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pivotTables/pivotTable1.xml" ContentType="application/vnd.openxmlformats-officedocument.spreadsheetml.pivotTable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xcportal-my.sharepoint.com/personal/kurt_wayenberg_dxc_com/Documents/Data/CORONA/website/"/>
    </mc:Choice>
  </mc:AlternateContent>
  <xr:revisionPtr revIDLastSave="592" documentId="8_{5F53E217-2190-493D-9F98-29A7A1715B03}" xr6:coauthVersionLast="45" xr6:coauthVersionMax="45" xr10:uidLastSave="{86F352F5-7227-4318-BE7E-343B8DE58232}"/>
  <bookViews>
    <workbookView xWindow="-108" yWindow="-108" windowWidth="23256" windowHeight="12576" activeTab="1" xr2:uid="{14CAF986-B134-49A0-BA53-2CA6A43AA59C}"/>
  </bookViews>
  <sheets>
    <sheet name="Scienscano" sheetId="12" r:id="rId1"/>
    <sheet name="Evaluatie" sheetId="23" r:id="rId2"/>
    <sheet name="Sterfte Prognose" sheetId="10" r:id="rId3"/>
    <sheet name="Sterfte94-20" sheetId="22" r:id="rId4"/>
    <sheet name="DayOverview" sheetId="14" r:id="rId5"/>
    <sheet name="Samenvatting" sheetId="13" r:id="rId6"/>
    <sheet name="Rt" sheetId="17" r:id="rId7"/>
    <sheet name="Levensverwachting" sheetId="15" r:id="rId8"/>
    <sheet name="Ziekenhuisbedden" sheetId="18" r:id="rId9"/>
    <sheet name="COD" sheetId="19" r:id="rId10"/>
    <sheet name="SterfteTafels" sheetId="1" r:id="rId11"/>
  </sheets>
  <externalReferences>
    <externalReference r:id="rId12"/>
  </externalReferences>
  <definedNames>
    <definedName name="mins">Rt!$D$3:$E$7</definedName>
    <definedName name="results">Rt!$A$3:$A$7</definedName>
  </definedNames>
  <calcPr calcId="191029"/>
  <pivotCaches>
    <pivotCache cacheId="0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35" i="10" l="1"/>
  <c r="AB34" i="10"/>
  <c r="AB33" i="10"/>
  <c r="AB31" i="10"/>
  <c r="AB30" i="10"/>
  <c r="AB29" i="10"/>
  <c r="AB28" i="10"/>
  <c r="AB27" i="10"/>
  <c r="AB26" i="10"/>
  <c r="AB25" i="10"/>
  <c r="AB24" i="10"/>
  <c r="AB23" i="10"/>
  <c r="AB22" i="10"/>
  <c r="AB21" i="10"/>
  <c r="AB20" i="10"/>
  <c r="AB19" i="10"/>
  <c r="AB18" i="10"/>
  <c r="AB17" i="10"/>
  <c r="AB16" i="10"/>
  <c r="AB15" i="10"/>
  <c r="AB14" i="10"/>
  <c r="AB32" i="10"/>
  <c r="AJ11" i="10"/>
  <c r="AJ4" i="10"/>
  <c r="AP11" i="10"/>
  <c r="E10" i="23"/>
  <c r="C10" i="23"/>
  <c r="E9" i="23"/>
  <c r="C9" i="23"/>
  <c r="E8" i="23"/>
  <c r="C8" i="23"/>
  <c r="E7" i="23"/>
  <c r="C7" i="23"/>
  <c r="E6" i="23"/>
  <c r="C6" i="23"/>
  <c r="E5" i="23"/>
  <c r="C5" i="23"/>
  <c r="AD12" i="10"/>
  <c r="E11" i="23" l="1"/>
  <c r="F9" i="23" s="1"/>
  <c r="C11" i="23"/>
  <c r="D6" i="23" s="1"/>
  <c r="Z35" i="22"/>
  <c r="U310" i="18"/>
  <c r="U309" i="18"/>
  <c r="U308" i="18"/>
  <c r="U307" i="18"/>
  <c r="U306" i="18"/>
  <c r="U305" i="18"/>
  <c r="U304" i="18"/>
  <c r="U303" i="18"/>
  <c r="U302" i="18"/>
  <c r="U301" i="18"/>
  <c r="U300" i="18"/>
  <c r="U299" i="18"/>
  <c r="U298" i="18"/>
  <c r="U297" i="18"/>
  <c r="U296" i="18"/>
  <c r="G357" i="14"/>
  <c r="G358" i="14" s="1"/>
  <c r="G359" i="14" s="1"/>
  <c r="G360" i="14" s="1"/>
  <c r="G361" i="14" s="1"/>
  <c r="G362" i="14" s="1"/>
  <c r="G363" i="14" s="1"/>
  <c r="F5" i="23" l="1"/>
  <c r="F8" i="23"/>
  <c r="F6" i="23"/>
  <c r="D7" i="23"/>
  <c r="F7" i="23"/>
  <c r="D10" i="23"/>
  <c r="D5" i="23"/>
  <c r="D9" i="23"/>
  <c r="F10" i="23"/>
  <c r="D8" i="23"/>
  <c r="U19" i="18"/>
  <c r="U295" i="18"/>
  <c r="U294" i="18"/>
  <c r="U293" i="18"/>
  <c r="U292" i="18"/>
  <c r="U291" i="18"/>
  <c r="U290" i="18"/>
  <c r="U289" i="18"/>
  <c r="U288" i="18"/>
  <c r="U287" i="18"/>
  <c r="U286" i="18"/>
  <c r="U285" i="18"/>
  <c r="U284" i="18"/>
  <c r="U283" i="18"/>
  <c r="U282" i="18"/>
  <c r="U281" i="18"/>
  <c r="U280" i="18"/>
  <c r="U279" i="18"/>
  <c r="U278" i="18"/>
  <c r="U277" i="18"/>
  <c r="U276" i="18"/>
  <c r="U275" i="18"/>
  <c r="U274" i="18"/>
  <c r="U273" i="18"/>
  <c r="U272" i="18"/>
  <c r="U271" i="18"/>
  <c r="U270" i="18"/>
  <c r="U269" i="18"/>
  <c r="U268" i="18"/>
  <c r="U267" i="18"/>
  <c r="U266" i="18"/>
  <c r="U265" i="18"/>
  <c r="U264" i="18"/>
  <c r="U263" i="18"/>
  <c r="U262" i="18"/>
  <c r="U261" i="18"/>
  <c r="U260" i="18"/>
  <c r="U259" i="18"/>
  <c r="U258" i="18"/>
  <c r="U257" i="18"/>
  <c r="U256" i="18"/>
  <c r="U255" i="18"/>
  <c r="U254" i="18"/>
  <c r="U253" i="18"/>
  <c r="U252" i="18"/>
  <c r="U251" i="18"/>
  <c r="U250" i="18"/>
  <c r="U249" i="18"/>
  <c r="U248" i="18"/>
  <c r="U247" i="18"/>
  <c r="U246" i="18"/>
  <c r="U245" i="18"/>
  <c r="U244" i="18"/>
  <c r="U243" i="18"/>
  <c r="U242" i="18"/>
  <c r="U241" i="18"/>
  <c r="U240" i="18"/>
  <c r="U239" i="18"/>
  <c r="U238" i="18"/>
  <c r="U237" i="18"/>
  <c r="U236" i="18"/>
  <c r="U235" i="18"/>
  <c r="U234" i="18"/>
  <c r="U233" i="18"/>
  <c r="U232" i="18"/>
  <c r="U231" i="18"/>
  <c r="U230" i="18"/>
  <c r="U229" i="18"/>
  <c r="U228" i="18"/>
  <c r="U227" i="18"/>
  <c r="U226" i="18"/>
  <c r="U225" i="18"/>
  <c r="U224" i="18"/>
  <c r="U223" i="18"/>
  <c r="U222" i="18"/>
  <c r="U221" i="18"/>
  <c r="U220" i="18"/>
  <c r="U219" i="18"/>
  <c r="U218" i="18"/>
  <c r="U217" i="18"/>
  <c r="U216" i="18"/>
  <c r="U215" i="18"/>
  <c r="U214" i="18"/>
  <c r="U213" i="18"/>
  <c r="U212" i="18"/>
  <c r="U211" i="18"/>
  <c r="U210" i="18"/>
  <c r="U209" i="18"/>
  <c r="U208" i="18"/>
  <c r="U207" i="18"/>
  <c r="U206" i="18"/>
  <c r="U205" i="18"/>
  <c r="U204" i="18"/>
  <c r="U203" i="18"/>
  <c r="U202" i="18"/>
  <c r="U201" i="18"/>
  <c r="U200" i="18"/>
  <c r="U199" i="18"/>
  <c r="U198" i="18"/>
  <c r="U197" i="18"/>
  <c r="U196" i="18"/>
  <c r="U195" i="18"/>
  <c r="U194" i="18"/>
  <c r="U193" i="18"/>
  <c r="U192" i="18"/>
  <c r="U191" i="18"/>
  <c r="U190" i="18"/>
  <c r="U189" i="18"/>
  <c r="U188" i="18"/>
  <c r="U187" i="18"/>
  <c r="U186" i="18"/>
  <c r="U185" i="18"/>
  <c r="U184" i="18"/>
  <c r="U183" i="18"/>
  <c r="U182" i="18"/>
  <c r="U181" i="18"/>
  <c r="U180" i="18"/>
  <c r="U179" i="18"/>
  <c r="U178" i="18"/>
  <c r="U177" i="18"/>
  <c r="U176" i="18"/>
  <c r="U175" i="18"/>
  <c r="U174" i="18"/>
  <c r="U173" i="18"/>
  <c r="U172" i="18"/>
  <c r="U171" i="18"/>
  <c r="U170" i="18"/>
  <c r="U169" i="18"/>
  <c r="U168" i="18"/>
  <c r="U167" i="18"/>
  <c r="U166" i="18"/>
  <c r="U165" i="18"/>
  <c r="U164" i="18"/>
  <c r="U163" i="18"/>
  <c r="U162" i="18"/>
  <c r="U161" i="18"/>
  <c r="U160" i="18"/>
  <c r="U159" i="18"/>
  <c r="U158" i="18"/>
  <c r="U157" i="18"/>
  <c r="U156" i="18"/>
  <c r="U155" i="18"/>
  <c r="U154" i="18"/>
  <c r="U153" i="18"/>
  <c r="U152" i="18"/>
  <c r="U151" i="18"/>
  <c r="U150" i="18"/>
  <c r="U149" i="18"/>
  <c r="U148" i="18"/>
  <c r="U147" i="18"/>
  <c r="U146" i="18"/>
  <c r="U145" i="18"/>
  <c r="U144" i="18"/>
  <c r="U143" i="18"/>
  <c r="U142" i="18"/>
  <c r="U141" i="18"/>
  <c r="U140" i="18"/>
  <c r="U139" i="18"/>
  <c r="U138" i="18"/>
  <c r="U137" i="18"/>
  <c r="U136" i="18"/>
  <c r="U135" i="18"/>
  <c r="U134" i="18"/>
  <c r="U133" i="18"/>
  <c r="U132" i="18"/>
  <c r="U131" i="18"/>
  <c r="U130" i="18"/>
  <c r="U129" i="18"/>
  <c r="U128" i="18"/>
  <c r="U127" i="18"/>
  <c r="U126" i="18"/>
  <c r="U125" i="18"/>
  <c r="U124" i="18"/>
  <c r="U123" i="18"/>
  <c r="U122" i="18"/>
  <c r="U121" i="18"/>
  <c r="U120" i="18"/>
  <c r="U119" i="18"/>
  <c r="U118" i="18"/>
  <c r="U117" i="18"/>
  <c r="U116" i="18"/>
  <c r="U115" i="18"/>
  <c r="U114" i="18"/>
  <c r="U113" i="18"/>
  <c r="U112" i="18"/>
  <c r="U111" i="18"/>
  <c r="U110" i="18"/>
  <c r="U109" i="18"/>
  <c r="U108" i="18"/>
  <c r="U107" i="18"/>
  <c r="U106" i="18"/>
  <c r="U105" i="18"/>
  <c r="U104" i="18"/>
  <c r="U103" i="18"/>
  <c r="U102" i="18"/>
  <c r="U101" i="18"/>
  <c r="U100" i="18"/>
  <c r="U99" i="18"/>
  <c r="U98" i="18"/>
  <c r="U97" i="18"/>
  <c r="U96" i="18"/>
  <c r="U95" i="18"/>
  <c r="U94" i="18"/>
  <c r="U93" i="18"/>
  <c r="U92" i="18"/>
  <c r="U91" i="18"/>
  <c r="U90" i="18"/>
  <c r="U89" i="18"/>
  <c r="U88" i="18"/>
  <c r="U87" i="18"/>
  <c r="U86" i="18"/>
  <c r="U85" i="18"/>
  <c r="U84" i="18"/>
  <c r="U83" i="18"/>
  <c r="U82" i="18"/>
  <c r="U81" i="18"/>
  <c r="U80" i="18"/>
  <c r="U79" i="18"/>
  <c r="U78" i="18"/>
  <c r="U77" i="18"/>
  <c r="U76" i="18"/>
  <c r="U75" i="18"/>
  <c r="U74" i="18"/>
  <c r="U73" i="18"/>
  <c r="U72" i="18"/>
  <c r="U71" i="18"/>
  <c r="U70" i="18"/>
  <c r="U69" i="18"/>
  <c r="U68" i="18"/>
  <c r="U67" i="18"/>
  <c r="U66" i="18"/>
  <c r="U65" i="18"/>
  <c r="U64" i="18"/>
  <c r="U63" i="18"/>
  <c r="U62" i="18"/>
  <c r="U61" i="18"/>
  <c r="U60" i="18"/>
  <c r="U59" i="18"/>
  <c r="U58" i="18"/>
  <c r="U57" i="18"/>
  <c r="U56" i="18"/>
  <c r="U55" i="18"/>
  <c r="U54" i="18"/>
  <c r="U53" i="18"/>
  <c r="U52" i="18"/>
  <c r="U51" i="18"/>
  <c r="U50" i="18"/>
  <c r="U49" i="18"/>
  <c r="U48" i="18"/>
  <c r="U47" i="18"/>
  <c r="U46" i="18"/>
  <c r="U45" i="18"/>
  <c r="U44" i="18"/>
  <c r="U43" i="18"/>
  <c r="U42" i="18"/>
  <c r="U41" i="18"/>
  <c r="U40" i="18"/>
  <c r="U39" i="18"/>
  <c r="U38" i="18"/>
  <c r="U37" i="18"/>
  <c r="U36" i="18"/>
  <c r="U35" i="18"/>
  <c r="U34" i="18"/>
  <c r="U33" i="18"/>
  <c r="U32" i="18"/>
  <c r="U31" i="18"/>
  <c r="U30" i="18"/>
  <c r="U29" i="18"/>
  <c r="U28" i="18"/>
  <c r="U27" i="18"/>
  <c r="U26" i="18"/>
  <c r="U25" i="18"/>
  <c r="U24" i="18"/>
  <c r="U23" i="18"/>
  <c r="U22" i="18"/>
  <c r="U21" i="18"/>
  <c r="U20" i="18"/>
  <c r="N19" i="18"/>
  <c r="V19" i="18" s="1"/>
  <c r="O19" i="18"/>
  <c r="W19" i="18" s="1"/>
  <c r="U311" i="18" l="1"/>
  <c r="N20" i="18"/>
  <c r="V20" i="18" s="1"/>
  <c r="O20" i="18"/>
  <c r="E21" i="12"/>
  <c r="C4" i="12"/>
  <c r="AA271" i="17"/>
  <c r="W276" i="17"/>
  <c r="W274" i="17"/>
  <c r="AU272" i="17"/>
  <c r="AS272" i="17"/>
  <c r="AQ272" i="17"/>
  <c r="AV272" i="17" s="1"/>
  <c r="AP272" i="17"/>
  <c r="AN272" i="17"/>
  <c r="AT272" i="17" s="1"/>
  <c r="AM272" i="17"/>
  <c r="AC272" i="17"/>
  <c r="AB272" i="17"/>
  <c r="AA272" i="17"/>
  <c r="Z272" i="17"/>
  <c r="AE272" i="17" s="1"/>
  <c r="Y272" i="17"/>
  <c r="X272" i="17"/>
  <c r="W272" i="17"/>
  <c r="U272" i="17"/>
  <c r="T272" i="17"/>
  <c r="S272" i="17"/>
  <c r="AS271" i="17"/>
  <c r="AQ271" i="17"/>
  <c r="AV271" i="17" s="1"/>
  <c r="AP271" i="17"/>
  <c r="AU271" i="17" s="1"/>
  <c r="AN271" i="17"/>
  <c r="AT271" i="17" s="1"/>
  <c r="AM271" i="17"/>
  <c r="AC271" i="17"/>
  <c r="AB271" i="17"/>
  <c r="Z271" i="17"/>
  <c r="AE271" i="17" s="1"/>
  <c r="Y271" i="17"/>
  <c r="X271" i="17"/>
  <c r="W271" i="17"/>
  <c r="U271" i="17"/>
  <c r="T271" i="17"/>
  <c r="S271" i="17"/>
  <c r="AV270" i="17"/>
  <c r="AS270" i="17"/>
  <c r="AQ270" i="17"/>
  <c r="AP270" i="17"/>
  <c r="AU270" i="17" s="1"/>
  <c r="AN270" i="17"/>
  <c r="AT270" i="17" s="1"/>
  <c r="AM270" i="17"/>
  <c r="AH270" i="17"/>
  <c r="AC270" i="17"/>
  <c r="AB270" i="17"/>
  <c r="AA270" i="17"/>
  <c r="Z270" i="17"/>
  <c r="AE270" i="17" s="1"/>
  <c r="Y270" i="17"/>
  <c r="X270" i="17"/>
  <c r="W270" i="17"/>
  <c r="U270" i="17"/>
  <c r="T270" i="17"/>
  <c r="S270" i="17"/>
  <c r="AV269" i="17"/>
  <c r="AU269" i="17"/>
  <c r="AT269" i="17"/>
  <c r="AS269" i="17"/>
  <c r="AQ269" i="17"/>
  <c r="AP269" i="17"/>
  <c r="AN269" i="17"/>
  <c r="AM269" i="17"/>
  <c r="AC269" i="17"/>
  <c r="AB269" i="17"/>
  <c r="AA269" i="17"/>
  <c r="Z269" i="17"/>
  <c r="AE269" i="17" s="1"/>
  <c r="Y269" i="17"/>
  <c r="X269" i="17"/>
  <c r="W269" i="17"/>
  <c r="U269" i="17"/>
  <c r="T269" i="17"/>
  <c r="S269" i="17"/>
  <c r="AV268" i="17"/>
  <c r="AU268" i="17"/>
  <c r="AT268" i="17"/>
  <c r="AS268" i="17"/>
  <c r="AQ268" i="17"/>
  <c r="AP268" i="17"/>
  <c r="AN268" i="17"/>
  <c r="AM268" i="17"/>
  <c r="AC268" i="17"/>
  <c r="AB268" i="17"/>
  <c r="AA268" i="17"/>
  <c r="Z268" i="17"/>
  <c r="AE268" i="17" s="1"/>
  <c r="Y268" i="17"/>
  <c r="X268" i="17"/>
  <c r="W268" i="17"/>
  <c r="U268" i="17"/>
  <c r="T268" i="17"/>
  <c r="S268" i="17"/>
  <c r="AU267" i="17"/>
  <c r="AT267" i="17"/>
  <c r="AS267" i="17"/>
  <c r="AQ267" i="17"/>
  <c r="AV267" i="17" s="1"/>
  <c r="AP267" i="17"/>
  <c r="AN267" i="17"/>
  <c r="AM267" i="17"/>
  <c r="AE267" i="17"/>
  <c r="AC267" i="17"/>
  <c r="AB267" i="17"/>
  <c r="AA267" i="17"/>
  <c r="Z267" i="17"/>
  <c r="Y267" i="17"/>
  <c r="X267" i="17"/>
  <c r="W267" i="17"/>
  <c r="U267" i="17"/>
  <c r="T267" i="17"/>
  <c r="S267" i="17"/>
  <c r="AU266" i="17"/>
  <c r="AS266" i="17"/>
  <c r="AQ266" i="17"/>
  <c r="AV266" i="17" s="1"/>
  <c r="AP266" i="17"/>
  <c r="AN266" i="17"/>
  <c r="AT266" i="17" s="1"/>
  <c r="AM266" i="17"/>
  <c r="AC266" i="17"/>
  <c r="AB266" i="17"/>
  <c r="AA266" i="17"/>
  <c r="Z266" i="17"/>
  <c r="AE266" i="17" s="1"/>
  <c r="Y266" i="17"/>
  <c r="X266" i="17"/>
  <c r="W266" i="17"/>
  <c r="U266" i="17"/>
  <c r="T266" i="17"/>
  <c r="S266" i="17"/>
  <c r="AS265" i="17"/>
  <c r="AQ265" i="17"/>
  <c r="AV265" i="17" s="1"/>
  <c r="AP265" i="17"/>
  <c r="AU265" i="17" s="1"/>
  <c r="AN265" i="17"/>
  <c r="AT265" i="17" s="1"/>
  <c r="AM265" i="17"/>
  <c r="AC265" i="17"/>
  <c r="AB265" i="17"/>
  <c r="AA265" i="17"/>
  <c r="Z265" i="17"/>
  <c r="AE265" i="17" s="1"/>
  <c r="Y265" i="17"/>
  <c r="X265" i="17"/>
  <c r="W265" i="17"/>
  <c r="U265" i="17"/>
  <c r="T265" i="17"/>
  <c r="S265" i="17"/>
  <c r="AV264" i="17"/>
  <c r="AS264" i="17"/>
  <c r="AQ264" i="17"/>
  <c r="AP264" i="17"/>
  <c r="AU264" i="17" s="1"/>
  <c r="AN264" i="17"/>
  <c r="AT264" i="17" s="1"/>
  <c r="AM264" i="17"/>
  <c r="AE264" i="17"/>
  <c r="AH271" i="17" s="1"/>
  <c r="AC264" i="17"/>
  <c r="AB264" i="17"/>
  <c r="AA264" i="17"/>
  <c r="Z264" i="17"/>
  <c r="Y264" i="17"/>
  <c r="X264" i="17"/>
  <c r="W264" i="17"/>
  <c r="U264" i="17"/>
  <c r="T264" i="17"/>
  <c r="S264" i="17"/>
  <c r="AV263" i="17"/>
  <c r="AU263" i="17"/>
  <c r="AT263" i="17"/>
  <c r="AS263" i="17"/>
  <c r="AQ263" i="17"/>
  <c r="AP263" i="17"/>
  <c r="AN263" i="17"/>
  <c r="AM263" i="17"/>
  <c r="AE263" i="17"/>
  <c r="AG270" i="17" s="1"/>
  <c r="AC263" i="17"/>
  <c r="AB263" i="17"/>
  <c r="AA263" i="17"/>
  <c r="Z263" i="17"/>
  <c r="Y263" i="17"/>
  <c r="X263" i="17"/>
  <c r="W263" i="17"/>
  <c r="U263" i="17"/>
  <c r="T263" i="17"/>
  <c r="S263" i="17"/>
  <c r="AV262" i="17"/>
  <c r="AU262" i="17"/>
  <c r="AT262" i="17"/>
  <c r="AS262" i="17"/>
  <c r="AQ262" i="17"/>
  <c r="AP262" i="17"/>
  <c r="AN262" i="17"/>
  <c r="AM262" i="17"/>
  <c r="AE262" i="17"/>
  <c r="AH269" i="17" s="1"/>
  <c r="AC262" i="17"/>
  <c r="AB262" i="17"/>
  <c r="AA262" i="17"/>
  <c r="Z262" i="17"/>
  <c r="Y262" i="17"/>
  <c r="X262" i="17"/>
  <c r="W262" i="17"/>
  <c r="U262" i="17"/>
  <c r="T262" i="17"/>
  <c r="S262" i="17"/>
  <c r="AU261" i="17"/>
  <c r="AT261" i="17"/>
  <c r="AS261" i="17"/>
  <c r="AQ261" i="17"/>
  <c r="AV261" i="17" s="1"/>
  <c r="AP261" i="17"/>
  <c r="AN261" i="17"/>
  <c r="AM261" i="17"/>
  <c r="AC261" i="17"/>
  <c r="AB261" i="17"/>
  <c r="AA261" i="17"/>
  <c r="Z261" i="17"/>
  <c r="AE261" i="17" s="1"/>
  <c r="AH268" i="17" s="1"/>
  <c r="Y261" i="17"/>
  <c r="X261" i="17"/>
  <c r="W261" i="17"/>
  <c r="U261" i="17"/>
  <c r="T261" i="17"/>
  <c r="S261" i="17"/>
  <c r="AU260" i="17"/>
  <c r="AS260" i="17"/>
  <c r="AQ260" i="17"/>
  <c r="AV260" i="17" s="1"/>
  <c r="AP260" i="17"/>
  <c r="AN260" i="17"/>
  <c r="AT260" i="17" s="1"/>
  <c r="AM260" i="17"/>
  <c r="AC260" i="17"/>
  <c r="AB260" i="17"/>
  <c r="AA260" i="17"/>
  <c r="Z260" i="17"/>
  <c r="AE260" i="17" s="1"/>
  <c r="Y260" i="17"/>
  <c r="X260" i="17"/>
  <c r="W260" i="17"/>
  <c r="U260" i="17"/>
  <c r="T260" i="17"/>
  <c r="S260" i="17"/>
  <c r="AS259" i="17"/>
  <c r="AQ259" i="17"/>
  <c r="AV259" i="17" s="1"/>
  <c r="AP259" i="17"/>
  <c r="AU259" i="17" s="1"/>
  <c r="AN259" i="17"/>
  <c r="AT259" i="17" s="1"/>
  <c r="AM259" i="17"/>
  <c r="AC259" i="17"/>
  <c r="AB259" i="17"/>
  <c r="AA259" i="17"/>
  <c r="Z259" i="17"/>
  <c r="AE259" i="17" s="1"/>
  <c r="Y259" i="17"/>
  <c r="X259" i="17"/>
  <c r="W259" i="17"/>
  <c r="U259" i="17"/>
  <c r="T259" i="17"/>
  <c r="S259" i="17"/>
  <c r="AV258" i="17"/>
  <c r="AS258" i="17"/>
  <c r="AQ258" i="17"/>
  <c r="AP258" i="17"/>
  <c r="AU258" i="17" s="1"/>
  <c r="AN258" i="17"/>
  <c r="AT258" i="17" s="1"/>
  <c r="AM258" i="17"/>
  <c r="AC258" i="17"/>
  <c r="AB258" i="17"/>
  <c r="AA258" i="17"/>
  <c r="Z258" i="17"/>
  <c r="AE258" i="17" s="1"/>
  <c r="AH265" i="17" s="1"/>
  <c r="Y258" i="17"/>
  <c r="X258" i="17"/>
  <c r="W258" i="17"/>
  <c r="U258" i="17"/>
  <c r="T258" i="17"/>
  <c r="S258" i="17"/>
  <c r="M258" i="17"/>
  <c r="M259" i="17"/>
  <c r="M260" i="17"/>
  <c r="M261" i="17"/>
  <c r="M262" i="17"/>
  <c r="M263" i="17"/>
  <c r="M264" i="17"/>
  <c r="M265" i="17"/>
  <c r="M266" i="17"/>
  <c r="M267" i="17"/>
  <c r="M268" i="17"/>
  <c r="M269" i="17"/>
  <c r="M270" i="17"/>
  <c r="M271" i="17"/>
  <c r="M272" i="17"/>
  <c r="N21" i="18" l="1"/>
  <c r="N22" i="18" s="1"/>
  <c r="W20" i="18"/>
  <c r="O21" i="18"/>
  <c r="AF270" i="17"/>
  <c r="AH266" i="17"/>
  <c r="AG266" i="17"/>
  <c r="AF266" i="17"/>
  <c r="AH272" i="17"/>
  <c r="AG272" i="17"/>
  <c r="AF272" i="17"/>
  <c r="AF267" i="17"/>
  <c r="AH267" i="17"/>
  <c r="AG267" i="17"/>
  <c r="AG268" i="17"/>
  <c r="AF265" i="17"/>
  <c r="AF271" i="17"/>
  <c r="AG265" i="17"/>
  <c r="AG271" i="17"/>
  <c r="AF269" i="17"/>
  <c r="AG269" i="17"/>
  <c r="AF268" i="17"/>
  <c r="V21" i="18" l="1"/>
  <c r="N23" i="18"/>
  <c r="V22" i="18"/>
  <c r="O22" i="18"/>
  <c r="W21" i="18"/>
  <c r="G350" i="14"/>
  <c r="G351" i="14"/>
  <c r="G352" i="14"/>
  <c r="G353" i="14"/>
  <c r="G354" i="14"/>
  <c r="G355" i="14"/>
  <c r="G356" i="14"/>
  <c r="N24" i="18" l="1"/>
  <c r="V23" i="18"/>
  <c r="O23" i="18"/>
  <c r="W22" i="18"/>
  <c r="N33" i="22"/>
  <c r="N34" i="22"/>
  <c r="J33" i="22"/>
  <c r="F34" i="22"/>
  <c r="F33" i="22"/>
  <c r="B34" i="22"/>
  <c r="B33" i="22"/>
  <c r="Z34" i="22"/>
  <c r="Z33" i="22"/>
  <c r="AD6" i="22"/>
  <c r="AE6" i="22"/>
  <c r="AF6" i="22"/>
  <c r="AG6" i="22"/>
  <c r="AD7" i="22"/>
  <c r="AE7" i="22"/>
  <c r="AF7" i="22"/>
  <c r="AG7" i="22"/>
  <c r="AD8" i="22"/>
  <c r="AE8" i="22"/>
  <c r="AF8" i="22"/>
  <c r="AG8" i="22"/>
  <c r="AD9" i="22"/>
  <c r="AE9" i="22"/>
  <c r="AF9" i="22"/>
  <c r="AG9" i="22"/>
  <c r="AD10" i="22"/>
  <c r="AE10" i="22"/>
  <c r="AF10" i="22"/>
  <c r="AG10" i="22"/>
  <c r="AD11" i="22"/>
  <c r="AE11" i="22"/>
  <c r="AF11" i="22"/>
  <c r="AG11" i="22"/>
  <c r="AD12" i="22"/>
  <c r="AE12" i="22"/>
  <c r="AF12" i="22"/>
  <c r="AG12" i="22"/>
  <c r="AD13" i="22"/>
  <c r="AE13" i="22"/>
  <c r="AF13" i="22"/>
  <c r="AG13" i="22"/>
  <c r="AD14" i="22"/>
  <c r="AE14" i="22"/>
  <c r="AF14" i="22"/>
  <c r="AG14" i="22"/>
  <c r="AD15" i="22"/>
  <c r="AE15" i="22"/>
  <c r="AF15" i="22"/>
  <c r="AG15" i="22"/>
  <c r="AD16" i="22"/>
  <c r="AE16" i="22"/>
  <c r="AF16" i="22"/>
  <c r="AG16" i="22"/>
  <c r="AD17" i="22"/>
  <c r="AE17" i="22"/>
  <c r="AF17" i="22"/>
  <c r="AG17" i="22"/>
  <c r="AD18" i="22"/>
  <c r="AE18" i="22"/>
  <c r="AF18" i="22"/>
  <c r="AG18" i="22"/>
  <c r="AD19" i="22"/>
  <c r="AE19" i="22"/>
  <c r="AF19" i="22"/>
  <c r="AG19" i="22"/>
  <c r="AD20" i="22"/>
  <c r="AE20" i="22"/>
  <c r="AF20" i="22"/>
  <c r="AG20" i="22"/>
  <c r="AD21" i="22"/>
  <c r="AE21" i="22"/>
  <c r="AF21" i="22"/>
  <c r="AG21" i="22"/>
  <c r="AD22" i="22"/>
  <c r="AE22" i="22"/>
  <c r="AF22" i="22"/>
  <c r="AG22" i="22"/>
  <c r="AD23" i="22"/>
  <c r="AE23" i="22"/>
  <c r="AF23" i="22"/>
  <c r="AG23" i="22"/>
  <c r="AD24" i="22"/>
  <c r="AE24" i="22"/>
  <c r="AF24" i="22"/>
  <c r="AG24" i="22"/>
  <c r="AD25" i="22"/>
  <c r="AE25" i="22"/>
  <c r="AF25" i="22"/>
  <c r="AG25" i="22"/>
  <c r="AD26" i="22"/>
  <c r="AE26" i="22"/>
  <c r="AF26" i="22"/>
  <c r="AG26" i="22"/>
  <c r="AD27" i="22"/>
  <c r="AE27" i="22"/>
  <c r="AF27" i="22"/>
  <c r="AG27" i="22"/>
  <c r="AD28" i="22"/>
  <c r="AE28" i="22"/>
  <c r="AF28" i="22"/>
  <c r="AG28" i="22"/>
  <c r="AD29" i="22"/>
  <c r="AE29" i="22"/>
  <c r="AF29" i="22"/>
  <c r="AG29" i="22"/>
  <c r="AD30" i="22"/>
  <c r="AE30" i="22"/>
  <c r="AF30" i="22"/>
  <c r="AG30" i="22"/>
  <c r="AG5" i="22"/>
  <c r="AF5" i="22"/>
  <c r="AE5" i="22"/>
  <c r="AD5" i="22"/>
  <c r="N25" i="18" l="1"/>
  <c r="V24" i="18"/>
  <c r="O24" i="18"/>
  <c r="W23" i="18"/>
  <c r="AL31" i="22"/>
  <c r="AK31" i="22"/>
  <c r="AJ31" i="22"/>
  <c r="AI31" i="22"/>
  <c r="AL30" i="22"/>
  <c r="AK30" i="22"/>
  <c r="AJ30" i="22"/>
  <c r="AI30" i="22"/>
  <c r="AL29" i="22"/>
  <c r="AK29" i="22"/>
  <c r="AJ29" i="22"/>
  <c r="AI29" i="22"/>
  <c r="AL28" i="22"/>
  <c r="AK28" i="22"/>
  <c r="AJ28" i="22"/>
  <c r="AI28" i="22"/>
  <c r="AL27" i="22"/>
  <c r="AK27" i="22"/>
  <c r="AJ27" i="22"/>
  <c r="AI27" i="22"/>
  <c r="AL26" i="22"/>
  <c r="AK26" i="22"/>
  <c r="AJ26" i="22"/>
  <c r="AI26" i="22"/>
  <c r="AL25" i="22"/>
  <c r="AK25" i="22"/>
  <c r="AJ25" i="22"/>
  <c r="AI25" i="22"/>
  <c r="AL24" i="22"/>
  <c r="AK24" i="22"/>
  <c r="AJ24" i="22"/>
  <c r="AI24" i="22"/>
  <c r="AL23" i="22"/>
  <c r="AK23" i="22"/>
  <c r="AJ23" i="22"/>
  <c r="AI23" i="22"/>
  <c r="AL22" i="22"/>
  <c r="AK22" i="22"/>
  <c r="AJ22" i="22"/>
  <c r="AI22" i="22"/>
  <c r="AL21" i="22"/>
  <c r="AK21" i="22"/>
  <c r="AJ21" i="22"/>
  <c r="AI21" i="22"/>
  <c r="AL20" i="22"/>
  <c r="AK20" i="22"/>
  <c r="AJ20" i="22"/>
  <c r="AI20" i="22"/>
  <c r="AL19" i="22"/>
  <c r="AK19" i="22"/>
  <c r="AJ19" i="22"/>
  <c r="AI19" i="22"/>
  <c r="AL18" i="22"/>
  <c r="AK18" i="22"/>
  <c r="AJ18" i="22"/>
  <c r="AI18" i="22"/>
  <c r="AL17" i="22"/>
  <c r="AK17" i="22"/>
  <c r="AJ17" i="22"/>
  <c r="AI17" i="22"/>
  <c r="AL16" i="22"/>
  <c r="AK16" i="22"/>
  <c r="AJ16" i="22"/>
  <c r="AI16" i="22"/>
  <c r="AL15" i="22"/>
  <c r="AK15" i="22"/>
  <c r="AJ15" i="22"/>
  <c r="AI15" i="22"/>
  <c r="AL14" i="22"/>
  <c r="AK14" i="22"/>
  <c r="AJ14" i="22"/>
  <c r="AI14" i="22"/>
  <c r="AL13" i="22"/>
  <c r="AK13" i="22"/>
  <c r="AJ13" i="22"/>
  <c r="AI13" i="22"/>
  <c r="AL12" i="22"/>
  <c r="AK12" i="22"/>
  <c r="AJ12" i="22"/>
  <c r="AI12" i="22"/>
  <c r="AL11" i="22"/>
  <c r="AK11" i="22"/>
  <c r="AJ11" i="22"/>
  <c r="AI11" i="22"/>
  <c r="AL10" i="22"/>
  <c r="AK10" i="22"/>
  <c r="AJ10" i="22"/>
  <c r="AI10" i="22"/>
  <c r="AL9" i="22"/>
  <c r="AK9" i="22"/>
  <c r="AJ9" i="22"/>
  <c r="AI9" i="22"/>
  <c r="AL8" i="22"/>
  <c r="AK8" i="22"/>
  <c r="AJ8" i="22"/>
  <c r="AI8" i="22"/>
  <c r="AL7" i="22"/>
  <c r="AK7" i="22"/>
  <c r="AJ7" i="22"/>
  <c r="AI7" i="22"/>
  <c r="AL6" i="22"/>
  <c r="AK6" i="22"/>
  <c r="AJ6" i="22"/>
  <c r="AI6" i="22"/>
  <c r="AL5" i="22"/>
  <c r="AK5" i="22"/>
  <c r="AJ5" i="22"/>
  <c r="AI5" i="22"/>
  <c r="Z31" i="22"/>
  <c r="AA30" i="22"/>
  <c r="AC30" i="22" s="1"/>
  <c r="Z30" i="22"/>
  <c r="AA29" i="22"/>
  <c r="AC29" i="22" s="1"/>
  <c r="Z29" i="22"/>
  <c r="AA28" i="22"/>
  <c r="AC28" i="22" s="1"/>
  <c r="Z28" i="22"/>
  <c r="AA27" i="22"/>
  <c r="AC27" i="22" s="1"/>
  <c r="Z27" i="22"/>
  <c r="AA26" i="22"/>
  <c r="AC26" i="22" s="1"/>
  <c r="Z26" i="22"/>
  <c r="AA25" i="22"/>
  <c r="AC25" i="22" s="1"/>
  <c r="Z25" i="22"/>
  <c r="AA24" i="22"/>
  <c r="AC24" i="22" s="1"/>
  <c r="Z24" i="22"/>
  <c r="AA23" i="22"/>
  <c r="AC23" i="22" s="1"/>
  <c r="Z23" i="22"/>
  <c r="AA22" i="22"/>
  <c r="AC22" i="22" s="1"/>
  <c r="Z22" i="22"/>
  <c r="AA21" i="22"/>
  <c r="AC21" i="22" s="1"/>
  <c r="Z21" i="22"/>
  <c r="AC20" i="22"/>
  <c r="AA20" i="22"/>
  <c r="Z20" i="22"/>
  <c r="AA19" i="22"/>
  <c r="AC19" i="22" s="1"/>
  <c r="Z19" i="22"/>
  <c r="AA18" i="22"/>
  <c r="AC18" i="22" s="1"/>
  <c r="Z18" i="22"/>
  <c r="AA17" i="22"/>
  <c r="AC17" i="22" s="1"/>
  <c r="Z17" i="22"/>
  <c r="AC16" i="22"/>
  <c r="AA16" i="22"/>
  <c r="Z16" i="22"/>
  <c r="AA15" i="22"/>
  <c r="AC15" i="22" s="1"/>
  <c r="Z15" i="22"/>
  <c r="AA14" i="22"/>
  <c r="AC14" i="22" s="1"/>
  <c r="Z14" i="22"/>
  <c r="AA13" i="22"/>
  <c r="AC13" i="22" s="1"/>
  <c r="Z13" i="22"/>
  <c r="AC12" i="22"/>
  <c r="AA12" i="22"/>
  <c r="Z12" i="22"/>
  <c r="AA11" i="22"/>
  <c r="AC11" i="22" s="1"/>
  <c r="Z11" i="22"/>
  <c r="AA10" i="22"/>
  <c r="AC10" i="22" s="1"/>
  <c r="Z10" i="22"/>
  <c r="AA9" i="22"/>
  <c r="AC9" i="22" s="1"/>
  <c r="Z9" i="22"/>
  <c r="AC8" i="22"/>
  <c r="AA8" i="22"/>
  <c r="Z8" i="22"/>
  <c r="AA7" i="22"/>
  <c r="AC7" i="22" s="1"/>
  <c r="Z7" i="22"/>
  <c r="AA6" i="22"/>
  <c r="AC6" i="22" s="1"/>
  <c r="Z6" i="22"/>
  <c r="AC5" i="22"/>
  <c r="AA5" i="22"/>
  <c r="Z5" i="22"/>
  <c r="O31" i="22"/>
  <c r="K31" i="22"/>
  <c r="L31" i="22" s="1"/>
  <c r="AF31" i="22" s="1"/>
  <c r="G31" i="22"/>
  <c r="C31" i="22"/>
  <c r="N26" i="18" l="1"/>
  <c r="V25" i="18"/>
  <c r="O25" i="18"/>
  <c r="W24" i="18"/>
  <c r="P31" i="22"/>
  <c r="AG31" i="22" s="1"/>
  <c r="O33" i="22"/>
  <c r="O34" i="22"/>
  <c r="H31" i="22"/>
  <c r="AE31" i="22" s="1"/>
  <c r="G33" i="22"/>
  <c r="D31" i="22"/>
  <c r="AD31" i="22" s="1"/>
  <c r="C33" i="22"/>
  <c r="AA31" i="22"/>
  <c r="G336" i="14"/>
  <c r="G337" i="14" s="1"/>
  <c r="G338" i="14" s="1"/>
  <c r="G339" i="14" s="1"/>
  <c r="G340" i="14" s="1"/>
  <c r="G341" i="14" s="1"/>
  <c r="G342" i="14" s="1"/>
  <c r="G343" i="14" s="1"/>
  <c r="G344" i="14" s="1"/>
  <c r="G345" i="14" s="1"/>
  <c r="G346" i="14" s="1"/>
  <c r="G347" i="14" s="1"/>
  <c r="G348" i="14" s="1"/>
  <c r="G349" i="14" s="1"/>
  <c r="AD9" i="10"/>
  <c r="AD8" i="10"/>
  <c r="AD7" i="10"/>
  <c r="AD6" i="10"/>
  <c r="AD5" i="10"/>
  <c r="AD4" i="10"/>
  <c r="N27" i="18" l="1"/>
  <c r="V26" i="18"/>
  <c r="O26" i="18"/>
  <c r="W25" i="18"/>
  <c r="AC31" i="22"/>
  <c r="AA33" i="22"/>
  <c r="J84" i="19"/>
  <c r="J98" i="19" s="1"/>
  <c r="I84" i="19"/>
  <c r="H84" i="19"/>
  <c r="G84" i="19"/>
  <c r="F84" i="19"/>
  <c r="E84" i="19"/>
  <c r="D84" i="19"/>
  <c r="C84" i="19"/>
  <c r="B84" i="19"/>
  <c r="J83" i="19"/>
  <c r="I83" i="19"/>
  <c r="H83" i="19"/>
  <c r="G83" i="19"/>
  <c r="F83" i="19"/>
  <c r="E83" i="19"/>
  <c r="D83" i="19"/>
  <c r="C83" i="19"/>
  <c r="B83" i="19"/>
  <c r="J82" i="19"/>
  <c r="I82" i="19"/>
  <c r="H82" i="19"/>
  <c r="G82" i="19"/>
  <c r="F82" i="19"/>
  <c r="E82" i="19"/>
  <c r="D82" i="19"/>
  <c r="C82" i="19"/>
  <c r="B82" i="19"/>
  <c r="J81" i="19"/>
  <c r="I81" i="19"/>
  <c r="H81" i="19"/>
  <c r="G81" i="19"/>
  <c r="F81" i="19"/>
  <c r="E81" i="19"/>
  <c r="D81" i="19"/>
  <c r="C81" i="19"/>
  <c r="B81" i="19"/>
  <c r="J80" i="19"/>
  <c r="I80" i="19"/>
  <c r="H80" i="19"/>
  <c r="G80" i="19"/>
  <c r="F80" i="19"/>
  <c r="E80" i="19"/>
  <c r="D80" i="19"/>
  <c r="C80" i="19"/>
  <c r="B80" i="19"/>
  <c r="J79" i="19"/>
  <c r="I79" i="19"/>
  <c r="H79" i="19"/>
  <c r="G79" i="19"/>
  <c r="F79" i="19"/>
  <c r="E79" i="19"/>
  <c r="D79" i="19"/>
  <c r="C79" i="19"/>
  <c r="B79" i="19"/>
  <c r="J78" i="19"/>
  <c r="I78" i="19"/>
  <c r="H78" i="19"/>
  <c r="G78" i="19"/>
  <c r="F78" i="19"/>
  <c r="E78" i="19"/>
  <c r="D78" i="19"/>
  <c r="C78" i="19"/>
  <c r="B78" i="19"/>
  <c r="J77" i="19"/>
  <c r="I77" i="19"/>
  <c r="H77" i="19"/>
  <c r="G77" i="19"/>
  <c r="F77" i="19"/>
  <c r="E77" i="19"/>
  <c r="D77" i="19"/>
  <c r="C77" i="19"/>
  <c r="B77" i="19"/>
  <c r="J76" i="19"/>
  <c r="I76" i="19"/>
  <c r="H76" i="19"/>
  <c r="G76" i="19"/>
  <c r="F76" i="19"/>
  <c r="E76" i="19"/>
  <c r="D76" i="19"/>
  <c r="C76" i="19"/>
  <c r="B76" i="19"/>
  <c r="J75" i="19"/>
  <c r="I75" i="19"/>
  <c r="H75" i="19"/>
  <c r="G75" i="19"/>
  <c r="F75" i="19"/>
  <c r="E75" i="19"/>
  <c r="D75" i="19"/>
  <c r="C75" i="19"/>
  <c r="B75" i="19"/>
  <c r="J74" i="19"/>
  <c r="I74" i="19"/>
  <c r="H74" i="19"/>
  <c r="G74" i="19"/>
  <c r="F74" i="19"/>
  <c r="E74" i="19"/>
  <c r="D74" i="19"/>
  <c r="C74" i="19"/>
  <c r="B74" i="19"/>
  <c r="J73" i="19"/>
  <c r="I73" i="19"/>
  <c r="H73" i="19"/>
  <c r="G73" i="19"/>
  <c r="F73" i="19"/>
  <c r="E73" i="19"/>
  <c r="D73" i="19"/>
  <c r="C73" i="19"/>
  <c r="B73" i="19"/>
  <c r="I98" i="19"/>
  <c r="H98" i="19"/>
  <c r="G98" i="19"/>
  <c r="F98" i="19"/>
  <c r="E98" i="19"/>
  <c r="D98" i="19"/>
  <c r="C98" i="19"/>
  <c r="B98" i="19"/>
  <c r="J97" i="19"/>
  <c r="I97" i="19"/>
  <c r="H97" i="19"/>
  <c r="G97" i="19"/>
  <c r="F97" i="19"/>
  <c r="E97" i="19"/>
  <c r="D97" i="19"/>
  <c r="C97" i="19"/>
  <c r="B97" i="19"/>
  <c r="J96" i="19"/>
  <c r="I96" i="19"/>
  <c r="H96" i="19"/>
  <c r="G96" i="19"/>
  <c r="F96" i="19"/>
  <c r="E96" i="19"/>
  <c r="D96" i="19"/>
  <c r="C96" i="19"/>
  <c r="B96" i="19"/>
  <c r="J95" i="19"/>
  <c r="I95" i="19"/>
  <c r="H95" i="19"/>
  <c r="G95" i="19"/>
  <c r="F95" i="19"/>
  <c r="E95" i="19"/>
  <c r="D95" i="19"/>
  <c r="C95" i="19"/>
  <c r="B95" i="19"/>
  <c r="J94" i="19"/>
  <c r="I94" i="19"/>
  <c r="H94" i="19"/>
  <c r="G94" i="19"/>
  <c r="F94" i="19"/>
  <c r="E94" i="19"/>
  <c r="D94" i="19"/>
  <c r="C94" i="19"/>
  <c r="B94" i="19"/>
  <c r="J93" i="19"/>
  <c r="I93" i="19"/>
  <c r="H93" i="19"/>
  <c r="G93" i="19"/>
  <c r="F93" i="19"/>
  <c r="E93" i="19"/>
  <c r="D93" i="19"/>
  <c r="C93" i="19"/>
  <c r="B93" i="19"/>
  <c r="J92" i="19"/>
  <c r="I92" i="19"/>
  <c r="H92" i="19"/>
  <c r="G92" i="19"/>
  <c r="F92" i="19"/>
  <c r="E92" i="19"/>
  <c r="D92" i="19"/>
  <c r="C92" i="19"/>
  <c r="B92" i="19"/>
  <c r="J91" i="19"/>
  <c r="I91" i="19"/>
  <c r="H91" i="19"/>
  <c r="G91" i="19"/>
  <c r="F91" i="19"/>
  <c r="E91" i="19"/>
  <c r="D91" i="19"/>
  <c r="C91" i="19"/>
  <c r="B91" i="19"/>
  <c r="J90" i="19"/>
  <c r="I90" i="19"/>
  <c r="H90" i="19"/>
  <c r="G90" i="19"/>
  <c r="F90" i="19"/>
  <c r="E90" i="19"/>
  <c r="D90" i="19"/>
  <c r="C90" i="19"/>
  <c r="B90" i="19"/>
  <c r="J89" i="19"/>
  <c r="I89" i="19"/>
  <c r="H89" i="19"/>
  <c r="G89" i="19"/>
  <c r="F89" i="19"/>
  <c r="E89" i="19"/>
  <c r="D89" i="19"/>
  <c r="C89" i="19"/>
  <c r="B89" i="19"/>
  <c r="J88" i="19"/>
  <c r="I88" i="19"/>
  <c r="H88" i="19"/>
  <c r="G88" i="19"/>
  <c r="F88" i="19"/>
  <c r="E88" i="19"/>
  <c r="D88" i="19"/>
  <c r="C88" i="19"/>
  <c r="B88" i="19"/>
  <c r="J87" i="19"/>
  <c r="I87" i="19"/>
  <c r="H87" i="19"/>
  <c r="G87" i="19"/>
  <c r="F87" i="19"/>
  <c r="E87" i="19"/>
  <c r="D87" i="19"/>
  <c r="C87" i="19"/>
  <c r="B87" i="19"/>
  <c r="J86" i="19"/>
  <c r="I86" i="19"/>
  <c r="H86" i="19"/>
  <c r="G86" i="19"/>
  <c r="F86" i="19"/>
  <c r="E86" i="19"/>
  <c r="D86" i="19"/>
  <c r="C86" i="19"/>
  <c r="B86" i="19"/>
  <c r="N28" i="18" l="1"/>
  <c r="V27" i="18"/>
  <c r="O27" i="18"/>
  <c r="W26" i="18"/>
  <c r="G15" i="18"/>
  <c r="E15" i="18"/>
  <c r="D15" i="18"/>
  <c r="C15" i="18"/>
  <c r="G14" i="18"/>
  <c r="E14" i="18"/>
  <c r="D14" i="18"/>
  <c r="C14" i="18"/>
  <c r="F13" i="18"/>
  <c r="F12" i="18"/>
  <c r="G7" i="18"/>
  <c r="E7" i="18"/>
  <c r="D7" i="18"/>
  <c r="C7" i="18"/>
  <c r="G6" i="18"/>
  <c r="E6" i="18"/>
  <c r="D6" i="18"/>
  <c r="C6" i="18"/>
  <c r="F5" i="18"/>
  <c r="F4" i="18"/>
  <c r="N29" i="18" l="1"/>
  <c r="V28" i="18"/>
  <c r="O28" i="18"/>
  <c r="W27" i="18"/>
  <c r="F15" i="18"/>
  <c r="F7" i="18"/>
  <c r="F14" i="18"/>
  <c r="F6" i="18"/>
  <c r="N30" i="18" l="1"/>
  <c r="V29" i="18"/>
  <c r="O29" i="18"/>
  <c r="W28" i="18"/>
  <c r="AM257" i="17"/>
  <c r="AM256" i="17"/>
  <c r="AM255" i="17"/>
  <c r="AM254" i="17"/>
  <c r="AM253" i="17"/>
  <c r="AM252" i="17"/>
  <c r="AM251" i="17"/>
  <c r="AM250" i="17"/>
  <c r="AM249" i="17"/>
  <c r="AM248" i="17"/>
  <c r="AM247" i="17"/>
  <c r="AM246" i="17"/>
  <c r="AM245" i="17"/>
  <c r="AM244" i="17"/>
  <c r="AM243" i="17"/>
  <c r="AM242" i="17"/>
  <c r="AM241" i="17"/>
  <c r="AM240" i="17"/>
  <c r="AM239" i="17"/>
  <c r="AM238" i="17"/>
  <c r="AM237" i="17"/>
  <c r="AM236" i="17"/>
  <c r="AM235" i="17"/>
  <c r="AM234" i="17"/>
  <c r="AM233" i="17"/>
  <c r="AM232" i="17"/>
  <c r="AM231" i="17"/>
  <c r="AM230" i="17"/>
  <c r="AM229" i="17"/>
  <c r="AM228" i="17"/>
  <c r="AM227" i="17"/>
  <c r="AM226" i="17"/>
  <c r="AM225" i="17"/>
  <c r="AM224" i="17"/>
  <c r="AM223" i="17"/>
  <c r="AM222" i="17"/>
  <c r="AM221" i="17"/>
  <c r="AM220" i="17"/>
  <c r="AM219" i="17"/>
  <c r="AM218" i="17"/>
  <c r="AM217" i="17"/>
  <c r="AM216" i="17"/>
  <c r="AM215" i="17"/>
  <c r="AM214" i="17"/>
  <c r="AM213" i="17"/>
  <c r="AM212" i="17"/>
  <c r="AM211" i="17"/>
  <c r="AM210" i="17"/>
  <c r="AM209" i="17"/>
  <c r="AM208" i="17"/>
  <c r="AM207" i="17"/>
  <c r="AM206" i="17"/>
  <c r="AM205" i="17"/>
  <c r="AM204" i="17"/>
  <c r="AM203" i="17"/>
  <c r="AM202" i="17"/>
  <c r="AM201" i="17"/>
  <c r="AM200" i="17"/>
  <c r="AM199" i="17"/>
  <c r="AM198" i="17"/>
  <c r="AM197" i="17"/>
  <c r="AM196" i="17"/>
  <c r="AM195" i="17"/>
  <c r="AM194" i="17"/>
  <c r="AM193" i="17"/>
  <c r="AM192" i="17"/>
  <c r="AM191" i="17"/>
  <c r="AM190" i="17"/>
  <c r="AM189" i="17"/>
  <c r="AM188" i="17"/>
  <c r="AM187" i="17"/>
  <c r="AM186" i="17"/>
  <c r="AM185" i="17"/>
  <c r="AM184" i="17"/>
  <c r="AM183" i="17"/>
  <c r="AM182" i="17"/>
  <c r="AM181" i="17"/>
  <c r="AM180" i="17"/>
  <c r="AM179" i="17"/>
  <c r="AM178" i="17"/>
  <c r="AM177" i="17"/>
  <c r="AM176" i="17"/>
  <c r="AM175" i="17"/>
  <c r="AM174" i="17"/>
  <c r="AM173" i="17"/>
  <c r="AM172" i="17"/>
  <c r="AM171" i="17"/>
  <c r="AM170" i="17"/>
  <c r="AM169" i="17"/>
  <c r="AM168" i="17"/>
  <c r="AM167" i="17"/>
  <c r="AM166" i="17"/>
  <c r="AM165" i="17"/>
  <c r="AM164" i="17"/>
  <c r="AM163" i="17"/>
  <c r="AM162" i="17"/>
  <c r="AM161" i="17"/>
  <c r="AM160" i="17"/>
  <c r="AM159" i="17"/>
  <c r="AM158" i="17"/>
  <c r="AM157" i="17"/>
  <c r="AM156" i="17"/>
  <c r="AM155" i="17"/>
  <c r="AM154" i="17"/>
  <c r="AM153" i="17"/>
  <c r="AM152" i="17"/>
  <c r="AM151" i="17"/>
  <c r="AM150" i="17"/>
  <c r="AM149" i="17"/>
  <c r="AM148" i="17"/>
  <c r="AM147" i="17"/>
  <c r="AM146" i="17"/>
  <c r="AM145" i="17"/>
  <c r="AM144" i="17"/>
  <c r="AM143" i="17"/>
  <c r="AM142" i="17"/>
  <c r="AM141" i="17"/>
  <c r="AM140" i="17"/>
  <c r="AM139" i="17"/>
  <c r="AM138" i="17"/>
  <c r="AM137" i="17"/>
  <c r="AM136" i="17"/>
  <c r="AM135" i="17"/>
  <c r="AM134" i="17"/>
  <c r="AM133" i="17"/>
  <c r="AM132" i="17"/>
  <c r="AM131" i="17"/>
  <c r="AM130" i="17"/>
  <c r="AM129" i="17"/>
  <c r="AM128" i="17"/>
  <c r="AM127" i="17"/>
  <c r="AM126" i="17"/>
  <c r="AM125" i="17"/>
  <c r="AM124" i="17"/>
  <c r="AM123" i="17"/>
  <c r="AM122" i="17"/>
  <c r="AM121" i="17"/>
  <c r="AM120" i="17"/>
  <c r="AM119" i="17"/>
  <c r="AM118" i="17"/>
  <c r="AM117" i="17"/>
  <c r="AM116" i="17"/>
  <c r="AM115" i="17"/>
  <c r="AM114" i="17"/>
  <c r="AM113" i="17"/>
  <c r="AM112" i="17"/>
  <c r="AM111" i="17"/>
  <c r="AM110" i="17"/>
  <c r="AM109" i="17"/>
  <c r="AM108" i="17"/>
  <c r="AM107" i="17"/>
  <c r="AM106" i="17"/>
  <c r="AM105" i="17"/>
  <c r="AM104" i="17"/>
  <c r="AM103" i="17"/>
  <c r="AM102" i="17"/>
  <c r="AM101" i="17"/>
  <c r="AM100" i="17"/>
  <c r="AM99" i="17"/>
  <c r="AM98" i="17"/>
  <c r="AM97" i="17"/>
  <c r="AM96" i="17"/>
  <c r="AM95" i="17"/>
  <c r="AM94" i="17"/>
  <c r="AM93" i="17"/>
  <c r="AM92" i="17"/>
  <c r="AM91" i="17"/>
  <c r="AM90" i="17"/>
  <c r="AM89" i="17"/>
  <c r="AM88" i="17"/>
  <c r="AM87" i="17"/>
  <c r="AM86" i="17"/>
  <c r="AM85" i="17"/>
  <c r="AM84" i="17"/>
  <c r="AM83" i="17"/>
  <c r="AM82" i="17"/>
  <c r="AM81" i="17"/>
  <c r="AM80" i="17"/>
  <c r="AM79" i="17"/>
  <c r="AM78" i="17"/>
  <c r="AM77" i="17"/>
  <c r="AM76" i="17"/>
  <c r="AM75" i="17"/>
  <c r="AM74" i="17"/>
  <c r="AM73" i="17"/>
  <c r="AM72" i="17"/>
  <c r="AM71" i="17"/>
  <c r="AM70" i="17"/>
  <c r="AM69" i="17"/>
  <c r="AM68" i="17"/>
  <c r="AM67" i="17"/>
  <c r="AM66" i="17"/>
  <c r="AM65" i="17"/>
  <c r="AM64" i="17"/>
  <c r="AM63" i="17"/>
  <c r="AM62" i="17"/>
  <c r="AM61" i="17"/>
  <c r="AM60" i="17"/>
  <c r="AM59" i="17"/>
  <c r="AM58" i="17"/>
  <c r="AM57" i="17"/>
  <c r="AM56" i="17"/>
  <c r="AM55" i="17"/>
  <c r="AM54" i="17"/>
  <c r="AM53" i="17"/>
  <c r="AM52" i="17"/>
  <c r="AM51" i="17"/>
  <c r="AM50" i="17"/>
  <c r="AM49" i="17"/>
  <c r="AM48" i="17"/>
  <c r="AM47" i="17"/>
  <c r="AM46" i="17"/>
  <c r="AM45" i="17"/>
  <c r="AM44" i="17"/>
  <c r="AM43" i="17"/>
  <c r="AM42" i="17"/>
  <c r="AM41" i="17"/>
  <c r="AM40" i="17"/>
  <c r="AM39" i="17"/>
  <c r="AM38" i="17"/>
  <c r="AM37" i="17"/>
  <c r="AM36" i="17"/>
  <c r="AM35" i="17"/>
  <c r="AM34" i="17"/>
  <c r="AM33" i="17"/>
  <c r="AM32" i="17"/>
  <c r="AM31" i="17"/>
  <c r="AM30" i="17"/>
  <c r="AM29" i="17"/>
  <c r="AM28" i="17"/>
  <c r="AM27" i="17"/>
  <c r="AM26" i="17"/>
  <c r="AM25" i="17"/>
  <c r="AM24" i="17"/>
  <c r="AM23" i="17"/>
  <c r="AM22" i="17"/>
  <c r="AM21" i="17"/>
  <c r="AM20" i="17"/>
  <c r="AM19" i="17"/>
  <c r="AM18" i="17"/>
  <c r="AM17" i="17"/>
  <c r="AM16" i="17"/>
  <c r="AM15" i="17"/>
  <c r="AM14" i="17"/>
  <c r="AM13" i="17"/>
  <c r="AM12" i="17"/>
  <c r="AM11" i="17"/>
  <c r="AM10" i="17"/>
  <c r="AM9" i="17"/>
  <c r="AM8" i="17"/>
  <c r="AM7" i="17"/>
  <c r="AM6" i="17"/>
  <c r="AM5" i="17"/>
  <c r="AM4" i="17"/>
  <c r="AM3" i="17"/>
  <c r="N31" i="18" l="1"/>
  <c r="V30" i="18"/>
  <c r="O30" i="18"/>
  <c r="W29" i="18"/>
  <c r="AQ257" i="17"/>
  <c r="AP257" i="17"/>
  <c r="AN257" i="17"/>
  <c r="AQ256" i="17"/>
  <c r="AP256" i="17"/>
  <c r="AN256" i="17"/>
  <c r="AQ255" i="17"/>
  <c r="AP255" i="17"/>
  <c r="AU255" i="17" s="1"/>
  <c r="AN255" i="17"/>
  <c r="AT255" i="17" s="1"/>
  <c r="AQ254" i="17"/>
  <c r="AV254" i="17" s="1"/>
  <c r="AP254" i="17"/>
  <c r="AU254" i="17" s="1"/>
  <c r="AN254" i="17"/>
  <c r="AT254" i="17" s="1"/>
  <c r="AQ253" i="17"/>
  <c r="AP253" i="17"/>
  <c r="AN253" i="17"/>
  <c r="AQ252" i="17"/>
  <c r="AP252" i="17"/>
  <c r="AN252" i="17"/>
  <c r="AT252" i="17" s="1"/>
  <c r="AQ251" i="17"/>
  <c r="AV251" i="17" s="1"/>
  <c r="AP251" i="17"/>
  <c r="AN251" i="17"/>
  <c r="AQ250" i="17"/>
  <c r="AP250" i="17"/>
  <c r="AU250" i="17" s="1"/>
  <c r="AN250" i="17"/>
  <c r="AT250" i="17" s="1"/>
  <c r="AQ249" i="17"/>
  <c r="AP249" i="17"/>
  <c r="AN249" i="17"/>
  <c r="AQ248" i="17"/>
  <c r="AP248" i="17"/>
  <c r="AN248" i="17"/>
  <c r="AT248" i="17" s="1"/>
  <c r="AQ247" i="17"/>
  <c r="AV247" i="17" s="1"/>
  <c r="AP247" i="17"/>
  <c r="AU247" i="17" s="1"/>
  <c r="AN247" i="17"/>
  <c r="AT247" i="17" s="1"/>
  <c r="AQ246" i="17"/>
  <c r="AV246" i="17" s="1"/>
  <c r="AP246" i="17"/>
  <c r="AU246" i="17" s="1"/>
  <c r="AN246" i="17"/>
  <c r="AT246" i="17" s="1"/>
  <c r="AQ245" i="17"/>
  <c r="AP245" i="17"/>
  <c r="AN245" i="17"/>
  <c r="AQ244" i="17"/>
  <c r="AP244" i="17"/>
  <c r="AN244" i="17"/>
  <c r="AT244" i="17" s="1"/>
  <c r="AQ243" i="17"/>
  <c r="AV243" i="17" s="1"/>
  <c r="AP243" i="17"/>
  <c r="AU243" i="17" s="1"/>
  <c r="AN243" i="17"/>
  <c r="AT243" i="17" s="1"/>
  <c r="AQ242" i="17"/>
  <c r="AV242" i="17" s="1"/>
  <c r="AP242" i="17"/>
  <c r="AN242" i="17"/>
  <c r="AT242" i="17" s="1"/>
  <c r="AQ241" i="17"/>
  <c r="AP241" i="17"/>
  <c r="AN241" i="17"/>
  <c r="AQ240" i="17"/>
  <c r="AP240" i="17"/>
  <c r="AN240" i="17"/>
  <c r="AT240" i="17" s="1"/>
  <c r="AQ239" i="17"/>
  <c r="AV239" i="17" s="1"/>
  <c r="AP239" i="17"/>
  <c r="AU239" i="17" s="1"/>
  <c r="AN239" i="17"/>
  <c r="AT239" i="17" s="1"/>
  <c r="AQ238" i="17"/>
  <c r="AV238" i="17" s="1"/>
  <c r="AP238" i="17"/>
  <c r="AN238" i="17"/>
  <c r="AT238" i="17" s="1"/>
  <c r="AQ237" i="17"/>
  <c r="AP237" i="17"/>
  <c r="AN237" i="17"/>
  <c r="AQ236" i="17"/>
  <c r="AP236" i="17"/>
  <c r="AN236" i="17"/>
  <c r="AQ235" i="17"/>
  <c r="AV235" i="17" s="1"/>
  <c r="AP235" i="17"/>
  <c r="AU235" i="17" s="1"/>
  <c r="AN235" i="17"/>
  <c r="AT235" i="17" s="1"/>
  <c r="AQ234" i="17"/>
  <c r="AV234" i="17" s="1"/>
  <c r="AP234" i="17"/>
  <c r="AU234" i="17" s="1"/>
  <c r="AN234" i="17"/>
  <c r="AT234" i="17" s="1"/>
  <c r="AQ233" i="17"/>
  <c r="AP233" i="17"/>
  <c r="AN233" i="17"/>
  <c r="AQ232" i="17"/>
  <c r="AP232" i="17"/>
  <c r="AN232" i="17"/>
  <c r="AQ231" i="17"/>
  <c r="AP231" i="17"/>
  <c r="AU231" i="17" s="1"/>
  <c r="AN231" i="17"/>
  <c r="AT231" i="17" s="1"/>
  <c r="AQ230" i="17"/>
  <c r="AV230" i="17" s="1"/>
  <c r="AP230" i="17"/>
  <c r="AU230" i="17" s="1"/>
  <c r="AN230" i="17"/>
  <c r="AT230" i="17" s="1"/>
  <c r="AQ229" i="17"/>
  <c r="AP229" i="17"/>
  <c r="AN229" i="17"/>
  <c r="AQ228" i="17"/>
  <c r="AP228" i="17"/>
  <c r="AN228" i="17"/>
  <c r="AT228" i="17" s="1"/>
  <c r="AQ227" i="17"/>
  <c r="AV227" i="17" s="1"/>
  <c r="AP227" i="17"/>
  <c r="AU227" i="17" s="1"/>
  <c r="AN227" i="17"/>
  <c r="AT227" i="17" s="1"/>
  <c r="AQ226" i="17"/>
  <c r="AV226" i="17" s="1"/>
  <c r="AP226" i="17"/>
  <c r="AU226" i="17" s="1"/>
  <c r="AN226" i="17"/>
  <c r="AT226" i="17" s="1"/>
  <c r="AQ225" i="17"/>
  <c r="AP225" i="17"/>
  <c r="AN225" i="17"/>
  <c r="AQ224" i="17"/>
  <c r="AP224" i="17"/>
  <c r="AN224" i="17"/>
  <c r="AT224" i="17" s="1"/>
  <c r="AQ223" i="17"/>
  <c r="AV223" i="17" s="1"/>
  <c r="AP223" i="17"/>
  <c r="AU223" i="17" s="1"/>
  <c r="AN223" i="17"/>
  <c r="AT223" i="17" s="1"/>
  <c r="AQ222" i="17"/>
  <c r="AV222" i="17" s="1"/>
  <c r="AP222" i="17"/>
  <c r="AU222" i="17" s="1"/>
  <c r="AN222" i="17"/>
  <c r="AT222" i="17" s="1"/>
  <c r="AQ221" i="17"/>
  <c r="AP221" i="17"/>
  <c r="AN221" i="17"/>
  <c r="AQ220" i="17"/>
  <c r="AP220" i="17"/>
  <c r="AN220" i="17"/>
  <c r="AT220" i="17" s="1"/>
  <c r="AQ219" i="17"/>
  <c r="AV219" i="17" s="1"/>
  <c r="AP219" i="17"/>
  <c r="AU219" i="17" s="1"/>
  <c r="AN219" i="17"/>
  <c r="AQ218" i="17"/>
  <c r="AV218" i="17" s="1"/>
  <c r="AP218" i="17"/>
  <c r="AU218" i="17" s="1"/>
  <c r="AN218" i="17"/>
  <c r="AT218" i="17" s="1"/>
  <c r="AQ217" i="17"/>
  <c r="AP217" i="17"/>
  <c r="AN217" i="17"/>
  <c r="AQ216" i="17"/>
  <c r="AP216" i="17"/>
  <c r="AN216" i="17"/>
  <c r="AT216" i="17" s="1"/>
  <c r="AQ215" i="17"/>
  <c r="AV215" i="17" s="1"/>
  <c r="AP215" i="17"/>
  <c r="AU215" i="17" s="1"/>
  <c r="AN215" i="17"/>
  <c r="AT215" i="17" s="1"/>
  <c r="AQ214" i="17"/>
  <c r="AV214" i="17" s="1"/>
  <c r="AP214" i="17"/>
  <c r="AU214" i="17" s="1"/>
  <c r="AN214" i="17"/>
  <c r="AT214" i="17" s="1"/>
  <c r="AQ213" i="17"/>
  <c r="AP213" i="17"/>
  <c r="AN213" i="17"/>
  <c r="AQ212" i="17"/>
  <c r="AP212" i="17"/>
  <c r="AN212" i="17"/>
  <c r="AT212" i="17" s="1"/>
  <c r="AQ211" i="17"/>
  <c r="AP211" i="17"/>
  <c r="AU211" i="17" s="1"/>
  <c r="AN211" i="17"/>
  <c r="AT211" i="17" s="1"/>
  <c r="AQ210" i="17"/>
  <c r="AV210" i="17" s="1"/>
  <c r="AP210" i="17"/>
  <c r="AU210" i="17" s="1"/>
  <c r="AN210" i="17"/>
  <c r="AT210" i="17" s="1"/>
  <c r="AQ209" i="17"/>
  <c r="AP209" i="17"/>
  <c r="AN209" i="17"/>
  <c r="AQ208" i="17"/>
  <c r="AP208" i="17"/>
  <c r="AN208" i="17"/>
  <c r="AT208" i="17" s="1"/>
  <c r="AQ207" i="17"/>
  <c r="AP207" i="17"/>
  <c r="AN207" i="17"/>
  <c r="AQ206" i="17"/>
  <c r="AV206" i="17" s="1"/>
  <c r="AP206" i="17"/>
  <c r="AU206" i="17" s="1"/>
  <c r="AN206" i="17"/>
  <c r="AT206" i="17" s="1"/>
  <c r="AQ205" i="17"/>
  <c r="AP205" i="17"/>
  <c r="AN205" i="17"/>
  <c r="AQ204" i="17"/>
  <c r="AP204" i="17"/>
  <c r="AN204" i="17"/>
  <c r="AT204" i="17" s="1"/>
  <c r="AQ203" i="17"/>
  <c r="AV203" i="17" s="1"/>
  <c r="AP203" i="17"/>
  <c r="AU203" i="17" s="1"/>
  <c r="AN203" i="17"/>
  <c r="AT203" i="17" s="1"/>
  <c r="AQ202" i="17"/>
  <c r="AV202" i="17" s="1"/>
  <c r="AP202" i="17"/>
  <c r="AU202" i="17" s="1"/>
  <c r="AN202" i="17"/>
  <c r="AT202" i="17" s="1"/>
  <c r="AQ201" i="17"/>
  <c r="AP201" i="17"/>
  <c r="AN201" i="17"/>
  <c r="AQ200" i="17"/>
  <c r="AP200" i="17"/>
  <c r="AN200" i="17"/>
  <c r="AT200" i="17" s="1"/>
  <c r="AQ199" i="17"/>
  <c r="AV199" i="17" s="1"/>
  <c r="AP199" i="17"/>
  <c r="AU199" i="17" s="1"/>
  <c r="AN199" i="17"/>
  <c r="AT199" i="17" s="1"/>
  <c r="AQ198" i="17"/>
  <c r="AV198" i="17" s="1"/>
  <c r="AP198" i="17"/>
  <c r="AU198" i="17" s="1"/>
  <c r="AN198" i="17"/>
  <c r="AT198" i="17" s="1"/>
  <c r="AQ197" i="17"/>
  <c r="AP197" i="17"/>
  <c r="AN197" i="17"/>
  <c r="AQ196" i="17"/>
  <c r="AP196" i="17"/>
  <c r="AN196" i="17"/>
  <c r="AT196" i="17" s="1"/>
  <c r="AQ195" i="17"/>
  <c r="AV195" i="17" s="1"/>
  <c r="AP195" i="17"/>
  <c r="AU195" i="17" s="1"/>
  <c r="AN195" i="17"/>
  <c r="AT195" i="17" s="1"/>
  <c r="AQ194" i="17"/>
  <c r="AV194" i="17" s="1"/>
  <c r="AP194" i="17"/>
  <c r="AU194" i="17" s="1"/>
  <c r="AN194" i="17"/>
  <c r="AT194" i="17" s="1"/>
  <c r="AQ193" i="17"/>
  <c r="AP193" i="17"/>
  <c r="AN193" i="17"/>
  <c r="AQ192" i="17"/>
  <c r="AP192" i="17"/>
  <c r="AN192" i="17"/>
  <c r="AT192" i="17" s="1"/>
  <c r="AQ191" i="17"/>
  <c r="AV191" i="17" s="1"/>
  <c r="AP191" i="17"/>
  <c r="AU191" i="17" s="1"/>
  <c r="AN191" i="17"/>
  <c r="AT191" i="17" s="1"/>
  <c r="AQ190" i="17"/>
  <c r="AV190" i="17" s="1"/>
  <c r="AP190" i="17"/>
  <c r="AU190" i="17" s="1"/>
  <c r="AN190" i="17"/>
  <c r="AT190" i="17" s="1"/>
  <c r="AQ189" i="17"/>
  <c r="AP189" i="17"/>
  <c r="AN189" i="17"/>
  <c r="AQ188" i="17"/>
  <c r="AP188" i="17"/>
  <c r="AN188" i="17"/>
  <c r="AQ187" i="17"/>
  <c r="AP187" i="17"/>
  <c r="AU187" i="17" s="1"/>
  <c r="AN187" i="17"/>
  <c r="AT187" i="17" s="1"/>
  <c r="AQ186" i="17"/>
  <c r="AV186" i="17" s="1"/>
  <c r="AP186" i="17"/>
  <c r="AU186" i="17" s="1"/>
  <c r="AN186" i="17"/>
  <c r="AT186" i="17" s="1"/>
  <c r="AQ185" i="17"/>
  <c r="AP185" i="17"/>
  <c r="AN185" i="17"/>
  <c r="AQ184" i="17"/>
  <c r="AP184" i="17"/>
  <c r="AN184" i="17"/>
  <c r="AT184" i="17" s="1"/>
  <c r="AQ183" i="17"/>
  <c r="AP183" i="17"/>
  <c r="AU183" i="17" s="1"/>
  <c r="AN183" i="17"/>
  <c r="AT183" i="17" s="1"/>
  <c r="AQ182" i="17"/>
  <c r="AV182" i="17" s="1"/>
  <c r="AP182" i="17"/>
  <c r="AU182" i="17" s="1"/>
  <c r="AN182" i="17"/>
  <c r="AT182" i="17" s="1"/>
  <c r="AQ181" i="17"/>
  <c r="AP181" i="17"/>
  <c r="AN181" i="17"/>
  <c r="AQ180" i="17"/>
  <c r="AP180" i="17"/>
  <c r="AN180" i="17"/>
  <c r="AT180" i="17" s="1"/>
  <c r="AQ179" i="17"/>
  <c r="AV179" i="17" s="1"/>
  <c r="AP179" i="17"/>
  <c r="AU179" i="17" s="1"/>
  <c r="AN179" i="17"/>
  <c r="AT179" i="17" s="1"/>
  <c r="AQ178" i="17"/>
  <c r="AV178" i="17" s="1"/>
  <c r="AP178" i="17"/>
  <c r="AU178" i="17" s="1"/>
  <c r="AN178" i="17"/>
  <c r="AT178" i="17" s="1"/>
  <c r="AQ177" i="17"/>
  <c r="AP177" i="17"/>
  <c r="AN177" i="17"/>
  <c r="AQ176" i="17"/>
  <c r="AP176" i="17"/>
  <c r="AN176" i="17"/>
  <c r="AT176" i="17" s="1"/>
  <c r="AQ175" i="17"/>
  <c r="AV175" i="17" s="1"/>
  <c r="AP175" i="17"/>
  <c r="AU175" i="17" s="1"/>
  <c r="AN175" i="17"/>
  <c r="AQ174" i="17"/>
  <c r="AV174" i="17" s="1"/>
  <c r="AP174" i="17"/>
  <c r="AU174" i="17" s="1"/>
  <c r="AN174" i="17"/>
  <c r="AT174" i="17" s="1"/>
  <c r="AQ173" i="17"/>
  <c r="AP173" i="17"/>
  <c r="AN173" i="17"/>
  <c r="AQ172" i="17"/>
  <c r="AP172" i="17"/>
  <c r="AN172" i="17"/>
  <c r="AT172" i="17" s="1"/>
  <c r="AQ171" i="17"/>
  <c r="AV171" i="17" s="1"/>
  <c r="AP171" i="17"/>
  <c r="AU171" i="17" s="1"/>
  <c r="AN171" i="17"/>
  <c r="AT171" i="17" s="1"/>
  <c r="AQ170" i="17"/>
  <c r="AV170" i="17" s="1"/>
  <c r="AP170" i="17"/>
  <c r="AU170" i="17" s="1"/>
  <c r="AN170" i="17"/>
  <c r="AQ169" i="17"/>
  <c r="AP169" i="17"/>
  <c r="AN169" i="17"/>
  <c r="AQ168" i="17"/>
  <c r="AP168" i="17"/>
  <c r="AN168" i="17"/>
  <c r="AT168" i="17" s="1"/>
  <c r="AQ167" i="17"/>
  <c r="AV167" i="17" s="1"/>
  <c r="AP167" i="17"/>
  <c r="AU167" i="17" s="1"/>
  <c r="AN167" i="17"/>
  <c r="AT167" i="17" s="1"/>
  <c r="AQ166" i="17"/>
  <c r="AV166" i="17" s="1"/>
  <c r="AP166" i="17"/>
  <c r="AU166" i="17" s="1"/>
  <c r="AN166" i="17"/>
  <c r="AT166" i="17" s="1"/>
  <c r="AQ165" i="17"/>
  <c r="AP165" i="17"/>
  <c r="AN165" i="17"/>
  <c r="AQ164" i="17"/>
  <c r="AP164" i="17"/>
  <c r="AN164" i="17"/>
  <c r="AQ163" i="17"/>
  <c r="AV163" i="17" s="1"/>
  <c r="AP163" i="17"/>
  <c r="AU163" i="17" s="1"/>
  <c r="AN163" i="17"/>
  <c r="AQ162" i="17"/>
  <c r="AP162" i="17"/>
  <c r="AU162" i="17" s="1"/>
  <c r="AN162" i="17"/>
  <c r="AT162" i="17" s="1"/>
  <c r="AQ161" i="17"/>
  <c r="AP161" i="17"/>
  <c r="AN161" i="17"/>
  <c r="AQ160" i="17"/>
  <c r="AP160" i="17"/>
  <c r="AN160" i="17"/>
  <c r="AQ159" i="17"/>
  <c r="AV159" i="17" s="1"/>
  <c r="AP159" i="17"/>
  <c r="AU159" i="17" s="1"/>
  <c r="AN159" i="17"/>
  <c r="AT159" i="17" s="1"/>
  <c r="AQ158" i="17"/>
  <c r="AV158" i="17" s="1"/>
  <c r="AP158" i="17"/>
  <c r="AU158" i="17" s="1"/>
  <c r="AN158" i="17"/>
  <c r="AT158" i="17" s="1"/>
  <c r="AQ157" i="17"/>
  <c r="AP157" i="17"/>
  <c r="AN157" i="17"/>
  <c r="AQ156" i="17"/>
  <c r="AP156" i="17"/>
  <c r="AN156" i="17"/>
  <c r="AT156" i="17" s="1"/>
  <c r="AQ155" i="17"/>
  <c r="AV155" i="17" s="1"/>
  <c r="AP155" i="17"/>
  <c r="AU155" i="17" s="1"/>
  <c r="AN155" i="17"/>
  <c r="AT155" i="17" s="1"/>
  <c r="AQ154" i="17"/>
  <c r="AV154" i="17" s="1"/>
  <c r="AP154" i="17"/>
  <c r="AU154" i="17" s="1"/>
  <c r="AN154" i="17"/>
  <c r="AT154" i="17" s="1"/>
  <c r="AQ153" i="17"/>
  <c r="AP153" i="17"/>
  <c r="AN153" i="17"/>
  <c r="AQ152" i="17"/>
  <c r="AP152" i="17"/>
  <c r="AN152" i="17"/>
  <c r="AT152" i="17" s="1"/>
  <c r="AQ151" i="17"/>
  <c r="AV151" i="17" s="1"/>
  <c r="AP151" i="17"/>
  <c r="AU151" i="17" s="1"/>
  <c r="AN151" i="17"/>
  <c r="AQ150" i="17"/>
  <c r="AV150" i="17" s="1"/>
  <c r="AP150" i="17"/>
  <c r="AU150" i="17" s="1"/>
  <c r="AN150" i="17"/>
  <c r="AT150" i="17" s="1"/>
  <c r="AQ149" i="17"/>
  <c r="AP149" i="17"/>
  <c r="AN149" i="17"/>
  <c r="AQ148" i="17"/>
  <c r="AP148" i="17"/>
  <c r="AN148" i="17"/>
  <c r="AT148" i="17" s="1"/>
  <c r="AQ147" i="17"/>
  <c r="AV147" i="17" s="1"/>
  <c r="AP147" i="17"/>
  <c r="AU147" i="17" s="1"/>
  <c r="AN147" i="17"/>
  <c r="AT147" i="17" s="1"/>
  <c r="AQ146" i="17"/>
  <c r="AV146" i="17" s="1"/>
  <c r="AP146" i="17"/>
  <c r="AU146" i="17" s="1"/>
  <c r="AN146" i="17"/>
  <c r="AT146" i="17" s="1"/>
  <c r="AQ145" i="17"/>
  <c r="AP145" i="17"/>
  <c r="AN145" i="17"/>
  <c r="AQ144" i="17"/>
  <c r="AP144" i="17"/>
  <c r="AN144" i="17"/>
  <c r="AT144" i="17" s="1"/>
  <c r="AQ143" i="17"/>
  <c r="AV143" i="17" s="1"/>
  <c r="AP143" i="17"/>
  <c r="AU143" i="17" s="1"/>
  <c r="AN143" i="17"/>
  <c r="AT143" i="17" s="1"/>
  <c r="AQ142" i="17"/>
  <c r="AV142" i="17" s="1"/>
  <c r="AP142" i="17"/>
  <c r="AU142" i="17" s="1"/>
  <c r="AN142" i="17"/>
  <c r="AT142" i="17" s="1"/>
  <c r="AQ141" i="17"/>
  <c r="AP141" i="17"/>
  <c r="AN141" i="17"/>
  <c r="AQ140" i="17"/>
  <c r="AP140" i="17"/>
  <c r="AN140" i="17"/>
  <c r="AQ139" i="17"/>
  <c r="AV139" i="17" s="1"/>
  <c r="AP139" i="17"/>
  <c r="AU139" i="17" s="1"/>
  <c r="AN139" i="17"/>
  <c r="AT139" i="17" s="1"/>
  <c r="AQ138" i="17"/>
  <c r="AV138" i="17" s="1"/>
  <c r="AP138" i="17"/>
  <c r="AU138" i="17" s="1"/>
  <c r="AN138" i="17"/>
  <c r="AQ137" i="17"/>
  <c r="AP137" i="17"/>
  <c r="AN137" i="17"/>
  <c r="AQ136" i="17"/>
  <c r="AP136" i="17"/>
  <c r="AN136" i="17"/>
  <c r="AQ135" i="17"/>
  <c r="AV135" i="17" s="1"/>
  <c r="AP135" i="17"/>
  <c r="AU135" i="17" s="1"/>
  <c r="AN135" i="17"/>
  <c r="AT135" i="17" s="1"/>
  <c r="AQ134" i="17"/>
  <c r="AV134" i="17" s="1"/>
  <c r="AP134" i="17"/>
  <c r="AU134" i="17" s="1"/>
  <c r="AS133" i="17"/>
  <c r="AS132" i="17"/>
  <c r="AS131" i="17"/>
  <c r="AS130" i="17"/>
  <c r="AS129" i="17"/>
  <c r="AS128" i="17"/>
  <c r="AS127" i="17"/>
  <c r="AS126" i="17"/>
  <c r="AS125" i="17"/>
  <c r="AS124" i="17"/>
  <c r="AS123" i="17"/>
  <c r="AS122" i="17"/>
  <c r="AS121" i="17"/>
  <c r="AS120" i="17"/>
  <c r="AS119" i="17"/>
  <c r="AS118" i="17"/>
  <c r="AS117" i="17"/>
  <c r="AS116" i="17"/>
  <c r="AS115" i="17"/>
  <c r="AS114" i="17"/>
  <c r="AS113" i="17"/>
  <c r="AS112" i="17"/>
  <c r="AS111" i="17"/>
  <c r="AS110" i="17"/>
  <c r="AS109" i="17"/>
  <c r="AS108" i="17"/>
  <c r="AS107" i="17"/>
  <c r="AS106" i="17"/>
  <c r="AS105" i="17"/>
  <c r="AS104" i="17"/>
  <c r="AS103" i="17"/>
  <c r="AS102" i="17"/>
  <c r="AS101" i="17"/>
  <c r="AS100" i="17"/>
  <c r="AS99" i="17"/>
  <c r="AS98" i="17"/>
  <c r="AS97" i="17"/>
  <c r="AS96" i="17"/>
  <c r="AS95" i="17"/>
  <c r="AS94" i="17"/>
  <c r="AS93" i="17"/>
  <c r="AS92" i="17"/>
  <c r="AS91" i="17"/>
  <c r="AS90" i="17"/>
  <c r="AS89" i="17"/>
  <c r="AS88" i="17"/>
  <c r="AS87" i="17"/>
  <c r="AS86" i="17"/>
  <c r="AS85" i="17"/>
  <c r="AS84" i="17"/>
  <c r="AS83" i="17"/>
  <c r="AS82" i="17"/>
  <c r="AS81" i="17"/>
  <c r="AS80" i="17"/>
  <c r="AS79" i="17"/>
  <c r="AS78" i="17"/>
  <c r="AS77" i="17"/>
  <c r="AS76" i="17"/>
  <c r="AS75" i="17"/>
  <c r="AS74" i="17"/>
  <c r="AS73" i="17"/>
  <c r="AS72" i="17"/>
  <c r="AS71" i="17"/>
  <c r="AS70" i="17"/>
  <c r="AS69" i="17"/>
  <c r="AS68" i="17"/>
  <c r="AS67" i="17"/>
  <c r="AS66" i="17"/>
  <c r="AS65" i="17"/>
  <c r="AS64" i="17"/>
  <c r="AS63" i="17"/>
  <c r="AS62" i="17"/>
  <c r="AS61" i="17"/>
  <c r="AS60" i="17"/>
  <c r="AS59" i="17"/>
  <c r="AS58" i="17"/>
  <c r="AS57" i="17"/>
  <c r="AS56" i="17"/>
  <c r="AS55" i="17"/>
  <c r="AS54" i="17"/>
  <c r="AS53" i="17"/>
  <c r="AS52" i="17"/>
  <c r="AS51" i="17"/>
  <c r="AS50" i="17"/>
  <c r="AS49" i="17"/>
  <c r="AS48" i="17"/>
  <c r="AS47" i="17"/>
  <c r="AS46" i="17"/>
  <c r="AS45" i="17"/>
  <c r="AS44" i="17"/>
  <c r="AS43" i="17"/>
  <c r="AS42" i="17"/>
  <c r="AS41" i="17"/>
  <c r="AS40" i="17"/>
  <c r="AS39" i="17"/>
  <c r="AS38" i="17"/>
  <c r="AS37" i="17"/>
  <c r="AS36" i="17"/>
  <c r="AS35" i="17"/>
  <c r="AS34" i="17"/>
  <c r="AS33" i="17"/>
  <c r="AS32" i="17"/>
  <c r="AS31" i="17"/>
  <c r="AS30" i="17"/>
  <c r="AS29" i="17"/>
  <c r="AS28" i="17"/>
  <c r="AS27" i="17"/>
  <c r="AS26" i="17"/>
  <c r="AS25" i="17"/>
  <c r="AS24" i="17"/>
  <c r="AS23" i="17"/>
  <c r="AS22" i="17"/>
  <c r="AS21" i="17"/>
  <c r="AS20" i="17"/>
  <c r="AS19" i="17"/>
  <c r="AS18" i="17"/>
  <c r="AS17" i="17"/>
  <c r="AS16" i="17"/>
  <c r="AS15" i="17"/>
  <c r="AS14" i="17"/>
  <c r="AS13" i="17"/>
  <c r="AS12" i="17"/>
  <c r="AS11" i="17"/>
  <c r="AS10" i="17"/>
  <c r="AS9" i="17"/>
  <c r="AS8" i="17"/>
  <c r="AS7" i="17"/>
  <c r="AS6" i="17"/>
  <c r="AS5" i="17"/>
  <c r="AS4" i="17"/>
  <c r="AS3" i="17"/>
  <c r="AU242" i="17"/>
  <c r="AU238" i="17"/>
  <c r="AN134" i="17"/>
  <c r="AT134" i="17" s="1"/>
  <c r="AQ133" i="17"/>
  <c r="AV133" i="17" s="1"/>
  <c r="AP133" i="17"/>
  <c r="AU133" i="17" s="1"/>
  <c r="AN133" i="17"/>
  <c r="AT133" i="17" s="1"/>
  <c r="AQ132" i="17"/>
  <c r="AV132" i="17" s="1"/>
  <c r="AP132" i="17"/>
  <c r="AU132" i="17" s="1"/>
  <c r="AN132" i="17"/>
  <c r="AT132" i="17" s="1"/>
  <c r="AQ131" i="17"/>
  <c r="AV131" i="17" s="1"/>
  <c r="AP131" i="17"/>
  <c r="AU131" i="17" s="1"/>
  <c r="AN131" i="17"/>
  <c r="AT131" i="17" s="1"/>
  <c r="AQ130" i="17"/>
  <c r="AV130" i="17" s="1"/>
  <c r="AP130" i="17"/>
  <c r="AU130" i="17" s="1"/>
  <c r="AN130" i="17"/>
  <c r="AT130" i="17" s="1"/>
  <c r="AQ129" i="17"/>
  <c r="AV129" i="17" s="1"/>
  <c r="AP129" i="17"/>
  <c r="AU129" i="17" s="1"/>
  <c r="AN129" i="17"/>
  <c r="AT129" i="17" s="1"/>
  <c r="AQ128" i="17"/>
  <c r="AV128" i="17" s="1"/>
  <c r="AP128" i="17"/>
  <c r="AU128" i="17" s="1"/>
  <c r="AN128" i="17"/>
  <c r="AT128" i="17" s="1"/>
  <c r="AQ127" i="17"/>
  <c r="AV127" i="17" s="1"/>
  <c r="AP127" i="17"/>
  <c r="AU127" i="17" s="1"/>
  <c r="AN127" i="17"/>
  <c r="AT127" i="17" s="1"/>
  <c r="AQ126" i="17"/>
  <c r="AV126" i="17" s="1"/>
  <c r="AP126" i="17"/>
  <c r="AU126" i="17" s="1"/>
  <c r="AN126" i="17"/>
  <c r="AT126" i="17" s="1"/>
  <c r="AQ125" i="17"/>
  <c r="AV125" i="17" s="1"/>
  <c r="AP125" i="17"/>
  <c r="AU125" i="17" s="1"/>
  <c r="AN125" i="17"/>
  <c r="AT125" i="17" s="1"/>
  <c r="AQ124" i="17"/>
  <c r="AV124" i="17" s="1"/>
  <c r="AP124" i="17"/>
  <c r="AU124" i="17" s="1"/>
  <c r="AN124" i="17"/>
  <c r="AT124" i="17" s="1"/>
  <c r="AQ123" i="17"/>
  <c r="AV123" i="17" s="1"/>
  <c r="AP123" i="17"/>
  <c r="AU123" i="17" s="1"/>
  <c r="AN123" i="17"/>
  <c r="AT123" i="17" s="1"/>
  <c r="AQ122" i="17"/>
  <c r="AV122" i="17" s="1"/>
  <c r="AP122" i="17"/>
  <c r="AU122" i="17" s="1"/>
  <c r="AN122" i="17"/>
  <c r="AT122" i="17" s="1"/>
  <c r="AQ121" i="17"/>
  <c r="AV121" i="17" s="1"/>
  <c r="AP121" i="17"/>
  <c r="AU121" i="17" s="1"/>
  <c r="AN121" i="17"/>
  <c r="AT121" i="17" s="1"/>
  <c r="AQ120" i="17"/>
  <c r="AV120" i="17" s="1"/>
  <c r="AP120" i="17"/>
  <c r="AU120" i="17" s="1"/>
  <c r="AN120" i="17"/>
  <c r="AT120" i="17" s="1"/>
  <c r="AQ119" i="17"/>
  <c r="AV119" i="17" s="1"/>
  <c r="AP119" i="17"/>
  <c r="AU119" i="17" s="1"/>
  <c r="AN119" i="17"/>
  <c r="AT119" i="17" s="1"/>
  <c r="AQ118" i="17"/>
  <c r="AV118" i="17" s="1"/>
  <c r="AP118" i="17"/>
  <c r="AU118" i="17" s="1"/>
  <c r="AN118" i="17"/>
  <c r="AT118" i="17" s="1"/>
  <c r="AQ117" i="17"/>
  <c r="AV117" i="17" s="1"/>
  <c r="AP117" i="17"/>
  <c r="AU117" i="17" s="1"/>
  <c r="AN117" i="17"/>
  <c r="AT117" i="17" s="1"/>
  <c r="AQ116" i="17"/>
  <c r="AV116" i="17" s="1"/>
  <c r="AP116" i="17"/>
  <c r="AU116" i="17" s="1"/>
  <c r="AN116" i="17"/>
  <c r="AT116" i="17" s="1"/>
  <c r="AQ115" i="17"/>
  <c r="AV115" i="17" s="1"/>
  <c r="AP115" i="17"/>
  <c r="AU115" i="17" s="1"/>
  <c r="AN115" i="17"/>
  <c r="AT115" i="17" s="1"/>
  <c r="AQ114" i="17"/>
  <c r="AV114" i="17" s="1"/>
  <c r="AP114" i="17"/>
  <c r="AU114" i="17" s="1"/>
  <c r="AN114" i="17"/>
  <c r="AT114" i="17" s="1"/>
  <c r="AQ113" i="17"/>
  <c r="AV113" i="17" s="1"/>
  <c r="AP113" i="17"/>
  <c r="AU113" i="17" s="1"/>
  <c r="AN113" i="17"/>
  <c r="AT113" i="17" s="1"/>
  <c r="AQ112" i="17"/>
  <c r="AV112" i="17" s="1"/>
  <c r="AP112" i="17"/>
  <c r="AU112" i="17" s="1"/>
  <c r="AN112" i="17"/>
  <c r="AT112" i="17" s="1"/>
  <c r="AQ111" i="17"/>
  <c r="AV111" i="17" s="1"/>
  <c r="AP111" i="17"/>
  <c r="AU111" i="17" s="1"/>
  <c r="AN111" i="17"/>
  <c r="AT111" i="17" s="1"/>
  <c r="AQ110" i="17"/>
  <c r="AV110" i="17" s="1"/>
  <c r="AP110" i="17"/>
  <c r="AU110" i="17" s="1"/>
  <c r="AN110" i="17"/>
  <c r="AT110" i="17" s="1"/>
  <c r="AQ109" i="17"/>
  <c r="AV109" i="17" s="1"/>
  <c r="AP109" i="17"/>
  <c r="AU109" i="17" s="1"/>
  <c r="AN109" i="17"/>
  <c r="AT109" i="17" s="1"/>
  <c r="AQ108" i="17"/>
  <c r="AV108" i="17" s="1"/>
  <c r="AP108" i="17"/>
  <c r="AU108" i="17" s="1"/>
  <c r="AN108" i="17"/>
  <c r="AT108" i="17" s="1"/>
  <c r="AQ107" i="17"/>
  <c r="AV107" i="17" s="1"/>
  <c r="AP107" i="17"/>
  <c r="AU107" i="17" s="1"/>
  <c r="AN107" i="17"/>
  <c r="AT107" i="17" s="1"/>
  <c r="AQ106" i="17"/>
  <c r="AV106" i="17" s="1"/>
  <c r="AP106" i="17"/>
  <c r="AU106" i="17" s="1"/>
  <c r="AN106" i="17"/>
  <c r="AT106" i="17" s="1"/>
  <c r="AQ105" i="17"/>
  <c r="AV105" i="17" s="1"/>
  <c r="AP105" i="17"/>
  <c r="AU105" i="17" s="1"/>
  <c r="AN105" i="17"/>
  <c r="AT105" i="17" s="1"/>
  <c r="AQ104" i="17"/>
  <c r="AV104" i="17" s="1"/>
  <c r="AP104" i="17"/>
  <c r="AU104" i="17" s="1"/>
  <c r="AN104" i="17"/>
  <c r="AT104" i="17" s="1"/>
  <c r="AQ103" i="17"/>
  <c r="AV103" i="17" s="1"/>
  <c r="AP103" i="17"/>
  <c r="AU103" i="17" s="1"/>
  <c r="AN103" i="17"/>
  <c r="AT103" i="17" s="1"/>
  <c r="AQ102" i="17"/>
  <c r="AV102" i="17" s="1"/>
  <c r="AP102" i="17"/>
  <c r="AU102" i="17" s="1"/>
  <c r="AN102" i="17"/>
  <c r="AT102" i="17" s="1"/>
  <c r="AQ101" i="17"/>
  <c r="AV101" i="17" s="1"/>
  <c r="AP101" i="17"/>
  <c r="AU101" i="17" s="1"/>
  <c r="AN101" i="17"/>
  <c r="AT101" i="17" s="1"/>
  <c r="AQ100" i="17"/>
  <c r="AV100" i="17" s="1"/>
  <c r="AP100" i="17"/>
  <c r="AU100" i="17" s="1"/>
  <c r="AN100" i="17"/>
  <c r="AT100" i="17" s="1"/>
  <c r="AQ99" i="17"/>
  <c r="AV99" i="17" s="1"/>
  <c r="AP99" i="17"/>
  <c r="AU99" i="17" s="1"/>
  <c r="AN99" i="17"/>
  <c r="AT99" i="17" s="1"/>
  <c r="AQ98" i="17"/>
  <c r="AV98" i="17" s="1"/>
  <c r="AP98" i="17"/>
  <c r="AU98" i="17" s="1"/>
  <c r="AN98" i="17"/>
  <c r="AT98" i="17" s="1"/>
  <c r="AQ97" i="17"/>
  <c r="AV97" i="17" s="1"/>
  <c r="AP97" i="17"/>
  <c r="AU97" i="17" s="1"/>
  <c r="AN97" i="17"/>
  <c r="AT97" i="17" s="1"/>
  <c r="AQ96" i="17"/>
  <c r="AV96" i="17" s="1"/>
  <c r="AP96" i="17"/>
  <c r="AU96" i="17" s="1"/>
  <c r="AN96" i="17"/>
  <c r="AT96" i="17" s="1"/>
  <c r="AQ95" i="17"/>
  <c r="AV95" i="17" s="1"/>
  <c r="AP95" i="17"/>
  <c r="AU95" i="17" s="1"/>
  <c r="AN95" i="17"/>
  <c r="AT95" i="17" s="1"/>
  <c r="AQ94" i="17"/>
  <c r="AV94" i="17" s="1"/>
  <c r="AP94" i="17"/>
  <c r="AU94" i="17" s="1"/>
  <c r="AN94" i="17"/>
  <c r="AT94" i="17" s="1"/>
  <c r="AQ93" i="17"/>
  <c r="AV93" i="17" s="1"/>
  <c r="AP93" i="17"/>
  <c r="AU93" i="17" s="1"/>
  <c r="AN93" i="17"/>
  <c r="AT93" i="17" s="1"/>
  <c r="AQ92" i="17"/>
  <c r="AV92" i="17" s="1"/>
  <c r="AP92" i="17"/>
  <c r="AU92" i="17" s="1"/>
  <c r="AN92" i="17"/>
  <c r="AT92" i="17" s="1"/>
  <c r="AQ91" i="17"/>
  <c r="AV91" i="17" s="1"/>
  <c r="AP91" i="17"/>
  <c r="AU91" i="17" s="1"/>
  <c r="AN91" i="17"/>
  <c r="AT91" i="17" s="1"/>
  <c r="AQ90" i="17"/>
  <c r="AV90" i="17" s="1"/>
  <c r="AP90" i="17"/>
  <c r="AU90" i="17" s="1"/>
  <c r="AN90" i="17"/>
  <c r="AT90" i="17" s="1"/>
  <c r="AQ89" i="17"/>
  <c r="AV89" i="17" s="1"/>
  <c r="AP89" i="17"/>
  <c r="AU89" i="17" s="1"/>
  <c r="AN89" i="17"/>
  <c r="AT89" i="17" s="1"/>
  <c r="AQ88" i="17"/>
  <c r="AV88" i="17" s="1"/>
  <c r="AP88" i="17"/>
  <c r="AU88" i="17" s="1"/>
  <c r="AN88" i="17"/>
  <c r="AT88" i="17" s="1"/>
  <c r="AQ87" i="17"/>
  <c r="AV87" i="17" s="1"/>
  <c r="AP87" i="17"/>
  <c r="AU87" i="17" s="1"/>
  <c r="AN87" i="17"/>
  <c r="AT87" i="17" s="1"/>
  <c r="AQ86" i="17"/>
  <c r="AV86" i="17" s="1"/>
  <c r="AP86" i="17"/>
  <c r="AU86" i="17" s="1"/>
  <c r="AN86" i="17"/>
  <c r="AT86" i="17" s="1"/>
  <c r="AQ85" i="17"/>
  <c r="AV85" i="17" s="1"/>
  <c r="AP85" i="17"/>
  <c r="AU85" i="17" s="1"/>
  <c r="AN85" i="17"/>
  <c r="AT85" i="17" s="1"/>
  <c r="AQ84" i="17"/>
  <c r="AV84" i="17" s="1"/>
  <c r="AP84" i="17"/>
  <c r="AU84" i="17" s="1"/>
  <c r="AN84" i="17"/>
  <c r="AT84" i="17" s="1"/>
  <c r="AQ83" i="17"/>
  <c r="AV83" i="17" s="1"/>
  <c r="AP83" i="17"/>
  <c r="AU83" i="17" s="1"/>
  <c r="AN83" i="17"/>
  <c r="AT83" i="17" s="1"/>
  <c r="AQ82" i="17"/>
  <c r="AV82" i="17" s="1"/>
  <c r="AP82" i="17"/>
  <c r="AU82" i="17" s="1"/>
  <c r="AN82" i="17"/>
  <c r="AT82" i="17" s="1"/>
  <c r="AQ81" i="17"/>
  <c r="AV81" i="17" s="1"/>
  <c r="AP81" i="17"/>
  <c r="AU81" i="17" s="1"/>
  <c r="AN81" i="17"/>
  <c r="AT81" i="17" s="1"/>
  <c r="AQ80" i="17"/>
  <c r="AV80" i="17" s="1"/>
  <c r="AP80" i="17"/>
  <c r="AU80" i="17" s="1"/>
  <c r="AN80" i="17"/>
  <c r="AT80" i="17" s="1"/>
  <c r="AQ79" i="17"/>
  <c r="AV79" i="17" s="1"/>
  <c r="AP79" i="17"/>
  <c r="AU79" i="17" s="1"/>
  <c r="AN79" i="17"/>
  <c r="AT79" i="17" s="1"/>
  <c r="AQ78" i="17"/>
  <c r="AV78" i="17" s="1"/>
  <c r="AP78" i="17"/>
  <c r="AU78" i="17" s="1"/>
  <c r="AN78" i="17"/>
  <c r="AT78" i="17" s="1"/>
  <c r="AQ77" i="17"/>
  <c r="AV77" i="17" s="1"/>
  <c r="AP77" i="17"/>
  <c r="AU77" i="17" s="1"/>
  <c r="AN77" i="17"/>
  <c r="AT77" i="17" s="1"/>
  <c r="AQ76" i="17"/>
  <c r="AV76" i="17" s="1"/>
  <c r="AP76" i="17"/>
  <c r="AU76" i="17" s="1"/>
  <c r="AN76" i="17"/>
  <c r="AT76" i="17" s="1"/>
  <c r="AQ75" i="17"/>
  <c r="AV75" i="17" s="1"/>
  <c r="AP75" i="17"/>
  <c r="AU75" i="17" s="1"/>
  <c r="AN75" i="17"/>
  <c r="AT75" i="17" s="1"/>
  <c r="AQ74" i="17"/>
  <c r="AV74" i="17" s="1"/>
  <c r="AP74" i="17"/>
  <c r="AU74" i="17" s="1"/>
  <c r="AN74" i="17"/>
  <c r="AT74" i="17" s="1"/>
  <c r="AQ73" i="17"/>
  <c r="AV73" i="17" s="1"/>
  <c r="AP73" i="17"/>
  <c r="AU73" i="17" s="1"/>
  <c r="AN73" i="17"/>
  <c r="AT73" i="17" s="1"/>
  <c r="AQ72" i="17"/>
  <c r="AV72" i="17" s="1"/>
  <c r="AP72" i="17"/>
  <c r="AU72" i="17" s="1"/>
  <c r="AN72" i="17"/>
  <c r="AT72" i="17" s="1"/>
  <c r="AQ71" i="17"/>
  <c r="AV71" i="17" s="1"/>
  <c r="AP71" i="17"/>
  <c r="AU71" i="17" s="1"/>
  <c r="AN71" i="17"/>
  <c r="AT71" i="17" s="1"/>
  <c r="AQ70" i="17"/>
  <c r="AV70" i="17" s="1"/>
  <c r="AP70" i="17"/>
  <c r="AU70" i="17" s="1"/>
  <c r="AN70" i="17"/>
  <c r="AT70" i="17" s="1"/>
  <c r="AQ69" i="17"/>
  <c r="AV69" i="17" s="1"/>
  <c r="AP69" i="17"/>
  <c r="AU69" i="17" s="1"/>
  <c r="AN69" i="17"/>
  <c r="AT69" i="17" s="1"/>
  <c r="AQ68" i="17"/>
  <c r="AV68" i="17" s="1"/>
  <c r="AP68" i="17"/>
  <c r="AU68" i="17" s="1"/>
  <c r="AN68" i="17"/>
  <c r="AT68" i="17" s="1"/>
  <c r="AQ67" i="17"/>
  <c r="AV67" i="17" s="1"/>
  <c r="AP67" i="17"/>
  <c r="AU67" i="17" s="1"/>
  <c r="AN67" i="17"/>
  <c r="AT67" i="17" s="1"/>
  <c r="AQ66" i="17"/>
  <c r="AV66" i="17" s="1"/>
  <c r="AP66" i="17"/>
  <c r="AU66" i="17" s="1"/>
  <c r="AN66" i="17"/>
  <c r="AT66" i="17" s="1"/>
  <c r="AQ65" i="17"/>
  <c r="AV65" i="17" s="1"/>
  <c r="AP65" i="17"/>
  <c r="AU65" i="17" s="1"/>
  <c r="AN65" i="17"/>
  <c r="AT65" i="17" s="1"/>
  <c r="AQ64" i="17"/>
  <c r="AV64" i="17" s="1"/>
  <c r="AP64" i="17"/>
  <c r="AU64" i="17" s="1"/>
  <c r="AN64" i="17"/>
  <c r="AT64" i="17" s="1"/>
  <c r="AQ63" i="17"/>
  <c r="AV63" i="17" s="1"/>
  <c r="AP63" i="17"/>
  <c r="AU63" i="17" s="1"/>
  <c r="AN63" i="17"/>
  <c r="AT63" i="17" s="1"/>
  <c r="AQ62" i="17"/>
  <c r="AV62" i="17" s="1"/>
  <c r="AP62" i="17"/>
  <c r="AU62" i="17" s="1"/>
  <c r="AN62" i="17"/>
  <c r="AT62" i="17" s="1"/>
  <c r="AQ61" i="17"/>
  <c r="AV61" i="17" s="1"/>
  <c r="AP61" i="17"/>
  <c r="AU61" i="17" s="1"/>
  <c r="AN61" i="17"/>
  <c r="AT61" i="17" s="1"/>
  <c r="AQ60" i="17"/>
  <c r="AV60" i="17" s="1"/>
  <c r="AP60" i="17"/>
  <c r="AU60" i="17" s="1"/>
  <c r="AN60" i="17"/>
  <c r="AT60" i="17" s="1"/>
  <c r="AQ59" i="17"/>
  <c r="AV59" i="17" s="1"/>
  <c r="AP59" i="17"/>
  <c r="AU59" i="17" s="1"/>
  <c r="AN59" i="17"/>
  <c r="AT59" i="17" s="1"/>
  <c r="AQ58" i="17"/>
  <c r="AV58" i="17" s="1"/>
  <c r="AP58" i="17"/>
  <c r="AU58" i="17" s="1"/>
  <c r="AN58" i="17"/>
  <c r="AT58" i="17" s="1"/>
  <c r="AQ57" i="17"/>
  <c r="AV57" i="17" s="1"/>
  <c r="AP57" i="17"/>
  <c r="AU57" i="17" s="1"/>
  <c r="AN57" i="17"/>
  <c r="AT57" i="17" s="1"/>
  <c r="AQ56" i="17"/>
  <c r="AV56" i="17" s="1"/>
  <c r="AP56" i="17"/>
  <c r="AU56" i="17" s="1"/>
  <c r="AN56" i="17"/>
  <c r="AT56" i="17" s="1"/>
  <c r="AQ55" i="17"/>
  <c r="AV55" i="17" s="1"/>
  <c r="AP55" i="17"/>
  <c r="AU55" i="17" s="1"/>
  <c r="AN55" i="17"/>
  <c r="AT55" i="17" s="1"/>
  <c r="AQ54" i="17"/>
  <c r="AV54" i="17" s="1"/>
  <c r="AP54" i="17"/>
  <c r="AU54" i="17" s="1"/>
  <c r="AN54" i="17"/>
  <c r="AT54" i="17" s="1"/>
  <c r="AQ53" i="17"/>
  <c r="AV53" i="17" s="1"/>
  <c r="AP53" i="17"/>
  <c r="AU53" i="17" s="1"/>
  <c r="AN53" i="17"/>
  <c r="AT53" i="17" s="1"/>
  <c r="AQ52" i="17"/>
  <c r="AV52" i="17" s="1"/>
  <c r="AP52" i="17"/>
  <c r="AU52" i="17" s="1"/>
  <c r="AN52" i="17"/>
  <c r="AT52" i="17" s="1"/>
  <c r="AQ51" i="17"/>
  <c r="AV51" i="17" s="1"/>
  <c r="AP51" i="17"/>
  <c r="AU51" i="17" s="1"/>
  <c r="AN51" i="17"/>
  <c r="AT51" i="17" s="1"/>
  <c r="AQ50" i="17"/>
  <c r="AV50" i="17" s="1"/>
  <c r="AP50" i="17"/>
  <c r="AU50" i="17" s="1"/>
  <c r="AN50" i="17"/>
  <c r="AT50" i="17" s="1"/>
  <c r="AQ49" i="17"/>
  <c r="AV49" i="17" s="1"/>
  <c r="AP49" i="17"/>
  <c r="AU49" i="17" s="1"/>
  <c r="AN49" i="17"/>
  <c r="AT49" i="17" s="1"/>
  <c r="AQ48" i="17"/>
  <c r="AV48" i="17" s="1"/>
  <c r="AP48" i="17"/>
  <c r="AU48" i="17" s="1"/>
  <c r="AN48" i="17"/>
  <c r="AT48" i="17" s="1"/>
  <c r="AQ47" i="17"/>
  <c r="AV47" i="17" s="1"/>
  <c r="AP47" i="17"/>
  <c r="AU47" i="17" s="1"/>
  <c r="AN47" i="17"/>
  <c r="AT47" i="17" s="1"/>
  <c r="AQ46" i="17"/>
  <c r="AV46" i="17" s="1"/>
  <c r="AP46" i="17"/>
  <c r="AU46" i="17" s="1"/>
  <c r="AN46" i="17"/>
  <c r="AT46" i="17" s="1"/>
  <c r="AQ45" i="17"/>
  <c r="AV45" i="17" s="1"/>
  <c r="AP45" i="17"/>
  <c r="AU45" i="17" s="1"/>
  <c r="AN45" i="17"/>
  <c r="AT45" i="17" s="1"/>
  <c r="AQ44" i="17"/>
  <c r="AV44" i="17" s="1"/>
  <c r="AP44" i="17"/>
  <c r="AU44" i="17" s="1"/>
  <c r="AN44" i="17"/>
  <c r="AT44" i="17" s="1"/>
  <c r="AQ43" i="17"/>
  <c r="AV43" i="17" s="1"/>
  <c r="AP43" i="17"/>
  <c r="AU43" i="17" s="1"/>
  <c r="AN43" i="17"/>
  <c r="AT43" i="17" s="1"/>
  <c r="AQ42" i="17"/>
  <c r="AV42" i="17" s="1"/>
  <c r="AP42" i="17"/>
  <c r="AU42" i="17" s="1"/>
  <c r="AN42" i="17"/>
  <c r="AT42" i="17" s="1"/>
  <c r="AQ41" i="17"/>
  <c r="AV41" i="17" s="1"/>
  <c r="AP41" i="17"/>
  <c r="AU41" i="17" s="1"/>
  <c r="AN41" i="17"/>
  <c r="AT41" i="17" s="1"/>
  <c r="AQ40" i="17"/>
  <c r="AV40" i="17" s="1"/>
  <c r="AP40" i="17"/>
  <c r="AU40" i="17" s="1"/>
  <c r="AN40" i="17"/>
  <c r="AT40" i="17" s="1"/>
  <c r="AQ39" i="17"/>
  <c r="AV39" i="17" s="1"/>
  <c r="AP39" i="17"/>
  <c r="AU39" i="17" s="1"/>
  <c r="AN39" i="17"/>
  <c r="AT39" i="17" s="1"/>
  <c r="AQ38" i="17"/>
  <c r="AV38" i="17" s="1"/>
  <c r="AP38" i="17"/>
  <c r="AU38" i="17" s="1"/>
  <c r="AN38" i="17"/>
  <c r="AT38" i="17" s="1"/>
  <c r="AQ37" i="17"/>
  <c r="AV37" i="17" s="1"/>
  <c r="AP37" i="17"/>
  <c r="AU37" i="17" s="1"/>
  <c r="AN37" i="17"/>
  <c r="AT37" i="17" s="1"/>
  <c r="AQ36" i="17"/>
  <c r="AV36" i="17" s="1"/>
  <c r="AP36" i="17"/>
  <c r="AU36" i="17" s="1"/>
  <c r="AN36" i="17"/>
  <c r="AT36" i="17" s="1"/>
  <c r="AQ35" i="17"/>
  <c r="AV35" i="17" s="1"/>
  <c r="AP35" i="17"/>
  <c r="AU35" i="17" s="1"/>
  <c r="AN35" i="17"/>
  <c r="AT35" i="17" s="1"/>
  <c r="AQ34" i="17"/>
  <c r="AV34" i="17" s="1"/>
  <c r="AP34" i="17"/>
  <c r="AU34" i="17" s="1"/>
  <c r="AN34" i="17"/>
  <c r="AT34" i="17" s="1"/>
  <c r="AQ33" i="17"/>
  <c r="AV33" i="17" s="1"/>
  <c r="AP33" i="17"/>
  <c r="AU33" i="17" s="1"/>
  <c r="AN33" i="17"/>
  <c r="AT33" i="17" s="1"/>
  <c r="AQ32" i="17"/>
  <c r="AV32" i="17" s="1"/>
  <c r="AP32" i="17"/>
  <c r="AU32" i="17" s="1"/>
  <c r="AN32" i="17"/>
  <c r="AT32" i="17" s="1"/>
  <c r="AQ31" i="17"/>
  <c r="AV31" i="17" s="1"/>
  <c r="AP31" i="17"/>
  <c r="AU31" i="17" s="1"/>
  <c r="AN31" i="17"/>
  <c r="AT31" i="17" s="1"/>
  <c r="AQ30" i="17"/>
  <c r="AV30" i="17" s="1"/>
  <c r="AP30" i="17"/>
  <c r="AU30" i="17" s="1"/>
  <c r="AN30" i="17"/>
  <c r="AT30" i="17" s="1"/>
  <c r="AQ29" i="17"/>
  <c r="AV29" i="17" s="1"/>
  <c r="AP29" i="17"/>
  <c r="AU29" i="17" s="1"/>
  <c r="AN29" i="17"/>
  <c r="AT29" i="17" s="1"/>
  <c r="AQ28" i="17"/>
  <c r="AV28" i="17" s="1"/>
  <c r="AP28" i="17"/>
  <c r="AU28" i="17" s="1"/>
  <c r="AN28" i="17"/>
  <c r="AT28" i="17" s="1"/>
  <c r="AQ27" i="17"/>
  <c r="AV27" i="17" s="1"/>
  <c r="AP27" i="17"/>
  <c r="AU27" i="17" s="1"/>
  <c r="AN27" i="17"/>
  <c r="AT27" i="17" s="1"/>
  <c r="AQ26" i="17"/>
  <c r="AV26" i="17" s="1"/>
  <c r="AP26" i="17"/>
  <c r="AU26" i="17" s="1"/>
  <c r="AN26" i="17"/>
  <c r="AT26" i="17" s="1"/>
  <c r="AQ25" i="17"/>
  <c r="AV25" i="17" s="1"/>
  <c r="AP25" i="17"/>
  <c r="AU25" i="17" s="1"/>
  <c r="AN25" i="17"/>
  <c r="AT25" i="17" s="1"/>
  <c r="AQ24" i="17"/>
  <c r="AV24" i="17" s="1"/>
  <c r="AP24" i="17"/>
  <c r="AU24" i="17" s="1"/>
  <c r="AN24" i="17"/>
  <c r="AT24" i="17" s="1"/>
  <c r="AQ23" i="17"/>
  <c r="AV23" i="17" s="1"/>
  <c r="AP23" i="17"/>
  <c r="AU23" i="17" s="1"/>
  <c r="AN23" i="17"/>
  <c r="AT23" i="17" s="1"/>
  <c r="AQ22" i="17"/>
  <c r="AV22" i="17" s="1"/>
  <c r="AP22" i="17"/>
  <c r="AU22" i="17" s="1"/>
  <c r="AN22" i="17"/>
  <c r="AT22" i="17" s="1"/>
  <c r="AQ21" i="17"/>
  <c r="AV21" i="17" s="1"/>
  <c r="AP21" i="17"/>
  <c r="AU21" i="17" s="1"/>
  <c r="AN21" i="17"/>
  <c r="AT21" i="17" s="1"/>
  <c r="AQ20" i="17"/>
  <c r="AV20" i="17" s="1"/>
  <c r="AP20" i="17"/>
  <c r="AU20" i="17" s="1"/>
  <c r="AN20" i="17"/>
  <c r="AT20" i="17" s="1"/>
  <c r="AQ19" i="17"/>
  <c r="AV19" i="17" s="1"/>
  <c r="AP19" i="17"/>
  <c r="AU19" i="17" s="1"/>
  <c r="AN19" i="17"/>
  <c r="AT19" i="17" s="1"/>
  <c r="AQ18" i="17"/>
  <c r="AV18" i="17" s="1"/>
  <c r="AP18" i="17"/>
  <c r="AU18" i="17" s="1"/>
  <c r="AN18" i="17"/>
  <c r="AT18" i="17" s="1"/>
  <c r="AQ17" i="17"/>
  <c r="AV17" i="17" s="1"/>
  <c r="AP17" i="17"/>
  <c r="AU17" i="17" s="1"/>
  <c r="AN17" i="17"/>
  <c r="AT17" i="17" s="1"/>
  <c r="AQ16" i="17"/>
  <c r="AV16" i="17" s="1"/>
  <c r="AP16" i="17"/>
  <c r="AU16" i="17" s="1"/>
  <c r="AN16" i="17"/>
  <c r="AT16" i="17" s="1"/>
  <c r="AQ15" i="17"/>
  <c r="AV15" i="17" s="1"/>
  <c r="AP15" i="17"/>
  <c r="AU15" i="17" s="1"/>
  <c r="AN15" i="17"/>
  <c r="AT15" i="17" s="1"/>
  <c r="AQ14" i="17"/>
  <c r="AV14" i="17" s="1"/>
  <c r="AP14" i="17"/>
  <c r="AU14" i="17" s="1"/>
  <c r="AN14" i="17"/>
  <c r="AT14" i="17" s="1"/>
  <c r="AQ13" i="17"/>
  <c r="AV13" i="17" s="1"/>
  <c r="AP13" i="17"/>
  <c r="AU13" i="17" s="1"/>
  <c r="AN13" i="17"/>
  <c r="AT13" i="17" s="1"/>
  <c r="AQ12" i="17"/>
  <c r="AV12" i="17" s="1"/>
  <c r="AP12" i="17"/>
  <c r="AU12" i="17" s="1"/>
  <c r="AN12" i="17"/>
  <c r="AT12" i="17" s="1"/>
  <c r="AQ11" i="17"/>
  <c r="AV11" i="17" s="1"/>
  <c r="AP11" i="17"/>
  <c r="AU11" i="17" s="1"/>
  <c r="AN11" i="17"/>
  <c r="AT11" i="17" s="1"/>
  <c r="AQ10" i="17"/>
  <c r="AV10" i="17" s="1"/>
  <c r="AP10" i="17"/>
  <c r="AU10" i="17" s="1"/>
  <c r="AN10" i="17"/>
  <c r="AT10" i="17" s="1"/>
  <c r="AQ9" i="17"/>
  <c r="AV9" i="17" s="1"/>
  <c r="AP9" i="17"/>
  <c r="AU9" i="17" s="1"/>
  <c r="AN9" i="17"/>
  <c r="AT9" i="17" s="1"/>
  <c r="AQ8" i="17"/>
  <c r="AV8" i="17" s="1"/>
  <c r="AP8" i="17"/>
  <c r="AU8" i="17" s="1"/>
  <c r="AN8" i="17"/>
  <c r="AT8" i="17" s="1"/>
  <c r="AQ7" i="17"/>
  <c r="AV7" i="17" s="1"/>
  <c r="AP7" i="17"/>
  <c r="AU7" i="17" s="1"/>
  <c r="AN7" i="17"/>
  <c r="AT7" i="17" s="1"/>
  <c r="AQ6" i="17"/>
  <c r="AV6" i="17" s="1"/>
  <c r="AP6" i="17"/>
  <c r="AU6" i="17" s="1"/>
  <c r="AN6" i="17"/>
  <c r="AT6" i="17" s="1"/>
  <c r="AQ5" i="17"/>
  <c r="AV5" i="17" s="1"/>
  <c r="AP5" i="17"/>
  <c r="AU5" i="17" s="1"/>
  <c r="AN5" i="17"/>
  <c r="AT5" i="17" s="1"/>
  <c r="AQ4" i="17"/>
  <c r="AV4" i="17" s="1"/>
  <c r="AP4" i="17"/>
  <c r="AU4" i="17" s="1"/>
  <c r="AN4" i="17"/>
  <c r="AT4" i="17" s="1"/>
  <c r="AQ3" i="17"/>
  <c r="AV3" i="17" s="1"/>
  <c r="AP3" i="17"/>
  <c r="AU3" i="17" s="1"/>
  <c r="AN3" i="17"/>
  <c r="AT3" i="17" s="1"/>
  <c r="AS257" i="17"/>
  <c r="AS256" i="17"/>
  <c r="AS255" i="17"/>
  <c r="AS254" i="17"/>
  <c r="AS253" i="17"/>
  <c r="AS252" i="17"/>
  <c r="AS251" i="17"/>
  <c r="AS250" i="17"/>
  <c r="AS249" i="17"/>
  <c r="AS248" i="17"/>
  <c r="AS247" i="17"/>
  <c r="AS246" i="17"/>
  <c r="AS245" i="17"/>
  <c r="AS244" i="17"/>
  <c r="AS243" i="17"/>
  <c r="AS242" i="17"/>
  <c r="AS241" i="17"/>
  <c r="AS240" i="17"/>
  <c r="AS239" i="17"/>
  <c r="AS238" i="17"/>
  <c r="AS237" i="17"/>
  <c r="AS236" i="17"/>
  <c r="AS235" i="17"/>
  <c r="AS234" i="17"/>
  <c r="AS233" i="17"/>
  <c r="AS232" i="17"/>
  <c r="AS231" i="17"/>
  <c r="AS230" i="17"/>
  <c r="AS229" i="17"/>
  <c r="AS228" i="17"/>
  <c r="AS227" i="17"/>
  <c r="AS226" i="17"/>
  <c r="AS225" i="17"/>
  <c r="AS224" i="17"/>
  <c r="AS223" i="17"/>
  <c r="AS222" i="17"/>
  <c r="AS221" i="17"/>
  <c r="AS220" i="17"/>
  <c r="AS219" i="17"/>
  <c r="AS218" i="17"/>
  <c r="AS217" i="17"/>
  <c r="AS216" i="17"/>
  <c r="AS215" i="17"/>
  <c r="AS214" i="17"/>
  <c r="AS213" i="17"/>
  <c r="AS212" i="17"/>
  <c r="AS211" i="17"/>
  <c r="AS210" i="17"/>
  <c r="AS209" i="17"/>
  <c r="AS208" i="17"/>
  <c r="AS207" i="17"/>
  <c r="AS206" i="17"/>
  <c r="AS205" i="17"/>
  <c r="AS204" i="17"/>
  <c r="AS203" i="17"/>
  <c r="AS202" i="17"/>
  <c r="AS201" i="17"/>
  <c r="AS200" i="17"/>
  <c r="AS199" i="17"/>
  <c r="AS198" i="17"/>
  <c r="AS197" i="17"/>
  <c r="AS196" i="17"/>
  <c r="AS195" i="17"/>
  <c r="AS194" i="17"/>
  <c r="AS193" i="17"/>
  <c r="AS192" i="17"/>
  <c r="AS191" i="17"/>
  <c r="AS190" i="17"/>
  <c r="AS189" i="17"/>
  <c r="AS188" i="17"/>
  <c r="AS187" i="17"/>
  <c r="AS186" i="17"/>
  <c r="AS185" i="17"/>
  <c r="AS184" i="17"/>
  <c r="AS183" i="17"/>
  <c r="AS182" i="17"/>
  <c r="AS181" i="17"/>
  <c r="AS180" i="17"/>
  <c r="AS179" i="17"/>
  <c r="AS178" i="17"/>
  <c r="AS177" i="17"/>
  <c r="AS176" i="17"/>
  <c r="AS175" i="17"/>
  <c r="AS174" i="17"/>
  <c r="AS173" i="17"/>
  <c r="AS172" i="17"/>
  <c r="AS171" i="17"/>
  <c r="AS170" i="17"/>
  <c r="AS169" i="17"/>
  <c r="AS168" i="17"/>
  <c r="AS167" i="17"/>
  <c r="AS166" i="17"/>
  <c r="AS165" i="17"/>
  <c r="AS164" i="17"/>
  <c r="AS163" i="17"/>
  <c r="AS162" i="17"/>
  <c r="AS161" i="17"/>
  <c r="AS160" i="17"/>
  <c r="AS159" i="17"/>
  <c r="AS158" i="17"/>
  <c r="AS157" i="17"/>
  <c r="AS156" i="17"/>
  <c r="AS155" i="17"/>
  <c r="AS154" i="17"/>
  <c r="AS153" i="17"/>
  <c r="AS152" i="17"/>
  <c r="AS151" i="17"/>
  <c r="AS150" i="17"/>
  <c r="AS149" i="17"/>
  <c r="AS148" i="17"/>
  <c r="AS147" i="17"/>
  <c r="AS146" i="17"/>
  <c r="AS145" i="17"/>
  <c r="AS144" i="17"/>
  <c r="AS143" i="17"/>
  <c r="AS142" i="17"/>
  <c r="AS141" i="17"/>
  <c r="AS140" i="17"/>
  <c r="AS139" i="17"/>
  <c r="AS138" i="17"/>
  <c r="AS137" i="17"/>
  <c r="AS136" i="17"/>
  <c r="AS135" i="17"/>
  <c r="AS134" i="17"/>
  <c r="AV257" i="17"/>
  <c r="AU257" i="17"/>
  <c r="AT257" i="17"/>
  <c r="AV256" i="17"/>
  <c r="AU256" i="17"/>
  <c r="AT256" i="17"/>
  <c r="AV255" i="17"/>
  <c r="AV253" i="17"/>
  <c r="AU253" i="17"/>
  <c r="AT253" i="17"/>
  <c r="AV252" i="17"/>
  <c r="AU252" i="17"/>
  <c r="AU251" i="17"/>
  <c r="AT251" i="17"/>
  <c r="AV250" i="17"/>
  <c r="AV249" i="17"/>
  <c r="AU249" i="17"/>
  <c r="AT249" i="17"/>
  <c r="AV248" i="17"/>
  <c r="AU248" i="17"/>
  <c r="AV245" i="17"/>
  <c r="AU245" i="17"/>
  <c r="AT245" i="17"/>
  <c r="AV244" i="17"/>
  <c r="AU244" i="17"/>
  <c r="AV241" i="17"/>
  <c r="AU241" i="17"/>
  <c r="AT241" i="17"/>
  <c r="AV240" i="17"/>
  <c r="AU240" i="17"/>
  <c r="AV237" i="17"/>
  <c r="AU237" i="17"/>
  <c r="AT237" i="17"/>
  <c r="AV236" i="17"/>
  <c r="AU236" i="17"/>
  <c r="AT236" i="17"/>
  <c r="AV233" i="17"/>
  <c r="AU233" i="17"/>
  <c r="AT233" i="17"/>
  <c r="AV232" i="17"/>
  <c r="AU232" i="17"/>
  <c r="AT232" i="17"/>
  <c r="AV231" i="17"/>
  <c r="AV229" i="17"/>
  <c r="AU229" i="17"/>
  <c r="AT229" i="17"/>
  <c r="AV228" i="17"/>
  <c r="AU228" i="17"/>
  <c r="AV225" i="17"/>
  <c r="AU225" i="17"/>
  <c r="AT225" i="17"/>
  <c r="AV224" i="17"/>
  <c r="AU224" i="17"/>
  <c r="AV221" i="17"/>
  <c r="AU221" i="17"/>
  <c r="AT221" i="17"/>
  <c r="AV220" i="17"/>
  <c r="AU220" i="17"/>
  <c r="AT219" i="17"/>
  <c r="AV217" i="17"/>
  <c r="AU217" i="17"/>
  <c r="AT217" i="17"/>
  <c r="AV216" i="17"/>
  <c r="AU216" i="17"/>
  <c r="AV213" i="17"/>
  <c r="AU213" i="17"/>
  <c r="AT213" i="17"/>
  <c r="AV212" i="17"/>
  <c r="AU212" i="17"/>
  <c r="AV211" i="17"/>
  <c r="AV209" i="17"/>
  <c r="AU209" i="17"/>
  <c r="AT209" i="17"/>
  <c r="AV208" i="17"/>
  <c r="AU208" i="17"/>
  <c r="AV207" i="17"/>
  <c r="AU207" i="17"/>
  <c r="AT207" i="17"/>
  <c r="AV205" i="17"/>
  <c r="AU205" i="17"/>
  <c r="AT205" i="17"/>
  <c r="AV204" i="17"/>
  <c r="AU204" i="17"/>
  <c r="AV201" i="17"/>
  <c r="AU201" i="17"/>
  <c r="AT201" i="17"/>
  <c r="AV200" i="17"/>
  <c r="AU200" i="17"/>
  <c r="AV197" i="17"/>
  <c r="AU197" i="17"/>
  <c r="AT197" i="17"/>
  <c r="AV196" i="17"/>
  <c r="AU196" i="17"/>
  <c r="AV193" i="17"/>
  <c r="AU193" i="17"/>
  <c r="AT193" i="17"/>
  <c r="AV192" i="17"/>
  <c r="AU192" i="17"/>
  <c r="AV189" i="17"/>
  <c r="AU189" i="17"/>
  <c r="AT189" i="17"/>
  <c r="AV188" i="17"/>
  <c r="AU188" i="17"/>
  <c r="AT188" i="17"/>
  <c r="AV187" i="17"/>
  <c r="AV185" i="17"/>
  <c r="AU185" i="17"/>
  <c r="AT185" i="17"/>
  <c r="AV184" i="17"/>
  <c r="AU184" i="17"/>
  <c r="AV183" i="17"/>
  <c r="AV181" i="17"/>
  <c r="AU181" i="17"/>
  <c r="AT181" i="17"/>
  <c r="AV180" i="17"/>
  <c r="AU180" i="17"/>
  <c r="AV177" i="17"/>
  <c r="AU177" i="17"/>
  <c r="AT177" i="17"/>
  <c r="AV176" i="17"/>
  <c r="AU176" i="17"/>
  <c r="AT175" i="17"/>
  <c r="AV173" i="17"/>
  <c r="AU173" i="17"/>
  <c r="AT173" i="17"/>
  <c r="AV172" i="17"/>
  <c r="AU172" i="17"/>
  <c r="AT170" i="17"/>
  <c r="AV169" i="17"/>
  <c r="AU169" i="17"/>
  <c r="AT169" i="17"/>
  <c r="AV168" i="17"/>
  <c r="AU168" i="17"/>
  <c r="AV165" i="17"/>
  <c r="AU165" i="17"/>
  <c r="AT165" i="17"/>
  <c r="AV164" i="17"/>
  <c r="AU164" i="17"/>
  <c r="AT164" i="17"/>
  <c r="AT163" i="17"/>
  <c r="AV162" i="17"/>
  <c r="AV161" i="17"/>
  <c r="AU161" i="17"/>
  <c r="AT161" i="17"/>
  <c r="AV160" i="17"/>
  <c r="AU160" i="17"/>
  <c r="AT160" i="17"/>
  <c r="AV157" i="17"/>
  <c r="AU157" i="17"/>
  <c r="AT157" i="17"/>
  <c r="AV156" i="17"/>
  <c r="AU156" i="17"/>
  <c r="AV153" i="17"/>
  <c r="AU153" i="17"/>
  <c r="AT153" i="17"/>
  <c r="AV152" i="17"/>
  <c r="AU152" i="17"/>
  <c r="AT151" i="17"/>
  <c r="AV149" i="17"/>
  <c r="AU149" i="17"/>
  <c r="AT149" i="17"/>
  <c r="AV148" i="17"/>
  <c r="AU148" i="17"/>
  <c r="AV145" i="17"/>
  <c r="AU145" i="17"/>
  <c r="AT145" i="17"/>
  <c r="AV144" i="17"/>
  <c r="AU144" i="17"/>
  <c r="AV141" i="17"/>
  <c r="AU141" i="17"/>
  <c r="AT141" i="17"/>
  <c r="AV140" i="17"/>
  <c r="AU140" i="17"/>
  <c r="AT140" i="17"/>
  <c r="AT138" i="17"/>
  <c r="AV137" i="17"/>
  <c r="AU137" i="17"/>
  <c r="AT137" i="17"/>
  <c r="AV136" i="17"/>
  <c r="AU136" i="17"/>
  <c r="AT136" i="17"/>
  <c r="AA10" i="17"/>
  <c r="AC257" i="17"/>
  <c r="AB257" i="17"/>
  <c r="AA257" i="17"/>
  <c r="AC256" i="17"/>
  <c r="AB256" i="17"/>
  <c r="AA256" i="17"/>
  <c r="AC255" i="17"/>
  <c r="AB255" i="17"/>
  <c r="AA255" i="17"/>
  <c r="AC254" i="17"/>
  <c r="AB254" i="17"/>
  <c r="AA254" i="17"/>
  <c r="AC253" i="17"/>
  <c r="AB253" i="17"/>
  <c r="AA253" i="17"/>
  <c r="AC252" i="17"/>
  <c r="AB252" i="17"/>
  <c r="AA252" i="17"/>
  <c r="AC251" i="17"/>
  <c r="AB251" i="17"/>
  <c r="AA251" i="17"/>
  <c r="AC250" i="17"/>
  <c r="AB250" i="17"/>
  <c r="AA250" i="17"/>
  <c r="AC249" i="17"/>
  <c r="AB249" i="17"/>
  <c r="AA249" i="17"/>
  <c r="AC248" i="17"/>
  <c r="AB248" i="17"/>
  <c r="AA248" i="17"/>
  <c r="AC247" i="17"/>
  <c r="AB247" i="17"/>
  <c r="AA247" i="17"/>
  <c r="AC246" i="17"/>
  <c r="AB246" i="17"/>
  <c r="AA246" i="17"/>
  <c r="AC245" i="17"/>
  <c r="AB245" i="17"/>
  <c r="AA245" i="17"/>
  <c r="AC244" i="17"/>
  <c r="AB244" i="17"/>
  <c r="AA244" i="17"/>
  <c r="AC243" i="17"/>
  <c r="AB243" i="17"/>
  <c r="AA243" i="17"/>
  <c r="AC242" i="17"/>
  <c r="AB242" i="17"/>
  <c r="AA242" i="17"/>
  <c r="AC241" i="17"/>
  <c r="AB241" i="17"/>
  <c r="AA241" i="17"/>
  <c r="AC240" i="17"/>
  <c r="AB240" i="17"/>
  <c r="AA240" i="17"/>
  <c r="AC239" i="17"/>
  <c r="AB239" i="17"/>
  <c r="AA239" i="17"/>
  <c r="AC238" i="17"/>
  <c r="AB238" i="17"/>
  <c r="AA238" i="17"/>
  <c r="AC237" i="17"/>
  <c r="AB237" i="17"/>
  <c r="AA237" i="17"/>
  <c r="AC236" i="17"/>
  <c r="AB236" i="17"/>
  <c r="AA236" i="17"/>
  <c r="AC235" i="17"/>
  <c r="AB235" i="17"/>
  <c r="AA235" i="17"/>
  <c r="AC234" i="17"/>
  <c r="AB234" i="17"/>
  <c r="AA234" i="17"/>
  <c r="AC233" i="17"/>
  <c r="AB233" i="17"/>
  <c r="AA233" i="17"/>
  <c r="AC232" i="17"/>
  <c r="AB232" i="17"/>
  <c r="AA232" i="17"/>
  <c r="AC231" i="17"/>
  <c r="AB231" i="17"/>
  <c r="AA231" i="17"/>
  <c r="AC230" i="17"/>
  <c r="AB230" i="17"/>
  <c r="AA230" i="17"/>
  <c r="AC229" i="17"/>
  <c r="AB229" i="17"/>
  <c r="AA229" i="17"/>
  <c r="AC228" i="17"/>
  <c r="AB228" i="17"/>
  <c r="AA228" i="17"/>
  <c r="AC227" i="17"/>
  <c r="AB227" i="17"/>
  <c r="AA227" i="17"/>
  <c r="AC226" i="17"/>
  <c r="AB226" i="17"/>
  <c r="AA226" i="17"/>
  <c r="AC225" i="17"/>
  <c r="AB225" i="17"/>
  <c r="AA225" i="17"/>
  <c r="AC224" i="17"/>
  <c r="AB224" i="17"/>
  <c r="AA224" i="17"/>
  <c r="AC223" i="17"/>
  <c r="AB223" i="17"/>
  <c r="AA223" i="17"/>
  <c r="AC222" i="17"/>
  <c r="AB222" i="17"/>
  <c r="AA222" i="17"/>
  <c r="AC221" i="17"/>
  <c r="AB221" i="17"/>
  <c r="AA221" i="17"/>
  <c r="AC220" i="17"/>
  <c r="AB220" i="17"/>
  <c r="AA220" i="17"/>
  <c r="AC219" i="17"/>
  <c r="AB219" i="17"/>
  <c r="AA219" i="17"/>
  <c r="AC218" i="17"/>
  <c r="AB218" i="17"/>
  <c r="AA218" i="17"/>
  <c r="AC217" i="17"/>
  <c r="AB217" i="17"/>
  <c r="AA217" i="17"/>
  <c r="AC216" i="17"/>
  <c r="AB216" i="17"/>
  <c r="AA216" i="17"/>
  <c r="AC215" i="17"/>
  <c r="AB215" i="17"/>
  <c r="AA215" i="17"/>
  <c r="AC214" i="17"/>
  <c r="AB214" i="17"/>
  <c r="AA214" i="17"/>
  <c r="AC213" i="17"/>
  <c r="AB213" i="17"/>
  <c r="AA213" i="17"/>
  <c r="AC212" i="17"/>
  <c r="AB212" i="17"/>
  <c r="AA212" i="17"/>
  <c r="AC211" i="17"/>
  <c r="AB211" i="17"/>
  <c r="AA211" i="17"/>
  <c r="AC210" i="17"/>
  <c r="AB210" i="17"/>
  <c r="AA210" i="17"/>
  <c r="AC209" i="17"/>
  <c r="AB209" i="17"/>
  <c r="AA209" i="17"/>
  <c r="AC208" i="17"/>
  <c r="AB208" i="17"/>
  <c r="AA208" i="17"/>
  <c r="AC207" i="17"/>
  <c r="AB207" i="17"/>
  <c r="AA207" i="17"/>
  <c r="AC206" i="17"/>
  <c r="AB206" i="17"/>
  <c r="AA206" i="17"/>
  <c r="AC205" i="17"/>
  <c r="AB205" i="17"/>
  <c r="AA205" i="17"/>
  <c r="AC204" i="17"/>
  <c r="AB204" i="17"/>
  <c r="AA204" i="17"/>
  <c r="AC203" i="17"/>
  <c r="AB203" i="17"/>
  <c r="AA203" i="17"/>
  <c r="AC202" i="17"/>
  <c r="AB202" i="17"/>
  <c r="AA202" i="17"/>
  <c r="AC201" i="17"/>
  <c r="AB201" i="17"/>
  <c r="AA201" i="17"/>
  <c r="AC200" i="17"/>
  <c r="AB200" i="17"/>
  <c r="AA200" i="17"/>
  <c r="AC199" i="17"/>
  <c r="AB199" i="17"/>
  <c r="AA199" i="17"/>
  <c r="AC198" i="17"/>
  <c r="AB198" i="17"/>
  <c r="AA198" i="17"/>
  <c r="AC197" i="17"/>
  <c r="AB197" i="17"/>
  <c r="AA197" i="17"/>
  <c r="AC196" i="17"/>
  <c r="AB196" i="17"/>
  <c r="AA196" i="17"/>
  <c r="AC195" i="17"/>
  <c r="AB195" i="17"/>
  <c r="AA195" i="17"/>
  <c r="AC194" i="17"/>
  <c r="AB194" i="17"/>
  <c r="AA194" i="17"/>
  <c r="AC193" i="17"/>
  <c r="AB193" i="17"/>
  <c r="AA193" i="17"/>
  <c r="AC192" i="17"/>
  <c r="AB192" i="17"/>
  <c r="AA192" i="17"/>
  <c r="AC191" i="17"/>
  <c r="AB191" i="17"/>
  <c r="AA191" i="17"/>
  <c r="AC190" i="17"/>
  <c r="AB190" i="17"/>
  <c r="AA190" i="17"/>
  <c r="AC189" i="17"/>
  <c r="AB189" i="17"/>
  <c r="AA189" i="17"/>
  <c r="AC188" i="17"/>
  <c r="AB188" i="17"/>
  <c r="AA188" i="17"/>
  <c r="AC187" i="17"/>
  <c r="AB187" i="17"/>
  <c r="AA187" i="17"/>
  <c r="AC186" i="17"/>
  <c r="AB186" i="17"/>
  <c r="AA186" i="17"/>
  <c r="AC185" i="17"/>
  <c r="AB185" i="17"/>
  <c r="AA185" i="17"/>
  <c r="AC184" i="17"/>
  <c r="AB184" i="17"/>
  <c r="AA184" i="17"/>
  <c r="AC183" i="17"/>
  <c r="AB183" i="17"/>
  <c r="AA183" i="17"/>
  <c r="AC182" i="17"/>
  <c r="AB182" i="17"/>
  <c r="AA182" i="17"/>
  <c r="AC181" i="17"/>
  <c r="AB181" i="17"/>
  <c r="AA181" i="17"/>
  <c r="AC180" i="17"/>
  <c r="AB180" i="17"/>
  <c r="AA180" i="17"/>
  <c r="AC179" i="17"/>
  <c r="AB179" i="17"/>
  <c r="AA179" i="17"/>
  <c r="AC178" i="17"/>
  <c r="AB178" i="17"/>
  <c r="AA178" i="17"/>
  <c r="AC177" i="17"/>
  <c r="AB177" i="17"/>
  <c r="AA177" i="17"/>
  <c r="AC176" i="17"/>
  <c r="AB176" i="17"/>
  <c r="AA176" i="17"/>
  <c r="AC175" i="17"/>
  <c r="AB175" i="17"/>
  <c r="AA175" i="17"/>
  <c r="AC174" i="17"/>
  <c r="AB174" i="17"/>
  <c r="AA174" i="17"/>
  <c r="AC173" i="17"/>
  <c r="AB173" i="17"/>
  <c r="AA173" i="17"/>
  <c r="AC172" i="17"/>
  <c r="AB172" i="17"/>
  <c r="AA172" i="17"/>
  <c r="AC171" i="17"/>
  <c r="AB171" i="17"/>
  <c r="AA171" i="17"/>
  <c r="AC170" i="17"/>
  <c r="AB170" i="17"/>
  <c r="AA170" i="17"/>
  <c r="AC169" i="17"/>
  <c r="AB169" i="17"/>
  <c r="AA169" i="17"/>
  <c r="AC168" i="17"/>
  <c r="AB168" i="17"/>
  <c r="AA168" i="17"/>
  <c r="AC167" i="17"/>
  <c r="AB167" i="17"/>
  <c r="AA167" i="17"/>
  <c r="AC166" i="17"/>
  <c r="AB166" i="17"/>
  <c r="AA166" i="17"/>
  <c r="AC165" i="17"/>
  <c r="AB165" i="17"/>
  <c r="AA165" i="17"/>
  <c r="AC164" i="17"/>
  <c r="AB164" i="17"/>
  <c r="AA164" i="17"/>
  <c r="AC163" i="17"/>
  <c r="AB163" i="17"/>
  <c r="AA163" i="17"/>
  <c r="AC162" i="17"/>
  <c r="AB162" i="17"/>
  <c r="AA162" i="17"/>
  <c r="AC161" i="17"/>
  <c r="AB161" i="17"/>
  <c r="AA161" i="17"/>
  <c r="AC160" i="17"/>
  <c r="AB160" i="17"/>
  <c r="AA160" i="17"/>
  <c r="AC159" i="17"/>
  <c r="AB159" i="17"/>
  <c r="AA159" i="17"/>
  <c r="AC158" i="17"/>
  <c r="AB158" i="17"/>
  <c r="AA158" i="17"/>
  <c r="AC157" i="17"/>
  <c r="AB157" i="17"/>
  <c r="AA157" i="17"/>
  <c r="AC156" i="17"/>
  <c r="AB156" i="17"/>
  <c r="AA156" i="17"/>
  <c r="AC155" i="17"/>
  <c r="AB155" i="17"/>
  <c r="AA155" i="17"/>
  <c r="AC154" i="17"/>
  <c r="AB154" i="17"/>
  <c r="AA154" i="17"/>
  <c r="AC153" i="17"/>
  <c r="AB153" i="17"/>
  <c r="AA153" i="17"/>
  <c r="AC152" i="17"/>
  <c r="AB152" i="17"/>
  <c r="AA152" i="17"/>
  <c r="AC151" i="17"/>
  <c r="AB151" i="17"/>
  <c r="AA151" i="17"/>
  <c r="AC150" i="17"/>
  <c r="AB150" i="17"/>
  <c r="AA150" i="17"/>
  <c r="AC149" i="17"/>
  <c r="AB149" i="17"/>
  <c r="AA149" i="17"/>
  <c r="AC148" i="17"/>
  <c r="AB148" i="17"/>
  <c r="AA148" i="17"/>
  <c r="AC147" i="17"/>
  <c r="AB147" i="17"/>
  <c r="AA147" i="17"/>
  <c r="AC146" i="17"/>
  <c r="AB146" i="17"/>
  <c r="AA146" i="17"/>
  <c r="AC145" i="17"/>
  <c r="AB145" i="17"/>
  <c r="AA145" i="17"/>
  <c r="AC144" i="17"/>
  <c r="AB144" i="17"/>
  <c r="AA144" i="17"/>
  <c r="AC143" i="17"/>
  <c r="AB143" i="17"/>
  <c r="AA143" i="17"/>
  <c r="AC142" i="17"/>
  <c r="AB142" i="17"/>
  <c r="AA142" i="17"/>
  <c r="AC141" i="17"/>
  <c r="AB141" i="17"/>
  <c r="AA141" i="17"/>
  <c r="AC140" i="17"/>
  <c r="AB140" i="17"/>
  <c r="AA140" i="17"/>
  <c r="AC139" i="17"/>
  <c r="AB139" i="17"/>
  <c r="AA139" i="17"/>
  <c r="AC138" i="17"/>
  <c r="AB138" i="17"/>
  <c r="AA138" i="17"/>
  <c r="AC137" i="17"/>
  <c r="AB137" i="17"/>
  <c r="AA137" i="17"/>
  <c r="AC136" i="17"/>
  <c r="AB136" i="17"/>
  <c r="AA136" i="17"/>
  <c r="AC135" i="17"/>
  <c r="AB135" i="17"/>
  <c r="AA135" i="17"/>
  <c r="AC134" i="17"/>
  <c r="AB134" i="17"/>
  <c r="AA134" i="17"/>
  <c r="AC133" i="17"/>
  <c r="AB133" i="17"/>
  <c r="AA133" i="17"/>
  <c r="AC132" i="17"/>
  <c r="AB132" i="17"/>
  <c r="AA132" i="17"/>
  <c r="AC131" i="17"/>
  <c r="AB131" i="17"/>
  <c r="AA131" i="17"/>
  <c r="AC130" i="17"/>
  <c r="AB130" i="17"/>
  <c r="AA130" i="17"/>
  <c r="AC129" i="17"/>
  <c r="AB129" i="17"/>
  <c r="AA129" i="17"/>
  <c r="AC128" i="17"/>
  <c r="AB128" i="17"/>
  <c r="AA128" i="17"/>
  <c r="AC127" i="17"/>
  <c r="AB127" i="17"/>
  <c r="AA127" i="17"/>
  <c r="AC126" i="17"/>
  <c r="AB126" i="17"/>
  <c r="AA126" i="17"/>
  <c r="AC125" i="17"/>
  <c r="AB125" i="17"/>
  <c r="AA125" i="17"/>
  <c r="AC124" i="17"/>
  <c r="AB124" i="17"/>
  <c r="AA124" i="17"/>
  <c r="AC123" i="17"/>
  <c r="AB123" i="17"/>
  <c r="AA123" i="17"/>
  <c r="AC122" i="17"/>
  <c r="AB122" i="17"/>
  <c r="AA122" i="17"/>
  <c r="AC121" i="17"/>
  <c r="AB121" i="17"/>
  <c r="AA121" i="17"/>
  <c r="AC120" i="17"/>
  <c r="AB120" i="17"/>
  <c r="AA120" i="17"/>
  <c r="AC119" i="17"/>
  <c r="AB119" i="17"/>
  <c r="AA119" i="17"/>
  <c r="AC118" i="17"/>
  <c r="AB118" i="17"/>
  <c r="AA118" i="17"/>
  <c r="AC117" i="17"/>
  <c r="AB117" i="17"/>
  <c r="AA117" i="17"/>
  <c r="AC116" i="17"/>
  <c r="AB116" i="17"/>
  <c r="AA116" i="17"/>
  <c r="AC115" i="17"/>
  <c r="AB115" i="17"/>
  <c r="AA115" i="17"/>
  <c r="AC114" i="17"/>
  <c r="AB114" i="17"/>
  <c r="AA114" i="17"/>
  <c r="AC113" i="17"/>
  <c r="AB113" i="17"/>
  <c r="AA113" i="17"/>
  <c r="AC112" i="17"/>
  <c r="AB112" i="17"/>
  <c r="AA112" i="17"/>
  <c r="AC111" i="17"/>
  <c r="AB111" i="17"/>
  <c r="AA111" i="17"/>
  <c r="AC110" i="17"/>
  <c r="AB110" i="17"/>
  <c r="AA110" i="17"/>
  <c r="AC109" i="17"/>
  <c r="AB109" i="17"/>
  <c r="AA109" i="17"/>
  <c r="AC108" i="17"/>
  <c r="AB108" i="17"/>
  <c r="AA108" i="17"/>
  <c r="AC107" i="17"/>
  <c r="AB107" i="17"/>
  <c r="AA107" i="17"/>
  <c r="AC106" i="17"/>
  <c r="AB106" i="17"/>
  <c r="AA106" i="17"/>
  <c r="AC105" i="17"/>
  <c r="AB105" i="17"/>
  <c r="AA105" i="17"/>
  <c r="AC104" i="17"/>
  <c r="AB104" i="17"/>
  <c r="AA104" i="17"/>
  <c r="AC103" i="17"/>
  <c r="AB103" i="17"/>
  <c r="AA103" i="17"/>
  <c r="AC102" i="17"/>
  <c r="AB102" i="17"/>
  <c r="AA102" i="17"/>
  <c r="AC101" i="17"/>
  <c r="AB101" i="17"/>
  <c r="AA101" i="17"/>
  <c r="AC100" i="17"/>
  <c r="AB100" i="17"/>
  <c r="AA100" i="17"/>
  <c r="AC99" i="17"/>
  <c r="AB99" i="17"/>
  <c r="AA99" i="17"/>
  <c r="AC98" i="17"/>
  <c r="AB98" i="17"/>
  <c r="AA98" i="17"/>
  <c r="AC97" i="17"/>
  <c r="AB97" i="17"/>
  <c r="AA97" i="17"/>
  <c r="AC96" i="17"/>
  <c r="AB96" i="17"/>
  <c r="AA96" i="17"/>
  <c r="AC95" i="17"/>
  <c r="AB95" i="17"/>
  <c r="AA95" i="17"/>
  <c r="AC94" i="17"/>
  <c r="AB94" i="17"/>
  <c r="AA94" i="17"/>
  <c r="AC93" i="17"/>
  <c r="AB93" i="17"/>
  <c r="AA93" i="17"/>
  <c r="AC92" i="17"/>
  <c r="AB92" i="17"/>
  <c r="AA92" i="17"/>
  <c r="AC91" i="17"/>
  <c r="AB91" i="17"/>
  <c r="AA91" i="17"/>
  <c r="AC90" i="17"/>
  <c r="AB90" i="17"/>
  <c r="AA90" i="17"/>
  <c r="AC89" i="17"/>
  <c r="AB89" i="17"/>
  <c r="AA89" i="17"/>
  <c r="AC88" i="17"/>
  <c r="AB88" i="17"/>
  <c r="AA88" i="17"/>
  <c r="AC87" i="17"/>
  <c r="AB87" i="17"/>
  <c r="AA87" i="17"/>
  <c r="AC86" i="17"/>
  <c r="AB86" i="17"/>
  <c r="AA86" i="17"/>
  <c r="AC85" i="17"/>
  <c r="AB85" i="17"/>
  <c r="AA85" i="17"/>
  <c r="AC84" i="17"/>
  <c r="AB84" i="17"/>
  <c r="AA84" i="17"/>
  <c r="AC83" i="17"/>
  <c r="AB83" i="17"/>
  <c r="AA83" i="17"/>
  <c r="AC82" i="17"/>
  <c r="AB82" i="17"/>
  <c r="AA82" i="17"/>
  <c r="AC81" i="17"/>
  <c r="AB81" i="17"/>
  <c r="AA81" i="17"/>
  <c r="AC80" i="17"/>
  <c r="AB80" i="17"/>
  <c r="AA80" i="17"/>
  <c r="AC79" i="17"/>
  <c r="AB79" i="17"/>
  <c r="AA79" i="17"/>
  <c r="AC78" i="17"/>
  <c r="AB78" i="17"/>
  <c r="AA78" i="17"/>
  <c r="AC77" i="17"/>
  <c r="AB77" i="17"/>
  <c r="AA77" i="17"/>
  <c r="AC76" i="17"/>
  <c r="AB76" i="17"/>
  <c r="AA76" i="17"/>
  <c r="AC75" i="17"/>
  <c r="AB75" i="17"/>
  <c r="AA75" i="17"/>
  <c r="AC74" i="17"/>
  <c r="AB74" i="17"/>
  <c r="AA74" i="17"/>
  <c r="AC73" i="17"/>
  <c r="AB73" i="17"/>
  <c r="AA73" i="17"/>
  <c r="AC72" i="17"/>
  <c r="AB72" i="17"/>
  <c r="AA72" i="17"/>
  <c r="AC71" i="17"/>
  <c r="AB71" i="17"/>
  <c r="AA71" i="17"/>
  <c r="AC70" i="17"/>
  <c r="AB70" i="17"/>
  <c r="AA70" i="17"/>
  <c r="AC69" i="17"/>
  <c r="AB69" i="17"/>
  <c r="AA69" i="17"/>
  <c r="AC68" i="17"/>
  <c r="AB68" i="17"/>
  <c r="AA68" i="17"/>
  <c r="AC67" i="17"/>
  <c r="AB67" i="17"/>
  <c r="AA67" i="17"/>
  <c r="AC66" i="17"/>
  <c r="AB66" i="17"/>
  <c r="AA66" i="17"/>
  <c r="AC65" i="17"/>
  <c r="AB65" i="17"/>
  <c r="AA65" i="17"/>
  <c r="AC64" i="17"/>
  <c r="AB64" i="17"/>
  <c r="AA64" i="17"/>
  <c r="AC63" i="17"/>
  <c r="AB63" i="17"/>
  <c r="AA63" i="17"/>
  <c r="AC62" i="17"/>
  <c r="AB62" i="17"/>
  <c r="AA62" i="17"/>
  <c r="AC61" i="17"/>
  <c r="AB61" i="17"/>
  <c r="AA61" i="17"/>
  <c r="AC60" i="17"/>
  <c r="AB60" i="17"/>
  <c r="AA60" i="17"/>
  <c r="AC59" i="17"/>
  <c r="AB59" i="17"/>
  <c r="AA59" i="17"/>
  <c r="AC58" i="17"/>
  <c r="AB58" i="17"/>
  <c r="AA58" i="17"/>
  <c r="AC57" i="17"/>
  <c r="AB57" i="17"/>
  <c r="AA57" i="17"/>
  <c r="AC56" i="17"/>
  <c r="AB56" i="17"/>
  <c r="AA56" i="17"/>
  <c r="AC55" i="17"/>
  <c r="AB55" i="17"/>
  <c r="AA55" i="17"/>
  <c r="AC54" i="17"/>
  <c r="AB54" i="17"/>
  <c r="AA54" i="17"/>
  <c r="AC53" i="17"/>
  <c r="AB53" i="17"/>
  <c r="AA53" i="17"/>
  <c r="AC52" i="17"/>
  <c r="AB52" i="17"/>
  <c r="AA52" i="17"/>
  <c r="AC51" i="17"/>
  <c r="AB51" i="17"/>
  <c r="AA51" i="17"/>
  <c r="AC50" i="17"/>
  <c r="AB50" i="17"/>
  <c r="AA50" i="17"/>
  <c r="AC49" i="17"/>
  <c r="AB49" i="17"/>
  <c r="AA49" i="17"/>
  <c r="AC48" i="17"/>
  <c r="AB48" i="17"/>
  <c r="AA48" i="17"/>
  <c r="AC47" i="17"/>
  <c r="AB47" i="17"/>
  <c r="AA47" i="17"/>
  <c r="AC46" i="17"/>
  <c r="AB46" i="17"/>
  <c r="AA46" i="17"/>
  <c r="AC45" i="17"/>
  <c r="AB45" i="17"/>
  <c r="AA45" i="17"/>
  <c r="AC44" i="17"/>
  <c r="AB44" i="17"/>
  <c r="AA44" i="17"/>
  <c r="AC43" i="17"/>
  <c r="AB43" i="17"/>
  <c r="AA43" i="17"/>
  <c r="AC42" i="17"/>
  <c r="AB42" i="17"/>
  <c r="AA42" i="17"/>
  <c r="AC41" i="17"/>
  <c r="AB41" i="17"/>
  <c r="AA41" i="17"/>
  <c r="AC40" i="17"/>
  <c r="AB40" i="17"/>
  <c r="AA40" i="17"/>
  <c r="AC39" i="17"/>
  <c r="AB39" i="17"/>
  <c r="AA39" i="17"/>
  <c r="AC38" i="17"/>
  <c r="AB38" i="17"/>
  <c r="AA38" i="17"/>
  <c r="AC37" i="17"/>
  <c r="AB37" i="17"/>
  <c r="AA37" i="17"/>
  <c r="AC36" i="17"/>
  <c r="AB36" i="17"/>
  <c r="AA36" i="17"/>
  <c r="AC35" i="17"/>
  <c r="AB35" i="17"/>
  <c r="AA35" i="17"/>
  <c r="AC34" i="17"/>
  <c r="AB34" i="17"/>
  <c r="AA34" i="17"/>
  <c r="AC33" i="17"/>
  <c r="AB33" i="17"/>
  <c r="AA33" i="17"/>
  <c r="AC32" i="17"/>
  <c r="AB32" i="17"/>
  <c r="AA32" i="17"/>
  <c r="AC31" i="17"/>
  <c r="AB31" i="17"/>
  <c r="AA31" i="17"/>
  <c r="AC30" i="17"/>
  <c r="AB30" i="17"/>
  <c r="AA30" i="17"/>
  <c r="AC29" i="17"/>
  <c r="AB29" i="17"/>
  <c r="AA29" i="17"/>
  <c r="AC28" i="17"/>
  <c r="AB28" i="17"/>
  <c r="AA28" i="17"/>
  <c r="AC27" i="17"/>
  <c r="AB27" i="17"/>
  <c r="AA27" i="17"/>
  <c r="AC26" i="17"/>
  <c r="AB26" i="17"/>
  <c r="AA26" i="17"/>
  <c r="AC25" i="17"/>
  <c r="AB25" i="17"/>
  <c r="AA25" i="17"/>
  <c r="AC24" i="17"/>
  <c r="AB24" i="17"/>
  <c r="AA24" i="17"/>
  <c r="AC23" i="17"/>
  <c r="AB23" i="17"/>
  <c r="AA23" i="17"/>
  <c r="AC22" i="17"/>
  <c r="AB22" i="17"/>
  <c r="AA22" i="17"/>
  <c r="AC21" i="17"/>
  <c r="AB21" i="17"/>
  <c r="AA21" i="17"/>
  <c r="AC20" i="17"/>
  <c r="AB20" i="17"/>
  <c r="AA20" i="17"/>
  <c r="AC19" i="17"/>
  <c r="AB19" i="17"/>
  <c r="AA19" i="17"/>
  <c r="AC18" i="17"/>
  <c r="AB18" i="17"/>
  <c r="AA18" i="17"/>
  <c r="AC17" i="17"/>
  <c r="AB17" i="17"/>
  <c r="AA17" i="17"/>
  <c r="AC16" i="17"/>
  <c r="AB16" i="17"/>
  <c r="AA16" i="17"/>
  <c r="AC15" i="17"/>
  <c r="AB15" i="17"/>
  <c r="AA15" i="17"/>
  <c r="AC14" i="17"/>
  <c r="AB14" i="17"/>
  <c r="AA14" i="17"/>
  <c r="AC13" i="17"/>
  <c r="AB13" i="17"/>
  <c r="AA13" i="17"/>
  <c r="AC12" i="17"/>
  <c r="AB12" i="17"/>
  <c r="AA12" i="17"/>
  <c r="AC11" i="17"/>
  <c r="AB11" i="17"/>
  <c r="AA11" i="17"/>
  <c r="AC10" i="17"/>
  <c r="AB10" i="17"/>
  <c r="Z257" i="17"/>
  <c r="AE257" i="17" s="1"/>
  <c r="Z256" i="17"/>
  <c r="AE256" i="17" s="1"/>
  <c r="Z255" i="17"/>
  <c r="AE255" i="17" s="1"/>
  <c r="Z254" i="17"/>
  <c r="AE254" i="17" s="1"/>
  <c r="Z253" i="17"/>
  <c r="AE253" i="17" s="1"/>
  <c r="Z252" i="17"/>
  <c r="AE252" i="17" s="1"/>
  <c r="Z251" i="17"/>
  <c r="AE251" i="17" s="1"/>
  <c r="Z250" i="17"/>
  <c r="AE250" i="17" s="1"/>
  <c r="AH257" i="17" s="1"/>
  <c r="Z249" i="17"/>
  <c r="AE249" i="17" s="1"/>
  <c r="Z248" i="17"/>
  <c r="AE248" i="17" s="1"/>
  <c r="Z247" i="17"/>
  <c r="AE247" i="17" s="1"/>
  <c r="AH254" i="17" s="1"/>
  <c r="Z246" i="17"/>
  <c r="AE246" i="17" s="1"/>
  <c r="AH253" i="17" s="1"/>
  <c r="Z245" i="17"/>
  <c r="AE245" i="17" s="1"/>
  <c r="AG252" i="17" s="1"/>
  <c r="Z244" i="17"/>
  <c r="AE244" i="17" s="1"/>
  <c r="AH251" i="17" s="1"/>
  <c r="Z243" i="17"/>
  <c r="AE243" i="17" s="1"/>
  <c r="AH250" i="17" s="1"/>
  <c r="Z242" i="17"/>
  <c r="AE242" i="17" s="1"/>
  <c r="AH249" i="17" s="1"/>
  <c r="Z241" i="17"/>
  <c r="AE241" i="17" s="1"/>
  <c r="AG248" i="17" s="1"/>
  <c r="Z240" i="17"/>
  <c r="AE240" i="17" s="1"/>
  <c r="AH247" i="17" s="1"/>
  <c r="Z239" i="17"/>
  <c r="AE239" i="17" s="1"/>
  <c r="AH246" i="17" s="1"/>
  <c r="Z238" i="17"/>
  <c r="AE238" i="17" s="1"/>
  <c r="AH245" i="17" s="1"/>
  <c r="Z237" i="17"/>
  <c r="AE237" i="17" s="1"/>
  <c r="Z236" i="17"/>
  <c r="AE236" i="17" s="1"/>
  <c r="Z235" i="17"/>
  <c r="AE235" i="17" s="1"/>
  <c r="AH242" i="17" s="1"/>
  <c r="Z234" i="17"/>
  <c r="AE234" i="17" s="1"/>
  <c r="AH241" i="17" s="1"/>
  <c r="Z233" i="17"/>
  <c r="AE233" i="17" s="1"/>
  <c r="AG240" i="17" s="1"/>
  <c r="Z232" i="17"/>
  <c r="AE232" i="17" s="1"/>
  <c r="AH239" i="17" s="1"/>
  <c r="Z231" i="17"/>
  <c r="AE231" i="17" s="1"/>
  <c r="AH238" i="17" s="1"/>
  <c r="Z230" i="17"/>
  <c r="AE230" i="17" s="1"/>
  <c r="AH237" i="17" s="1"/>
  <c r="Z229" i="17"/>
  <c r="AE229" i="17" s="1"/>
  <c r="AG236" i="17" s="1"/>
  <c r="Z228" i="17"/>
  <c r="AE228" i="17" s="1"/>
  <c r="AH235" i="17" s="1"/>
  <c r="Z227" i="17"/>
  <c r="AE227" i="17" s="1"/>
  <c r="AH234" i="17" s="1"/>
  <c r="Z226" i="17"/>
  <c r="AE226" i="17" s="1"/>
  <c r="AH233" i="17" s="1"/>
  <c r="Z225" i="17"/>
  <c r="AE225" i="17" s="1"/>
  <c r="AG232" i="17" s="1"/>
  <c r="Z224" i="17"/>
  <c r="AE224" i="17" s="1"/>
  <c r="Z223" i="17"/>
  <c r="AE223" i="17" s="1"/>
  <c r="AH230" i="17" s="1"/>
  <c r="Z222" i="17"/>
  <c r="AE222" i="17" s="1"/>
  <c r="Z221" i="17"/>
  <c r="AE221" i="17" s="1"/>
  <c r="AG228" i="17" s="1"/>
  <c r="Z220" i="17"/>
  <c r="AE220" i="17" s="1"/>
  <c r="AH227" i="17" s="1"/>
  <c r="Z219" i="17"/>
  <c r="AE219" i="17" s="1"/>
  <c r="AH226" i="17" s="1"/>
  <c r="Z218" i="17"/>
  <c r="AE218" i="17" s="1"/>
  <c r="AH225" i="17" s="1"/>
  <c r="Z217" i="17"/>
  <c r="AE217" i="17" s="1"/>
  <c r="AG224" i="17" s="1"/>
  <c r="Z216" i="17"/>
  <c r="AE216" i="17" s="1"/>
  <c r="AH223" i="17" s="1"/>
  <c r="Z215" i="17"/>
  <c r="AE215" i="17" s="1"/>
  <c r="AH222" i="17" s="1"/>
  <c r="Z214" i="17"/>
  <c r="AE214" i="17" s="1"/>
  <c r="AH221" i="17" s="1"/>
  <c r="Z213" i="17"/>
  <c r="AE213" i="17" s="1"/>
  <c r="Z212" i="17"/>
  <c r="AE212" i="17" s="1"/>
  <c r="AF219" i="17" s="1"/>
  <c r="Z211" i="17"/>
  <c r="AE211" i="17" s="1"/>
  <c r="Z210" i="17"/>
  <c r="AE210" i="17" s="1"/>
  <c r="AH217" i="17" s="1"/>
  <c r="Z209" i="17"/>
  <c r="AE209" i="17" s="1"/>
  <c r="AG216" i="17" s="1"/>
  <c r="Z208" i="17"/>
  <c r="AE208" i="17" s="1"/>
  <c r="AH215" i="17" s="1"/>
  <c r="Z207" i="17"/>
  <c r="AE207" i="17" s="1"/>
  <c r="AH214" i="17" s="1"/>
  <c r="Z206" i="17"/>
  <c r="AE206" i="17" s="1"/>
  <c r="AH213" i="17" s="1"/>
  <c r="Z205" i="17"/>
  <c r="AE205" i="17" s="1"/>
  <c r="AG212" i="17" s="1"/>
  <c r="Z204" i="17"/>
  <c r="AE204" i="17" s="1"/>
  <c r="AH211" i="17" s="1"/>
  <c r="Z203" i="17"/>
  <c r="AE203" i="17" s="1"/>
  <c r="AH210" i="17" s="1"/>
  <c r="Z202" i="17"/>
  <c r="AE202" i="17" s="1"/>
  <c r="AH209" i="17" s="1"/>
  <c r="Z201" i="17"/>
  <c r="AE201" i="17" s="1"/>
  <c r="Z200" i="17"/>
  <c r="AE200" i="17" s="1"/>
  <c r="AF207" i="17" s="1"/>
  <c r="Z199" i="17"/>
  <c r="AE199" i="17" s="1"/>
  <c r="AH206" i="17" s="1"/>
  <c r="Z198" i="17"/>
  <c r="AE198" i="17" s="1"/>
  <c r="Z197" i="17"/>
  <c r="AE197" i="17" s="1"/>
  <c r="AG204" i="17" s="1"/>
  <c r="Z196" i="17"/>
  <c r="AE196" i="17" s="1"/>
  <c r="AH203" i="17" s="1"/>
  <c r="Z195" i="17"/>
  <c r="AE195" i="17" s="1"/>
  <c r="AG202" i="17" s="1"/>
  <c r="Z194" i="17"/>
  <c r="AE194" i="17" s="1"/>
  <c r="AH201" i="17" s="1"/>
  <c r="Z193" i="17"/>
  <c r="AE193" i="17" s="1"/>
  <c r="AG200" i="17" s="1"/>
  <c r="Z192" i="17"/>
  <c r="AE192" i="17" s="1"/>
  <c r="AH199" i="17" s="1"/>
  <c r="Z191" i="17"/>
  <c r="AE191" i="17" s="1"/>
  <c r="AH198" i="17" s="1"/>
  <c r="Z190" i="17"/>
  <c r="AE190" i="17" s="1"/>
  <c r="AH197" i="17" s="1"/>
  <c r="Z189" i="17"/>
  <c r="AE189" i="17" s="1"/>
  <c r="Z188" i="17"/>
  <c r="AE188" i="17" s="1"/>
  <c r="AF195" i="17" s="1"/>
  <c r="Z187" i="17"/>
  <c r="AE187" i="17" s="1"/>
  <c r="AH194" i="17" s="1"/>
  <c r="Z186" i="17"/>
  <c r="AE186" i="17" s="1"/>
  <c r="Z185" i="17"/>
  <c r="AE185" i="17" s="1"/>
  <c r="AG192" i="17" s="1"/>
  <c r="Z184" i="17"/>
  <c r="AE184" i="17" s="1"/>
  <c r="AH191" i="17" s="1"/>
  <c r="Z183" i="17"/>
  <c r="AE183" i="17" s="1"/>
  <c r="AG190" i="17" s="1"/>
  <c r="Z182" i="17"/>
  <c r="AE182" i="17" s="1"/>
  <c r="AH189" i="17" s="1"/>
  <c r="Z181" i="17"/>
  <c r="AE181" i="17" s="1"/>
  <c r="AG188" i="17" s="1"/>
  <c r="Z180" i="17"/>
  <c r="AE180" i="17" s="1"/>
  <c r="AH187" i="17" s="1"/>
  <c r="Z179" i="17"/>
  <c r="AE179" i="17" s="1"/>
  <c r="AH186" i="17" s="1"/>
  <c r="Z178" i="17"/>
  <c r="AE178" i="17" s="1"/>
  <c r="AH185" i="17" s="1"/>
  <c r="Z177" i="17"/>
  <c r="AE177" i="17" s="1"/>
  <c r="Z176" i="17"/>
  <c r="AE176" i="17" s="1"/>
  <c r="AF183" i="17" s="1"/>
  <c r="Z175" i="17"/>
  <c r="AE175" i="17" s="1"/>
  <c r="AH182" i="17" s="1"/>
  <c r="Z174" i="17"/>
  <c r="AE174" i="17" s="1"/>
  <c r="Z173" i="17"/>
  <c r="AE173" i="17" s="1"/>
  <c r="AG180" i="17" s="1"/>
  <c r="Z172" i="17"/>
  <c r="AE172" i="17" s="1"/>
  <c r="AH179" i="17" s="1"/>
  <c r="Z171" i="17"/>
  <c r="AE171" i="17" s="1"/>
  <c r="AG178" i="17" s="1"/>
  <c r="Z170" i="17"/>
  <c r="AE170" i="17" s="1"/>
  <c r="AH177" i="17" s="1"/>
  <c r="Z169" i="17"/>
  <c r="AE169" i="17" s="1"/>
  <c r="AG176" i="17" s="1"/>
  <c r="Z168" i="17"/>
  <c r="AE168" i="17" s="1"/>
  <c r="AH175" i="17" s="1"/>
  <c r="Z167" i="17"/>
  <c r="AE167" i="17" s="1"/>
  <c r="AH174" i="17" s="1"/>
  <c r="Z166" i="17"/>
  <c r="AE166" i="17" s="1"/>
  <c r="AH173" i="17" s="1"/>
  <c r="Z165" i="17"/>
  <c r="AE165" i="17" s="1"/>
  <c r="Z164" i="17"/>
  <c r="AE164" i="17" s="1"/>
  <c r="AF171" i="17" s="1"/>
  <c r="Z163" i="17"/>
  <c r="AE163" i="17" s="1"/>
  <c r="AG170" i="17" s="1"/>
  <c r="Z162" i="17"/>
  <c r="AE162" i="17" s="1"/>
  <c r="AH169" i="17" s="1"/>
  <c r="Z161" i="17"/>
  <c r="AE161" i="17" s="1"/>
  <c r="AG168" i="17" s="1"/>
  <c r="Z160" i="17"/>
  <c r="AE160" i="17" s="1"/>
  <c r="AH167" i="17" s="1"/>
  <c r="Z159" i="17"/>
  <c r="AE159" i="17" s="1"/>
  <c r="AG166" i="17" s="1"/>
  <c r="Z158" i="17"/>
  <c r="AE158" i="17" s="1"/>
  <c r="AH165" i="17" s="1"/>
  <c r="Z157" i="17"/>
  <c r="AE157" i="17" s="1"/>
  <c r="AG164" i="17" s="1"/>
  <c r="Z156" i="17"/>
  <c r="AE156" i="17" s="1"/>
  <c r="AH163" i="17" s="1"/>
  <c r="Z155" i="17"/>
  <c r="AE155" i="17" s="1"/>
  <c r="AF162" i="17" s="1"/>
  <c r="Z154" i="17"/>
  <c r="AE154" i="17" s="1"/>
  <c r="AH161" i="17" s="1"/>
  <c r="Z153" i="17"/>
  <c r="AE153" i="17" s="1"/>
  <c r="AH160" i="17" s="1"/>
  <c r="Z152" i="17"/>
  <c r="AE152" i="17" s="1"/>
  <c r="AH159" i="17" s="1"/>
  <c r="Z151" i="17"/>
  <c r="AE151" i="17" s="1"/>
  <c r="AF158" i="17" s="1"/>
  <c r="Z150" i="17"/>
  <c r="AE150" i="17" s="1"/>
  <c r="AH157" i="17" s="1"/>
  <c r="Z149" i="17"/>
  <c r="AE149" i="17" s="1"/>
  <c r="AH156" i="17" s="1"/>
  <c r="Z148" i="17"/>
  <c r="AE148" i="17" s="1"/>
  <c r="AH155" i="17" s="1"/>
  <c r="Z147" i="17"/>
  <c r="AE147" i="17" s="1"/>
  <c r="AF154" i="17" s="1"/>
  <c r="Z146" i="17"/>
  <c r="AE146" i="17" s="1"/>
  <c r="AG153" i="17" s="1"/>
  <c r="Z145" i="17"/>
  <c r="AE145" i="17" s="1"/>
  <c r="AF152" i="17" s="1"/>
  <c r="Z144" i="17"/>
  <c r="AE144" i="17" s="1"/>
  <c r="AH151" i="17" s="1"/>
  <c r="Z143" i="17"/>
  <c r="AE143" i="17" s="1"/>
  <c r="AF150" i="17" s="1"/>
  <c r="Z142" i="17"/>
  <c r="AE142" i="17" s="1"/>
  <c r="AH149" i="17" s="1"/>
  <c r="Z141" i="17"/>
  <c r="AE141" i="17" s="1"/>
  <c r="AH148" i="17" s="1"/>
  <c r="Z140" i="17"/>
  <c r="AE140" i="17" s="1"/>
  <c r="AH147" i="17" s="1"/>
  <c r="Z139" i="17"/>
  <c r="AE139" i="17" s="1"/>
  <c r="AH146" i="17" s="1"/>
  <c r="Z138" i="17"/>
  <c r="Z137" i="17"/>
  <c r="AE137" i="17" s="1"/>
  <c r="AH144" i="17" s="1"/>
  <c r="Z136" i="17"/>
  <c r="AE136" i="17" s="1"/>
  <c r="AH143" i="17" s="1"/>
  <c r="Z135" i="17"/>
  <c r="AE135" i="17" s="1"/>
  <c r="AF142" i="17" s="1"/>
  <c r="Z134" i="17"/>
  <c r="AE134" i="17" s="1"/>
  <c r="AF141" i="17" s="1"/>
  <c r="Z133" i="17"/>
  <c r="AE133" i="17" s="1"/>
  <c r="AF140" i="17" s="1"/>
  <c r="Z132" i="17"/>
  <c r="AE132" i="17" s="1"/>
  <c r="AH139" i="17" s="1"/>
  <c r="Z131" i="17"/>
  <c r="AE131" i="17" s="1"/>
  <c r="AF138" i="17" s="1"/>
  <c r="Z130" i="17"/>
  <c r="AE130" i="17" s="1"/>
  <c r="AH137" i="17" s="1"/>
  <c r="Z129" i="17"/>
  <c r="AE129" i="17" s="1"/>
  <c r="AH136" i="17" s="1"/>
  <c r="Z128" i="17"/>
  <c r="AE128" i="17" s="1"/>
  <c r="AH135" i="17" s="1"/>
  <c r="Z127" i="17"/>
  <c r="AE127" i="17" s="1"/>
  <c r="AF134" i="17" s="1"/>
  <c r="Z126" i="17"/>
  <c r="AE126" i="17" s="1"/>
  <c r="AH133" i="17" s="1"/>
  <c r="Z125" i="17"/>
  <c r="AE125" i="17" s="1"/>
  <c r="AH132" i="17" s="1"/>
  <c r="Z124" i="17"/>
  <c r="AE124" i="17" s="1"/>
  <c r="AH131" i="17" s="1"/>
  <c r="Z123" i="17"/>
  <c r="AE123" i="17" s="1"/>
  <c r="AG130" i="17" s="1"/>
  <c r="Z122" i="17"/>
  <c r="AE122" i="17" s="1"/>
  <c r="AG129" i="17" s="1"/>
  <c r="Z121" i="17"/>
  <c r="AE121" i="17" s="1"/>
  <c r="AG128" i="17" s="1"/>
  <c r="Z120" i="17"/>
  <c r="AE120" i="17" s="1"/>
  <c r="AH127" i="17" s="1"/>
  <c r="Z119" i="17"/>
  <c r="AE119" i="17" s="1"/>
  <c r="AG126" i="17" s="1"/>
  <c r="Z118" i="17"/>
  <c r="AE118" i="17" s="1"/>
  <c r="AH125" i="17" s="1"/>
  <c r="Z117" i="17"/>
  <c r="AE117" i="17" s="1"/>
  <c r="AH124" i="17" s="1"/>
  <c r="Z116" i="17"/>
  <c r="AE116" i="17" s="1"/>
  <c r="AH123" i="17" s="1"/>
  <c r="Z115" i="17"/>
  <c r="AE115" i="17" s="1"/>
  <c r="AG122" i="17" s="1"/>
  <c r="Z114" i="17"/>
  <c r="AE114" i="17" s="1"/>
  <c r="AH121" i="17" s="1"/>
  <c r="Z113" i="17"/>
  <c r="AE113" i="17" s="1"/>
  <c r="AH120" i="17" s="1"/>
  <c r="Z112" i="17"/>
  <c r="AE112" i="17" s="1"/>
  <c r="AH119" i="17" s="1"/>
  <c r="Z111" i="17"/>
  <c r="AE111" i="17" s="1"/>
  <c r="AG118" i="17" s="1"/>
  <c r="Z110" i="17"/>
  <c r="AE110" i="17" s="1"/>
  <c r="AH117" i="17" s="1"/>
  <c r="Z109" i="17"/>
  <c r="AE109" i="17" s="1"/>
  <c r="AG116" i="17" s="1"/>
  <c r="Z108" i="17"/>
  <c r="AE108" i="17" s="1"/>
  <c r="AH115" i="17" s="1"/>
  <c r="Z107" i="17"/>
  <c r="AE107" i="17" s="1"/>
  <c r="AG114" i="17" s="1"/>
  <c r="Z106" i="17"/>
  <c r="AE106" i="17" s="1"/>
  <c r="AH113" i="17" s="1"/>
  <c r="Z105" i="17"/>
  <c r="AE105" i="17" s="1"/>
  <c r="AH112" i="17" s="1"/>
  <c r="Z104" i="17"/>
  <c r="AE104" i="17" s="1"/>
  <c r="AH111" i="17" s="1"/>
  <c r="Z103" i="17"/>
  <c r="AE103" i="17" s="1"/>
  <c r="AG110" i="17" s="1"/>
  <c r="Z102" i="17"/>
  <c r="AE102" i="17" s="1"/>
  <c r="AH109" i="17" s="1"/>
  <c r="Z101" i="17"/>
  <c r="AE101" i="17" s="1"/>
  <c r="AH108" i="17" s="1"/>
  <c r="Z100" i="17"/>
  <c r="AE100" i="17" s="1"/>
  <c r="AH107" i="17" s="1"/>
  <c r="Z99" i="17"/>
  <c r="AE99" i="17" s="1"/>
  <c r="AG106" i="17" s="1"/>
  <c r="Z98" i="17"/>
  <c r="AE98" i="17" s="1"/>
  <c r="AH105" i="17" s="1"/>
  <c r="Z97" i="17"/>
  <c r="AE97" i="17" s="1"/>
  <c r="AG104" i="17" s="1"/>
  <c r="Z96" i="17"/>
  <c r="AE96" i="17" s="1"/>
  <c r="AH103" i="17" s="1"/>
  <c r="Z95" i="17"/>
  <c r="AE95" i="17" s="1"/>
  <c r="AG102" i="17" s="1"/>
  <c r="Z94" i="17"/>
  <c r="AE94" i="17" s="1"/>
  <c r="AH101" i="17" s="1"/>
  <c r="Z93" i="17"/>
  <c r="AE93" i="17" s="1"/>
  <c r="AH100" i="17" s="1"/>
  <c r="Z92" i="17"/>
  <c r="AE92" i="17" s="1"/>
  <c r="AH99" i="17" s="1"/>
  <c r="Z91" i="17"/>
  <c r="AE91" i="17" s="1"/>
  <c r="AG98" i="17" s="1"/>
  <c r="Z90" i="17"/>
  <c r="AE90" i="17" s="1"/>
  <c r="AH97" i="17" s="1"/>
  <c r="Z89" i="17"/>
  <c r="AE89" i="17" s="1"/>
  <c r="AH96" i="17" s="1"/>
  <c r="Z88" i="17"/>
  <c r="AE88" i="17" s="1"/>
  <c r="AH95" i="17" s="1"/>
  <c r="Z87" i="17"/>
  <c r="AE87" i="17" s="1"/>
  <c r="AG94" i="17" s="1"/>
  <c r="Z86" i="17"/>
  <c r="AE86" i="17" s="1"/>
  <c r="AG93" i="17" s="1"/>
  <c r="Z85" i="17"/>
  <c r="AE85" i="17" s="1"/>
  <c r="Z84" i="17"/>
  <c r="AE84" i="17" s="1"/>
  <c r="AH91" i="17" s="1"/>
  <c r="Z83" i="17"/>
  <c r="AE83" i="17" s="1"/>
  <c r="AG90" i="17" s="1"/>
  <c r="Z82" i="17"/>
  <c r="AE82" i="17" s="1"/>
  <c r="AH89" i="17" s="1"/>
  <c r="Z81" i="17"/>
  <c r="AE81" i="17" s="1"/>
  <c r="AH88" i="17" s="1"/>
  <c r="Z80" i="17"/>
  <c r="AE80" i="17" s="1"/>
  <c r="AH87" i="17" s="1"/>
  <c r="Z79" i="17"/>
  <c r="AE79" i="17" s="1"/>
  <c r="AG86" i="17" s="1"/>
  <c r="Z78" i="17"/>
  <c r="AE78" i="17" s="1"/>
  <c r="AH85" i="17" s="1"/>
  <c r="Z77" i="17"/>
  <c r="AE77" i="17" s="1"/>
  <c r="AH84" i="17" s="1"/>
  <c r="Z76" i="17"/>
  <c r="AE76" i="17" s="1"/>
  <c r="AH83" i="17" s="1"/>
  <c r="Z75" i="17"/>
  <c r="AE75" i="17" s="1"/>
  <c r="AG82" i="17" s="1"/>
  <c r="Z74" i="17"/>
  <c r="AE74" i="17" s="1"/>
  <c r="AH81" i="17" s="1"/>
  <c r="Z73" i="17"/>
  <c r="AE73" i="17" s="1"/>
  <c r="AG80" i="17" s="1"/>
  <c r="Z72" i="17"/>
  <c r="AE72" i="17" s="1"/>
  <c r="AH79" i="17" s="1"/>
  <c r="Z71" i="17"/>
  <c r="AE71" i="17" s="1"/>
  <c r="AG78" i="17" s="1"/>
  <c r="Z70" i="17"/>
  <c r="AE70" i="17" s="1"/>
  <c r="AH77" i="17" s="1"/>
  <c r="Z69" i="17"/>
  <c r="AE69" i="17" s="1"/>
  <c r="AH76" i="17" s="1"/>
  <c r="Z68" i="17"/>
  <c r="AE68" i="17" s="1"/>
  <c r="AH75" i="17" s="1"/>
  <c r="Z67" i="17"/>
  <c r="AE67" i="17" s="1"/>
  <c r="AG74" i="17" s="1"/>
  <c r="Z66" i="17"/>
  <c r="AE66" i="17" s="1"/>
  <c r="AH73" i="17" s="1"/>
  <c r="Z65" i="17"/>
  <c r="AE65" i="17" s="1"/>
  <c r="AH72" i="17" s="1"/>
  <c r="Z64" i="17"/>
  <c r="AE64" i="17" s="1"/>
  <c r="AH71" i="17" s="1"/>
  <c r="Z63" i="17"/>
  <c r="AE63" i="17" s="1"/>
  <c r="AG70" i="17" s="1"/>
  <c r="Z62" i="17"/>
  <c r="AE62" i="17" s="1"/>
  <c r="AH69" i="17" s="1"/>
  <c r="Z61" i="17"/>
  <c r="AE61" i="17" s="1"/>
  <c r="AG68" i="17" s="1"/>
  <c r="Z60" i="17"/>
  <c r="AE60" i="17" s="1"/>
  <c r="AH67" i="17" s="1"/>
  <c r="Z59" i="17"/>
  <c r="AE59" i="17" s="1"/>
  <c r="AG66" i="17" s="1"/>
  <c r="Z58" i="17"/>
  <c r="AE58" i="17" s="1"/>
  <c r="AG65" i="17" s="1"/>
  <c r="Z57" i="17"/>
  <c r="AE57" i="17" s="1"/>
  <c r="AH64" i="17" s="1"/>
  <c r="Z56" i="17"/>
  <c r="AE56" i="17" s="1"/>
  <c r="AH63" i="17" s="1"/>
  <c r="Z55" i="17"/>
  <c r="AE55" i="17" s="1"/>
  <c r="AG62" i="17" s="1"/>
  <c r="Z54" i="17"/>
  <c r="AE54" i="17" s="1"/>
  <c r="AH61" i="17" s="1"/>
  <c r="Z53" i="17"/>
  <c r="AE53" i="17" s="1"/>
  <c r="AH60" i="17" s="1"/>
  <c r="Z52" i="17"/>
  <c r="AE52" i="17" s="1"/>
  <c r="AH59" i="17" s="1"/>
  <c r="Z51" i="17"/>
  <c r="AE51" i="17" s="1"/>
  <c r="AG58" i="17" s="1"/>
  <c r="Z50" i="17"/>
  <c r="AE50" i="17" s="1"/>
  <c r="AH57" i="17" s="1"/>
  <c r="Z49" i="17"/>
  <c r="AE49" i="17" s="1"/>
  <c r="AG56" i="17" s="1"/>
  <c r="Z48" i="17"/>
  <c r="AE48" i="17" s="1"/>
  <c r="AH55" i="17" s="1"/>
  <c r="Z47" i="17"/>
  <c r="AE47" i="17" s="1"/>
  <c r="AG54" i="17" s="1"/>
  <c r="Z46" i="17"/>
  <c r="AE46" i="17" s="1"/>
  <c r="AF53" i="17" s="1"/>
  <c r="Z45" i="17"/>
  <c r="AE45" i="17" s="1"/>
  <c r="AH52" i="17" s="1"/>
  <c r="Z44" i="17"/>
  <c r="AE44" i="17" s="1"/>
  <c r="AH51" i="17" s="1"/>
  <c r="Z43" i="17"/>
  <c r="AE43" i="17" s="1"/>
  <c r="AG50" i="17" s="1"/>
  <c r="Z42" i="17"/>
  <c r="AE42" i="17" s="1"/>
  <c r="AH49" i="17" s="1"/>
  <c r="Z41" i="17"/>
  <c r="AE41" i="17" s="1"/>
  <c r="AH48" i="17" s="1"/>
  <c r="Z40" i="17"/>
  <c r="AE40" i="17" s="1"/>
  <c r="AH47" i="17" s="1"/>
  <c r="Z39" i="17"/>
  <c r="AE39" i="17" s="1"/>
  <c r="AG46" i="17" s="1"/>
  <c r="Z38" i="17"/>
  <c r="AE38" i="17" s="1"/>
  <c r="AH45" i="17" s="1"/>
  <c r="Z37" i="17"/>
  <c r="AE37" i="17" s="1"/>
  <c r="AG44" i="17" s="1"/>
  <c r="Z36" i="17"/>
  <c r="AE36" i="17" s="1"/>
  <c r="AH43" i="17" s="1"/>
  <c r="Z35" i="17"/>
  <c r="AE35" i="17" s="1"/>
  <c r="AG42" i="17" s="1"/>
  <c r="Z34" i="17"/>
  <c r="AE34" i="17" s="1"/>
  <c r="AG41" i="17" s="1"/>
  <c r="Z33" i="17"/>
  <c r="AE33" i="17" s="1"/>
  <c r="AH40" i="17" s="1"/>
  <c r="Z32" i="17"/>
  <c r="AE32" i="17" s="1"/>
  <c r="AH39" i="17" s="1"/>
  <c r="Z31" i="17"/>
  <c r="AE31" i="17" s="1"/>
  <c r="AG38" i="17" s="1"/>
  <c r="Z30" i="17"/>
  <c r="AE30" i="17" s="1"/>
  <c r="AH37" i="17" s="1"/>
  <c r="Z29" i="17"/>
  <c r="AE29" i="17" s="1"/>
  <c r="AH36" i="17" s="1"/>
  <c r="Z28" i="17"/>
  <c r="AE28" i="17" s="1"/>
  <c r="AH35" i="17" s="1"/>
  <c r="Z27" i="17"/>
  <c r="AE27" i="17" s="1"/>
  <c r="AG34" i="17" s="1"/>
  <c r="Z26" i="17"/>
  <c r="AE26" i="17" s="1"/>
  <c r="AH33" i="17" s="1"/>
  <c r="Z25" i="17"/>
  <c r="AE25" i="17" s="1"/>
  <c r="AG32" i="17" s="1"/>
  <c r="Z24" i="17"/>
  <c r="AE24" i="17" s="1"/>
  <c r="AH31" i="17" s="1"/>
  <c r="Z23" i="17"/>
  <c r="AE23" i="17" s="1"/>
  <c r="AG30" i="17" s="1"/>
  <c r="Z22" i="17"/>
  <c r="AE22" i="17" s="1"/>
  <c r="AF29" i="17" s="1"/>
  <c r="Z21" i="17"/>
  <c r="AE21" i="17" s="1"/>
  <c r="AH28" i="17" s="1"/>
  <c r="Z20" i="17"/>
  <c r="AE20" i="17" s="1"/>
  <c r="AH27" i="17" s="1"/>
  <c r="Z19" i="17"/>
  <c r="AE19" i="17" s="1"/>
  <c r="AG26" i="17" s="1"/>
  <c r="Z18" i="17"/>
  <c r="AE18" i="17" s="1"/>
  <c r="AH25" i="17" s="1"/>
  <c r="Z17" i="17"/>
  <c r="AE17" i="17" s="1"/>
  <c r="AH24" i="17" s="1"/>
  <c r="Z16" i="17"/>
  <c r="AE16" i="17" s="1"/>
  <c r="AH23" i="17" s="1"/>
  <c r="Z15" i="17"/>
  <c r="AE15" i="17" s="1"/>
  <c r="AG22" i="17" s="1"/>
  <c r="Z14" i="17"/>
  <c r="AE14" i="17" s="1"/>
  <c r="AH21" i="17" s="1"/>
  <c r="Z13" i="17"/>
  <c r="AE13" i="17" s="1"/>
  <c r="AG20" i="17" s="1"/>
  <c r="Z12" i="17"/>
  <c r="AE12" i="17" s="1"/>
  <c r="AH19" i="17" s="1"/>
  <c r="Z11" i="17"/>
  <c r="AE11" i="17" s="1"/>
  <c r="AG18" i="17" s="1"/>
  <c r="Z10" i="17"/>
  <c r="AE10" i="17" s="1"/>
  <c r="AH17" i="17" s="1"/>
  <c r="Z9" i="17"/>
  <c r="AE9" i="17" s="1"/>
  <c r="AH16" i="17" s="1"/>
  <c r="Z8" i="17"/>
  <c r="AE8" i="17" s="1"/>
  <c r="AH15" i="17" s="1"/>
  <c r="Z7" i="17"/>
  <c r="AE7" i="17" s="1"/>
  <c r="Z6" i="17"/>
  <c r="AE6" i="17" s="1"/>
  <c r="AH13" i="17" s="1"/>
  <c r="Z5" i="17"/>
  <c r="AE5" i="17" s="1"/>
  <c r="AH12" i="17" s="1"/>
  <c r="Z4" i="17"/>
  <c r="AE4" i="17" s="1"/>
  <c r="AH11" i="17" s="1"/>
  <c r="Z3" i="17"/>
  <c r="AE3" i="17" s="1"/>
  <c r="V275" i="17"/>
  <c r="V274" i="17"/>
  <c r="Y257" i="17"/>
  <c r="X257" i="17"/>
  <c r="W257" i="17"/>
  <c r="Y256" i="17"/>
  <c r="X256" i="17"/>
  <c r="W256" i="17"/>
  <c r="Y255" i="17"/>
  <c r="X255" i="17"/>
  <c r="W255" i="17"/>
  <c r="Y254" i="17"/>
  <c r="X254" i="17"/>
  <c r="W254" i="17"/>
  <c r="Y253" i="17"/>
  <c r="X253" i="17"/>
  <c r="W253" i="17"/>
  <c r="Y252" i="17"/>
  <c r="X252" i="17"/>
  <c r="W252" i="17"/>
  <c r="Y251" i="17"/>
  <c r="X251" i="17"/>
  <c r="W251" i="17"/>
  <c r="Y250" i="17"/>
  <c r="X250" i="17"/>
  <c r="W250" i="17"/>
  <c r="Y249" i="17"/>
  <c r="X249" i="17"/>
  <c r="W249" i="17"/>
  <c r="Y248" i="17"/>
  <c r="X248" i="17"/>
  <c r="W248" i="17"/>
  <c r="Y247" i="17"/>
  <c r="X247" i="17"/>
  <c r="W247" i="17"/>
  <c r="Y246" i="17"/>
  <c r="X246" i="17"/>
  <c r="W246" i="17"/>
  <c r="Y245" i="17"/>
  <c r="X245" i="17"/>
  <c r="W245" i="17"/>
  <c r="W275" i="17" s="1"/>
  <c r="Y244" i="17"/>
  <c r="X244" i="17"/>
  <c r="W244" i="17"/>
  <c r="Y243" i="17"/>
  <c r="X243" i="17"/>
  <c r="W243" i="17"/>
  <c r="Y242" i="17"/>
  <c r="X242" i="17"/>
  <c r="W242" i="17"/>
  <c r="Y241" i="17"/>
  <c r="X241" i="17"/>
  <c r="W241" i="17"/>
  <c r="Y240" i="17"/>
  <c r="X240" i="17"/>
  <c r="W240" i="17"/>
  <c r="Y239" i="17"/>
  <c r="X239" i="17"/>
  <c r="W239" i="17"/>
  <c r="Y238" i="17"/>
  <c r="X238" i="17"/>
  <c r="W238" i="17"/>
  <c r="Y237" i="17"/>
  <c r="X237" i="17"/>
  <c r="W237" i="17"/>
  <c r="Y236" i="17"/>
  <c r="X236" i="17"/>
  <c r="W236" i="17"/>
  <c r="Y235" i="17"/>
  <c r="X235" i="17"/>
  <c r="W235" i="17"/>
  <c r="Y234" i="17"/>
  <c r="X234" i="17"/>
  <c r="W234" i="17"/>
  <c r="Y233" i="17"/>
  <c r="X233" i="17"/>
  <c r="W233" i="17"/>
  <c r="Y232" i="17"/>
  <c r="X232" i="17"/>
  <c r="W232" i="17"/>
  <c r="Y231" i="17"/>
  <c r="X231" i="17"/>
  <c r="W231" i="17"/>
  <c r="Y230" i="17"/>
  <c r="X230" i="17"/>
  <c r="W230" i="17"/>
  <c r="Y229" i="17"/>
  <c r="X229" i="17"/>
  <c r="W229" i="17"/>
  <c r="Y228" i="17"/>
  <c r="X228" i="17"/>
  <c r="W228" i="17"/>
  <c r="Y227" i="17"/>
  <c r="X227" i="17"/>
  <c r="W227" i="17"/>
  <c r="Y226" i="17"/>
  <c r="X226" i="17"/>
  <c r="W226" i="17"/>
  <c r="Y225" i="17"/>
  <c r="X225" i="17"/>
  <c r="W225" i="17"/>
  <c r="Y224" i="17"/>
  <c r="X224" i="17"/>
  <c r="W224" i="17"/>
  <c r="Y223" i="17"/>
  <c r="X223" i="17"/>
  <c r="W223" i="17"/>
  <c r="Y222" i="17"/>
  <c r="X222" i="17"/>
  <c r="W222" i="17"/>
  <c r="Y221" i="17"/>
  <c r="X221" i="17"/>
  <c r="W221" i="17"/>
  <c r="Y220" i="17"/>
  <c r="X220" i="17"/>
  <c r="W220" i="17"/>
  <c r="Y219" i="17"/>
  <c r="X219" i="17"/>
  <c r="W219" i="17"/>
  <c r="Y218" i="17"/>
  <c r="X218" i="17"/>
  <c r="W218" i="17"/>
  <c r="Y217" i="17"/>
  <c r="X217" i="17"/>
  <c r="W217" i="17"/>
  <c r="Y216" i="17"/>
  <c r="X216" i="17"/>
  <c r="W216" i="17"/>
  <c r="Y215" i="17"/>
  <c r="X215" i="17"/>
  <c r="W215" i="17"/>
  <c r="Y214" i="17"/>
  <c r="X214" i="17"/>
  <c r="W214" i="17"/>
  <c r="Y213" i="17"/>
  <c r="X213" i="17"/>
  <c r="W213" i="17"/>
  <c r="Y212" i="17"/>
  <c r="X212" i="17"/>
  <c r="W212" i="17"/>
  <c r="Y211" i="17"/>
  <c r="X211" i="17"/>
  <c r="W211" i="17"/>
  <c r="Y210" i="17"/>
  <c r="X210" i="17"/>
  <c r="W210" i="17"/>
  <c r="Y209" i="17"/>
  <c r="X209" i="17"/>
  <c r="W209" i="17"/>
  <c r="Y208" i="17"/>
  <c r="X208" i="17"/>
  <c r="W208" i="17"/>
  <c r="Y207" i="17"/>
  <c r="X207" i="17"/>
  <c r="W207" i="17"/>
  <c r="Y206" i="17"/>
  <c r="X206" i="17"/>
  <c r="W206" i="17"/>
  <c r="Y205" i="17"/>
  <c r="X205" i="17"/>
  <c r="W205" i="17"/>
  <c r="Y204" i="17"/>
  <c r="X204" i="17"/>
  <c r="W204" i="17"/>
  <c r="Y203" i="17"/>
  <c r="X203" i="17"/>
  <c r="W203" i="17"/>
  <c r="Y202" i="17"/>
  <c r="X202" i="17"/>
  <c r="W202" i="17"/>
  <c r="Y201" i="17"/>
  <c r="X201" i="17"/>
  <c r="W201" i="17"/>
  <c r="Y200" i="17"/>
  <c r="X200" i="17"/>
  <c r="W200" i="17"/>
  <c r="Y199" i="17"/>
  <c r="X199" i="17"/>
  <c r="W199" i="17"/>
  <c r="Y198" i="17"/>
  <c r="X198" i="17"/>
  <c r="W198" i="17"/>
  <c r="Y197" i="17"/>
  <c r="X197" i="17"/>
  <c r="W197" i="17"/>
  <c r="Y196" i="17"/>
  <c r="X196" i="17"/>
  <c r="W196" i="17"/>
  <c r="Y195" i="17"/>
  <c r="X195" i="17"/>
  <c r="W195" i="17"/>
  <c r="Y194" i="17"/>
  <c r="X194" i="17"/>
  <c r="W194" i="17"/>
  <c r="Y193" i="17"/>
  <c r="X193" i="17"/>
  <c r="W193" i="17"/>
  <c r="Y192" i="17"/>
  <c r="X192" i="17"/>
  <c r="W192" i="17"/>
  <c r="Y191" i="17"/>
  <c r="X191" i="17"/>
  <c r="W191" i="17"/>
  <c r="Y190" i="17"/>
  <c r="X190" i="17"/>
  <c r="W190" i="17"/>
  <c r="Y189" i="17"/>
  <c r="X189" i="17"/>
  <c r="W189" i="17"/>
  <c r="Y188" i="17"/>
  <c r="X188" i="17"/>
  <c r="W188" i="17"/>
  <c r="Y187" i="17"/>
  <c r="X187" i="17"/>
  <c r="W187" i="17"/>
  <c r="Y186" i="17"/>
  <c r="X186" i="17"/>
  <c r="W186" i="17"/>
  <c r="Y185" i="17"/>
  <c r="X185" i="17"/>
  <c r="W185" i="17"/>
  <c r="Y184" i="17"/>
  <c r="X184" i="17"/>
  <c r="W184" i="17"/>
  <c r="Y183" i="17"/>
  <c r="X183" i="17"/>
  <c r="W183" i="17"/>
  <c r="Y182" i="17"/>
  <c r="X182" i="17"/>
  <c r="W182" i="17"/>
  <c r="Y181" i="17"/>
  <c r="X181" i="17"/>
  <c r="W181" i="17"/>
  <c r="Y180" i="17"/>
  <c r="X180" i="17"/>
  <c r="W180" i="17"/>
  <c r="Y179" i="17"/>
  <c r="X179" i="17"/>
  <c r="W179" i="17"/>
  <c r="Y178" i="17"/>
  <c r="X178" i="17"/>
  <c r="W178" i="17"/>
  <c r="Y177" i="17"/>
  <c r="X177" i="17"/>
  <c r="W177" i="17"/>
  <c r="Y176" i="17"/>
  <c r="X176" i="17"/>
  <c r="W176" i="17"/>
  <c r="Y175" i="17"/>
  <c r="X175" i="17"/>
  <c r="W175" i="17"/>
  <c r="Y174" i="17"/>
  <c r="X174" i="17"/>
  <c r="W174" i="17"/>
  <c r="Y173" i="17"/>
  <c r="X173" i="17"/>
  <c r="W173" i="17"/>
  <c r="Y172" i="17"/>
  <c r="X172" i="17"/>
  <c r="W172" i="17"/>
  <c r="Y171" i="17"/>
  <c r="X171" i="17"/>
  <c r="W171" i="17"/>
  <c r="Y170" i="17"/>
  <c r="X170" i="17"/>
  <c r="W170" i="17"/>
  <c r="Y169" i="17"/>
  <c r="X169" i="17"/>
  <c r="W169" i="17"/>
  <c r="Y168" i="17"/>
  <c r="X168" i="17"/>
  <c r="W168" i="17"/>
  <c r="Y167" i="17"/>
  <c r="X167" i="17"/>
  <c r="W167" i="17"/>
  <c r="Y166" i="17"/>
  <c r="X166" i="17"/>
  <c r="W166" i="17"/>
  <c r="Y165" i="17"/>
  <c r="X165" i="17"/>
  <c r="W165" i="17"/>
  <c r="Y164" i="17"/>
  <c r="X164" i="17"/>
  <c r="W164" i="17"/>
  <c r="Y163" i="17"/>
  <c r="X163" i="17"/>
  <c r="W163" i="17"/>
  <c r="Y162" i="17"/>
  <c r="X162" i="17"/>
  <c r="W162" i="17"/>
  <c r="Y161" i="17"/>
  <c r="X161" i="17"/>
  <c r="W161" i="17"/>
  <c r="Y160" i="17"/>
  <c r="X160" i="17"/>
  <c r="W160" i="17"/>
  <c r="Y159" i="17"/>
  <c r="X159" i="17"/>
  <c r="W159" i="17"/>
  <c r="Y158" i="17"/>
  <c r="X158" i="17"/>
  <c r="W158" i="17"/>
  <c r="Y157" i="17"/>
  <c r="X157" i="17"/>
  <c r="W157" i="17"/>
  <c r="Y156" i="17"/>
  <c r="X156" i="17"/>
  <c r="W156" i="17"/>
  <c r="Y155" i="17"/>
  <c r="X155" i="17"/>
  <c r="W155" i="17"/>
  <c r="Y154" i="17"/>
  <c r="X154" i="17"/>
  <c r="W154" i="17"/>
  <c r="Y153" i="17"/>
  <c r="X153" i="17"/>
  <c r="W153" i="17"/>
  <c r="Y152" i="17"/>
  <c r="X152" i="17"/>
  <c r="W152" i="17"/>
  <c r="Y151" i="17"/>
  <c r="X151" i="17"/>
  <c r="W151" i="17"/>
  <c r="Y150" i="17"/>
  <c r="X150" i="17"/>
  <c r="W150" i="17"/>
  <c r="Y149" i="17"/>
  <c r="X149" i="17"/>
  <c r="W149" i="17"/>
  <c r="Y148" i="17"/>
  <c r="X148" i="17"/>
  <c r="W148" i="17"/>
  <c r="Y147" i="17"/>
  <c r="X147" i="17"/>
  <c r="W147" i="17"/>
  <c r="Y146" i="17"/>
  <c r="X146" i="17"/>
  <c r="W146" i="17"/>
  <c r="Y145" i="17"/>
  <c r="X145" i="17"/>
  <c r="W145" i="17"/>
  <c r="Y144" i="17"/>
  <c r="X144" i="17"/>
  <c r="W144" i="17"/>
  <c r="Y143" i="17"/>
  <c r="X143" i="17"/>
  <c r="W143" i="17"/>
  <c r="Y142" i="17"/>
  <c r="X142" i="17"/>
  <c r="W142" i="17"/>
  <c r="Y141" i="17"/>
  <c r="X141" i="17"/>
  <c r="W141" i="17"/>
  <c r="Y140" i="17"/>
  <c r="X140" i="17"/>
  <c r="W140" i="17"/>
  <c r="Y139" i="17"/>
  <c r="X139" i="17"/>
  <c r="W139" i="17"/>
  <c r="Y138" i="17"/>
  <c r="X138" i="17"/>
  <c r="W138" i="17"/>
  <c r="Y137" i="17"/>
  <c r="X137" i="17"/>
  <c r="W137" i="17"/>
  <c r="Y136" i="17"/>
  <c r="X136" i="17"/>
  <c r="W136" i="17"/>
  <c r="Y135" i="17"/>
  <c r="X135" i="17"/>
  <c r="W135" i="17"/>
  <c r="Y134" i="17"/>
  <c r="X134" i="17"/>
  <c r="W134" i="17"/>
  <c r="Y133" i="17"/>
  <c r="X133" i="17"/>
  <c r="W133" i="17"/>
  <c r="Y132" i="17"/>
  <c r="X132" i="17"/>
  <c r="W132" i="17"/>
  <c r="Y131" i="17"/>
  <c r="X131" i="17"/>
  <c r="W131" i="17"/>
  <c r="Y130" i="17"/>
  <c r="X130" i="17"/>
  <c r="W130" i="17"/>
  <c r="Y129" i="17"/>
  <c r="X129" i="17"/>
  <c r="W129" i="17"/>
  <c r="Y128" i="17"/>
  <c r="X128" i="17"/>
  <c r="W128" i="17"/>
  <c r="Y127" i="17"/>
  <c r="X127" i="17"/>
  <c r="W127" i="17"/>
  <c r="Y126" i="17"/>
  <c r="X126" i="17"/>
  <c r="W126" i="17"/>
  <c r="Y125" i="17"/>
  <c r="X125" i="17"/>
  <c r="W125" i="17"/>
  <c r="Y124" i="17"/>
  <c r="X124" i="17"/>
  <c r="W124" i="17"/>
  <c r="Y123" i="17"/>
  <c r="X123" i="17"/>
  <c r="W123" i="17"/>
  <c r="Y122" i="17"/>
  <c r="X122" i="17"/>
  <c r="W122" i="17"/>
  <c r="Y121" i="17"/>
  <c r="X121" i="17"/>
  <c r="W121" i="17"/>
  <c r="Y120" i="17"/>
  <c r="X120" i="17"/>
  <c r="W120" i="17"/>
  <c r="Y119" i="17"/>
  <c r="X119" i="17"/>
  <c r="W119" i="17"/>
  <c r="Y118" i="17"/>
  <c r="X118" i="17"/>
  <c r="W118" i="17"/>
  <c r="Y117" i="17"/>
  <c r="X117" i="17"/>
  <c r="W117" i="17"/>
  <c r="Y116" i="17"/>
  <c r="X116" i="17"/>
  <c r="W116" i="17"/>
  <c r="Y115" i="17"/>
  <c r="X115" i="17"/>
  <c r="W115" i="17"/>
  <c r="Y114" i="17"/>
  <c r="X114" i="17"/>
  <c r="W114" i="17"/>
  <c r="Y113" i="17"/>
  <c r="X113" i="17"/>
  <c r="W113" i="17"/>
  <c r="Y112" i="17"/>
  <c r="X112" i="17"/>
  <c r="W112" i="17"/>
  <c r="Y111" i="17"/>
  <c r="X111" i="17"/>
  <c r="W111" i="17"/>
  <c r="Y110" i="17"/>
  <c r="X110" i="17"/>
  <c r="W110" i="17"/>
  <c r="Y109" i="17"/>
  <c r="X109" i="17"/>
  <c r="W109" i="17"/>
  <c r="Y108" i="17"/>
  <c r="X108" i="17"/>
  <c r="W108" i="17"/>
  <c r="Y107" i="17"/>
  <c r="X107" i="17"/>
  <c r="W107" i="17"/>
  <c r="Y106" i="17"/>
  <c r="X106" i="17"/>
  <c r="W106" i="17"/>
  <c r="Y105" i="17"/>
  <c r="X105" i="17"/>
  <c r="W105" i="17"/>
  <c r="Y104" i="17"/>
  <c r="X104" i="17"/>
  <c r="W104" i="17"/>
  <c r="Y103" i="17"/>
  <c r="X103" i="17"/>
  <c r="W103" i="17"/>
  <c r="Y102" i="17"/>
  <c r="X102" i="17"/>
  <c r="W102" i="17"/>
  <c r="Y101" i="17"/>
  <c r="X101" i="17"/>
  <c r="W101" i="17"/>
  <c r="Y100" i="17"/>
  <c r="X100" i="17"/>
  <c r="W100" i="17"/>
  <c r="Y99" i="17"/>
  <c r="X99" i="17"/>
  <c r="W99" i="17"/>
  <c r="Y98" i="17"/>
  <c r="X98" i="17"/>
  <c r="W98" i="17"/>
  <c r="Y97" i="17"/>
  <c r="X97" i="17"/>
  <c r="W97" i="17"/>
  <c r="Y96" i="17"/>
  <c r="X96" i="17"/>
  <c r="W96" i="17"/>
  <c r="Y95" i="17"/>
  <c r="X95" i="17"/>
  <c r="W95" i="17"/>
  <c r="Y94" i="17"/>
  <c r="X94" i="17"/>
  <c r="W94" i="17"/>
  <c r="Y93" i="17"/>
  <c r="X93" i="17"/>
  <c r="W93" i="17"/>
  <c r="Y92" i="17"/>
  <c r="X92" i="17"/>
  <c r="W92" i="17"/>
  <c r="Y91" i="17"/>
  <c r="X91" i="17"/>
  <c r="W91" i="17"/>
  <c r="Y90" i="17"/>
  <c r="X90" i="17"/>
  <c r="W90" i="17"/>
  <c r="Y89" i="17"/>
  <c r="X89" i="17"/>
  <c r="W89" i="17"/>
  <c r="Y88" i="17"/>
  <c r="X88" i="17"/>
  <c r="W88" i="17"/>
  <c r="Y87" i="17"/>
  <c r="X87" i="17"/>
  <c r="W87" i="17"/>
  <c r="Y86" i="17"/>
  <c r="X86" i="17"/>
  <c r="W86" i="17"/>
  <c r="Y85" i="17"/>
  <c r="X85" i="17"/>
  <c r="W85" i="17"/>
  <c r="Y84" i="17"/>
  <c r="X84" i="17"/>
  <c r="W84" i="17"/>
  <c r="Y83" i="17"/>
  <c r="X83" i="17"/>
  <c r="W83" i="17"/>
  <c r="Y82" i="17"/>
  <c r="X82" i="17"/>
  <c r="W82" i="17"/>
  <c r="Y81" i="17"/>
  <c r="X81" i="17"/>
  <c r="W81" i="17"/>
  <c r="Y80" i="17"/>
  <c r="X80" i="17"/>
  <c r="W80" i="17"/>
  <c r="Y79" i="17"/>
  <c r="X79" i="17"/>
  <c r="W79" i="17"/>
  <c r="Y78" i="17"/>
  <c r="X78" i="17"/>
  <c r="W78" i="17"/>
  <c r="Y77" i="17"/>
  <c r="X77" i="17"/>
  <c r="W77" i="17"/>
  <c r="Y76" i="17"/>
  <c r="X76" i="17"/>
  <c r="W76" i="17"/>
  <c r="Y75" i="17"/>
  <c r="X75" i="17"/>
  <c r="W75" i="17"/>
  <c r="Y74" i="17"/>
  <c r="X74" i="17"/>
  <c r="W74" i="17"/>
  <c r="Y73" i="17"/>
  <c r="X73" i="17"/>
  <c r="W73" i="17"/>
  <c r="Y72" i="17"/>
  <c r="X72" i="17"/>
  <c r="W72" i="17"/>
  <c r="Y71" i="17"/>
  <c r="X71" i="17"/>
  <c r="W71" i="17"/>
  <c r="Y70" i="17"/>
  <c r="X70" i="17"/>
  <c r="W70" i="17"/>
  <c r="Y69" i="17"/>
  <c r="X69" i="17"/>
  <c r="W69" i="17"/>
  <c r="Y68" i="17"/>
  <c r="X68" i="17"/>
  <c r="W68" i="17"/>
  <c r="Y67" i="17"/>
  <c r="X67" i="17"/>
  <c r="W67" i="17"/>
  <c r="Y66" i="17"/>
  <c r="X66" i="17"/>
  <c r="W66" i="17"/>
  <c r="Y65" i="17"/>
  <c r="X65" i="17"/>
  <c r="W65" i="17"/>
  <c r="Y64" i="17"/>
  <c r="X64" i="17"/>
  <c r="W64" i="17"/>
  <c r="Y63" i="17"/>
  <c r="X63" i="17"/>
  <c r="W63" i="17"/>
  <c r="Y62" i="17"/>
  <c r="X62" i="17"/>
  <c r="W62" i="17"/>
  <c r="Y61" i="17"/>
  <c r="X61" i="17"/>
  <c r="W61" i="17"/>
  <c r="Y60" i="17"/>
  <c r="X60" i="17"/>
  <c r="W60" i="17"/>
  <c r="Y59" i="17"/>
  <c r="X59" i="17"/>
  <c r="W59" i="17"/>
  <c r="Y58" i="17"/>
  <c r="X58" i="17"/>
  <c r="W58" i="17"/>
  <c r="Y57" i="17"/>
  <c r="X57" i="17"/>
  <c r="W57" i="17"/>
  <c r="Y56" i="17"/>
  <c r="X56" i="17"/>
  <c r="W56" i="17"/>
  <c r="Y55" i="17"/>
  <c r="X55" i="17"/>
  <c r="W55" i="17"/>
  <c r="Y54" i="17"/>
  <c r="X54" i="17"/>
  <c r="W54" i="17"/>
  <c r="Y53" i="17"/>
  <c r="X53" i="17"/>
  <c r="W53" i="17"/>
  <c r="Y52" i="17"/>
  <c r="X52" i="17"/>
  <c r="W52" i="17"/>
  <c r="Y51" i="17"/>
  <c r="X51" i="17"/>
  <c r="W51" i="17"/>
  <c r="Y50" i="17"/>
  <c r="X50" i="17"/>
  <c r="W50" i="17"/>
  <c r="Y49" i="17"/>
  <c r="X49" i="17"/>
  <c r="W49" i="17"/>
  <c r="Y48" i="17"/>
  <c r="X48" i="17"/>
  <c r="W48" i="17"/>
  <c r="Y47" i="17"/>
  <c r="X47" i="17"/>
  <c r="W47" i="17"/>
  <c r="Y46" i="17"/>
  <c r="X46" i="17"/>
  <c r="W46" i="17"/>
  <c r="Y45" i="17"/>
  <c r="X45" i="17"/>
  <c r="W45" i="17"/>
  <c r="Y44" i="17"/>
  <c r="X44" i="17"/>
  <c r="W44" i="17"/>
  <c r="Y43" i="17"/>
  <c r="X43" i="17"/>
  <c r="W43" i="17"/>
  <c r="Y42" i="17"/>
  <c r="X42" i="17"/>
  <c r="W42" i="17"/>
  <c r="Y41" i="17"/>
  <c r="X41" i="17"/>
  <c r="W41" i="17"/>
  <c r="Y40" i="17"/>
  <c r="X40" i="17"/>
  <c r="W40" i="17"/>
  <c r="Y39" i="17"/>
  <c r="X39" i="17"/>
  <c r="W39" i="17"/>
  <c r="Y38" i="17"/>
  <c r="X38" i="17"/>
  <c r="W38" i="17"/>
  <c r="Y37" i="17"/>
  <c r="X37" i="17"/>
  <c r="W37" i="17"/>
  <c r="Y36" i="17"/>
  <c r="X36" i="17"/>
  <c r="W36" i="17"/>
  <c r="Y35" i="17"/>
  <c r="X35" i="17"/>
  <c r="W35" i="17"/>
  <c r="Y34" i="17"/>
  <c r="X34" i="17"/>
  <c r="W34" i="17"/>
  <c r="Y33" i="17"/>
  <c r="X33" i="17"/>
  <c r="W33" i="17"/>
  <c r="Y32" i="17"/>
  <c r="X32" i="17"/>
  <c r="W32" i="17"/>
  <c r="Y31" i="17"/>
  <c r="X31" i="17"/>
  <c r="W31" i="17"/>
  <c r="Y30" i="17"/>
  <c r="X30" i="17"/>
  <c r="W30" i="17"/>
  <c r="Y29" i="17"/>
  <c r="X29" i="17"/>
  <c r="W29" i="17"/>
  <c r="Y28" i="17"/>
  <c r="X28" i="17"/>
  <c r="W28" i="17"/>
  <c r="Y27" i="17"/>
  <c r="X27" i="17"/>
  <c r="W27" i="17"/>
  <c r="Y26" i="17"/>
  <c r="X26" i="17"/>
  <c r="W26" i="17"/>
  <c r="Y25" i="17"/>
  <c r="X25" i="17"/>
  <c r="W25" i="17"/>
  <c r="Y24" i="17"/>
  <c r="X24" i="17"/>
  <c r="W24" i="17"/>
  <c r="Y23" i="17"/>
  <c r="X23" i="17"/>
  <c r="W23" i="17"/>
  <c r="Y22" i="17"/>
  <c r="X22" i="17"/>
  <c r="W22" i="17"/>
  <c r="Y21" i="17"/>
  <c r="X21" i="17"/>
  <c r="W21" i="17"/>
  <c r="Y20" i="17"/>
  <c r="X20" i="17"/>
  <c r="W20" i="17"/>
  <c r="Y19" i="17"/>
  <c r="X19" i="17"/>
  <c r="W19" i="17"/>
  <c r="Y18" i="17"/>
  <c r="X18" i="17"/>
  <c r="W18" i="17"/>
  <c r="Y17" i="17"/>
  <c r="X17" i="17"/>
  <c r="W17" i="17"/>
  <c r="Y16" i="17"/>
  <c r="X16" i="17"/>
  <c r="W16" i="17"/>
  <c r="Y15" i="17"/>
  <c r="X15" i="17"/>
  <c r="W15" i="17"/>
  <c r="Y14" i="17"/>
  <c r="X14" i="17"/>
  <c r="W14" i="17"/>
  <c r="Y13" i="17"/>
  <c r="X13" i="17"/>
  <c r="W13" i="17"/>
  <c r="Y12" i="17"/>
  <c r="X12" i="17"/>
  <c r="W12" i="17"/>
  <c r="Y11" i="17"/>
  <c r="X11" i="17"/>
  <c r="W11" i="17"/>
  <c r="Y10" i="17"/>
  <c r="X10" i="17"/>
  <c r="W10" i="17"/>
  <c r="Y9" i="17"/>
  <c r="X9" i="17"/>
  <c r="W9" i="17"/>
  <c r="Y8" i="17"/>
  <c r="X8" i="17"/>
  <c r="W8" i="17"/>
  <c r="Y7" i="17"/>
  <c r="X7" i="17"/>
  <c r="W7" i="17"/>
  <c r="Y6" i="17"/>
  <c r="X6" i="17"/>
  <c r="W6" i="17"/>
  <c r="Y5" i="17"/>
  <c r="X5" i="17"/>
  <c r="W5" i="17"/>
  <c r="Y4" i="17"/>
  <c r="X4" i="17"/>
  <c r="W4" i="17"/>
  <c r="Y3" i="17"/>
  <c r="X3" i="17"/>
  <c r="W3" i="17"/>
  <c r="M257" i="17"/>
  <c r="M256" i="17"/>
  <c r="M255" i="17"/>
  <c r="M254" i="17"/>
  <c r="M253" i="17"/>
  <c r="M252" i="17"/>
  <c r="M251" i="17"/>
  <c r="M250" i="17"/>
  <c r="M249" i="17"/>
  <c r="M248" i="17"/>
  <c r="M247" i="17"/>
  <c r="M246" i="17"/>
  <c r="M245" i="17"/>
  <c r="M244" i="17"/>
  <c r="M243" i="17"/>
  <c r="M242" i="17"/>
  <c r="M241" i="17"/>
  <c r="M240" i="17"/>
  <c r="M239" i="17"/>
  <c r="M238" i="17"/>
  <c r="M237" i="17"/>
  <c r="M236" i="17"/>
  <c r="M235" i="17"/>
  <c r="M234" i="17"/>
  <c r="M233" i="17"/>
  <c r="M232" i="17"/>
  <c r="M231" i="17"/>
  <c r="M230" i="17"/>
  <c r="M229" i="17"/>
  <c r="M228" i="17"/>
  <c r="M227" i="17"/>
  <c r="M226" i="17"/>
  <c r="M225" i="17"/>
  <c r="M224" i="17"/>
  <c r="M223" i="17"/>
  <c r="M222" i="17"/>
  <c r="M221" i="17"/>
  <c r="M220" i="17"/>
  <c r="M219" i="17"/>
  <c r="M218" i="17"/>
  <c r="M217" i="17"/>
  <c r="M216" i="17"/>
  <c r="M215" i="17"/>
  <c r="M214" i="17"/>
  <c r="M213" i="17"/>
  <c r="M212" i="17"/>
  <c r="M211" i="17"/>
  <c r="M210" i="17"/>
  <c r="M209" i="17"/>
  <c r="M208" i="17"/>
  <c r="M207" i="17"/>
  <c r="M206" i="17"/>
  <c r="M205" i="17"/>
  <c r="M204" i="17"/>
  <c r="M203" i="17"/>
  <c r="M202" i="17"/>
  <c r="M201" i="17"/>
  <c r="M200" i="17"/>
  <c r="M199" i="17"/>
  <c r="M198" i="17"/>
  <c r="M197" i="17"/>
  <c r="M196" i="17"/>
  <c r="M195" i="17"/>
  <c r="M194" i="17"/>
  <c r="M193" i="17"/>
  <c r="M192" i="17"/>
  <c r="M191" i="17"/>
  <c r="M190" i="17"/>
  <c r="M189" i="17"/>
  <c r="M188" i="17"/>
  <c r="M187" i="17"/>
  <c r="M186" i="17"/>
  <c r="M185" i="17"/>
  <c r="M184" i="17"/>
  <c r="M183" i="17"/>
  <c r="M182" i="17"/>
  <c r="M181" i="17"/>
  <c r="M180" i="17"/>
  <c r="M179" i="17"/>
  <c r="M178" i="17"/>
  <c r="M177" i="17"/>
  <c r="M176" i="17"/>
  <c r="M175" i="17"/>
  <c r="M174" i="17"/>
  <c r="M173" i="17"/>
  <c r="M172" i="17"/>
  <c r="M171" i="17"/>
  <c r="M170" i="17"/>
  <c r="M169" i="17"/>
  <c r="M168" i="17"/>
  <c r="M167" i="17"/>
  <c r="M166" i="17"/>
  <c r="M165" i="17"/>
  <c r="M164" i="17"/>
  <c r="M163" i="17"/>
  <c r="M162" i="17"/>
  <c r="M161" i="17"/>
  <c r="M160" i="17"/>
  <c r="M159" i="17"/>
  <c r="M158" i="17"/>
  <c r="M157" i="17"/>
  <c r="M156" i="17"/>
  <c r="M155" i="17"/>
  <c r="M154" i="17"/>
  <c r="M153" i="17"/>
  <c r="M152" i="17"/>
  <c r="M151" i="17"/>
  <c r="M150" i="17"/>
  <c r="M149" i="17"/>
  <c r="M148" i="17"/>
  <c r="M147" i="17"/>
  <c r="M146" i="17"/>
  <c r="M145" i="17"/>
  <c r="M144" i="17"/>
  <c r="M143" i="17"/>
  <c r="M142" i="17"/>
  <c r="M141" i="17"/>
  <c r="M140" i="17"/>
  <c r="M139" i="17"/>
  <c r="M138" i="17"/>
  <c r="M137" i="17"/>
  <c r="M136" i="17"/>
  <c r="M135" i="17"/>
  <c r="M134" i="17"/>
  <c r="M133" i="17"/>
  <c r="M132" i="17"/>
  <c r="M131" i="17"/>
  <c r="M130" i="17"/>
  <c r="M129" i="17"/>
  <c r="M128" i="17"/>
  <c r="M127" i="17"/>
  <c r="M126" i="17"/>
  <c r="M125" i="17"/>
  <c r="M124" i="17"/>
  <c r="M123" i="17"/>
  <c r="M122" i="17"/>
  <c r="M121" i="17"/>
  <c r="M120" i="17"/>
  <c r="M119" i="17"/>
  <c r="M118" i="17"/>
  <c r="M117" i="17"/>
  <c r="M116" i="17"/>
  <c r="M115" i="17"/>
  <c r="M114" i="17"/>
  <c r="M113" i="17"/>
  <c r="M112" i="17"/>
  <c r="M111" i="17"/>
  <c r="M110" i="17"/>
  <c r="M109" i="17"/>
  <c r="M108" i="17"/>
  <c r="M107" i="17"/>
  <c r="M106" i="17"/>
  <c r="M105" i="17"/>
  <c r="M104" i="17"/>
  <c r="M103" i="17"/>
  <c r="M102" i="17"/>
  <c r="M101" i="17"/>
  <c r="M100" i="17"/>
  <c r="M99" i="17"/>
  <c r="M98" i="17"/>
  <c r="M97" i="17"/>
  <c r="M96" i="17"/>
  <c r="M95" i="17"/>
  <c r="M94" i="17"/>
  <c r="M93" i="17"/>
  <c r="M92" i="17"/>
  <c r="M91" i="17"/>
  <c r="M90" i="17"/>
  <c r="M89" i="17"/>
  <c r="M88" i="17"/>
  <c r="M87" i="17"/>
  <c r="M86" i="17"/>
  <c r="M85" i="17"/>
  <c r="M84" i="17"/>
  <c r="M83" i="17"/>
  <c r="M82" i="17"/>
  <c r="M81" i="17"/>
  <c r="M80" i="17"/>
  <c r="M79" i="17"/>
  <c r="M78" i="17"/>
  <c r="M77" i="17"/>
  <c r="M76" i="17"/>
  <c r="M75" i="17"/>
  <c r="M74" i="17"/>
  <c r="M73" i="17"/>
  <c r="M72" i="17"/>
  <c r="M71" i="17"/>
  <c r="M70" i="17"/>
  <c r="M69" i="17"/>
  <c r="M68" i="17"/>
  <c r="M67" i="17"/>
  <c r="M66" i="17"/>
  <c r="M65" i="17"/>
  <c r="M64" i="17"/>
  <c r="M63" i="17"/>
  <c r="M62" i="17"/>
  <c r="M61" i="17"/>
  <c r="M6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M6" i="17"/>
  <c r="M5" i="17"/>
  <c r="M4" i="17"/>
  <c r="M3" i="17"/>
  <c r="U257" i="17"/>
  <c r="T257" i="17"/>
  <c r="U256" i="17"/>
  <c r="T256" i="17"/>
  <c r="U255" i="17"/>
  <c r="T255" i="17"/>
  <c r="U254" i="17"/>
  <c r="T254" i="17"/>
  <c r="U253" i="17"/>
  <c r="T253" i="17"/>
  <c r="U252" i="17"/>
  <c r="T252" i="17"/>
  <c r="U251" i="17"/>
  <c r="T251" i="17"/>
  <c r="U250" i="17"/>
  <c r="T250" i="17"/>
  <c r="U249" i="17"/>
  <c r="T249" i="17"/>
  <c r="U248" i="17"/>
  <c r="T248" i="17"/>
  <c r="U247" i="17"/>
  <c r="T247" i="17"/>
  <c r="U246" i="17"/>
  <c r="T246" i="17"/>
  <c r="U245" i="17"/>
  <c r="T245" i="17"/>
  <c r="U244" i="17"/>
  <c r="T244" i="17"/>
  <c r="U243" i="17"/>
  <c r="T243" i="17"/>
  <c r="U242" i="17"/>
  <c r="T242" i="17"/>
  <c r="U241" i="17"/>
  <c r="T241" i="17"/>
  <c r="U240" i="17"/>
  <c r="T240" i="17"/>
  <c r="U239" i="17"/>
  <c r="T239" i="17"/>
  <c r="U238" i="17"/>
  <c r="T238" i="17"/>
  <c r="U237" i="17"/>
  <c r="T237" i="17"/>
  <c r="U236" i="17"/>
  <c r="T236" i="17"/>
  <c r="U235" i="17"/>
  <c r="T235" i="17"/>
  <c r="U234" i="17"/>
  <c r="T234" i="17"/>
  <c r="U233" i="17"/>
  <c r="T233" i="17"/>
  <c r="U232" i="17"/>
  <c r="T232" i="17"/>
  <c r="U231" i="17"/>
  <c r="T231" i="17"/>
  <c r="U230" i="17"/>
  <c r="T230" i="17"/>
  <c r="U229" i="17"/>
  <c r="T229" i="17"/>
  <c r="U228" i="17"/>
  <c r="T228" i="17"/>
  <c r="U227" i="17"/>
  <c r="T227" i="17"/>
  <c r="U226" i="17"/>
  <c r="T226" i="17"/>
  <c r="U225" i="17"/>
  <c r="T225" i="17"/>
  <c r="U224" i="17"/>
  <c r="T224" i="17"/>
  <c r="U223" i="17"/>
  <c r="T223" i="17"/>
  <c r="U222" i="17"/>
  <c r="T222" i="17"/>
  <c r="U221" i="17"/>
  <c r="T221" i="17"/>
  <c r="U220" i="17"/>
  <c r="T220" i="17"/>
  <c r="U219" i="17"/>
  <c r="T219" i="17"/>
  <c r="U218" i="17"/>
  <c r="T218" i="17"/>
  <c r="U217" i="17"/>
  <c r="T217" i="17"/>
  <c r="U216" i="17"/>
  <c r="T216" i="17"/>
  <c r="U215" i="17"/>
  <c r="T215" i="17"/>
  <c r="U214" i="17"/>
  <c r="T214" i="17"/>
  <c r="U213" i="17"/>
  <c r="T213" i="17"/>
  <c r="U212" i="17"/>
  <c r="T212" i="17"/>
  <c r="U211" i="17"/>
  <c r="T211" i="17"/>
  <c r="U210" i="17"/>
  <c r="T210" i="17"/>
  <c r="U209" i="17"/>
  <c r="T209" i="17"/>
  <c r="U208" i="17"/>
  <c r="T208" i="17"/>
  <c r="U207" i="17"/>
  <c r="T207" i="17"/>
  <c r="U206" i="17"/>
  <c r="T206" i="17"/>
  <c r="U205" i="17"/>
  <c r="T205" i="17"/>
  <c r="U204" i="17"/>
  <c r="T204" i="17"/>
  <c r="U203" i="17"/>
  <c r="T203" i="17"/>
  <c r="U202" i="17"/>
  <c r="T202" i="17"/>
  <c r="U201" i="17"/>
  <c r="T201" i="17"/>
  <c r="U200" i="17"/>
  <c r="T200" i="17"/>
  <c r="U199" i="17"/>
  <c r="T199" i="17"/>
  <c r="U198" i="17"/>
  <c r="T198" i="17"/>
  <c r="U197" i="17"/>
  <c r="T197" i="17"/>
  <c r="U196" i="17"/>
  <c r="T196" i="17"/>
  <c r="U195" i="17"/>
  <c r="T195" i="17"/>
  <c r="U194" i="17"/>
  <c r="T194" i="17"/>
  <c r="U193" i="17"/>
  <c r="T193" i="17"/>
  <c r="U192" i="17"/>
  <c r="T192" i="17"/>
  <c r="U191" i="17"/>
  <c r="T191" i="17"/>
  <c r="U190" i="17"/>
  <c r="T190" i="17"/>
  <c r="U189" i="17"/>
  <c r="T189" i="17"/>
  <c r="U188" i="17"/>
  <c r="T188" i="17"/>
  <c r="U187" i="17"/>
  <c r="T187" i="17"/>
  <c r="U186" i="17"/>
  <c r="T186" i="17"/>
  <c r="U185" i="17"/>
  <c r="T185" i="17"/>
  <c r="U184" i="17"/>
  <c r="T184" i="17"/>
  <c r="U183" i="17"/>
  <c r="T183" i="17"/>
  <c r="U182" i="17"/>
  <c r="T182" i="17"/>
  <c r="U181" i="17"/>
  <c r="T181" i="17"/>
  <c r="U180" i="17"/>
  <c r="T180" i="17"/>
  <c r="U179" i="17"/>
  <c r="T179" i="17"/>
  <c r="U178" i="17"/>
  <c r="T178" i="17"/>
  <c r="U177" i="17"/>
  <c r="T177" i="17"/>
  <c r="U176" i="17"/>
  <c r="T176" i="17"/>
  <c r="U175" i="17"/>
  <c r="T175" i="17"/>
  <c r="U174" i="17"/>
  <c r="T174" i="17"/>
  <c r="U173" i="17"/>
  <c r="T173" i="17"/>
  <c r="U172" i="17"/>
  <c r="T172" i="17"/>
  <c r="U171" i="17"/>
  <c r="T171" i="17"/>
  <c r="U170" i="17"/>
  <c r="T170" i="17"/>
  <c r="U169" i="17"/>
  <c r="T169" i="17"/>
  <c r="U168" i="17"/>
  <c r="T168" i="17"/>
  <c r="U167" i="17"/>
  <c r="T167" i="17"/>
  <c r="U166" i="17"/>
  <c r="T166" i="17"/>
  <c r="U165" i="17"/>
  <c r="T165" i="17"/>
  <c r="U164" i="17"/>
  <c r="T164" i="17"/>
  <c r="U163" i="17"/>
  <c r="T163" i="17"/>
  <c r="U162" i="17"/>
  <c r="T162" i="17"/>
  <c r="U161" i="17"/>
  <c r="T161" i="17"/>
  <c r="U160" i="17"/>
  <c r="T160" i="17"/>
  <c r="U159" i="17"/>
  <c r="T159" i="17"/>
  <c r="U158" i="17"/>
  <c r="T158" i="17"/>
  <c r="U157" i="17"/>
  <c r="T157" i="17"/>
  <c r="U156" i="17"/>
  <c r="T156" i="17"/>
  <c r="U155" i="17"/>
  <c r="T155" i="17"/>
  <c r="U154" i="17"/>
  <c r="T154" i="17"/>
  <c r="U153" i="17"/>
  <c r="T153" i="17"/>
  <c r="U152" i="17"/>
  <c r="T152" i="17"/>
  <c r="U151" i="17"/>
  <c r="T151" i="17"/>
  <c r="U150" i="17"/>
  <c r="T150" i="17"/>
  <c r="U149" i="17"/>
  <c r="T149" i="17"/>
  <c r="U148" i="17"/>
  <c r="T148" i="17"/>
  <c r="U147" i="17"/>
  <c r="T147" i="17"/>
  <c r="U146" i="17"/>
  <c r="T146" i="17"/>
  <c r="U145" i="17"/>
  <c r="T145" i="17"/>
  <c r="U144" i="17"/>
  <c r="T144" i="17"/>
  <c r="U143" i="17"/>
  <c r="T143" i="17"/>
  <c r="U142" i="17"/>
  <c r="T142" i="17"/>
  <c r="U141" i="17"/>
  <c r="T141" i="17"/>
  <c r="U140" i="17"/>
  <c r="T140" i="17"/>
  <c r="U139" i="17"/>
  <c r="T139" i="17"/>
  <c r="U138" i="17"/>
  <c r="T138" i="17"/>
  <c r="U137" i="17"/>
  <c r="T137" i="17"/>
  <c r="U136" i="17"/>
  <c r="T136" i="17"/>
  <c r="U135" i="17"/>
  <c r="T135" i="17"/>
  <c r="U134" i="17"/>
  <c r="T134" i="17"/>
  <c r="U133" i="17"/>
  <c r="T133" i="17"/>
  <c r="U132" i="17"/>
  <c r="T132" i="17"/>
  <c r="U131" i="17"/>
  <c r="T131" i="17"/>
  <c r="U130" i="17"/>
  <c r="T130" i="17"/>
  <c r="U129" i="17"/>
  <c r="T129" i="17"/>
  <c r="U128" i="17"/>
  <c r="T128" i="17"/>
  <c r="U127" i="17"/>
  <c r="T127" i="17"/>
  <c r="U126" i="17"/>
  <c r="T126" i="17"/>
  <c r="U125" i="17"/>
  <c r="T125" i="17"/>
  <c r="U124" i="17"/>
  <c r="T124" i="17"/>
  <c r="U123" i="17"/>
  <c r="T123" i="17"/>
  <c r="U122" i="17"/>
  <c r="T122" i="17"/>
  <c r="U121" i="17"/>
  <c r="T121" i="17"/>
  <c r="U120" i="17"/>
  <c r="T120" i="17"/>
  <c r="U119" i="17"/>
  <c r="T119" i="17"/>
  <c r="U118" i="17"/>
  <c r="T118" i="17"/>
  <c r="U117" i="17"/>
  <c r="T117" i="17"/>
  <c r="U116" i="17"/>
  <c r="T116" i="17"/>
  <c r="U115" i="17"/>
  <c r="T115" i="17"/>
  <c r="U114" i="17"/>
  <c r="T114" i="17"/>
  <c r="U113" i="17"/>
  <c r="T113" i="17"/>
  <c r="U112" i="17"/>
  <c r="T112" i="17"/>
  <c r="U111" i="17"/>
  <c r="T111" i="17"/>
  <c r="U110" i="17"/>
  <c r="T110" i="17"/>
  <c r="U109" i="17"/>
  <c r="T109" i="17"/>
  <c r="U108" i="17"/>
  <c r="T108" i="17"/>
  <c r="U107" i="17"/>
  <c r="T107" i="17"/>
  <c r="U106" i="17"/>
  <c r="T106" i="17"/>
  <c r="U105" i="17"/>
  <c r="T105" i="17"/>
  <c r="U104" i="17"/>
  <c r="T104" i="17"/>
  <c r="U103" i="17"/>
  <c r="T103" i="17"/>
  <c r="U102" i="17"/>
  <c r="T102" i="17"/>
  <c r="U101" i="17"/>
  <c r="T101" i="17"/>
  <c r="U100" i="17"/>
  <c r="T100" i="17"/>
  <c r="U99" i="17"/>
  <c r="T99" i="17"/>
  <c r="U98" i="17"/>
  <c r="T98" i="17"/>
  <c r="U97" i="17"/>
  <c r="T97" i="17"/>
  <c r="U96" i="17"/>
  <c r="T96" i="17"/>
  <c r="U95" i="17"/>
  <c r="T95" i="17"/>
  <c r="U94" i="17"/>
  <c r="T94" i="17"/>
  <c r="U93" i="17"/>
  <c r="T93" i="17"/>
  <c r="U92" i="17"/>
  <c r="T92" i="17"/>
  <c r="U91" i="17"/>
  <c r="T91" i="17"/>
  <c r="U90" i="17"/>
  <c r="T90" i="17"/>
  <c r="U89" i="17"/>
  <c r="T89" i="17"/>
  <c r="U88" i="17"/>
  <c r="T88" i="17"/>
  <c r="U87" i="17"/>
  <c r="T87" i="17"/>
  <c r="U86" i="17"/>
  <c r="T86" i="17"/>
  <c r="U85" i="17"/>
  <c r="T85" i="17"/>
  <c r="U84" i="17"/>
  <c r="T84" i="17"/>
  <c r="U83" i="17"/>
  <c r="T83" i="17"/>
  <c r="U82" i="17"/>
  <c r="T82" i="17"/>
  <c r="U81" i="17"/>
  <c r="T81" i="17"/>
  <c r="U80" i="17"/>
  <c r="T80" i="17"/>
  <c r="U79" i="17"/>
  <c r="T79" i="17"/>
  <c r="U78" i="17"/>
  <c r="T78" i="17"/>
  <c r="U77" i="17"/>
  <c r="T77" i="17"/>
  <c r="U76" i="17"/>
  <c r="T76" i="17"/>
  <c r="U75" i="17"/>
  <c r="T75" i="17"/>
  <c r="U74" i="17"/>
  <c r="T74" i="17"/>
  <c r="U73" i="17"/>
  <c r="T73" i="17"/>
  <c r="U72" i="17"/>
  <c r="T72" i="17"/>
  <c r="U71" i="17"/>
  <c r="T71" i="17"/>
  <c r="U70" i="17"/>
  <c r="T70" i="17"/>
  <c r="U69" i="17"/>
  <c r="T69" i="17"/>
  <c r="U68" i="17"/>
  <c r="T68" i="17"/>
  <c r="U67" i="17"/>
  <c r="T67" i="17"/>
  <c r="U66" i="17"/>
  <c r="T66" i="17"/>
  <c r="U65" i="17"/>
  <c r="T65" i="17"/>
  <c r="U64" i="17"/>
  <c r="T64" i="17"/>
  <c r="U63" i="17"/>
  <c r="T63" i="17"/>
  <c r="U62" i="17"/>
  <c r="T62" i="17"/>
  <c r="U61" i="17"/>
  <c r="T61" i="17"/>
  <c r="U60" i="17"/>
  <c r="T60" i="17"/>
  <c r="U59" i="17"/>
  <c r="T59" i="17"/>
  <c r="U58" i="17"/>
  <c r="T58" i="17"/>
  <c r="U57" i="17"/>
  <c r="T57" i="17"/>
  <c r="U56" i="17"/>
  <c r="T56" i="17"/>
  <c r="U55" i="17"/>
  <c r="T55" i="17"/>
  <c r="U54" i="17"/>
  <c r="T54" i="17"/>
  <c r="U53" i="17"/>
  <c r="T53" i="17"/>
  <c r="U52" i="17"/>
  <c r="T52" i="17"/>
  <c r="U51" i="17"/>
  <c r="T51" i="17"/>
  <c r="U50" i="17"/>
  <c r="T50" i="17"/>
  <c r="U49" i="17"/>
  <c r="T49" i="17"/>
  <c r="U48" i="17"/>
  <c r="T48" i="17"/>
  <c r="U47" i="17"/>
  <c r="T47" i="17"/>
  <c r="U46" i="17"/>
  <c r="T46" i="17"/>
  <c r="U45" i="17"/>
  <c r="T45" i="17"/>
  <c r="U44" i="17"/>
  <c r="T44" i="17"/>
  <c r="U43" i="17"/>
  <c r="T43" i="17"/>
  <c r="U42" i="17"/>
  <c r="T42" i="17"/>
  <c r="U41" i="17"/>
  <c r="T41" i="17"/>
  <c r="U40" i="17"/>
  <c r="T40" i="17"/>
  <c r="U39" i="17"/>
  <c r="T39" i="17"/>
  <c r="U38" i="17"/>
  <c r="T38" i="17"/>
  <c r="U37" i="17"/>
  <c r="T37" i="17"/>
  <c r="U36" i="17"/>
  <c r="T36" i="17"/>
  <c r="U35" i="17"/>
  <c r="T35" i="17"/>
  <c r="U34" i="17"/>
  <c r="T34" i="17"/>
  <c r="U33" i="17"/>
  <c r="T33" i="17"/>
  <c r="U32" i="17"/>
  <c r="T32" i="17"/>
  <c r="U31" i="17"/>
  <c r="T31" i="17"/>
  <c r="U30" i="17"/>
  <c r="T30" i="17"/>
  <c r="U29" i="17"/>
  <c r="T29" i="17"/>
  <c r="U28" i="17"/>
  <c r="T28" i="17"/>
  <c r="U27" i="17"/>
  <c r="T27" i="17"/>
  <c r="U26" i="17"/>
  <c r="T26" i="17"/>
  <c r="U25" i="17"/>
  <c r="T25" i="17"/>
  <c r="U24" i="17"/>
  <c r="T24" i="17"/>
  <c r="U23" i="17"/>
  <c r="T23" i="17"/>
  <c r="U22" i="17"/>
  <c r="T22" i="17"/>
  <c r="U21" i="17"/>
  <c r="T21" i="17"/>
  <c r="U20" i="17"/>
  <c r="T20" i="17"/>
  <c r="U19" i="17"/>
  <c r="T19" i="17"/>
  <c r="U18" i="17"/>
  <c r="T18" i="17"/>
  <c r="U17" i="17"/>
  <c r="T17" i="17"/>
  <c r="U16" i="17"/>
  <c r="T16" i="17"/>
  <c r="U15" i="17"/>
  <c r="T15" i="17"/>
  <c r="U14" i="17"/>
  <c r="T14" i="17"/>
  <c r="U13" i="17"/>
  <c r="T13" i="17"/>
  <c r="U12" i="17"/>
  <c r="T12" i="17"/>
  <c r="U11" i="17"/>
  <c r="T11" i="17"/>
  <c r="U10" i="17"/>
  <c r="T10" i="17"/>
  <c r="U9" i="17"/>
  <c r="T9" i="17"/>
  <c r="U8" i="17"/>
  <c r="T8" i="17"/>
  <c r="U7" i="17"/>
  <c r="T7" i="17"/>
  <c r="U6" i="17"/>
  <c r="T6" i="17"/>
  <c r="U5" i="17"/>
  <c r="T5" i="17"/>
  <c r="U4" i="17"/>
  <c r="T4" i="17"/>
  <c r="U3" i="17"/>
  <c r="T3" i="17"/>
  <c r="S257" i="17"/>
  <c r="S256" i="17"/>
  <c r="S255" i="17"/>
  <c r="S254" i="17"/>
  <c r="S253" i="17"/>
  <c r="S252" i="17"/>
  <c r="S251" i="17"/>
  <c r="S250" i="17"/>
  <c r="S249" i="17"/>
  <c r="S248" i="17"/>
  <c r="S247" i="17"/>
  <c r="S246" i="17"/>
  <c r="S245" i="17"/>
  <c r="S244" i="17"/>
  <c r="S243" i="17"/>
  <c r="S242" i="17"/>
  <c r="S241" i="17"/>
  <c r="S240" i="17"/>
  <c r="S239" i="17"/>
  <c r="S238" i="17"/>
  <c r="S237" i="17"/>
  <c r="S236" i="17"/>
  <c r="S235" i="17"/>
  <c r="S234" i="17"/>
  <c r="S233" i="17"/>
  <c r="S232" i="17"/>
  <c r="S231" i="17"/>
  <c r="S230" i="17"/>
  <c r="S229" i="17"/>
  <c r="S228" i="17"/>
  <c r="S227" i="17"/>
  <c r="S226" i="17"/>
  <c r="S225" i="17"/>
  <c r="S224" i="17"/>
  <c r="S223" i="17"/>
  <c r="S222" i="17"/>
  <c r="S221" i="17"/>
  <c r="S220" i="17"/>
  <c r="S219" i="17"/>
  <c r="S218" i="17"/>
  <c r="S217" i="17"/>
  <c r="S216" i="17"/>
  <c r="S215" i="17"/>
  <c r="S214" i="17"/>
  <c r="S213" i="17"/>
  <c r="S212" i="17"/>
  <c r="S211" i="17"/>
  <c r="S210" i="17"/>
  <c r="S209" i="17"/>
  <c r="S208" i="17"/>
  <c r="S207" i="17"/>
  <c r="S206" i="17"/>
  <c r="S205" i="17"/>
  <c r="S204" i="17"/>
  <c r="S203" i="17"/>
  <c r="S202" i="17"/>
  <c r="S201" i="17"/>
  <c r="S200" i="17"/>
  <c r="S199" i="17"/>
  <c r="S198" i="17"/>
  <c r="S197" i="17"/>
  <c r="S196" i="17"/>
  <c r="S195" i="17"/>
  <c r="S194" i="17"/>
  <c r="S193" i="17"/>
  <c r="S192" i="17"/>
  <c r="S191" i="17"/>
  <c r="S190" i="17"/>
  <c r="S189" i="17"/>
  <c r="S188" i="17"/>
  <c r="S187" i="17"/>
  <c r="S186" i="17"/>
  <c r="S185" i="17"/>
  <c r="S184" i="17"/>
  <c r="S183" i="17"/>
  <c r="S182" i="17"/>
  <c r="S181" i="17"/>
  <c r="S180" i="17"/>
  <c r="S179" i="17"/>
  <c r="S178" i="17"/>
  <c r="S177" i="17"/>
  <c r="S176" i="17"/>
  <c r="S175" i="17"/>
  <c r="S174" i="17"/>
  <c r="S173" i="17"/>
  <c r="S172" i="17"/>
  <c r="S171" i="17"/>
  <c r="S170" i="17"/>
  <c r="S169" i="17"/>
  <c r="S168" i="17"/>
  <c r="S167" i="17"/>
  <c r="S166" i="17"/>
  <c r="S165" i="17"/>
  <c r="S164" i="17"/>
  <c r="S163" i="17"/>
  <c r="S162" i="17"/>
  <c r="S161" i="17"/>
  <c r="S160" i="17"/>
  <c r="S159" i="17"/>
  <c r="S158" i="17"/>
  <c r="S157" i="17"/>
  <c r="S156" i="17"/>
  <c r="S155" i="17"/>
  <c r="S154" i="17"/>
  <c r="S153" i="17"/>
  <c r="S152" i="17"/>
  <c r="S151" i="17"/>
  <c r="S150" i="17"/>
  <c r="S149" i="17"/>
  <c r="S148" i="17"/>
  <c r="S147" i="17"/>
  <c r="S146" i="17"/>
  <c r="S145" i="17"/>
  <c r="S144" i="17"/>
  <c r="S143" i="17"/>
  <c r="S142" i="17"/>
  <c r="S141" i="17"/>
  <c r="S140" i="17"/>
  <c r="S139" i="17"/>
  <c r="S138" i="17"/>
  <c r="S137" i="17"/>
  <c r="S136" i="17"/>
  <c r="S135" i="17"/>
  <c r="S134" i="17"/>
  <c r="S133" i="17"/>
  <c r="S132" i="17"/>
  <c r="S131" i="17"/>
  <c r="S130" i="17"/>
  <c r="S129" i="17"/>
  <c r="S128" i="17"/>
  <c r="S127" i="17"/>
  <c r="S126" i="17"/>
  <c r="S125" i="17"/>
  <c r="S124" i="17"/>
  <c r="S123" i="17"/>
  <c r="S122" i="17"/>
  <c r="S121" i="17"/>
  <c r="S120" i="17"/>
  <c r="S119" i="17"/>
  <c r="S118" i="17"/>
  <c r="S117" i="17"/>
  <c r="S116" i="17"/>
  <c r="S115" i="17"/>
  <c r="S114" i="17"/>
  <c r="S113" i="17"/>
  <c r="S112" i="17"/>
  <c r="S111" i="17"/>
  <c r="S110" i="17"/>
  <c r="S109" i="17"/>
  <c r="S108" i="17"/>
  <c r="S107" i="17"/>
  <c r="S106" i="17"/>
  <c r="S105" i="17"/>
  <c r="S104" i="17"/>
  <c r="S103" i="17"/>
  <c r="S102" i="17"/>
  <c r="S101" i="17"/>
  <c r="S100" i="17"/>
  <c r="S99" i="17"/>
  <c r="S98" i="17"/>
  <c r="S97" i="17"/>
  <c r="S96" i="17"/>
  <c r="S95" i="17"/>
  <c r="S94" i="17"/>
  <c r="S93" i="17"/>
  <c r="S92" i="17"/>
  <c r="S91" i="17"/>
  <c r="S90" i="17"/>
  <c r="S89" i="17"/>
  <c r="S88" i="17"/>
  <c r="S87" i="17"/>
  <c r="S86" i="17"/>
  <c r="S85" i="17"/>
  <c r="S84" i="17"/>
  <c r="S83" i="17"/>
  <c r="S82" i="17"/>
  <c r="S81" i="17"/>
  <c r="S80" i="17"/>
  <c r="S79" i="17"/>
  <c r="S78" i="17"/>
  <c r="S77" i="17"/>
  <c r="S76" i="17"/>
  <c r="S75" i="17"/>
  <c r="S74" i="17"/>
  <c r="S73" i="17"/>
  <c r="S72" i="17"/>
  <c r="S71" i="17"/>
  <c r="S70" i="17"/>
  <c r="S69" i="17"/>
  <c r="S68" i="17"/>
  <c r="S67" i="17"/>
  <c r="S66" i="17"/>
  <c r="S65" i="17"/>
  <c r="S64" i="17"/>
  <c r="S63" i="17"/>
  <c r="S62" i="17"/>
  <c r="S61" i="17"/>
  <c r="S60" i="17"/>
  <c r="S59" i="17"/>
  <c r="S58" i="17"/>
  <c r="S57" i="17"/>
  <c r="S56" i="17"/>
  <c r="S55" i="17"/>
  <c r="S54" i="17"/>
  <c r="S53" i="17"/>
  <c r="S52" i="17"/>
  <c r="S51" i="17"/>
  <c r="S50" i="17"/>
  <c r="S49" i="17"/>
  <c r="S48" i="17"/>
  <c r="S47" i="17"/>
  <c r="S46" i="17"/>
  <c r="S45" i="17"/>
  <c r="S44" i="17"/>
  <c r="S43" i="17"/>
  <c r="S42" i="17"/>
  <c r="S41" i="17"/>
  <c r="S40" i="17"/>
  <c r="S39" i="17"/>
  <c r="S38" i="17"/>
  <c r="S37" i="17"/>
  <c r="S36" i="17"/>
  <c r="S35" i="17"/>
  <c r="S34" i="17"/>
  <c r="S33" i="17"/>
  <c r="S32" i="17"/>
  <c r="S31" i="17"/>
  <c r="S30" i="17"/>
  <c r="S29" i="17"/>
  <c r="S28" i="17"/>
  <c r="S27" i="17"/>
  <c r="S26" i="17"/>
  <c r="S25" i="17"/>
  <c r="S24" i="17"/>
  <c r="S23" i="17"/>
  <c r="S22" i="17"/>
  <c r="S21" i="17"/>
  <c r="S20" i="17"/>
  <c r="S19" i="17"/>
  <c r="S18" i="17"/>
  <c r="S17" i="17"/>
  <c r="S16" i="17"/>
  <c r="S15" i="17"/>
  <c r="S14" i="17"/>
  <c r="S13" i="17"/>
  <c r="S12" i="17"/>
  <c r="S11" i="17"/>
  <c r="S10" i="17"/>
  <c r="S9" i="17"/>
  <c r="S8" i="17"/>
  <c r="S7" i="17"/>
  <c r="S6" i="17"/>
  <c r="S5" i="17"/>
  <c r="S4" i="17"/>
  <c r="S3" i="17"/>
  <c r="AK9" i="10"/>
  <c r="AJ9" i="10"/>
  <c r="F39" i="15"/>
  <c r="F42" i="15"/>
  <c r="F41" i="15"/>
  <c r="F40" i="15"/>
  <c r="Y15" i="15"/>
  <c r="X15" i="15"/>
  <c r="W15" i="15"/>
  <c r="V15" i="15"/>
  <c r="U15" i="15"/>
  <c r="T15" i="15"/>
  <c r="S15" i="15"/>
  <c r="R15" i="15"/>
  <c r="Q15" i="15"/>
  <c r="P15" i="15"/>
  <c r="O15" i="15"/>
  <c r="Y13" i="15"/>
  <c r="X13" i="15"/>
  <c r="W13" i="15"/>
  <c r="V13" i="15"/>
  <c r="U13" i="15"/>
  <c r="T13" i="15"/>
  <c r="S13" i="15"/>
  <c r="R13" i="15"/>
  <c r="Q13" i="15"/>
  <c r="P13" i="15"/>
  <c r="O14" i="15"/>
  <c r="Y11" i="15"/>
  <c r="X11" i="15"/>
  <c r="W11" i="15"/>
  <c r="V11" i="15"/>
  <c r="U11" i="15"/>
  <c r="T11" i="15"/>
  <c r="S11" i="15"/>
  <c r="R11" i="15"/>
  <c r="Q11" i="15"/>
  <c r="P11" i="15"/>
  <c r="Y14" i="15"/>
  <c r="X14" i="15"/>
  <c r="W14" i="15"/>
  <c r="V14" i="15"/>
  <c r="U14" i="15"/>
  <c r="T14" i="15"/>
  <c r="S14" i="15"/>
  <c r="R14" i="15"/>
  <c r="Q14" i="15"/>
  <c r="P14" i="15"/>
  <c r="F33" i="15"/>
  <c r="F32" i="15"/>
  <c r="F31" i="15"/>
  <c r="F6" i="15"/>
  <c r="F5" i="15"/>
  <c r="F4" i="15"/>
  <c r="X16" i="15"/>
  <c r="X17" i="15" s="1"/>
  <c r="W16" i="15"/>
  <c r="W17" i="15" s="1"/>
  <c r="V16" i="15"/>
  <c r="V17" i="15" s="1"/>
  <c r="U16" i="15"/>
  <c r="U17" i="15" s="1"/>
  <c r="T16" i="15"/>
  <c r="T17" i="15" s="1"/>
  <c r="S16" i="15"/>
  <c r="S17" i="15" s="1"/>
  <c r="R16" i="15"/>
  <c r="R17" i="15" s="1"/>
  <c r="Q16" i="15"/>
  <c r="Q17" i="15" s="1"/>
  <c r="P16" i="15"/>
  <c r="P17" i="15" s="1"/>
  <c r="O16" i="15"/>
  <c r="O17" i="15" s="1"/>
  <c r="B89" i="10"/>
  <c r="C89" i="10"/>
  <c r="D89" i="10"/>
  <c r="E89" i="10"/>
  <c r="F89" i="10"/>
  <c r="G89" i="10"/>
  <c r="H89" i="10"/>
  <c r="I89" i="10"/>
  <c r="J89" i="10"/>
  <c r="K89" i="10"/>
  <c r="L89" i="10"/>
  <c r="M81" i="10"/>
  <c r="O31" i="18" l="1"/>
  <c r="W30" i="18"/>
  <c r="N32" i="18"/>
  <c r="V31" i="18"/>
  <c r="AG258" i="17"/>
  <c r="AF258" i="17"/>
  <c r="AH258" i="17"/>
  <c r="AH259" i="17"/>
  <c r="AG259" i="17"/>
  <c r="AF259" i="17"/>
  <c r="AH260" i="17"/>
  <c r="AF260" i="17"/>
  <c r="AG260" i="17"/>
  <c r="AH261" i="17"/>
  <c r="AG261" i="17"/>
  <c r="AF261" i="17"/>
  <c r="AH262" i="17"/>
  <c r="AG262" i="17"/>
  <c r="AF262" i="17"/>
  <c r="AH263" i="17"/>
  <c r="AG263" i="17"/>
  <c r="AF263" i="17"/>
  <c r="AG264" i="17"/>
  <c r="AF264" i="17"/>
  <c r="AH264" i="17"/>
  <c r="Y274" i="17"/>
  <c r="Y276" i="17" s="1"/>
  <c r="AB274" i="17"/>
  <c r="AA274" i="17"/>
  <c r="AC274" i="17"/>
  <c r="W277" i="17"/>
  <c r="AC275" i="17"/>
  <c r="X275" i="17"/>
  <c r="X277" i="17" s="1"/>
  <c r="Y275" i="17"/>
  <c r="Y277" i="17" s="1"/>
  <c r="X274" i="17"/>
  <c r="X276" i="17" s="1"/>
  <c r="AF231" i="17"/>
  <c r="AG231" i="17"/>
  <c r="AF243" i="17"/>
  <c r="AH243" i="17"/>
  <c r="AG243" i="17"/>
  <c r="AF255" i="17"/>
  <c r="AH255" i="17"/>
  <c r="AG255" i="17"/>
  <c r="AG172" i="17"/>
  <c r="AH172" i="17"/>
  <c r="AF172" i="17"/>
  <c r="AG184" i="17"/>
  <c r="AH184" i="17"/>
  <c r="AF184" i="17"/>
  <c r="AG196" i="17"/>
  <c r="AH196" i="17"/>
  <c r="AF196" i="17"/>
  <c r="AG208" i="17"/>
  <c r="AH208" i="17"/>
  <c r="AF208" i="17"/>
  <c r="AG220" i="17"/>
  <c r="AH220" i="17"/>
  <c r="AG244" i="17"/>
  <c r="AF244" i="17"/>
  <c r="AG256" i="17"/>
  <c r="AH256" i="17"/>
  <c r="AF256" i="17"/>
  <c r="AG92" i="17"/>
  <c r="AH92" i="17"/>
  <c r="AF10" i="17"/>
  <c r="AH10" i="17"/>
  <c r="AG10" i="17"/>
  <c r="AH181" i="17"/>
  <c r="AG181" i="17"/>
  <c r="AH193" i="17"/>
  <c r="AG193" i="17"/>
  <c r="AH205" i="17"/>
  <c r="AG205" i="17"/>
  <c r="AH229" i="17"/>
  <c r="AG229" i="17"/>
  <c r="AG14" i="17"/>
  <c r="AH14" i="17"/>
  <c r="AH218" i="17"/>
  <c r="AF218" i="17"/>
  <c r="Z274" i="17"/>
  <c r="AC276" i="17" s="1"/>
  <c r="Z275" i="17"/>
  <c r="AB275" i="17"/>
  <c r="AE138" i="17"/>
  <c r="AH145" i="17" s="1"/>
  <c r="AA275" i="17"/>
  <c r="AT275" i="17"/>
  <c r="AU275" i="17"/>
  <c r="AV275" i="17"/>
  <c r="AT274" i="17"/>
  <c r="AU274" i="17"/>
  <c r="AV274" i="17"/>
  <c r="AH170" i="17"/>
  <c r="AF182" i="17"/>
  <c r="AF194" i="17"/>
  <c r="AF206" i="17"/>
  <c r="AG219" i="17"/>
  <c r="AH231" i="17"/>
  <c r="AH244" i="17"/>
  <c r="AG171" i="17"/>
  <c r="AG183" i="17"/>
  <c r="AG195" i="17"/>
  <c r="AG207" i="17"/>
  <c r="AH219" i="17"/>
  <c r="AF232" i="17"/>
  <c r="AF248" i="17"/>
  <c r="AH171" i="17"/>
  <c r="AH183" i="17"/>
  <c r="AH195" i="17"/>
  <c r="AH207" i="17"/>
  <c r="AF220" i="17"/>
  <c r="AH232" i="17"/>
  <c r="AH248" i="17"/>
  <c r="AF236" i="17"/>
  <c r="AF250" i="17"/>
  <c r="AF164" i="17"/>
  <c r="AF224" i="17"/>
  <c r="AH236" i="17"/>
  <c r="AF252" i="17"/>
  <c r="AF170" i="17"/>
  <c r="AH164" i="17"/>
  <c r="AF176" i="17"/>
  <c r="AF188" i="17"/>
  <c r="AF200" i="17"/>
  <c r="AF212" i="17"/>
  <c r="AH224" i="17"/>
  <c r="AF238" i="17"/>
  <c r="AH252" i="17"/>
  <c r="AF166" i="17"/>
  <c r="AH176" i="17"/>
  <c r="AH188" i="17"/>
  <c r="AH200" i="17"/>
  <c r="AH212" i="17"/>
  <c r="AF226" i="17"/>
  <c r="AF240" i="17"/>
  <c r="AF254" i="17"/>
  <c r="AH166" i="17"/>
  <c r="AF178" i="17"/>
  <c r="AF190" i="17"/>
  <c r="AF202" i="17"/>
  <c r="AF214" i="17"/>
  <c r="AF228" i="17"/>
  <c r="AH240" i="17"/>
  <c r="AF168" i="17"/>
  <c r="AH178" i="17"/>
  <c r="AH190" i="17"/>
  <c r="AH202" i="17"/>
  <c r="AF216" i="17"/>
  <c r="AH228" i="17"/>
  <c r="AF242" i="17"/>
  <c r="AH168" i="17"/>
  <c r="AF180" i="17"/>
  <c r="AF192" i="17"/>
  <c r="AF204" i="17"/>
  <c r="AH216" i="17"/>
  <c r="AG169" i="17"/>
  <c r="AH180" i="17"/>
  <c r="AH192" i="17"/>
  <c r="AH204" i="17"/>
  <c r="AG217" i="17"/>
  <c r="AF230" i="17"/>
  <c r="AF174" i="17"/>
  <c r="AF186" i="17"/>
  <c r="AF198" i="17"/>
  <c r="AF210" i="17"/>
  <c r="AF222" i="17"/>
  <c r="AF234" i="17"/>
  <c r="AF246" i="17"/>
  <c r="AG174" i="17"/>
  <c r="AG182" i="17"/>
  <c r="AG186" i="17"/>
  <c r="AG194" i="17"/>
  <c r="AG198" i="17"/>
  <c r="AG206" i="17"/>
  <c r="AG210" i="17"/>
  <c r="AG214" i="17"/>
  <c r="AG218" i="17"/>
  <c r="AG222" i="17"/>
  <c r="AG226" i="17"/>
  <c r="AG230" i="17"/>
  <c r="AG234" i="17"/>
  <c r="AG238" i="17"/>
  <c r="AG242" i="17"/>
  <c r="AG246" i="17"/>
  <c r="AG250" i="17"/>
  <c r="AG254" i="17"/>
  <c r="AF167" i="17"/>
  <c r="AF175" i="17"/>
  <c r="AF179" i="17"/>
  <c r="AF187" i="17"/>
  <c r="AF191" i="17"/>
  <c r="AF199" i="17"/>
  <c r="AF203" i="17"/>
  <c r="AF211" i="17"/>
  <c r="AF215" i="17"/>
  <c r="AF223" i="17"/>
  <c r="AF227" i="17"/>
  <c r="AF235" i="17"/>
  <c r="AF239" i="17"/>
  <c r="AF247" i="17"/>
  <c r="AF251" i="17"/>
  <c r="AG167" i="17"/>
  <c r="AG175" i="17"/>
  <c r="AG179" i="17"/>
  <c r="AG187" i="17"/>
  <c r="AG191" i="17"/>
  <c r="AG199" i="17"/>
  <c r="AG203" i="17"/>
  <c r="AG211" i="17"/>
  <c r="AG215" i="17"/>
  <c r="AG223" i="17"/>
  <c r="AG227" i="17"/>
  <c r="AG235" i="17"/>
  <c r="AG239" i="17"/>
  <c r="AG247" i="17"/>
  <c r="AG251" i="17"/>
  <c r="AF165" i="17"/>
  <c r="AF169" i="17"/>
  <c r="AF173" i="17"/>
  <c r="AF177" i="17"/>
  <c r="AF181" i="17"/>
  <c r="AF185" i="17"/>
  <c r="AF189" i="17"/>
  <c r="AF193" i="17"/>
  <c r="AF197" i="17"/>
  <c r="AF201" i="17"/>
  <c r="AF205" i="17"/>
  <c r="AF209" i="17"/>
  <c r="AF213" i="17"/>
  <c r="AF217" i="17"/>
  <c r="AF221" i="17"/>
  <c r="AF225" i="17"/>
  <c r="AF229" i="17"/>
  <c r="AF233" i="17"/>
  <c r="AF237" i="17"/>
  <c r="AF241" i="17"/>
  <c r="AF245" i="17"/>
  <c r="AF249" i="17"/>
  <c r="AF253" i="17"/>
  <c r="AF257" i="17"/>
  <c r="AG165" i="17"/>
  <c r="AG173" i="17"/>
  <c r="AG177" i="17"/>
  <c r="AG185" i="17"/>
  <c r="AG189" i="17"/>
  <c r="AG197" i="17"/>
  <c r="AG201" i="17"/>
  <c r="AG209" i="17"/>
  <c r="AG213" i="17"/>
  <c r="AG221" i="17"/>
  <c r="AG225" i="17"/>
  <c r="AG233" i="17"/>
  <c r="AG237" i="17"/>
  <c r="AG241" i="17"/>
  <c r="AG245" i="17"/>
  <c r="AG249" i="17"/>
  <c r="AG253" i="17"/>
  <c r="AG257" i="17"/>
  <c r="AH122" i="17"/>
  <c r="AF129" i="17"/>
  <c r="AH129" i="17"/>
  <c r="AG158" i="17"/>
  <c r="AF66" i="17"/>
  <c r="AG141" i="17"/>
  <c r="AF69" i="17"/>
  <c r="AG142" i="17"/>
  <c r="AH78" i="17"/>
  <c r="AH153" i="17"/>
  <c r="AG81" i="17"/>
  <c r="AH93" i="17"/>
  <c r="AF105" i="17"/>
  <c r="AH106" i="17"/>
  <c r="AG117" i="17"/>
  <c r="AH26" i="17"/>
  <c r="AF41" i="17"/>
  <c r="AG53" i="17"/>
  <c r="AH65" i="17"/>
  <c r="AF78" i="17"/>
  <c r="AH90" i="17"/>
  <c r="AH104" i="17"/>
  <c r="AF117" i="17"/>
  <c r="AH141" i="17"/>
  <c r="AG154" i="17"/>
  <c r="AF17" i="17"/>
  <c r="AG29" i="17"/>
  <c r="AH41" i="17"/>
  <c r="AF54" i="17"/>
  <c r="AH66" i="17"/>
  <c r="AH80" i="17"/>
  <c r="AF93" i="17"/>
  <c r="AG105" i="17"/>
  <c r="AH130" i="17"/>
  <c r="AG146" i="17"/>
  <c r="AF161" i="17"/>
  <c r="AG17" i="17"/>
  <c r="AH29" i="17"/>
  <c r="AF42" i="17"/>
  <c r="AH54" i="17"/>
  <c r="AH68" i="17"/>
  <c r="AF81" i="17"/>
  <c r="AH118" i="17"/>
  <c r="AG134" i="17"/>
  <c r="AF149" i="17"/>
  <c r="AG161" i="17"/>
  <c r="AF30" i="17"/>
  <c r="AH42" i="17"/>
  <c r="AH56" i="17"/>
  <c r="AF137" i="17"/>
  <c r="AG149" i="17"/>
  <c r="AF18" i="17"/>
  <c r="AH30" i="17"/>
  <c r="AH44" i="17"/>
  <c r="AF57" i="17"/>
  <c r="AG69" i="17"/>
  <c r="AH94" i="17"/>
  <c r="AH110" i="17"/>
  <c r="AF125" i="17"/>
  <c r="AG137" i="17"/>
  <c r="AG162" i="17"/>
  <c r="AH18" i="17"/>
  <c r="AH32" i="17"/>
  <c r="AF45" i="17"/>
  <c r="AG57" i="17"/>
  <c r="AH82" i="17"/>
  <c r="AH98" i="17"/>
  <c r="AF113" i="17"/>
  <c r="AG125" i="17"/>
  <c r="AG150" i="17"/>
  <c r="AH20" i="17"/>
  <c r="AF33" i="17"/>
  <c r="AG45" i="17"/>
  <c r="AH70" i="17"/>
  <c r="AH86" i="17"/>
  <c r="AF101" i="17"/>
  <c r="AG113" i="17"/>
  <c r="AG138" i="17"/>
  <c r="AG152" i="17"/>
  <c r="AH53" i="17"/>
  <c r="AF21" i="17"/>
  <c r="AG33" i="17"/>
  <c r="AH58" i="17"/>
  <c r="AH74" i="17"/>
  <c r="AF89" i="17"/>
  <c r="AG101" i="17"/>
  <c r="AF126" i="17"/>
  <c r="AG140" i="17"/>
  <c r="AH152" i="17"/>
  <c r="AG21" i="17"/>
  <c r="AH46" i="17"/>
  <c r="AH62" i="17"/>
  <c r="AF77" i="17"/>
  <c r="AG89" i="17"/>
  <c r="AF114" i="17"/>
  <c r="AH126" i="17"/>
  <c r="AH140" i="17"/>
  <c r="AF153" i="17"/>
  <c r="AH34" i="17"/>
  <c r="AH50" i="17"/>
  <c r="AF65" i="17"/>
  <c r="AG77" i="17"/>
  <c r="AF102" i="17"/>
  <c r="AH114" i="17"/>
  <c r="AH128" i="17"/>
  <c r="AH22" i="17"/>
  <c r="AH38" i="17"/>
  <c r="AF90" i="17"/>
  <c r="AH102" i="17"/>
  <c r="AH116" i="17"/>
  <c r="AF11" i="17"/>
  <c r="AF15" i="17"/>
  <c r="AF19" i="17"/>
  <c r="AF23" i="17"/>
  <c r="AF27" i="17"/>
  <c r="AF31" i="17"/>
  <c r="AF35" i="17"/>
  <c r="AF39" i="17"/>
  <c r="AF43" i="17"/>
  <c r="AF47" i="17"/>
  <c r="AF51" i="17"/>
  <c r="AF55" i="17"/>
  <c r="AF59" i="17"/>
  <c r="AF63" i="17"/>
  <c r="AF67" i="17"/>
  <c r="AF71" i="17"/>
  <c r="AF75" i="17"/>
  <c r="AF79" i="17"/>
  <c r="AF83" i="17"/>
  <c r="AF87" i="17"/>
  <c r="AF91" i="17"/>
  <c r="AF95" i="17"/>
  <c r="AF99" i="17"/>
  <c r="AF103" i="17"/>
  <c r="AF107" i="17"/>
  <c r="AF111" i="17"/>
  <c r="AF115" i="17"/>
  <c r="AF119" i="17"/>
  <c r="AF123" i="17"/>
  <c r="AF127" i="17"/>
  <c r="AF131" i="17"/>
  <c r="AH134" i="17"/>
  <c r="AH138" i="17"/>
  <c r="AH142" i="17"/>
  <c r="AH150" i="17"/>
  <c r="AH154" i="17"/>
  <c r="AH158" i="17"/>
  <c r="AH162" i="17"/>
  <c r="AG11" i="17"/>
  <c r="AG15" i="17"/>
  <c r="AG19" i="17"/>
  <c r="AG23" i="17"/>
  <c r="AG27" i="17"/>
  <c r="AG31" i="17"/>
  <c r="AG35" i="17"/>
  <c r="AG39" i="17"/>
  <c r="AG43" i="17"/>
  <c r="AG47" i="17"/>
  <c r="AG51" i="17"/>
  <c r="AG55" i="17"/>
  <c r="AG59" i="17"/>
  <c r="AG63" i="17"/>
  <c r="AG67" i="17"/>
  <c r="AG71" i="17"/>
  <c r="AG75" i="17"/>
  <c r="AG79" i="17"/>
  <c r="AG83" i="17"/>
  <c r="AG87" i="17"/>
  <c r="AG91" i="17"/>
  <c r="AG95" i="17"/>
  <c r="AG99" i="17"/>
  <c r="AG103" i="17"/>
  <c r="AG107" i="17"/>
  <c r="AG111" i="17"/>
  <c r="AG115" i="17"/>
  <c r="AG119" i="17"/>
  <c r="AG123" i="17"/>
  <c r="AG127" i="17"/>
  <c r="AG131" i="17"/>
  <c r="AF135" i="17"/>
  <c r="AF139" i="17"/>
  <c r="AF143" i="17"/>
  <c r="AF147" i="17"/>
  <c r="AF151" i="17"/>
  <c r="AF155" i="17"/>
  <c r="AF159" i="17"/>
  <c r="AF163" i="17"/>
  <c r="AG135" i="17"/>
  <c r="AG139" i="17"/>
  <c r="AG143" i="17"/>
  <c r="AG147" i="17"/>
  <c r="AG151" i="17"/>
  <c r="AG155" i="17"/>
  <c r="AG159" i="17"/>
  <c r="AG163" i="17"/>
  <c r="AF12" i="17"/>
  <c r="AF16" i="17"/>
  <c r="AF20" i="17"/>
  <c r="AF24" i="17"/>
  <c r="AF28" i="17"/>
  <c r="AF32" i="17"/>
  <c r="AF36" i="17"/>
  <c r="AF40" i="17"/>
  <c r="AF44" i="17"/>
  <c r="AF48" i="17"/>
  <c r="AF52" i="17"/>
  <c r="AF56" i="17"/>
  <c r="AF60" i="17"/>
  <c r="AF64" i="17"/>
  <c r="AF68" i="17"/>
  <c r="AF72" i="17"/>
  <c r="AF76" i="17"/>
  <c r="AF80" i="17"/>
  <c r="AF84" i="17"/>
  <c r="AF88" i="17"/>
  <c r="AF92" i="17"/>
  <c r="AF96" i="17"/>
  <c r="AF100" i="17"/>
  <c r="AF104" i="17"/>
  <c r="AF108" i="17"/>
  <c r="AF112" i="17"/>
  <c r="AF116" i="17"/>
  <c r="AF120" i="17"/>
  <c r="AF124" i="17"/>
  <c r="AF128" i="17"/>
  <c r="AF132" i="17"/>
  <c r="AG12" i="17"/>
  <c r="AG16" i="17"/>
  <c r="AG24" i="17"/>
  <c r="AG28" i="17"/>
  <c r="AG36" i="17"/>
  <c r="AG40" i="17"/>
  <c r="AG48" i="17"/>
  <c r="AG52" i="17"/>
  <c r="AG60" i="17"/>
  <c r="AG64" i="17"/>
  <c r="AG72" i="17"/>
  <c r="AG76" i="17"/>
  <c r="AG84" i="17"/>
  <c r="AG88" i="17"/>
  <c r="AG96" i="17"/>
  <c r="AG100" i="17"/>
  <c r="AG108" i="17"/>
  <c r="AG112" i="17"/>
  <c r="AG120" i="17"/>
  <c r="AG124" i="17"/>
  <c r="AG132" i="17"/>
  <c r="AF136" i="17"/>
  <c r="AF144" i="17"/>
  <c r="AF148" i="17"/>
  <c r="AF156" i="17"/>
  <c r="AF160" i="17"/>
  <c r="AG136" i="17"/>
  <c r="AG144" i="17"/>
  <c r="AG148" i="17"/>
  <c r="AG156" i="17"/>
  <c r="AG160" i="17"/>
  <c r="AF13" i="17"/>
  <c r="AF25" i="17"/>
  <c r="AF37" i="17"/>
  <c r="AF49" i="17"/>
  <c r="AF61" i="17"/>
  <c r="AF73" i="17"/>
  <c r="AF85" i="17"/>
  <c r="AF97" i="17"/>
  <c r="AF109" i="17"/>
  <c r="AF121" i="17"/>
  <c r="AF133" i="17"/>
  <c r="AG13" i="17"/>
  <c r="AG25" i="17"/>
  <c r="AG37" i="17"/>
  <c r="AG49" i="17"/>
  <c r="AG61" i="17"/>
  <c r="AG73" i="17"/>
  <c r="AG85" i="17"/>
  <c r="AG97" i="17"/>
  <c r="AG109" i="17"/>
  <c r="AG121" i="17"/>
  <c r="AG133" i="17"/>
  <c r="AF145" i="17"/>
  <c r="AF157" i="17"/>
  <c r="AG157" i="17"/>
  <c r="AE275" i="17"/>
  <c r="AF14" i="17"/>
  <c r="AF22" i="17"/>
  <c r="AF26" i="17"/>
  <c r="AF34" i="17"/>
  <c r="AF38" i="17"/>
  <c r="AF46" i="17"/>
  <c r="AF50" i="17"/>
  <c r="AF58" i="17"/>
  <c r="AF62" i="17"/>
  <c r="AF70" i="17"/>
  <c r="AF74" i="17"/>
  <c r="AF82" i="17"/>
  <c r="AF86" i="17"/>
  <c r="AF94" i="17"/>
  <c r="AF98" i="17"/>
  <c r="AF106" i="17"/>
  <c r="AF110" i="17"/>
  <c r="AF118" i="17"/>
  <c r="AF122" i="17"/>
  <c r="AF130" i="17"/>
  <c r="AF146" i="17"/>
  <c r="AE274" i="17"/>
  <c r="C15" i="12"/>
  <c r="B15" i="12"/>
  <c r="B55" i="12"/>
  <c r="V55" i="12" s="1"/>
  <c r="B54" i="12"/>
  <c r="B53" i="12"/>
  <c r="B52" i="12"/>
  <c r="B51" i="12"/>
  <c r="B50" i="12"/>
  <c r="B49" i="12"/>
  <c r="B48" i="12"/>
  <c r="B47" i="12"/>
  <c r="B46" i="12"/>
  <c r="N33" i="18" l="1"/>
  <c r="V32" i="18"/>
  <c r="O32" i="18"/>
  <c r="W31" i="18"/>
  <c r="AG145" i="17"/>
  <c r="AC277" i="17"/>
  <c r="AA276" i="17"/>
  <c r="AB276" i="17"/>
  <c r="AA277" i="17"/>
  <c r="AB277" i="17"/>
  <c r="AH274" i="17"/>
  <c r="AH276" i="17" s="1"/>
  <c r="AF275" i="17"/>
  <c r="AF277" i="17" s="1"/>
  <c r="AG274" i="17"/>
  <c r="AG276" i="17" s="1"/>
  <c r="AH275" i="17"/>
  <c r="AH277" i="17" s="1"/>
  <c r="AG275" i="17"/>
  <c r="AG277" i="17" s="1"/>
  <c r="AF274" i="17"/>
  <c r="AF276" i="17" s="1"/>
  <c r="F26" i="12"/>
  <c r="E26" i="12"/>
  <c r="F25" i="12"/>
  <c r="E25" i="12"/>
  <c r="F24" i="12"/>
  <c r="E24" i="12"/>
  <c r="F23" i="12"/>
  <c r="E23" i="12"/>
  <c r="F22" i="12"/>
  <c r="E22" i="12"/>
  <c r="F21" i="12"/>
  <c r="C13" i="12"/>
  <c r="C12" i="12"/>
  <c r="C11" i="12"/>
  <c r="C10" i="12"/>
  <c r="C24" i="12" s="1"/>
  <c r="C9" i="12"/>
  <c r="C8" i="12"/>
  <c r="C7" i="12"/>
  <c r="C6" i="12"/>
  <c r="C5" i="12"/>
  <c r="B13" i="12"/>
  <c r="B12" i="12"/>
  <c r="B11" i="12"/>
  <c r="B10" i="12"/>
  <c r="B9" i="12"/>
  <c r="B8" i="12"/>
  <c r="B23" i="12" s="1"/>
  <c r="B7" i="12"/>
  <c r="B6" i="12"/>
  <c r="B5" i="12"/>
  <c r="B4" i="12"/>
  <c r="BG10" i="10"/>
  <c r="BF10" i="10"/>
  <c r="BE10" i="10"/>
  <c r="BD10" i="10"/>
  <c r="BC10" i="10"/>
  <c r="BB10" i="10"/>
  <c r="BA10" i="10"/>
  <c r="AZ10" i="10"/>
  <c r="AY10" i="10"/>
  <c r="AX10" i="10"/>
  <c r="AW10" i="10"/>
  <c r="AV10" i="10"/>
  <c r="BJ9" i="10"/>
  <c r="BI9" i="10"/>
  <c r="BH9" i="10"/>
  <c r="BG9" i="10"/>
  <c r="BF9" i="10"/>
  <c r="BE9" i="10"/>
  <c r="BD9" i="10"/>
  <c r="BC9" i="10"/>
  <c r="BB9" i="10"/>
  <c r="BA9" i="10"/>
  <c r="AZ9" i="10"/>
  <c r="AY9" i="10"/>
  <c r="AX9" i="10"/>
  <c r="AW9" i="10"/>
  <c r="AV9" i="10"/>
  <c r="BJ8" i="10"/>
  <c r="BI8" i="10"/>
  <c r="BH8" i="10"/>
  <c r="BG8" i="10"/>
  <c r="BF8" i="10"/>
  <c r="BE8" i="10"/>
  <c r="BD8" i="10"/>
  <c r="BC8" i="10"/>
  <c r="BB8" i="10"/>
  <c r="BA8" i="10"/>
  <c r="AZ8" i="10"/>
  <c r="AY8" i="10"/>
  <c r="AX8" i="10"/>
  <c r="AW8" i="10"/>
  <c r="AV8" i="10"/>
  <c r="BJ7" i="10"/>
  <c r="BI7" i="10"/>
  <c r="BH7" i="10"/>
  <c r="BG7" i="10"/>
  <c r="BF7" i="10"/>
  <c r="BE7" i="10"/>
  <c r="BD7" i="10"/>
  <c r="BC7" i="10"/>
  <c r="BB7" i="10"/>
  <c r="BA7" i="10"/>
  <c r="AZ7" i="10"/>
  <c r="AY7" i="10"/>
  <c r="AX7" i="10"/>
  <c r="AW7" i="10"/>
  <c r="AV7" i="10"/>
  <c r="BJ6" i="10"/>
  <c r="BI6" i="10"/>
  <c r="BH6" i="10"/>
  <c r="BG6" i="10"/>
  <c r="BF6" i="10"/>
  <c r="BE6" i="10"/>
  <c r="BD6" i="10"/>
  <c r="BC6" i="10"/>
  <c r="BB6" i="10"/>
  <c r="BA6" i="10"/>
  <c r="AZ6" i="10"/>
  <c r="AY6" i="10"/>
  <c r="AX6" i="10"/>
  <c r="AW6" i="10"/>
  <c r="AV6" i="10"/>
  <c r="BJ5" i="10"/>
  <c r="BI5" i="10"/>
  <c r="BH5" i="10"/>
  <c r="BG5" i="10"/>
  <c r="BF5" i="10"/>
  <c r="BE5" i="10"/>
  <c r="BD5" i="10"/>
  <c r="BC5" i="10"/>
  <c r="BB5" i="10"/>
  <c r="BA5" i="10"/>
  <c r="AZ5" i="10"/>
  <c r="AY5" i="10"/>
  <c r="AX5" i="10"/>
  <c r="AW5" i="10"/>
  <c r="AV5" i="10"/>
  <c r="BJ4" i="10"/>
  <c r="BI4" i="10"/>
  <c r="BH4" i="10"/>
  <c r="BG4" i="10"/>
  <c r="BF4" i="10"/>
  <c r="BE4" i="10"/>
  <c r="BD4" i="10"/>
  <c r="BC4" i="10"/>
  <c r="BB4" i="10"/>
  <c r="BA4" i="10"/>
  <c r="AZ4" i="10"/>
  <c r="AY4" i="10"/>
  <c r="AX4" i="10"/>
  <c r="AW4" i="10"/>
  <c r="AV4" i="10"/>
  <c r="N5" i="13"/>
  <c r="O5" i="13"/>
  <c r="P5" i="13"/>
  <c r="Q5" i="13"/>
  <c r="R5" i="13"/>
  <c r="S5" i="13"/>
  <c r="T5" i="13"/>
  <c r="M6" i="13"/>
  <c r="N6" i="13"/>
  <c r="O6" i="13"/>
  <c r="P6" i="13"/>
  <c r="Q6" i="13"/>
  <c r="R6" i="13"/>
  <c r="S6" i="13"/>
  <c r="T6" i="13"/>
  <c r="M7" i="13"/>
  <c r="N7" i="13"/>
  <c r="O7" i="13"/>
  <c r="P7" i="13"/>
  <c r="Q7" i="13"/>
  <c r="R7" i="13"/>
  <c r="S7" i="13"/>
  <c r="T7" i="13"/>
  <c r="M8" i="13"/>
  <c r="N8" i="13"/>
  <c r="O8" i="13"/>
  <c r="P8" i="13"/>
  <c r="Q8" i="13"/>
  <c r="R8" i="13"/>
  <c r="S8" i="13"/>
  <c r="T8" i="13"/>
  <c r="M9" i="13"/>
  <c r="N9" i="13"/>
  <c r="O9" i="13"/>
  <c r="P9" i="13"/>
  <c r="Q9" i="13"/>
  <c r="R9" i="13"/>
  <c r="S9" i="13"/>
  <c r="T9" i="13"/>
  <c r="M10" i="13"/>
  <c r="N10" i="13"/>
  <c r="O10" i="13"/>
  <c r="P10" i="13"/>
  <c r="Q10" i="13"/>
  <c r="R10" i="13"/>
  <c r="S10" i="13"/>
  <c r="T10" i="13"/>
  <c r="M11" i="13"/>
  <c r="N11" i="13"/>
  <c r="O11" i="13"/>
  <c r="P11" i="13"/>
  <c r="Q11" i="13"/>
  <c r="R11" i="13"/>
  <c r="S11" i="13"/>
  <c r="T11" i="13"/>
  <c r="M12" i="13"/>
  <c r="N12" i="13"/>
  <c r="O12" i="13"/>
  <c r="P12" i="13"/>
  <c r="Q12" i="13"/>
  <c r="R12" i="13"/>
  <c r="S12" i="13"/>
  <c r="T12" i="13"/>
  <c r="M13" i="13"/>
  <c r="N13" i="13"/>
  <c r="O13" i="13"/>
  <c r="P13" i="13"/>
  <c r="Q13" i="13"/>
  <c r="R13" i="13"/>
  <c r="S13" i="13"/>
  <c r="T13" i="13"/>
  <c r="M14" i="13"/>
  <c r="N14" i="13"/>
  <c r="O14" i="13"/>
  <c r="P14" i="13"/>
  <c r="Q14" i="13"/>
  <c r="R14" i="13"/>
  <c r="S14" i="13"/>
  <c r="T14" i="13"/>
  <c r="M15" i="13"/>
  <c r="O15" i="13"/>
  <c r="Q15" i="13"/>
  <c r="M5" i="13"/>
  <c r="O24" i="12" l="1"/>
  <c r="N34" i="18"/>
  <c r="V33" i="18"/>
  <c r="O33" i="18"/>
  <c r="W32" i="18"/>
  <c r="G23" i="12"/>
  <c r="G26" i="12"/>
  <c r="C21" i="12"/>
  <c r="O25" i="12"/>
  <c r="C22" i="12"/>
  <c r="B22" i="12"/>
  <c r="C23" i="12"/>
  <c r="C25" i="12"/>
  <c r="B25" i="12"/>
  <c r="C26" i="12"/>
  <c r="B26" i="12"/>
  <c r="B21" i="12"/>
  <c r="H21" i="12" s="1"/>
  <c r="G24" i="12"/>
  <c r="G25" i="12"/>
  <c r="F27" i="12"/>
  <c r="L25" i="12" s="1"/>
  <c r="G22" i="12"/>
  <c r="L23" i="12"/>
  <c r="B14" i="12"/>
  <c r="B16" i="12" s="1"/>
  <c r="C14" i="12"/>
  <c r="C16" i="12" s="1"/>
  <c r="E27" i="12"/>
  <c r="K26" i="12" s="1"/>
  <c r="G21" i="12"/>
  <c r="B24" i="12"/>
  <c r="N35" i="18" l="1"/>
  <c r="V34" i="18"/>
  <c r="O34" i="18"/>
  <c r="W33" i="18"/>
  <c r="L22" i="12"/>
  <c r="L21" i="12"/>
  <c r="L26" i="12"/>
  <c r="L24" i="12"/>
  <c r="K25" i="12"/>
  <c r="K24" i="12"/>
  <c r="K23" i="12"/>
  <c r="K22" i="12"/>
  <c r="K21" i="12"/>
  <c r="O55" i="12"/>
  <c r="V54" i="12"/>
  <c r="O54" i="12"/>
  <c r="V53" i="12"/>
  <c r="O53" i="12"/>
  <c r="V52" i="12"/>
  <c r="O52" i="12"/>
  <c r="V51" i="12"/>
  <c r="O51" i="12"/>
  <c r="V50" i="12"/>
  <c r="O50" i="12"/>
  <c r="V49" i="12"/>
  <c r="O49" i="12"/>
  <c r="V48" i="12"/>
  <c r="O48" i="12"/>
  <c r="V47" i="12"/>
  <c r="O47" i="12"/>
  <c r="V46" i="12"/>
  <c r="O46" i="12"/>
  <c r="H55" i="12"/>
  <c r="G55" i="12"/>
  <c r="F55" i="12"/>
  <c r="E55" i="12"/>
  <c r="D55" i="12"/>
  <c r="C55" i="12"/>
  <c r="H54" i="12"/>
  <c r="G54" i="12"/>
  <c r="F54" i="12"/>
  <c r="H53" i="12"/>
  <c r="G53" i="12"/>
  <c r="F53" i="12"/>
  <c r="H52" i="12"/>
  <c r="G52" i="12"/>
  <c r="F52" i="12"/>
  <c r="H51" i="12"/>
  <c r="G51" i="12"/>
  <c r="F51" i="12"/>
  <c r="H50" i="12"/>
  <c r="G50" i="12"/>
  <c r="F50" i="12"/>
  <c r="H49" i="12"/>
  <c r="G49" i="12"/>
  <c r="F49" i="12"/>
  <c r="H48" i="12"/>
  <c r="G48" i="12"/>
  <c r="F48" i="12"/>
  <c r="H47" i="12"/>
  <c r="G47" i="12"/>
  <c r="F47" i="12"/>
  <c r="H46" i="12"/>
  <c r="G46" i="12"/>
  <c r="F46" i="12"/>
  <c r="Y55" i="12" l="1"/>
  <c r="Y49" i="12"/>
  <c r="N36" i="18"/>
  <c r="V35" i="18"/>
  <c r="O35" i="18"/>
  <c r="W34" i="18"/>
  <c r="S55" i="12"/>
  <c r="E54" i="12"/>
  <c r="E53" i="12"/>
  <c r="E52" i="12"/>
  <c r="E51" i="12"/>
  <c r="E50" i="12"/>
  <c r="E49" i="12"/>
  <c r="E48" i="12"/>
  <c r="E47" i="12"/>
  <c r="E46" i="12"/>
  <c r="D54" i="12"/>
  <c r="D53" i="12"/>
  <c r="D52" i="12"/>
  <c r="D51" i="12"/>
  <c r="D50" i="12"/>
  <c r="D49" i="12"/>
  <c r="D48" i="12"/>
  <c r="D47" i="12"/>
  <c r="D46" i="12"/>
  <c r="C54" i="12"/>
  <c r="C53" i="12"/>
  <c r="C52" i="12"/>
  <c r="C51" i="12"/>
  <c r="C50" i="12"/>
  <c r="X50" i="12" s="1"/>
  <c r="C49" i="12"/>
  <c r="C48" i="12"/>
  <c r="C47" i="12"/>
  <c r="C46" i="12"/>
  <c r="N55" i="12"/>
  <c r="U55" i="12" s="1"/>
  <c r="M55" i="12"/>
  <c r="T55" i="12" s="1"/>
  <c r="L55" i="12"/>
  <c r="K55" i="12"/>
  <c r="R55" i="12" s="1"/>
  <c r="J55" i="12"/>
  <c r="Q55" i="12" s="1"/>
  <c r="I55" i="12"/>
  <c r="P55" i="12" s="1"/>
  <c r="N54" i="12"/>
  <c r="U54" i="12" s="1"/>
  <c r="M54" i="12"/>
  <c r="T54" i="12" s="1"/>
  <c r="L54" i="12"/>
  <c r="S54" i="12" s="1"/>
  <c r="K54" i="12"/>
  <c r="J54" i="12"/>
  <c r="I54" i="12"/>
  <c r="N53" i="12"/>
  <c r="U53" i="12" s="1"/>
  <c r="M53" i="12"/>
  <c r="T53" i="12" s="1"/>
  <c r="L53" i="12"/>
  <c r="S53" i="12" s="1"/>
  <c r="K53" i="12"/>
  <c r="J53" i="12"/>
  <c r="I53" i="12"/>
  <c r="N52" i="12"/>
  <c r="U52" i="12" s="1"/>
  <c r="M52" i="12"/>
  <c r="T52" i="12" s="1"/>
  <c r="L52" i="12"/>
  <c r="S52" i="12" s="1"/>
  <c r="K52" i="12"/>
  <c r="J52" i="12"/>
  <c r="I52" i="12"/>
  <c r="N51" i="12"/>
  <c r="U51" i="12" s="1"/>
  <c r="M51" i="12"/>
  <c r="T51" i="12" s="1"/>
  <c r="L51" i="12"/>
  <c r="S51" i="12" s="1"/>
  <c r="K51" i="12"/>
  <c r="J51" i="12"/>
  <c r="I51" i="12"/>
  <c r="N50" i="12"/>
  <c r="U50" i="12" s="1"/>
  <c r="M50" i="12"/>
  <c r="T50" i="12" s="1"/>
  <c r="L50" i="12"/>
  <c r="S50" i="12" s="1"/>
  <c r="K50" i="12"/>
  <c r="J50" i="12"/>
  <c r="Q50" i="12" s="1"/>
  <c r="I50" i="12"/>
  <c r="N49" i="12"/>
  <c r="U49" i="12" s="1"/>
  <c r="M49" i="12"/>
  <c r="T49" i="12" s="1"/>
  <c r="L49" i="12"/>
  <c r="S49" i="12" s="1"/>
  <c r="K49" i="12"/>
  <c r="J49" i="12"/>
  <c r="I49" i="12"/>
  <c r="N48" i="12"/>
  <c r="U48" i="12" s="1"/>
  <c r="M48" i="12"/>
  <c r="T48" i="12" s="1"/>
  <c r="L48" i="12"/>
  <c r="S48" i="12" s="1"/>
  <c r="K48" i="12"/>
  <c r="J48" i="12"/>
  <c r="I48" i="12"/>
  <c r="N47" i="12"/>
  <c r="U47" i="12" s="1"/>
  <c r="M47" i="12"/>
  <c r="T47" i="12" s="1"/>
  <c r="L47" i="12"/>
  <c r="S47" i="12" s="1"/>
  <c r="K47" i="12"/>
  <c r="J47" i="12"/>
  <c r="I47" i="12"/>
  <c r="N46" i="12"/>
  <c r="U46" i="12" s="1"/>
  <c r="M46" i="12"/>
  <c r="T46" i="12" s="1"/>
  <c r="L46" i="12"/>
  <c r="S46" i="12" s="1"/>
  <c r="K46" i="12"/>
  <c r="J46" i="12"/>
  <c r="I46" i="12"/>
  <c r="X53" i="12" l="1"/>
  <c r="Y48" i="12"/>
  <c r="X54" i="12"/>
  <c r="Y52" i="12"/>
  <c r="X55" i="12"/>
  <c r="Y51" i="12"/>
  <c r="Y54" i="12"/>
  <c r="X48" i="12"/>
  <c r="Y46" i="12"/>
  <c r="Y47" i="12"/>
  <c r="Y50" i="12"/>
  <c r="Y53" i="12"/>
  <c r="X49" i="12"/>
  <c r="X52" i="12"/>
  <c r="X51" i="12"/>
  <c r="X46" i="12"/>
  <c r="W46" i="12"/>
  <c r="X47" i="12"/>
  <c r="O36" i="18"/>
  <c r="W35" i="18"/>
  <c r="N37" i="18"/>
  <c r="V36" i="18"/>
  <c r="W55" i="12"/>
  <c r="R54" i="12"/>
  <c r="Q46" i="12"/>
  <c r="W48" i="12"/>
  <c r="W50" i="12"/>
  <c r="W52" i="12"/>
  <c r="W54" i="12"/>
  <c r="P46" i="12"/>
  <c r="W47" i="12"/>
  <c r="P51" i="12"/>
  <c r="W51" i="12"/>
  <c r="W49" i="12"/>
  <c r="P53" i="12"/>
  <c r="W53" i="12"/>
  <c r="R49" i="12"/>
  <c r="R46" i="12"/>
  <c r="R48" i="12"/>
  <c r="Q48" i="12"/>
  <c r="R50" i="12"/>
  <c r="Q47" i="12"/>
  <c r="R51" i="12"/>
  <c r="Q53" i="12"/>
  <c r="P48" i="12"/>
  <c r="P50" i="12"/>
  <c r="P52" i="12"/>
  <c r="P54" i="12"/>
  <c r="P49" i="12"/>
  <c r="Q52" i="12"/>
  <c r="Q54" i="12"/>
  <c r="Q49" i="12"/>
  <c r="R52" i="12"/>
  <c r="Q51" i="12"/>
  <c r="R47" i="12"/>
  <c r="R53" i="12"/>
  <c r="P47" i="12"/>
  <c r="AP16" i="10"/>
  <c r="N38" i="18" l="1"/>
  <c r="V37" i="18"/>
  <c r="O37" i="18"/>
  <c r="W36" i="18"/>
  <c r="AP12" i="10"/>
  <c r="BN12" i="10" s="1"/>
  <c r="AP13" i="10"/>
  <c r="BN13" i="10" s="1"/>
  <c r="AD10" i="10"/>
  <c r="J6" i="13"/>
  <c r="J7" i="13"/>
  <c r="J8" i="13"/>
  <c r="J9" i="13"/>
  <c r="J10" i="13"/>
  <c r="J11" i="13"/>
  <c r="J12" i="13"/>
  <c r="J13" i="13"/>
  <c r="J14" i="13"/>
  <c r="J5" i="13"/>
  <c r="J129" i="14"/>
  <c r="J130" i="14" s="1"/>
  <c r="J131" i="14" s="1"/>
  <c r="J132" i="14" s="1"/>
  <c r="J133" i="14" s="1"/>
  <c r="J134" i="14" s="1"/>
  <c r="J135" i="14" s="1"/>
  <c r="J136" i="14" s="1"/>
  <c r="J137" i="14" s="1"/>
  <c r="J138" i="14" s="1"/>
  <c r="J139" i="14" s="1"/>
  <c r="J140" i="14" s="1"/>
  <c r="J141" i="14" s="1"/>
  <c r="J142" i="14" s="1"/>
  <c r="J143" i="14" s="1"/>
  <c r="J144" i="14" s="1"/>
  <c r="J145" i="14" s="1"/>
  <c r="J146" i="14" s="1"/>
  <c r="J147" i="14" s="1"/>
  <c r="J148" i="14" s="1"/>
  <c r="J149" i="14" s="1"/>
  <c r="J150" i="14" s="1"/>
  <c r="J151" i="14" s="1"/>
  <c r="J152" i="14" s="1"/>
  <c r="J153" i="14" s="1"/>
  <c r="J154" i="14" s="1"/>
  <c r="J155" i="14" s="1"/>
  <c r="J156" i="14" s="1"/>
  <c r="J157" i="14" s="1"/>
  <c r="J158" i="14" s="1"/>
  <c r="J159" i="14" s="1"/>
  <c r="J160" i="14" s="1"/>
  <c r="J161" i="14" s="1"/>
  <c r="J162" i="14" s="1"/>
  <c r="J163" i="14" s="1"/>
  <c r="J164" i="14" s="1"/>
  <c r="J165" i="14" s="1"/>
  <c r="J166" i="14" s="1"/>
  <c r="J167" i="14" s="1"/>
  <c r="J168" i="14" s="1"/>
  <c r="J169" i="14" s="1"/>
  <c r="J170" i="14" s="1"/>
  <c r="J171" i="14" s="1"/>
  <c r="J172" i="14" s="1"/>
  <c r="J173" i="14" s="1"/>
  <c r="J174" i="14" s="1"/>
  <c r="J175" i="14" s="1"/>
  <c r="J176" i="14" s="1"/>
  <c r="J177" i="14" s="1"/>
  <c r="J178" i="14" s="1"/>
  <c r="J179" i="14" s="1"/>
  <c r="J180" i="14" s="1"/>
  <c r="J181" i="14" s="1"/>
  <c r="J182" i="14" s="1"/>
  <c r="J183" i="14" s="1"/>
  <c r="J184" i="14" s="1"/>
  <c r="J185" i="14" s="1"/>
  <c r="J186" i="14" s="1"/>
  <c r="J187" i="14" s="1"/>
  <c r="J188" i="14" s="1"/>
  <c r="J189" i="14" s="1"/>
  <c r="J190" i="14" s="1"/>
  <c r="J191" i="14" s="1"/>
  <c r="J192" i="14" s="1"/>
  <c r="J193" i="14" s="1"/>
  <c r="K84" i="14"/>
  <c r="K85" i="14" s="1"/>
  <c r="K86" i="14" s="1"/>
  <c r="K87" i="14" s="1"/>
  <c r="K88" i="14" s="1"/>
  <c r="K89" i="14" s="1"/>
  <c r="K90" i="14" s="1"/>
  <c r="K91" i="14" s="1"/>
  <c r="K92" i="14" s="1"/>
  <c r="K93" i="14" s="1"/>
  <c r="K94" i="14" s="1"/>
  <c r="K95" i="14" s="1"/>
  <c r="K96" i="14" s="1"/>
  <c r="K97" i="14" s="1"/>
  <c r="K98" i="14" s="1"/>
  <c r="K99" i="14" s="1"/>
  <c r="K100" i="14" s="1"/>
  <c r="K101" i="14" s="1"/>
  <c r="K102" i="14" s="1"/>
  <c r="K103" i="14" s="1"/>
  <c r="K104" i="14" s="1"/>
  <c r="K105" i="14" s="1"/>
  <c r="K106" i="14" s="1"/>
  <c r="K107" i="14" s="1"/>
  <c r="K108" i="14" s="1"/>
  <c r="K109" i="14" s="1"/>
  <c r="K110" i="14" s="1"/>
  <c r="K111" i="14" s="1"/>
  <c r="K112" i="14" s="1"/>
  <c r="K113" i="14" s="1"/>
  <c r="K114" i="14" s="1"/>
  <c r="K115" i="14" s="1"/>
  <c r="K116" i="14" s="1"/>
  <c r="K117" i="14" s="1"/>
  <c r="K118" i="14" s="1"/>
  <c r="K119" i="14" s="1"/>
  <c r="K120" i="14" s="1"/>
  <c r="K121" i="14" s="1"/>
  <c r="K122" i="14" s="1"/>
  <c r="K123" i="14" s="1"/>
  <c r="K124" i="14" s="1"/>
  <c r="K125" i="14" s="1"/>
  <c r="K126" i="14" s="1"/>
  <c r="K127" i="14" s="1"/>
  <c r="K128" i="14" s="1"/>
  <c r="K129" i="14" s="1"/>
  <c r="K130" i="14" s="1"/>
  <c r="K131" i="14" s="1"/>
  <c r="K132" i="14" s="1"/>
  <c r="K133" i="14" s="1"/>
  <c r="K134" i="14" s="1"/>
  <c r="K135" i="14" s="1"/>
  <c r="K136" i="14" s="1"/>
  <c r="K137" i="14" s="1"/>
  <c r="K138" i="14" s="1"/>
  <c r="K139" i="14" s="1"/>
  <c r="K140" i="14" s="1"/>
  <c r="K141" i="14" s="1"/>
  <c r="K142" i="14" s="1"/>
  <c r="K143" i="14" s="1"/>
  <c r="K144" i="14" s="1"/>
  <c r="K145" i="14" s="1"/>
  <c r="K146" i="14" s="1"/>
  <c r="K147" i="14" s="1"/>
  <c r="K148" i="14" s="1"/>
  <c r="K149" i="14" s="1"/>
  <c r="K150" i="14" s="1"/>
  <c r="K151" i="14" s="1"/>
  <c r="K152" i="14" s="1"/>
  <c r="K153" i="14" s="1"/>
  <c r="K154" i="14" s="1"/>
  <c r="K155" i="14" s="1"/>
  <c r="K156" i="14" s="1"/>
  <c r="K157" i="14" s="1"/>
  <c r="K158" i="14" s="1"/>
  <c r="K159" i="14" s="1"/>
  <c r="K160" i="14" s="1"/>
  <c r="K161" i="14" s="1"/>
  <c r="K162" i="14" s="1"/>
  <c r="K163" i="14" s="1"/>
  <c r="K164" i="14" s="1"/>
  <c r="K165" i="14" s="1"/>
  <c r="K166" i="14" s="1"/>
  <c r="K167" i="14" s="1"/>
  <c r="K168" i="14" s="1"/>
  <c r="K169" i="14" s="1"/>
  <c r="K170" i="14" s="1"/>
  <c r="K171" i="14" s="1"/>
  <c r="K172" i="14" s="1"/>
  <c r="K173" i="14" s="1"/>
  <c r="K174" i="14" s="1"/>
  <c r="K175" i="14" s="1"/>
  <c r="K176" i="14" s="1"/>
  <c r="K177" i="14" s="1"/>
  <c r="K178" i="14" s="1"/>
  <c r="K179" i="14" s="1"/>
  <c r="K180" i="14" s="1"/>
  <c r="K181" i="14" s="1"/>
  <c r="K182" i="14" s="1"/>
  <c r="K183" i="14" s="1"/>
  <c r="K184" i="14" s="1"/>
  <c r="K185" i="14" s="1"/>
  <c r="K186" i="14" s="1"/>
  <c r="K187" i="14" s="1"/>
  <c r="K188" i="14" s="1"/>
  <c r="K189" i="14" s="1"/>
  <c r="K190" i="14" s="1"/>
  <c r="K191" i="14" s="1"/>
  <c r="K192" i="14" s="1"/>
  <c r="K193" i="14" s="1"/>
  <c r="I82" i="14"/>
  <c r="I83" i="14" s="1"/>
  <c r="I84" i="14" s="1"/>
  <c r="I85" i="14" s="1"/>
  <c r="I86" i="14" s="1"/>
  <c r="I87" i="14" s="1"/>
  <c r="I88" i="14" s="1"/>
  <c r="I89" i="14" s="1"/>
  <c r="I90" i="14" s="1"/>
  <c r="I91" i="14" s="1"/>
  <c r="I92" i="14" s="1"/>
  <c r="I93" i="14" s="1"/>
  <c r="I94" i="14" s="1"/>
  <c r="I95" i="14" s="1"/>
  <c r="I96" i="14" s="1"/>
  <c r="I97" i="14" s="1"/>
  <c r="I98" i="14" s="1"/>
  <c r="I99" i="14" s="1"/>
  <c r="I100" i="14" s="1"/>
  <c r="I101" i="14" s="1"/>
  <c r="I102" i="14" s="1"/>
  <c r="I103" i="14" s="1"/>
  <c r="I104" i="14" s="1"/>
  <c r="I105" i="14" s="1"/>
  <c r="I106" i="14" s="1"/>
  <c r="I107" i="14" s="1"/>
  <c r="I108" i="14" s="1"/>
  <c r="I109" i="14" s="1"/>
  <c r="I110" i="14" s="1"/>
  <c r="I111" i="14" s="1"/>
  <c r="I112" i="14" s="1"/>
  <c r="I113" i="14" s="1"/>
  <c r="I114" i="14" s="1"/>
  <c r="I115" i="14" s="1"/>
  <c r="I116" i="14" s="1"/>
  <c r="I117" i="14" s="1"/>
  <c r="I118" i="14" s="1"/>
  <c r="I119" i="14" s="1"/>
  <c r="I120" i="14" s="1"/>
  <c r="I121" i="14" s="1"/>
  <c r="I122" i="14" s="1"/>
  <c r="I123" i="14" s="1"/>
  <c r="I124" i="14" s="1"/>
  <c r="I125" i="14" s="1"/>
  <c r="I126" i="14" s="1"/>
  <c r="I127" i="14" s="1"/>
  <c r="H76" i="14"/>
  <c r="H77" i="14" s="1"/>
  <c r="H78" i="14" s="1"/>
  <c r="H79" i="14" s="1"/>
  <c r="H80" i="14" s="1"/>
  <c r="H81" i="14" s="1"/>
  <c r="H82" i="14" s="1"/>
  <c r="H83" i="14" s="1"/>
  <c r="H84" i="14" s="1"/>
  <c r="H85" i="14" s="1"/>
  <c r="H86" i="14" s="1"/>
  <c r="H87" i="14" s="1"/>
  <c r="H88" i="14" s="1"/>
  <c r="H89" i="14" s="1"/>
  <c r="H90" i="14" s="1"/>
  <c r="H91" i="14" s="1"/>
  <c r="H92" i="14" s="1"/>
  <c r="H93" i="14" s="1"/>
  <c r="H94" i="14" s="1"/>
  <c r="H95" i="14" s="1"/>
  <c r="H96" i="14" s="1"/>
  <c r="H97" i="14" s="1"/>
  <c r="H98" i="14" s="1"/>
  <c r="H99" i="14" s="1"/>
  <c r="H100" i="14" s="1"/>
  <c r="H101" i="14" s="1"/>
  <c r="H102" i="14" s="1"/>
  <c r="H103" i="14" s="1"/>
  <c r="H104" i="14" s="1"/>
  <c r="H105" i="14" s="1"/>
  <c r="H106" i="14" s="1"/>
  <c r="H107" i="14" s="1"/>
  <c r="H108" i="14" s="1"/>
  <c r="H109" i="14" s="1"/>
  <c r="H110" i="14" s="1"/>
  <c r="H111" i="14" s="1"/>
  <c r="H112" i="14" s="1"/>
  <c r="H113" i="14" s="1"/>
  <c r="H114" i="14" s="1"/>
  <c r="H115" i="14" s="1"/>
  <c r="H116" i="14" s="1"/>
  <c r="H117" i="14" s="1"/>
  <c r="H118" i="14" s="1"/>
  <c r="H119" i="14" s="1"/>
  <c r="H120" i="14" s="1"/>
  <c r="H121" i="14" s="1"/>
  <c r="H122" i="14" s="1"/>
  <c r="H123" i="14" s="1"/>
  <c r="H124" i="14" s="1"/>
  <c r="H125" i="14" s="1"/>
  <c r="H126" i="14" s="1"/>
  <c r="H127" i="14" s="1"/>
  <c r="H128" i="14" s="1"/>
  <c r="H129" i="14" s="1"/>
  <c r="H130" i="14" s="1"/>
  <c r="H131" i="14" s="1"/>
  <c r="H132" i="14" s="1"/>
  <c r="H133" i="14" s="1"/>
  <c r="H134" i="14" s="1"/>
  <c r="H135" i="14" s="1"/>
  <c r="H136" i="14" s="1"/>
  <c r="H137" i="14" s="1"/>
  <c r="H138" i="14" s="1"/>
  <c r="H139" i="14" s="1"/>
  <c r="H140" i="14" s="1"/>
  <c r="H141" i="14" s="1"/>
  <c r="H142" i="14" s="1"/>
  <c r="H143" i="14" s="1"/>
  <c r="H144" i="14" s="1"/>
  <c r="H145" i="14" s="1"/>
  <c r="H146" i="14" s="1"/>
  <c r="H147" i="14" s="1"/>
  <c r="H148" i="14" s="1"/>
  <c r="H149" i="14" s="1"/>
  <c r="H150" i="14" s="1"/>
  <c r="H151" i="14" s="1"/>
  <c r="H152" i="14" s="1"/>
  <c r="H153" i="14" s="1"/>
  <c r="H154" i="14" s="1"/>
  <c r="H155" i="14" s="1"/>
  <c r="H156" i="14" s="1"/>
  <c r="H157" i="14" s="1"/>
  <c r="H158" i="14" s="1"/>
  <c r="H159" i="14" s="1"/>
  <c r="H160" i="14" s="1"/>
  <c r="H161" i="14" s="1"/>
  <c r="H162" i="14" s="1"/>
  <c r="H163" i="14" s="1"/>
  <c r="H164" i="14" s="1"/>
  <c r="H165" i="14" s="1"/>
  <c r="H166" i="14" s="1"/>
  <c r="H167" i="14" s="1"/>
  <c r="H168" i="14" s="1"/>
  <c r="H169" i="14" s="1"/>
  <c r="H170" i="14" s="1"/>
  <c r="H171" i="14" s="1"/>
  <c r="H172" i="14" s="1"/>
  <c r="H173" i="14" s="1"/>
  <c r="H174" i="14" s="1"/>
  <c r="H175" i="14" s="1"/>
  <c r="H176" i="14" s="1"/>
  <c r="H177" i="14" s="1"/>
  <c r="H178" i="14" s="1"/>
  <c r="H179" i="14" s="1"/>
  <c r="H180" i="14" s="1"/>
  <c r="H181" i="14" s="1"/>
  <c r="H182" i="14" s="1"/>
  <c r="H183" i="14" s="1"/>
  <c r="H184" i="14" s="1"/>
  <c r="H185" i="14" s="1"/>
  <c r="H186" i="14" s="1"/>
  <c r="H187" i="14" s="1"/>
  <c r="H188" i="14" s="1"/>
  <c r="H189" i="14" s="1"/>
  <c r="H190" i="14" s="1"/>
  <c r="H191" i="14" s="1"/>
  <c r="H192" i="14" s="1"/>
  <c r="H193" i="14" s="1"/>
  <c r="G74" i="14"/>
  <c r="G75" i="14" s="1"/>
  <c r="G76" i="14" s="1"/>
  <c r="G77" i="14" s="1"/>
  <c r="G78" i="14" s="1"/>
  <c r="G79" i="14" s="1"/>
  <c r="G80" i="14" s="1"/>
  <c r="G81" i="14" s="1"/>
  <c r="G82" i="14" s="1"/>
  <c r="G83" i="14" s="1"/>
  <c r="G84" i="14" s="1"/>
  <c r="G85" i="14" s="1"/>
  <c r="G86" i="14" s="1"/>
  <c r="G87" i="14" s="1"/>
  <c r="G88" i="14" s="1"/>
  <c r="G89" i="14" s="1"/>
  <c r="G90" i="14" s="1"/>
  <c r="G91" i="14" s="1"/>
  <c r="G92" i="14" s="1"/>
  <c r="G93" i="14" s="1"/>
  <c r="G94" i="14" s="1"/>
  <c r="G95" i="14" s="1"/>
  <c r="G96" i="14" s="1"/>
  <c r="G97" i="14" s="1"/>
  <c r="G98" i="14" s="1"/>
  <c r="G99" i="14" s="1"/>
  <c r="G100" i="14" s="1"/>
  <c r="G101" i="14" s="1"/>
  <c r="G102" i="14" s="1"/>
  <c r="G103" i="14" s="1"/>
  <c r="G104" i="14" s="1"/>
  <c r="G105" i="14" s="1"/>
  <c r="G106" i="14" s="1"/>
  <c r="G107" i="14" s="1"/>
  <c r="G108" i="14" s="1"/>
  <c r="G109" i="14" s="1"/>
  <c r="G110" i="14" s="1"/>
  <c r="G111" i="14" s="1"/>
  <c r="G112" i="14" s="1"/>
  <c r="G113" i="14" s="1"/>
  <c r="G114" i="14" s="1"/>
  <c r="G115" i="14" s="1"/>
  <c r="G116" i="14" s="1"/>
  <c r="G117" i="14" s="1"/>
  <c r="G118" i="14" s="1"/>
  <c r="G119" i="14" s="1"/>
  <c r="G120" i="14" s="1"/>
  <c r="G121" i="14" s="1"/>
  <c r="G122" i="14" s="1"/>
  <c r="G123" i="14" s="1"/>
  <c r="G124" i="14" s="1"/>
  <c r="G125" i="14" s="1"/>
  <c r="G126" i="14" s="1"/>
  <c r="G127" i="14" s="1"/>
  <c r="G128" i="14" s="1"/>
  <c r="G129" i="14" s="1"/>
  <c r="G130" i="14" s="1"/>
  <c r="G131" i="14" s="1"/>
  <c r="G132" i="14" s="1"/>
  <c r="G133" i="14" s="1"/>
  <c r="G134" i="14" s="1"/>
  <c r="G135" i="14" s="1"/>
  <c r="G136" i="14" s="1"/>
  <c r="G137" i="14" s="1"/>
  <c r="G138" i="14" s="1"/>
  <c r="G139" i="14" s="1"/>
  <c r="G140" i="14" s="1"/>
  <c r="G141" i="14" s="1"/>
  <c r="G142" i="14" s="1"/>
  <c r="G143" i="14" s="1"/>
  <c r="G144" i="14" s="1"/>
  <c r="G145" i="14" s="1"/>
  <c r="G146" i="14" s="1"/>
  <c r="G147" i="14" s="1"/>
  <c r="G148" i="14" s="1"/>
  <c r="G149" i="14" s="1"/>
  <c r="G150" i="14" s="1"/>
  <c r="G151" i="14" s="1"/>
  <c r="G152" i="14" s="1"/>
  <c r="G153" i="14" s="1"/>
  <c r="G154" i="14" s="1"/>
  <c r="G155" i="14" s="1"/>
  <c r="G156" i="14" s="1"/>
  <c r="G157" i="14" s="1"/>
  <c r="G158" i="14" s="1"/>
  <c r="G159" i="14" s="1"/>
  <c r="G160" i="14" s="1"/>
  <c r="G161" i="14" s="1"/>
  <c r="G162" i="14" s="1"/>
  <c r="G163" i="14" s="1"/>
  <c r="G164" i="14" s="1"/>
  <c r="G165" i="14" s="1"/>
  <c r="G166" i="14" s="1"/>
  <c r="G167" i="14" s="1"/>
  <c r="G168" i="14" s="1"/>
  <c r="G169" i="14" s="1"/>
  <c r="G170" i="14" s="1"/>
  <c r="G171" i="14" s="1"/>
  <c r="G172" i="14" s="1"/>
  <c r="G173" i="14" s="1"/>
  <c r="G174" i="14" s="1"/>
  <c r="G175" i="14" s="1"/>
  <c r="G176" i="14" s="1"/>
  <c r="G177" i="14" s="1"/>
  <c r="G178" i="14" s="1"/>
  <c r="G179" i="14" s="1"/>
  <c r="G180" i="14" s="1"/>
  <c r="G181" i="14" s="1"/>
  <c r="G182" i="14" s="1"/>
  <c r="G183" i="14" s="1"/>
  <c r="G184" i="14" s="1"/>
  <c r="G185" i="14" s="1"/>
  <c r="G186" i="14" s="1"/>
  <c r="G187" i="14" s="1"/>
  <c r="G188" i="14" s="1"/>
  <c r="G189" i="14" s="1"/>
  <c r="G190" i="14" s="1"/>
  <c r="G191" i="14" s="1"/>
  <c r="G192" i="14" s="1"/>
  <c r="G193" i="14" s="1"/>
  <c r="G194" i="14" s="1"/>
  <c r="G195" i="14" s="1"/>
  <c r="G196" i="14" s="1"/>
  <c r="G197" i="14" s="1"/>
  <c r="G198" i="14" s="1"/>
  <c r="G199" i="14" s="1"/>
  <c r="G200" i="14" s="1"/>
  <c r="G201" i="14" s="1"/>
  <c r="G202" i="14" s="1"/>
  <c r="G203" i="14" s="1"/>
  <c r="G204" i="14" s="1"/>
  <c r="G205" i="14" s="1"/>
  <c r="G206" i="14" s="1"/>
  <c r="G207" i="14" s="1"/>
  <c r="G208" i="14" s="1"/>
  <c r="G209" i="14" s="1"/>
  <c r="G210" i="14" s="1"/>
  <c r="G211" i="14" s="1"/>
  <c r="G212" i="14" s="1"/>
  <c r="G213" i="14" s="1"/>
  <c r="G214" i="14" s="1"/>
  <c r="G215" i="14" s="1"/>
  <c r="G216" i="14" s="1"/>
  <c r="G217" i="14" s="1"/>
  <c r="G218" i="14" s="1"/>
  <c r="G219" i="14" s="1"/>
  <c r="G220" i="14" s="1"/>
  <c r="G221" i="14" s="1"/>
  <c r="G222" i="14" s="1"/>
  <c r="G223" i="14" s="1"/>
  <c r="G224" i="14" s="1"/>
  <c r="G225" i="14" s="1"/>
  <c r="G226" i="14" s="1"/>
  <c r="G227" i="14" s="1"/>
  <c r="G228" i="14" s="1"/>
  <c r="G229" i="14" s="1"/>
  <c r="G230" i="14" s="1"/>
  <c r="G231" i="14" s="1"/>
  <c r="G232" i="14" s="1"/>
  <c r="G233" i="14" s="1"/>
  <c r="G234" i="14" s="1"/>
  <c r="G235" i="14" s="1"/>
  <c r="G236" i="14" s="1"/>
  <c r="G237" i="14" s="1"/>
  <c r="G238" i="14" s="1"/>
  <c r="G239" i="14" s="1"/>
  <c r="G240" i="14" s="1"/>
  <c r="G241" i="14" s="1"/>
  <c r="G242" i="14" s="1"/>
  <c r="G243" i="14" s="1"/>
  <c r="G244" i="14" s="1"/>
  <c r="G245" i="14" s="1"/>
  <c r="G246" i="14" s="1"/>
  <c r="G247" i="14" s="1"/>
  <c r="G248" i="14" s="1"/>
  <c r="G249" i="14" s="1"/>
  <c r="G250" i="14" s="1"/>
  <c r="G251" i="14" s="1"/>
  <c r="G252" i="14" s="1"/>
  <c r="G253" i="14" s="1"/>
  <c r="G254" i="14" s="1"/>
  <c r="G255" i="14" s="1"/>
  <c r="G256" i="14" s="1"/>
  <c r="G257" i="14" s="1"/>
  <c r="G258" i="14" s="1"/>
  <c r="G259" i="14" s="1"/>
  <c r="G260" i="14" s="1"/>
  <c r="G261" i="14" s="1"/>
  <c r="G262" i="14" s="1"/>
  <c r="G263" i="14" s="1"/>
  <c r="G264" i="14" s="1"/>
  <c r="G265" i="14" s="1"/>
  <c r="G266" i="14" s="1"/>
  <c r="G267" i="14" s="1"/>
  <c r="G268" i="14" s="1"/>
  <c r="G269" i="14" s="1"/>
  <c r="G270" i="14" s="1"/>
  <c r="G271" i="14" s="1"/>
  <c r="G272" i="14" s="1"/>
  <c r="G273" i="14" s="1"/>
  <c r="G274" i="14" s="1"/>
  <c r="G275" i="14" s="1"/>
  <c r="G276" i="14" s="1"/>
  <c r="G277" i="14" s="1"/>
  <c r="G278" i="14" s="1"/>
  <c r="G279" i="14" s="1"/>
  <c r="G280" i="14" s="1"/>
  <c r="G281" i="14" s="1"/>
  <c r="G282" i="14" s="1"/>
  <c r="G283" i="14" s="1"/>
  <c r="G284" i="14" s="1"/>
  <c r="G285" i="14" s="1"/>
  <c r="G286" i="14" s="1"/>
  <c r="G287" i="14" s="1"/>
  <c r="G288" i="14" s="1"/>
  <c r="G289" i="14" s="1"/>
  <c r="G290" i="14" s="1"/>
  <c r="G291" i="14" s="1"/>
  <c r="G292" i="14" s="1"/>
  <c r="G293" i="14" s="1"/>
  <c r="G294" i="14" s="1"/>
  <c r="G295" i="14" s="1"/>
  <c r="G296" i="14" s="1"/>
  <c r="G297" i="14" s="1"/>
  <c r="G298" i="14" s="1"/>
  <c r="G299" i="14" s="1"/>
  <c r="G300" i="14" s="1"/>
  <c r="G301" i="14" s="1"/>
  <c r="G302" i="14" s="1"/>
  <c r="G303" i="14" s="1"/>
  <c r="G304" i="14" s="1"/>
  <c r="G305" i="14" s="1"/>
  <c r="G306" i="14" s="1"/>
  <c r="G307" i="14" s="1"/>
  <c r="G308" i="14" s="1"/>
  <c r="G309" i="14" s="1"/>
  <c r="G310" i="14" s="1"/>
  <c r="G311" i="14" s="1"/>
  <c r="G312" i="14" s="1"/>
  <c r="G313" i="14" s="1"/>
  <c r="G314" i="14" s="1"/>
  <c r="G315" i="14" s="1"/>
  <c r="G316" i="14" s="1"/>
  <c r="G317" i="14" s="1"/>
  <c r="G318" i="14" s="1"/>
  <c r="G319" i="14" s="1"/>
  <c r="G320" i="14" s="1"/>
  <c r="G321" i="14" s="1"/>
  <c r="G322" i="14" s="1"/>
  <c r="G323" i="14" s="1"/>
  <c r="G324" i="14" s="1"/>
  <c r="G325" i="14" s="1"/>
  <c r="G326" i="14" s="1"/>
  <c r="G327" i="14" s="1"/>
  <c r="G328" i="14" s="1"/>
  <c r="G329" i="14" s="1"/>
  <c r="G330" i="14" s="1"/>
  <c r="G331" i="14" s="1"/>
  <c r="G332" i="14" s="1"/>
  <c r="G333" i="14" s="1"/>
  <c r="G334" i="14" s="1"/>
  <c r="G335" i="14" s="1"/>
  <c r="O38" i="18" l="1"/>
  <c r="W37" i="18"/>
  <c r="N39" i="18"/>
  <c r="V38" i="18"/>
  <c r="AQ4" i="10"/>
  <c r="BO4" i="10" s="1"/>
  <c r="BJ10" i="10"/>
  <c r="F5" i="13"/>
  <c r="H5" i="13" s="1"/>
  <c r="N39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F14" i="13"/>
  <c r="H14" i="13" s="1"/>
  <c r="F13" i="13"/>
  <c r="H13" i="13" s="1"/>
  <c r="F12" i="13"/>
  <c r="H12" i="13" s="1"/>
  <c r="F11" i="13"/>
  <c r="H11" i="13" s="1"/>
  <c r="F10" i="13"/>
  <c r="H10" i="13" s="1"/>
  <c r="F9" i="13"/>
  <c r="H9" i="13" s="1"/>
  <c r="F8" i="13"/>
  <c r="H8" i="13" s="1"/>
  <c r="F7" i="13"/>
  <c r="H7" i="13" s="1"/>
  <c r="F6" i="13"/>
  <c r="H6" i="13" s="1"/>
  <c r="N40" i="18" l="1"/>
  <c r="V39" i="18"/>
  <c r="O39" i="18"/>
  <c r="W38" i="18"/>
  <c r="I5" i="13"/>
  <c r="I6" i="13"/>
  <c r="I7" i="13"/>
  <c r="I8" i="13"/>
  <c r="I9" i="13"/>
  <c r="I11" i="13"/>
  <c r="I12" i="13"/>
  <c r="I10" i="13"/>
  <c r="I13" i="13"/>
  <c r="I14" i="13"/>
  <c r="AA34" i="10"/>
  <c r="Z34" i="10"/>
  <c r="Y34" i="10"/>
  <c r="X34" i="10"/>
  <c r="W34" i="10"/>
  <c r="V34" i="10"/>
  <c r="U34" i="10"/>
  <c r="T34" i="10"/>
  <c r="S34" i="10"/>
  <c r="R34" i="10"/>
  <c r="Q34" i="10"/>
  <c r="P34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AA11" i="10"/>
  <c r="M82" i="10"/>
  <c r="M80" i="10"/>
  <c r="M88" i="10" s="1"/>
  <c r="M79" i="10"/>
  <c r="M87" i="10" s="1"/>
  <c r="M78" i="10"/>
  <c r="M86" i="10" s="1"/>
  <c r="M77" i="10"/>
  <c r="M85" i="10" s="1"/>
  <c r="AB10" i="10"/>
  <c r="BH10" i="10" s="1"/>
  <c r="AD14" i="10"/>
  <c r="AJ5" i="10"/>
  <c r="AJ6" i="10"/>
  <c r="AJ7" i="10"/>
  <c r="AJ8" i="10"/>
  <c r="AF5" i="10"/>
  <c r="AG5" i="10" s="1"/>
  <c r="AF6" i="10"/>
  <c r="AG6" i="10" s="1"/>
  <c r="AF7" i="10"/>
  <c r="AG7" i="10" s="1"/>
  <c r="AF8" i="10"/>
  <c r="AG8" i="10" s="1"/>
  <c r="AF9" i="10"/>
  <c r="AG9" i="10" s="1"/>
  <c r="AF4" i="10"/>
  <c r="AG4" i="10" s="1"/>
  <c r="AH4" i="10"/>
  <c r="AI4" i="10" s="1"/>
  <c r="AE5" i="10"/>
  <c r="AE6" i="10"/>
  <c r="AE7" i="10"/>
  <c r="AE8" i="10"/>
  <c r="AE9" i="10"/>
  <c r="AE4" i="10"/>
  <c r="AD11" i="10"/>
  <c r="AH5" i="10"/>
  <c r="AI5" i="10" s="1"/>
  <c r="AH6" i="10"/>
  <c r="AI6" i="10" s="1"/>
  <c r="AH9" i="10"/>
  <c r="AI9" i="10" s="1"/>
  <c r="AH8" i="10"/>
  <c r="AH7" i="10"/>
  <c r="AI7" i="10" s="1"/>
  <c r="I26" i="12"/>
  <c r="I25" i="12"/>
  <c r="I24" i="12"/>
  <c r="I23" i="12"/>
  <c r="I22" i="12"/>
  <c r="I21" i="12"/>
  <c r="H26" i="12"/>
  <c r="H25" i="12"/>
  <c r="H24" i="12"/>
  <c r="H23" i="12"/>
  <c r="H22" i="12"/>
  <c r="AC10" i="10"/>
  <c r="O40" i="18" l="1"/>
  <c r="W39" i="18"/>
  <c r="N41" i="18"/>
  <c r="V40" i="18"/>
  <c r="M89" i="10"/>
  <c r="Y16" i="15"/>
  <c r="Y17" i="15" s="1"/>
  <c r="AK5" i="10"/>
  <c r="AK6" i="10"/>
  <c r="AK7" i="10"/>
  <c r="AK8" i="10"/>
  <c r="AP5" i="10"/>
  <c r="BN5" i="10" s="1"/>
  <c r="BI10" i="10"/>
  <c r="D24" i="12"/>
  <c r="D22" i="12"/>
  <c r="D21" i="12"/>
  <c r="D25" i="12"/>
  <c r="G27" i="12"/>
  <c r="D23" i="12"/>
  <c r="C27" i="12"/>
  <c r="L27" i="12" s="1"/>
  <c r="B27" i="12"/>
  <c r="D26" i="12"/>
  <c r="AB11" i="10"/>
  <c r="AP4" i="10"/>
  <c r="BN4" i="10" s="1"/>
  <c r="AF10" i="10"/>
  <c r="AH15" i="10"/>
  <c r="AF11" i="10"/>
  <c r="AD15" i="10"/>
  <c r="AJ15" i="10"/>
  <c r="AH11" i="10"/>
  <c r="AP10" i="10" s="1"/>
  <c r="D15" i="13"/>
  <c r="N15" i="13" s="1"/>
  <c r="AH10" i="10"/>
  <c r="AH14" i="10"/>
  <c r="AF15" i="10"/>
  <c r="AI8" i="10"/>
  <c r="AF14" i="10"/>
  <c r="AJ10" i="10"/>
  <c r="AP8" i="10" s="1"/>
  <c r="AJ14" i="10"/>
  <c r="AK4" i="10"/>
  <c r="AE10" i="10"/>
  <c r="AC11" i="10"/>
  <c r="AD16" i="10" s="1"/>
  <c r="H27" i="12" l="1"/>
  <c r="K27" i="12"/>
  <c r="N42" i="18"/>
  <c r="V41" i="18"/>
  <c r="O41" i="18"/>
  <c r="W40" i="18"/>
  <c r="P24" i="12"/>
  <c r="P25" i="12"/>
  <c r="AQ13" i="10"/>
  <c r="AQ10" i="10"/>
  <c r="BN10" i="10"/>
  <c r="AQ11" i="10"/>
  <c r="BN11" i="10"/>
  <c r="AQ12" i="10"/>
  <c r="AR12" i="10" s="1"/>
  <c r="BP12" i="10" s="1"/>
  <c r="AQ8" i="10"/>
  <c r="BN8" i="10"/>
  <c r="AD17" i="10"/>
  <c r="AF17" i="10"/>
  <c r="AF12" i="10"/>
  <c r="AP6" i="10"/>
  <c r="AI10" i="10"/>
  <c r="AP7" i="10"/>
  <c r="AF13" i="10"/>
  <c r="AP9" i="10"/>
  <c r="F15" i="13"/>
  <c r="J15" i="13"/>
  <c r="AI11" i="10"/>
  <c r="AG10" i="10"/>
  <c r="AF16" i="10"/>
  <c r="AH17" i="10"/>
  <c r="AJ17" i="10"/>
  <c r="AJ16" i="10"/>
  <c r="AK11" i="10"/>
  <c r="AG11" i="10"/>
  <c r="AJ12" i="10"/>
  <c r="AK10" i="10"/>
  <c r="AH12" i="10"/>
  <c r="AH16" i="10"/>
  <c r="AJ13" i="10"/>
  <c r="AH13" i="10"/>
  <c r="AD13" i="10"/>
  <c r="AE11" i="10"/>
  <c r="BO12" i="10" l="1"/>
  <c r="O42" i="18"/>
  <c r="W41" i="18"/>
  <c r="N43" i="18"/>
  <c r="V42" i="18"/>
  <c r="T15" i="13"/>
  <c r="J18" i="13"/>
  <c r="AQ9" i="10"/>
  <c r="BN9" i="10"/>
  <c r="AQ7" i="10"/>
  <c r="BN7" i="10"/>
  <c r="AR11" i="10"/>
  <c r="BP11" i="10" s="1"/>
  <c r="BO11" i="10"/>
  <c r="AQ6" i="10"/>
  <c r="BN6" i="10"/>
  <c r="AR10" i="10"/>
  <c r="BP10" i="10" s="1"/>
  <c r="BO10" i="10"/>
  <c r="AR13" i="10"/>
  <c r="BP13" i="10" s="1"/>
  <c r="BO13" i="10"/>
  <c r="AR8" i="10"/>
  <c r="BP8" i="10" s="1"/>
  <c r="BO8" i="10"/>
  <c r="H15" i="13"/>
  <c r="P15" i="13"/>
  <c r="G1170" i="1"/>
  <c r="G1171" i="1" s="1"/>
  <c r="A1169" i="1"/>
  <c r="G1064" i="1"/>
  <c r="G1065" i="1" s="1"/>
  <c r="A1063" i="1"/>
  <c r="N44" i="18" l="1"/>
  <c r="V43" i="18"/>
  <c r="O43" i="18"/>
  <c r="W42" i="18"/>
  <c r="AR6" i="10"/>
  <c r="BP6" i="10" s="1"/>
  <c r="BO6" i="10"/>
  <c r="AR7" i="10"/>
  <c r="BP7" i="10" s="1"/>
  <c r="BO7" i="10"/>
  <c r="AR9" i="10"/>
  <c r="BP9" i="10" s="1"/>
  <c r="BO9" i="10"/>
  <c r="I15" i="13"/>
  <c r="S15" i="13" s="1"/>
  <c r="R15" i="13"/>
  <c r="A1064" i="1"/>
  <c r="A1170" i="1"/>
  <c r="G1066" i="1"/>
  <c r="G1067" i="1" s="1"/>
  <c r="A1065" i="1"/>
  <c r="G1172" i="1"/>
  <c r="A1171" i="1"/>
  <c r="O44" i="18" l="1"/>
  <c r="W43" i="18"/>
  <c r="N45" i="18"/>
  <c r="V44" i="18"/>
  <c r="A1066" i="1"/>
  <c r="G1173" i="1"/>
  <c r="A1172" i="1"/>
  <c r="G1068" i="1"/>
  <c r="A1067" i="1"/>
  <c r="N46" i="18" l="1"/>
  <c r="V45" i="18"/>
  <c r="O45" i="18"/>
  <c r="W44" i="18"/>
  <c r="G1174" i="1"/>
  <c r="A1173" i="1"/>
  <c r="A1068" i="1"/>
  <c r="G1069" i="1"/>
  <c r="O46" i="18" l="1"/>
  <c r="W45" i="18"/>
  <c r="N47" i="18"/>
  <c r="V46" i="18"/>
  <c r="G1175" i="1"/>
  <c r="A1174" i="1"/>
  <c r="G1070" i="1"/>
  <c r="A1069" i="1"/>
  <c r="N48" i="18" l="1"/>
  <c r="V47" i="18"/>
  <c r="O47" i="18"/>
  <c r="W46" i="18"/>
  <c r="A1175" i="1"/>
  <c r="G1176" i="1"/>
  <c r="A1070" i="1"/>
  <c r="G1071" i="1"/>
  <c r="O48" i="18" l="1"/>
  <c r="W47" i="18"/>
  <c r="N49" i="18"/>
  <c r="V48" i="18"/>
  <c r="A1176" i="1"/>
  <c r="G1177" i="1"/>
  <c r="A1071" i="1"/>
  <c r="G1072" i="1"/>
  <c r="N50" i="18" l="1"/>
  <c r="V49" i="18"/>
  <c r="O49" i="18"/>
  <c r="W48" i="18"/>
  <c r="A1177" i="1"/>
  <c r="G1178" i="1"/>
  <c r="G1073" i="1"/>
  <c r="A1072" i="1"/>
  <c r="O50" i="18" l="1"/>
  <c r="W49" i="18"/>
  <c r="N51" i="18"/>
  <c r="V50" i="18"/>
  <c r="A1178" i="1"/>
  <c r="G1179" i="1"/>
  <c r="G1074" i="1"/>
  <c r="A1073" i="1"/>
  <c r="N52" i="18" l="1"/>
  <c r="V51" i="18"/>
  <c r="O51" i="18"/>
  <c r="W50" i="18"/>
  <c r="G1180" i="1"/>
  <c r="A1179" i="1"/>
  <c r="G1075" i="1"/>
  <c r="A1074" i="1"/>
  <c r="O52" i="18" l="1"/>
  <c r="W51" i="18"/>
  <c r="N53" i="18"/>
  <c r="V52" i="18"/>
  <c r="G1181" i="1"/>
  <c r="A1180" i="1"/>
  <c r="G1076" i="1"/>
  <c r="A1075" i="1"/>
  <c r="N54" i="18" l="1"/>
  <c r="V53" i="18"/>
  <c r="O53" i="18"/>
  <c r="W52" i="18"/>
  <c r="G1182" i="1"/>
  <c r="A1181" i="1"/>
  <c r="A1076" i="1"/>
  <c r="G1077" i="1"/>
  <c r="O54" i="18" l="1"/>
  <c r="W53" i="18"/>
  <c r="N55" i="18"/>
  <c r="V54" i="18"/>
  <c r="G1183" i="1"/>
  <c r="A1182" i="1"/>
  <c r="G1078" i="1"/>
  <c r="A1077" i="1"/>
  <c r="N56" i="18" l="1"/>
  <c r="V55" i="18"/>
  <c r="O55" i="18"/>
  <c r="W54" i="18"/>
  <c r="G1184" i="1"/>
  <c r="A1183" i="1"/>
  <c r="G1079" i="1"/>
  <c r="A1078" i="1"/>
  <c r="O56" i="18" l="1"/>
  <c r="W55" i="18"/>
  <c r="N57" i="18"/>
  <c r="V56" i="18"/>
  <c r="G1185" i="1"/>
  <c r="A1184" i="1"/>
  <c r="G1080" i="1"/>
  <c r="A1079" i="1"/>
  <c r="N58" i="18" l="1"/>
  <c r="V57" i="18"/>
  <c r="O57" i="18"/>
  <c r="W56" i="18"/>
  <c r="G1186" i="1"/>
  <c r="A1185" i="1"/>
  <c r="G1081" i="1"/>
  <c r="A1080" i="1"/>
  <c r="O58" i="18" l="1"/>
  <c r="W57" i="18"/>
  <c r="N59" i="18"/>
  <c r="V58" i="18"/>
  <c r="G1187" i="1"/>
  <c r="A1186" i="1"/>
  <c r="G1082" i="1"/>
  <c r="A1081" i="1"/>
  <c r="N60" i="18" l="1"/>
  <c r="V59" i="18"/>
  <c r="O59" i="18"/>
  <c r="W58" i="18"/>
  <c r="A1187" i="1"/>
  <c r="G1188" i="1"/>
  <c r="A1082" i="1"/>
  <c r="G1083" i="1"/>
  <c r="O60" i="18" l="1"/>
  <c r="W59" i="18"/>
  <c r="N61" i="18"/>
  <c r="V60" i="18"/>
  <c r="G1189" i="1"/>
  <c r="A1188" i="1"/>
  <c r="G1084" i="1"/>
  <c r="A1083" i="1"/>
  <c r="N62" i="18" l="1"/>
  <c r="V61" i="18"/>
  <c r="O61" i="18"/>
  <c r="W60" i="18"/>
  <c r="A1189" i="1"/>
  <c r="G1190" i="1"/>
  <c r="G1085" i="1"/>
  <c r="A1084" i="1"/>
  <c r="O62" i="18" l="1"/>
  <c r="W61" i="18"/>
  <c r="N63" i="18"/>
  <c r="V62" i="18"/>
  <c r="A1190" i="1"/>
  <c r="G1191" i="1"/>
  <c r="G1086" i="1"/>
  <c r="A1085" i="1"/>
  <c r="N64" i="18" l="1"/>
  <c r="V63" i="18"/>
  <c r="O63" i="18"/>
  <c r="W62" i="18"/>
  <c r="G1192" i="1"/>
  <c r="A1191" i="1"/>
  <c r="G1087" i="1"/>
  <c r="A1086" i="1"/>
  <c r="O64" i="18" l="1"/>
  <c r="W63" i="18"/>
  <c r="N65" i="18"/>
  <c r="V64" i="18"/>
  <c r="G1193" i="1"/>
  <c r="A1192" i="1"/>
  <c r="G1088" i="1"/>
  <c r="A1087" i="1"/>
  <c r="N66" i="18" l="1"/>
  <c r="V65" i="18"/>
  <c r="O65" i="18"/>
  <c r="W64" i="18"/>
  <c r="A1193" i="1"/>
  <c r="G1194" i="1"/>
  <c r="A1088" i="1"/>
  <c r="G1089" i="1"/>
  <c r="O66" i="18" l="1"/>
  <c r="W65" i="18"/>
  <c r="N67" i="18"/>
  <c r="V66" i="18"/>
  <c r="A1194" i="1"/>
  <c r="G1195" i="1"/>
  <c r="A1089" i="1"/>
  <c r="G1090" i="1"/>
  <c r="N68" i="18" l="1"/>
  <c r="V67" i="18"/>
  <c r="O67" i="18"/>
  <c r="W66" i="18"/>
  <c r="G1196" i="1"/>
  <c r="A1195" i="1"/>
  <c r="A1090" i="1"/>
  <c r="G1091" i="1"/>
  <c r="O68" i="18" l="1"/>
  <c r="W67" i="18"/>
  <c r="N69" i="18"/>
  <c r="V68" i="18"/>
  <c r="A1196" i="1"/>
  <c r="G1197" i="1"/>
  <c r="G1092" i="1"/>
  <c r="A1091" i="1"/>
  <c r="N70" i="18" l="1"/>
  <c r="V69" i="18"/>
  <c r="O69" i="18"/>
  <c r="W68" i="18"/>
  <c r="G1198" i="1"/>
  <c r="A1197" i="1"/>
  <c r="G1093" i="1"/>
  <c r="A1092" i="1"/>
  <c r="O70" i="18" l="1"/>
  <c r="W69" i="18"/>
  <c r="N71" i="18"/>
  <c r="V70" i="18"/>
  <c r="G1199" i="1"/>
  <c r="A1198" i="1"/>
  <c r="G1094" i="1"/>
  <c r="A1093" i="1"/>
  <c r="N72" i="18" l="1"/>
  <c r="V71" i="18"/>
  <c r="O71" i="18"/>
  <c r="W70" i="18"/>
  <c r="A1199" i="1"/>
  <c r="G1200" i="1"/>
  <c r="A1094" i="1"/>
  <c r="G1095" i="1"/>
  <c r="O72" i="18" l="1"/>
  <c r="W71" i="18"/>
  <c r="N73" i="18"/>
  <c r="V72" i="18"/>
  <c r="G1201" i="1"/>
  <c r="A1200" i="1"/>
  <c r="G1096" i="1"/>
  <c r="A1095" i="1"/>
  <c r="N74" i="18" l="1"/>
  <c r="V73" i="18"/>
  <c r="O73" i="18"/>
  <c r="W72" i="18"/>
  <c r="A1201" i="1"/>
  <c r="G1202" i="1"/>
  <c r="G1097" i="1"/>
  <c r="A1096" i="1"/>
  <c r="O74" i="18" l="1"/>
  <c r="W73" i="18"/>
  <c r="N75" i="18"/>
  <c r="V74" i="18"/>
  <c r="G1203" i="1"/>
  <c r="A1202" i="1"/>
  <c r="G1098" i="1"/>
  <c r="A1097" i="1"/>
  <c r="N76" i="18" l="1"/>
  <c r="V75" i="18"/>
  <c r="O75" i="18"/>
  <c r="W74" i="18"/>
  <c r="G1204" i="1"/>
  <c r="A1203" i="1"/>
  <c r="A1098" i="1"/>
  <c r="G1099" i="1"/>
  <c r="O76" i="18" l="1"/>
  <c r="W75" i="18"/>
  <c r="N77" i="18"/>
  <c r="V76" i="18"/>
  <c r="G1205" i="1"/>
  <c r="A1204" i="1"/>
  <c r="G1100" i="1"/>
  <c r="A1099" i="1"/>
  <c r="N78" i="18" l="1"/>
  <c r="V77" i="18"/>
  <c r="O77" i="18"/>
  <c r="W76" i="18"/>
  <c r="A1205" i="1"/>
  <c r="G1206" i="1"/>
  <c r="A1100" i="1"/>
  <c r="G1101" i="1"/>
  <c r="O78" i="18" l="1"/>
  <c r="W77" i="18"/>
  <c r="N79" i="18"/>
  <c r="V78" i="18"/>
  <c r="A1206" i="1"/>
  <c r="G1207" i="1"/>
  <c r="G1102" i="1"/>
  <c r="A1101" i="1"/>
  <c r="N80" i="18" l="1"/>
  <c r="V79" i="18"/>
  <c r="O79" i="18"/>
  <c r="W78" i="18"/>
  <c r="G1208" i="1"/>
  <c r="A1207" i="1"/>
  <c r="G1103" i="1"/>
  <c r="A1102" i="1"/>
  <c r="O80" i="18" l="1"/>
  <c r="W79" i="18"/>
  <c r="N81" i="18"/>
  <c r="V80" i="18"/>
  <c r="A1208" i="1"/>
  <c r="G1209" i="1"/>
  <c r="G1104" i="1"/>
  <c r="A1103" i="1"/>
  <c r="N82" i="18" l="1"/>
  <c r="V81" i="18"/>
  <c r="O81" i="18"/>
  <c r="W80" i="18"/>
  <c r="G1210" i="1"/>
  <c r="A1209" i="1"/>
  <c r="G1105" i="1"/>
  <c r="A1104" i="1"/>
  <c r="O82" i="18" l="1"/>
  <c r="W81" i="18"/>
  <c r="N83" i="18"/>
  <c r="V82" i="18"/>
  <c r="G1211" i="1"/>
  <c r="A1210" i="1"/>
  <c r="G1106" i="1"/>
  <c r="A1105" i="1"/>
  <c r="N84" i="18" l="1"/>
  <c r="V83" i="18"/>
  <c r="O83" i="18"/>
  <c r="W82" i="18"/>
  <c r="A1211" i="1"/>
  <c r="G1212" i="1"/>
  <c r="A1106" i="1"/>
  <c r="G1107" i="1"/>
  <c r="N85" i="18" l="1"/>
  <c r="V84" i="18"/>
  <c r="O84" i="18"/>
  <c r="W83" i="18"/>
  <c r="A1212" i="1"/>
  <c r="G1213" i="1"/>
  <c r="G1108" i="1"/>
  <c r="A1107" i="1"/>
  <c r="O85" i="18" l="1"/>
  <c r="W84" i="18"/>
  <c r="N86" i="18"/>
  <c r="V85" i="18"/>
  <c r="G1214" i="1"/>
  <c r="A1213" i="1"/>
  <c r="G1109" i="1"/>
  <c r="A1108" i="1"/>
  <c r="N87" i="18" l="1"/>
  <c r="V86" i="18"/>
  <c r="O86" i="18"/>
  <c r="W85" i="18"/>
  <c r="G1215" i="1"/>
  <c r="A1214" i="1"/>
  <c r="G1110" i="1"/>
  <c r="A1109" i="1"/>
  <c r="O87" i="18" l="1"/>
  <c r="W86" i="18"/>
  <c r="N88" i="18"/>
  <c r="V87" i="18"/>
  <c r="G1216" i="1"/>
  <c r="A1215" i="1"/>
  <c r="G1111" i="1"/>
  <c r="A1110" i="1"/>
  <c r="N89" i="18" l="1"/>
  <c r="V88" i="18"/>
  <c r="O88" i="18"/>
  <c r="W87" i="18"/>
  <c r="G1217" i="1"/>
  <c r="A1216" i="1"/>
  <c r="G1112" i="1"/>
  <c r="A1111" i="1"/>
  <c r="O89" i="18" l="1"/>
  <c r="W88" i="18"/>
  <c r="N90" i="18"/>
  <c r="V89" i="18"/>
  <c r="A1217" i="1"/>
  <c r="G1218" i="1"/>
  <c r="A1112" i="1"/>
  <c r="G1113" i="1"/>
  <c r="N91" i="18" l="1"/>
  <c r="V90" i="18"/>
  <c r="O90" i="18"/>
  <c r="W89" i="18"/>
  <c r="G1219" i="1"/>
  <c r="A1218" i="1"/>
  <c r="A1113" i="1"/>
  <c r="G1114" i="1"/>
  <c r="O91" i="18" l="1"/>
  <c r="W90" i="18"/>
  <c r="N92" i="18"/>
  <c r="V91" i="18"/>
  <c r="G1220" i="1"/>
  <c r="A1219" i="1"/>
  <c r="A1114" i="1"/>
  <c r="G1115" i="1"/>
  <c r="N93" i="18" l="1"/>
  <c r="V92" i="18"/>
  <c r="O92" i="18"/>
  <c r="W91" i="18"/>
  <c r="A1220" i="1"/>
  <c r="G1221" i="1"/>
  <c r="G1116" i="1"/>
  <c r="A1115" i="1"/>
  <c r="O93" i="18" l="1"/>
  <c r="W92" i="18"/>
  <c r="N94" i="18"/>
  <c r="V93" i="18"/>
  <c r="G1222" i="1"/>
  <c r="A1221" i="1"/>
  <c r="G1117" i="1"/>
  <c r="A1116" i="1"/>
  <c r="N95" i="18" l="1"/>
  <c r="V94" i="18"/>
  <c r="O94" i="18"/>
  <c r="W93" i="18"/>
  <c r="G1223" i="1"/>
  <c r="A1222" i="1"/>
  <c r="G1118" i="1"/>
  <c r="A1117" i="1"/>
  <c r="O95" i="18" l="1"/>
  <c r="W94" i="18"/>
  <c r="N96" i="18"/>
  <c r="V95" i="18"/>
  <c r="A1223" i="1"/>
  <c r="G1224" i="1"/>
  <c r="A1118" i="1"/>
  <c r="G1119" i="1"/>
  <c r="N97" i="18" l="1"/>
  <c r="V96" i="18"/>
  <c r="O96" i="18"/>
  <c r="W95" i="18"/>
  <c r="A1224" i="1"/>
  <c r="G1225" i="1"/>
  <c r="G1120" i="1"/>
  <c r="A1119" i="1"/>
  <c r="O97" i="18" l="1"/>
  <c r="W96" i="18"/>
  <c r="N98" i="18"/>
  <c r="V97" i="18"/>
  <c r="G1226" i="1"/>
  <c r="A1225" i="1"/>
  <c r="G1121" i="1"/>
  <c r="A1120" i="1"/>
  <c r="N99" i="18" l="1"/>
  <c r="V98" i="18"/>
  <c r="O98" i="18"/>
  <c r="W97" i="18"/>
  <c r="G1227" i="1"/>
  <c r="A1226" i="1"/>
  <c r="G1122" i="1"/>
  <c r="A1121" i="1"/>
  <c r="O99" i="18" l="1"/>
  <c r="W98" i="18"/>
  <c r="N100" i="18"/>
  <c r="V99" i="18"/>
  <c r="G1228" i="1"/>
  <c r="A1227" i="1"/>
  <c r="G1123" i="1"/>
  <c r="A1122" i="1"/>
  <c r="N101" i="18" l="1"/>
  <c r="V100" i="18"/>
  <c r="O100" i="18"/>
  <c r="W99" i="18"/>
  <c r="G1229" i="1"/>
  <c r="A1228" i="1"/>
  <c r="G1124" i="1"/>
  <c r="A1123" i="1"/>
  <c r="O101" i="18" l="1"/>
  <c r="W100" i="18"/>
  <c r="N102" i="18"/>
  <c r="V101" i="18"/>
  <c r="A1229" i="1"/>
  <c r="G1230" i="1"/>
  <c r="A1124" i="1"/>
  <c r="G1125" i="1"/>
  <c r="N103" i="18" l="1"/>
  <c r="V102" i="18"/>
  <c r="O102" i="18"/>
  <c r="W101" i="18"/>
  <c r="G1231" i="1"/>
  <c r="A1230" i="1"/>
  <c r="G1126" i="1"/>
  <c r="A1125" i="1"/>
  <c r="O103" i="18" l="1"/>
  <c r="W102" i="18"/>
  <c r="N104" i="18"/>
  <c r="V103" i="18"/>
  <c r="A1231" i="1"/>
  <c r="G1232" i="1"/>
  <c r="A1126" i="1"/>
  <c r="G1127" i="1"/>
  <c r="N105" i="18" l="1"/>
  <c r="V104" i="18"/>
  <c r="O104" i="18"/>
  <c r="W103" i="18"/>
  <c r="A1232" i="1"/>
  <c r="G1233" i="1"/>
  <c r="G1128" i="1"/>
  <c r="A1127" i="1"/>
  <c r="O105" i="18" l="1"/>
  <c r="W104" i="18"/>
  <c r="N106" i="18"/>
  <c r="V105" i="18"/>
  <c r="G1234" i="1"/>
  <c r="A1233" i="1"/>
  <c r="G1129" i="1"/>
  <c r="A1128" i="1"/>
  <c r="N107" i="18" l="1"/>
  <c r="V106" i="18"/>
  <c r="O106" i="18"/>
  <c r="W105" i="18"/>
  <c r="G1235" i="1"/>
  <c r="A1234" i="1"/>
  <c r="G1130" i="1"/>
  <c r="A1129" i="1"/>
  <c r="O107" i="18" l="1"/>
  <c r="W106" i="18"/>
  <c r="N108" i="18"/>
  <c r="V107" i="18"/>
  <c r="A1235" i="1"/>
  <c r="G1236" i="1"/>
  <c r="A1130" i="1"/>
  <c r="G1131" i="1"/>
  <c r="N109" i="18" l="1"/>
  <c r="V108" i="18"/>
  <c r="O108" i="18"/>
  <c r="W107" i="18"/>
  <c r="G1237" i="1"/>
  <c r="A1236" i="1"/>
  <c r="G1132" i="1"/>
  <c r="A1131" i="1"/>
  <c r="O109" i="18" l="1"/>
  <c r="W108" i="18"/>
  <c r="N110" i="18"/>
  <c r="V109" i="18"/>
  <c r="G1238" i="1"/>
  <c r="A1237" i="1"/>
  <c r="G1133" i="1"/>
  <c r="A1132" i="1"/>
  <c r="N111" i="18" l="1"/>
  <c r="V110" i="18"/>
  <c r="O110" i="18"/>
  <c r="W109" i="18"/>
  <c r="G1239" i="1"/>
  <c r="A1238" i="1"/>
  <c r="G1134" i="1"/>
  <c r="A1133" i="1"/>
  <c r="O111" i="18" l="1"/>
  <c r="W110" i="18"/>
  <c r="N112" i="18"/>
  <c r="V111" i="18"/>
  <c r="G1240" i="1"/>
  <c r="A1239" i="1"/>
  <c r="G1135" i="1"/>
  <c r="A1134" i="1"/>
  <c r="N113" i="18" l="1"/>
  <c r="V112" i="18"/>
  <c r="O112" i="18"/>
  <c r="W111" i="18"/>
  <c r="G1241" i="1"/>
  <c r="A1240" i="1"/>
  <c r="G1136" i="1"/>
  <c r="A1135" i="1"/>
  <c r="O113" i="18" l="1"/>
  <c r="W112" i="18"/>
  <c r="N114" i="18"/>
  <c r="V113" i="18"/>
  <c r="A1241" i="1"/>
  <c r="G1242" i="1"/>
  <c r="A1136" i="1"/>
  <c r="G1137" i="1"/>
  <c r="N115" i="18" l="1"/>
  <c r="V114" i="18"/>
  <c r="O114" i="18"/>
  <c r="W113" i="18"/>
  <c r="G1243" i="1"/>
  <c r="A1242" i="1"/>
  <c r="G1138" i="1"/>
  <c r="A1137" i="1"/>
  <c r="O115" i="18" l="1"/>
  <c r="W114" i="18"/>
  <c r="N116" i="18"/>
  <c r="V115" i="18"/>
  <c r="G1244" i="1"/>
  <c r="A1243" i="1"/>
  <c r="G1139" i="1"/>
  <c r="A1138" i="1"/>
  <c r="N117" i="18" l="1"/>
  <c r="V116" i="18"/>
  <c r="O116" i="18"/>
  <c r="W115" i="18"/>
  <c r="A1244" i="1"/>
  <c r="G1245" i="1"/>
  <c r="G1140" i="1"/>
  <c r="A1139" i="1"/>
  <c r="O117" i="18" l="1"/>
  <c r="W116" i="18"/>
  <c r="N118" i="18"/>
  <c r="V117" i="18"/>
  <c r="G1246" i="1"/>
  <c r="A1245" i="1"/>
  <c r="G1141" i="1"/>
  <c r="A1140" i="1"/>
  <c r="N119" i="18" l="1"/>
  <c r="V118" i="18"/>
  <c r="O118" i="18"/>
  <c r="W117" i="18"/>
  <c r="G1247" i="1"/>
  <c r="A1246" i="1"/>
  <c r="G1142" i="1"/>
  <c r="A1141" i="1"/>
  <c r="O119" i="18" l="1"/>
  <c r="W118" i="18"/>
  <c r="N120" i="18"/>
  <c r="V119" i="18"/>
  <c r="A1247" i="1"/>
  <c r="G1248" i="1"/>
  <c r="A1142" i="1"/>
  <c r="G1143" i="1"/>
  <c r="N121" i="18" l="1"/>
  <c r="V120" i="18"/>
  <c r="O120" i="18"/>
  <c r="W119" i="18"/>
  <c r="G1249" i="1"/>
  <c r="A1248" i="1"/>
  <c r="G1144" i="1"/>
  <c r="A1143" i="1"/>
  <c r="O121" i="18" l="1"/>
  <c r="W120" i="18"/>
  <c r="N122" i="18"/>
  <c r="V121" i="18"/>
  <c r="G1250" i="1"/>
  <c r="A1249" i="1"/>
  <c r="A1144" i="1"/>
  <c r="G1145" i="1"/>
  <c r="N123" i="18" l="1"/>
  <c r="V122" i="18"/>
  <c r="O122" i="18"/>
  <c r="W121" i="18"/>
  <c r="G1251" i="1"/>
  <c r="A1250" i="1"/>
  <c r="G1146" i="1"/>
  <c r="A1145" i="1"/>
  <c r="O123" i="18" l="1"/>
  <c r="W122" i="18"/>
  <c r="N124" i="18"/>
  <c r="V123" i="18"/>
  <c r="G1252" i="1"/>
  <c r="A1251" i="1"/>
  <c r="G1147" i="1"/>
  <c r="A1146" i="1"/>
  <c r="N125" i="18" l="1"/>
  <c r="V124" i="18"/>
  <c r="O124" i="18"/>
  <c r="W123" i="18"/>
  <c r="G1253" i="1"/>
  <c r="A1252" i="1"/>
  <c r="G1148" i="1"/>
  <c r="A1147" i="1"/>
  <c r="O125" i="18" l="1"/>
  <c r="W124" i="18"/>
  <c r="N126" i="18"/>
  <c r="V125" i="18"/>
  <c r="A1253" i="1"/>
  <c r="G1254" i="1"/>
  <c r="A1148" i="1"/>
  <c r="G1149" i="1"/>
  <c r="N127" i="18" l="1"/>
  <c r="V126" i="18"/>
  <c r="O126" i="18"/>
  <c r="W125" i="18"/>
  <c r="G1255" i="1"/>
  <c r="A1254" i="1"/>
  <c r="G1150" i="1"/>
  <c r="A1149" i="1"/>
  <c r="O127" i="18" l="1"/>
  <c r="W126" i="18"/>
  <c r="N128" i="18"/>
  <c r="V127" i="18"/>
  <c r="G1256" i="1"/>
  <c r="A1255" i="1"/>
  <c r="G1151" i="1"/>
  <c r="A1150" i="1"/>
  <c r="N129" i="18" l="1"/>
  <c r="V128" i="18"/>
  <c r="O128" i="18"/>
  <c r="W127" i="18"/>
  <c r="A1256" i="1"/>
  <c r="G1257" i="1"/>
  <c r="G1152" i="1"/>
  <c r="A1151" i="1"/>
  <c r="O129" i="18" l="1"/>
  <c r="W128" i="18"/>
  <c r="N130" i="18"/>
  <c r="V129" i="18"/>
  <c r="G1258" i="1"/>
  <c r="A1257" i="1"/>
  <c r="G1153" i="1"/>
  <c r="A1152" i="1"/>
  <c r="N131" i="18" l="1"/>
  <c r="V130" i="18"/>
  <c r="O130" i="18"/>
  <c r="W129" i="18"/>
  <c r="G1259" i="1"/>
  <c r="A1258" i="1"/>
  <c r="G1154" i="1"/>
  <c r="A1153" i="1"/>
  <c r="O131" i="18" l="1"/>
  <c r="W130" i="18"/>
  <c r="N132" i="18"/>
  <c r="V131" i="18"/>
  <c r="A1259" i="1"/>
  <c r="G1260" i="1"/>
  <c r="A1154" i="1"/>
  <c r="G1155" i="1"/>
  <c r="N133" i="18" l="1"/>
  <c r="V132" i="18"/>
  <c r="O132" i="18"/>
  <c r="W131" i="18"/>
  <c r="G1261" i="1"/>
  <c r="A1260" i="1"/>
  <c r="A1155" i="1"/>
  <c r="G1156" i="1"/>
  <c r="O133" i="18" l="1"/>
  <c r="W132" i="18"/>
  <c r="N134" i="18"/>
  <c r="V133" i="18"/>
  <c r="A1261" i="1"/>
  <c r="G1262" i="1"/>
  <c r="G1157" i="1"/>
  <c r="A1156" i="1"/>
  <c r="N135" i="18" l="1"/>
  <c r="V134" i="18"/>
  <c r="O134" i="18"/>
  <c r="W133" i="18"/>
  <c r="G1263" i="1"/>
  <c r="A1262" i="1"/>
  <c r="G1158" i="1"/>
  <c r="A1157" i="1"/>
  <c r="O135" i="18" l="1"/>
  <c r="W134" i="18"/>
  <c r="N136" i="18"/>
  <c r="V135" i="18"/>
  <c r="G1264" i="1"/>
  <c r="A1263" i="1"/>
  <c r="G1159" i="1"/>
  <c r="A1158" i="1"/>
  <c r="N137" i="18" l="1"/>
  <c r="V136" i="18"/>
  <c r="O136" i="18"/>
  <c r="W135" i="18"/>
  <c r="G1265" i="1"/>
  <c r="A1264" i="1"/>
  <c r="G1160" i="1"/>
  <c r="A1159" i="1"/>
  <c r="O137" i="18" l="1"/>
  <c r="W136" i="18"/>
  <c r="N138" i="18"/>
  <c r="V137" i="18"/>
  <c r="A1265" i="1"/>
  <c r="G1266" i="1"/>
  <c r="A1160" i="1"/>
  <c r="G1161" i="1"/>
  <c r="N139" i="18" l="1"/>
  <c r="V138" i="18"/>
  <c r="O138" i="18"/>
  <c r="W137" i="18"/>
  <c r="G1267" i="1"/>
  <c r="A1266" i="1"/>
  <c r="G1162" i="1"/>
  <c r="A1161" i="1"/>
  <c r="O139" i="18" l="1"/>
  <c r="W138" i="18"/>
  <c r="N140" i="18"/>
  <c r="V139" i="18"/>
  <c r="A1267" i="1"/>
  <c r="G1268" i="1"/>
  <c r="G1163" i="1"/>
  <c r="A1162" i="1"/>
  <c r="N141" i="18" l="1"/>
  <c r="V140" i="18"/>
  <c r="O140" i="18"/>
  <c r="W139" i="18"/>
  <c r="A1268" i="1"/>
  <c r="G1269" i="1"/>
  <c r="G1164" i="1"/>
  <c r="A1163" i="1"/>
  <c r="O141" i="18" l="1"/>
  <c r="W140" i="18"/>
  <c r="N142" i="18"/>
  <c r="V141" i="18"/>
  <c r="G1270" i="1"/>
  <c r="A1269" i="1"/>
  <c r="G1165" i="1"/>
  <c r="A1164" i="1"/>
  <c r="N143" i="18" l="1"/>
  <c r="V142" i="18"/>
  <c r="O142" i="18"/>
  <c r="W141" i="18"/>
  <c r="G1271" i="1"/>
  <c r="A1270" i="1"/>
  <c r="G1166" i="1"/>
  <c r="A1165" i="1"/>
  <c r="O143" i="18" l="1"/>
  <c r="W142" i="18"/>
  <c r="N144" i="18"/>
  <c r="V143" i="18"/>
  <c r="A1271" i="1"/>
  <c r="G1272" i="1"/>
  <c r="A1166" i="1"/>
  <c r="A1167" i="1" s="1"/>
  <c r="G1167" i="1"/>
  <c r="N145" i="18" l="1"/>
  <c r="V144" i="18"/>
  <c r="O144" i="18"/>
  <c r="W143" i="18"/>
  <c r="A1272" i="1"/>
  <c r="A1273" i="1" s="1"/>
  <c r="G1273" i="1"/>
  <c r="O145" i="18" l="1"/>
  <c r="W144" i="18"/>
  <c r="N146" i="18"/>
  <c r="V145" i="18"/>
  <c r="N147" i="18" l="1"/>
  <c r="V146" i="18"/>
  <c r="O146" i="18"/>
  <c r="W145" i="18"/>
  <c r="O147" i="18" l="1"/>
  <c r="W146" i="18"/>
  <c r="N148" i="18"/>
  <c r="V147" i="18"/>
  <c r="N149" i="18" l="1"/>
  <c r="V148" i="18"/>
  <c r="O148" i="18"/>
  <c r="W147" i="18"/>
  <c r="O149" i="18" l="1"/>
  <c r="W148" i="18"/>
  <c r="N150" i="18"/>
  <c r="V149" i="18"/>
  <c r="N151" i="18" l="1"/>
  <c r="V150" i="18"/>
  <c r="O150" i="18"/>
  <c r="W149" i="18"/>
  <c r="O151" i="18" l="1"/>
  <c r="W150" i="18"/>
  <c r="N152" i="18"/>
  <c r="V151" i="18"/>
  <c r="N153" i="18" l="1"/>
  <c r="V152" i="18"/>
  <c r="O152" i="18"/>
  <c r="W151" i="18"/>
  <c r="O153" i="18" l="1"/>
  <c r="W152" i="18"/>
  <c r="N154" i="18"/>
  <c r="V153" i="18"/>
  <c r="N155" i="18" l="1"/>
  <c r="V154" i="18"/>
  <c r="O154" i="18"/>
  <c r="W153" i="18"/>
  <c r="O155" i="18" l="1"/>
  <c r="W154" i="18"/>
  <c r="N156" i="18"/>
  <c r="V155" i="18"/>
  <c r="N157" i="18" l="1"/>
  <c r="V156" i="18"/>
  <c r="O156" i="18"/>
  <c r="W155" i="18"/>
  <c r="O157" i="18" l="1"/>
  <c r="W156" i="18"/>
  <c r="N158" i="18"/>
  <c r="V157" i="18"/>
  <c r="N159" i="18" l="1"/>
  <c r="V158" i="18"/>
  <c r="O158" i="18"/>
  <c r="W157" i="18"/>
  <c r="O159" i="18" l="1"/>
  <c r="W158" i="18"/>
  <c r="N160" i="18"/>
  <c r="V159" i="18"/>
  <c r="N161" i="18" l="1"/>
  <c r="V160" i="18"/>
  <c r="O160" i="18"/>
  <c r="W159" i="18"/>
  <c r="O161" i="18" l="1"/>
  <c r="W160" i="18"/>
  <c r="N162" i="18"/>
  <c r="V161" i="18"/>
  <c r="N163" i="18" l="1"/>
  <c r="V162" i="18"/>
  <c r="O162" i="18"/>
  <c r="W161" i="18"/>
  <c r="O163" i="18" l="1"/>
  <c r="W162" i="18"/>
  <c r="N164" i="18"/>
  <c r="V163" i="18"/>
  <c r="N165" i="18" l="1"/>
  <c r="V164" i="18"/>
  <c r="O164" i="18"/>
  <c r="W163" i="18"/>
  <c r="O165" i="18" l="1"/>
  <c r="W164" i="18"/>
  <c r="N166" i="18"/>
  <c r="V165" i="18"/>
  <c r="N167" i="18" l="1"/>
  <c r="V166" i="18"/>
  <c r="O166" i="18"/>
  <c r="W165" i="18"/>
  <c r="O167" i="18" l="1"/>
  <c r="W166" i="18"/>
  <c r="N168" i="18"/>
  <c r="V167" i="18"/>
  <c r="N169" i="18" l="1"/>
  <c r="V168" i="18"/>
  <c r="O168" i="18"/>
  <c r="W167" i="18"/>
  <c r="O169" i="18" l="1"/>
  <c r="W168" i="18"/>
  <c r="N170" i="18"/>
  <c r="V169" i="18"/>
  <c r="N171" i="18" l="1"/>
  <c r="V170" i="18"/>
  <c r="O170" i="18"/>
  <c r="W169" i="18"/>
  <c r="O171" i="18" l="1"/>
  <c r="W170" i="18"/>
  <c r="N172" i="18"/>
  <c r="V171" i="18"/>
  <c r="N173" i="18" l="1"/>
  <c r="V172" i="18"/>
  <c r="O172" i="18"/>
  <c r="W171" i="18"/>
  <c r="O173" i="18" l="1"/>
  <c r="W172" i="18"/>
  <c r="N174" i="18"/>
  <c r="V173" i="18"/>
  <c r="N175" i="18" l="1"/>
  <c r="V174" i="18"/>
  <c r="O174" i="18"/>
  <c r="W173" i="18"/>
  <c r="O175" i="18" l="1"/>
  <c r="W174" i="18"/>
  <c r="N176" i="18"/>
  <c r="V175" i="18"/>
  <c r="N177" i="18" l="1"/>
  <c r="V176" i="18"/>
  <c r="O176" i="18"/>
  <c r="W175" i="18"/>
  <c r="O177" i="18" l="1"/>
  <c r="W176" i="18"/>
  <c r="N178" i="18"/>
  <c r="V177" i="18"/>
  <c r="N179" i="18" l="1"/>
  <c r="V178" i="18"/>
  <c r="O178" i="18"/>
  <c r="W177" i="18"/>
  <c r="O179" i="18" l="1"/>
  <c r="W178" i="18"/>
  <c r="N180" i="18"/>
  <c r="V179" i="18"/>
  <c r="N181" i="18" l="1"/>
  <c r="V180" i="18"/>
  <c r="O180" i="18"/>
  <c r="W179" i="18"/>
  <c r="O181" i="18" l="1"/>
  <c r="W180" i="18"/>
  <c r="N182" i="18"/>
  <c r="V181" i="18"/>
  <c r="N183" i="18" l="1"/>
  <c r="V182" i="18"/>
  <c r="O182" i="18"/>
  <c r="W181" i="18"/>
  <c r="O183" i="18" l="1"/>
  <c r="W182" i="18"/>
  <c r="N184" i="18"/>
  <c r="V183" i="18"/>
  <c r="N185" i="18" l="1"/>
  <c r="V184" i="18"/>
  <c r="O184" i="18"/>
  <c r="W183" i="18"/>
  <c r="O185" i="18" l="1"/>
  <c r="W184" i="18"/>
  <c r="N186" i="18"/>
  <c r="V185" i="18"/>
  <c r="N187" i="18" l="1"/>
  <c r="V186" i="18"/>
  <c r="O186" i="18"/>
  <c r="W185" i="18"/>
  <c r="O187" i="18" l="1"/>
  <c r="W186" i="18"/>
  <c r="N188" i="18"/>
  <c r="V187" i="18"/>
  <c r="N189" i="18" l="1"/>
  <c r="V188" i="18"/>
  <c r="O188" i="18"/>
  <c r="W187" i="18"/>
  <c r="O189" i="18" l="1"/>
  <c r="W188" i="18"/>
  <c r="N190" i="18"/>
  <c r="V189" i="18"/>
  <c r="N191" i="18" l="1"/>
  <c r="V190" i="18"/>
  <c r="O190" i="18"/>
  <c r="W189" i="18"/>
  <c r="O191" i="18" l="1"/>
  <c r="W190" i="18"/>
  <c r="N192" i="18"/>
  <c r="V191" i="18"/>
  <c r="N193" i="18" l="1"/>
  <c r="V192" i="18"/>
  <c r="O192" i="18"/>
  <c r="W191" i="18"/>
  <c r="O193" i="18" l="1"/>
  <c r="W192" i="18"/>
  <c r="N194" i="18"/>
  <c r="V193" i="18"/>
  <c r="N195" i="18" l="1"/>
  <c r="V194" i="18"/>
  <c r="O194" i="18"/>
  <c r="W193" i="18"/>
  <c r="O195" i="18" l="1"/>
  <c r="W194" i="18"/>
  <c r="N196" i="18"/>
  <c r="V195" i="18"/>
  <c r="N197" i="18" l="1"/>
  <c r="V196" i="18"/>
  <c r="O196" i="18"/>
  <c r="W195" i="18"/>
  <c r="O197" i="18" l="1"/>
  <c r="W196" i="18"/>
  <c r="N198" i="18"/>
  <c r="V197" i="18"/>
  <c r="N199" i="18" l="1"/>
  <c r="V198" i="18"/>
  <c r="O198" i="18"/>
  <c r="W197" i="18"/>
  <c r="O199" i="18" l="1"/>
  <c r="W198" i="18"/>
  <c r="N200" i="18"/>
  <c r="V199" i="18"/>
  <c r="N201" i="18" l="1"/>
  <c r="V200" i="18"/>
  <c r="O200" i="18"/>
  <c r="W199" i="18"/>
  <c r="O201" i="18" l="1"/>
  <c r="W200" i="18"/>
  <c r="N202" i="18"/>
  <c r="V201" i="18"/>
  <c r="N203" i="18" l="1"/>
  <c r="V202" i="18"/>
  <c r="O202" i="18"/>
  <c r="W201" i="18"/>
  <c r="O203" i="18" l="1"/>
  <c r="W202" i="18"/>
  <c r="N204" i="18"/>
  <c r="V203" i="18"/>
  <c r="N205" i="18" l="1"/>
  <c r="V204" i="18"/>
  <c r="O204" i="18"/>
  <c r="W203" i="18"/>
  <c r="O205" i="18" l="1"/>
  <c r="W204" i="18"/>
  <c r="N206" i="18"/>
  <c r="V205" i="18"/>
  <c r="N207" i="18" l="1"/>
  <c r="V206" i="18"/>
  <c r="O206" i="18"/>
  <c r="W205" i="18"/>
  <c r="O207" i="18" l="1"/>
  <c r="W206" i="18"/>
  <c r="N208" i="18"/>
  <c r="V207" i="18"/>
  <c r="N209" i="18" l="1"/>
  <c r="V208" i="18"/>
  <c r="O208" i="18"/>
  <c r="W207" i="18"/>
  <c r="O209" i="18" l="1"/>
  <c r="W208" i="18"/>
  <c r="N210" i="18"/>
  <c r="V209" i="18"/>
  <c r="N211" i="18" l="1"/>
  <c r="V210" i="18"/>
  <c r="O210" i="18"/>
  <c r="W209" i="18"/>
  <c r="O211" i="18" l="1"/>
  <c r="W210" i="18"/>
  <c r="N212" i="18"/>
  <c r="V211" i="18"/>
  <c r="N213" i="18" l="1"/>
  <c r="V212" i="18"/>
  <c r="O212" i="18"/>
  <c r="W211" i="18"/>
  <c r="O213" i="18" l="1"/>
  <c r="W212" i="18"/>
  <c r="N214" i="18"/>
  <c r="V213" i="18"/>
  <c r="N215" i="18" l="1"/>
  <c r="V214" i="18"/>
  <c r="O214" i="18"/>
  <c r="W213" i="18"/>
  <c r="O215" i="18" l="1"/>
  <c r="W214" i="18"/>
  <c r="N216" i="18"/>
  <c r="V215" i="18"/>
  <c r="O216" i="18" l="1"/>
  <c r="W215" i="18"/>
  <c r="N217" i="18"/>
  <c r="V216" i="18"/>
  <c r="N218" i="18" l="1"/>
  <c r="V217" i="18"/>
  <c r="O217" i="18"/>
  <c r="W216" i="18"/>
  <c r="O218" i="18" l="1"/>
  <c r="W217" i="18"/>
  <c r="N219" i="18"/>
  <c r="V218" i="18"/>
  <c r="N220" i="18" l="1"/>
  <c r="V219" i="18"/>
  <c r="O219" i="18"/>
  <c r="W218" i="18"/>
  <c r="O220" i="18" l="1"/>
  <c r="W219" i="18"/>
  <c r="N221" i="18"/>
  <c r="V220" i="18"/>
  <c r="N222" i="18" l="1"/>
  <c r="V221" i="18"/>
  <c r="O221" i="18"/>
  <c r="W220" i="18"/>
  <c r="O222" i="18" l="1"/>
  <c r="W221" i="18"/>
  <c r="N223" i="18"/>
  <c r="V222" i="18"/>
  <c r="N224" i="18" l="1"/>
  <c r="V223" i="18"/>
  <c r="O223" i="18"/>
  <c r="W222" i="18"/>
  <c r="O224" i="18" l="1"/>
  <c r="W223" i="18"/>
  <c r="N225" i="18"/>
  <c r="V224" i="18"/>
  <c r="N226" i="18" l="1"/>
  <c r="V225" i="18"/>
  <c r="O225" i="18"/>
  <c r="W224" i="18"/>
  <c r="O226" i="18" l="1"/>
  <c r="W225" i="18"/>
  <c r="N227" i="18"/>
  <c r="V226" i="18"/>
  <c r="N228" i="18" l="1"/>
  <c r="V227" i="18"/>
  <c r="O227" i="18"/>
  <c r="W226" i="18"/>
  <c r="O228" i="18" l="1"/>
  <c r="W227" i="18"/>
  <c r="N229" i="18"/>
  <c r="V228" i="18"/>
  <c r="N230" i="18" l="1"/>
  <c r="V229" i="18"/>
  <c r="O229" i="18"/>
  <c r="W228" i="18"/>
  <c r="O230" i="18" l="1"/>
  <c r="W229" i="18"/>
  <c r="N231" i="18"/>
  <c r="V230" i="18"/>
  <c r="N232" i="18" l="1"/>
  <c r="V231" i="18"/>
  <c r="O231" i="18"/>
  <c r="W230" i="18"/>
  <c r="O232" i="18" l="1"/>
  <c r="W231" i="18"/>
  <c r="N233" i="18"/>
  <c r="V232" i="18"/>
  <c r="N234" i="18" l="1"/>
  <c r="V233" i="18"/>
  <c r="O233" i="18"/>
  <c r="W232" i="18"/>
  <c r="O234" i="18" l="1"/>
  <c r="W233" i="18"/>
  <c r="N235" i="18"/>
  <c r="V234" i="18"/>
  <c r="N236" i="18" l="1"/>
  <c r="V235" i="18"/>
  <c r="O235" i="18"/>
  <c r="W234" i="18"/>
  <c r="O236" i="18" l="1"/>
  <c r="W235" i="18"/>
  <c r="N237" i="18"/>
  <c r="V236" i="18"/>
  <c r="N238" i="18" l="1"/>
  <c r="V237" i="18"/>
  <c r="O237" i="18"/>
  <c r="W236" i="18"/>
  <c r="O238" i="18" l="1"/>
  <c r="W237" i="18"/>
  <c r="N239" i="18"/>
  <c r="V238" i="18"/>
  <c r="N240" i="18" l="1"/>
  <c r="V239" i="18"/>
  <c r="O239" i="18"/>
  <c r="W238" i="18"/>
  <c r="O240" i="18" l="1"/>
  <c r="W239" i="18"/>
  <c r="N241" i="18"/>
  <c r="V240" i="18"/>
  <c r="N242" i="18" l="1"/>
  <c r="V241" i="18"/>
  <c r="O241" i="18"/>
  <c r="W240" i="18"/>
  <c r="O242" i="18" l="1"/>
  <c r="W241" i="18"/>
  <c r="N243" i="18"/>
  <c r="V242" i="18"/>
  <c r="N244" i="18" l="1"/>
  <c r="V243" i="18"/>
  <c r="O243" i="18"/>
  <c r="W242" i="18"/>
  <c r="O244" i="18" l="1"/>
  <c r="W243" i="18"/>
  <c r="N245" i="18"/>
  <c r="V244" i="18"/>
  <c r="N246" i="18" l="1"/>
  <c r="V245" i="18"/>
  <c r="O245" i="18"/>
  <c r="W244" i="18"/>
  <c r="O246" i="18" l="1"/>
  <c r="W245" i="18"/>
  <c r="N247" i="18"/>
  <c r="V246" i="18"/>
  <c r="N248" i="18" l="1"/>
  <c r="V247" i="18"/>
  <c r="O247" i="18"/>
  <c r="W246" i="18"/>
  <c r="O248" i="18" l="1"/>
  <c r="W247" i="18"/>
  <c r="N249" i="18"/>
  <c r="V248" i="18"/>
  <c r="N250" i="18" l="1"/>
  <c r="V249" i="18"/>
  <c r="O249" i="18"/>
  <c r="W248" i="18"/>
  <c r="O250" i="18" l="1"/>
  <c r="W249" i="18"/>
  <c r="N251" i="18"/>
  <c r="V250" i="18"/>
  <c r="N252" i="18" l="1"/>
  <c r="V251" i="18"/>
  <c r="O251" i="18"/>
  <c r="W250" i="18"/>
  <c r="O252" i="18" l="1"/>
  <c r="W251" i="18"/>
  <c r="N253" i="18"/>
  <c r="V252" i="18"/>
  <c r="N254" i="18" l="1"/>
  <c r="V253" i="18"/>
  <c r="O253" i="18"/>
  <c r="W252" i="18"/>
  <c r="O254" i="18" l="1"/>
  <c r="W253" i="18"/>
  <c r="N255" i="18"/>
  <c r="V254" i="18"/>
  <c r="N256" i="18" l="1"/>
  <c r="V255" i="18"/>
  <c r="O255" i="18"/>
  <c r="W254" i="18"/>
  <c r="O256" i="18" l="1"/>
  <c r="W255" i="18"/>
  <c r="N257" i="18"/>
  <c r="V256" i="18"/>
  <c r="N258" i="18" l="1"/>
  <c r="V257" i="18"/>
  <c r="O257" i="18"/>
  <c r="W256" i="18"/>
  <c r="O258" i="18" l="1"/>
  <c r="W257" i="18"/>
  <c r="N259" i="18"/>
  <c r="V258" i="18"/>
  <c r="N260" i="18" l="1"/>
  <c r="V259" i="18"/>
  <c r="O259" i="18"/>
  <c r="W258" i="18"/>
  <c r="O260" i="18" l="1"/>
  <c r="W259" i="18"/>
  <c r="N261" i="18"/>
  <c r="V260" i="18"/>
  <c r="N262" i="18" l="1"/>
  <c r="V261" i="18"/>
  <c r="O261" i="18"/>
  <c r="W260" i="18"/>
  <c r="O262" i="18" l="1"/>
  <c r="W261" i="18"/>
  <c r="N263" i="18"/>
  <c r="V262" i="18"/>
  <c r="N264" i="18" l="1"/>
  <c r="V263" i="18"/>
  <c r="O263" i="18"/>
  <c r="W262" i="18"/>
  <c r="O264" i="18" l="1"/>
  <c r="W263" i="18"/>
  <c r="N265" i="18"/>
  <c r="V264" i="18"/>
  <c r="N266" i="18" l="1"/>
  <c r="V265" i="18"/>
  <c r="O265" i="18"/>
  <c r="W264" i="18"/>
  <c r="O266" i="18" l="1"/>
  <c r="W265" i="18"/>
  <c r="N267" i="18"/>
  <c r="V266" i="18"/>
  <c r="N268" i="18" l="1"/>
  <c r="V267" i="18"/>
  <c r="O267" i="18"/>
  <c r="W266" i="18"/>
  <c r="O268" i="18" l="1"/>
  <c r="W267" i="18"/>
  <c r="N269" i="18"/>
  <c r="V268" i="18"/>
  <c r="N270" i="18" l="1"/>
  <c r="V269" i="18"/>
  <c r="O269" i="18"/>
  <c r="W268" i="18"/>
  <c r="O270" i="18" l="1"/>
  <c r="W269" i="18"/>
  <c r="N271" i="18"/>
  <c r="V270" i="18"/>
  <c r="N272" i="18" l="1"/>
  <c r="V271" i="18"/>
  <c r="O271" i="18"/>
  <c r="W270" i="18"/>
  <c r="O272" i="18" l="1"/>
  <c r="W271" i="18"/>
  <c r="N273" i="18"/>
  <c r="V272" i="18"/>
  <c r="N274" i="18" l="1"/>
  <c r="V273" i="18"/>
  <c r="O273" i="18"/>
  <c r="W272" i="18"/>
  <c r="O274" i="18" l="1"/>
  <c r="W273" i="18"/>
  <c r="N275" i="18"/>
  <c r="V274" i="18"/>
  <c r="N276" i="18" l="1"/>
  <c r="V275" i="18"/>
  <c r="O275" i="18"/>
  <c r="W274" i="18"/>
  <c r="O276" i="18" l="1"/>
  <c r="W275" i="18"/>
  <c r="N277" i="18"/>
  <c r="V276" i="18"/>
  <c r="N278" i="18" l="1"/>
  <c r="V277" i="18"/>
  <c r="O277" i="18"/>
  <c r="W276" i="18"/>
  <c r="O278" i="18" l="1"/>
  <c r="W277" i="18"/>
  <c r="N279" i="18"/>
  <c r="V278" i="18"/>
  <c r="N280" i="18" l="1"/>
  <c r="V279" i="18"/>
  <c r="O279" i="18"/>
  <c r="W278" i="18"/>
  <c r="O280" i="18" l="1"/>
  <c r="W279" i="18"/>
  <c r="N281" i="18"/>
  <c r="V280" i="18"/>
  <c r="N282" i="18" l="1"/>
  <c r="V281" i="18"/>
  <c r="O281" i="18"/>
  <c r="W280" i="18"/>
  <c r="O282" i="18" l="1"/>
  <c r="W281" i="18"/>
  <c r="N283" i="18"/>
  <c r="V282" i="18"/>
  <c r="N284" i="18" l="1"/>
  <c r="V283" i="18"/>
  <c r="O283" i="18"/>
  <c r="W282" i="18"/>
  <c r="O284" i="18" l="1"/>
  <c r="W283" i="18"/>
  <c r="N285" i="18"/>
  <c r="V284" i="18"/>
  <c r="N286" i="18" l="1"/>
  <c r="V285" i="18"/>
  <c r="O285" i="18"/>
  <c r="W284" i="18"/>
  <c r="O286" i="18" l="1"/>
  <c r="W285" i="18"/>
  <c r="N287" i="18"/>
  <c r="V286" i="18"/>
  <c r="N288" i="18" l="1"/>
  <c r="V287" i="18"/>
  <c r="O287" i="18"/>
  <c r="W286" i="18"/>
  <c r="O288" i="18" l="1"/>
  <c r="W287" i="18"/>
  <c r="N289" i="18"/>
  <c r="V288" i="18"/>
  <c r="N290" i="18" l="1"/>
  <c r="V289" i="18"/>
  <c r="O289" i="18"/>
  <c r="W288" i="18"/>
  <c r="O290" i="18" l="1"/>
  <c r="W289" i="18"/>
  <c r="N291" i="18"/>
  <c r="V290" i="18"/>
  <c r="N292" i="18" l="1"/>
  <c r="V291" i="18"/>
  <c r="O291" i="18"/>
  <c r="W290" i="18"/>
  <c r="O292" i="18" l="1"/>
  <c r="W291" i="18"/>
  <c r="N293" i="18"/>
  <c r="V292" i="18"/>
  <c r="N294" i="18" l="1"/>
  <c r="N295" i="18" s="1"/>
  <c r="N296" i="18" s="1"/>
  <c r="N297" i="18" s="1"/>
  <c r="V293" i="18"/>
  <c r="O293" i="18"/>
  <c r="W292" i="18"/>
  <c r="N298" i="18" l="1"/>
  <c r="V297" i="18"/>
  <c r="O294" i="18"/>
  <c r="O295" i="18" s="1"/>
  <c r="O296" i="18" s="1"/>
  <c r="O297" i="18" s="1"/>
  <c r="W293" i="18"/>
  <c r="V294" i="18"/>
  <c r="O298" i="18" l="1"/>
  <c r="W297" i="18"/>
  <c r="N299" i="18"/>
  <c r="V298" i="18"/>
  <c r="V296" i="18"/>
  <c r="V295" i="18"/>
  <c r="W294" i="18"/>
  <c r="N300" i="18" l="1"/>
  <c r="V299" i="18"/>
  <c r="O299" i="18"/>
  <c r="W298" i="18"/>
  <c r="W296" i="18"/>
  <c r="W295" i="18"/>
  <c r="O300" i="18" l="1"/>
  <c r="W299" i="18"/>
  <c r="N301" i="18"/>
  <c r="V300" i="18"/>
  <c r="N302" i="18" l="1"/>
  <c r="V301" i="18"/>
  <c r="O301" i="18"/>
  <c r="W300" i="18"/>
  <c r="O302" i="18" l="1"/>
  <c r="W301" i="18"/>
  <c r="N303" i="18"/>
  <c r="V302" i="18"/>
  <c r="N304" i="18" l="1"/>
  <c r="V303" i="18"/>
  <c r="O303" i="18"/>
  <c r="W302" i="18"/>
  <c r="O304" i="18" l="1"/>
  <c r="W303" i="18"/>
  <c r="N305" i="18"/>
  <c r="V304" i="18"/>
  <c r="N306" i="18" l="1"/>
  <c r="V305" i="18"/>
  <c r="O305" i="18"/>
  <c r="W304" i="18"/>
  <c r="O306" i="18" l="1"/>
  <c r="W305" i="18"/>
  <c r="N307" i="18"/>
  <c r="V306" i="18"/>
  <c r="N308" i="18" l="1"/>
  <c r="V307" i="18"/>
  <c r="O307" i="18"/>
  <c r="W306" i="18"/>
  <c r="O308" i="18" l="1"/>
  <c r="W307" i="18"/>
  <c r="N309" i="18"/>
  <c r="V308" i="18"/>
  <c r="N310" i="18" l="1"/>
  <c r="V310" i="18" s="1"/>
  <c r="V311" i="18" s="1"/>
  <c r="V309" i="18"/>
  <c r="O309" i="18"/>
  <c r="W308" i="18"/>
  <c r="O310" i="18" l="1"/>
  <c r="W310" i="18" s="1"/>
  <c r="W311" i="18" s="1"/>
  <c r="W309" i="18"/>
</calcChain>
</file>

<file path=xl/sharedStrings.xml><?xml version="1.0" encoding="utf-8"?>
<sst xmlns="http://schemas.openxmlformats.org/spreadsheetml/2006/main" count="7083" uniqueCount="956">
  <si>
    <t>Age au décès</t>
  </si>
  <si>
    <t>Jaar</t>
  </si>
  <si>
    <t>Verstreken leeftijd
(x)</t>
  </si>
  <si>
    <t>Waargenomen bevolking
(px)</t>
  </si>
  <si>
    <t>Waargenomen sterfgevallen
(dx)</t>
  </si>
  <si>
    <t>Sterftekans
(Qx)</t>
  </si>
  <si>
    <t>Overlevenden
(Lx)</t>
  </si>
  <si>
    <t>Sterfgevallen in de tafel
(Dx)</t>
  </si>
  <si>
    <t>Levens-verwachting
(Ex)</t>
  </si>
  <si>
    <t>birth</t>
  </si>
  <si>
    <t>104+</t>
  </si>
  <si>
    <t>LeeftijdGroep1</t>
  </si>
  <si>
    <t>LeeftijdGroep2</t>
  </si>
  <si>
    <t>LeeftijdGroep3</t>
  </si>
  <si>
    <t>0-17</t>
  </si>
  <si>
    <t>00-04</t>
  </si>
  <si>
    <t>05-09</t>
  </si>
  <si>
    <t>10-14</t>
  </si>
  <si>
    <t>15-19</t>
  </si>
  <si>
    <t>18-64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</si>
  <si>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</si>
  <si>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</si>
  <si>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</si>
  <si>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</si>
  <si>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</si>
  <si>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</si>
  <si>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</si>
  <si>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</si>
  <si>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</si>
  <si>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</si>
  <si>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65-74</t>
  </si>
  <si>
    <t>65-69</t>
  </si>
  <si>
    <t>70-74</t>
  </si>
  <si>
    <t>75-84</t>
  </si>
  <si>
    <t>75-79</t>
  </si>
  <si>
    <t>80-84</t>
  </si>
  <si>
    <t>85+</t>
  </si>
  <si>
    <t>85-89</t>
  </si>
  <si>
    <t>90-94</t>
  </si>
  <si>
    <t>95-99</t>
  </si>
  <si>
    <t>99+</t>
  </si>
  <si>
    <t>Row Labels</t>
  </si>
  <si>
    <t>0-24</t>
  </si>
  <si>
    <t>25-44</t>
  </si>
  <si>
    <t>45-64</t>
  </si>
  <si>
    <t>LeeftijdGroep4</t>
  </si>
  <si>
    <t>Bevolking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</si>
  <si>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</si>
  <si>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</si>
  <si>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</si>
  <si>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</si>
  <si>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</si>
  <si>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</si>
  <si>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</si>
  <si>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</si>
  <si>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</si>
  <si>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90+</t>
  </si>
  <si>
    <t>march-july</t>
  </si>
  <si>
    <t>august-now</t>
  </si>
  <si>
    <t>CASES NOV.26</t>
  </si>
  <si>
    <t>Tests</t>
  </si>
  <si>
    <t>Positive</t>
  </si>
  <si>
    <t>DEATHS</t>
  </si>
  <si>
    <t>IFR</t>
  </si>
  <si>
    <t>Avg 5 yr</t>
  </si>
  <si>
    <t>Total</t>
  </si>
  <si>
    <t>Covid REL.</t>
  </si>
  <si>
    <t>Avg 3 yr</t>
  </si>
  <si>
    <t>Avg 10 yr</t>
  </si>
  <si>
    <t>Oversterfte</t>
  </si>
  <si>
    <t>Best Guess Covid Oversterfte</t>
  </si>
  <si>
    <t>Against refined estimate</t>
  </si>
  <si>
    <t>75+</t>
  </si>
  <si>
    <t>Deaths %</t>
  </si>
  <si>
    <t>(2)
Overlijdens gedurende die periode</t>
  </si>
  <si>
    <t>(3)
Referentie Populatie</t>
  </si>
  <si>
    <t>(4)
Overlijdens per 100000 inwoners              per 50 dagen</t>
  </si>
  <si>
    <t>(5)
Relatief t.o.v. 2008-2019 gemiddelde</t>
  </si>
  <si>
    <t>(1) 
Jaar</t>
  </si>
  <si>
    <t>2020*</t>
  </si>
  <si>
    <t>* prognose van definitief aantal overlijdens - berekend als 'laatste 12 maanden'</t>
  </si>
  <si>
    <t>01-01</t>
  </si>
  <si>
    <t>01-02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</si>
  <si>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</si>
  <si>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</si>
  <si>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</si>
  <si>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</si>
  <si>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</si>
  <si>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</si>
  <si>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</si>
  <si>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</si>
  <si>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</si>
  <si>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</si>
  <si>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01-13</t>
  </si>
  <si>
    <t>01-14</t>
  </si>
  <si>
    <t>01-15</t>
  </si>
  <si>
    <t>01-16</t>
  </si>
  <si>
    <t>01-17</t>
  </si>
  <si>
    <t>01-18</t>
  </si>
  <si>
    <t>01-19</t>
  </si>
  <si>
    <t>01-20</t>
  </si>
  <si>
    <t>01-21</t>
  </si>
  <si>
    <t>01-22</t>
  </si>
  <si>
    <t>01-23</t>
  </si>
  <si>
    <t>01-24</t>
  </si>
  <si>
    <t>01-25</t>
  </si>
  <si>
    <t>01-26</t>
  </si>
  <si>
    <t>01-27</t>
  </si>
  <si>
    <t>01-28</t>
  </si>
  <si>
    <t>01-29</t>
  </si>
  <si>
    <t>01-30</t>
  </si>
  <si>
    <t>01-31</t>
  </si>
  <si>
    <t>02-01</t>
  </si>
  <si>
    <t>02-02</t>
  </si>
  <si>
    <t>02-03</t>
  </si>
  <si>
    <t>02-04</t>
  </si>
  <si>
    <t>02-05</t>
  </si>
  <si>
    <t>02-06</t>
  </si>
  <si>
    <t>02-07</t>
  </si>
  <si>
    <t>02-08</t>
  </si>
  <si>
    <t>02-09</t>
  </si>
  <si>
    <t>02-10</t>
  </si>
  <si>
    <t>02-11</t>
  </si>
  <si>
    <t>02-12</t>
  </si>
  <si>
    <t>02-13</t>
  </si>
  <si>
    <t>02-14</t>
  </si>
  <si>
    <t>02-15</t>
  </si>
  <si>
    <t>02-16</t>
  </si>
  <si>
    <t>02-17</t>
  </si>
  <si>
    <t>02-18</t>
  </si>
  <si>
    <t>02-19</t>
  </si>
  <si>
    <t>02-20</t>
  </si>
  <si>
    <t>02-21</t>
  </si>
  <si>
    <t>02-22</t>
  </si>
  <si>
    <t>02-23</t>
  </si>
  <si>
    <t>02-24</t>
  </si>
  <si>
    <t>02-25</t>
  </si>
  <si>
    <t>02-26</t>
  </si>
  <si>
    <t>02-27</t>
  </si>
  <si>
    <t>02-28</t>
  </si>
  <si>
    <t>02-29</t>
  </si>
  <si>
    <t>03-01</t>
  </si>
  <si>
    <t>03-02</t>
  </si>
  <si>
    <t>03-03</t>
  </si>
  <si>
    <t>03-04</t>
  </si>
  <si>
    <t>03-05</t>
  </si>
  <si>
    <t>03-06</t>
  </si>
  <si>
    <t>03-07</t>
  </si>
  <si>
    <t>03-08</t>
  </si>
  <si>
    <t>03-09</t>
  </si>
  <si>
    <t>03-10</t>
  </si>
  <si>
    <t>03-11</t>
  </si>
  <si>
    <t>03-12</t>
  </si>
  <si>
    <t>03-13</t>
  </si>
  <si>
    <t>03-14</t>
  </si>
  <si>
    <t>03-15</t>
  </si>
  <si>
    <t>03-16</t>
  </si>
  <si>
    <t>03-17</t>
  </si>
  <si>
    <t>03-18</t>
  </si>
  <si>
    <t>03-19</t>
  </si>
  <si>
    <t>03-20</t>
  </si>
  <si>
    <t>03-21</t>
  </si>
  <si>
    <t>03-22</t>
  </si>
  <si>
    <t>03-23</t>
  </si>
  <si>
    <t>03-24</t>
  </si>
  <si>
    <t>03-25</t>
  </si>
  <si>
    <t>03-26</t>
  </si>
  <si>
    <t>03-27</t>
  </si>
  <si>
    <t>03-28</t>
  </si>
  <si>
    <t>03-29</t>
  </si>
  <si>
    <t>03-30</t>
  </si>
  <si>
    <t>03-31</t>
  </si>
  <si>
    <t>04-01</t>
  </si>
  <si>
    <t>04-02</t>
  </si>
  <si>
    <t>04-03</t>
  </si>
  <si>
    <t>04-04</t>
  </si>
  <si>
    <t>04-05</t>
  </si>
  <si>
    <t>04-06</t>
  </si>
  <si>
    <t>04-07</t>
  </si>
  <si>
    <t>04-08</t>
  </si>
  <si>
    <t>04-09</t>
  </si>
  <si>
    <t>04-10</t>
  </si>
  <si>
    <t>04-11</t>
  </si>
  <si>
    <t>04-12</t>
  </si>
  <si>
    <t>04-13</t>
  </si>
  <si>
    <t>04-14</t>
  </si>
  <si>
    <t>04-15</t>
  </si>
  <si>
    <t>04-16</t>
  </si>
  <si>
    <t>04-17</t>
  </si>
  <si>
    <t>04-18</t>
  </si>
  <si>
    <t>04-19</t>
  </si>
  <si>
    <t>04-20</t>
  </si>
  <si>
    <t>04-21</t>
  </si>
  <si>
    <t>04-22</t>
  </si>
  <si>
    <t>04-23</t>
  </si>
  <si>
    <t>04-24</t>
  </si>
  <si>
    <t>04-25</t>
  </si>
  <si>
    <t>04-26</t>
  </si>
  <si>
    <t>04-27</t>
  </si>
  <si>
    <t>04-28</t>
  </si>
  <si>
    <t>04-29</t>
  </si>
  <si>
    <t>04-30</t>
  </si>
  <si>
    <t>05-01</t>
  </si>
  <si>
    <t>05-02</t>
  </si>
  <si>
    <t>05-03</t>
  </si>
  <si>
    <t>05-04</t>
  </si>
  <si>
    <t>05-05</t>
  </si>
  <si>
    <t>05-06</t>
  </si>
  <si>
    <t>05-07</t>
  </si>
  <si>
    <t>05-08</t>
  </si>
  <si>
    <t>05-10</t>
  </si>
  <si>
    <t>05-11</t>
  </si>
  <si>
    <t>05-12</t>
  </si>
  <si>
    <t>05-13</t>
  </si>
  <si>
    <t>05-14</t>
  </si>
  <si>
    <t>05-15</t>
  </si>
  <si>
    <t>05-16</t>
  </si>
  <si>
    <t>05-17</t>
  </si>
  <si>
    <t>05-18</t>
  </si>
  <si>
    <t>05-19</t>
  </si>
  <si>
    <t>05-20</t>
  </si>
  <si>
    <t>05-21</t>
  </si>
  <si>
    <t>05-22</t>
  </si>
  <si>
    <t>05-23</t>
  </si>
  <si>
    <t>05-24</t>
  </si>
  <si>
    <t>05-25</t>
  </si>
  <si>
    <t>05-26</t>
  </si>
  <si>
    <t>05-27</t>
  </si>
  <si>
    <t>05-28</t>
  </si>
  <si>
    <t>05-29</t>
  </si>
  <si>
    <t>05-30</t>
  </si>
  <si>
    <t>05-31</t>
  </si>
  <si>
    <t>06-01</t>
  </si>
  <si>
    <t>06-02</t>
  </si>
  <si>
    <t>06-03</t>
  </si>
  <si>
    <t>06-04</t>
  </si>
  <si>
    <t>06-05</t>
  </si>
  <si>
    <t>06-06</t>
  </si>
  <si>
    <t>06-07</t>
  </si>
  <si>
    <t>06-08</t>
  </si>
  <si>
    <t>06-09</t>
  </si>
  <si>
    <t>06-10</t>
  </si>
  <si>
    <t>06-11</t>
  </si>
  <si>
    <t>06-12</t>
  </si>
  <si>
    <t>06-13</t>
  </si>
  <si>
    <t>06-14</t>
  </si>
  <si>
    <t>06-15</t>
  </si>
  <si>
    <t>06-16</t>
  </si>
  <si>
    <t>06-17</t>
  </si>
  <si>
    <t>06-18</t>
  </si>
  <si>
    <t>06-19</t>
  </si>
  <si>
    <t>06-20</t>
  </si>
  <si>
    <t>06-21</t>
  </si>
  <si>
    <t>06-22</t>
  </si>
  <si>
    <t>06-23</t>
  </si>
  <si>
    <t>06-24</t>
  </si>
  <si>
    <t>06-25</t>
  </si>
  <si>
    <t>06-26</t>
  </si>
  <si>
    <t>06-27</t>
  </si>
  <si>
    <t>06-28</t>
  </si>
  <si>
    <t>06-29</t>
  </si>
  <si>
    <t>06-30</t>
  </si>
  <si>
    <t>07-01</t>
  </si>
  <si>
    <t>07-02</t>
  </si>
  <si>
    <t>07-03</t>
  </si>
  <si>
    <t>07-04</t>
  </si>
  <si>
    <t>07-05</t>
  </si>
  <si>
    <t>07-06</t>
  </si>
  <si>
    <t>07-07</t>
  </si>
  <si>
    <t>07-08</t>
  </si>
  <si>
    <t>07-09</t>
  </si>
  <si>
    <t>07-10</t>
  </si>
  <si>
    <t>07-11</t>
  </si>
  <si>
    <t>07-12</t>
  </si>
  <si>
    <t>07-13</t>
  </si>
  <si>
    <t>07-14</t>
  </si>
  <si>
    <t>07-15</t>
  </si>
  <si>
    <t>07-16</t>
  </si>
  <si>
    <t>07-17</t>
  </si>
  <si>
    <t>07-18</t>
  </si>
  <si>
    <t>07-19</t>
  </si>
  <si>
    <t>07-20</t>
  </si>
  <si>
    <t>07-21</t>
  </si>
  <si>
    <t>07-22</t>
  </si>
  <si>
    <t>07-23</t>
  </si>
  <si>
    <t>07-24</t>
  </si>
  <si>
    <t>07-25</t>
  </si>
  <si>
    <t>07-26</t>
  </si>
  <si>
    <t>07-27</t>
  </si>
  <si>
    <t>07-28</t>
  </si>
  <si>
    <t>07-29</t>
  </si>
  <si>
    <t>07-30</t>
  </si>
  <si>
    <t>07-31</t>
  </si>
  <si>
    <t>08-01</t>
  </si>
  <si>
    <t>08-02</t>
  </si>
  <si>
    <t>08-03</t>
  </si>
  <si>
    <t>08-04</t>
  </si>
  <si>
    <t>08-05</t>
  </si>
  <si>
    <t>08-06</t>
  </si>
  <si>
    <t>08-07</t>
  </si>
  <si>
    <t>08-08</t>
  </si>
  <si>
    <t>08-09</t>
  </si>
  <si>
    <t>08-10</t>
  </si>
  <si>
    <t>08-11</t>
  </si>
  <si>
    <t>08-12</t>
  </si>
  <si>
    <t>08-13</t>
  </si>
  <si>
    <t>08-14</t>
  </si>
  <si>
    <t>08-15</t>
  </si>
  <si>
    <t>08-16</t>
  </si>
  <si>
    <t>08-17</t>
  </si>
  <si>
    <t>08-18</t>
  </si>
  <si>
    <t>08-19</t>
  </si>
  <si>
    <t>08-20</t>
  </si>
  <si>
    <t>08-21</t>
  </si>
  <si>
    <t>08-22</t>
  </si>
  <si>
    <t>08-23</t>
  </si>
  <si>
    <t>08-24</t>
  </si>
  <si>
    <t>08-25</t>
  </si>
  <si>
    <t>08-26</t>
  </si>
  <si>
    <t>08-27</t>
  </si>
  <si>
    <t>08-28</t>
  </si>
  <si>
    <t>08-29</t>
  </si>
  <si>
    <t>08-30</t>
  </si>
  <si>
    <t>08-31</t>
  </si>
  <si>
    <t>09-01</t>
  </si>
  <si>
    <t>09-02</t>
  </si>
  <si>
    <t>09-03</t>
  </si>
  <si>
    <t>09-04</t>
  </si>
  <si>
    <t>09-05</t>
  </si>
  <si>
    <t>09-06</t>
  </si>
  <si>
    <t>09-07</t>
  </si>
  <si>
    <t>09-08</t>
  </si>
  <si>
    <t>09-09</t>
  </si>
  <si>
    <t>09-10</t>
  </si>
  <si>
    <t>09-11</t>
  </si>
  <si>
    <t>09-12</t>
  </si>
  <si>
    <t>09-13</t>
  </si>
  <si>
    <t>09-14</t>
  </si>
  <si>
    <t>09-15</t>
  </si>
  <si>
    <t>09-16</t>
  </si>
  <si>
    <t>09-17</t>
  </si>
  <si>
    <t>09-18</t>
  </si>
  <si>
    <t>09-19</t>
  </si>
  <si>
    <t>09-20</t>
  </si>
  <si>
    <t>09-21</t>
  </si>
  <si>
    <t>09-22</t>
  </si>
  <si>
    <t>09-23</t>
  </si>
  <si>
    <t>09-24</t>
  </si>
  <si>
    <t>09-25</t>
  </si>
  <si>
    <t>09-26</t>
  </si>
  <si>
    <t>09-27</t>
  </si>
  <si>
    <t>09-28</t>
  </si>
  <si>
    <t>09-29</t>
  </si>
  <si>
    <t>09-30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</si>
  <si>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</si>
  <si>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</si>
  <si>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</si>
  <si>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</si>
  <si>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</si>
  <si>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</si>
  <si>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</si>
  <si>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</si>
  <si>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</si>
  <si>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</si>
  <si>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10-11</t>
  </si>
  <si>
    <t>10-12</t>
  </si>
  <si>
    <t>10-13</t>
  </si>
  <si>
    <t>10-15</t>
  </si>
  <si>
    <t>10-16</t>
  </si>
  <si>
    <t>10-17</t>
  </si>
  <si>
    <t>10-18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</si>
  <si>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</si>
  <si>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</si>
  <si>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</si>
  <si>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</si>
  <si>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</si>
  <si>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</si>
  <si>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</si>
  <si>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</si>
  <si>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</si>
  <si>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</si>
  <si>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</si>
  <si>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10-31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</si>
  <si>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</si>
  <si>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</si>
  <si>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</si>
  <si>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</si>
  <si>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</si>
  <si>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</si>
  <si>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</si>
  <si>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</si>
  <si>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</si>
  <si>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</si>
  <si>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</si>
  <si>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</si>
  <si>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</si>
  <si>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</si>
  <si>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</si>
  <si>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</si>
  <si>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</si>
  <si>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</si>
  <si>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</si>
  <si>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</si>
  <si>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</si>
  <si>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</si>
  <si>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</si>
  <si>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</si>
  <si>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</si>
  <si>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</si>
  <si>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</si>
  <si>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</si>
  <si>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</si>
  <si>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</si>
  <si>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12-01</t>
  </si>
  <si>
    <t>12-02</t>
  </si>
  <si>
    <t>12-03</t>
  </si>
  <si>
    <t>12-04</t>
  </si>
  <si>
    <t>12-05</t>
  </si>
  <si>
    <t>12-06</t>
  </si>
  <si>
    <t>12-07</t>
  </si>
  <si>
    <t>12-08</t>
  </si>
  <si>
    <t>12-09</t>
  </si>
  <si>
    <t>12-10</t>
  </si>
  <si>
    <t>12-11</t>
  </si>
  <si>
    <t>12-12</t>
  </si>
  <si>
    <t>12-13</t>
  </si>
  <si>
    <t>12-14</t>
  </si>
  <si>
    <t>12-15</t>
  </si>
  <si>
    <t>12-16</t>
  </si>
  <si>
    <t>12-17</t>
  </si>
  <si>
    <t>12-18</t>
  </si>
  <si>
    <t>12-19</t>
  </si>
  <si>
    <t>12-20</t>
  </si>
  <si>
    <t>12-21</t>
  </si>
  <si>
    <t>12-22</t>
  </si>
  <si>
    <t>12-23</t>
  </si>
  <si>
    <t>12-24</t>
  </si>
  <si>
    <t>12-25</t>
  </si>
  <si>
    <t>12-26</t>
  </si>
  <si>
    <t>12-27</t>
  </si>
  <si>
    <t>12-28</t>
  </si>
  <si>
    <t>12-29</t>
  </si>
  <si>
    <t>12-30</t>
  </si>
  <si>
    <t>12-31</t>
  </si>
  <si>
    <t>Social Distancing</t>
  </si>
  <si>
    <t>Horeca Dicht</t>
  </si>
  <si>
    <t>Volledige Lockdown</t>
  </si>
  <si>
    <t>Verbod op reizen</t>
  </si>
  <si>
    <t>Nachtklok</t>
  </si>
  <si>
    <t>Beperkingen Onderwijs</t>
  </si>
  <si>
    <t>(6) Gemiddeld sterfte cijfer</t>
  </si>
  <si>
    <t>Aantal sterfgevallen berekend uit extrapollatie (afgelopen jaar)</t>
  </si>
  <si>
    <t>%</t>
  </si>
  <si>
    <t>?</t>
  </si>
  <si>
    <t>Geimpliceerde Oversterfte</t>
  </si>
  <si>
    <t>Geschatte Overlijdens</t>
  </si>
  <si>
    <t>Aantal sterfgevallen ingeschat op basis van 3-jaar gemiddelde basis sterfte ratio's</t>
  </si>
  <si>
    <t>Aantal sterfgevallen ingeschat op basis van 5-jaar gemiddelde basis sterfte ratio's</t>
  </si>
  <si>
    <t>Aantal sterfgevallen ingeschat op basis van 10-jaar gemiddelde basis sterfte ratio's</t>
  </si>
  <si>
    <t>Aantal sterfgevallen ingeschat op basis van 3-jaar gemiddelde verfijnde sterfte ratio's</t>
  </si>
  <si>
    <t>Aantal sterfgevallen ingeschat op basis van 5-jaar gemiddelde verfijnde sterfte ratio's</t>
  </si>
  <si>
    <t>Aantal sterfgevallen ingeschat op basis van 10-jaar gemiddelde verfijnde sterfte ratio's</t>
  </si>
  <si>
    <t>Aantal sterfgevallen berekend op basis van sterfte cijfers van 2010</t>
  </si>
  <si>
    <t>Aantal sterfgevallen berekend op basis van sterfte cijfers uit 2005</t>
  </si>
  <si>
    <t>Inschattingen van het verwacht aantal sterfgevallen in 2020</t>
  </si>
  <si>
    <t>De-facto lockdown</t>
  </si>
  <si>
    <t>Aantal 65- overlijdens aan Covid per 100,000 inwoners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</si>
  <si>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</si>
  <si>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</si>
  <si>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</si>
  <si>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</si>
  <si>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</si>
  <si>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</si>
  <si>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</si>
  <si>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</si>
  <si>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</si>
  <si>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CASES</t>
  </si>
  <si>
    <t>Month</t>
  </si>
  <si>
    <t>LEVENS VERWACHTING</t>
  </si>
  <si>
    <t>Mannen</t>
  </si>
  <si>
    <t xml:space="preserve">Vrouwen </t>
  </si>
  <si>
    <t>Beiden</t>
  </si>
  <si>
    <t xml:space="preserve">Geschat </t>
  </si>
  <si>
    <t xml:space="preserve">(1) 
Année </t>
  </si>
  <si>
    <t>(2)
Décès au cours de cette période</t>
  </si>
  <si>
    <t>(3)
Population de référence</t>
  </si>
  <si>
    <t>(4)
Décès pour 100 000 habitants tous les 50 jours</t>
  </si>
  <si>
    <t>(5)
Par rapport à la moyenne 2008-2019</t>
  </si>
  <si>
    <t>(6) Taux de mortalité moyen</t>
  </si>
  <si>
    <t xml:space="preserve">Estimé </t>
  </si>
  <si>
    <t>Estimations du nombre prévu de décès en 2020</t>
  </si>
  <si>
    <t>Décès estimé</t>
  </si>
  <si>
    <t>Impact sur la surmortalité</t>
  </si>
  <si>
    <t>Nombre de décès calculé à partir de l'extrapollation (l'année dernière)</t>
  </si>
  <si>
    <t>Nombre de décès estimé sur la base des ratios de mortalité moyens sur 3 ans</t>
  </si>
  <si>
    <t>Nombre de décès estimé sur la base des ratios de mortalité moyens sur 5 ans</t>
  </si>
  <si>
    <t>Nombre de décès estimé sur la base des ratios de mortalité moyens sur 10 ans</t>
  </si>
  <si>
    <t>Nombre de décès estimé sur la base des ratios de mortalité raffinés moyens sur 3 ans</t>
  </si>
  <si>
    <t>Nombre de décès estimé sur la base des ratios de mortalité raffinés moyens sur 5 ans</t>
  </si>
  <si>
    <t>Nombre de décès estimé sur la base des ratios de mortalité raffinés moyens sur 10 ans</t>
  </si>
  <si>
    <t>Nombre de décès calculé à partir des chiffres de mortalité de 2010</t>
  </si>
  <si>
    <t>Nombre de décès calculé à partir des chiffres de mortalité de 2005</t>
  </si>
  <si>
    <t>Distance Social</t>
  </si>
  <si>
    <t>Café-Resto Fermé</t>
  </si>
  <si>
    <t>Verrouillage complet</t>
  </si>
  <si>
    <t>Verrouillage de facto</t>
  </si>
  <si>
    <t>Interdiction de voyager</t>
  </si>
  <si>
    <t>Restrictions Éducation</t>
  </si>
  <si>
    <t>Couvre-feu de nuit</t>
  </si>
  <si>
    <t xml:space="preserve"> Masques locaux + couvre-feu local</t>
  </si>
  <si>
    <t>Mondmaskers en/of Avondklok lokaal</t>
  </si>
  <si>
    <t>82+</t>
  </si>
  <si>
    <t>Verwachte overlijdens voor 2020 voor 82+ voor sterfte cijfers van dit jaar</t>
  </si>
  <si>
    <t>85+ overlijdens</t>
  </si>
  <si>
    <t>#Ouder dan 82</t>
  </si>
  <si>
    <t>#Ouder dan levens verwachting</t>
  </si>
  <si>
    <t>Rel. stijging # 82+ (Bevolking + 6%)</t>
  </si>
  <si>
    <t>Aandeel 82+</t>
  </si>
  <si>
    <t>#Ouder dan 85</t>
  </si>
  <si>
    <t>Rel. stijging # 85+ (Bevolking + 6%)</t>
  </si>
  <si>
    <t>Aandeel 85+</t>
  </si>
  <si>
    <t>#Ouder dan 85 (%)</t>
  </si>
  <si>
    <t>Stijging</t>
  </si>
  <si>
    <t>#Ouder dan 82 (%)</t>
  </si>
  <si>
    <t>1920-1940</t>
  </si>
  <si>
    <t>54-&gt;61</t>
  </si>
  <si>
    <t>1940-1960</t>
  </si>
  <si>
    <t>61-&gt;67,5</t>
  </si>
  <si>
    <t>1960-1980</t>
  </si>
  <si>
    <t>67,5-&gt;72,75</t>
  </si>
  <si>
    <t>1980-2000</t>
  </si>
  <si>
    <t>72,75-&gt;77,8</t>
  </si>
  <si>
    <t>2000-2020</t>
  </si>
  <si>
    <t>77,8-&gt;82</t>
  </si>
  <si>
    <t>Periode</t>
  </si>
  <si>
    <t>Stijging van de 
Levensverwachting</t>
  </si>
  <si>
    <t>Gemiddelde Verlenging</t>
  </si>
  <si>
    <t>65-81</t>
  </si>
  <si>
    <t>Corona doden</t>
  </si>
  <si>
    <t>A</t>
  </si>
  <si>
    <t>Geen epidemie</t>
  </si>
  <si>
    <t>B</t>
  </si>
  <si>
    <t>Zeer lichte besmettelijkheid</t>
  </si>
  <si>
    <t>C</t>
  </si>
  <si>
    <t>Lichte besmettelijkheid</t>
  </si>
  <si>
    <t>D</t>
  </si>
  <si>
    <t>Besmettelijk</t>
  </si>
  <si>
    <t>E</t>
  </si>
  <si>
    <t>Zeer besmettelijk</t>
  </si>
  <si>
    <t>Categorie</t>
  </si>
  <si>
    <t>Omschrijving</t>
  </si>
  <si>
    <t>-</t>
  </si>
  <si>
    <t>Rt van</t>
  </si>
  <si>
    <t>Rt tot</t>
  </si>
  <si>
    <t>Date</t>
  </si>
  <si>
    <t>Rt</t>
  </si>
  <si>
    <t>Rt lower</t>
  </si>
  <si>
    <t>Rt upper</t>
  </si>
  <si>
    <t>Category</t>
  </si>
  <si>
    <t>Epidemie dagen</t>
  </si>
  <si>
    <t>Category Lower</t>
  </si>
  <si>
    <t>Category Upper</t>
  </si>
  <si>
    <t>Minimaal</t>
  </si>
  <si>
    <t>Maximaal</t>
  </si>
  <si>
    <t>Cases</t>
  </si>
  <si>
    <t>Mar-Jul</t>
  </si>
  <si>
    <t>Aug-Dec</t>
  </si>
  <si>
    <t>Period</t>
  </si>
  <si>
    <t>Rt Sciensano</t>
  </si>
  <si>
    <t>Van 10 -&gt; 100 in x periodes</t>
  </si>
  <si>
    <t>&gt;&gt;&gt;</t>
  </si>
  <si>
    <t>14 periodes</t>
  </si>
  <si>
    <t>8 periodes</t>
  </si>
  <si>
    <t>4 periodes</t>
  </si>
  <si>
    <t>Exponentieel besmettelijk</t>
  </si>
  <si>
    <t>Bevolkingsaantal</t>
  </si>
  <si>
    <t>Aantal erkende</t>
  </si>
  <si>
    <t>&lt;18</t>
  </si>
  <si>
    <t>&gt;65</t>
  </si>
  <si>
    <t>Totaal</t>
  </si>
  <si>
    <t>Acute Ziekenhuisbedden</t>
  </si>
  <si>
    <t>Delta</t>
  </si>
  <si>
    <t xml:space="preserve">% </t>
  </si>
  <si>
    <t>Comptage de la population</t>
  </si>
  <si>
    <t>Numéro reconnu</t>
  </si>
  <si>
    <t>Lits d'hôpital aigus</t>
  </si>
  <si>
    <t>Sum of COUNT</t>
  </si>
  <si>
    <t>Column Labels</t>
  </si>
  <si>
    <t>(blank)</t>
  </si>
  <si>
    <t>Grand Total</t>
  </si>
  <si>
    <t>65-</t>
  </si>
  <si>
    <t>Andere natuurlijke oorzaken</t>
  </si>
  <si>
    <t>Bepaalde infectieziekten en parasitaire aandoeningen</t>
  </si>
  <si>
    <t>Endocriene, voedings- en stofwisselingsziekten</t>
  </si>
  <si>
    <t>Externe oorzaken van morbiditeit en mortaliteit</t>
  </si>
  <si>
    <t>Neoplasmata (Kankers)</t>
  </si>
  <si>
    <t>Onbekend</t>
  </si>
  <si>
    <t>Psychische stoornissen en gedragsstoornissen</t>
  </si>
  <si>
    <t>Ziekten van de bloedsomloop</t>
  </si>
  <si>
    <t>Ziekten van het ademhalingssysteem</t>
  </si>
  <si>
    <t>Ziekten van het spijsverteringsstelsel</t>
  </si>
  <si>
    <t>Ziekten van het urogenitaal systeem (blaas/nieren)</t>
  </si>
  <si>
    <t>Ziekten van het zenuwstelsel</t>
  </si>
  <si>
    <t>sni</t>
  </si>
  <si>
    <t>Maladies du système circulatoire</t>
  </si>
  <si>
    <t>Néoplasmes (cancers)</t>
  </si>
  <si>
    <t>Autres causes naturelles</t>
  </si>
  <si>
    <t>Maladies du système nerveux</t>
  </si>
  <si>
    <t>Troubles psychiatriques et comportementaux</t>
  </si>
  <si>
    <t>Causes externes de morbidité et de mortalité</t>
  </si>
  <si>
    <t>Maladies du système digestif</t>
  </si>
  <si>
    <t>Maladies du système génito-urinaire (vessie / reins)</t>
  </si>
  <si>
    <t>Maladies endocriniennes, nutritionnelles et métaboliques</t>
  </si>
  <si>
    <t>Certaines maladies infectieuses et infestations</t>
  </si>
  <si>
    <t>Inconnue</t>
  </si>
  <si>
    <t>Maladies du système respiratoire</t>
  </si>
  <si>
    <t>Rt Pcr Positives?</t>
  </si>
  <si>
    <t>Rt Adjusted</t>
  </si>
  <si>
    <t>Espérance de vie Allongement</t>
  </si>
  <si>
    <t>Allongement moyen</t>
  </si>
  <si>
    <t>Population</t>
  </si>
  <si>
    <t>#Plus de 82</t>
  </si>
  <si>
    <t>#Plus de 82 (%)</t>
  </si>
  <si>
    <t>#Plus de 85</t>
  </si>
  <si>
    <t>#Plus de 85 ans (%)</t>
  </si>
  <si>
    <t>Augmentation</t>
  </si>
  <si>
    <t>leeftijd</t>
  </si>
  <si>
    <t>predict</t>
  </si>
  <si>
    <t>Sterfte in 2020 voorspeld via sterftetafels van het betreffende jaar</t>
  </si>
  <si>
    <t>* prévision du nombre final de décès - calculée sur les  '12 derniers mois'</t>
  </si>
  <si>
    <t>Overlijdens</t>
  </si>
  <si>
    <t>Ratio</t>
  </si>
  <si>
    <t>0-64</t>
  </si>
  <si>
    <t>ALL</t>
  </si>
  <si>
    <t>Alle leeftijds categorieen</t>
  </si>
  <si>
    <t>Bevlkingsaandeel</t>
  </si>
  <si>
    <t>Stijging Rel</t>
  </si>
  <si>
    <t>Stijging Absoluut</t>
  </si>
  <si>
    <t>Décès</t>
  </si>
  <si>
    <t>Relatif</t>
  </si>
  <si>
    <t>Toutes les catégories d'âge</t>
  </si>
  <si>
    <t>Aantal sterfgevallen dit jaar al (inclusief de 18000+ overlijdens door COVID)</t>
  </si>
  <si>
    <t>Nombre de décès déjà cette année (y compris les 18000+ décès dus au COVID)</t>
  </si>
  <si>
    <t>15-Mar</t>
  </si>
  <si>
    <t>16-Mar</t>
  </si>
  <si>
    <t>17-Mar</t>
  </si>
  <si>
    <t>18-Mar</t>
  </si>
  <si>
    <t>19-Mar</t>
  </si>
  <si>
    <t>20-Mar</t>
  </si>
  <si>
    <t>21-Mar</t>
  </si>
  <si>
    <t>22-Mar</t>
  </si>
  <si>
    <t>23-Mar</t>
  </si>
  <si>
    <t>24-Mar</t>
  </si>
  <si>
    <t>25-Mar</t>
  </si>
  <si>
    <t>26-Mar</t>
  </si>
  <si>
    <t>27-Mar</t>
  </si>
  <si>
    <t>28-Mar</t>
  </si>
  <si>
    <t>29-Mar</t>
  </si>
  <si>
    <t>30-Mar</t>
  </si>
  <si>
    <t>31-Mar</t>
  </si>
  <si>
    <t>01-Apr</t>
  </si>
  <si>
    <t>02-Apr</t>
  </si>
  <si>
    <t>03-Apr</t>
  </si>
  <si>
    <t>04-Apr</t>
  </si>
  <si>
    <t>05-Apr</t>
  </si>
  <si>
    <t>06-Apr</t>
  </si>
  <si>
    <t>07-Apr</t>
  </si>
  <si>
    <t>08-Apr</t>
  </si>
  <si>
    <t>09-Apr</t>
  </si>
  <si>
    <t>10-Apr</t>
  </si>
  <si>
    <t>11-Apr</t>
  </si>
  <si>
    <t>12-Apr</t>
  </si>
  <si>
    <t>13-Apr</t>
  </si>
  <si>
    <t>14-Apr</t>
  </si>
  <si>
    <t>15-Apr</t>
  </si>
  <si>
    <t>16-Apr</t>
  </si>
  <si>
    <t>17-Apr</t>
  </si>
  <si>
    <t>18-Apr</t>
  </si>
  <si>
    <t>19-Apr</t>
  </si>
  <si>
    <t>20-Apr</t>
  </si>
  <si>
    <t>21-Apr</t>
  </si>
  <si>
    <t>22-Apr</t>
  </si>
  <si>
    <t>23-Apr</t>
  </si>
  <si>
    <t>24-Apr</t>
  </si>
  <si>
    <t>25-Apr</t>
  </si>
  <si>
    <t>26-Apr</t>
  </si>
  <si>
    <t>27-Apr</t>
  </si>
  <si>
    <t>28-Apr</t>
  </si>
  <si>
    <t>29-Apr</t>
  </si>
  <si>
    <t>30-Apr</t>
  </si>
  <si>
    <t>01-May</t>
  </si>
  <si>
    <t>02-May</t>
  </si>
  <si>
    <t>03-May</t>
  </si>
  <si>
    <t>04-May</t>
  </si>
  <si>
    <t>05-May</t>
  </si>
  <si>
    <t>06-May</t>
  </si>
  <si>
    <t>07-May</t>
  </si>
  <si>
    <t>08-May</t>
  </si>
  <si>
    <t>09-May</t>
  </si>
  <si>
    <t>10-May</t>
  </si>
  <si>
    <t>11-May</t>
  </si>
  <si>
    <t>12-May</t>
  </si>
  <si>
    <t>13-May</t>
  </si>
  <si>
    <t>14-May</t>
  </si>
  <si>
    <t>15-May</t>
  </si>
  <si>
    <t>16-May</t>
  </si>
  <si>
    <t>17-May</t>
  </si>
  <si>
    <t>18-May</t>
  </si>
  <si>
    <t>19-May</t>
  </si>
  <si>
    <t>20-May</t>
  </si>
  <si>
    <t>21-May</t>
  </si>
  <si>
    <t>22-May</t>
  </si>
  <si>
    <t>23-May</t>
  </si>
  <si>
    <t>24-May</t>
  </si>
  <si>
    <t>25-May</t>
  </si>
  <si>
    <t>26-May</t>
  </si>
  <si>
    <t>27-May</t>
  </si>
  <si>
    <t>28-May</t>
  </si>
  <si>
    <t>29-May</t>
  </si>
  <si>
    <t>30-May</t>
  </si>
  <si>
    <t>31-May</t>
  </si>
  <si>
    <t>01-Jun</t>
  </si>
  <si>
    <t>02-Jun</t>
  </si>
  <si>
    <t>03-Jun</t>
  </si>
  <si>
    <t>04-Jun</t>
  </si>
  <si>
    <t>05-Jun</t>
  </si>
  <si>
    <t>06-Jun</t>
  </si>
  <si>
    <t>07-Jun</t>
  </si>
  <si>
    <t>08-Jun</t>
  </si>
  <si>
    <t>09-Jun</t>
  </si>
  <si>
    <t>10-Jun</t>
  </si>
  <si>
    <t>11-Jun</t>
  </si>
  <si>
    <t>12-Jun</t>
  </si>
  <si>
    <t>13-Jun</t>
  </si>
  <si>
    <t>14-Jun</t>
  </si>
  <si>
    <t>15-Jun</t>
  </si>
  <si>
    <t>16-Jun</t>
  </si>
  <si>
    <t>17-Jun</t>
  </si>
  <si>
    <t>18-Jun</t>
  </si>
  <si>
    <t>19-Jun</t>
  </si>
  <si>
    <t>20-Jun</t>
  </si>
  <si>
    <t>21-Jun</t>
  </si>
  <si>
    <t>22-Jun</t>
  </si>
  <si>
    <t>23-Jun</t>
  </si>
  <si>
    <t>24-Jun</t>
  </si>
  <si>
    <t>25-Jun</t>
  </si>
  <si>
    <t>26-Jun</t>
  </si>
  <si>
    <t>27-Jun</t>
  </si>
  <si>
    <t>28-Jun</t>
  </si>
  <si>
    <t>29-Jun</t>
  </si>
  <si>
    <t>30-Jun</t>
  </si>
  <si>
    <t>01-Jul</t>
  </si>
  <si>
    <t>02-Jul</t>
  </si>
  <si>
    <t>03-Jul</t>
  </si>
  <si>
    <t>04-Jul</t>
  </si>
  <si>
    <t>05-Jul</t>
  </si>
  <si>
    <t>06-Jul</t>
  </si>
  <si>
    <t>07-Jul</t>
  </si>
  <si>
    <t>08-Jul</t>
  </si>
  <si>
    <t>09-Jul</t>
  </si>
  <si>
    <t>10-Jul</t>
  </si>
  <si>
    <t>11-Jul</t>
  </si>
  <si>
    <t>12-Jul</t>
  </si>
  <si>
    <t>13-Jul</t>
  </si>
  <si>
    <t>14-Jul</t>
  </si>
  <si>
    <t>15-Jul</t>
  </si>
  <si>
    <t>16-Jul</t>
  </si>
  <si>
    <t>17-Jul</t>
  </si>
  <si>
    <t>18-Jul</t>
  </si>
  <si>
    <t>19-Jul</t>
  </si>
  <si>
    <t>20-Jul</t>
  </si>
  <si>
    <t>21-Jul</t>
  </si>
  <si>
    <t>22-Jul</t>
  </si>
  <si>
    <t>23-Jul</t>
  </si>
  <si>
    <t>24-Jul</t>
  </si>
  <si>
    <t>25-Jul</t>
  </si>
  <si>
    <t>26-Jul</t>
  </si>
  <si>
    <t>27-Jul</t>
  </si>
  <si>
    <t>28-Jul</t>
  </si>
  <si>
    <t>29-Jul</t>
  </si>
  <si>
    <t>30-Jul</t>
  </si>
  <si>
    <t>31-Jul</t>
  </si>
  <si>
    <t>01-Aug</t>
  </si>
  <si>
    <t>02-Aug</t>
  </si>
  <si>
    <t>03-Aug</t>
  </si>
  <si>
    <t>04-Aug</t>
  </si>
  <si>
    <t>05-Aug</t>
  </si>
  <si>
    <t>06-Aug</t>
  </si>
  <si>
    <t>07-Aug</t>
  </si>
  <si>
    <t>08-Aug</t>
  </si>
  <si>
    <t>09-Aug</t>
  </si>
  <si>
    <t>10-Aug</t>
  </si>
  <si>
    <t>11-Aug</t>
  </si>
  <si>
    <t>12-Aug</t>
  </si>
  <si>
    <t>13-Aug</t>
  </si>
  <si>
    <t>14-Aug</t>
  </si>
  <si>
    <t>15-Aug</t>
  </si>
  <si>
    <t>16-Aug</t>
  </si>
  <si>
    <t>17-Aug</t>
  </si>
  <si>
    <t>18-Aug</t>
  </si>
  <si>
    <t>19-Aug</t>
  </si>
  <si>
    <t>20-Aug</t>
  </si>
  <si>
    <t>21-Aug</t>
  </si>
  <si>
    <t>22-Aug</t>
  </si>
  <si>
    <t>23-Aug</t>
  </si>
  <si>
    <t>24-Aug</t>
  </si>
  <si>
    <t>25-Aug</t>
  </si>
  <si>
    <t>26-Aug</t>
  </si>
  <si>
    <t>27-Aug</t>
  </si>
  <si>
    <t>28-Aug</t>
  </si>
  <si>
    <t>29-Aug</t>
  </si>
  <si>
    <t>30-Aug</t>
  </si>
  <si>
    <t>31-Aug</t>
  </si>
  <si>
    <t>01-Sep</t>
  </si>
  <si>
    <t>02-Sep</t>
  </si>
  <si>
    <t>03-Sep</t>
  </si>
  <si>
    <t>04-Sep</t>
  </si>
  <si>
    <t>05-Sep</t>
  </si>
  <si>
    <t>06-Sep</t>
  </si>
  <si>
    <t>07-Sep</t>
  </si>
  <si>
    <t>08-Sep</t>
  </si>
  <si>
    <t>09-Sep</t>
  </si>
  <si>
    <t>10-Sep</t>
  </si>
  <si>
    <t>11-Sep</t>
  </si>
  <si>
    <t>12-Sep</t>
  </si>
  <si>
    <t>13-Sep</t>
  </si>
  <si>
    <t>14-Sep</t>
  </si>
  <si>
    <t>15-Sep</t>
  </si>
  <si>
    <t>16-Sep</t>
  </si>
  <si>
    <t>17-Sep</t>
  </si>
  <si>
    <t>18-Sep</t>
  </si>
  <si>
    <t>19-Sep</t>
  </si>
  <si>
    <t>20-Sep</t>
  </si>
  <si>
    <t>21-Sep</t>
  </si>
  <si>
    <t>22-Sep</t>
  </si>
  <si>
    <t>23-Sep</t>
  </si>
  <si>
    <t>24-Sep</t>
  </si>
  <si>
    <t>25-Sep</t>
  </si>
  <si>
    <t>26-Sep</t>
  </si>
  <si>
    <t>27-Sep</t>
  </si>
  <si>
    <t>28-Sep</t>
  </si>
  <si>
    <t>29-Sep</t>
  </si>
  <si>
    <t>30-Sep</t>
  </si>
  <si>
    <t>01-Oct</t>
  </si>
  <si>
    <t>02-Oct</t>
  </si>
  <si>
    <t>03-Oct</t>
  </si>
  <si>
    <t>04-Oct</t>
  </si>
  <si>
    <t>05-Oct</t>
  </si>
  <si>
    <t>06-Oct</t>
  </si>
  <si>
    <t>07-Oct</t>
  </si>
  <si>
    <t>08-Oct</t>
  </si>
  <si>
    <t>09-Oct</t>
  </si>
  <si>
    <t>10-Oct</t>
  </si>
  <si>
    <t>11-Oct</t>
  </si>
  <si>
    <t>12-Oct</t>
  </si>
  <si>
    <t>13-Oct</t>
  </si>
  <si>
    <t>14-Oct</t>
  </si>
  <si>
    <t>15-Oct</t>
  </si>
  <si>
    <t>16-Oct</t>
  </si>
  <si>
    <t>17-Oct</t>
  </si>
  <si>
    <t>18-Oct</t>
  </si>
  <si>
    <t>19-Oct</t>
  </si>
  <si>
    <t>20-Oct</t>
  </si>
  <si>
    <t>21-Oct</t>
  </si>
  <si>
    <t>22-Oct</t>
  </si>
  <si>
    <t>23-Oct</t>
  </si>
  <si>
    <t>24-Oct</t>
  </si>
  <si>
    <t>25-Oct</t>
  </si>
  <si>
    <t>26-Oct</t>
  </si>
  <si>
    <t>27-Oct</t>
  </si>
  <si>
    <t>28-Oct</t>
  </si>
  <si>
    <t>29-Oct</t>
  </si>
  <si>
    <t>30-Oct</t>
  </si>
  <si>
    <t>31-Oct</t>
  </si>
  <si>
    <t>01-Nov</t>
  </si>
  <si>
    <t>02-Nov</t>
  </si>
  <si>
    <t>03-Nov</t>
  </si>
  <si>
    <t>04-Nov</t>
  </si>
  <si>
    <t>05-Nov</t>
  </si>
  <si>
    <t>06-Nov</t>
  </si>
  <si>
    <t>07-Nov</t>
  </si>
  <si>
    <t>08-Nov</t>
  </si>
  <si>
    <t>09-Nov</t>
  </si>
  <si>
    <t>10-Nov</t>
  </si>
  <si>
    <t>11-Nov</t>
  </si>
  <si>
    <t>12-Nov</t>
  </si>
  <si>
    <t>13-Nov</t>
  </si>
  <si>
    <t>14-Nov</t>
  </si>
  <si>
    <t>15-Nov</t>
  </si>
  <si>
    <t>16-Nov</t>
  </si>
  <si>
    <t>17-Nov</t>
  </si>
  <si>
    <t>18-Nov</t>
  </si>
  <si>
    <t>19-Nov</t>
  </si>
  <si>
    <t>20-Nov</t>
  </si>
  <si>
    <t>21-Nov</t>
  </si>
  <si>
    <t>22-Nov</t>
  </si>
  <si>
    <t>23-Nov</t>
  </si>
  <si>
    <t>24-Nov</t>
  </si>
  <si>
    <t>25-Nov</t>
  </si>
  <si>
    <t>26-Nov</t>
  </si>
  <si>
    <t>27-Nov</t>
  </si>
  <si>
    <t>28-Nov</t>
  </si>
  <si>
    <t>29-Nov</t>
  </si>
  <si>
    <t>30-Nov</t>
  </si>
  <si>
    <t>01-Dec</t>
  </si>
  <si>
    <t>02-Dec</t>
  </si>
  <si>
    <t>03-Dec</t>
  </si>
  <si>
    <t>04-Dec</t>
  </si>
  <si>
    <t>05-Dec</t>
  </si>
  <si>
    <t>06-Dec</t>
  </si>
  <si>
    <t>07-Dec</t>
  </si>
  <si>
    <t>08-Dec</t>
  </si>
  <si>
    <t>09-Dec</t>
  </si>
  <si>
    <t>10-Dec</t>
  </si>
  <si>
    <t>11-Dec</t>
  </si>
  <si>
    <t>12-Dec</t>
  </si>
  <si>
    <t>13-Dec</t>
  </si>
  <si>
    <t>14-Dec</t>
  </si>
  <si>
    <t>15-Dec</t>
  </si>
  <si>
    <t>16-Dec</t>
  </si>
  <si>
    <t>17-Dec</t>
  </si>
  <si>
    <t>Accute Bedden 2010</t>
  </si>
  <si>
    <t>Accute Bedden 2020</t>
  </si>
  <si>
    <t>Intensive Care bedden 2020</t>
  </si>
  <si>
    <t>Bedden 2020%</t>
  </si>
  <si>
    <t>Bedden 2010%</t>
  </si>
  <si>
    <t>85+ 2010</t>
  </si>
  <si>
    <t>85+ 2020</t>
  </si>
  <si>
    <t>ICU%</t>
  </si>
  <si>
    <t>Lits aigus 2010</t>
  </si>
  <si>
    <t>Lits aigus 2020</t>
  </si>
  <si>
    <t>Lits Intensive Care 2020</t>
  </si>
  <si>
    <t>Lits COVID</t>
  </si>
  <si>
    <t xml:space="preserve">COVID bedden </t>
  </si>
  <si>
    <t>Intensive Care bedden COVID</t>
  </si>
  <si>
    <t>Lits Intensive Care COVID</t>
  </si>
  <si>
    <t>IFR 65-</t>
  </si>
  <si>
    <t>IFR 65+</t>
  </si>
  <si>
    <t>Tot 13/12</t>
  </si>
  <si>
    <t>Covid 24/12</t>
  </si>
  <si>
    <t>Jusqu'à 13/12</t>
  </si>
  <si>
    <t>Mortalité en 2020 prévue via les tables de mortalité pour l'année concernée</t>
  </si>
  <si>
    <t>+++</t>
  </si>
  <si>
    <t>---</t>
  </si>
  <si>
    <t>--</t>
  </si>
  <si>
    <t>++</t>
  </si>
  <si>
    <t>+</t>
  </si>
  <si>
    <t xml:space="preserve"> Maatregel helpt de kwetsbaren te beschermen (vooral wanneer toegepast binnen de bevolkingsgroep)</t>
  </si>
  <si>
    <t xml:space="preserve"> Maatregel helpt niet de kwetsbaren te beschermen (noch wanneer toegepast binnen de bevolkingsgroep, noch daarbuiten)</t>
  </si>
  <si>
    <t xml:space="preserve"> Maatregel helpt niet de kwetsbaren te beschermen (noch wanneer toegepast binnen de bevolkingsgroep, noch daarbuiten) en is zelfs schadelijk</t>
  </si>
  <si>
    <t>Grootte bevolkingsgroep</t>
  </si>
  <si>
    <t>Leeftijds categorie</t>
  </si>
  <si>
    <t>Catégorie d'âge</t>
  </si>
  <si>
    <t>Taille de la population</t>
  </si>
  <si>
    <t>#Morts du covid</t>
  </si>
  <si>
    <t>#Covid Overlijdens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</si>
</sst>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0000"/>
    <numFmt numFmtId="165" formatCode="0.000"/>
    <numFmt numFmtId="166" formatCode="_-* #,##0_-;\-* #,##0_-;_-* &quot;-&quot;??_-;_-@_-"/>
    <numFmt numFmtId="167" formatCode="0.0"/>
    <numFmt numFmtId="168" formatCode="0.0%"/>
    <numFmt numFmtId="169" formatCode="0.000%"/>
    <numFmt numFmtId="170" formatCode="_-* #,##0.000_-;\-* #,##0.0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sz val="10"/>
      <color theme="0"/>
      <name val="Geneva"/>
    </font>
    <font>
      <sz val="9"/>
      <name val="Geneva"/>
    </font>
    <font>
      <i/>
      <sz val="9"/>
      <name val="Geneva"/>
    </font>
    <font>
      <sz val="9"/>
      <name val="Arial"/>
      <family val="2"/>
    </font>
    <font>
      <b/>
      <sz val="9"/>
      <name val="Geneva"/>
    </font>
    <font>
      <i/>
      <sz val="9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FF0000"/>
      <name val="Geneva"/>
    </font>
    <font>
      <sz val="11"/>
      <name val="Calibri"/>
      <family val="2"/>
    </font>
    <font>
      <sz val="11"/>
      <color theme="9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1F74B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right" vertical="center" indent="2"/>
    </xf>
    <xf numFmtId="0" fontId="6" fillId="0" borderId="5" xfId="0" applyFont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164" fontId="7" fillId="0" borderId="5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 indent="2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right" vertical="center" indent="1"/>
    </xf>
    <xf numFmtId="2" fontId="5" fillId="0" borderId="5" xfId="0" applyNumberFormat="1" applyFont="1" applyBorder="1" applyAlignment="1">
      <alignment horizontal="right" vertical="center" indent="2"/>
    </xf>
    <xf numFmtId="0" fontId="5" fillId="0" borderId="6" xfId="0" applyFont="1" applyBorder="1" applyAlignment="1">
      <alignment horizontal="right" vertical="center" indent="2"/>
    </xf>
    <xf numFmtId="0" fontId="5" fillId="0" borderId="6" xfId="0" applyFont="1" applyBorder="1" applyAlignment="1">
      <alignment horizontal="right" vertical="center" indent="1"/>
    </xf>
    <xf numFmtId="3" fontId="5" fillId="0" borderId="6" xfId="0" applyNumberFormat="1" applyFont="1" applyBorder="1" applyAlignment="1">
      <alignment horizontal="right" vertical="center" indent="1"/>
    </xf>
    <xf numFmtId="164" fontId="9" fillId="0" borderId="6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right" vertical="center" indent="2"/>
    </xf>
    <xf numFmtId="10" fontId="0" fillId="0" borderId="0" xfId="1" applyNumberFormat="1" applyFont="1"/>
    <xf numFmtId="1" fontId="0" fillId="0" borderId="0" xfId="0" applyNumberFormat="1"/>
    <xf numFmtId="0" fontId="2" fillId="0" borderId="0" xfId="0" applyFont="1"/>
    <xf numFmtId="165" fontId="0" fillId="0" borderId="0" xfId="0" applyNumberFormat="1"/>
    <xf numFmtId="166" fontId="0" fillId="0" borderId="0" xfId="2" applyNumberFormat="1" applyFont="1"/>
    <xf numFmtId="9" fontId="0" fillId="0" borderId="0" xfId="1" applyFont="1"/>
    <xf numFmtId="166" fontId="0" fillId="0" borderId="0" xfId="0" applyNumberFormat="1"/>
    <xf numFmtId="0" fontId="0" fillId="0" borderId="0" xfId="0" applyBorder="1"/>
    <xf numFmtId="0" fontId="2" fillId="0" borderId="9" xfId="0" applyFont="1" applyBorder="1"/>
    <xf numFmtId="0" fontId="2" fillId="0" borderId="0" xfId="0" applyFont="1" applyBorder="1"/>
    <xf numFmtId="0" fontId="0" fillId="3" borderId="0" xfId="0" applyFill="1"/>
    <xf numFmtId="1" fontId="2" fillId="0" borderId="0" xfId="0" applyNumberFormat="1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/>
    <xf numFmtId="0" fontId="2" fillId="0" borderId="12" xfId="0" quotePrefix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166" fontId="0" fillId="0" borderId="0" xfId="2" applyNumberFormat="1" applyFont="1" applyBorder="1"/>
    <xf numFmtId="167" fontId="0" fillId="0" borderId="0" xfId="0" applyNumberFormat="1"/>
    <xf numFmtId="10" fontId="0" fillId="0" borderId="14" xfId="1" applyNumberFormat="1" applyFont="1" applyBorder="1"/>
    <xf numFmtId="0" fontId="0" fillId="0" borderId="15" xfId="0" applyBorder="1" applyAlignment="1">
      <alignment horizontal="center"/>
    </xf>
    <xf numFmtId="0" fontId="0" fillId="0" borderId="16" xfId="0" applyBorder="1"/>
    <xf numFmtId="166" fontId="0" fillId="0" borderId="16" xfId="2" applyNumberFormat="1" applyFont="1" applyBorder="1"/>
    <xf numFmtId="167" fontId="0" fillId="0" borderId="16" xfId="0" applyNumberFormat="1" applyBorder="1"/>
    <xf numFmtId="10" fontId="11" fillId="0" borderId="17" xfId="1" applyNumberFormat="1" applyFont="1" applyBorder="1"/>
    <xf numFmtId="168" fontId="0" fillId="0" borderId="0" xfId="1" applyNumberFormat="1" applyFont="1"/>
    <xf numFmtId="168" fontId="0" fillId="0" borderId="16" xfId="1" applyNumberFormat="1" applyFont="1" applyBorder="1"/>
    <xf numFmtId="168" fontId="11" fillId="0" borderId="16" xfId="1" applyNumberFormat="1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3" xfId="0" applyFont="1" applyBorder="1"/>
    <xf numFmtId="10" fontId="0" fillId="0" borderId="0" xfId="1" applyNumberFormat="1" applyFont="1" applyBorder="1"/>
    <xf numFmtId="0" fontId="2" fillId="0" borderId="15" xfId="0" applyFont="1" applyBorder="1"/>
    <xf numFmtId="10" fontId="0" fillId="0" borderId="16" xfId="1" applyNumberFormat="1" applyFont="1" applyBorder="1"/>
    <xf numFmtId="10" fontId="0" fillId="0" borderId="17" xfId="1" applyNumberFormat="1" applyFont="1" applyBorder="1"/>
    <xf numFmtId="10" fontId="0" fillId="0" borderId="10" xfId="1" applyNumberFormat="1" applyFont="1" applyBorder="1"/>
    <xf numFmtId="10" fontId="0" fillId="0" borderId="11" xfId="1" applyNumberFormat="1" applyFont="1" applyBorder="1"/>
    <xf numFmtId="10" fontId="0" fillId="0" borderId="12" xfId="1" applyNumberFormat="1" applyFont="1" applyBorder="1"/>
    <xf numFmtId="10" fontId="0" fillId="0" borderId="13" xfId="1" applyNumberFormat="1" applyFont="1" applyBorder="1"/>
    <xf numFmtId="10" fontId="0" fillId="0" borderId="15" xfId="1" applyNumberFormat="1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wrapText="1"/>
    </xf>
    <xf numFmtId="0" fontId="2" fillId="0" borderId="18" xfId="0" applyFont="1" applyBorder="1"/>
    <xf numFmtId="166" fontId="0" fillId="0" borderId="10" xfId="2" applyNumberFormat="1" applyFont="1" applyBorder="1"/>
    <xf numFmtId="166" fontId="0" fillId="0" borderId="11" xfId="2" applyNumberFormat="1" applyFont="1" applyBorder="1"/>
    <xf numFmtId="166" fontId="10" fillId="3" borderId="19" xfId="2" applyNumberFormat="1" applyFont="1" applyFill="1" applyBorder="1"/>
    <xf numFmtId="166" fontId="0" fillId="3" borderId="12" xfId="2" applyNumberFormat="1" applyFont="1" applyFill="1" applyBorder="1"/>
    <xf numFmtId="166" fontId="0" fillId="0" borderId="13" xfId="2" applyNumberFormat="1" applyFont="1" applyBorder="1"/>
    <xf numFmtId="166" fontId="10" fillId="3" borderId="20" xfId="2" applyNumberFormat="1" applyFont="1" applyFill="1" applyBorder="1"/>
    <xf numFmtId="166" fontId="0" fillId="3" borderId="14" xfId="2" applyNumberFormat="1" applyFont="1" applyFill="1" applyBorder="1"/>
    <xf numFmtId="166" fontId="0" fillId="0" borderId="0" xfId="2" applyNumberFormat="1" applyFont="1" applyFill="1" applyBorder="1"/>
    <xf numFmtId="166" fontId="0" fillId="0" borderId="15" xfId="2" applyNumberFormat="1" applyFont="1" applyBorder="1"/>
    <xf numFmtId="166" fontId="10" fillId="3" borderId="21" xfId="2" applyNumberFormat="1" applyFont="1" applyFill="1" applyBorder="1"/>
    <xf numFmtId="166" fontId="0" fillId="3" borderId="17" xfId="2" applyNumberFormat="1" applyFont="1" applyFill="1" applyBorder="1"/>
    <xf numFmtId="166" fontId="0" fillId="0" borderId="17" xfId="2" applyNumberFormat="1" applyFont="1" applyBorder="1"/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2" fillId="0" borderId="7" xfId="0" applyFont="1" applyBorder="1" applyAlignment="1">
      <alignment horizontal="right"/>
    </xf>
    <xf numFmtId="0" fontId="0" fillId="0" borderId="14" xfId="0" applyBorder="1"/>
    <xf numFmtId="0" fontId="0" fillId="0" borderId="7" xfId="0" applyFont="1" applyBorder="1"/>
    <xf numFmtId="0" fontId="0" fillId="0" borderId="13" xfId="0" applyFont="1" applyBorder="1"/>
    <xf numFmtId="0" fontId="0" fillId="0" borderId="15" xfId="0" applyFont="1" applyBorder="1"/>
    <xf numFmtId="168" fontId="0" fillId="0" borderId="0" xfId="1" applyNumberFormat="1" applyFont="1" applyBorder="1"/>
    <xf numFmtId="168" fontId="0" fillId="0" borderId="14" xfId="1" applyNumberFormat="1" applyFont="1" applyBorder="1"/>
    <xf numFmtId="168" fontId="0" fillId="0" borderId="17" xfId="1" applyNumberFormat="1" applyFont="1" applyBorder="1"/>
    <xf numFmtId="0" fontId="0" fillId="4" borderId="13" xfId="0" applyFill="1" applyBorder="1" applyAlignment="1">
      <alignment horizontal="right"/>
    </xf>
    <xf numFmtId="166" fontId="0" fillId="0" borderId="0" xfId="0" applyNumberFormat="1" applyBorder="1"/>
    <xf numFmtId="166" fontId="0" fillId="0" borderId="16" xfId="0" applyNumberFormat="1" applyBorder="1"/>
    <xf numFmtId="0" fontId="2" fillId="0" borderId="9" xfId="0" applyFont="1" applyBorder="1" applyAlignment="1">
      <alignment horizontal="right"/>
    </xf>
    <xf numFmtId="166" fontId="0" fillId="0" borderId="13" xfId="0" applyNumberFormat="1" applyBorder="1"/>
    <xf numFmtId="166" fontId="2" fillId="4" borderId="13" xfId="0" applyNumberFormat="1" applyFont="1" applyFill="1" applyBorder="1"/>
    <xf numFmtId="166" fontId="0" fillId="0" borderId="15" xfId="0" applyNumberFormat="1" applyFont="1" applyBorder="1"/>
    <xf numFmtId="166" fontId="12" fillId="0" borderId="0" xfId="0" applyNumberFormat="1" applyFont="1" applyBorder="1"/>
    <xf numFmtId="0" fontId="11" fillId="0" borderId="14" xfId="0" applyFont="1" applyBorder="1"/>
    <xf numFmtId="166" fontId="0" fillId="4" borderId="0" xfId="0" applyNumberFormat="1" applyFill="1" applyBorder="1"/>
    <xf numFmtId="168" fontId="0" fillId="4" borderId="14" xfId="1" applyNumberFormat="1" applyFont="1" applyFill="1" applyBorder="1"/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6" fontId="2" fillId="0" borderId="0" xfId="0" applyNumberFormat="1" applyFont="1"/>
    <xf numFmtId="169" fontId="0" fillId="0" borderId="0" xfId="1" applyNumberFormat="1" applyFont="1"/>
    <xf numFmtId="0" fontId="0" fillId="0" borderId="0" xfId="0" applyAlignment="1">
      <alignment horizontal="left"/>
    </xf>
    <xf numFmtId="0" fontId="0" fillId="3" borderId="20" xfId="0" applyFill="1" applyBorder="1"/>
    <xf numFmtId="0" fontId="0" fillId="3" borderId="21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3" xfId="0" applyFill="1" applyBorder="1"/>
    <xf numFmtId="0" fontId="0" fillId="3" borderId="0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2" fillId="5" borderId="7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2" fillId="6" borderId="18" xfId="0" applyFont="1" applyFill="1" applyBorder="1"/>
    <xf numFmtId="0" fontId="2" fillId="6" borderId="7" xfId="0" applyFont="1" applyFill="1" applyBorder="1"/>
    <xf numFmtId="0" fontId="2" fillId="6" borderId="8" xfId="0" applyFont="1" applyFill="1" applyBorder="1"/>
    <xf numFmtId="0" fontId="2" fillId="6" borderId="9" xfId="0" applyFont="1" applyFill="1" applyBorder="1"/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0" fillId="7" borderId="20" xfId="0" applyFill="1" applyBorder="1"/>
    <xf numFmtId="0" fontId="0" fillId="7" borderId="21" xfId="0" applyFill="1" applyBorder="1"/>
    <xf numFmtId="0" fontId="0" fillId="0" borderId="0" xfId="0" applyAlignment="1">
      <alignment horizontal="right"/>
    </xf>
    <xf numFmtId="0" fontId="2" fillId="6" borderId="18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right"/>
    </xf>
    <xf numFmtId="0" fontId="0" fillId="7" borderId="20" xfId="0" applyFill="1" applyBorder="1" applyAlignment="1">
      <alignment horizontal="right"/>
    </xf>
    <xf numFmtId="169" fontId="0" fillId="0" borderId="10" xfId="1" applyNumberFormat="1" applyFont="1" applyBorder="1" applyAlignment="1">
      <alignment horizontal="right"/>
    </xf>
    <xf numFmtId="169" fontId="0" fillId="0" borderId="11" xfId="1" applyNumberFormat="1" applyFont="1" applyBorder="1" applyAlignment="1">
      <alignment horizontal="right"/>
    </xf>
    <xf numFmtId="169" fontId="0" fillId="0" borderId="12" xfId="1" applyNumberFormat="1" applyFont="1" applyBorder="1" applyAlignment="1">
      <alignment horizontal="right"/>
    </xf>
    <xf numFmtId="169" fontId="0" fillId="0" borderId="13" xfId="1" applyNumberFormat="1" applyFont="1" applyBorder="1" applyAlignment="1">
      <alignment horizontal="right"/>
    </xf>
    <xf numFmtId="169" fontId="0" fillId="0" borderId="0" xfId="1" applyNumberFormat="1" applyFont="1" applyBorder="1" applyAlignment="1">
      <alignment horizontal="right"/>
    </xf>
    <xf numFmtId="169" fontId="0" fillId="0" borderId="14" xfId="1" applyNumberFormat="1" applyFont="1" applyBorder="1" applyAlignment="1">
      <alignment horizontal="right"/>
    </xf>
    <xf numFmtId="0" fontId="0" fillId="7" borderId="21" xfId="0" applyFill="1" applyBorder="1" applyAlignment="1">
      <alignment horizontal="right"/>
    </xf>
    <xf numFmtId="10" fontId="0" fillId="7" borderId="20" xfId="1" applyNumberFormat="1" applyFont="1" applyFill="1" applyBorder="1" applyAlignment="1">
      <alignment horizontal="right"/>
    </xf>
    <xf numFmtId="10" fontId="0" fillId="8" borderId="20" xfId="1" applyNumberFormat="1" applyFont="1" applyFill="1" applyBorder="1" applyAlignment="1">
      <alignment horizontal="right"/>
    </xf>
    <xf numFmtId="169" fontId="0" fillId="7" borderId="13" xfId="1" applyNumberFormat="1" applyFont="1" applyFill="1" applyBorder="1" applyAlignment="1">
      <alignment horizontal="right"/>
    </xf>
    <xf numFmtId="169" fontId="0" fillId="7" borderId="0" xfId="1" applyNumberFormat="1" applyFont="1" applyFill="1" applyBorder="1" applyAlignment="1">
      <alignment horizontal="right"/>
    </xf>
    <xf numFmtId="169" fontId="0" fillId="7" borderId="14" xfId="1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center"/>
    </xf>
    <xf numFmtId="167" fontId="0" fillId="0" borderId="13" xfId="0" applyNumberFormat="1" applyBorder="1"/>
    <xf numFmtId="167" fontId="0" fillId="0" borderId="14" xfId="0" applyNumberFormat="1" applyBorder="1"/>
    <xf numFmtId="167" fontId="13" fillId="0" borderId="13" xfId="0" applyNumberFormat="1" applyFont="1" applyBorder="1"/>
    <xf numFmtId="167" fontId="13" fillId="0" borderId="0" xfId="0" applyNumberFormat="1" applyFont="1"/>
    <xf numFmtId="167" fontId="13" fillId="0" borderId="14" xfId="0" applyNumberFormat="1" applyFont="1" applyBorder="1"/>
    <xf numFmtId="167" fontId="0" fillId="0" borderId="15" xfId="0" applyNumberFormat="1" applyBorder="1"/>
    <xf numFmtId="167" fontId="0" fillId="4" borderId="17" xfId="0" applyNumberFormat="1" applyFill="1" applyBorder="1"/>
    <xf numFmtId="0" fontId="0" fillId="0" borderId="18" xfId="0" applyBorder="1"/>
    <xf numFmtId="0" fontId="0" fillId="4" borderId="16" xfId="0" applyFill="1" applyBorder="1"/>
    <xf numFmtId="166" fontId="0" fillId="7" borderId="0" xfId="2" applyNumberFormat="1" applyFont="1" applyFill="1" applyBorder="1"/>
    <xf numFmtId="166" fontId="0" fillId="7" borderId="0" xfId="0" applyNumberFormat="1" applyFill="1"/>
    <xf numFmtId="169" fontId="0" fillId="0" borderId="15" xfId="1" applyNumberFormat="1" applyFont="1" applyBorder="1" applyAlignment="1">
      <alignment horizontal="right"/>
    </xf>
    <xf numFmtId="169" fontId="0" fillId="0" borderId="16" xfId="1" applyNumberFormat="1" applyFont="1" applyBorder="1" applyAlignment="1">
      <alignment horizontal="right"/>
    </xf>
    <xf numFmtId="169" fontId="0" fillId="0" borderId="17" xfId="1" applyNumberFormat="1" applyFont="1" applyBorder="1" applyAlignment="1">
      <alignment horizontal="right"/>
    </xf>
    <xf numFmtId="10" fontId="0" fillId="7" borderId="21" xfId="1" applyNumberFormat="1" applyFont="1" applyFill="1" applyBorder="1" applyAlignment="1">
      <alignment horizontal="right"/>
    </xf>
    <xf numFmtId="0" fontId="0" fillId="7" borderId="20" xfId="0" applyFill="1" applyBorder="1" applyAlignment="1">
      <alignment horizontal="left"/>
    </xf>
    <xf numFmtId="0" fontId="0" fillId="7" borderId="21" xfId="0" applyFill="1" applyBorder="1" applyAlignment="1">
      <alignment horizontal="left"/>
    </xf>
    <xf numFmtId="166" fontId="0" fillId="7" borderId="0" xfId="2" applyNumberFormat="1" applyFont="1" applyFill="1"/>
    <xf numFmtId="0" fontId="0" fillId="0" borderId="0" xfId="0" applyFill="1" applyBorder="1"/>
    <xf numFmtId="166" fontId="0" fillId="0" borderId="10" xfId="0" applyNumberFormat="1" applyBorder="1"/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167" fontId="0" fillId="4" borderId="15" xfId="0" applyNumberFormat="1" applyFill="1" applyBorder="1"/>
    <xf numFmtId="0" fontId="0" fillId="0" borderId="14" xfId="0" applyFill="1" applyBorder="1"/>
    <xf numFmtId="2" fontId="0" fillId="0" borderId="14" xfId="0" applyNumberFormat="1" applyBorder="1"/>
    <xf numFmtId="2" fontId="0" fillId="0" borderId="17" xfId="0" applyNumberFormat="1" applyBorder="1"/>
    <xf numFmtId="0" fontId="2" fillId="0" borderId="8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quotePrefix="1" applyBorder="1"/>
    <xf numFmtId="0" fontId="2" fillId="0" borderId="9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20" xfId="0" applyBorder="1"/>
    <xf numFmtId="0" fontId="0" fillId="0" borderId="21" xfId="0" applyBorder="1"/>
    <xf numFmtId="0" fontId="2" fillId="0" borderId="18" xfId="0" applyFont="1" applyFill="1" applyBorder="1" applyAlignment="1">
      <alignment horizontal="center" wrapText="1"/>
    </xf>
    <xf numFmtId="16" fontId="0" fillId="0" borderId="0" xfId="0" applyNumberFormat="1"/>
    <xf numFmtId="0" fontId="0" fillId="7" borderId="0" xfId="0" applyFill="1"/>
    <xf numFmtId="1" fontId="0" fillId="7" borderId="0" xfId="0" applyNumberFormat="1" applyFill="1"/>
    <xf numFmtId="0" fontId="14" fillId="0" borderId="1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2" xfId="0" applyFont="1" applyBorder="1"/>
    <xf numFmtId="0" fontId="14" fillId="0" borderId="23" xfId="0" applyFont="1" applyBorder="1"/>
    <xf numFmtId="0" fontId="14" fillId="0" borderId="24" xfId="0" applyFont="1" applyBorder="1"/>
    <xf numFmtId="0" fontId="14" fillId="0" borderId="25" xfId="0" applyFont="1" applyBorder="1" applyAlignment="1">
      <alignment horizontal="right"/>
    </xf>
    <xf numFmtId="0" fontId="14" fillId="0" borderId="20" xfId="0" applyFont="1" applyBorder="1" applyAlignment="1">
      <alignment horizontal="center"/>
    </xf>
    <xf numFmtId="0" fontId="0" fillId="0" borderId="26" xfId="0" applyBorder="1"/>
    <xf numFmtId="166" fontId="0" fillId="0" borderId="27" xfId="2" applyNumberFormat="1" applyFont="1" applyBorder="1"/>
    <xf numFmtId="166" fontId="0" fillId="0" borderId="28" xfId="2" applyNumberFormat="1" applyFont="1" applyBorder="1"/>
    <xf numFmtId="166" fontId="0" fillId="0" borderId="29" xfId="2" applyNumberFormat="1" applyFont="1" applyBorder="1"/>
    <xf numFmtId="166" fontId="0" fillId="0" borderId="30" xfId="2" applyNumberFormat="1" applyFont="1" applyBorder="1"/>
    <xf numFmtId="166" fontId="0" fillId="0" borderId="26" xfId="2" applyNumberFormat="1" applyFont="1" applyBorder="1" applyAlignment="1">
      <alignment vertical="center"/>
    </xf>
    <xf numFmtId="0" fontId="0" fillId="0" borderId="31" xfId="0" applyBorder="1"/>
    <xf numFmtId="166" fontId="0" fillId="0" borderId="32" xfId="2" applyNumberFormat="1" applyFont="1" applyBorder="1"/>
    <xf numFmtId="166" fontId="0" fillId="0" borderId="33" xfId="2" applyNumberFormat="1" applyFont="1" applyBorder="1"/>
    <xf numFmtId="166" fontId="0" fillId="0" borderId="34" xfId="2" applyNumberFormat="1" applyFont="1" applyBorder="1"/>
    <xf numFmtId="166" fontId="0" fillId="0" borderId="35" xfId="2" applyNumberFormat="1" applyFont="1" applyBorder="1"/>
    <xf numFmtId="166" fontId="0" fillId="0" borderId="31" xfId="2" applyNumberFormat="1" applyFont="1" applyBorder="1" applyAlignment="1">
      <alignment vertical="center"/>
    </xf>
    <xf numFmtId="0" fontId="14" fillId="0" borderId="26" xfId="0" applyFont="1" applyBorder="1" applyAlignment="1">
      <alignment horizontal="right"/>
    </xf>
    <xf numFmtId="0" fontId="14" fillId="0" borderId="31" xfId="0" applyFont="1" applyBorder="1" applyAlignment="1">
      <alignment horizontal="right"/>
    </xf>
    <xf numFmtId="168" fontId="0" fillId="0" borderId="32" xfId="1" applyNumberFormat="1" applyFont="1" applyBorder="1"/>
    <xf numFmtId="168" fontId="0" fillId="0" borderId="33" xfId="1" applyNumberFormat="1" applyFont="1" applyBorder="1"/>
    <xf numFmtId="168" fontId="0" fillId="0" borderId="34" xfId="1" applyNumberFormat="1" applyFont="1" applyBorder="1"/>
    <xf numFmtId="168" fontId="0" fillId="0" borderId="35" xfId="1" applyNumberFormat="1" applyFont="1" applyBorder="1"/>
    <xf numFmtId="168" fontId="0" fillId="0" borderId="31" xfId="1" applyNumberFormat="1" applyFont="1" applyBorder="1" applyAlignment="1">
      <alignment vertical="center"/>
    </xf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Alignment="1">
      <alignment wrapText="1"/>
    </xf>
    <xf numFmtId="0" fontId="0" fillId="0" borderId="12" xfId="0" applyBorder="1" applyAlignment="1">
      <alignment horizontal="center"/>
    </xf>
    <xf numFmtId="9" fontId="0" fillId="0" borderId="12" xfId="1" applyFont="1" applyBorder="1" applyAlignment="1">
      <alignment horizontal="center"/>
    </xf>
    <xf numFmtId="9" fontId="0" fillId="0" borderId="17" xfId="1" applyFont="1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/>
    <xf numFmtId="0" fontId="0" fillId="0" borderId="12" xfId="0" applyBorder="1" applyAlignment="1"/>
    <xf numFmtId="166" fontId="0" fillId="0" borderId="10" xfId="2" applyNumberFormat="1" applyFont="1" applyBorder="1" applyAlignment="1"/>
    <xf numFmtId="166" fontId="0" fillId="0" borderId="12" xfId="2" applyNumberFormat="1" applyFont="1" applyBorder="1" applyAlignment="1"/>
    <xf numFmtId="166" fontId="0" fillId="0" borderId="10" xfId="0" applyNumberFormat="1" applyBorder="1" applyAlignment="1"/>
    <xf numFmtId="166" fontId="0" fillId="0" borderId="12" xfId="0" applyNumberFormat="1" applyBorder="1" applyAlignment="1"/>
    <xf numFmtId="168" fontId="0" fillId="0" borderId="15" xfId="1" applyNumberFormat="1" applyFont="1" applyBorder="1" applyAlignment="1"/>
    <xf numFmtId="168" fontId="0" fillId="0" borderId="17" xfId="1" applyNumberFormat="1" applyFont="1" applyBorder="1" applyAlignment="1"/>
    <xf numFmtId="166" fontId="0" fillId="0" borderId="13" xfId="2" applyNumberFormat="1" applyFont="1" applyBorder="1" applyAlignment="1"/>
    <xf numFmtId="0" fontId="0" fillId="0" borderId="0" xfId="0" applyAlignment="1"/>
    <xf numFmtId="166" fontId="0" fillId="7" borderId="11" xfId="2" applyNumberFormat="1" applyFont="1" applyFill="1" applyBorder="1"/>
    <xf numFmtId="166" fontId="0" fillId="0" borderId="14" xfId="2" applyNumberFormat="1" applyFont="1" applyBorder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9" fontId="11" fillId="0" borderId="0" xfId="1" applyNumberFormat="1" applyFont="1"/>
    <xf numFmtId="166" fontId="0" fillId="0" borderId="0" xfId="1" applyNumberFormat="1" applyFont="1"/>
    <xf numFmtId="168" fontId="11" fillId="0" borderId="0" xfId="1" applyNumberFormat="1" applyFont="1" applyBorder="1" applyAlignment="1">
      <alignment horizontal="center"/>
    </xf>
    <xf numFmtId="168" fontId="11" fillId="0" borderId="14" xfId="1" applyNumberFormat="1" applyFont="1" applyBorder="1" applyAlignment="1">
      <alignment horizontal="center"/>
    </xf>
    <xf numFmtId="168" fontId="15" fillId="0" borderId="14" xfId="1" applyNumberFormat="1" applyFont="1" applyBorder="1" applyAlignment="1">
      <alignment horizontal="center"/>
    </xf>
    <xf numFmtId="168" fontId="15" fillId="0" borderId="0" xfId="1" applyNumberFormat="1" applyFont="1" applyBorder="1" applyAlignment="1">
      <alignment horizontal="center"/>
    </xf>
    <xf numFmtId="0" fontId="0" fillId="0" borderId="7" xfId="0" applyBorder="1"/>
    <xf numFmtId="0" fontId="0" fillId="0" borderId="18" xfId="0" applyBorder="1" applyAlignment="1">
      <alignment horizontal="center" wrapText="1"/>
    </xf>
    <xf numFmtId="10" fontId="15" fillId="0" borderId="20" xfId="1" applyNumberFormat="1" applyFont="1" applyBorder="1" applyAlignment="1">
      <alignment horizontal="center"/>
    </xf>
    <xf numFmtId="10" fontId="11" fillId="0" borderId="21" xfId="1" applyNumberFormat="1" applyFont="1" applyBorder="1" applyAlignment="1">
      <alignment horizontal="center"/>
    </xf>
    <xf numFmtId="0" fontId="0" fillId="0" borderId="0" xfId="0"/>
    <xf numFmtId="0" fontId="0" fillId="0" borderId="0" xfId="0"/>
    <xf numFmtId="169" fontId="2" fillId="0" borderId="0" xfId="1" applyNumberFormat="1" applyFont="1"/>
    <xf numFmtId="170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 wrapText="1"/>
    </xf>
    <xf numFmtId="10" fontId="2" fillId="0" borderId="0" xfId="0" applyNumberFormat="1" applyFont="1"/>
    <xf numFmtId="0" fontId="2" fillId="5" borderId="18" xfId="0" applyFont="1" applyFill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6" fontId="0" fillId="7" borderId="20" xfId="2" applyNumberFormat="1" applyFont="1" applyFill="1" applyBorder="1"/>
    <xf numFmtId="0" fontId="0" fillId="0" borderId="0" xfId="0"/>
    <xf numFmtId="166" fontId="0" fillId="7" borderId="21" xfId="2" applyNumberFormat="1" applyFont="1" applyFill="1" applyBorder="1"/>
    <xf numFmtId="10" fontId="11" fillId="0" borderId="16" xfId="1" applyNumberFormat="1" applyFont="1" applyBorder="1" applyAlignment="1">
      <alignment horizontal="center"/>
    </xf>
    <xf numFmtId="10" fontId="11" fillId="0" borderId="17" xfId="1" applyNumberFormat="1" applyFont="1" applyBorder="1" applyAlignment="1">
      <alignment horizontal="center"/>
    </xf>
    <xf numFmtId="16" fontId="0" fillId="0" borderId="0" xfId="0" applyNumberFormat="1" applyAlignment="1">
      <alignment horizontal="left"/>
    </xf>
    <xf numFmtId="0" fontId="0" fillId="9" borderId="0" xfId="0" applyFill="1"/>
    <xf numFmtId="166" fontId="0" fillId="10" borderId="11" xfId="2" applyNumberFormat="1" applyFont="1" applyFill="1" applyBorder="1"/>
    <xf numFmtId="166" fontId="0" fillId="10" borderId="0" xfId="2" applyNumberFormat="1" applyFont="1" applyFill="1" applyBorder="1"/>
    <xf numFmtId="166" fontId="0" fillId="10" borderId="16" xfId="2" applyNumberFormat="1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8" borderId="0" xfId="0" applyFill="1"/>
    <xf numFmtId="0" fontId="0" fillId="0" borderId="1" xfId="0" applyBorder="1"/>
    <xf numFmtId="43" fontId="0" fillId="0" borderId="1" xfId="2" applyFont="1" applyBorder="1"/>
    <xf numFmtId="10" fontId="0" fillId="0" borderId="1" xfId="1" applyNumberFormat="1" applyFont="1" applyBorder="1"/>
    <xf numFmtId="0" fontId="0" fillId="3" borderId="1" xfId="0" quotePrefix="1" applyFill="1" applyBorder="1" applyAlignment="1">
      <alignment horizontal="center" wrapText="1"/>
    </xf>
    <xf numFmtId="0" fontId="0" fillId="8" borderId="1" xfId="0" quotePrefix="1" applyFill="1" applyBorder="1" applyAlignment="1">
      <alignment horizontal="center" wrapText="1"/>
    </xf>
    <xf numFmtId="0" fontId="0" fillId="9" borderId="1" xfId="0" quotePrefix="1" applyFill="1" applyBorder="1" applyAlignment="1">
      <alignment horizontal="center" wrapText="1"/>
    </xf>
    <xf numFmtId="0" fontId="0" fillId="3" borderId="40" xfId="0" quotePrefix="1" applyFill="1" applyBorder="1" applyAlignment="1">
      <alignment horizontal="center" wrapText="1"/>
    </xf>
    <xf numFmtId="0" fontId="0" fillId="3" borderId="41" xfId="0" quotePrefix="1" applyFill="1" applyBorder="1" applyAlignment="1">
      <alignment horizontal="center" wrapText="1"/>
    </xf>
    <xf numFmtId="0" fontId="0" fillId="8" borderId="40" xfId="0" quotePrefix="1" applyFill="1" applyBorder="1" applyAlignment="1">
      <alignment horizontal="center" wrapText="1"/>
    </xf>
    <xf numFmtId="0" fontId="0" fillId="9" borderId="41" xfId="0" quotePrefix="1" applyFill="1" applyBorder="1" applyAlignment="1">
      <alignment horizontal="center" wrapText="1"/>
    </xf>
    <xf numFmtId="0" fontId="0" fillId="8" borderId="42" xfId="0" quotePrefix="1" applyFill="1" applyBorder="1" applyAlignment="1">
      <alignment horizontal="center" wrapText="1"/>
    </xf>
    <xf numFmtId="0" fontId="0" fillId="9" borderId="43" xfId="0" quotePrefix="1" applyFill="1" applyBorder="1" applyAlignment="1">
      <alignment horizontal="center" wrapText="1"/>
    </xf>
    <xf numFmtId="0" fontId="0" fillId="8" borderId="43" xfId="0" quotePrefix="1" applyFill="1" applyBorder="1" applyAlignment="1">
      <alignment horizontal="center" wrapText="1"/>
    </xf>
    <xf numFmtId="0" fontId="0" fillId="9" borderId="44" xfId="0" quotePrefix="1" applyFill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3" borderId="37" xfId="0" quotePrefix="1" applyFill="1" applyBorder="1" applyAlignment="1">
      <alignment horizontal="center" wrapText="1"/>
    </xf>
    <xf numFmtId="0" fontId="0" fillId="3" borderId="38" xfId="0" quotePrefix="1" applyFill="1" applyBorder="1" applyAlignment="1">
      <alignment horizontal="center" wrapText="1"/>
    </xf>
    <xf numFmtId="0" fontId="0" fillId="3" borderId="39" xfId="0" quotePrefix="1" applyFill="1" applyBorder="1" applyAlignment="1">
      <alignment horizontal="center" wrapText="1"/>
    </xf>
    <xf numFmtId="0" fontId="0" fillId="0" borderId="40" xfId="0" applyBorder="1"/>
    <xf numFmtId="0" fontId="0" fillId="0" borderId="42" xfId="0" applyBorder="1"/>
    <xf numFmtId="43" fontId="0" fillId="0" borderId="43" xfId="2" applyFont="1" applyBorder="1"/>
    <xf numFmtId="10" fontId="0" fillId="0" borderId="43" xfId="1" applyNumberFormat="1" applyFont="1" applyBorder="1"/>
    <xf numFmtId="0" fontId="0" fillId="0" borderId="43" xfId="0" applyBorder="1"/>
    <xf numFmtId="0" fontId="0" fillId="0" borderId="48" xfId="0" applyBorder="1" applyAlignment="1">
      <alignment horizontal="center" wrapText="1"/>
    </xf>
    <xf numFmtId="0" fontId="0" fillId="0" borderId="49" xfId="0" applyBorder="1"/>
    <xf numFmtId="43" fontId="0" fillId="0" borderId="6" xfId="2" applyFont="1" applyBorder="1"/>
    <xf numFmtId="0" fontId="0" fillId="0" borderId="6" xfId="0" applyBorder="1"/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16" fillId="0" borderId="0" xfId="0" applyFont="1" applyAlignment="1">
      <alignment horizontal="left"/>
    </xf>
    <xf numFmtId="43" fontId="0" fillId="0" borderId="18" xfId="0" applyNumberFormat="1" applyBorder="1"/>
    <xf numFmtId="10" fontId="17" fillId="0" borderId="6" xfId="1" applyNumberFormat="1" applyFont="1" applyBorder="1"/>
    <xf numFmtId="10" fontId="17" fillId="0" borderId="1" xfId="1" applyNumberFormat="1" applyFont="1" applyBorder="1"/>
    <xf numFmtId="10" fontId="17" fillId="0" borderId="50" xfId="1" applyNumberFormat="1" applyFont="1" applyBorder="1"/>
    <xf numFmtId="10" fontId="17" fillId="0" borderId="36" xfId="1" applyNumberFormat="1" applyFont="1" applyBorder="1"/>
    <xf numFmtId="10" fontId="17" fillId="0" borderId="47" xfId="1" applyNumberFormat="1" applyFont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Overlijdens Trend (Visueel)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'Sterfte Prognose'!$A$85</c:f>
              <c:strCache>
                <c:ptCount val="1"/>
                <c:pt idx="0">
                  <c:v>0-24</c:v>
                </c:pt>
              </c:strCache>
            </c:strRef>
          </c:tx>
          <c:marker>
            <c:symbol val="none"/>
          </c:marker>
          <c:cat>
            <c:numRef>
              <c:f>'Sterfte Prognose'!$B$84:$M$84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'Sterfte Prognose'!$B$85:$M$85</c:f>
              <c:numCache>
                <c:formatCode>General</c:formatCode>
                <c:ptCount val="12"/>
                <c:pt idx="0">
                  <c:v>1238</c:v>
                </c:pt>
                <c:pt idx="1">
                  <c:v>1227</c:v>
                </c:pt>
                <c:pt idx="2">
                  <c:v>1212</c:v>
                </c:pt>
                <c:pt idx="3">
                  <c:v>1221</c:v>
                </c:pt>
                <c:pt idx="4">
                  <c:v>1114</c:v>
                </c:pt>
                <c:pt idx="5">
                  <c:v>1089</c:v>
                </c:pt>
                <c:pt idx="6">
                  <c:v>1041</c:v>
                </c:pt>
                <c:pt idx="7">
                  <c:v>979</c:v>
                </c:pt>
                <c:pt idx="8">
                  <c:v>1048</c:v>
                </c:pt>
                <c:pt idx="9">
                  <c:v>1008</c:v>
                </c:pt>
                <c:pt idx="10">
                  <c:v>957</c:v>
                </c:pt>
                <c:pt idx="11">
                  <c:v>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6F6-432A-ABF8-8E4B7F669800}"/>
            </c:ext>
          </c:extLst>
        </c:ser>
        <c:ser>
          <c:idx val="6"/>
          <c:order val="1"/>
          <c:tx>
            <c:strRef>
              <c:f>'Sterfte Prognose'!$A$86</c:f>
              <c:strCache>
                <c:ptCount val="1"/>
                <c:pt idx="0">
                  <c:v>25-44</c:v>
                </c:pt>
              </c:strCache>
            </c:strRef>
          </c:tx>
          <c:marker>
            <c:symbol val="none"/>
          </c:marker>
          <c:cat>
            <c:numRef>
              <c:f>'Sterfte Prognose'!$B$84:$M$84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'Sterfte Prognose'!$B$86:$M$86</c:f>
              <c:numCache>
                <c:formatCode>General</c:formatCode>
                <c:ptCount val="12"/>
                <c:pt idx="0">
                  <c:v>2805</c:v>
                </c:pt>
                <c:pt idx="1">
                  <c:v>2744</c:v>
                </c:pt>
                <c:pt idx="2">
                  <c:v>2667</c:v>
                </c:pt>
                <c:pt idx="3">
                  <c:v>2524</c:v>
                </c:pt>
                <c:pt idx="4">
                  <c:v>2514</c:v>
                </c:pt>
                <c:pt idx="5">
                  <c:v>2395</c:v>
                </c:pt>
                <c:pt idx="6">
                  <c:v>2318</c:v>
                </c:pt>
                <c:pt idx="7">
                  <c:v>2354</c:v>
                </c:pt>
                <c:pt idx="8">
                  <c:v>2259</c:v>
                </c:pt>
                <c:pt idx="9">
                  <c:v>2192</c:v>
                </c:pt>
                <c:pt idx="10">
                  <c:v>2129</c:v>
                </c:pt>
                <c:pt idx="11">
                  <c:v>2159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6F6-432A-ABF8-8E4B7F669800}"/>
            </c:ext>
          </c:extLst>
        </c:ser>
        <c:ser>
          <c:idx val="7"/>
          <c:order val="2"/>
          <c:tx>
            <c:strRef>
              <c:f>'Sterfte Prognose'!$A$87</c:f>
              <c:strCache>
                <c:ptCount val="1"/>
                <c:pt idx="0">
                  <c:v>45-64</c:v>
                </c:pt>
              </c:strCache>
            </c:strRef>
          </c:tx>
          <c:marker>
            <c:symbol val="none"/>
          </c:marker>
          <c:cat>
            <c:numRef>
              <c:f>'Sterfte Prognose'!$B$84:$M$84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'Sterfte Prognose'!$B$87:$M$87</c:f>
              <c:numCache>
                <c:formatCode>General</c:formatCode>
                <c:ptCount val="12"/>
                <c:pt idx="0">
                  <c:v>15355</c:v>
                </c:pt>
                <c:pt idx="1">
                  <c:v>15214</c:v>
                </c:pt>
                <c:pt idx="2">
                  <c:v>15276</c:v>
                </c:pt>
                <c:pt idx="3">
                  <c:v>15237</c:v>
                </c:pt>
                <c:pt idx="4">
                  <c:v>14926</c:v>
                </c:pt>
                <c:pt idx="5">
                  <c:v>14178</c:v>
                </c:pt>
                <c:pt idx="6">
                  <c:v>14680</c:v>
                </c:pt>
                <c:pt idx="7">
                  <c:v>14097</c:v>
                </c:pt>
                <c:pt idx="8">
                  <c:v>13681</c:v>
                </c:pt>
                <c:pt idx="9">
                  <c:v>13639</c:v>
                </c:pt>
                <c:pt idx="10">
                  <c:v>13139</c:v>
                </c:pt>
                <c:pt idx="11">
                  <c:v>13888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6F6-432A-ABF8-8E4B7F669800}"/>
            </c:ext>
          </c:extLst>
        </c:ser>
        <c:ser>
          <c:idx val="8"/>
          <c:order val="3"/>
          <c:tx>
            <c:strRef>
              <c:f>'Sterfte Prognose'!$A$88</c:f>
              <c:strCache>
                <c:ptCount val="1"/>
                <c:pt idx="0">
                  <c:v>65-74</c:v>
                </c:pt>
              </c:strCache>
            </c:strRef>
          </c:tx>
          <c:marker>
            <c:symbol val="none"/>
          </c:marker>
          <c:cat>
            <c:numRef>
              <c:f>'Sterfte Prognose'!$B$84:$M$84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'Sterfte Prognose'!$B$88:$M$88</c:f>
              <c:numCache>
                <c:formatCode>General</c:formatCode>
                <c:ptCount val="12"/>
                <c:pt idx="0">
                  <c:v>16020</c:v>
                </c:pt>
                <c:pt idx="1">
                  <c:v>15877</c:v>
                </c:pt>
                <c:pt idx="2">
                  <c:v>15651</c:v>
                </c:pt>
                <c:pt idx="3">
                  <c:v>16289</c:v>
                </c:pt>
                <c:pt idx="4">
                  <c:v>16482</c:v>
                </c:pt>
                <c:pt idx="5">
                  <c:v>15937</c:v>
                </c:pt>
                <c:pt idx="6">
                  <c:v>16305</c:v>
                </c:pt>
                <c:pt idx="7">
                  <c:v>16611</c:v>
                </c:pt>
                <c:pt idx="8">
                  <c:v>17208</c:v>
                </c:pt>
                <c:pt idx="9">
                  <c:v>17615</c:v>
                </c:pt>
                <c:pt idx="10">
                  <c:v>17690</c:v>
                </c:pt>
                <c:pt idx="11">
                  <c:v>19958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6F6-432A-ABF8-8E4B7F669800}"/>
            </c:ext>
          </c:extLst>
        </c:ser>
        <c:ser>
          <c:idx val="9"/>
          <c:order val="4"/>
          <c:tx>
            <c:strRef>
              <c:f>'Sterfte Prognose'!$A$89</c:f>
              <c:strCache>
                <c:ptCount val="1"/>
                <c:pt idx="0">
                  <c:v>75+</c:v>
                </c:pt>
              </c:strCache>
            </c:strRef>
          </c:tx>
          <c:marker>
            <c:symbol val="none"/>
          </c:marker>
          <c:cat>
            <c:numRef>
              <c:f>'Sterfte Prognose'!$B$84:$M$84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'Sterfte Prognose'!$B$89:$M$89</c:f>
              <c:numCache>
                <c:formatCode>General</c:formatCode>
                <c:ptCount val="12"/>
                <c:pt idx="0">
                  <c:v>69091</c:v>
                </c:pt>
                <c:pt idx="1">
                  <c:v>70032</c:v>
                </c:pt>
                <c:pt idx="2">
                  <c:v>69441</c:v>
                </c:pt>
                <c:pt idx="3">
                  <c:v>73763</c:v>
                </c:pt>
                <c:pt idx="4">
                  <c:v>74259</c:v>
                </c:pt>
                <c:pt idx="5">
                  <c:v>71124</c:v>
                </c:pt>
                <c:pt idx="6">
                  <c:v>76164</c:v>
                </c:pt>
                <c:pt idx="7">
                  <c:v>74015</c:v>
                </c:pt>
                <c:pt idx="8">
                  <c:v>75433</c:v>
                </c:pt>
                <c:pt idx="9">
                  <c:v>76191</c:v>
                </c:pt>
                <c:pt idx="10">
                  <c:v>74830</c:v>
                </c:pt>
                <c:pt idx="11">
                  <c:v>88526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6F6-432A-ABF8-8E4B7F669800}"/>
            </c:ext>
          </c:extLst>
        </c:ser>
        <c:ser>
          <c:idx val="0"/>
          <c:order val="5"/>
          <c:tx>
            <c:strRef>
              <c:f>'Sterfte Prognose'!$A$85</c:f>
              <c:strCache>
                <c:ptCount val="1"/>
                <c:pt idx="0">
                  <c:v>0-24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'Sterfte Prognose'!$B$84:$M$84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'Sterfte Prognose'!$B$85:$M$85</c:f>
              <c:numCache>
                <c:formatCode>General</c:formatCode>
                <c:ptCount val="12"/>
                <c:pt idx="0">
                  <c:v>1238</c:v>
                </c:pt>
                <c:pt idx="1">
                  <c:v>1227</c:v>
                </c:pt>
                <c:pt idx="2">
                  <c:v>1212</c:v>
                </c:pt>
                <c:pt idx="3">
                  <c:v>1221</c:v>
                </c:pt>
                <c:pt idx="4">
                  <c:v>1114</c:v>
                </c:pt>
                <c:pt idx="5">
                  <c:v>1089</c:v>
                </c:pt>
                <c:pt idx="6">
                  <c:v>1041</c:v>
                </c:pt>
                <c:pt idx="7">
                  <c:v>979</c:v>
                </c:pt>
                <c:pt idx="8">
                  <c:v>1048</c:v>
                </c:pt>
                <c:pt idx="9">
                  <c:v>1008</c:v>
                </c:pt>
                <c:pt idx="10">
                  <c:v>957</c:v>
                </c:pt>
                <c:pt idx="11">
                  <c:v>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F6-432A-ABF8-8E4B7F669800}"/>
            </c:ext>
          </c:extLst>
        </c:ser>
        <c:ser>
          <c:idx val="1"/>
          <c:order val="6"/>
          <c:tx>
            <c:strRef>
              <c:f>'Sterfte Prognose'!$A$86</c:f>
              <c:strCache>
                <c:ptCount val="1"/>
                <c:pt idx="0">
                  <c:v>25-44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'Sterfte Prognose'!$B$84:$M$84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'Sterfte Prognose'!$B$86:$M$86</c:f>
              <c:numCache>
                <c:formatCode>General</c:formatCode>
                <c:ptCount val="12"/>
                <c:pt idx="0">
                  <c:v>2805</c:v>
                </c:pt>
                <c:pt idx="1">
                  <c:v>2744</c:v>
                </c:pt>
                <c:pt idx="2">
                  <c:v>2667</c:v>
                </c:pt>
                <c:pt idx="3">
                  <c:v>2524</c:v>
                </c:pt>
                <c:pt idx="4">
                  <c:v>2514</c:v>
                </c:pt>
                <c:pt idx="5">
                  <c:v>2395</c:v>
                </c:pt>
                <c:pt idx="6">
                  <c:v>2318</c:v>
                </c:pt>
                <c:pt idx="7">
                  <c:v>2354</c:v>
                </c:pt>
                <c:pt idx="8">
                  <c:v>2259</c:v>
                </c:pt>
                <c:pt idx="9">
                  <c:v>2192</c:v>
                </c:pt>
                <c:pt idx="10">
                  <c:v>2129</c:v>
                </c:pt>
                <c:pt idx="11">
                  <c:v>2159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F6-432A-ABF8-8E4B7F669800}"/>
            </c:ext>
          </c:extLst>
        </c:ser>
        <c:ser>
          <c:idx val="2"/>
          <c:order val="7"/>
          <c:tx>
            <c:strRef>
              <c:f>'Sterfte Prognose'!$A$87</c:f>
              <c:strCache>
                <c:ptCount val="1"/>
                <c:pt idx="0">
                  <c:v>45-64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'Sterfte Prognose'!$B$84:$M$84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'Sterfte Prognose'!$B$87:$M$87</c:f>
              <c:numCache>
                <c:formatCode>General</c:formatCode>
                <c:ptCount val="12"/>
                <c:pt idx="0">
                  <c:v>15355</c:v>
                </c:pt>
                <c:pt idx="1">
                  <c:v>15214</c:v>
                </c:pt>
                <c:pt idx="2">
                  <c:v>15276</c:v>
                </c:pt>
                <c:pt idx="3">
                  <c:v>15237</c:v>
                </c:pt>
                <c:pt idx="4">
                  <c:v>14926</c:v>
                </c:pt>
                <c:pt idx="5">
                  <c:v>14178</c:v>
                </c:pt>
                <c:pt idx="6">
                  <c:v>14680</c:v>
                </c:pt>
                <c:pt idx="7">
                  <c:v>14097</c:v>
                </c:pt>
                <c:pt idx="8">
                  <c:v>13681</c:v>
                </c:pt>
                <c:pt idx="9">
                  <c:v>13639</c:v>
                </c:pt>
                <c:pt idx="10">
                  <c:v>13139</c:v>
                </c:pt>
                <c:pt idx="11">
                  <c:v>13888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6F6-432A-ABF8-8E4B7F669800}"/>
            </c:ext>
          </c:extLst>
        </c:ser>
        <c:ser>
          <c:idx val="3"/>
          <c:order val="8"/>
          <c:tx>
            <c:strRef>
              <c:f>'Sterfte Prognose'!$A$88</c:f>
              <c:strCache>
                <c:ptCount val="1"/>
                <c:pt idx="0">
                  <c:v>65-74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'Sterfte Prognose'!$B$84:$M$84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'Sterfte Prognose'!$B$88:$M$88</c:f>
              <c:numCache>
                <c:formatCode>General</c:formatCode>
                <c:ptCount val="12"/>
                <c:pt idx="0">
                  <c:v>16020</c:v>
                </c:pt>
                <c:pt idx="1">
                  <c:v>15877</c:v>
                </c:pt>
                <c:pt idx="2">
                  <c:v>15651</c:v>
                </c:pt>
                <c:pt idx="3">
                  <c:v>16289</c:v>
                </c:pt>
                <c:pt idx="4">
                  <c:v>16482</c:v>
                </c:pt>
                <c:pt idx="5">
                  <c:v>15937</c:v>
                </c:pt>
                <c:pt idx="6">
                  <c:v>16305</c:v>
                </c:pt>
                <c:pt idx="7">
                  <c:v>16611</c:v>
                </c:pt>
                <c:pt idx="8">
                  <c:v>17208</c:v>
                </c:pt>
                <c:pt idx="9">
                  <c:v>17615</c:v>
                </c:pt>
                <c:pt idx="10">
                  <c:v>17690</c:v>
                </c:pt>
                <c:pt idx="11">
                  <c:v>19958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F6-432A-ABF8-8E4B7F669800}"/>
            </c:ext>
          </c:extLst>
        </c:ser>
        <c:ser>
          <c:idx val="4"/>
          <c:order val="9"/>
          <c:tx>
            <c:strRef>
              <c:f>'Sterfte Prognose'!$A$89</c:f>
              <c:strCache>
                <c:ptCount val="1"/>
                <c:pt idx="0">
                  <c:v>75+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'Sterfte Prognose'!$B$84:$M$84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'Sterfte Prognose'!$B$89:$M$89</c:f>
              <c:numCache>
                <c:formatCode>General</c:formatCode>
                <c:ptCount val="12"/>
                <c:pt idx="0">
                  <c:v>69091</c:v>
                </c:pt>
                <c:pt idx="1">
                  <c:v>70032</c:v>
                </c:pt>
                <c:pt idx="2">
                  <c:v>69441</c:v>
                </c:pt>
                <c:pt idx="3">
                  <c:v>73763</c:v>
                </c:pt>
                <c:pt idx="4">
                  <c:v>74259</c:v>
                </c:pt>
                <c:pt idx="5">
                  <c:v>71124</c:v>
                </c:pt>
                <c:pt idx="6">
                  <c:v>76164</c:v>
                </c:pt>
                <c:pt idx="7">
                  <c:v>74015</c:v>
                </c:pt>
                <c:pt idx="8">
                  <c:v>75433</c:v>
                </c:pt>
                <c:pt idx="9">
                  <c:v>76191</c:v>
                </c:pt>
                <c:pt idx="10">
                  <c:v>74830</c:v>
                </c:pt>
                <c:pt idx="11">
                  <c:v>88526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6F6-432A-ABF8-8E4B7F669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4363072"/>
        <c:axId val="1365202624"/>
      </c:lineChart>
      <c:catAx>
        <c:axId val="190436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365202624"/>
        <c:crosses val="autoZero"/>
        <c:auto val="1"/>
        <c:lblAlgn val="ctr"/>
        <c:lblOffset val="100"/>
        <c:noMultiLvlLbl val="0"/>
      </c:catAx>
      <c:valAx>
        <c:axId val="136520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904363072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Nombre quotidien de décès - normalisé et comparé aux mesures</a:t>
            </a:r>
            <a:endParaRPr lang="en-B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DayOverview!$B$3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DayOverview!$B$4:$B$369</c:f>
              <c:numCache>
                <c:formatCode>General</c:formatCode>
                <c:ptCount val="366"/>
                <c:pt idx="0">
                  <c:v>344.5702084104978</c:v>
                </c:pt>
                <c:pt idx="1">
                  <c:v>343.50999238461895</c:v>
                </c:pt>
                <c:pt idx="2">
                  <c:v>333.96804815171316</c:v>
                </c:pt>
                <c:pt idx="3">
                  <c:v>308.52286353063039</c:v>
                </c:pt>
                <c:pt idx="4">
                  <c:v>347.75085648813291</c:v>
                </c:pt>
                <c:pt idx="5">
                  <c:v>361.5336648245526</c:v>
                </c:pt>
                <c:pt idx="6">
                  <c:v>374.25625713509413</c:v>
                </c:pt>
                <c:pt idx="7">
                  <c:v>346.69064046225446</c:v>
                </c:pt>
                <c:pt idx="8">
                  <c:v>317.00459173765785</c:v>
                </c:pt>
                <c:pt idx="9">
                  <c:v>361.53366482455266</c:v>
                </c:pt>
                <c:pt idx="10">
                  <c:v>331.84761609995621</c:v>
                </c:pt>
                <c:pt idx="11">
                  <c:v>361.533664824553</c:v>
                </c:pt>
                <c:pt idx="12">
                  <c:v>382.73798534212159</c:v>
                </c:pt>
                <c:pt idx="13">
                  <c:v>401.82187380793397</c:v>
                </c:pt>
                <c:pt idx="14">
                  <c:v>366.83474495394495</c:v>
                </c:pt>
                <c:pt idx="15">
                  <c:v>330.78740007407765</c:v>
                </c:pt>
                <c:pt idx="16">
                  <c:v>318.06480776353629</c:v>
                </c:pt>
                <c:pt idx="17">
                  <c:v>390.15949752327077</c:v>
                </c:pt>
                <c:pt idx="18">
                  <c:v>345.63042443637596</c:v>
                </c:pt>
                <c:pt idx="19">
                  <c:v>353.0519366175252</c:v>
                </c:pt>
                <c:pt idx="20">
                  <c:v>361.53366482455266</c:v>
                </c:pt>
                <c:pt idx="21">
                  <c:v>336.08848020346989</c:v>
                </c:pt>
                <c:pt idx="22">
                  <c:v>348.81107251401119</c:v>
                </c:pt>
                <c:pt idx="23">
                  <c:v>306.4024314788731</c:v>
                </c:pt>
                <c:pt idx="24">
                  <c:v>331.84761609995604</c:v>
                </c:pt>
                <c:pt idx="25">
                  <c:v>355.17236866928192</c:v>
                </c:pt>
                <c:pt idx="26">
                  <c:v>288.37875903893951</c:v>
                </c:pt>
                <c:pt idx="27">
                  <c:v>370.01539303158046</c:v>
                </c:pt>
                <c:pt idx="28">
                  <c:v>359.41323277279577</c:v>
                </c:pt>
                <c:pt idx="29">
                  <c:v>345.63042443637585</c:v>
                </c:pt>
                <c:pt idx="30">
                  <c:v>309.58307955650861</c:v>
                </c:pt>
                <c:pt idx="31">
                  <c:v>331.84761609995627</c:v>
                </c:pt>
                <c:pt idx="32">
                  <c:v>342.44977635874039</c:v>
                </c:pt>
                <c:pt idx="33">
                  <c:v>350.93150456576842</c:v>
                </c:pt>
                <c:pt idx="34">
                  <c:v>339.26912828110528</c:v>
                </c:pt>
                <c:pt idx="35">
                  <c:v>360.47344879867455</c:v>
                </c:pt>
                <c:pt idx="36">
                  <c:v>344.57020841049746</c:v>
                </c:pt>
                <c:pt idx="37">
                  <c:v>313.82394366002251</c:v>
                </c:pt>
                <c:pt idx="38">
                  <c:v>337.14869622934827</c:v>
                </c:pt>
                <c:pt idx="39">
                  <c:v>326.54653597056387</c:v>
                </c:pt>
                <c:pt idx="40">
                  <c:v>345.63042443637607</c:v>
                </c:pt>
                <c:pt idx="41">
                  <c:v>320.18523981529296</c:v>
                </c:pt>
                <c:pt idx="42">
                  <c:v>324.42610391880709</c:v>
                </c:pt>
                <c:pt idx="43">
                  <c:v>329.72718404819904</c:v>
                </c:pt>
                <c:pt idx="44">
                  <c:v>296.86048724596725</c:v>
                </c:pt>
                <c:pt idx="45">
                  <c:v>374.2562571350943</c:v>
                </c:pt>
                <c:pt idx="46">
                  <c:v>339.26912828110528</c:v>
                </c:pt>
                <c:pt idx="47">
                  <c:v>324.42610391880686</c:v>
                </c:pt>
                <c:pt idx="48">
                  <c:v>351.99172059164664</c:v>
                </c:pt>
                <c:pt idx="49">
                  <c:v>340.32934430698384</c:v>
                </c:pt>
                <c:pt idx="50">
                  <c:v>338.20891225522689</c:v>
                </c:pt>
                <c:pt idx="51">
                  <c:v>327.6067519964422</c:v>
                </c:pt>
                <c:pt idx="52">
                  <c:v>362.59388085043128</c:v>
                </c:pt>
                <c:pt idx="53">
                  <c:v>305.34221545299488</c:v>
                </c:pt>
                <c:pt idx="54">
                  <c:v>331.8476160999561</c:v>
                </c:pt>
                <c:pt idx="55">
                  <c:v>333.96804815171299</c:v>
                </c:pt>
                <c:pt idx="56">
                  <c:v>339.26912828110528</c:v>
                </c:pt>
                <c:pt idx="57">
                  <c:v>355.17236866928204</c:v>
                </c:pt>
                <c:pt idx="58">
                  <c:v>314.88415968590101</c:v>
                </c:pt>
                <c:pt idx="60">
                  <c:v>346.69064046225452</c:v>
                </c:pt>
                <c:pt idx="61">
                  <c:v>284.13789493542589</c:v>
                </c:pt>
                <c:pt idx="62">
                  <c:v>340.32934430698401</c:v>
                </c:pt>
                <c:pt idx="63">
                  <c:v>303.22178340123781</c:v>
                </c:pt>
                <c:pt idx="64">
                  <c:v>342.44977635874085</c:v>
                </c:pt>
                <c:pt idx="65">
                  <c:v>327.60675199644243</c:v>
                </c:pt>
                <c:pt idx="66">
                  <c:v>298.98091929772437</c:v>
                </c:pt>
                <c:pt idx="67">
                  <c:v>306.40243147887321</c:v>
                </c:pt>
                <c:pt idx="68">
                  <c:v>328.66696802232087</c:v>
                </c:pt>
                <c:pt idx="69">
                  <c:v>340.32934430698384</c:v>
                </c:pt>
                <c:pt idx="70">
                  <c:v>345.6304244363759</c:v>
                </c:pt>
                <c:pt idx="71">
                  <c:v>345.6304244363759</c:v>
                </c:pt>
                <c:pt idx="72">
                  <c:v>303.22178340123804</c:v>
                </c:pt>
                <c:pt idx="73">
                  <c:v>303.2217834012377</c:v>
                </c:pt>
                <c:pt idx="74">
                  <c:v>331.84761609995604</c:v>
                </c:pt>
                <c:pt idx="75">
                  <c:v>298.98091929772431</c:v>
                </c:pt>
                <c:pt idx="76">
                  <c:v>305.34221545299499</c:v>
                </c:pt>
                <c:pt idx="77">
                  <c:v>335.02826417759167</c:v>
                </c:pt>
                <c:pt idx="78">
                  <c:v>314.88415968590084</c:v>
                </c:pt>
                <c:pt idx="79">
                  <c:v>322.30567186705025</c:v>
                </c:pt>
                <c:pt idx="80">
                  <c:v>309.58307955650872</c:v>
                </c:pt>
                <c:pt idx="81">
                  <c:v>309.58307955650855</c:v>
                </c:pt>
                <c:pt idx="82">
                  <c:v>320.1852398152933</c:v>
                </c:pt>
                <c:pt idx="83">
                  <c:v>306.40243147887332</c:v>
                </c:pt>
                <c:pt idx="84">
                  <c:v>330.78740007407765</c:v>
                </c:pt>
                <c:pt idx="85">
                  <c:v>283.07767890954744</c:v>
                </c:pt>
                <c:pt idx="86">
                  <c:v>330.78740007407771</c:v>
                </c:pt>
                <c:pt idx="87">
                  <c:v>277.77659878015515</c:v>
                </c:pt>
                <c:pt idx="88">
                  <c:v>321.24545584117146</c:v>
                </c:pt>
                <c:pt idx="89">
                  <c:v>321.24545584117146</c:v>
                </c:pt>
                <c:pt idx="90">
                  <c:v>305.34221545299476</c:v>
                </c:pt>
                <c:pt idx="91">
                  <c:v>298.98091929772414</c:v>
                </c:pt>
                <c:pt idx="92">
                  <c:v>339.26912828110517</c:v>
                </c:pt>
                <c:pt idx="93">
                  <c:v>295.8002712200888</c:v>
                </c:pt>
                <c:pt idx="94">
                  <c:v>263.99379044373512</c:v>
                </c:pt>
                <c:pt idx="95">
                  <c:v>260.8131423660999</c:v>
                </c:pt>
                <c:pt idx="96">
                  <c:v>323.36588789292847</c:v>
                </c:pt>
                <c:pt idx="97">
                  <c:v>314.88415968590084</c:v>
                </c:pt>
                <c:pt idx="98">
                  <c:v>308.52286353063033</c:v>
                </c:pt>
                <c:pt idx="99">
                  <c:v>270.35508659900609</c:v>
                </c:pt>
                <c:pt idx="100">
                  <c:v>290.49919109069651</c:v>
                </c:pt>
                <c:pt idx="101">
                  <c:v>265.05400646961374</c:v>
                </c:pt>
                <c:pt idx="102">
                  <c:v>284.13789493542595</c:v>
                </c:pt>
                <c:pt idx="103">
                  <c:v>317.00459173765762</c:v>
                </c:pt>
                <c:pt idx="104">
                  <c:v>321.24545584117169</c:v>
                </c:pt>
                <c:pt idx="105">
                  <c:v>285.19811096130422</c:v>
                </c:pt>
                <c:pt idx="106">
                  <c:v>298.98091929772426</c:v>
                </c:pt>
                <c:pt idx="107">
                  <c:v>265.05400646961363</c:v>
                </c:pt>
                <c:pt idx="108">
                  <c:v>293.6798391683318</c:v>
                </c:pt>
                <c:pt idx="109">
                  <c:v>289.43897506481807</c:v>
                </c:pt>
                <c:pt idx="110">
                  <c:v>295.80027122008869</c:v>
                </c:pt>
                <c:pt idx="111">
                  <c:v>268.23465454724885</c:v>
                </c:pt>
                <c:pt idx="112">
                  <c:v>293.67983916833197</c:v>
                </c:pt>
                <c:pt idx="113">
                  <c:v>303.22178340123799</c:v>
                </c:pt>
                <c:pt idx="114">
                  <c:v>277.77659878015515</c:v>
                </c:pt>
                <c:pt idx="115">
                  <c:v>317.00459173765779</c:v>
                </c:pt>
                <c:pt idx="116">
                  <c:v>271.41530262488425</c:v>
                </c:pt>
                <c:pt idx="117">
                  <c:v>328.66696802232082</c:v>
                </c:pt>
                <c:pt idx="118">
                  <c:v>288.37875903893945</c:v>
                </c:pt>
                <c:pt idx="119">
                  <c:v>290.49919109069646</c:v>
                </c:pt>
                <c:pt idx="120">
                  <c:v>306.40243147887344</c:v>
                </c:pt>
                <c:pt idx="121">
                  <c:v>314.88415968590095</c:v>
                </c:pt>
                <c:pt idx="122">
                  <c:v>273.53573467664131</c:v>
                </c:pt>
                <c:pt idx="123">
                  <c:v>302.16156737535948</c:v>
                </c:pt>
                <c:pt idx="124">
                  <c:v>278.83681480603349</c:v>
                </c:pt>
                <c:pt idx="125">
                  <c:v>271.41530262488453</c:v>
                </c:pt>
                <c:pt idx="126">
                  <c:v>308.52286353063039</c:v>
                </c:pt>
                <c:pt idx="127">
                  <c:v>287.31854301306123</c:v>
                </c:pt>
                <c:pt idx="128">
                  <c:v>297.92070327184558</c:v>
                </c:pt>
                <c:pt idx="129">
                  <c:v>261.87335839197846</c:v>
                </c:pt>
                <c:pt idx="130">
                  <c:v>300.04113532360259</c:v>
                </c:pt>
                <c:pt idx="131">
                  <c:v>294.7400551942103</c:v>
                </c:pt>
                <c:pt idx="132">
                  <c:v>314.88415968590095</c:v>
                </c:pt>
                <c:pt idx="133">
                  <c:v>315.94437571177946</c:v>
                </c:pt>
                <c:pt idx="134">
                  <c:v>290.49919109069668</c:v>
                </c:pt>
                <c:pt idx="135">
                  <c:v>282.017462883669</c:v>
                </c:pt>
                <c:pt idx="136">
                  <c:v>287.31854301306123</c:v>
                </c:pt>
                <c:pt idx="137">
                  <c:v>298.98091929772426</c:v>
                </c:pt>
                <c:pt idx="138">
                  <c:v>313.82394366002239</c:v>
                </c:pt>
                <c:pt idx="139">
                  <c:v>278.83681480603354</c:v>
                </c:pt>
                <c:pt idx="140">
                  <c:v>304.28199942711643</c:v>
                </c:pt>
                <c:pt idx="141">
                  <c:v>296.86048724596719</c:v>
                </c:pt>
                <c:pt idx="142">
                  <c:v>319.12502378941468</c:v>
                </c:pt>
                <c:pt idx="143">
                  <c:v>296.86048724596731</c:v>
                </c:pt>
                <c:pt idx="144">
                  <c:v>305.34221545299488</c:v>
                </c:pt>
                <c:pt idx="145">
                  <c:v>306.40243147887338</c:v>
                </c:pt>
                <c:pt idx="146">
                  <c:v>292.61962314245335</c:v>
                </c:pt>
                <c:pt idx="147">
                  <c:v>296.86048724596719</c:v>
                </c:pt>
                <c:pt idx="148">
                  <c:v>286.25832698718278</c:v>
                </c:pt>
                <c:pt idx="149">
                  <c:v>265.05400646961368</c:v>
                </c:pt>
                <c:pt idx="150">
                  <c:v>247.03033402967998</c:v>
                </c:pt>
                <c:pt idx="151">
                  <c:v>276.71638275427659</c:v>
                </c:pt>
                <c:pt idx="152">
                  <c:v>304.28199942711643</c:v>
                </c:pt>
                <c:pt idx="153">
                  <c:v>307.46264750475183</c:v>
                </c:pt>
                <c:pt idx="154">
                  <c:v>330.78740007407782</c:v>
                </c:pt>
                <c:pt idx="155">
                  <c:v>333.96804815171276</c:v>
                </c:pt>
                <c:pt idx="156">
                  <c:v>294.74005519421053</c:v>
                </c:pt>
                <c:pt idx="157">
                  <c:v>303.22178340123804</c:v>
                </c:pt>
                <c:pt idx="158">
                  <c:v>321.24545584117152</c:v>
                </c:pt>
                <c:pt idx="159">
                  <c:v>275.6561667283982</c:v>
                </c:pt>
                <c:pt idx="160">
                  <c:v>291.55940711657519</c:v>
                </c:pt>
                <c:pt idx="161">
                  <c:v>307.46264750475171</c:v>
                </c:pt>
                <c:pt idx="162">
                  <c:v>278.83681480603343</c:v>
                </c:pt>
                <c:pt idx="163">
                  <c:v>255.51206223670772</c:v>
                </c:pt>
                <c:pt idx="164">
                  <c:v>265.0540064696138</c:v>
                </c:pt>
                <c:pt idx="165">
                  <c:v>249.15076608143687</c:v>
                </c:pt>
                <c:pt idx="166">
                  <c:v>239.60882184853091</c:v>
                </c:pt>
                <c:pt idx="167">
                  <c:v>256.572278262586</c:v>
                </c:pt>
                <c:pt idx="168">
                  <c:v>286.25832698718267</c:v>
                </c:pt>
                <c:pt idx="169">
                  <c:v>294.74005519421058</c:v>
                </c:pt>
                <c:pt idx="170">
                  <c:v>276.71638275427665</c:v>
                </c:pt>
                <c:pt idx="171">
                  <c:v>237.48838979677404</c:v>
                </c:pt>
                <c:pt idx="172">
                  <c:v>292.61962314245369</c:v>
                </c:pt>
                <c:pt idx="173">
                  <c:v>280.95724685779038</c:v>
                </c:pt>
                <c:pt idx="174">
                  <c:v>315.94437571177951</c:v>
                </c:pt>
                <c:pt idx="175">
                  <c:v>269.29487057312753</c:v>
                </c:pt>
                <c:pt idx="176">
                  <c:v>339.26912828110511</c:v>
                </c:pt>
                <c:pt idx="177">
                  <c:v>290.49919109069651</c:v>
                </c:pt>
                <c:pt idx="178">
                  <c:v>290.49919109069674</c:v>
                </c:pt>
                <c:pt idx="179">
                  <c:v>324.42610391880692</c:v>
                </c:pt>
                <c:pt idx="180">
                  <c:v>349.87128853988986</c:v>
                </c:pt>
                <c:pt idx="181">
                  <c:v>311.7035116082655</c:v>
                </c:pt>
                <c:pt idx="182">
                  <c:v>309.58307955650855</c:v>
                </c:pt>
                <c:pt idx="183">
                  <c:v>384.8584173938786</c:v>
                </c:pt>
                <c:pt idx="184">
                  <c:v>368.95517700570178</c:v>
                </c:pt>
                <c:pt idx="185">
                  <c:v>283.07767890954756</c:v>
                </c:pt>
                <c:pt idx="186">
                  <c:v>294.74005519421041</c:v>
                </c:pt>
                <c:pt idx="187">
                  <c:v>319.12502378941474</c:v>
                </c:pt>
                <c:pt idx="188">
                  <c:v>270.35508659900597</c:v>
                </c:pt>
                <c:pt idx="189">
                  <c:v>301.10135134948098</c:v>
                </c:pt>
                <c:pt idx="190">
                  <c:v>311.70351160826561</c:v>
                </c:pt>
                <c:pt idx="191">
                  <c:v>349.87128853988963</c:v>
                </c:pt>
                <c:pt idx="192">
                  <c:v>340.32934430698367</c:v>
                </c:pt>
                <c:pt idx="193">
                  <c:v>349.87128853988997</c:v>
                </c:pt>
                <c:pt idx="194">
                  <c:v>301.10135134948104</c:v>
                </c:pt>
                <c:pt idx="195">
                  <c:v>287.31854301306117</c:v>
                </c:pt>
                <c:pt idx="196">
                  <c:v>270.35508659900597</c:v>
                </c:pt>
                <c:pt idx="197">
                  <c:v>277.77659878015515</c:v>
                </c:pt>
                <c:pt idx="198">
                  <c:v>261.87335839197846</c:v>
                </c:pt>
                <c:pt idx="199">
                  <c:v>235.36795774501698</c:v>
                </c:pt>
                <c:pt idx="200">
                  <c:v>275.65616672839826</c:v>
                </c:pt>
                <c:pt idx="201">
                  <c:v>337.14869622934827</c:v>
                </c:pt>
                <c:pt idx="202">
                  <c:v>308.52286353063022</c:v>
                </c:pt>
                <c:pt idx="203">
                  <c:v>274.59595070251976</c:v>
                </c:pt>
                <c:pt idx="204">
                  <c:v>235.36795774501692</c:v>
                </c:pt>
                <c:pt idx="205">
                  <c:v>258.69271031434312</c:v>
                </c:pt>
                <c:pt idx="206">
                  <c:v>262.93357441785673</c:v>
                </c:pt>
                <c:pt idx="207">
                  <c:v>270.35508659900597</c:v>
                </c:pt>
                <c:pt idx="208">
                  <c:v>272.47551865076281</c:v>
                </c:pt>
                <c:pt idx="209">
                  <c:v>266.11422249549236</c:v>
                </c:pt>
                <c:pt idx="210">
                  <c:v>259.75292634022145</c:v>
                </c:pt>
                <c:pt idx="211">
                  <c:v>287.31854301306123</c:v>
                </c:pt>
                <c:pt idx="212">
                  <c:v>224.76579748623237</c:v>
                </c:pt>
                <c:pt idx="213">
                  <c:v>276.71638275427676</c:v>
                </c:pt>
                <c:pt idx="214">
                  <c:v>261.87335839197829</c:v>
                </c:pt>
                <c:pt idx="215">
                  <c:v>300.0411353236027</c:v>
                </c:pt>
                <c:pt idx="216">
                  <c:v>258.692710314343</c:v>
                </c:pt>
                <c:pt idx="217">
                  <c:v>279.89703083191193</c:v>
                </c:pt>
                <c:pt idx="218">
                  <c:v>287.31854301306134</c:v>
                </c:pt>
                <c:pt idx="219">
                  <c:v>261.87335839197823</c:v>
                </c:pt>
                <c:pt idx="220">
                  <c:v>242.78946992616619</c:v>
                </c:pt>
                <c:pt idx="221">
                  <c:v>294.74005519421041</c:v>
                </c:pt>
                <c:pt idx="222">
                  <c:v>285.19811096130434</c:v>
                </c:pt>
                <c:pt idx="223">
                  <c:v>288.37875903893973</c:v>
                </c:pt>
                <c:pt idx="224">
                  <c:v>276.71638275427676</c:v>
                </c:pt>
                <c:pt idx="225">
                  <c:v>266.1142224954923</c:v>
                </c:pt>
                <c:pt idx="226">
                  <c:v>278.83681480603354</c:v>
                </c:pt>
                <c:pt idx="227">
                  <c:v>235.36795774501698</c:v>
                </c:pt>
                <c:pt idx="228">
                  <c:v>274.59595070251964</c:v>
                </c:pt>
                <c:pt idx="229">
                  <c:v>248.09055005555848</c:v>
                </c:pt>
                <c:pt idx="230">
                  <c:v>282.01746288366888</c:v>
                </c:pt>
                <c:pt idx="231">
                  <c:v>270.35508659900597</c:v>
                </c:pt>
                <c:pt idx="232">
                  <c:v>283.0776789095475</c:v>
                </c:pt>
                <c:pt idx="233">
                  <c:v>288.37875903893956</c:v>
                </c:pt>
                <c:pt idx="234">
                  <c:v>318.06480776353612</c:v>
                </c:pt>
                <c:pt idx="235">
                  <c:v>305.34221545299494</c:v>
                </c:pt>
                <c:pt idx="236">
                  <c:v>276.71638275427659</c:v>
                </c:pt>
                <c:pt idx="237">
                  <c:v>262.93357441785696</c:v>
                </c:pt>
                <c:pt idx="238">
                  <c:v>263.99379044373535</c:v>
                </c:pt>
                <c:pt idx="239">
                  <c:v>260.81314236609984</c:v>
                </c:pt>
                <c:pt idx="240">
                  <c:v>294.74005519421047</c:v>
                </c:pt>
                <c:pt idx="241">
                  <c:v>241.72925390028766</c:v>
                </c:pt>
                <c:pt idx="242">
                  <c:v>260.81314236610001</c:v>
                </c:pt>
                <c:pt idx="243">
                  <c:v>286.25832698718273</c:v>
                </c:pt>
                <c:pt idx="244">
                  <c:v>257.63249428846444</c:v>
                </c:pt>
                <c:pt idx="245">
                  <c:v>270.35508659900609</c:v>
                </c:pt>
                <c:pt idx="246">
                  <c:v>302.16156737535954</c:v>
                </c:pt>
                <c:pt idx="247">
                  <c:v>262.93357441785668</c:v>
                </c:pt>
                <c:pt idx="248">
                  <c:v>272.47551865076281</c:v>
                </c:pt>
                <c:pt idx="249">
                  <c:v>267.17443852137046</c:v>
                </c:pt>
                <c:pt idx="250">
                  <c:v>278.83681480603349</c:v>
                </c:pt>
                <c:pt idx="251">
                  <c:v>287.31854301306129</c:v>
                </c:pt>
                <c:pt idx="252">
                  <c:v>286.25832698718267</c:v>
                </c:pt>
                <c:pt idx="253">
                  <c:v>290.49919109069663</c:v>
                </c:pt>
                <c:pt idx="254">
                  <c:v>273.53573467664137</c:v>
                </c:pt>
                <c:pt idx="255">
                  <c:v>252.33141415907227</c:v>
                </c:pt>
                <c:pt idx="256">
                  <c:v>320.18523981529324</c:v>
                </c:pt>
                <c:pt idx="257">
                  <c:v>310.64329558238717</c:v>
                </c:pt>
                <c:pt idx="258">
                  <c:v>300.04113532360259</c:v>
                </c:pt>
                <c:pt idx="259">
                  <c:v>289.43897506481801</c:v>
                </c:pt>
                <c:pt idx="260">
                  <c:v>287.31854301306106</c:v>
                </c:pt>
                <c:pt idx="261">
                  <c:v>268.23465454724908</c:v>
                </c:pt>
                <c:pt idx="262">
                  <c:v>250.2109821073154</c:v>
                </c:pt>
                <c:pt idx="263">
                  <c:v>276.71638275427676</c:v>
                </c:pt>
                <c:pt idx="264">
                  <c:v>291.5594071165749</c:v>
                </c:pt>
                <c:pt idx="265">
                  <c:v>338.20891225522683</c:v>
                </c:pt>
                <c:pt idx="266">
                  <c:v>325.48631994468531</c:v>
                </c:pt>
                <c:pt idx="267">
                  <c:v>297.92070327184581</c:v>
                </c:pt>
                <c:pt idx="268">
                  <c:v>286.25832698718278</c:v>
                </c:pt>
                <c:pt idx="269">
                  <c:v>284.13789493542595</c:v>
                </c:pt>
                <c:pt idx="270">
                  <c:v>324.42610391880686</c:v>
                </c:pt>
                <c:pt idx="271">
                  <c:v>291.55940711657485</c:v>
                </c:pt>
                <c:pt idx="272">
                  <c:v>274.5959507025197</c:v>
                </c:pt>
                <c:pt idx="273">
                  <c:v>283.07767890954739</c:v>
                </c:pt>
                <c:pt idx="274">
                  <c:v>322.30567186704997</c:v>
                </c:pt>
                <c:pt idx="275">
                  <c:v>297.9207032718457</c:v>
                </c:pt>
                <c:pt idx="276">
                  <c:v>275.65616672839815</c:v>
                </c:pt>
                <c:pt idx="277">
                  <c:v>300.04113532360265</c:v>
                </c:pt>
                <c:pt idx="278">
                  <c:v>309.58307955650878</c:v>
                </c:pt>
                <c:pt idx="279">
                  <c:v>282.01746288366888</c:v>
                </c:pt>
                <c:pt idx="280">
                  <c:v>315.94437571177929</c:v>
                </c:pt>
                <c:pt idx="281">
                  <c:v>308.52286353062999</c:v>
                </c:pt>
                <c:pt idx="282">
                  <c:v>283.07767890954739</c:v>
                </c:pt>
                <c:pt idx="283">
                  <c:v>273.53573467664143</c:v>
                </c:pt>
                <c:pt idx="284">
                  <c:v>267.17443852137063</c:v>
                </c:pt>
                <c:pt idx="285">
                  <c:v>272.47551865076298</c:v>
                </c:pt>
                <c:pt idx="286">
                  <c:v>265.05400646961374</c:v>
                </c:pt>
                <c:pt idx="287">
                  <c:v>278.83681480603343</c:v>
                </c:pt>
                <c:pt idx="288">
                  <c:v>277.77659878015515</c:v>
                </c:pt>
                <c:pt idx="289">
                  <c:v>276.71638275427665</c:v>
                </c:pt>
                <c:pt idx="290">
                  <c:v>284.13789493542578</c:v>
                </c:pt>
                <c:pt idx="291">
                  <c:v>290.49919109069651</c:v>
                </c:pt>
                <c:pt idx="292">
                  <c:v>287.31854301306117</c:v>
                </c:pt>
                <c:pt idx="293">
                  <c:v>335.0282641775915</c:v>
                </c:pt>
                <c:pt idx="294">
                  <c:v>290.49919109069651</c:v>
                </c:pt>
                <c:pt idx="295">
                  <c:v>277.77659878015498</c:v>
                </c:pt>
                <c:pt idx="296">
                  <c:v>287.31854301306117</c:v>
                </c:pt>
                <c:pt idx="297">
                  <c:v>298.9809192977242</c:v>
                </c:pt>
                <c:pt idx="298">
                  <c:v>293.6798391683318</c:v>
                </c:pt>
                <c:pt idx="299">
                  <c:v>303.22178340123799</c:v>
                </c:pt>
                <c:pt idx="300">
                  <c:v>283.07767890954744</c:v>
                </c:pt>
                <c:pt idx="301">
                  <c:v>302.16156737535954</c:v>
                </c:pt>
                <c:pt idx="302">
                  <c:v>324.42610391880697</c:v>
                </c:pt>
                <c:pt idx="303">
                  <c:v>327.60675199644237</c:v>
                </c:pt>
                <c:pt idx="304">
                  <c:v>291.55940711657479</c:v>
                </c:pt>
                <c:pt idx="305">
                  <c:v>276.71638275427659</c:v>
                </c:pt>
                <c:pt idx="306">
                  <c:v>301.10135134948115</c:v>
                </c:pt>
                <c:pt idx="307">
                  <c:v>305.34221545299476</c:v>
                </c:pt>
                <c:pt idx="308">
                  <c:v>313.82394366002262</c:v>
                </c:pt>
                <c:pt idx="309">
                  <c:v>296.86048724596725</c:v>
                </c:pt>
                <c:pt idx="310">
                  <c:v>284.13789493542589</c:v>
                </c:pt>
                <c:pt idx="311">
                  <c:v>294.7400551942103</c:v>
                </c:pt>
                <c:pt idx="312">
                  <c:v>318.06480776353618</c:v>
                </c:pt>
                <c:pt idx="313">
                  <c:v>289.43897506481818</c:v>
                </c:pt>
                <c:pt idx="314">
                  <c:v>282.017462883669</c:v>
                </c:pt>
                <c:pt idx="315">
                  <c:v>276.71638275427671</c:v>
                </c:pt>
                <c:pt idx="316">
                  <c:v>304.28199942711643</c:v>
                </c:pt>
                <c:pt idx="317">
                  <c:v>314.88415968590078</c:v>
                </c:pt>
                <c:pt idx="318">
                  <c:v>305.34221545299482</c:v>
                </c:pt>
                <c:pt idx="319">
                  <c:v>250.21098210731535</c:v>
                </c:pt>
                <c:pt idx="320">
                  <c:v>301.18782312474144</c:v>
                </c:pt>
                <c:pt idx="321">
                  <c:v>296.9900834296231</c:v>
                </c:pt>
                <c:pt idx="322">
                  <c:v>312.73160728631689</c:v>
                </c:pt>
                <c:pt idx="323">
                  <c:v>328.47313114301062</c:v>
                </c:pt>
                <c:pt idx="324">
                  <c:v>282.29799449670884</c:v>
                </c:pt>
                <c:pt idx="325">
                  <c:v>250.81494678332126</c:v>
                </c:pt>
                <c:pt idx="326">
                  <c:v>262.35873094489671</c:v>
                </c:pt>
                <c:pt idx="327">
                  <c:v>291.74290881072517</c:v>
                </c:pt>
                <c:pt idx="328">
                  <c:v>322.1765216003331</c:v>
                </c:pt>
                <c:pt idx="329">
                  <c:v>306.43499774363931</c:v>
                </c:pt>
                <c:pt idx="330">
                  <c:v>327.42369621923103</c:v>
                </c:pt>
                <c:pt idx="331">
                  <c:v>296.99008342962304</c:v>
                </c:pt>
                <c:pt idx="332">
                  <c:v>287.54516911560677</c:v>
                </c:pt>
                <c:pt idx="333">
                  <c:v>304.3361278960802</c:v>
                </c:pt>
                <c:pt idx="334">
                  <c:v>324.27539144789222</c:v>
                </c:pt>
                <c:pt idx="335">
                  <c:v>343.16522007592488</c:v>
                </c:pt>
                <c:pt idx="336">
                  <c:v>320.07765175277393</c:v>
                </c:pt>
                <c:pt idx="337">
                  <c:v>302.23725804852108</c:v>
                </c:pt>
                <c:pt idx="338">
                  <c:v>343.16522007592488</c:v>
                </c:pt>
                <c:pt idx="339">
                  <c:v>315.87991205765559</c:v>
                </c:pt>
                <c:pt idx="340">
                  <c:v>329.5225660667902</c:v>
                </c:pt>
                <c:pt idx="341">
                  <c:v>319.02821682899446</c:v>
                </c:pt>
                <c:pt idx="342">
                  <c:v>336.86861053324736</c:v>
                </c:pt>
                <c:pt idx="343">
                  <c:v>336.86861053324736</c:v>
                </c:pt>
                <c:pt idx="344">
                  <c:v>324.27539144789228</c:v>
                </c:pt>
                <c:pt idx="345">
                  <c:v>301.18782312474144</c:v>
                </c:pt>
                <c:pt idx="346">
                  <c:v>331.62143591434943</c:v>
                </c:pt>
                <c:pt idx="347">
                  <c:v>340.01691530458612</c:v>
                </c:pt>
                <c:pt idx="348">
                  <c:v>342.11578515214529</c:v>
                </c:pt>
                <c:pt idx="349">
                  <c:v>332.67087083812902</c:v>
                </c:pt>
                <c:pt idx="350">
                  <c:v>375.6977027130921</c:v>
                </c:pt>
                <c:pt idx="351">
                  <c:v>333.72030576190866</c:v>
                </c:pt>
                <c:pt idx="352">
                  <c:v>349.46182961860245</c:v>
                </c:pt>
                <c:pt idx="353">
                  <c:v>327.42369621923103</c:v>
                </c:pt>
                <c:pt idx="354">
                  <c:v>324.27539144789239</c:v>
                </c:pt>
                <c:pt idx="355">
                  <c:v>335.81917560946772</c:v>
                </c:pt>
                <c:pt idx="356">
                  <c:v>354.70900423750038</c:v>
                </c:pt>
                <c:pt idx="357">
                  <c:v>356.80787408505944</c:v>
                </c:pt>
                <c:pt idx="358">
                  <c:v>356.80787408505955</c:v>
                </c:pt>
                <c:pt idx="359">
                  <c:v>342.11578515214541</c:v>
                </c:pt>
                <c:pt idx="360">
                  <c:v>355.75843916128002</c:v>
                </c:pt>
                <c:pt idx="361">
                  <c:v>347.36295977104322</c:v>
                </c:pt>
                <c:pt idx="362">
                  <c:v>335.81917560946778</c:v>
                </c:pt>
                <c:pt idx="363">
                  <c:v>335.81917560946778</c:v>
                </c:pt>
                <c:pt idx="364">
                  <c:v>361.0056137801779</c:v>
                </c:pt>
                <c:pt idx="365">
                  <c:v>350.51126454238198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9-44AF-A1D9-B74042F954D7}"/>
            </c:ext>
          </c:extLst>
        </c:ser>
        <c:ser>
          <c:idx val="1"/>
          <c:order val="1"/>
          <c:tx>
            <c:strRef>
              <c:f>DayOverview!$C$3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DayOverview!$C$4:$C$369</c:f>
              <c:numCache>
                <c:formatCode>General</c:formatCode>
                <c:ptCount val="366"/>
                <c:pt idx="0">
                  <c:v>347.82169089597028</c:v>
                </c:pt>
                <c:pt idx="1">
                  <c:v>326.99404473453501</c:v>
                </c:pt>
                <c:pt idx="2">
                  <c:v>413.42877630449198</c:v>
                </c:pt>
                <c:pt idx="3">
                  <c:v>324.91128011839157</c:v>
                </c:pt>
                <c:pt idx="4">
                  <c:v>339.49063243139631</c:v>
                </c:pt>
                <c:pt idx="5">
                  <c:v>339.49063243139642</c:v>
                </c:pt>
                <c:pt idx="6">
                  <c:v>316.58022165381726</c:v>
                </c:pt>
                <c:pt idx="7">
                  <c:v>319.70436857803281</c:v>
                </c:pt>
                <c:pt idx="8">
                  <c:v>322.82851550224797</c:v>
                </c:pt>
                <c:pt idx="9">
                  <c:v>326.99404473453501</c:v>
                </c:pt>
                <c:pt idx="10">
                  <c:v>320.74575088610447</c:v>
                </c:pt>
                <c:pt idx="11">
                  <c:v>370.73210167354944</c:v>
                </c:pt>
                <c:pt idx="12">
                  <c:v>324.91128011839157</c:v>
                </c:pt>
                <c:pt idx="13">
                  <c:v>317.62160396188898</c:v>
                </c:pt>
                <c:pt idx="14">
                  <c:v>325.95266242646341</c:v>
                </c:pt>
                <c:pt idx="15">
                  <c:v>347.82169089597056</c:v>
                </c:pt>
                <c:pt idx="16">
                  <c:v>303.04225164888425</c:v>
                </c:pt>
                <c:pt idx="17">
                  <c:v>347.82169089597056</c:v>
                </c:pt>
                <c:pt idx="18">
                  <c:v>383.22868937041079</c:v>
                </c:pt>
                <c:pt idx="19">
                  <c:v>302.00086934081253</c:v>
                </c:pt>
                <c:pt idx="20">
                  <c:v>314.49745703767377</c:v>
                </c:pt>
                <c:pt idx="21">
                  <c:v>325.95266242646329</c:v>
                </c:pt>
                <c:pt idx="22">
                  <c:v>347.82169089597051</c:v>
                </c:pt>
                <c:pt idx="23">
                  <c:v>350.9458378201856</c:v>
                </c:pt>
                <c:pt idx="24">
                  <c:v>322.82851550224791</c:v>
                </c:pt>
                <c:pt idx="25">
                  <c:v>319.70436857803259</c:v>
                </c:pt>
                <c:pt idx="26">
                  <c:v>328.0354270426069</c:v>
                </c:pt>
                <c:pt idx="27">
                  <c:v>329.07680935067867</c:v>
                </c:pt>
                <c:pt idx="28">
                  <c:v>326.99404473453495</c:v>
                </c:pt>
                <c:pt idx="29">
                  <c:v>315.53883934574571</c:v>
                </c:pt>
                <c:pt idx="30">
                  <c:v>349.90445551211411</c:v>
                </c:pt>
                <c:pt idx="31">
                  <c:v>374.89763090583654</c:v>
                </c:pt>
                <c:pt idx="32">
                  <c:v>337.40786781525287</c:v>
                </c:pt>
                <c:pt idx="33">
                  <c:v>382.18730706233902</c:v>
                </c:pt>
                <c:pt idx="34">
                  <c:v>356.1527493605447</c:v>
                </c:pt>
                <c:pt idx="35">
                  <c:v>339.49063243139608</c:v>
                </c:pt>
                <c:pt idx="36">
                  <c:v>343.65616166368369</c:v>
                </c:pt>
                <c:pt idx="37">
                  <c:v>358.2355139766882</c:v>
                </c:pt>
                <c:pt idx="38">
                  <c:v>354.06998474440144</c:v>
                </c:pt>
                <c:pt idx="39">
                  <c:v>363.44242551704713</c:v>
                </c:pt>
                <c:pt idx="40">
                  <c:v>412.38739399642026</c:v>
                </c:pt>
                <c:pt idx="41">
                  <c:v>393.64251245112848</c:v>
                </c:pt>
                <c:pt idx="42">
                  <c:v>320.74575088610453</c:v>
                </c:pt>
                <c:pt idx="43">
                  <c:v>409.26324707220505</c:v>
                </c:pt>
                <c:pt idx="44">
                  <c:v>413.42877630449198</c:v>
                </c:pt>
                <c:pt idx="45">
                  <c:v>412.3873939964202</c:v>
                </c:pt>
                <c:pt idx="46">
                  <c:v>416.55292322870719</c:v>
                </c:pt>
                <c:pt idx="47">
                  <c:v>407.18048245606155</c:v>
                </c:pt>
                <c:pt idx="48">
                  <c:v>404.056335531846</c:v>
                </c:pt>
                <c:pt idx="49">
                  <c:v>366.56657244126211</c:v>
                </c:pt>
                <c:pt idx="50">
                  <c:v>423.84259938520984</c:v>
                </c:pt>
                <c:pt idx="51">
                  <c:v>380.10454244619535</c:v>
                </c:pt>
                <c:pt idx="52">
                  <c:v>419.67707015292268</c:v>
                </c:pt>
                <c:pt idx="53">
                  <c:v>417.59430553677902</c:v>
                </c:pt>
                <c:pt idx="54">
                  <c:v>403.01495322377434</c:v>
                </c:pt>
                <c:pt idx="55">
                  <c:v>480.07724402108533</c:v>
                </c:pt>
                <c:pt idx="56">
                  <c:v>360.3182785928318</c:v>
                </c:pt>
                <c:pt idx="57">
                  <c:v>403.0149532237744</c:v>
                </c:pt>
                <c:pt idx="58">
                  <c:v>424.88398169328161</c:v>
                </c:pt>
                <c:pt idx="59">
                  <c:v>385.31145398655445</c:v>
                </c:pt>
                <c:pt idx="60">
                  <c:v>401.97357091570291</c:v>
                </c:pt>
                <c:pt idx="61">
                  <c:v>397.80804168341547</c:v>
                </c:pt>
                <c:pt idx="62">
                  <c:v>374.89763090583682</c:v>
                </c:pt>
                <c:pt idx="63">
                  <c:v>371.77348398162104</c:v>
                </c:pt>
                <c:pt idx="64">
                  <c:v>370.73210167354944</c:v>
                </c:pt>
                <c:pt idx="65">
                  <c:v>362.4010432089753</c:v>
                </c:pt>
                <c:pt idx="66">
                  <c:v>367.60795474933417</c:v>
                </c:pt>
                <c:pt idx="67">
                  <c:v>358.23551397668803</c:v>
                </c:pt>
                <c:pt idx="68">
                  <c:v>371.77348398162144</c:v>
                </c:pt>
                <c:pt idx="69">
                  <c:v>383.22868937041085</c:v>
                </c:pt>
                <c:pt idx="70">
                  <c:v>368.64933705740589</c:v>
                </c:pt>
                <c:pt idx="71">
                  <c:v>359.27689628475997</c:v>
                </c:pt>
                <c:pt idx="72">
                  <c:v>376.98039552197997</c:v>
                </c:pt>
                <c:pt idx="73">
                  <c:v>331.15957396682199</c:v>
                </c:pt>
                <c:pt idx="74">
                  <c:v>395.72527706727215</c:v>
                </c:pt>
                <c:pt idx="75">
                  <c:v>374.89763090583659</c:v>
                </c:pt>
                <c:pt idx="76">
                  <c:v>358.23551397668825</c:v>
                </c:pt>
                <c:pt idx="77">
                  <c:v>331.15957396682217</c:v>
                </c:pt>
                <c:pt idx="78">
                  <c:v>315.53883934574549</c:v>
                </c:pt>
                <c:pt idx="79">
                  <c:v>335.32510319910904</c:v>
                </c:pt>
                <c:pt idx="80">
                  <c:v>335.32510319910921</c:v>
                </c:pt>
                <c:pt idx="81">
                  <c:v>341.57339704753974</c:v>
                </c:pt>
                <c:pt idx="82">
                  <c:v>314.49745703767394</c:v>
                </c:pt>
                <c:pt idx="83">
                  <c:v>355.11136705247299</c:v>
                </c:pt>
                <c:pt idx="84">
                  <c:v>254.09728316951126</c:v>
                </c:pt>
                <c:pt idx="85">
                  <c:v>321.78713319417596</c:v>
                </c:pt>
                <c:pt idx="86">
                  <c:v>347.82169089597033</c:v>
                </c:pt>
                <c:pt idx="87">
                  <c:v>341.57339704753986</c:v>
                </c:pt>
                <c:pt idx="88">
                  <c:v>346.78030858789867</c:v>
                </c:pt>
                <c:pt idx="89">
                  <c:v>337.40786781525276</c:v>
                </c:pt>
                <c:pt idx="90">
                  <c:v>319.70436857803276</c:v>
                </c:pt>
                <c:pt idx="91">
                  <c:v>282.21460548744915</c:v>
                </c:pt>
                <c:pt idx="92">
                  <c:v>326.99404473453507</c:v>
                </c:pt>
                <c:pt idx="93">
                  <c:v>310.33192780538667</c:v>
                </c:pt>
                <c:pt idx="94">
                  <c:v>309.29054549731507</c:v>
                </c:pt>
                <c:pt idx="95">
                  <c:v>303.04225164888419</c:v>
                </c:pt>
                <c:pt idx="96">
                  <c:v>312.41469242153022</c:v>
                </c:pt>
                <c:pt idx="97">
                  <c:v>324.9112801183914</c:v>
                </c:pt>
                <c:pt idx="98">
                  <c:v>298.87672241659709</c:v>
                </c:pt>
                <c:pt idx="99">
                  <c:v>322.82851550224791</c:v>
                </c:pt>
                <c:pt idx="100">
                  <c:v>317.62160396188921</c:v>
                </c:pt>
                <c:pt idx="101">
                  <c:v>346.78030858789884</c:v>
                </c:pt>
                <c:pt idx="102">
                  <c:v>296.79395780045394</c:v>
                </c:pt>
                <c:pt idx="103">
                  <c:v>331.15957396682217</c:v>
                </c:pt>
                <c:pt idx="104">
                  <c:v>303.04225164888436</c:v>
                </c:pt>
                <c:pt idx="105">
                  <c:v>291.58704626009489</c:v>
                </c:pt>
                <c:pt idx="106">
                  <c:v>280.13184087130531</c:v>
                </c:pt>
                <c:pt idx="107">
                  <c:v>317.62160396188909</c:v>
                </c:pt>
                <c:pt idx="108">
                  <c:v>340.53201473946797</c:v>
                </c:pt>
                <c:pt idx="109">
                  <c:v>331.15957396682222</c:v>
                </c:pt>
                <c:pt idx="110">
                  <c:v>340.53201473946825</c:v>
                </c:pt>
                <c:pt idx="111">
                  <c:v>302.00086934081259</c:v>
                </c:pt>
                <c:pt idx="112">
                  <c:v>285.33875241166436</c:v>
                </c:pt>
                <c:pt idx="113">
                  <c:v>282.21460548744886</c:v>
                </c:pt>
                <c:pt idx="114">
                  <c:v>325.95266242646341</c:v>
                </c:pt>
                <c:pt idx="115">
                  <c:v>311.37331011345861</c:v>
                </c:pt>
                <c:pt idx="116">
                  <c:v>290.54566395202306</c:v>
                </c:pt>
                <c:pt idx="117">
                  <c:v>345.73892627982673</c:v>
                </c:pt>
                <c:pt idx="118">
                  <c:v>256.18004778565461</c:v>
                </c:pt>
                <c:pt idx="119">
                  <c:v>298.87672241659726</c:v>
                </c:pt>
                <c:pt idx="120">
                  <c:v>322.82851550224819</c:v>
                </c:pt>
                <c:pt idx="121">
                  <c:v>314.49745703767394</c:v>
                </c:pt>
                <c:pt idx="122">
                  <c:v>314.49745703767371</c:v>
                </c:pt>
                <c:pt idx="123">
                  <c:v>331.15957396682222</c:v>
                </c:pt>
                <c:pt idx="124">
                  <c:v>312.41469242153045</c:v>
                </c:pt>
                <c:pt idx="125">
                  <c:v>298.87672241659709</c:v>
                </c:pt>
                <c:pt idx="126">
                  <c:v>283.25598779552058</c:v>
                </c:pt>
                <c:pt idx="127">
                  <c:v>292.62842856816673</c:v>
                </c:pt>
                <c:pt idx="128">
                  <c:v>278.04907625516194</c:v>
                </c:pt>
                <c:pt idx="129">
                  <c:v>324.91128011839146</c:v>
                </c:pt>
                <c:pt idx="130">
                  <c:v>356.15274936054459</c:v>
                </c:pt>
                <c:pt idx="131">
                  <c:v>308.24916318924306</c:v>
                </c:pt>
                <c:pt idx="132">
                  <c:v>274.92492933094644</c:v>
                </c:pt>
                <c:pt idx="133">
                  <c:v>268.67663548251591</c:v>
                </c:pt>
                <c:pt idx="134">
                  <c:v>290.54566395202306</c:v>
                </c:pt>
                <c:pt idx="135">
                  <c:v>270.75940009865934</c:v>
                </c:pt>
                <c:pt idx="136">
                  <c:v>277.00769394708982</c:v>
                </c:pt>
                <c:pt idx="137">
                  <c:v>293.66981087623856</c:v>
                </c:pt>
                <c:pt idx="138">
                  <c:v>272.84216471480312</c:v>
                </c:pt>
                <c:pt idx="139">
                  <c:v>268.67663548251602</c:v>
                </c:pt>
                <c:pt idx="140">
                  <c:v>283.2559877955207</c:v>
                </c:pt>
                <c:pt idx="141">
                  <c:v>324.91128011839163</c:v>
                </c:pt>
                <c:pt idx="142">
                  <c:v>319.70436857803259</c:v>
                </c:pt>
                <c:pt idx="143">
                  <c:v>297.83534010852549</c:v>
                </c:pt>
                <c:pt idx="144">
                  <c:v>360.31827859283158</c:v>
                </c:pt>
                <c:pt idx="145">
                  <c:v>303.04225164888436</c:v>
                </c:pt>
                <c:pt idx="146">
                  <c:v>287.42151702780785</c:v>
                </c:pt>
                <c:pt idx="147">
                  <c:v>279.09045856323365</c:v>
                </c:pt>
                <c:pt idx="148">
                  <c:v>303.04225164888425</c:v>
                </c:pt>
                <c:pt idx="149">
                  <c:v>293.6698108762385</c:v>
                </c:pt>
                <c:pt idx="150">
                  <c:v>298.87672241659737</c:v>
                </c:pt>
                <c:pt idx="151">
                  <c:v>275.96631163901833</c:v>
                </c:pt>
                <c:pt idx="152">
                  <c:v>278.04907625516188</c:v>
                </c:pt>
                <c:pt idx="153">
                  <c:v>256.18004778565466</c:v>
                </c:pt>
                <c:pt idx="154">
                  <c:v>277.00769394709005</c:v>
                </c:pt>
                <c:pt idx="155">
                  <c:v>273.88354702287467</c:v>
                </c:pt>
                <c:pt idx="156">
                  <c:v>290.54566395202278</c:v>
                </c:pt>
                <c:pt idx="157">
                  <c:v>296.79395780045382</c:v>
                </c:pt>
                <c:pt idx="158">
                  <c:v>300.95948703274081</c:v>
                </c:pt>
                <c:pt idx="159">
                  <c:v>288.46289933587946</c:v>
                </c:pt>
                <c:pt idx="160">
                  <c:v>270.75940009865951</c:v>
                </c:pt>
                <c:pt idx="161">
                  <c:v>254.09728316951114</c:v>
                </c:pt>
                <c:pt idx="162">
                  <c:v>296.79395780045365</c:v>
                </c:pt>
                <c:pt idx="163">
                  <c:v>263.4697239421572</c:v>
                </c:pt>
                <c:pt idx="164">
                  <c:v>259.30419470987005</c:v>
                </c:pt>
                <c:pt idx="165">
                  <c:v>279.0904585632336</c:v>
                </c:pt>
                <c:pt idx="166">
                  <c:v>299.91810472466904</c:v>
                </c:pt>
                <c:pt idx="167">
                  <c:v>277.00769394709005</c:v>
                </c:pt>
                <c:pt idx="168">
                  <c:v>245.76622470493689</c:v>
                </c:pt>
                <c:pt idx="169">
                  <c:v>310.33192780538667</c:v>
                </c:pt>
                <c:pt idx="170">
                  <c:v>288.46289933587968</c:v>
                </c:pt>
                <c:pt idx="171">
                  <c:v>293.6698108762385</c:v>
                </c:pt>
                <c:pt idx="172">
                  <c:v>291.58704626009478</c:v>
                </c:pt>
                <c:pt idx="173">
                  <c:v>274.92492933094644</c:v>
                </c:pt>
                <c:pt idx="174">
                  <c:v>265.55248855830058</c:v>
                </c:pt>
                <c:pt idx="175">
                  <c:v>256.18004778565478</c:v>
                </c:pt>
                <c:pt idx="176">
                  <c:v>285.33875241166425</c:v>
                </c:pt>
                <c:pt idx="177">
                  <c:v>308.24916318924312</c:v>
                </c:pt>
                <c:pt idx="178">
                  <c:v>289.50428164395123</c:v>
                </c:pt>
                <c:pt idx="179">
                  <c:v>333.24233858296566</c:v>
                </c:pt>
                <c:pt idx="180">
                  <c:v>319.70436857803259</c:v>
                </c:pt>
                <c:pt idx="181">
                  <c:v>303.04225164888436</c:v>
                </c:pt>
                <c:pt idx="182">
                  <c:v>260.34557701794176</c:v>
                </c:pt>
                <c:pt idx="183">
                  <c:v>248.89037162915224</c:v>
                </c:pt>
                <c:pt idx="184">
                  <c:v>289.50428164395123</c:v>
                </c:pt>
                <c:pt idx="185">
                  <c:v>279.09045856323348</c:v>
                </c:pt>
                <c:pt idx="186">
                  <c:v>279.0904585632336</c:v>
                </c:pt>
                <c:pt idx="187">
                  <c:v>333.24233858296566</c:v>
                </c:pt>
                <c:pt idx="188">
                  <c:v>249.93175393722396</c:v>
                </c:pt>
                <c:pt idx="189">
                  <c:v>261.38695932601348</c:v>
                </c:pt>
                <c:pt idx="190">
                  <c:v>284.29737010359253</c:v>
                </c:pt>
                <c:pt idx="191">
                  <c:v>315.5388393457456</c:v>
                </c:pt>
                <c:pt idx="192">
                  <c:v>266.59387086637236</c:v>
                </c:pt>
                <c:pt idx="193">
                  <c:v>279.0904585632336</c:v>
                </c:pt>
                <c:pt idx="194">
                  <c:v>240.55931316457821</c:v>
                </c:pt>
                <c:pt idx="195">
                  <c:v>279.09045856323371</c:v>
                </c:pt>
                <c:pt idx="196">
                  <c:v>225.9799608515734</c:v>
                </c:pt>
                <c:pt idx="197">
                  <c:v>244.72484239686534</c:v>
                </c:pt>
                <c:pt idx="198">
                  <c:v>253.05590086143948</c:v>
                </c:pt>
                <c:pt idx="199">
                  <c:v>255.13866547758289</c:v>
                </c:pt>
                <c:pt idx="200">
                  <c:v>275.96631163901822</c:v>
                </c:pt>
                <c:pt idx="201">
                  <c:v>266.5938708663723</c:v>
                </c:pt>
                <c:pt idx="202">
                  <c:v>273.88354702287484</c:v>
                </c:pt>
                <c:pt idx="203">
                  <c:v>278.04907625516188</c:v>
                </c:pt>
                <c:pt idx="204">
                  <c:v>271.80078240673129</c:v>
                </c:pt>
                <c:pt idx="205">
                  <c:v>296.79395780045371</c:v>
                </c:pt>
                <c:pt idx="206">
                  <c:v>284.29737010359224</c:v>
                </c:pt>
                <c:pt idx="207">
                  <c:v>319.70436857803264</c:v>
                </c:pt>
                <c:pt idx="208">
                  <c:v>347.82169089597056</c:v>
                </c:pt>
                <c:pt idx="209">
                  <c:v>325.95266242646352</c:v>
                </c:pt>
                <c:pt idx="210">
                  <c:v>279.0904585632336</c:v>
                </c:pt>
                <c:pt idx="211">
                  <c:v>247.84898932108055</c:v>
                </c:pt>
                <c:pt idx="212">
                  <c:v>256.18004778565466</c:v>
                </c:pt>
                <c:pt idx="213">
                  <c:v>279.09045856323343</c:v>
                </c:pt>
                <c:pt idx="214">
                  <c:v>256.18004778565455</c:v>
                </c:pt>
                <c:pt idx="215">
                  <c:v>279.09045856323371</c:v>
                </c:pt>
                <c:pt idx="216">
                  <c:v>277.0076939470901</c:v>
                </c:pt>
                <c:pt idx="217">
                  <c:v>248.89037162915238</c:v>
                </c:pt>
                <c:pt idx="218">
                  <c:v>286.38013471973591</c:v>
                </c:pt>
                <c:pt idx="219">
                  <c:v>273.88354702287484</c:v>
                </c:pt>
                <c:pt idx="220">
                  <c:v>256.18004778565466</c:v>
                </c:pt>
                <c:pt idx="221">
                  <c:v>286.38013471973608</c:v>
                </c:pt>
                <c:pt idx="222">
                  <c:v>258.26281240179827</c:v>
                </c:pt>
                <c:pt idx="223">
                  <c:v>278.04907625516188</c:v>
                </c:pt>
                <c:pt idx="224">
                  <c:v>270.75940009865946</c:v>
                </c:pt>
                <c:pt idx="225">
                  <c:v>256.18004778565472</c:v>
                </c:pt>
                <c:pt idx="226">
                  <c:v>279.09045856323354</c:v>
                </c:pt>
                <c:pt idx="227">
                  <c:v>273.88354702287478</c:v>
                </c:pt>
                <c:pt idx="228">
                  <c:v>279.0904585632336</c:v>
                </c:pt>
                <c:pt idx="229">
                  <c:v>265.55248855830047</c:v>
                </c:pt>
                <c:pt idx="230">
                  <c:v>266.59387086637224</c:v>
                </c:pt>
                <c:pt idx="231">
                  <c:v>293.66981087623839</c:v>
                </c:pt>
                <c:pt idx="232">
                  <c:v>347.82169089597051</c:v>
                </c:pt>
                <c:pt idx="233">
                  <c:v>321.78713319417619</c:v>
                </c:pt>
                <c:pt idx="234">
                  <c:v>268.67663548251591</c:v>
                </c:pt>
                <c:pt idx="235">
                  <c:v>282.21460548744886</c:v>
                </c:pt>
                <c:pt idx="236">
                  <c:v>285.33875241166425</c:v>
                </c:pt>
                <c:pt idx="237">
                  <c:v>275.96631163901827</c:v>
                </c:pt>
                <c:pt idx="238">
                  <c:v>253.0559008614394</c:v>
                </c:pt>
                <c:pt idx="239">
                  <c:v>260.34557701794171</c:v>
                </c:pt>
                <c:pt idx="240">
                  <c:v>280.13184087130549</c:v>
                </c:pt>
                <c:pt idx="241">
                  <c:v>266.59387086637241</c:v>
                </c:pt>
                <c:pt idx="242">
                  <c:v>214.52475546278376</c:v>
                </c:pt>
                <c:pt idx="243">
                  <c:v>274.92492933094661</c:v>
                </c:pt>
                <c:pt idx="244">
                  <c:v>252.01451855336762</c:v>
                </c:pt>
                <c:pt idx="245">
                  <c:v>254.09728316951117</c:v>
                </c:pt>
                <c:pt idx="246">
                  <c:v>245.76622470493697</c:v>
                </c:pt>
                <c:pt idx="247">
                  <c:v>299.91810472466892</c:v>
                </c:pt>
                <c:pt idx="248">
                  <c:v>267.63525317444396</c:v>
                </c:pt>
                <c:pt idx="249">
                  <c:v>255.13866547758286</c:v>
                </c:pt>
                <c:pt idx="250">
                  <c:v>272.84216471480289</c:v>
                </c:pt>
                <c:pt idx="251">
                  <c:v>269.71801779058762</c:v>
                </c:pt>
                <c:pt idx="252">
                  <c:v>253.05590086143937</c:v>
                </c:pt>
                <c:pt idx="253">
                  <c:v>272.84216471480306</c:v>
                </c:pt>
                <c:pt idx="254">
                  <c:v>307.20778088117135</c:v>
                </c:pt>
                <c:pt idx="255">
                  <c:v>273.88354702287467</c:v>
                </c:pt>
                <c:pt idx="256">
                  <c:v>264.51110625022869</c:v>
                </c:pt>
                <c:pt idx="257">
                  <c:v>281.17322317937732</c:v>
                </c:pt>
                <c:pt idx="258">
                  <c:v>268.67663548251585</c:v>
                </c:pt>
                <c:pt idx="259">
                  <c:v>253.05590086143945</c:v>
                </c:pt>
                <c:pt idx="260">
                  <c:v>291.58704626009472</c:v>
                </c:pt>
                <c:pt idx="261">
                  <c:v>268.67663548251591</c:v>
                </c:pt>
                <c:pt idx="262">
                  <c:v>268.67663548251585</c:v>
                </c:pt>
                <c:pt idx="263">
                  <c:v>248.89037162915218</c:v>
                </c:pt>
                <c:pt idx="264">
                  <c:v>271.80078240673123</c:v>
                </c:pt>
                <c:pt idx="265">
                  <c:v>275.96631163901839</c:v>
                </c:pt>
                <c:pt idx="266">
                  <c:v>236.39378393229097</c:v>
                </c:pt>
                <c:pt idx="267">
                  <c:v>291.58704626009501</c:v>
                </c:pt>
                <c:pt idx="268">
                  <c:v>325.95266242646335</c:v>
                </c:pt>
                <c:pt idx="269">
                  <c:v>271.80078240673134</c:v>
                </c:pt>
                <c:pt idx="270">
                  <c:v>303.0422516488843</c:v>
                </c:pt>
                <c:pt idx="271">
                  <c:v>320.74575088610459</c:v>
                </c:pt>
                <c:pt idx="272">
                  <c:v>311.37331011345873</c:v>
                </c:pt>
                <c:pt idx="273">
                  <c:v>254.09728316951097</c:v>
                </c:pt>
                <c:pt idx="274">
                  <c:v>297.83534010852554</c:v>
                </c:pt>
                <c:pt idx="275">
                  <c:v>320.74575088610453</c:v>
                </c:pt>
                <c:pt idx="276">
                  <c:v>284.29737010359253</c:v>
                </c:pt>
                <c:pt idx="277">
                  <c:v>294.71119318431016</c:v>
                </c:pt>
                <c:pt idx="278">
                  <c:v>311.37331011345839</c:v>
                </c:pt>
                <c:pt idx="279">
                  <c:v>300.95948703274064</c:v>
                </c:pt>
                <c:pt idx="280">
                  <c:v>288.4628993358794</c:v>
                </c:pt>
                <c:pt idx="281">
                  <c:v>292.62842856816656</c:v>
                </c:pt>
                <c:pt idx="282">
                  <c:v>292.62842856816656</c:v>
                </c:pt>
                <c:pt idx="283">
                  <c:v>323.86989781031997</c:v>
                </c:pt>
                <c:pt idx="284">
                  <c:v>277.00769394709016</c:v>
                </c:pt>
                <c:pt idx="285">
                  <c:v>305.12501626502808</c:v>
                </c:pt>
                <c:pt idx="286">
                  <c:v>293.66981087623833</c:v>
                </c:pt>
                <c:pt idx="287">
                  <c:v>261.38695932601354</c:v>
                </c:pt>
                <c:pt idx="288">
                  <c:v>290.54566395202306</c:v>
                </c:pt>
                <c:pt idx="289">
                  <c:v>289.50428164395134</c:v>
                </c:pt>
                <c:pt idx="290">
                  <c:v>287.42151702780779</c:v>
                </c:pt>
                <c:pt idx="291">
                  <c:v>312.41469242153039</c:v>
                </c:pt>
                <c:pt idx="292">
                  <c:v>345.73892627982707</c:v>
                </c:pt>
                <c:pt idx="293">
                  <c:v>309.29054549731507</c:v>
                </c:pt>
                <c:pt idx="294">
                  <c:v>299.91810472466909</c:v>
                </c:pt>
                <c:pt idx="295">
                  <c:v>305.12501626502785</c:v>
                </c:pt>
                <c:pt idx="296">
                  <c:v>305.12501626502797</c:v>
                </c:pt>
                <c:pt idx="297">
                  <c:v>303.04225164888447</c:v>
                </c:pt>
                <c:pt idx="298">
                  <c:v>299.91810472466892</c:v>
                </c:pt>
                <c:pt idx="299">
                  <c:v>313.45607472960199</c:v>
                </c:pt>
                <c:pt idx="300">
                  <c:v>288.46289933587946</c:v>
                </c:pt>
                <c:pt idx="301">
                  <c:v>286.38013471973608</c:v>
                </c:pt>
                <c:pt idx="302">
                  <c:v>299.91810472466892</c:v>
                </c:pt>
                <c:pt idx="303">
                  <c:v>328.03542704260695</c:v>
                </c:pt>
                <c:pt idx="304">
                  <c:v>306.16639857309974</c:v>
                </c:pt>
                <c:pt idx="305">
                  <c:v>312.41469242153028</c:v>
                </c:pt>
                <c:pt idx="306">
                  <c:v>289.50428164395146</c:v>
                </c:pt>
                <c:pt idx="307">
                  <c:v>269.71801779058774</c:v>
                </c:pt>
                <c:pt idx="308">
                  <c:v>284.29737010359241</c:v>
                </c:pt>
                <c:pt idx="309">
                  <c:v>287.42151702780768</c:v>
                </c:pt>
                <c:pt idx="310">
                  <c:v>338.4492501233243</c:v>
                </c:pt>
                <c:pt idx="311">
                  <c:v>312.41469242153022</c:v>
                </c:pt>
                <c:pt idx="312">
                  <c:v>321.78713319417625</c:v>
                </c:pt>
                <c:pt idx="313">
                  <c:v>322.82851550224802</c:v>
                </c:pt>
                <c:pt idx="314">
                  <c:v>322.8285155022478</c:v>
                </c:pt>
                <c:pt idx="315">
                  <c:v>275.96631163901844</c:v>
                </c:pt>
                <c:pt idx="316">
                  <c:v>333.24233858296589</c:v>
                </c:pt>
                <c:pt idx="317">
                  <c:v>285.33875241166419</c:v>
                </c:pt>
                <c:pt idx="318">
                  <c:v>314.49745703767383</c:v>
                </c:pt>
                <c:pt idx="319">
                  <c:v>319.70436857803264</c:v>
                </c:pt>
                <c:pt idx="320">
                  <c:v>308.55357053085243</c:v>
                </c:pt>
                <c:pt idx="321">
                  <c:v>288.88069187284532</c:v>
                </c:pt>
                <c:pt idx="322">
                  <c:v>258.85366655272861</c:v>
                </c:pt>
                <c:pt idx="323">
                  <c:v>301.30566786737614</c:v>
                </c:pt>
                <c:pt idx="324">
                  <c:v>328.22644918885982</c:v>
                </c:pt>
                <c:pt idx="325">
                  <c:v>285.77444787421263</c:v>
                </c:pt>
                <c:pt idx="326">
                  <c:v>306.48274119843057</c:v>
                </c:pt>
                <c:pt idx="327">
                  <c:v>302.34108253358664</c:v>
                </c:pt>
                <c:pt idx="328">
                  <c:v>351.0055718454999</c:v>
                </c:pt>
                <c:pt idx="329">
                  <c:v>277.49113054452516</c:v>
                </c:pt>
                <c:pt idx="330">
                  <c:v>278.52654521073617</c:v>
                </c:pt>
                <c:pt idx="331">
                  <c:v>304.41191186600867</c:v>
                </c:pt>
                <c:pt idx="332">
                  <c:v>328.22644918885993</c:v>
                </c:pt>
                <c:pt idx="333">
                  <c:v>346.86391318065597</c:v>
                </c:pt>
                <c:pt idx="334">
                  <c:v>312.69522919569619</c:v>
                </c:pt>
                <c:pt idx="335">
                  <c:v>284.73903320800162</c:v>
                </c:pt>
                <c:pt idx="336">
                  <c:v>278.52654521073617</c:v>
                </c:pt>
                <c:pt idx="337">
                  <c:v>309.58898519706321</c:v>
                </c:pt>
                <c:pt idx="338">
                  <c:v>309.58898519706344</c:v>
                </c:pt>
                <c:pt idx="339">
                  <c:v>307.51815586464159</c:v>
                </c:pt>
                <c:pt idx="340">
                  <c:v>305.44732653221956</c:v>
                </c:pt>
                <c:pt idx="341">
                  <c:v>334.43893718612532</c:v>
                </c:pt>
                <c:pt idx="342">
                  <c:v>332.36810785370329</c:v>
                </c:pt>
                <c:pt idx="343">
                  <c:v>329.26186385507071</c:v>
                </c:pt>
                <c:pt idx="344">
                  <c:v>328.22644918885965</c:v>
                </c:pt>
                <c:pt idx="345">
                  <c:v>288.88069187284526</c:v>
                </c:pt>
                <c:pt idx="346">
                  <c:v>326.15561985643808</c:v>
                </c:pt>
                <c:pt idx="347">
                  <c:v>311.65981452948489</c:v>
                </c:pt>
                <c:pt idx="348">
                  <c:v>341.6868398496016</c:v>
                </c:pt>
                <c:pt idx="349">
                  <c:v>355.14723051034332</c:v>
                </c:pt>
                <c:pt idx="350">
                  <c:v>309.58898519706321</c:v>
                </c:pt>
                <c:pt idx="351">
                  <c:v>361.35971850760876</c:v>
                </c:pt>
                <c:pt idx="352">
                  <c:v>346.86391318065603</c:v>
                </c:pt>
                <c:pt idx="353">
                  <c:v>316.83688786053978</c:v>
                </c:pt>
                <c:pt idx="354">
                  <c:v>310.62439986327428</c:v>
                </c:pt>
                <c:pt idx="355">
                  <c:v>361.35971850760887</c:v>
                </c:pt>
                <c:pt idx="356">
                  <c:v>346.86391318065637</c:v>
                </c:pt>
                <c:pt idx="357">
                  <c:v>329.26186385507054</c:v>
                </c:pt>
                <c:pt idx="358">
                  <c:v>318.90771719296157</c:v>
                </c:pt>
                <c:pt idx="359">
                  <c:v>333.40352251991425</c:v>
                </c:pt>
                <c:pt idx="360">
                  <c:v>349.97015717928883</c:v>
                </c:pt>
                <c:pt idx="361">
                  <c:v>318.90771719296146</c:v>
                </c:pt>
                <c:pt idx="362">
                  <c:v>301.30566786737603</c:v>
                </c:pt>
                <c:pt idx="363">
                  <c:v>340.65142518339093</c:v>
                </c:pt>
                <c:pt idx="364">
                  <c:v>317.87230252675056</c:v>
                </c:pt>
                <c:pt idx="365">
                  <c:v>336.50976651854722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9-44AF-A1D9-B74042F954D7}"/>
            </c:ext>
          </c:extLst>
        </c:ser>
        <c:ser>
          <c:idx val="2"/>
          <c:order val="2"/>
          <c:tx>
            <c:strRef>
              <c:f>DayOverview!$D$3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DayOverview!$D$4:$D$369</c:f>
              <c:numCache>
                <c:formatCode>General</c:formatCode>
                <c:ptCount val="366"/>
                <c:pt idx="0">
                  <c:v>365.00706001332554</c:v>
                </c:pt>
                <c:pt idx="1">
                  <c:v>392.69017973343733</c:v>
                </c:pt>
                <c:pt idx="2">
                  <c:v>375.26006731707065</c:v>
                </c:pt>
                <c:pt idx="3">
                  <c:v>338.34924102358826</c:v>
                </c:pt>
                <c:pt idx="4">
                  <c:v>339.37454175396283</c:v>
                </c:pt>
                <c:pt idx="5">
                  <c:v>333.22273737171577</c:v>
                </c:pt>
                <c:pt idx="6">
                  <c:v>401.91788630680793</c:v>
                </c:pt>
                <c:pt idx="7">
                  <c:v>399.86728484605885</c:v>
                </c:pt>
                <c:pt idx="8">
                  <c:v>385.51307462081581</c:v>
                </c:pt>
                <c:pt idx="9">
                  <c:v>387.56367608156484</c:v>
                </c:pt>
                <c:pt idx="10">
                  <c:v>341.42514321471185</c:v>
                </c:pt>
                <c:pt idx="11">
                  <c:v>370.1335636651981</c:v>
                </c:pt>
                <c:pt idx="12">
                  <c:v>393.71548046381184</c:v>
                </c:pt>
                <c:pt idx="13">
                  <c:v>375.26006731707065</c:v>
                </c:pt>
                <c:pt idx="14">
                  <c:v>378.33596950819413</c:v>
                </c:pt>
                <c:pt idx="15">
                  <c:v>386.53837535119021</c:v>
                </c:pt>
                <c:pt idx="16">
                  <c:v>354.75405270958049</c:v>
                </c:pt>
                <c:pt idx="17">
                  <c:v>331.17213591096669</c:v>
                </c:pt>
                <c:pt idx="18">
                  <c:v>313.74202349460006</c:v>
                </c:pt>
                <c:pt idx="19">
                  <c:v>409.09499141942956</c:v>
                </c:pt>
                <c:pt idx="20">
                  <c:v>369.10826293482353</c:v>
                </c:pt>
                <c:pt idx="21">
                  <c:v>392.69017973343728</c:v>
                </c:pt>
                <c:pt idx="22">
                  <c:v>370.13356366519815</c:v>
                </c:pt>
                <c:pt idx="23">
                  <c:v>373.20946585632169</c:v>
                </c:pt>
                <c:pt idx="24">
                  <c:v>345.52634613620984</c:v>
                </c:pt>
                <c:pt idx="25">
                  <c:v>382.43717242969217</c:v>
                </c:pt>
                <c:pt idx="26">
                  <c:v>376.28536804744516</c:v>
                </c:pt>
                <c:pt idx="27">
                  <c:v>414.22149507130212</c:v>
                </c:pt>
                <c:pt idx="28">
                  <c:v>396.79138265493543</c:v>
                </c:pt>
                <c:pt idx="29">
                  <c:v>401.91788630680799</c:v>
                </c:pt>
                <c:pt idx="30">
                  <c:v>358.85525563107853</c:v>
                </c:pt>
                <c:pt idx="31">
                  <c:v>380.3865709689432</c:v>
                </c:pt>
                <c:pt idx="32">
                  <c:v>402.94318703718233</c:v>
                </c:pt>
                <c:pt idx="33">
                  <c:v>422.42390091429809</c:v>
                </c:pt>
                <c:pt idx="34">
                  <c:v>416.27209653205108</c:v>
                </c:pt>
                <c:pt idx="35">
                  <c:v>392.69017973343728</c:v>
                </c:pt>
                <c:pt idx="36">
                  <c:v>407.04438995868043</c:v>
                </c:pt>
                <c:pt idx="37">
                  <c:v>367.05766147407468</c:v>
                </c:pt>
                <c:pt idx="38">
                  <c:v>387.56367608156467</c:v>
                </c:pt>
                <c:pt idx="39">
                  <c:v>448.0564191736608</c:v>
                </c:pt>
                <c:pt idx="40">
                  <c:v>408.06969068905505</c:v>
                </c:pt>
                <c:pt idx="41">
                  <c:v>448.0564191736608</c:v>
                </c:pt>
                <c:pt idx="42">
                  <c:v>412.17089361055309</c:v>
                </c:pt>
                <c:pt idx="43">
                  <c:v>453.1829228255333</c:v>
                </c:pt>
                <c:pt idx="44">
                  <c:v>424.47450237504711</c:v>
                </c:pt>
                <c:pt idx="45">
                  <c:v>371.15886439557261</c:v>
                </c:pt>
                <c:pt idx="46">
                  <c:v>420.37329945354918</c:v>
                </c:pt>
                <c:pt idx="47">
                  <c:v>381.41187169931771</c:v>
                </c:pt>
                <c:pt idx="48">
                  <c:v>393.7154804638119</c:v>
                </c:pt>
                <c:pt idx="49">
                  <c:v>401.91788630680787</c:v>
                </c:pt>
                <c:pt idx="50">
                  <c:v>427.5504045661707</c:v>
                </c:pt>
                <c:pt idx="51">
                  <c:v>400.89258557643342</c:v>
                </c:pt>
                <c:pt idx="52">
                  <c:v>418.32269799280004</c:v>
                </c:pt>
                <c:pt idx="53">
                  <c:v>418.3226979928001</c:v>
                </c:pt>
                <c:pt idx="54">
                  <c:v>381.41187169931766</c:v>
                </c:pt>
                <c:pt idx="55">
                  <c:v>402.94318703718244</c:v>
                </c:pt>
                <c:pt idx="56">
                  <c:v>379.36127023856875</c:v>
                </c:pt>
                <c:pt idx="57">
                  <c:v>390.63957827268837</c:v>
                </c:pt>
                <c:pt idx="58">
                  <c:v>373.20946585632163</c:v>
                </c:pt>
                <c:pt idx="60">
                  <c:v>363.98175928295109</c:v>
                </c:pt>
                <c:pt idx="61">
                  <c:v>366.03236074370011</c:v>
                </c:pt>
                <c:pt idx="62">
                  <c:v>338.34924102358832</c:v>
                </c:pt>
                <c:pt idx="63">
                  <c:v>338.34924102358832</c:v>
                </c:pt>
                <c:pt idx="64">
                  <c:v>377.31066877781979</c:v>
                </c:pt>
                <c:pt idx="65">
                  <c:v>384.48777389044113</c:v>
                </c:pt>
                <c:pt idx="66">
                  <c:v>359.88055636145299</c:v>
                </c:pt>
                <c:pt idx="67">
                  <c:v>354.75405270958044</c:v>
                </c:pt>
                <c:pt idx="68">
                  <c:v>345.5263461362099</c:v>
                </c:pt>
                <c:pt idx="69">
                  <c:v>386.53837535119033</c:v>
                </c:pt>
                <c:pt idx="70">
                  <c:v>327.0709329894687</c:v>
                </c:pt>
                <c:pt idx="71">
                  <c:v>345.5263461362099</c:v>
                </c:pt>
                <c:pt idx="72">
                  <c:v>344.50104540583538</c:v>
                </c:pt>
                <c:pt idx="73">
                  <c:v>356.80465417032946</c:v>
                </c:pt>
                <c:pt idx="74">
                  <c:v>334.24803810209028</c:v>
                </c:pt>
                <c:pt idx="75">
                  <c:v>363.98175928295103</c:v>
                </c:pt>
                <c:pt idx="76">
                  <c:v>412.17089361055292</c:v>
                </c:pt>
                <c:pt idx="77">
                  <c:v>338.34924102358826</c:v>
                </c:pt>
                <c:pt idx="78">
                  <c:v>360.90585709182756</c:v>
                </c:pt>
                <c:pt idx="79">
                  <c:v>318.86852714647262</c:v>
                </c:pt>
                <c:pt idx="80">
                  <c:v>333.22273737171577</c:v>
                </c:pt>
                <c:pt idx="81">
                  <c:v>312.71672276422555</c:v>
                </c:pt>
                <c:pt idx="82">
                  <c:v>349.62754905770794</c:v>
                </c:pt>
                <c:pt idx="83">
                  <c:v>341.42514321471185</c:v>
                </c:pt>
                <c:pt idx="84">
                  <c:v>327.0709329894687</c:v>
                </c:pt>
                <c:pt idx="85">
                  <c:v>323.99503079834517</c:v>
                </c:pt>
                <c:pt idx="86">
                  <c:v>340.39984248433734</c:v>
                </c:pt>
                <c:pt idx="87">
                  <c:v>330.14683518059223</c:v>
                </c:pt>
                <c:pt idx="88">
                  <c:v>314.76732422497452</c:v>
                </c:pt>
                <c:pt idx="89">
                  <c:v>318.86852714647262</c:v>
                </c:pt>
                <c:pt idx="90">
                  <c:v>330.14683518059223</c:v>
                </c:pt>
                <c:pt idx="91">
                  <c:v>295.28661034785887</c:v>
                </c:pt>
                <c:pt idx="92">
                  <c:v>301.43841473010593</c:v>
                </c:pt>
                <c:pt idx="93">
                  <c:v>360.9058570918275</c:v>
                </c:pt>
                <c:pt idx="94">
                  <c:v>325.02033152871968</c:v>
                </c:pt>
                <c:pt idx="95">
                  <c:v>286.05890377448833</c:v>
                </c:pt>
                <c:pt idx="96">
                  <c:v>296.31191107823344</c:v>
                </c:pt>
                <c:pt idx="97">
                  <c:v>365.00706001332554</c:v>
                </c:pt>
                <c:pt idx="98">
                  <c:v>332.19743664134126</c:v>
                </c:pt>
                <c:pt idx="99">
                  <c:v>326.04563225909425</c:v>
                </c:pt>
                <c:pt idx="100">
                  <c:v>333.22273737171577</c:v>
                </c:pt>
                <c:pt idx="101">
                  <c:v>330.14683518059212</c:v>
                </c:pt>
                <c:pt idx="102">
                  <c:v>291.18540742636083</c:v>
                </c:pt>
                <c:pt idx="103">
                  <c:v>322.96973006797066</c:v>
                </c:pt>
                <c:pt idx="104">
                  <c:v>348.60224832733343</c:v>
                </c:pt>
                <c:pt idx="105">
                  <c:v>297.33721180860795</c:v>
                </c:pt>
                <c:pt idx="106">
                  <c:v>303.48901619085495</c:v>
                </c:pt>
                <c:pt idx="107">
                  <c:v>334.24803810209033</c:v>
                </c:pt>
                <c:pt idx="108">
                  <c:v>317.84322641609805</c:v>
                </c:pt>
                <c:pt idx="109">
                  <c:v>281.95770085299023</c:v>
                </c:pt>
                <c:pt idx="110">
                  <c:v>297.33721180860783</c:v>
                </c:pt>
                <c:pt idx="111">
                  <c:v>302.4637154604805</c:v>
                </c:pt>
                <c:pt idx="112">
                  <c:v>312.71672276422555</c:v>
                </c:pt>
                <c:pt idx="113">
                  <c:v>313.74202349460012</c:v>
                </c:pt>
                <c:pt idx="114">
                  <c:v>328.09623371984321</c:v>
                </c:pt>
                <c:pt idx="115">
                  <c:v>302.4637154604805</c:v>
                </c:pt>
                <c:pt idx="116">
                  <c:v>282.98300158336474</c:v>
                </c:pt>
                <c:pt idx="117">
                  <c:v>287.08420450486278</c:v>
                </c:pt>
                <c:pt idx="118">
                  <c:v>287.08420450486284</c:v>
                </c:pt>
                <c:pt idx="119">
                  <c:v>299.38781326935691</c:v>
                </c:pt>
                <c:pt idx="120">
                  <c:v>311.69142203385104</c:v>
                </c:pt>
                <c:pt idx="121">
                  <c:v>305.53961765160392</c:v>
                </c:pt>
                <c:pt idx="122">
                  <c:v>251.19867894175491</c:v>
                </c:pt>
                <c:pt idx="123">
                  <c:v>313.74202349460001</c:v>
                </c:pt>
                <c:pt idx="124">
                  <c:v>303.48901619085495</c:v>
                </c:pt>
                <c:pt idx="125">
                  <c:v>317.84322641609816</c:v>
                </c:pt>
                <c:pt idx="126">
                  <c:v>268.62879135812159</c:v>
                </c:pt>
                <c:pt idx="127">
                  <c:v>310.66612130347647</c:v>
                </c:pt>
                <c:pt idx="128">
                  <c:v>319.89382787684713</c:v>
                </c:pt>
                <c:pt idx="129">
                  <c:v>313.74202349460001</c:v>
                </c:pt>
                <c:pt idx="130">
                  <c:v>280.93240012261572</c:v>
                </c:pt>
                <c:pt idx="131">
                  <c:v>305.53961765160398</c:v>
                </c:pt>
                <c:pt idx="132">
                  <c:v>304.51431692122947</c:v>
                </c:pt>
                <c:pt idx="133">
                  <c:v>318.86852714647262</c:v>
                </c:pt>
                <c:pt idx="134">
                  <c:v>287.08420450486278</c:v>
                </c:pt>
                <c:pt idx="135">
                  <c:v>288.10950523523729</c:v>
                </c:pt>
                <c:pt idx="136">
                  <c:v>262.47698697587452</c:v>
                </c:pt>
                <c:pt idx="137">
                  <c:v>259.40108478475099</c:v>
                </c:pt>
                <c:pt idx="138">
                  <c:v>299.38781326935691</c:v>
                </c:pt>
                <c:pt idx="139">
                  <c:v>305.53961765160403</c:v>
                </c:pt>
                <c:pt idx="140">
                  <c:v>279.90709939224115</c:v>
                </c:pt>
                <c:pt idx="141">
                  <c:v>285.03360304411376</c:v>
                </c:pt>
                <c:pt idx="142">
                  <c:v>278.88179866186664</c:v>
                </c:pt>
                <c:pt idx="143">
                  <c:v>280.93240012261577</c:v>
                </c:pt>
                <c:pt idx="144">
                  <c:v>269.6540920884961</c:v>
                </c:pt>
                <c:pt idx="145">
                  <c:v>261.45168624549996</c:v>
                </c:pt>
                <c:pt idx="146">
                  <c:v>270.67939281887061</c:v>
                </c:pt>
                <c:pt idx="147">
                  <c:v>301.43841473010593</c:v>
                </c:pt>
                <c:pt idx="148">
                  <c:v>279.90709939224121</c:v>
                </c:pt>
                <c:pt idx="149">
                  <c:v>274.78059574036865</c:v>
                </c:pt>
                <c:pt idx="150">
                  <c:v>271.70469354924506</c:v>
                </c:pt>
                <c:pt idx="151">
                  <c:v>293.23600888710985</c:v>
                </c:pt>
                <c:pt idx="152">
                  <c:v>303.48901619085495</c:v>
                </c:pt>
                <c:pt idx="153">
                  <c:v>300.41311399973142</c:v>
                </c:pt>
                <c:pt idx="154">
                  <c:v>287.08420450486278</c:v>
                </c:pt>
                <c:pt idx="155">
                  <c:v>292.21070815673534</c:v>
                </c:pt>
                <c:pt idx="156">
                  <c:v>308.61551984272756</c:v>
                </c:pt>
                <c:pt idx="157">
                  <c:v>269.6540920884961</c:v>
                </c:pt>
                <c:pt idx="158">
                  <c:v>229.66736360389018</c:v>
                </c:pt>
                <c:pt idx="159">
                  <c:v>260.42638551512556</c:v>
                </c:pt>
                <c:pt idx="160">
                  <c:v>273.7552950099942</c:v>
                </c:pt>
                <c:pt idx="161">
                  <c:v>294.26130961748436</c:v>
                </c:pt>
                <c:pt idx="162">
                  <c:v>284.00830231373931</c:v>
                </c:pt>
                <c:pt idx="163">
                  <c:v>365.0070600133256</c:v>
                </c:pt>
                <c:pt idx="164">
                  <c:v>301.43841473010588</c:v>
                </c:pt>
                <c:pt idx="165">
                  <c:v>274.78059574036871</c:v>
                </c:pt>
                <c:pt idx="166">
                  <c:v>255.29988186325295</c:v>
                </c:pt>
                <c:pt idx="167">
                  <c:v>290.16010669598637</c:v>
                </c:pt>
                <c:pt idx="168">
                  <c:v>286.05890377448833</c:v>
                </c:pt>
                <c:pt idx="169">
                  <c:v>302.46371546048044</c:v>
                </c:pt>
                <c:pt idx="170">
                  <c:v>286.05890377448827</c:v>
                </c:pt>
                <c:pt idx="171">
                  <c:v>273.75529500999414</c:v>
                </c:pt>
                <c:pt idx="172">
                  <c:v>254.2745811328785</c:v>
                </c:pt>
                <c:pt idx="173">
                  <c:v>279.90709939224126</c:v>
                </c:pt>
                <c:pt idx="174">
                  <c:v>249.14807748100597</c:v>
                </c:pt>
                <c:pt idx="175">
                  <c:v>275.80589647074322</c:v>
                </c:pt>
                <c:pt idx="176">
                  <c:v>305.53961765160403</c:v>
                </c:pt>
                <c:pt idx="177">
                  <c:v>303.48901619085495</c:v>
                </c:pt>
                <c:pt idx="178">
                  <c:v>272.72999427961969</c:v>
                </c:pt>
                <c:pt idx="179">
                  <c:v>249.14807748100594</c:v>
                </c:pt>
                <c:pt idx="180">
                  <c:v>300.41311399973148</c:v>
                </c:pt>
                <c:pt idx="181">
                  <c:v>287.08420450486273</c:v>
                </c:pt>
                <c:pt idx="182">
                  <c:v>346.55164686658435</c:v>
                </c:pt>
                <c:pt idx="183">
                  <c:v>343.47574467546087</c:v>
                </c:pt>
                <c:pt idx="184">
                  <c:v>378.33596950819418</c:v>
                </c:pt>
                <c:pt idx="185">
                  <c:v>336.2986395628393</c:v>
                </c:pt>
                <c:pt idx="186">
                  <c:v>367.05766147407445</c:v>
                </c:pt>
                <c:pt idx="187">
                  <c:v>313.74202349460012</c:v>
                </c:pt>
                <c:pt idx="188">
                  <c:v>282.98300158336474</c:v>
                </c:pt>
                <c:pt idx="189">
                  <c:v>277.85649793149219</c:v>
                </c:pt>
                <c:pt idx="190">
                  <c:v>269.6540920884961</c:v>
                </c:pt>
                <c:pt idx="191">
                  <c:v>297.33721180860789</c:v>
                </c:pt>
                <c:pt idx="192">
                  <c:v>271.70469354924512</c:v>
                </c:pt>
                <c:pt idx="193">
                  <c:v>242.99627309875888</c:v>
                </c:pt>
                <c:pt idx="194">
                  <c:v>270.67939281887061</c:v>
                </c:pt>
                <c:pt idx="195">
                  <c:v>258.37578405437654</c:v>
                </c:pt>
                <c:pt idx="196">
                  <c:v>267.60349062774714</c:v>
                </c:pt>
                <c:pt idx="197">
                  <c:v>274.78059574036865</c:v>
                </c:pt>
                <c:pt idx="198">
                  <c:v>291.18540742636071</c:v>
                </c:pt>
                <c:pt idx="199">
                  <c:v>231.71796506463926</c:v>
                </c:pt>
                <c:pt idx="200">
                  <c:v>248.12277675063143</c:v>
                </c:pt>
                <c:pt idx="201">
                  <c:v>267.60349062774714</c:v>
                </c:pt>
                <c:pt idx="202">
                  <c:v>271.70469354924512</c:v>
                </c:pt>
                <c:pt idx="203">
                  <c:v>246.07217528988238</c:v>
                </c:pt>
                <c:pt idx="204">
                  <c:v>241.97097236838431</c:v>
                </c:pt>
                <c:pt idx="205">
                  <c:v>290.16010669598626</c:v>
                </c:pt>
                <c:pt idx="206">
                  <c:v>242.99627309875888</c:v>
                </c:pt>
                <c:pt idx="207">
                  <c:v>223.51555922164314</c:v>
                </c:pt>
                <c:pt idx="208">
                  <c:v>250.17337821138045</c:v>
                </c:pt>
                <c:pt idx="209">
                  <c:v>264.52758843662355</c:v>
                </c:pt>
                <c:pt idx="210">
                  <c:v>263.50228770624904</c:v>
                </c:pt>
                <c:pt idx="211">
                  <c:v>233.76856652538828</c:v>
                </c:pt>
                <c:pt idx="212">
                  <c:v>302.46371546048044</c:v>
                </c:pt>
                <c:pt idx="213">
                  <c:v>261.45168624550001</c:v>
                </c:pt>
                <c:pt idx="214">
                  <c:v>246.07217528988241</c:v>
                </c:pt>
                <c:pt idx="215">
                  <c:v>298.36251253898234</c:v>
                </c:pt>
                <c:pt idx="216">
                  <c:v>290.16010669598631</c:v>
                </c:pt>
                <c:pt idx="217">
                  <c:v>308.61551984272751</c:v>
                </c:pt>
                <c:pt idx="218">
                  <c:v>304.51431692122952</c:v>
                </c:pt>
                <c:pt idx="219">
                  <c:v>308.61551984272751</c:v>
                </c:pt>
                <c:pt idx="220">
                  <c:v>291.18540742636088</c:v>
                </c:pt>
                <c:pt idx="221">
                  <c:v>246.07217528988232</c:v>
                </c:pt>
                <c:pt idx="222">
                  <c:v>277.85649793149224</c:v>
                </c:pt>
                <c:pt idx="223">
                  <c:v>265.55288916699806</c:v>
                </c:pt>
                <c:pt idx="224">
                  <c:v>303.48901619085495</c:v>
                </c:pt>
                <c:pt idx="225">
                  <c:v>257.35048332400203</c:v>
                </c:pt>
                <c:pt idx="226">
                  <c:v>306.56491838197843</c:v>
                </c:pt>
                <c:pt idx="227">
                  <c:v>249.14807748100588</c:v>
                </c:pt>
                <c:pt idx="228">
                  <c:v>238.89507017726081</c:v>
                </c:pt>
                <c:pt idx="229">
                  <c:v>269.65409208849616</c:v>
                </c:pt>
                <c:pt idx="230">
                  <c:v>250.17337821138045</c:v>
                </c:pt>
                <c:pt idx="231">
                  <c:v>268.62879135812165</c:v>
                </c:pt>
                <c:pt idx="232">
                  <c:v>246.07217528988235</c:v>
                </c:pt>
                <c:pt idx="233">
                  <c:v>269.6540920884961</c:v>
                </c:pt>
                <c:pt idx="234">
                  <c:v>242.99627309875888</c:v>
                </c:pt>
                <c:pt idx="235">
                  <c:v>252.22397967212947</c:v>
                </c:pt>
                <c:pt idx="236">
                  <c:v>312.71672276422555</c:v>
                </c:pt>
                <c:pt idx="237">
                  <c:v>276.83119720111767</c:v>
                </c:pt>
                <c:pt idx="238">
                  <c:v>285.03360304411376</c:v>
                </c:pt>
                <c:pt idx="239">
                  <c:v>278.8817986618667</c:v>
                </c:pt>
                <c:pt idx="240">
                  <c:v>272.72999427961963</c:v>
                </c:pt>
                <c:pt idx="241">
                  <c:v>276.83119720111767</c:v>
                </c:pt>
                <c:pt idx="242">
                  <c:v>264.5275884366236</c:v>
                </c:pt>
                <c:pt idx="243">
                  <c:v>273.75529500999414</c:v>
                </c:pt>
                <c:pt idx="244">
                  <c:v>250.17337821138045</c:v>
                </c:pt>
                <c:pt idx="245">
                  <c:v>229.66736360389024</c:v>
                </c:pt>
                <c:pt idx="246">
                  <c:v>244.02157382913339</c:v>
                </c:pt>
                <c:pt idx="247">
                  <c:v>272.72999427961958</c:v>
                </c:pt>
                <c:pt idx="248">
                  <c:v>278.8817986618667</c:v>
                </c:pt>
                <c:pt idx="249">
                  <c:v>270.67939281887061</c:v>
                </c:pt>
                <c:pt idx="250">
                  <c:v>271.70469354924512</c:v>
                </c:pt>
                <c:pt idx="251">
                  <c:v>286.05890377448827</c:v>
                </c:pt>
                <c:pt idx="252">
                  <c:v>261.45168624550007</c:v>
                </c:pt>
                <c:pt idx="253">
                  <c:v>302.46371546048039</c:v>
                </c:pt>
                <c:pt idx="254">
                  <c:v>281.95770085299029</c:v>
                </c:pt>
                <c:pt idx="255">
                  <c:v>298.3625125389824</c:v>
                </c:pt>
                <c:pt idx="256">
                  <c:v>263.50228770624904</c:v>
                </c:pt>
                <c:pt idx="257">
                  <c:v>281.95770085299023</c:v>
                </c:pt>
                <c:pt idx="258">
                  <c:v>242.99627309875888</c:v>
                </c:pt>
                <c:pt idx="259">
                  <c:v>264.52758843662355</c:v>
                </c:pt>
                <c:pt idx="260">
                  <c:v>286.05890377448827</c:v>
                </c:pt>
                <c:pt idx="261">
                  <c:v>278.8817986618667</c:v>
                </c:pt>
                <c:pt idx="262">
                  <c:v>272.72999427961963</c:v>
                </c:pt>
                <c:pt idx="263">
                  <c:v>263.50228770624909</c:v>
                </c:pt>
                <c:pt idx="264">
                  <c:v>262.47698697587458</c:v>
                </c:pt>
                <c:pt idx="265">
                  <c:v>300.41311399973148</c:v>
                </c:pt>
                <c:pt idx="266">
                  <c:v>298.36251253898246</c:v>
                </c:pt>
                <c:pt idx="267">
                  <c:v>272.72999427961969</c:v>
                </c:pt>
                <c:pt idx="268">
                  <c:v>311.69142203385104</c:v>
                </c:pt>
                <c:pt idx="269">
                  <c:v>265.55288916699806</c:v>
                </c:pt>
                <c:pt idx="270">
                  <c:v>269.65409208849604</c:v>
                </c:pt>
                <c:pt idx="271">
                  <c:v>260.4263855151255</c:v>
                </c:pt>
                <c:pt idx="272">
                  <c:v>312.71672276422555</c:v>
                </c:pt>
                <c:pt idx="273">
                  <c:v>296.31191107823338</c:v>
                </c:pt>
                <c:pt idx="274">
                  <c:v>312.71672276422549</c:v>
                </c:pt>
                <c:pt idx="275">
                  <c:v>279.90709939224126</c:v>
                </c:pt>
                <c:pt idx="276">
                  <c:v>267.60349062774708</c:v>
                </c:pt>
                <c:pt idx="277">
                  <c:v>293.2360088871099</c:v>
                </c:pt>
                <c:pt idx="278">
                  <c:v>276.83119720111773</c:v>
                </c:pt>
                <c:pt idx="279">
                  <c:v>320.91912860722164</c:v>
                </c:pt>
                <c:pt idx="280">
                  <c:v>300.41311399973142</c:v>
                </c:pt>
                <c:pt idx="281">
                  <c:v>303.48901619085501</c:v>
                </c:pt>
                <c:pt idx="282">
                  <c:v>313.74202349460001</c:v>
                </c:pt>
                <c:pt idx="283">
                  <c:v>294.26130961748436</c:v>
                </c:pt>
                <c:pt idx="284">
                  <c:v>260.42638551512556</c:v>
                </c:pt>
                <c:pt idx="285">
                  <c:v>279.90709939224121</c:v>
                </c:pt>
                <c:pt idx="286">
                  <c:v>294.26130961748441</c:v>
                </c:pt>
                <c:pt idx="287">
                  <c:v>304.51431692122952</c:v>
                </c:pt>
                <c:pt idx="288">
                  <c:v>292.21070815673534</c:v>
                </c:pt>
                <c:pt idx="289">
                  <c:v>308.61551984272751</c:v>
                </c:pt>
                <c:pt idx="290">
                  <c:v>321.94442933759609</c:v>
                </c:pt>
                <c:pt idx="291">
                  <c:v>309.64082057310202</c:v>
                </c:pt>
                <c:pt idx="292">
                  <c:v>299.38781326935691</c:v>
                </c:pt>
                <c:pt idx="293">
                  <c:v>302.4637154604805</c:v>
                </c:pt>
                <c:pt idx="294">
                  <c:v>286.05890377448827</c:v>
                </c:pt>
                <c:pt idx="295">
                  <c:v>308.61551984272751</c:v>
                </c:pt>
                <c:pt idx="296">
                  <c:v>282.9830015833648</c:v>
                </c:pt>
                <c:pt idx="297">
                  <c:v>301.43841473010588</c:v>
                </c:pt>
                <c:pt idx="298">
                  <c:v>308.61551984272756</c:v>
                </c:pt>
                <c:pt idx="299">
                  <c:v>306.56491838197849</c:v>
                </c:pt>
                <c:pt idx="300">
                  <c:v>342.45044394508631</c:v>
                </c:pt>
                <c:pt idx="301">
                  <c:v>321.94442933759615</c:v>
                </c:pt>
                <c:pt idx="302">
                  <c:v>323.99503079834517</c:v>
                </c:pt>
                <c:pt idx="303">
                  <c:v>288.10950523523735</c:v>
                </c:pt>
                <c:pt idx="304">
                  <c:v>296.31191107823338</c:v>
                </c:pt>
                <c:pt idx="305">
                  <c:v>268.62879135812165</c:v>
                </c:pt>
                <c:pt idx="306">
                  <c:v>273.75529500999414</c:v>
                </c:pt>
                <c:pt idx="307">
                  <c:v>306.56491838197849</c:v>
                </c:pt>
                <c:pt idx="308">
                  <c:v>312.71672276422549</c:v>
                </c:pt>
                <c:pt idx="309">
                  <c:v>301.43841473010593</c:v>
                </c:pt>
                <c:pt idx="310">
                  <c:v>282.9830015833648</c:v>
                </c:pt>
                <c:pt idx="311">
                  <c:v>261.45168624550007</c:v>
                </c:pt>
                <c:pt idx="312">
                  <c:v>261.45168624550001</c:v>
                </c:pt>
                <c:pt idx="313">
                  <c:v>275.80589647074316</c:v>
                </c:pt>
                <c:pt idx="314">
                  <c:v>300.41311399973142</c:v>
                </c:pt>
                <c:pt idx="315">
                  <c:v>264.5275884366236</c:v>
                </c:pt>
                <c:pt idx="316">
                  <c:v>292.21070815673539</c:v>
                </c:pt>
                <c:pt idx="317">
                  <c:v>302.46371546048044</c:v>
                </c:pt>
                <c:pt idx="318">
                  <c:v>266.57818989737257</c:v>
                </c:pt>
                <c:pt idx="319">
                  <c:v>280.93240012261572</c:v>
                </c:pt>
                <c:pt idx="320">
                  <c:v>317.20268896361438</c:v>
                </c:pt>
                <c:pt idx="321">
                  <c:v>294.76391353853552</c:v>
                </c:pt>
                <c:pt idx="322">
                  <c:v>312.10296727609676</c:v>
                </c:pt>
                <c:pt idx="323">
                  <c:v>302.923468238564</c:v>
                </c:pt>
                <c:pt idx="324">
                  <c:v>286.60435883850676</c:v>
                </c:pt>
                <c:pt idx="325">
                  <c:v>279.46474847598165</c:v>
                </c:pt>
                <c:pt idx="326">
                  <c:v>267.22541642593859</c:v>
                </c:pt>
                <c:pt idx="327">
                  <c:v>291.70408052602448</c:v>
                </c:pt>
                <c:pt idx="328">
                  <c:v>333.52179836367202</c:v>
                </c:pt>
                <c:pt idx="329">
                  <c:v>271.30519377595294</c:v>
                </c:pt>
                <c:pt idx="330">
                  <c:v>289.66419185101768</c:v>
                </c:pt>
                <c:pt idx="331">
                  <c:v>304.9633569135716</c:v>
                </c:pt>
                <c:pt idx="332">
                  <c:v>288.64424751351413</c:v>
                </c:pt>
                <c:pt idx="333">
                  <c:v>281.50463715098886</c:v>
                </c:pt>
                <c:pt idx="334">
                  <c:v>260.08580606341354</c:v>
                </c:pt>
                <c:pt idx="335">
                  <c:v>309.04313426358596</c:v>
                </c:pt>
                <c:pt idx="336">
                  <c:v>304.96335691357154</c:v>
                </c:pt>
                <c:pt idx="337">
                  <c:v>283.544525825996</c:v>
                </c:pt>
                <c:pt idx="338">
                  <c:v>323.32235498863588</c:v>
                </c:pt>
                <c:pt idx="339">
                  <c:v>287.62430317601024</c:v>
                </c:pt>
                <c:pt idx="340">
                  <c:v>263.14563907592441</c:v>
                </c:pt>
                <c:pt idx="341">
                  <c:v>316.182744626111</c:v>
                </c:pt>
                <c:pt idx="342">
                  <c:v>317.20268896361443</c:v>
                </c:pt>
                <c:pt idx="343">
                  <c:v>315.16280028860717</c:v>
                </c:pt>
                <c:pt idx="344">
                  <c:v>298.84369088854993</c:v>
                </c:pt>
                <c:pt idx="345">
                  <c:v>327.4021323386504</c:v>
                </c:pt>
                <c:pt idx="346">
                  <c:v>297.82374655104633</c:v>
                </c:pt>
                <c:pt idx="347">
                  <c:v>282.52458148849234</c:v>
                </c:pt>
                <c:pt idx="348">
                  <c:v>289.66419185101762</c:v>
                </c:pt>
                <c:pt idx="349">
                  <c:v>321.28246631362873</c:v>
                </c:pt>
                <c:pt idx="350">
                  <c:v>323.32235498863616</c:v>
                </c:pt>
                <c:pt idx="351">
                  <c:v>309.04313426358607</c:v>
                </c:pt>
                <c:pt idx="352">
                  <c:v>299.86363522605353</c:v>
                </c:pt>
                <c:pt idx="353">
                  <c:v>301.90352390106085</c:v>
                </c:pt>
                <c:pt idx="354">
                  <c:v>281.50463715098886</c:v>
                </c:pt>
                <c:pt idx="355">
                  <c:v>276.40491546347073</c:v>
                </c:pt>
                <c:pt idx="356">
                  <c:v>299.86363522605353</c:v>
                </c:pt>
                <c:pt idx="357">
                  <c:v>325.36224366364314</c:v>
                </c:pt>
                <c:pt idx="358">
                  <c:v>309.04313426358596</c:v>
                </c:pt>
                <c:pt idx="359">
                  <c:v>276.40491546347079</c:v>
                </c:pt>
                <c:pt idx="360">
                  <c:v>283.54452582599612</c:v>
                </c:pt>
                <c:pt idx="361">
                  <c:v>300.88357956355708</c:v>
                </c:pt>
                <c:pt idx="362">
                  <c:v>298.84369088854999</c:v>
                </c:pt>
                <c:pt idx="363">
                  <c:v>322.30241065113228</c:v>
                </c:pt>
                <c:pt idx="364">
                  <c:v>320.2625219761253</c:v>
                </c:pt>
                <c:pt idx="365">
                  <c:v>331.48190968866476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F9-44AF-A1D9-B74042F954D7}"/>
            </c:ext>
          </c:extLst>
        </c:ser>
        <c:ser>
          <c:idx val="3"/>
          <c:order val="3"/>
          <c:tx>
            <c:strRef>
              <c:f>DayOverview!$E$3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DayOverview!$E$4:$E$369</c:f>
              <c:numCache>
                <c:formatCode>General</c:formatCode>
                <c:ptCount val="366"/>
                <c:pt idx="0">
                  <c:v>320.24831044464372</c:v>
                </c:pt>
                <c:pt idx="1">
                  <c:v>360.6581918887627</c:v>
                </c:pt>
                <c:pt idx="2">
                  <c:v>362.67868596096861</c:v>
                </c:pt>
                <c:pt idx="3">
                  <c:v>366.71967410538036</c:v>
                </c:pt>
                <c:pt idx="4">
                  <c:v>377.83239150251291</c:v>
                </c:pt>
                <c:pt idx="5">
                  <c:v>306.10485193920221</c:v>
                </c:pt>
                <c:pt idx="6">
                  <c:v>312.16633415581998</c:v>
                </c:pt>
                <c:pt idx="7">
                  <c:v>299.03312268648131</c:v>
                </c:pt>
                <c:pt idx="8">
                  <c:v>351.56596856383595</c:v>
                </c:pt>
                <c:pt idx="9">
                  <c:v>353.58646263604186</c:v>
                </c:pt>
                <c:pt idx="10">
                  <c:v>352.57621559993885</c:v>
                </c:pt>
                <c:pt idx="11">
                  <c:v>357.62745078045367</c:v>
                </c:pt>
                <c:pt idx="12">
                  <c:v>312.16633415581981</c:v>
                </c:pt>
                <c:pt idx="13">
                  <c:v>314.18682822802606</c:v>
                </c:pt>
                <c:pt idx="14">
                  <c:v>317.21756933633503</c:v>
                </c:pt>
                <c:pt idx="15">
                  <c:v>340.45325116670324</c:v>
                </c:pt>
                <c:pt idx="16">
                  <c:v>338.43275709449739</c:v>
                </c:pt>
                <c:pt idx="17">
                  <c:v>335.40201598618876</c:v>
                </c:pt>
                <c:pt idx="18">
                  <c:v>339.44300413060051</c:v>
                </c:pt>
                <c:pt idx="19">
                  <c:v>346.51473338332119</c:v>
                </c:pt>
                <c:pt idx="20">
                  <c:v>342.4737452389092</c:v>
                </c:pt>
                <c:pt idx="21">
                  <c:v>320.24831044464378</c:v>
                </c:pt>
                <c:pt idx="22">
                  <c:v>355.60695670824788</c:v>
                </c:pt>
                <c:pt idx="23">
                  <c:v>326.30979266126172</c:v>
                </c:pt>
                <c:pt idx="24">
                  <c:v>350.55572152773306</c:v>
                </c:pt>
                <c:pt idx="25">
                  <c:v>301.05361675868767</c:v>
                </c:pt>
                <c:pt idx="26">
                  <c:v>318.2278163724377</c:v>
                </c:pt>
                <c:pt idx="27">
                  <c:v>304.08435786699636</c:v>
                </c:pt>
                <c:pt idx="28">
                  <c:v>334.39176895008586</c:v>
                </c:pt>
                <c:pt idx="29">
                  <c:v>358.63769781655662</c:v>
                </c:pt>
                <c:pt idx="30">
                  <c:v>389.95535593574897</c:v>
                </c:pt>
                <c:pt idx="31">
                  <c:v>345.50448634721812</c:v>
                </c:pt>
                <c:pt idx="32">
                  <c:v>328.33028673346763</c:v>
                </c:pt>
                <c:pt idx="33">
                  <c:v>318.22781637243804</c:v>
                </c:pt>
                <c:pt idx="34">
                  <c:v>304.08435786699619</c:v>
                </c:pt>
                <c:pt idx="35">
                  <c:v>312.16633415582021</c:v>
                </c:pt>
                <c:pt idx="36">
                  <c:v>348.53522745552715</c:v>
                </c:pt>
                <c:pt idx="37">
                  <c:v>312.16633415582004</c:v>
                </c:pt>
                <c:pt idx="38">
                  <c:v>370.7606622497928</c:v>
                </c:pt>
                <c:pt idx="39">
                  <c:v>370.76066224979212</c:v>
                </c:pt>
                <c:pt idx="40">
                  <c:v>345.50448634721806</c:v>
                </c:pt>
                <c:pt idx="41">
                  <c:v>317.21756933633486</c:v>
                </c:pt>
                <c:pt idx="42">
                  <c:v>348.53522745552721</c:v>
                </c:pt>
                <c:pt idx="43">
                  <c:v>360.6581918887627</c:v>
                </c:pt>
                <c:pt idx="44">
                  <c:v>388.9451088996459</c:v>
                </c:pt>
                <c:pt idx="45">
                  <c:v>385.91436779133687</c:v>
                </c:pt>
                <c:pt idx="46">
                  <c:v>379.8528855747191</c:v>
                </c:pt>
                <c:pt idx="47">
                  <c:v>389.95535593574891</c:v>
                </c:pt>
                <c:pt idx="48">
                  <c:v>337.42251005839461</c:v>
                </c:pt>
                <c:pt idx="49">
                  <c:v>330.35078080567359</c:v>
                </c:pt>
                <c:pt idx="50">
                  <c:v>377.83239150251268</c:v>
                </c:pt>
                <c:pt idx="51">
                  <c:v>388.94510889964607</c:v>
                </c:pt>
                <c:pt idx="52">
                  <c:v>408.13980258560247</c:v>
                </c:pt>
                <c:pt idx="53">
                  <c:v>386.92461482743988</c:v>
                </c:pt>
                <c:pt idx="54">
                  <c:v>398.03733222457271</c:v>
                </c:pt>
                <c:pt idx="55">
                  <c:v>364.69918003317451</c:v>
                </c:pt>
                <c:pt idx="56">
                  <c:v>393.99634408016061</c:v>
                </c:pt>
                <c:pt idx="57">
                  <c:v>429.35499034376437</c:v>
                </c:pt>
                <c:pt idx="58">
                  <c:v>449.55993106582395</c:v>
                </c:pt>
                <c:pt idx="60">
                  <c:v>445.51894292141213</c:v>
                </c:pt>
                <c:pt idx="61">
                  <c:v>445.51894292141236</c:v>
                </c:pt>
                <c:pt idx="62">
                  <c:v>447.53943699361815</c:v>
                </c:pt>
                <c:pt idx="63">
                  <c:v>421.27301405494114</c:v>
                </c:pt>
                <c:pt idx="64">
                  <c:v>449.55993106582423</c:v>
                </c:pt>
                <c:pt idx="65">
                  <c:v>419.25251998273507</c:v>
                </c:pt>
                <c:pt idx="66">
                  <c:v>466.73413067957472</c:v>
                </c:pt>
                <c:pt idx="67">
                  <c:v>442.4882018131035</c:v>
                </c:pt>
                <c:pt idx="68">
                  <c:v>464.71363660736887</c:v>
                </c:pt>
                <c:pt idx="69">
                  <c:v>411.1705436939115</c:v>
                </c:pt>
                <c:pt idx="70">
                  <c:v>392.9860970440576</c:v>
                </c:pt>
                <c:pt idx="71">
                  <c:v>420.26276701883802</c:v>
                </c:pt>
                <c:pt idx="72">
                  <c:v>431.37548441597056</c:v>
                </c:pt>
                <c:pt idx="73">
                  <c:v>392.9860970440576</c:v>
                </c:pt>
                <c:pt idx="74">
                  <c:v>391.97585000795516</c:v>
                </c:pt>
                <c:pt idx="75">
                  <c:v>398.03733222457248</c:v>
                </c:pt>
                <c:pt idx="76">
                  <c:v>367.72992114148337</c:v>
                </c:pt>
                <c:pt idx="77">
                  <c:v>349.5454744916301</c:v>
                </c:pt>
                <c:pt idx="78">
                  <c:v>379.85288557471887</c:v>
                </c:pt>
                <c:pt idx="79">
                  <c:v>381.87337964692506</c:v>
                </c:pt>
                <c:pt idx="80">
                  <c:v>377.83239150251296</c:v>
                </c:pt>
                <c:pt idx="81">
                  <c:v>396.0168381523668</c:v>
                </c:pt>
                <c:pt idx="82">
                  <c:v>418.24227294663183</c:v>
                </c:pt>
                <c:pt idx="83">
                  <c:v>343.4839922750121</c:v>
                </c:pt>
                <c:pt idx="84">
                  <c:v>323.27905155295269</c:v>
                </c:pt>
                <c:pt idx="85">
                  <c:v>345.50448634721823</c:v>
                </c:pt>
                <c:pt idx="86">
                  <c:v>361.66843892486548</c:v>
                </c:pt>
                <c:pt idx="87">
                  <c:v>396.01683815236629</c:v>
                </c:pt>
                <c:pt idx="88">
                  <c:v>348.53522745552721</c:v>
                </c:pt>
                <c:pt idx="89">
                  <c:v>362.67868596096849</c:v>
                </c:pt>
                <c:pt idx="90">
                  <c:v>333.38152191398234</c:v>
                </c:pt>
                <c:pt idx="91">
                  <c:v>337.42251005839444</c:v>
                </c:pt>
                <c:pt idx="92">
                  <c:v>318.22781637243781</c:v>
                </c:pt>
                <c:pt idx="93">
                  <c:v>315.19707526412896</c:v>
                </c:pt>
                <c:pt idx="94">
                  <c:v>329.34053376957064</c:v>
                </c:pt>
                <c:pt idx="95">
                  <c:v>329.34053376957064</c:v>
                </c:pt>
                <c:pt idx="96">
                  <c:v>329.3405337695707</c:v>
                </c:pt>
                <c:pt idx="97">
                  <c:v>304.08435786699636</c:v>
                </c:pt>
                <c:pt idx="98">
                  <c:v>300.04336972258449</c:v>
                </c:pt>
                <c:pt idx="99">
                  <c:v>327.32003969736468</c:v>
                </c:pt>
                <c:pt idx="100">
                  <c:v>324.28929858905565</c:v>
                </c:pt>
                <c:pt idx="101">
                  <c:v>357.62745078045327</c:v>
                </c:pt>
                <c:pt idx="102">
                  <c:v>338.43275709449699</c:v>
                </c:pt>
                <c:pt idx="103">
                  <c:v>281.85892307273116</c:v>
                </c:pt>
                <c:pt idx="104">
                  <c:v>269.73595863949538</c:v>
                </c:pt>
                <c:pt idx="105">
                  <c:v>298.02287565037858</c:v>
                </c:pt>
                <c:pt idx="106">
                  <c:v>268.72571160339237</c:v>
                </c:pt>
                <c:pt idx="107">
                  <c:v>279.83842900052485</c:v>
                </c:pt>
                <c:pt idx="108">
                  <c:v>291.9613934337608</c:v>
                </c:pt>
                <c:pt idx="109">
                  <c:v>333.38152191398228</c:v>
                </c:pt>
                <c:pt idx="110">
                  <c:v>339.44300413060029</c:v>
                </c:pt>
                <c:pt idx="111">
                  <c:v>273.77694678390736</c:v>
                </c:pt>
                <c:pt idx="112">
                  <c:v>277.81793492831929</c:v>
                </c:pt>
                <c:pt idx="113">
                  <c:v>279.83842900052491</c:v>
                </c:pt>
                <c:pt idx="114">
                  <c:v>330.35078080567337</c:v>
                </c:pt>
                <c:pt idx="115">
                  <c:v>278.82818196442219</c:v>
                </c:pt>
                <c:pt idx="116">
                  <c:v>301.0536167586875</c:v>
                </c:pt>
                <c:pt idx="117">
                  <c:v>279.8384290005252</c:v>
                </c:pt>
                <c:pt idx="118">
                  <c:v>256.60274717015682</c:v>
                </c:pt>
                <c:pt idx="119">
                  <c:v>246.50027680912694</c:v>
                </c:pt>
                <c:pt idx="120">
                  <c:v>264.68472345898056</c:v>
                </c:pt>
                <c:pt idx="121">
                  <c:v>269.73595863949549</c:v>
                </c:pt>
                <c:pt idx="122">
                  <c:v>233.36706533978813</c:v>
                </c:pt>
                <c:pt idx="123">
                  <c:v>253.57200606184779</c:v>
                </c:pt>
                <c:pt idx="124">
                  <c:v>291.96139343376069</c:v>
                </c:pt>
                <c:pt idx="125">
                  <c:v>288.93065232545177</c:v>
                </c:pt>
                <c:pt idx="126">
                  <c:v>283.87941714493701</c:v>
                </c:pt>
                <c:pt idx="127">
                  <c:v>281.85892307273093</c:v>
                </c:pt>
                <c:pt idx="128">
                  <c:v>301.0536167586875</c:v>
                </c:pt>
                <c:pt idx="129">
                  <c:v>334.39176895008541</c:v>
                </c:pt>
                <c:pt idx="130">
                  <c:v>259.63348827846562</c:v>
                </c:pt>
                <c:pt idx="131">
                  <c:v>281.85892307273105</c:v>
                </c:pt>
                <c:pt idx="132">
                  <c:v>280.84867603662804</c:v>
                </c:pt>
                <c:pt idx="133">
                  <c:v>260.64373531456863</c:v>
                </c:pt>
                <c:pt idx="134">
                  <c:v>280.84867603662792</c:v>
                </c:pt>
                <c:pt idx="135">
                  <c:v>292.9716404698637</c:v>
                </c:pt>
                <c:pt idx="136">
                  <c:v>275.79744085611327</c:v>
                </c:pt>
                <c:pt idx="137">
                  <c:v>270.74620567559839</c:v>
                </c:pt>
                <c:pt idx="138">
                  <c:v>267.71546456728953</c:v>
                </c:pt>
                <c:pt idx="139">
                  <c:v>240.438794592509</c:v>
                </c:pt>
                <c:pt idx="140">
                  <c:v>250.54126495353881</c:v>
                </c:pt>
                <c:pt idx="141">
                  <c:v>257.61299420625966</c:v>
                </c:pt>
                <c:pt idx="142">
                  <c:v>283.87941714493701</c:v>
                </c:pt>
                <c:pt idx="143">
                  <c:v>303.07411083089329</c:v>
                </c:pt>
                <c:pt idx="144">
                  <c:v>283.87941714493695</c:v>
                </c:pt>
                <c:pt idx="145">
                  <c:v>298.02287565037852</c:v>
                </c:pt>
                <c:pt idx="146">
                  <c:v>272.76669974780424</c:v>
                </c:pt>
                <c:pt idx="147">
                  <c:v>271.75645271170134</c:v>
                </c:pt>
                <c:pt idx="148">
                  <c:v>279.8384290005252</c:v>
                </c:pt>
                <c:pt idx="149">
                  <c:v>305.0946049030992</c:v>
                </c:pt>
                <c:pt idx="150">
                  <c:v>314.18682822802606</c:v>
                </c:pt>
                <c:pt idx="151">
                  <c:v>275.79744085611327</c:v>
                </c:pt>
                <c:pt idx="152">
                  <c:v>277.81793492831918</c:v>
                </c:pt>
                <c:pt idx="153">
                  <c:v>280.84867603662821</c:v>
                </c:pt>
                <c:pt idx="154">
                  <c:v>239.42854755640607</c:v>
                </c:pt>
                <c:pt idx="155">
                  <c:v>224.27484201486132</c:v>
                </c:pt>
                <c:pt idx="156">
                  <c:v>282.869170108834</c:v>
                </c:pt>
                <c:pt idx="157">
                  <c:v>272.76669974780424</c:v>
                </c:pt>
                <c:pt idx="158">
                  <c:v>276.80768789221628</c:v>
                </c:pt>
                <c:pt idx="159">
                  <c:v>283.87941714493695</c:v>
                </c:pt>
                <c:pt idx="160">
                  <c:v>255.59250013405375</c:v>
                </c:pt>
                <c:pt idx="161">
                  <c:v>233.36706533978821</c:v>
                </c:pt>
                <c:pt idx="162">
                  <c:v>254.58225309795068</c:v>
                </c:pt>
                <c:pt idx="163">
                  <c:v>241.44904162861195</c:v>
                </c:pt>
                <c:pt idx="164">
                  <c:v>261.65398235067164</c:v>
                </c:pt>
                <c:pt idx="165">
                  <c:v>234.37731237589114</c:v>
                </c:pt>
                <c:pt idx="166">
                  <c:v>293.9818875059666</c:v>
                </c:pt>
                <c:pt idx="167">
                  <c:v>254.58225309795074</c:v>
                </c:pt>
                <c:pt idx="168">
                  <c:v>211.14163054552259</c:v>
                </c:pt>
                <c:pt idx="169">
                  <c:v>230.33632423147935</c:v>
                </c:pt>
                <c:pt idx="170">
                  <c:v>268.72571160339237</c:v>
                </c:pt>
                <c:pt idx="171">
                  <c:v>294.99213454206978</c:v>
                </c:pt>
                <c:pt idx="172">
                  <c:v>245.49002977302382</c:v>
                </c:pt>
                <c:pt idx="173">
                  <c:v>245.49002977302402</c:v>
                </c:pt>
                <c:pt idx="174">
                  <c:v>242.45928866471499</c:v>
                </c:pt>
                <c:pt idx="175">
                  <c:v>269.73595863949538</c:v>
                </c:pt>
                <c:pt idx="176">
                  <c:v>279.83842900052514</c:v>
                </c:pt>
                <c:pt idx="177">
                  <c:v>293.98188750596677</c:v>
                </c:pt>
                <c:pt idx="178">
                  <c:v>257.61299420625977</c:v>
                </c:pt>
                <c:pt idx="179">
                  <c:v>275.79744085611327</c:v>
                </c:pt>
                <c:pt idx="180">
                  <c:v>300.04336972258432</c:v>
                </c:pt>
                <c:pt idx="181">
                  <c:v>288.93065232545206</c:v>
                </c:pt>
                <c:pt idx="182">
                  <c:v>273.77694678390725</c:v>
                </c:pt>
                <c:pt idx="183">
                  <c:v>321.2585574807469</c:v>
                </c:pt>
                <c:pt idx="184">
                  <c:v>287.92040528934899</c:v>
                </c:pt>
                <c:pt idx="185">
                  <c:v>287.92040528934899</c:v>
                </c:pt>
                <c:pt idx="186">
                  <c:v>311.15608711971691</c:v>
                </c:pt>
                <c:pt idx="187">
                  <c:v>314.18682822802595</c:v>
                </c:pt>
                <c:pt idx="188">
                  <c:v>303.07411083089312</c:v>
                </c:pt>
                <c:pt idx="189">
                  <c:v>275.79744085611327</c:v>
                </c:pt>
                <c:pt idx="190">
                  <c:v>253.5720060618477</c:v>
                </c:pt>
                <c:pt idx="191">
                  <c:v>283.87941714493707</c:v>
                </c:pt>
                <c:pt idx="192">
                  <c:v>254.58225309795063</c:v>
                </c:pt>
                <c:pt idx="193">
                  <c:v>237.40805348420008</c:v>
                </c:pt>
                <c:pt idx="194">
                  <c:v>285.89991121714274</c:v>
                </c:pt>
                <c:pt idx="195">
                  <c:v>280.84867603662815</c:v>
                </c:pt>
                <c:pt idx="196">
                  <c:v>255.59250013405381</c:v>
                </c:pt>
                <c:pt idx="197">
                  <c:v>276.80768789221622</c:v>
                </c:pt>
                <c:pt idx="198">
                  <c:v>281.85892307273116</c:v>
                </c:pt>
                <c:pt idx="199">
                  <c:v>300.04336972258443</c:v>
                </c:pt>
                <c:pt idx="200">
                  <c:v>297.01262861427557</c:v>
                </c:pt>
                <c:pt idx="201">
                  <c:v>307.1150989753051</c:v>
                </c:pt>
                <c:pt idx="202">
                  <c:v>287.92040528934876</c:v>
                </c:pt>
                <c:pt idx="203">
                  <c:v>257.61299420625971</c:v>
                </c:pt>
                <c:pt idx="204">
                  <c:v>256.60274717015676</c:v>
                </c:pt>
                <c:pt idx="205">
                  <c:v>283.87941714493718</c:v>
                </c:pt>
                <c:pt idx="206">
                  <c:v>298.02287565037881</c:v>
                </c:pt>
                <c:pt idx="207">
                  <c:v>324.28929858905559</c:v>
                </c:pt>
                <c:pt idx="208">
                  <c:v>314.18682822802606</c:v>
                </c:pt>
                <c:pt idx="209">
                  <c:v>342.47374523890932</c:v>
                </c:pt>
                <c:pt idx="210">
                  <c:v>309.13559304751101</c:v>
                </c:pt>
                <c:pt idx="211">
                  <c:v>314.18682822802606</c:v>
                </c:pt>
                <c:pt idx="212">
                  <c:v>331.36102784177666</c:v>
                </c:pt>
                <c:pt idx="213">
                  <c:v>323.27905155295275</c:v>
                </c:pt>
                <c:pt idx="214">
                  <c:v>298.02287565037852</c:v>
                </c:pt>
                <c:pt idx="215">
                  <c:v>291.96139343376052</c:v>
                </c:pt>
                <c:pt idx="216">
                  <c:v>332.37127487787939</c:v>
                </c:pt>
                <c:pt idx="217">
                  <c:v>255.59250013405378</c:v>
                </c:pt>
                <c:pt idx="218">
                  <c:v>287.92040528934882</c:v>
                </c:pt>
                <c:pt idx="219">
                  <c:v>325.29954562515866</c:v>
                </c:pt>
                <c:pt idx="220">
                  <c:v>302.06386379479045</c:v>
                </c:pt>
                <c:pt idx="221">
                  <c:v>330.35078080567365</c:v>
                </c:pt>
                <c:pt idx="222">
                  <c:v>285.89991121714303</c:v>
                </c:pt>
                <c:pt idx="223">
                  <c:v>252.56175902574475</c:v>
                </c:pt>
                <c:pt idx="224">
                  <c:v>236.39780644809713</c:v>
                </c:pt>
                <c:pt idx="225">
                  <c:v>296.00238157817256</c:v>
                </c:pt>
                <c:pt idx="226">
                  <c:v>262.66422938677454</c:v>
                </c:pt>
                <c:pt idx="227">
                  <c:v>270.74620567559839</c:v>
                </c:pt>
                <c:pt idx="228">
                  <c:v>302.06386379479017</c:v>
                </c:pt>
                <c:pt idx="229">
                  <c:v>260.64373531456863</c:v>
                </c:pt>
                <c:pt idx="230">
                  <c:v>248.52077088133282</c:v>
                </c:pt>
                <c:pt idx="231">
                  <c:v>265.69497049508357</c:v>
                </c:pt>
                <c:pt idx="232">
                  <c:v>246.50027680912694</c:v>
                </c:pt>
                <c:pt idx="233">
                  <c:v>245.49002977302402</c:v>
                </c:pt>
                <c:pt idx="234">
                  <c:v>300.04336972258432</c:v>
                </c:pt>
                <c:pt idx="235">
                  <c:v>266.70521753118658</c:v>
                </c:pt>
                <c:pt idx="236">
                  <c:v>278.82818196442207</c:v>
                </c:pt>
                <c:pt idx="237">
                  <c:v>232.35681830368515</c:v>
                </c:pt>
                <c:pt idx="238">
                  <c:v>272.76669974780435</c:v>
                </c:pt>
                <c:pt idx="239">
                  <c:v>236.39780644809719</c:v>
                </c:pt>
                <c:pt idx="240">
                  <c:v>279.83842900052508</c:v>
                </c:pt>
                <c:pt idx="241">
                  <c:v>282.86917010883394</c:v>
                </c:pt>
                <c:pt idx="242">
                  <c:v>267.71546456728947</c:v>
                </c:pt>
                <c:pt idx="243">
                  <c:v>248.52077088133285</c:v>
                </c:pt>
                <c:pt idx="244">
                  <c:v>274.78719382001049</c:v>
                </c:pt>
                <c:pt idx="245">
                  <c:v>253.57200606184779</c:v>
                </c:pt>
                <c:pt idx="246">
                  <c:v>265.69497049508351</c:v>
                </c:pt>
                <c:pt idx="247">
                  <c:v>294.99213454206978</c:v>
                </c:pt>
                <c:pt idx="248">
                  <c:v>271.7564527117014</c:v>
                </c:pt>
                <c:pt idx="249">
                  <c:v>279.8384290005252</c:v>
                </c:pt>
                <c:pt idx="250">
                  <c:v>310.14584008361413</c:v>
                </c:pt>
                <c:pt idx="251">
                  <c:v>266.70521753118646</c:v>
                </c:pt>
                <c:pt idx="252">
                  <c:v>239.42854755640604</c:v>
                </c:pt>
                <c:pt idx="253">
                  <c:v>265.69497049508351</c:v>
                </c:pt>
                <c:pt idx="254">
                  <c:v>271.75645271170134</c:v>
                </c:pt>
                <c:pt idx="255">
                  <c:v>271.75645271170129</c:v>
                </c:pt>
                <c:pt idx="256">
                  <c:v>264.6847234589805</c:v>
                </c:pt>
                <c:pt idx="257">
                  <c:v>265.69497049508357</c:v>
                </c:pt>
                <c:pt idx="258">
                  <c:v>260.64373531456863</c:v>
                </c:pt>
                <c:pt idx="259">
                  <c:v>229.32607719537637</c:v>
                </c:pt>
                <c:pt idx="260">
                  <c:v>284.88966418103996</c:v>
                </c:pt>
                <c:pt idx="261">
                  <c:v>325.29954562515871</c:v>
                </c:pt>
                <c:pt idx="262">
                  <c:v>313.17658119192333</c:v>
                </c:pt>
                <c:pt idx="263">
                  <c:v>268.72571160339243</c:v>
                </c:pt>
                <c:pt idx="264">
                  <c:v>279.83842900052514</c:v>
                </c:pt>
                <c:pt idx="265">
                  <c:v>288.9306523254516</c:v>
                </c:pt>
                <c:pt idx="266">
                  <c:v>229.32607719537629</c:v>
                </c:pt>
                <c:pt idx="267">
                  <c:v>229.3260771953762</c:v>
                </c:pt>
                <c:pt idx="268">
                  <c:v>273.77694678390742</c:v>
                </c:pt>
                <c:pt idx="269">
                  <c:v>258.62324124236261</c:v>
                </c:pt>
                <c:pt idx="270">
                  <c:v>302.06386379479045</c:v>
                </c:pt>
                <c:pt idx="271">
                  <c:v>269.73595863949544</c:v>
                </c:pt>
                <c:pt idx="272">
                  <c:v>273.77694678390731</c:v>
                </c:pt>
                <c:pt idx="273">
                  <c:v>242.45928866471502</c:v>
                </c:pt>
                <c:pt idx="274">
                  <c:v>286.91015825324587</c:v>
                </c:pt>
                <c:pt idx="275">
                  <c:v>290.95114639765751</c:v>
                </c:pt>
                <c:pt idx="276">
                  <c:v>314.186828228026</c:v>
                </c:pt>
                <c:pt idx="277">
                  <c:v>272.7666997478043</c:v>
                </c:pt>
                <c:pt idx="278">
                  <c:v>305.09460490309925</c:v>
                </c:pt>
                <c:pt idx="279">
                  <c:v>282.86917010883388</c:v>
                </c:pt>
                <c:pt idx="280">
                  <c:v>232.35681830368526</c:v>
                </c:pt>
                <c:pt idx="281">
                  <c:v>286.91015825324598</c:v>
                </c:pt>
                <c:pt idx="282">
                  <c:v>242.45928866471499</c:v>
                </c:pt>
                <c:pt idx="283">
                  <c:v>322.26880451684985</c:v>
                </c:pt>
                <c:pt idx="284">
                  <c:v>293.98188750596671</c:v>
                </c:pt>
                <c:pt idx="285">
                  <c:v>306.10485193920232</c:v>
                </c:pt>
                <c:pt idx="286">
                  <c:v>307.11509897530522</c:v>
                </c:pt>
                <c:pt idx="287">
                  <c:v>267.71546456728947</c:v>
                </c:pt>
                <c:pt idx="288">
                  <c:v>321.25855748074684</c:v>
                </c:pt>
                <c:pt idx="289">
                  <c:v>302.06386379479045</c:v>
                </c:pt>
                <c:pt idx="290">
                  <c:v>292.97164046986353</c:v>
                </c:pt>
                <c:pt idx="291">
                  <c:v>267.71546456728942</c:v>
                </c:pt>
                <c:pt idx="292">
                  <c:v>283.87941714493707</c:v>
                </c:pt>
                <c:pt idx="293">
                  <c:v>244.47978273692095</c:v>
                </c:pt>
                <c:pt idx="294">
                  <c:v>264.68472345898056</c:v>
                </c:pt>
                <c:pt idx="295">
                  <c:v>272.76669974780441</c:v>
                </c:pt>
                <c:pt idx="296">
                  <c:v>267.71546456728959</c:v>
                </c:pt>
                <c:pt idx="297">
                  <c:v>297.01262861427546</c:v>
                </c:pt>
                <c:pt idx="298">
                  <c:v>262.66422938677465</c:v>
                </c:pt>
                <c:pt idx="299">
                  <c:v>311.15608711971703</c:v>
                </c:pt>
                <c:pt idx="300">
                  <c:v>267.71546456728942</c:v>
                </c:pt>
                <c:pt idx="301">
                  <c:v>258.62324124236261</c:v>
                </c:pt>
                <c:pt idx="302">
                  <c:v>276.80768789221622</c:v>
                </c:pt>
                <c:pt idx="303">
                  <c:v>291.96139343376052</c:v>
                </c:pt>
                <c:pt idx="304">
                  <c:v>259.63348827846562</c:v>
                </c:pt>
                <c:pt idx="305">
                  <c:v>280.84867603662821</c:v>
                </c:pt>
                <c:pt idx="306">
                  <c:v>282.869170108834</c:v>
                </c:pt>
                <c:pt idx="307">
                  <c:v>289.94089936155473</c:v>
                </c:pt>
                <c:pt idx="308">
                  <c:v>244.47978273692104</c:v>
                </c:pt>
                <c:pt idx="309">
                  <c:v>310.14584008361402</c:v>
                </c:pt>
                <c:pt idx="310">
                  <c:v>318.22781637243781</c:v>
                </c:pt>
                <c:pt idx="311">
                  <c:v>314.18682822802595</c:v>
                </c:pt>
                <c:pt idx="312">
                  <c:v>278.82818196442224</c:v>
                </c:pt>
                <c:pt idx="313">
                  <c:v>285.89991121714291</c:v>
                </c:pt>
                <c:pt idx="314">
                  <c:v>270.74620567559833</c:v>
                </c:pt>
                <c:pt idx="315">
                  <c:v>291.96139343376063</c:v>
                </c:pt>
                <c:pt idx="316">
                  <c:v>319.23806340854071</c:v>
                </c:pt>
                <c:pt idx="317">
                  <c:v>302.06386379479039</c:v>
                </c:pt>
                <c:pt idx="318">
                  <c:v>286.91015825324592</c:v>
                </c:pt>
                <c:pt idx="319">
                  <c:v>293.98188750596677</c:v>
                </c:pt>
                <c:pt idx="320">
                  <c:v>289.54273936206948</c:v>
                </c:pt>
                <c:pt idx="321">
                  <c:v>270.44096141804391</c:v>
                </c:pt>
                <c:pt idx="322">
                  <c:v>271.44631815193992</c:v>
                </c:pt>
                <c:pt idx="323">
                  <c:v>299.59630670103002</c:v>
                </c:pt>
                <c:pt idx="324">
                  <c:v>278.48381528921232</c:v>
                </c:pt>
                <c:pt idx="325">
                  <c:v>328.75165198401606</c:v>
                </c:pt>
                <c:pt idx="326">
                  <c:v>293.56416629765357</c:v>
                </c:pt>
                <c:pt idx="327">
                  <c:v>318.69808464505536</c:v>
                </c:pt>
                <c:pt idx="328">
                  <c:v>273.45703161973211</c:v>
                </c:pt>
                <c:pt idx="329">
                  <c:v>278.48381528921226</c:v>
                </c:pt>
                <c:pt idx="330">
                  <c:v>294.56952303154947</c:v>
                </c:pt>
                <c:pt idx="331">
                  <c:v>323.72486831453568</c:v>
                </c:pt>
                <c:pt idx="332">
                  <c:v>308.64451730609483</c:v>
                </c:pt>
                <c:pt idx="333">
                  <c:v>302.61237690271821</c:v>
                </c:pt>
                <c:pt idx="334">
                  <c:v>294.56952303154992</c:v>
                </c:pt>
                <c:pt idx="335">
                  <c:v>321.71415484674361</c:v>
                </c:pt>
                <c:pt idx="336">
                  <c:v>272.4516748858361</c:v>
                </c:pt>
                <c:pt idx="337">
                  <c:v>284.51595569258876</c:v>
                </c:pt>
                <c:pt idx="338">
                  <c:v>314.67665770947121</c:v>
                </c:pt>
                <c:pt idx="339">
                  <c:v>324.73022504843203</c:v>
                </c:pt>
                <c:pt idx="340">
                  <c:v>310.65523077388673</c:v>
                </c:pt>
                <c:pt idx="341">
                  <c:v>352.88021359752184</c:v>
                </c:pt>
                <c:pt idx="342">
                  <c:v>313.67130097557504</c:v>
                </c:pt>
                <c:pt idx="343">
                  <c:v>283.51059895869298</c:v>
                </c:pt>
                <c:pt idx="344">
                  <c:v>327.74629525011994</c:v>
                </c:pt>
                <c:pt idx="345">
                  <c:v>306.63380383830258</c:v>
                </c:pt>
                <c:pt idx="346">
                  <c:v>319.70344137895165</c:v>
                </c:pt>
                <c:pt idx="347">
                  <c:v>328.75165198401606</c:v>
                </c:pt>
                <c:pt idx="348">
                  <c:v>311.66058750778296</c:v>
                </c:pt>
                <c:pt idx="349">
                  <c:v>336.79450585518458</c:v>
                </c:pt>
                <c:pt idx="350">
                  <c:v>313.67130097557498</c:v>
                </c:pt>
                <c:pt idx="351">
                  <c:v>311.66058750778279</c:v>
                </c:pt>
                <c:pt idx="352">
                  <c:v>346.84807319414551</c:v>
                </c:pt>
                <c:pt idx="353">
                  <c:v>320.70879811284777</c:v>
                </c:pt>
                <c:pt idx="354">
                  <c:v>338.80521932297648</c:v>
                </c:pt>
                <c:pt idx="355">
                  <c:v>330.76236545180831</c:v>
                </c:pt>
                <c:pt idx="356">
                  <c:v>316.68737117726323</c:v>
                </c:pt>
                <c:pt idx="357">
                  <c:v>309.64987403999061</c:v>
                </c:pt>
                <c:pt idx="358">
                  <c:v>293.56416629765351</c:v>
                </c:pt>
                <c:pt idx="359">
                  <c:v>285.52131242648494</c:v>
                </c:pt>
                <c:pt idx="360">
                  <c:v>315.68201444336705</c:v>
                </c:pt>
                <c:pt idx="361">
                  <c:v>326.74093851622411</c:v>
                </c:pt>
                <c:pt idx="362">
                  <c:v>336.79450585518458</c:v>
                </c:pt>
                <c:pt idx="363">
                  <c:v>382.03555888050812</c:v>
                </c:pt>
                <c:pt idx="364">
                  <c:v>322.71951158063979</c:v>
                </c:pt>
                <c:pt idx="365">
                  <c:v>305.62844710440658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F9-44AF-A1D9-B74042F954D7}"/>
            </c:ext>
          </c:extLst>
        </c:ser>
        <c:ser>
          <c:idx val="4"/>
          <c:order val="4"/>
          <c:tx>
            <c:strRef>
              <c:f>DayOverview!$F$3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DayOverview!$F$4:$F$369</c:f>
              <c:numCache>
                <c:formatCode>General</c:formatCode>
                <c:ptCount val="366"/>
                <c:pt idx="0">
                  <c:v>322</c:v>
                </c:pt>
                <c:pt idx="1">
                  <c:v>323</c:v>
                </c:pt>
                <c:pt idx="2">
                  <c:v>348</c:v>
                </c:pt>
                <c:pt idx="3">
                  <c:v>321</c:v>
                </c:pt>
                <c:pt idx="4">
                  <c:v>299</c:v>
                </c:pt>
                <c:pt idx="5">
                  <c:v>366</c:v>
                </c:pt>
                <c:pt idx="6">
                  <c:v>322</c:v>
                </c:pt>
                <c:pt idx="7">
                  <c:v>380</c:v>
                </c:pt>
                <c:pt idx="8">
                  <c:v>380</c:v>
                </c:pt>
                <c:pt idx="9">
                  <c:v>323</c:v>
                </c:pt>
                <c:pt idx="10">
                  <c:v>318</c:v>
                </c:pt>
                <c:pt idx="11">
                  <c:v>292</c:v>
                </c:pt>
                <c:pt idx="12">
                  <c:v>322</c:v>
                </c:pt>
                <c:pt idx="13">
                  <c:v>342</c:v>
                </c:pt>
                <c:pt idx="14">
                  <c:v>322</c:v>
                </c:pt>
                <c:pt idx="15">
                  <c:v>347</c:v>
                </c:pt>
                <c:pt idx="16">
                  <c:v>334</c:v>
                </c:pt>
                <c:pt idx="17">
                  <c:v>329</c:v>
                </c:pt>
                <c:pt idx="18">
                  <c:v>310</c:v>
                </c:pt>
                <c:pt idx="19">
                  <c:v>311</c:v>
                </c:pt>
                <c:pt idx="20">
                  <c:v>317</c:v>
                </c:pt>
                <c:pt idx="21">
                  <c:v>324</c:v>
                </c:pt>
                <c:pt idx="22">
                  <c:v>326</c:v>
                </c:pt>
                <c:pt idx="23">
                  <c:v>337</c:v>
                </c:pt>
                <c:pt idx="24">
                  <c:v>260</c:v>
                </c:pt>
                <c:pt idx="25">
                  <c:v>322</c:v>
                </c:pt>
                <c:pt idx="26">
                  <c:v>313</c:v>
                </c:pt>
                <c:pt idx="27">
                  <c:v>328</c:v>
                </c:pt>
                <c:pt idx="28">
                  <c:v>328</c:v>
                </c:pt>
                <c:pt idx="29">
                  <c:v>329</c:v>
                </c:pt>
                <c:pt idx="30">
                  <c:v>391</c:v>
                </c:pt>
                <c:pt idx="31">
                  <c:v>336</c:v>
                </c:pt>
                <c:pt idx="32">
                  <c:v>330</c:v>
                </c:pt>
                <c:pt idx="33">
                  <c:v>318</c:v>
                </c:pt>
                <c:pt idx="34">
                  <c:v>315</c:v>
                </c:pt>
                <c:pt idx="35">
                  <c:v>330</c:v>
                </c:pt>
                <c:pt idx="36">
                  <c:v>291</c:v>
                </c:pt>
                <c:pt idx="37">
                  <c:v>301</c:v>
                </c:pt>
                <c:pt idx="38">
                  <c:v>318</c:v>
                </c:pt>
                <c:pt idx="39">
                  <c:v>290</c:v>
                </c:pt>
                <c:pt idx="40">
                  <c:v>336</c:v>
                </c:pt>
                <c:pt idx="41">
                  <c:v>325</c:v>
                </c:pt>
                <c:pt idx="42">
                  <c:v>319</c:v>
                </c:pt>
                <c:pt idx="43">
                  <c:v>333</c:v>
                </c:pt>
                <c:pt idx="44">
                  <c:v>351</c:v>
                </c:pt>
                <c:pt idx="45">
                  <c:v>342</c:v>
                </c:pt>
                <c:pt idx="46">
                  <c:v>296</c:v>
                </c:pt>
                <c:pt idx="47">
                  <c:v>284</c:v>
                </c:pt>
                <c:pt idx="48">
                  <c:v>326</c:v>
                </c:pt>
                <c:pt idx="49">
                  <c:v>363</c:v>
                </c:pt>
                <c:pt idx="50">
                  <c:v>342</c:v>
                </c:pt>
                <c:pt idx="51">
                  <c:v>334</c:v>
                </c:pt>
                <c:pt idx="52">
                  <c:v>334</c:v>
                </c:pt>
                <c:pt idx="53">
                  <c:v>310</c:v>
                </c:pt>
                <c:pt idx="54">
                  <c:v>322</c:v>
                </c:pt>
                <c:pt idx="55">
                  <c:v>348</c:v>
                </c:pt>
                <c:pt idx="56">
                  <c:v>336</c:v>
                </c:pt>
                <c:pt idx="57">
                  <c:v>318</c:v>
                </c:pt>
                <c:pt idx="58">
                  <c:v>306</c:v>
                </c:pt>
                <c:pt idx="59">
                  <c:v>305</c:v>
                </c:pt>
                <c:pt idx="60">
                  <c:v>302</c:v>
                </c:pt>
                <c:pt idx="61">
                  <c:v>351</c:v>
                </c:pt>
                <c:pt idx="62">
                  <c:v>305</c:v>
                </c:pt>
                <c:pt idx="63">
                  <c:v>337</c:v>
                </c:pt>
                <c:pt idx="64">
                  <c:v>321</c:v>
                </c:pt>
                <c:pt idx="65">
                  <c:v>313</c:v>
                </c:pt>
                <c:pt idx="66">
                  <c:v>284</c:v>
                </c:pt>
                <c:pt idx="67">
                  <c:v>301</c:v>
                </c:pt>
                <c:pt idx="68">
                  <c:v>283</c:v>
                </c:pt>
                <c:pt idx="69">
                  <c:v>343</c:v>
                </c:pt>
                <c:pt idx="70">
                  <c:v>339</c:v>
                </c:pt>
                <c:pt idx="71">
                  <c:v>313</c:v>
                </c:pt>
                <c:pt idx="72">
                  <c:v>325</c:v>
                </c:pt>
                <c:pt idx="73">
                  <c:v>331</c:v>
                </c:pt>
                <c:pt idx="74">
                  <c:v>291</c:v>
                </c:pt>
                <c:pt idx="75">
                  <c:v>350</c:v>
                </c:pt>
                <c:pt idx="76">
                  <c:v>319</c:v>
                </c:pt>
                <c:pt idx="77">
                  <c:v>365</c:v>
                </c:pt>
                <c:pt idx="78">
                  <c:v>355</c:v>
                </c:pt>
                <c:pt idx="79">
                  <c:v>394</c:v>
                </c:pt>
                <c:pt idx="80">
                  <c:v>391</c:v>
                </c:pt>
                <c:pt idx="81">
                  <c:v>377</c:v>
                </c:pt>
                <c:pt idx="82">
                  <c:v>438</c:v>
                </c:pt>
                <c:pt idx="83">
                  <c:v>395</c:v>
                </c:pt>
                <c:pt idx="84">
                  <c:v>451</c:v>
                </c:pt>
                <c:pt idx="85">
                  <c:v>439</c:v>
                </c:pt>
                <c:pt idx="86">
                  <c:v>509</c:v>
                </c:pt>
                <c:pt idx="87">
                  <c:v>505</c:v>
                </c:pt>
                <c:pt idx="88">
                  <c:v>449</c:v>
                </c:pt>
                <c:pt idx="89">
                  <c:v>516</c:v>
                </c:pt>
                <c:pt idx="90">
                  <c:v>568</c:v>
                </c:pt>
                <c:pt idx="91">
                  <c:v>603</c:v>
                </c:pt>
                <c:pt idx="92">
                  <c:v>601</c:v>
                </c:pt>
                <c:pt idx="93">
                  <c:v>548</c:v>
                </c:pt>
                <c:pt idx="94">
                  <c:v>600</c:v>
                </c:pt>
                <c:pt idx="95">
                  <c:v>585</c:v>
                </c:pt>
                <c:pt idx="96">
                  <c:v>554</c:v>
                </c:pt>
                <c:pt idx="97">
                  <c:v>638</c:v>
                </c:pt>
                <c:pt idx="98">
                  <c:v>639</c:v>
                </c:pt>
                <c:pt idx="99">
                  <c:v>615</c:v>
                </c:pt>
                <c:pt idx="100">
                  <c:v>674</c:v>
                </c:pt>
                <c:pt idx="101">
                  <c:v>601</c:v>
                </c:pt>
                <c:pt idx="102">
                  <c:v>562</c:v>
                </c:pt>
                <c:pt idx="103">
                  <c:v>572</c:v>
                </c:pt>
                <c:pt idx="104">
                  <c:v>538</c:v>
                </c:pt>
                <c:pt idx="105">
                  <c:v>572</c:v>
                </c:pt>
                <c:pt idx="106">
                  <c:v>555</c:v>
                </c:pt>
                <c:pt idx="107">
                  <c:v>508</c:v>
                </c:pt>
                <c:pt idx="108">
                  <c:v>488</c:v>
                </c:pt>
                <c:pt idx="109">
                  <c:v>466</c:v>
                </c:pt>
                <c:pt idx="110">
                  <c:v>462</c:v>
                </c:pt>
                <c:pt idx="111">
                  <c:v>486</c:v>
                </c:pt>
                <c:pt idx="112">
                  <c:v>462</c:v>
                </c:pt>
                <c:pt idx="113">
                  <c:v>428</c:v>
                </c:pt>
                <c:pt idx="114">
                  <c:v>405</c:v>
                </c:pt>
                <c:pt idx="115">
                  <c:v>393</c:v>
                </c:pt>
                <c:pt idx="116">
                  <c:v>398</c:v>
                </c:pt>
                <c:pt idx="117">
                  <c:v>367</c:v>
                </c:pt>
                <c:pt idx="118">
                  <c:v>411</c:v>
                </c:pt>
                <c:pt idx="119">
                  <c:v>341</c:v>
                </c:pt>
                <c:pt idx="120">
                  <c:v>348</c:v>
                </c:pt>
                <c:pt idx="121">
                  <c:v>315</c:v>
                </c:pt>
                <c:pt idx="122">
                  <c:v>299</c:v>
                </c:pt>
                <c:pt idx="123">
                  <c:v>332</c:v>
                </c:pt>
                <c:pt idx="124">
                  <c:v>339</c:v>
                </c:pt>
                <c:pt idx="125">
                  <c:v>354</c:v>
                </c:pt>
                <c:pt idx="126">
                  <c:v>313</c:v>
                </c:pt>
                <c:pt idx="127">
                  <c:v>329</c:v>
                </c:pt>
                <c:pt idx="128">
                  <c:v>351</c:v>
                </c:pt>
                <c:pt idx="129">
                  <c:v>365</c:v>
                </c:pt>
                <c:pt idx="130">
                  <c:v>330</c:v>
                </c:pt>
                <c:pt idx="131">
                  <c:v>314</c:v>
                </c:pt>
                <c:pt idx="132">
                  <c:v>304</c:v>
                </c:pt>
                <c:pt idx="133">
                  <c:v>280</c:v>
                </c:pt>
                <c:pt idx="134">
                  <c:v>293</c:v>
                </c:pt>
                <c:pt idx="135">
                  <c:v>303</c:v>
                </c:pt>
                <c:pt idx="136">
                  <c:v>271</c:v>
                </c:pt>
                <c:pt idx="137">
                  <c:v>275</c:v>
                </c:pt>
                <c:pt idx="138">
                  <c:v>304</c:v>
                </c:pt>
                <c:pt idx="139">
                  <c:v>271</c:v>
                </c:pt>
                <c:pt idx="140">
                  <c:v>326</c:v>
                </c:pt>
                <c:pt idx="141">
                  <c:v>293</c:v>
                </c:pt>
                <c:pt idx="142">
                  <c:v>322</c:v>
                </c:pt>
                <c:pt idx="143">
                  <c:v>286</c:v>
                </c:pt>
                <c:pt idx="144">
                  <c:v>269</c:v>
                </c:pt>
                <c:pt idx="145">
                  <c:v>305</c:v>
                </c:pt>
                <c:pt idx="146">
                  <c:v>272</c:v>
                </c:pt>
                <c:pt idx="147">
                  <c:v>317</c:v>
                </c:pt>
                <c:pt idx="148">
                  <c:v>295</c:v>
                </c:pt>
                <c:pt idx="149">
                  <c:v>256</c:v>
                </c:pt>
                <c:pt idx="150">
                  <c:v>281</c:v>
                </c:pt>
                <c:pt idx="151">
                  <c:v>252</c:v>
                </c:pt>
                <c:pt idx="152">
                  <c:v>251</c:v>
                </c:pt>
                <c:pt idx="153">
                  <c:v>275</c:v>
                </c:pt>
                <c:pt idx="154">
                  <c:v>267</c:v>
                </c:pt>
                <c:pt idx="155">
                  <c:v>286</c:v>
                </c:pt>
                <c:pt idx="156">
                  <c:v>261</c:v>
                </c:pt>
                <c:pt idx="157">
                  <c:v>239</c:v>
                </c:pt>
                <c:pt idx="158">
                  <c:v>213</c:v>
                </c:pt>
                <c:pt idx="159">
                  <c:v>244</c:v>
                </c:pt>
                <c:pt idx="160">
                  <c:v>277</c:v>
                </c:pt>
                <c:pt idx="161">
                  <c:v>286</c:v>
                </c:pt>
                <c:pt idx="162">
                  <c:v>286</c:v>
                </c:pt>
                <c:pt idx="163">
                  <c:v>269</c:v>
                </c:pt>
                <c:pt idx="164">
                  <c:v>266</c:v>
                </c:pt>
                <c:pt idx="165">
                  <c:v>265</c:v>
                </c:pt>
                <c:pt idx="166">
                  <c:v>289</c:v>
                </c:pt>
                <c:pt idx="167">
                  <c:v>275</c:v>
                </c:pt>
                <c:pt idx="168">
                  <c:v>274</c:v>
                </c:pt>
                <c:pt idx="169">
                  <c:v>258</c:v>
                </c:pt>
                <c:pt idx="170">
                  <c:v>236</c:v>
                </c:pt>
                <c:pt idx="171">
                  <c:v>242</c:v>
                </c:pt>
                <c:pt idx="172">
                  <c:v>240</c:v>
                </c:pt>
                <c:pt idx="173">
                  <c:v>266</c:v>
                </c:pt>
                <c:pt idx="174">
                  <c:v>274</c:v>
                </c:pt>
                <c:pt idx="175">
                  <c:v>288</c:v>
                </c:pt>
                <c:pt idx="176">
                  <c:v>279</c:v>
                </c:pt>
                <c:pt idx="177">
                  <c:v>318</c:v>
                </c:pt>
                <c:pt idx="178">
                  <c:v>272</c:v>
                </c:pt>
                <c:pt idx="179">
                  <c:v>263</c:v>
                </c:pt>
                <c:pt idx="180">
                  <c:v>255</c:v>
                </c:pt>
                <c:pt idx="181">
                  <c:v>248</c:v>
                </c:pt>
                <c:pt idx="182">
                  <c:v>274</c:v>
                </c:pt>
                <c:pt idx="183">
                  <c:v>265</c:v>
                </c:pt>
                <c:pt idx="184">
                  <c:v>252</c:v>
                </c:pt>
                <c:pt idx="185">
                  <c:v>240</c:v>
                </c:pt>
                <c:pt idx="186">
                  <c:v>230</c:v>
                </c:pt>
                <c:pt idx="187">
                  <c:v>213</c:v>
                </c:pt>
                <c:pt idx="188">
                  <c:v>254</c:v>
                </c:pt>
                <c:pt idx="189">
                  <c:v>234</c:v>
                </c:pt>
                <c:pt idx="190">
                  <c:v>261</c:v>
                </c:pt>
                <c:pt idx="191">
                  <c:v>249</c:v>
                </c:pt>
                <c:pt idx="192">
                  <c:v>232</c:v>
                </c:pt>
                <c:pt idx="193">
                  <c:v>235</c:v>
                </c:pt>
                <c:pt idx="194">
                  <c:v>242</c:v>
                </c:pt>
                <c:pt idx="195">
                  <c:v>231</c:v>
                </c:pt>
                <c:pt idx="196">
                  <c:v>303</c:v>
                </c:pt>
                <c:pt idx="197">
                  <c:v>268</c:v>
                </c:pt>
                <c:pt idx="198">
                  <c:v>256</c:v>
                </c:pt>
                <c:pt idx="199">
                  <c:v>272</c:v>
                </c:pt>
                <c:pt idx="200">
                  <c:v>273</c:v>
                </c:pt>
                <c:pt idx="201">
                  <c:v>248</c:v>
                </c:pt>
                <c:pt idx="202">
                  <c:v>239</c:v>
                </c:pt>
                <c:pt idx="203">
                  <c:v>259</c:v>
                </c:pt>
                <c:pt idx="204">
                  <c:v>295</c:v>
                </c:pt>
                <c:pt idx="205">
                  <c:v>248</c:v>
                </c:pt>
                <c:pt idx="206">
                  <c:v>239</c:v>
                </c:pt>
                <c:pt idx="207">
                  <c:v>273</c:v>
                </c:pt>
                <c:pt idx="208">
                  <c:v>260</c:v>
                </c:pt>
                <c:pt idx="209">
                  <c:v>269</c:v>
                </c:pt>
                <c:pt idx="210">
                  <c:v>274</c:v>
                </c:pt>
                <c:pt idx="211">
                  <c:v>284</c:v>
                </c:pt>
                <c:pt idx="212">
                  <c:v>297</c:v>
                </c:pt>
                <c:pt idx="213">
                  <c:v>290</c:v>
                </c:pt>
                <c:pt idx="214">
                  <c:v>265</c:v>
                </c:pt>
                <c:pt idx="215">
                  <c:v>260</c:v>
                </c:pt>
                <c:pt idx="216">
                  <c:v>260</c:v>
                </c:pt>
                <c:pt idx="217">
                  <c:v>268</c:v>
                </c:pt>
                <c:pt idx="218">
                  <c:v>305</c:v>
                </c:pt>
                <c:pt idx="219">
                  <c:v>304</c:v>
                </c:pt>
                <c:pt idx="220">
                  <c:v>307</c:v>
                </c:pt>
                <c:pt idx="221">
                  <c:v>327</c:v>
                </c:pt>
                <c:pt idx="222">
                  <c:v>383</c:v>
                </c:pt>
                <c:pt idx="223">
                  <c:v>400</c:v>
                </c:pt>
                <c:pt idx="224">
                  <c:v>444</c:v>
                </c:pt>
                <c:pt idx="225">
                  <c:v>490</c:v>
                </c:pt>
                <c:pt idx="226">
                  <c:v>415</c:v>
                </c:pt>
                <c:pt idx="227">
                  <c:v>396</c:v>
                </c:pt>
                <c:pt idx="228">
                  <c:v>342</c:v>
                </c:pt>
                <c:pt idx="229">
                  <c:v>330</c:v>
                </c:pt>
                <c:pt idx="230">
                  <c:v>318</c:v>
                </c:pt>
                <c:pt idx="231">
                  <c:v>338</c:v>
                </c:pt>
                <c:pt idx="232">
                  <c:v>336</c:v>
                </c:pt>
                <c:pt idx="233">
                  <c:v>310</c:v>
                </c:pt>
                <c:pt idx="234">
                  <c:v>278</c:v>
                </c:pt>
                <c:pt idx="235">
                  <c:v>289</c:v>
                </c:pt>
                <c:pt idx="236">
                  <c:v>265</c:v>
                </c:pt>
                <c:pt idx="237">
                  <c:v>294</c:v>
                </c:pt>
                <c:pt idx="238">
                  <c:v>296</c:v>
                </c:pt>
                <c:pt idx="239">
                  <c:v>251</c:v>
                </c:pt>
                <c:pt idx="240">
                  <c:v>270</c:v>
                </c:pt>
                <c:pt idx="241">
                  <c:v>246</c:v>
                </c:pt>
                <c:pt idx="242">
                  <c:v>244</c:v>
                </c:pt>
                <c:pt idx="243">
                  <c:v>266</c:v>
                </c:pt>
                <c:pt idx="244">
                  <c:v>260</c:v>
                </c:pt>
                <c:pt idx="245">
                  <c:v>259</c:v>
                </c:pt>
                <c:pt idx="246">
                  <c:v>272</c:v>
                </c:pt>
                <c:pt idx="247">
                  <c:v>292</c:v>
                </c:pt>
                <c:pt idx="248">
                  <c:v>285</c:v>
                </c:pt>
                <c:pt idx="249">
                  <c:v>247</c:v>
                </c:pt>
                <c:pt idx="250">
                  <c:v>256</c:v>
                </c:pt>
                <c:pt idx="251">
                  <c:v>265</c:v>
                </c:pt>
                <c:pt idx="252">
                  <c:v>269</c:v>
                </c:pt>
                <c:pt idx="253">
                  <c:v>246</c:v>
                </c:pt>
                <c:pt idx="254">
                  <c:v>292</c:v>
                </c:pt>
                <c:pt idx="255">
                  <c:v>245</c:v>
                </c:pt>
                <c:pt idx="256">
                  <c:v>237</c:v>
                </c:pt>
                <c:pt idx="257">
                  <c:v>272</c:v>
                </c:pt>
                <c:pt idx="258">
                  <c:v>328</c:v>
                </c:pt>
                <c:pt idx="259">
                  <c:v>302</c:v>
                </c:pt>
                <c:pt idx="260">
                  <c:v>270</c:v>
                </c:pt>
                <c:pt idx="261">
                  <c:v>281</c:v>
                </c:pt>
                <c:pt idx="262">
                  <c:v>274</c:v>
                </c:pt>
                <c:pt idx="263">
                  <c:v>261</c:v>
                </c:pt>
                <c:pt idx="264">
                  <c:v>251</c:v>
                </c:pt>
                <c:pt idx="265">
                  <c:v>269</c:v>
                </c:pt>
                <c:pt idx="266">
                  <c:v>290</c:v>
                </c:pt>
                <c:pt idx="267">
                  <c:v>278</c:v>
                </c:pt>
                <c:pt idx="268">
                  <c:v>286</c:v>
                </c:pt>
                <c:pt idx="269">
                  <c:v>284</c:v>
                </c:pt>
                <c:pt idx="270">
                  <c:v>241</c:v>
                </c:pt>
                <c:pt idx="271">
                  <c:v>296</c:v>
                </c:pt>
                <c:pt idx="272">
                  <c:v>280</c:v>
                </c:pt>
                <c:pt idx="273">
                  <c:v>240</c:v>
                </c:pt>
                <c:pt idx="274">
                  <c:v>292</c:v>
                </c:pt>
                <c:pt idx="275">
                  <c:v>265</c:v>
                </c:pt>
                <c:pt idx="276">
                  <c:v>256</c:v>
                </c:pt>
                <c:pt idx="277">
                  <c:v>281</c:v>
                </c:pt>
                <c:pt idx="278">
                  <c:v>272</c:v>
                </c:pt>
                <c:pt idx="279">
                  <c:v>300</c:v>
                </c:pt>
                <c:pt idx="280">
                  <c:v>277</c:v>
                </c:pt>
                <c:pt idx="281">
                  <c:v>307</c:v>
                </c:pt>
                <c:pt idx="282">
                  <c:v>296</c:v>
                </c:pt>
                <c:pt idx="283">
                  <c:v>275</c:v>
                </c:pt>
                <c:pt idx="284">
                  <c:v>321</c:v>
                </c:pt>
                <c:pt idx="285">
                  <c:v>292</c:v>
                </c:pt>
                <c:pt idx="286">
                  <c:v>331</c:v>
                </c:pt>
                <c:pt idx="287">
                  <c:v>286</c:v>
                </c:pt>
                <c:pt idx="288">
                  <c:v>295</c:v>
                </c:pt>
                <c:pt idx="289">
                  <c:v>341</c:v>
                </c:pt>
                <c:pt idx="290">
                  <c:v>296</c:v>
                </c:pt>
                <c:pt idx="291">
                  <c:v>304</c:v>
                </c:pt>
                <c:pt idx="292">
                  <c:v>316</c:v>
                </c:pt>
                <c:pt idx="293">
                  <c:v>345</c:v>
                </c:pt>
                <c:pt idx="294">
                  <c:v>386</c:v>
                </c:pt>
                <c:pt idx="295">
                  <c:v>369</c:v>
                </c:pt>
                <c:pt idx="296">
                  <c:v>406</c:v>
                </c:pt>
                <c:pt idx="297">
                  <c:v>395</c:v>
                </c:pt>
                <c:pt idx="298">
                  <c:v>396</c:v>
                </c:pt>
                <c:pt idx="299">
                  <c:v>429</c:v>
                </c:pt>
                <c:pt idx="300">
                  <c:v>474</c:v>
                </c:pt>
                <c:pt idx="301">
                  <c:v>452</c:v>
                </c:pt>
                <c:pt idx="302">
                  <c:v>429</c:v>
                </c:pt>
                <c:pt idx="303">
                  <c:v>503</c:v>
                </c:pt>
                <c:pt idx="304">
                  <c:v>500</c:v>
                </c:pt>
                <c:pt idx="305">
                  <c:v>473</c:v>
                </c:pt>
                <c:pt idx="306">
                  <c:v>514</c:v>
                </c:pt>
                <c:pt idx="307">
                  <c:v>531</c:v>
                </c:pt>
                <c:pt idx="308">
                  <c:v>498</c:v>
                </c:pt>
                <c:pt idx="309">
                  <c:v>502</c:v>
                </c:pt>
                <c:pt idx="310">
                  <c:v>557</c:v>
                </c:pt>
                <c:pt idx="311">
                  <c:v>558</c:v>
                </c:pt>
                <c:pt idx="312">
                  <c:v>503</c:v>
                </c:pt>
                <c:pt idx="313">
                  <c:v>523</c:v>
                </c:pt>
                <c:pt idx="314">
                  <c:v>542</c:v>
                </c:pt>
                <c:pt idx="315">
                  <c:v>478</c:v>
                </c:pt>
                <c:pt idx="316">
                  <c:v>463</c:v>
                </c:pt>
                <c:pt idx="317">
                  <c:v>493</c:v>
                </c:pt>
                <c:pt idx="318">
                  <c:v>466</c:v>
                </c:pt>
                <c:pt idx="319">
                  <c:v>439</c:v>
                </c:pt>
                <c:pt idx="320">
                  <c:v>495</c:v>
                </c:pt>
                <c:pt idx="321">
                  <c:v>478</c:v>
                </c:pt>
                <c:pt idx="322">
                  <c:v>458</c:v>
                </c:pt>
                <c:pt idx="323">
                  <c:v>441</c:v>
                </c:pt>
                <c:pt idx="324">
                  <c:v>462</c:v>
                </c:pt>
                <c:pt idx="325">
                  <c:v>446</c:v>
                </c:pt>
                <c:pt idx="326">
                  <c:v>368</c:v>
                </c:pt>
                <c:pt idx="327">
                  <c:v>424</c:v>
                </c:pt>
                <c:pt idx="328">
                  <c:v>410</c:v>
                </c:pt>
                <c:pt idx="329">
                  <c:v>422</c:v>
                </c:pt>
                <c:pt idx="330">
                  <c:v>434</c:v>
                </c:pt>
                <c:pt idx="331">
                  <c:v>409</c:v>
                </c:pt>
                <c:pt idx="332">
                  <c:v>407</c:v>
                </c:pt>
                <c:pt idx="333">
                  <c:v>356</c:v>
                </c:pt>
                <c:pt idx="334">
                  <c:v>360</c:v>
                </c:pt>
                <c:pt idx="335">
                  <c:v>393</c:v>
                </c:pt>
                <c:pt idx="336">
                  <c:v>401</c:v>
                </c:pt>
                <c:pt idx="337">
                  <c:v>381</c:v>
                </c:pt>
                <c:pt idx="338">
                  <c:v>408</c:v>
                </c:pt>
                <c:pt idx="339">
                  <c:v>375</c:v>
                </c:pt>
                <c:pt idx="340">
                  <c:v>340</c:v>
                </c:pt>
                <c:pt idx="341">
                  <c:v>413</c:v>
                </c:pt>
                <c:pt idx="342">
                  <c:v>390</c:v>
                </c:pt>
                <c:pt idx="343">
                  <c:v>385</c:v>
                </c:pt>
                <c:pt idx="344">
                  <c:v>361</c:v>
                </c:pt>
                <c:pt idx="345">
                  <c:v>424</c:v>
                </c:pt>
                <c:pt idx="346">
                  <c:v>389</c:v>
                </c:pt>
                <c:pt idx="347">
                  <c:v>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F9-44AF-A1D9-B74042F954D7}"/>
            </c:ext>
          </c:extLst>
        </c:ser>
        <c:ser>
          <c:idx val="5"/>
          <c:order val="5"/>
          <c:tx>
            <c:strRef>
              <c:f>DayOverview!$G$3</c:f>
              <c:strCache>
                <c:ptCount val="1"/>
                <c:pt idx="0">
                  <c:v>Social Distancing</c:v>
                </c:pt>
              </c:strCache>
            </c:strRef>
          </c:tx>
          <c:spPr>
            <a:ln w="28575" cap="rnd">
              <a:solidFill>
                <a:schemeClr val="accent2">
                  <a:lumMod val="20000"/>
                  <a:lumOff val="8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DayOverview!$G$4:$G$369</c:f>
              <c:numCache>
                <c:formatCode>General</c:formatCode>
                <c:ptCount val="366"/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30</c:v>
                </c:pt>
                <c:pt idx="100">
                  <c:v>30</c:v>
                </c:pt>
                <c:pt idx="101">
                  <c:v>30</c:v>
                </c:pt>
                <c:pt idx="102">
                  <c:v>30</c:v>
                </c:pt>
                <c:pt idx="103">
                  <c:v>30</c:v>
                </c:pt>
                <c:pt idx="104">
                  <c:v>30</c:v>
                </c:pt>
                <c:pt idx="105">
                  <c:v>30</c:v>
                </c:pt>
                <c:pt idx="106">
                  <c:v>30</c:v>
                </c:pt>
                <c:pt idx="107">
                  <c:v>30</c:v>
                </c:pt>
                <c:pt idx="108">
                  <c:v>30</c:v>
                </c:pt>
                <c:pt idx="109">
                  <c:v>30</c:v>
                </c:pt>
                <c:pt idx="110">
                  <c:v>30</c:v>
                </c:pt>
                <c:pt idx="111">
                  <c:v>30</c:v>
                </c:pt>
                <c:pt idx="112">
                  <c:v>30</c:v>
                </c:pt>
                <c:pt idx="113">
                  <c:v>30</c:v>
                </c:pt>
                <c:pt idx="114">
                  <c:v>30</c:v>
                </c:pt>
                <c:pt idx="115">
                  <c:v>30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  <c:pt idx="136">
                  <c:v>30</c:v>
                </c:pt>
                <c:pt idx="137">
                  <c:v>30</c:v>
                </c:pt>
                <c:pt idx="138">
                  <c:v>30</c:v>
                </c:pt>
                <c:pt idx="139">
                  <c:v>30</c:v>
                </c:pt>
                <c:pt idx="140">
                  <c:v>30</c:v>
                </c:pt>
                <c:pt idx="141">
                  <c:v>30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30</c:v>
                </c:pt>
                <c:pt idx="148">
                  <c:v>30</c:v>
                </c:pt>
                <c:pt idx="149">
                  <c:v>30</c:v>
                </c:pt>
                <c:pt idx="150">
                  <c:v>30</c:v>
                </c:pt>
                <c:pt idx="151">
                  <c:v>30</c:v>
                </c:pt>
                <c:pt idx="152">
                  <c:v>30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30</c:v>
                </c:pt>
                <c:pt idx="158">
                  <c:v>30</c:v>
                </c:pt>
                <c:pt idx="159">
                  <c:v>30</c:v>
                </c:pt>
                <c:pt idx="160">
                  <c:v>30</c:v>
                </c:pt>
                <c:pt idx="161">
                  <c:v>30</c:v>
                </c:pt>
                <c:pt idx="162">
                  <c:v>30</c:v>
                </c:pt>
                <c:pt idx="163">
                  <c:v>30</c:v>
                </c:pt>
                <c:pt idx="164">
                  <c:v>30</c:v>
                </c:pt>
                <c:pt idx="165">
                  <c:v>30</c:v>
                </c:pt>
                <c:pt idx="166">
                  <c:v>30</c:v>
                </c:pt>
                <c:pt idx="167">
                  <c:v>30</c:v>
                </c:pt>
                <c:pt idx="168">
                  <c:v>30</c:v>
                </c:pt>
                <c:pt idx="169">
                  <c:v>30</c:v>
                </c:pt>
                <c:pt idx="170">
                  <c:v>30</c:v>
                </c:pt>
                <c:pt idx="171">
                  <c:v>30</c:v>
                </c:pt>
                <c:pt idx="172">
                  <c:v>30</c:v>
                </c:pt>
                <c:pt idx="173">
                  <c:v>30</c:v>
                </c:pt>
                <c:pt idx="174">
                  <c:v>30</c:v>
                </c:pt>
                <c:pt idx="175">
                  <c:v>30</c:v>
                </c:pt>
                <c:pt idx="176">
                  <c:v>30</c:v>
                </c:pt>
                <c:pt idx="177">
                  <c:v>30</c:v>
                </c:pt>
                <c:pt idx="178">
                  <c:v>30</c:v>
                </c:pt>
                <c:pt idx="179">
                  <c:v>30</c:v>
                </c:pt>
                <c:pt idx="180">
                  <c:v>30</c:v>
                </c:pt>
                <c:pt idx="181">
                  <c:v>30</c:v>
                </c:pt>
                <c:pt idx="182">
                  <c:v>30</c:v>
                </c:pt>
                <c:pt idx="183">
                  <c:v>30</c:v>
                </c:pt>
                <c:pt idx="184">
                  <c:v>30</c:v>
                </c:pt>
                <c:pt idx="185">
                  <c:v>30</c:v>
                </c:pt>
                <c:pt idx="186">
                  <c:v>30</c:v>
                </c:pt>
                <c:pt idx="187">
                  <c:v>30</c:v>
                </c:pt>
                <c:pt idx="188">
                  <c:v>30</c:v>
                </c:pt>
                <c:pt idx="189">
                  <c:v>30</c:v>
                </c:pt>
                <c:pt idx="190">
                  <c:v>30</c:v>
                </c:pt>
                <c:pt idx="191">
                  <c:v>30</c:v>
                </c:pt>
                <c:pt idx="192">
                  <c:v>30</c:v>
                </c:pt>
                <c:pt idx="193">
                  <c:v>30</c:v>
                </c:pt>
                <c:pt idx="194">
                  <c:v>30</c:v>
                </c:pt>
                <c:pt idx="195">
                  <c:v>30</c:v>
                </c:pt>
                <c:pt idx="196">
                  <c:v>30</c:v>
                </c:pt>
                <c:pt idx="197">
                  <c:v>30</c:v>
                </c:pt>
                <c:pt idx="198">
                  <c:v>30</c:v>
                </c:pt>
                <c:pt idx="199">
                  <c:v>30</c:v>
                </c:pt>
                <c:pt idx="200">
                  <c:v>30</c:v>
                </c:pt>
                <c:pt idx="201">
                  <c:v>30</c:v>
                </c:pt>
                <c:pt idx="202">
                  <c:v>30</c:v>
                </c:pt>
                <c:pt idx="203">
                  <c:v>30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30</c:v>
                </c:pt>
                <c:pt idx="213">
                  <c:v>30</c:v>
                </c:pt>
                <c:pt idx="214">
                  <c:v>30</c:v>
                </c:pt>
                <c:pt idx="215">
                  <c:v>30</c:v>
                </c:pt>
                <c:pt idx="216">
                  <c:v>30</c:v>
                </c:pt>
                <c:pt idx="217">
                  <c:v>30</c:v>
                </c:pt>
                <c:pt idx="218">
                  <c:v>30</c:v>
                </c:pt>
                <c:pt idx="219">
                  <c:v>30</c:v>
                </c:pt>
                <c:pt idx="220">
                  <c:v>30</c:v>
                </c:pt>
                <c:pt idx="221">
                  <c:v>30</c:v>
                </c:pt>
                <c:pt idx="222">
                  <c:v>30</c:v>
                </c:pt>
                <c:pt idx="223">
                  <c:v>30</c:v>
                </c:pt>
                <c:pt idx="224">
                  <c:v>30</c:v>
                </c:pt>
                <c:pt idx="225">
                  <c:v>30</c:v>
                </c:pt>
                <c:pt idx="226">
                  <c:v>30</c:v>
                </c:pt>
                <c:pt idx="227">
                  <c:v>30</c:v>
                </c:pt>
                <c:pt idx="228">
                  <c:v>30</c:v>
                </c:pt>
                <c:pt idx="229">
                  <c:v>30</c:v>
                </c:pt>
                <c:pt idx="230">
                  <c:v>30</c:v>
                </c:pt>
                <c:pt idx="231">
                  <c:v>30</c:v>
                </c:pt>
                <c:pt idx="232">
                  <c:v>30</c:v>
                </c:pt>
                <c:pt idx="233">
                  <c:v>30</c:v>
                </c:pt>
                <c:pt idx="234">
                  <c:v>30</c:v>
                </c:pt>
                <c:pt idx="235">
                  <c:v>30</c:v>
                </c:pt>
                <c:pt idx="236">
                  <c:v>30</c:v>
                </c:pt>
                <c:pt idx="237">
                  <c:v>30</c:v>
                </c:pt>
                <c:pt idx="238">
                  <c:v>30</c:v>
                </c:pt>
                <c:pt idx="239">
                  <c:v>30</c:v>
                </c:pt>
                <c:pt idx="240">
                  <c:v>30</c:v>
                </c:pt>
                <c:pt idx="241">
                  <c:v>30</c:v>
                </c:pt>
                <c:pt idx="242">
                  <c:v>30</c:v>
                </c:pt>
                <c:pt idx="243">
                  <c:v>30</c:v>
                </c:pt>
                <c:pt idx="244">
                  <c:v>30</c:v>
                </c:pt>
                <c:pt idx="245">
                  <c:v>30</c:v>
                </c:pt>
                <c:pt idx="246">
                  <c:v>30</c:v>
                </c:pt>
                <c:pt idx="247">
                  <c:v>30</c:v>
                </c:pt>
                <c:pt idx="248">
                  <c:v>30</c:v>
                </c:pt>
                <c:pt idx="249">
                  <c:v>30</c:v>
                </c:pt>
                <c:pt idx="250">
                  <c:v>30</c:v>
                </c:pt>
                <c:pt idx="251">
                  <c:v>30</c:v>
                </c:pt>
                <c:pt idx="252">
                  <c:v>30</c:v>
                </c:pt>
                <c:pt idx="253">
                  <c:v>30</c:v>
                </c:pt>
                <c:pt idx="254">
                  <c:v>30</c:v>
                </c:pt>
                <c:pt idx="255">
                  <c:v>30</c:v>
                </c:pt>
                <c:pt idx="256">
                  <c:v>30</c:v>
                </c:pt>
                <c:pt idx="257">
                  <c:v>30</c:v>
                </c:pt>
                <c:pt idx="258">
                  <c:v>30</c:v>
                </c:pt>
                <c:pt idx="259">
                  <c:v>30</c:v>
                </c:pt>
                <c:pt idx="260">
                  <c:v>30</c:v>
                </c:pt>
                <c:pt idx="261">
                  <c:v>30</c:v>
                </c:pt>
                <c:pt idx="262">
                  <c:v>30</c:v>
                </c:pt>
                <c:pt idx="263">
                  <c:v>30</c:v>
                </c:pt>
                <c:pt idx="264">
                  <c:v>30</c:v>
                </c:pt>
                <c:pt idx="265">
                  <c:v>30</c:v>
                </c:pt>
                <c:pt idx="266">
                  <c:v>30</c:v>
                </c:pt>
                <c:pt idx="267">
                  <c:v>30</c:v>
                </c:pt>
                <c:pt idx="268">
                  <c:v>30</c:v>
                </c:pt>
                <c:pt idx="269">
                  <c:v>30</c:v>
                </c:pt>
                <c:pt idx="270">
                  <c:v>30</c:v>
                </c:pt>
                <c:pt idx="271">
                  <c:v>30</c:v>
                </c:pt>
                <c:pt idx="272">
                  <c:v>30</c:v>
                </c:pt>
                <c:pt idx="273">
                  <c:v>30</c:v>
                </c:pt>
                <c:pt idx="274">
                  <c:v>30</c:v>
                </c:pt>
                <c:pt idx="275">
                  <c:v>30</c:v>
                </c:pt>
                <c:pt idx="276">
                  <c:v>30</c:v>
                </c:pt>
                <c:pt idx="277">
                  <c:v>30</c:v>
                </c:pt>
                <c:pt idx="278">
                  <c:v>30</c:v>
                </c:pt>
                <c:pt idx="279">
                  <c:v>30</c:v>
                </c:pt>
                <c:pt idx="280">
                  <c:v>30</c:v>
                </c:pt>
                <c:pt idx="281">
                  <c:v>30</c:v>
                </c:pt>
                <c:pt idx="282">
                  <c:v>30</c:v>
                </c:pt>
                <c:pt idx="283">
                  <c:v>30</c:v>
                </c:pt>
                <c:pt idx="284">
                  <c:v>30</c:v>
                </c:pt>
                <c:pt idx="285">
                  <c:v>30</c:v>
                </c:pt>
                <c:pt idx="286">
                  <c:v>30</c:v>
                </c:pt>
                <c:pt idx="287">
                  <c:v>30</c:v>
                </c:pt>
                <c:pt idx="288">
                  <c:v>30</c:v>
                </c:pt>
                <c:pt idx="289">
                  <c:v>30</c:v>
                </c:pt>
                <c:pt idx="290">
                  <c:v>30</c:v>
                </c:pt>
                <c:pt idx="291">
                  <c:v>30</c:v>
                </c:pt>
                <c:pt idx="292">
                  <c:v>30</c:v>
                </c:pt>
                <c:pt idx="293">
                  <c:v>30</c:v>
                </c:pt>
                <c:pt idx="294">
                  <c:v>30</c:v>
                </c:pt>
                <c:pt idx="295">
                  <c:v>30</c:v>
                </c:pt>
                <c:pt idx="296">
                  <c:v>30</c:v>
                </c:pt>
                <c:pt idx="297">
                  <c:v>30</c:v>
                </c:pt>
                <c:pt idx="298">
                  <c:v>30</c:v>
                </c:pt>
                <c:pt idx="299">
                  <c:v>30</c:v>
                </c:pt>
                <c:pt idx="300">
                  <c:v>30</c:v>
                </c:pt>
                <c:pt idx="301">
                  <c:v>30</c:v>
                </c:pt>
                <c:pt idx="302">
                  <c:v>30</c:v>
                </c:pt>
                <c:pt idx="303">
                  <c:v>30</c:v>
                </c:pt>
                <c:pt idx="304">
                  <c:v>30</c:v>
                </c:pt>
                <c:pt idx="305">
                  <c:v>30</c:v>
                </c:pt>
                <c:pt idx="306">
                  <c:v>30</c:v>
                </c:pt>
                <c:pt idx="307">
                  <c:v>30</c:v>
                </c:pt>
                <c:pt idx="308">
                  <c:v>30</c:v>
                </c:pt>
                <c:pt idx="309">
                  <c:v>30</c:v>
                </c:pt>
                <c:pt idx="310">
                  <c:v>30</c:v>
                </c:pt>
                <c:pt idx="311">
                  <c:v>30</c:v>
                </c:pt>
                <c:pt idx="312">
                  <c:v>30</c:v>
                </c:pt>
                <c:pt idx="313">
                  <c:v>30</c:v>
                </c:pt>
                <c:pt idx="314">
                  <c:v>30</c:v>
                </c:pt>
                <c:pt idx="315">
                  <c:v>30</c:v>
                </c:pt>
                <c:pt idx="316">
                  <c:v>30</c:v>
                </c:pt>
                <c:pt idx="317">
                  <c:v>30</c:v>
                </c:pt>
                <c:pt idx="318">
                  <c:v>30</c:v>
                </c:pt>
                <c:pt idx="319">
                  <c:v>30</c:v>
                </c:pt>
                <c:pt idx="320">
                  <c:v>30</c:v>
                </c:pt>
                <c:pt idx="321">
                  <c:v>30</c:v>
                </c:pt>
                <c:pt idx="322">
                  <c:v>30</c:v>
                </c:pt>
                <c:pt idx="323">
                  <c:v>30</c:v>
                </c:pt>
                <c:pt idx="324">
                  <c:v>30</c:v>
                </c:pt>
                <c:pt idx="325">
                  <c:v>30</c:v>
                </c:pt>
                <c:pt idx="326">
                  <c:v>30</c:v>
                </c:pt>
                <c:pt idx="327">
                  <c:v>30</c:v>
                </c:pt>
                <c:pt idx="328">
                  <c:v>30</c:v>
                </c:pt>
                <c:pt idx="329">
                  <c:v>30</c:v>
                </c:pt>
                <c:pt idx="330">
                  <c:v>30</c:v>
                </c:pt>
                <c:pt idx="331">
                  <c:v>30</c:v>
                </c:pt>
                <c:pt idx="332">
                  <c:v>30</c:v>
                </c:pt>
                <c:pt idx="333">
                  <c:v>30</c:v>
                </c:pt>
                <c:pt idx="334">
                  <c:v>30</c:v>
                </c:pt>
                <c:pt idx="335">
                  <c:v>30</c:v>
                </c:pt>
                <c:pt idx="336">
                  <c:v>30</c:v>
                </c:pt>
                <c:pt idx="337">
                  <c:v>30</c:v>
                </c:pt>
                <c:pt idx="338">
                  <c:v>30</c:v>
                </c:pt>
                <c:pt idx="339">
                  <c:v>30</c:v>
                </c:pt>
                <c:pt idx="340">
                  <c:v>30</c:v>
                </c:pt>
                <c:pt idx="341">
                  <c:v>30</c:v>
                </c:pt>
                <c:pt idx="342">
                  <c:v>30</c:v>
                </c:pt>
                <c:pt idx="343">
                  <c:v>30</c:v>
                </c:pt>
                <c:pt idx="344">
                  <c:v>30</c:v>
                </c:pt>
                <c:pt idx="345">
                  <c:v>30</c:v>
                </c:pt>
                <c:pt idx="346">
                  <c:v>30</c:v>
                </c:pt>
                <c:pt idx="347">
                  <c:v>30</c:v>
                </c:pt>
                <c:pt idx="348">
                  <c:v>30</c:v>
                </c:pt>
                <c:pt idx="349">
                  <c:v>30</c:v>
                </c:pt>
                <c:pt idx="350">
                  <c:v>30</c:v>
                </c:pt>
                <c:pt idx="351">
                  <c:v>30</c:v>
                </c:pt>
                <c:pt idx="352">
                  <c:v>30</c:v>
                </c:pt>
                <c:pt idx="353">
                  <c:v>30</c:v>
                </c:pt>
                <c:pt idx="354">
                  <c:v>30</c:v>
                </c:pt>
                <c:pt idx="355">
                  <c:v>30</c:v>
                </c:pt>
                <c:pt idx="356">
                  <c:v>30</c:v>
                </c:pt>
                <c:pt idx="357">
                  <c:v>30</c:v>
                </c:pt>
                <c:pt idx="358">
                  <c:v>30</c:v>
                </c:pt>
                <c:pt idx="359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F9-44AF-A1D9-B74042F954D7}"/>
            </c:ext>
          </c:extLst>
        </c:ser>
        <c:ser>
          <c:idx val="6"/>
          <c:order val="6"/>
          <c:tx>
            <c:strRef>
              <c:f>DayOverview!$H$3</c:f>
              <c:strCache>
                <c:ptCount val="1"/>
                <c:pt idx="0">
                  <c:v>Horeca Dicht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DayOverview!$H$4:$H$369</c:f>
              <c:numCache>
                <c:formatCode>General</c:formatCode>
                <c:ptCount val="366"/>
                <c:pt idx="71">
                  <c:v>60</c:v>
                </c:pt>
                <c:pt idx="72">
                  <c:v>60</c:v>
                </c:pt>
                <c:pt idx="73">
                  <c:v>60</c:v>
                </c:pt>
                <c:pt idx="74">
                  <c:v>60</c:v>
                </c:pt>
                <c:pt idx="75">
                  <c:v>60</c:v>
                </c:pt>
                <c:pt idx="76">
                  <c:v>60</c:v>
                </c:pt>
                <c:pt idx="77">
                  <c:v>60</c:v>
                </c:pt>
                <c:pt idx="78">
                  <c:v>60</c:v>
                </c:pt>
                <c:pt idx="79">
                  <c:v>60</c:v>
                </c:pt>
                <c:pt idx="80">
                  <c:v>60</c:v>
                </c:pt>
                <c:pt idx="81">
                  <c:v>60</c:v>
                </c:pt>
                <c:pt idx="82">
                  <c:v>60</c:v>
                </c:pt>
                <c:pt idx="83">
                  <c:v>60</c:v>
                </c:pt>
                <c:pt idx="84">
                  <c:v>60</c:v>
                </c:pt>
                <c:pt idx="85">
                  <c:v>60</c:v>
                </c:pt>
                <c:pt idx="86">
                  <c:v>60</c:v>
                </c:pt>
                <c:pt idx="87">
                  <c:v>60</c:v>
                </c:pt>
                <c:pt idx="88">
                  <c:v>60</c:v>
                </c:pt>
                <c:pt idx="89">
                  <c:v>60</c:v>
                </c:pt>
                <c:pt idx="90">
                  <c:v>60</c:v>
                </c:pt>
                <c:pt idx="91">
                  <c:v>60</c:v>
                </c:pt>
                <c:pt idx="92">
                  <c:v>60</c:v>
                </c:pt>
                <c:pt idx="93">
                  <c:v>60</c:v>
                </c:pt>
                <c:pt idx="94">
                  <c:v>60</c:v>
                </c:pt>
                <c:pt idx="95">
                  <c:v>60</c:v>
                </c:pt>
                <c:pt idx="96">
                  <c:v>60</c:v>
                </c:pt>
                <c:pt idx="97">
                  <c:v>60</c:v>
                </c:pt>
                <c:pt idx="98">
                  <c:v>60</c:v>
                </c:pt>
                <c:pt idx="99">
                  <c:v>60</c:v>
                </c:pt>
                <c:pt idx="100">
                  <c:v>60</c:v>
                </c:pt>
                <c:pt idx="101">
                  <c:v>60</c:v>
                </c:pt>
                <c:pt idx="102">
                  <c:v>60</c:v>
                </c:pt>
                <c:pt idx="103">
                  <c:v>60</c:v>
                </c:pt>
                <c:pt idx="104">
                  <c:v>60</c:v>
                </c:pt>
                <c:pt idx="105">
                  <c:v>60</c:v>
                </c:pt>
                <c:pt idx="106">
                  <c:v>60</c:v>
                </c:pt>
                <c:pt idx="107">
                  <c:v>60</c:v>
                </c:pt>
                <c:pt idx="108">
                  <c:v>60</c:v>
                </c:pt>
                <c:pt idx="109">
                  <c:v>60</c:v>
                </c:pt>
                <c:pt idx="110">
                  <c:v>60</c:v>
                </c:pt>
                <c:pt idx="111">
                  <c:v>60</c:v>
                </c:pt>
                <c:pt idx="112">
                  <c:v>60</c:v>
                </c:pt>
                <c:pt idx="113">
                  <c:v>60</c:v>
                </c:pt>
                <c:pt idx="114">
                  <c:v>60</c:v>
                </c:pt>
                <c:pt idx="115">
                  <c:v>60</c:v>
                </c:pt>
                <c:pt idx="116">
                  <c:v>60</c:v>
                </c:pt>
                <c:pt idx="117">
                  <c:v>60</c:v>
                </c:pt>
                <c:pt idx="118">
                  <c:v>60</c:v>
                </c:pt>
                <c:pt idx="119">
                  <c:v>60</c:v>
                </c:pt>
                <c:pt idx="120">
                  <c:v>60</c:v>
                </c:pt>
                <c:pt idx="121">
                  <c:v>60</c:v>
                </c:pt>
                <c:pt idx="122">
                  <c:v>60</c:v>
                </c:pt>
                <c:pt idx="123">
                  <c:v>60</c:v>
                </c:pt>
                <c:pt idx="124">
                  <c:v>60</c:v>
                </c:pt>
                <c:pt idx="125">
                  <c:v>60</c:v>
                </c:pt>
                <c:pt idx="126">
                  <c:v>60</c:v>
                </c:pt>
                <c:pt idx="127">
                  <c:v>60</c:v>
                </c:pt>
                <c:pt idx="128">
                  <c:v>60</c:v>
                </c:pt>
                <c:pt idx="129">
                  <c:v>60</c:v>
                </c:pt>
                <c:pt idx="130">
                  <c:v>60</c:v>
                </c:pt>
                <c:pt idx="131">
                  <c:v>60</c:v>
                </c:pt>
                <c:pt idx="132">
                  <c:v>60</c:v>
                </c:pt>
                <c:pt idx="133">
                  <c:v>60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60</c:v>
                </c:pt>
                <c:pt idx="139">
                  <c:v>60</c:v>
                </c:pt>
                <c:pt idx="140">
                  <c:v>60</c:v>
                </c:pt>
                <c:pt idx="141">
                  <c:v>60</c:v>
                </c:pt>
                <c:pt idx="142">
                  <c:v>60</c:v>
                </c:pt>
                <c:pt idx="143">
                  <c:v>60</c:v>
                </c:pt>
                <c:pt idx="144">
                  <c:v>60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60</c:v>
                </c:pt>
                <c:pt idx="152">
                  <c:v>60</c:v>
                </c:pt>
                <c:pt idx="153">
                  <c:v>60</c:v>
                </c:pt>
                <c:pt idx="154">
                  <c:v>60</c:v>
                </c:pt>
                <c:pt idx="155">
                  <c:v>60</c:v>
                </c:pt>
                <c:pt idx="156">
                  <c:v>60</c:v>
                </c:pt>
                <c:pt idx="157">
                  <c:v>60</c:v>
                </c:pt>
                <c:pt idx="158">
                  <c:v>60</c:v>
                </c:pt>
                <c:pt idx="159">
                  <c:v>60</c:v>
                </c:pt>
                <c:pt idx="160">
                  <c:v>60</c:v>
                </c:pt>
                <c:pt idx="161">
                  <c:v>60</c:v>
                </c:pt>
                <c:pt idx="162">
                  <c:v>60</c:v>
                </c:pt>
                <c:pt idx="163">
                  <c:v>60</c:v>
                </c:pt>
                <c:pt idx="164">
                  <c:v>60</c:v>
                </c:pt>
                <c:pt idx="165">
                  <c:v>60</c:v>
                </c:pt>
                <c:pt idx="166">
                  <c:v>60</c:v>
                </c:pt>
                <c:pt idx="167">
                  <c:v>60</c:v>
                </c:pt>
                <c:pt idx="168">
                  <c:v>60</c:v>
                </c:pt>
                <c:pt idx="169">
                  <c:v>60</c:v>
                </c:pt>
                <c:pt idx="170">
                  <c:v>60</c:v>
                </c:pt>
                <c:pt idx="171">
                  <c:v>60</c:v>
                </c:pt>
                <c:pt idx="172">
                  <c:v>60</c:v>
                </c:pt>
                <c:pt idx="173">
                  <c:v>60</c:v>
                </c:pt>
                <c:pt idx="174">
                  <c:v>60</c:v>
                </c:pt>
                <c:pt idx="175">
                  <c:v>60</c:v>
                </c:pt>
                <c:pt idx="176">
                  <c:v>60</c:v>
                </c:pt>
                <c:pt idx="177">
                  <c:v>60</c:v>
                </c:pt>
                <c:pt idx="178">
                  <c:v>60</c:v>
                </c:pt>
                <c:pt idx="179">
                  <c:v>60</c:v>
                </c:pt>
                <c:pt idx="180">
                  <c:v>60</c:v>
                </c:pt>
                <c:pt idx="181">
                  <c:v>60</c:v>
                </c:pt>
                <c:pt idx="182">
                  <c:v>60</c:v>
                </c:pt>
                <c:pt idx="183">
                  <c:v>60</c:v>
                </c:pt>
                <c:pt idx="184">
                  <c:v>60</c:v>
                </c:pt>
                <c:pt idx="185">
                  <c:v>60</c:v>
                </c:pt>
                <c:pt idx="186">
                  <c:v>60</c:v>
                </c:pt>
                <c:pt idx="187">
                  <c:v>60</c:v>
                </c:pt>
                <c:pt idx="188">
                  <c:v>60</c:v>
                </c:pt>
                <c:pt idx="189">
                  <c:v>60</c:v>
                </c:pt>
                <c:pt idx="290">
                  <c:v>60</c:v>
                </c:pt>
                <c:pt idx="291">
                  <c:v>60</c:v>
                </c:pt>
                <c:pt idx="292">
                  <c:v>60</c:v>
                </c:pt>
                <c:pt idx="293">
                  <c:v>60</c:v>
                </c:pt>
                <c:pt idx="294">
                  <c:v>60</c:v>
                </c:pt>
                <c:pt idx="295">
                  <c:v>60</c:v>
                </c:pt>
                <c:pt idx="296">
                  <c:v>60</c:v>
                </c:pt>
                <c:pt idx="297">
                  <c:v>60</c:v>
                </c:pt>
                <c:pt idx="298">
                  <c:v>60</c:v>
                </c:pt>
                <c:pt idx="299">
                  <c:v>60</c:v>
                </c:pt>
                <c:pt idx="300">
                  <c:v>60</c:v>
                </c:pt>
                <c:pt idx="301">
                  <c:v>60</c:v>
                </c:pt>
                <c:pt idx="302">
                  <c:v>60</c:v>
                </c:pt>
                <c:pt idx="303">
                  <c:v>60</c:v>
                </c:pt>
                <c:pt idx="304">
                  <c:v>60</c:v>
                </c:pt>
                <c:pt idx="305">
                  <c:v>60</c:v>
                </c:pt>
                <c:pt idx="306">
                  <c:v>60</c:v>
                </c:pt>
                <c:pt idx="307">
                  <c:v>60</c:v>
                </c:pt>
                <c:pt idx="308">
                  <c:v>60</c:v>
                </c:pt>
                <c:pt idx="309">
                  <c:v>60</c:v>
                </c:pt>
                <c:pt idx="310">
                  <c:v>60</c:v>
                </c:pt>
                <c:pt idx="311">
                  <c:v>60</c:v>
                </c:pt>
                <c:pt idx="312">
                  <c:v>60</c:v>
                </c:pt>
                <c:pt idx="313">
                  <c:v>60</c:v>
                </c:pt>
                <c:pt idx="314">
                  <c:v>60</c:v>
                </c:pt>
                <c:pt idx="315">
                  <c:v>60</c:v>
                </c:pt>
                <c:pt idx="316">
                  <c:v>60</c:v>
                </c:pt>
                <c:pt idx="317">
                  <c:v>60</c:v>
                </c:pt>
                <c:pt idx="318">
                  <c:v>60</c:v>
                </c:pt>
                <c:pt idx="319">
                  <c:v>60</c:v>
                </c:pt>
                <c:pt idx="320">
                  <c:v>60</c:v>
                </c:pt>
                <c:pt idx="321">
                  <c:v>60</c:v>
                </c:pt>
                <c:pt idx="322">
                  <c:v>60</c:v>
                </c:pt>
                <c:pt idx="323">
                  <c:v>60</c:v>
                </c:pt>
                <c:pt idx="324">
                  <c:v>60</c:v>
                </c:pt>
                <c:pt idx="325">
                  <c:v>60</c:v>
                </c:pt>
                <c:pt idx="326">
                  <c:v>60</c:v>
                </c:pt>
                <c:pt idx="327">
                  <c:v>60</c:v>
                </c:pt>
                <c:pt idx="328">
                  <c:v>60</c:v>
                </c:pt>
                <c:pt idx="329">
                  <c:v>60</c:v>
                </c:pt>
                <c:pt idx="330">
                  <c:v>60</c:v>
                </c:pt>
                <c:pt idx="331">
                  <c:v>60</c:v>
                </c:pt>
                <c:pt idx="332">
                  <c:v>60</c:v>
                </c:pt>
                <c:pt idx="333">
                  <c:v>60</c:v>
                </c:pt>
                <c:pt idx="334">
                  <c:v>60</c:v>
                </c:pt>
                <c:pt idx="335">
                  <c:v>60</c:v>
                </c:pt>
                <c:pt idx="336">
                  <c:v>60</c:v>
                </c:pt>
                <c:pt idx="337">
                  <c:v>60</c:v>
                </c:pt>
                <c:pt idx="338">
                  <c:v>60</c:v>
                </c:pt>
                <c:pt idx="339">
                  <c:v>60</c:v>
                </c:pt>
                <c:pt idx="340">
                  <c:v>60</c:v>
                </c:pt>
                <c:pt idx="341">
                  <c:v>60</c:v>
                </c:pt>
                <c:pt idx="342">
                  <c:v>60</c:v>
                </c:pt>
                <c:pt idx="343">
                  <c:v>60</c:v>
                </c:pt>
                <c:pt idx="344">
                  <c:v>60</c:v>
                </c:pt>
                <c:pt idx="345">
                  <c:v>60</c:v>
                </c:pt>
                <c:pt idx="346">
                  <c:v>60</c:v>
                </c:pt>
                <c:pt idx="347">
                  <c:v>60</c:v>
                </c:pt>
                <c:pt idx="348">
                  <c:v>60</c:v>
                </c:pt>
                <c:pt idx="349">
                  <c:v>60</c:v>
                </c:pt>
                <c:pt idx="350">
                  <c:v>60</c:v>
                </c:pt>
                <c:pt idx="351">
                  <c:v>60</c:v>
                </c:pt>
                <c:pt idx="352">
                  <c:v>60</c:v>
                </c:pt>
                <c:pt idx="353">
                  <c:v>60</c:v>
                </c:pt>
                <c:pt idx="354">
                  <c:v>60</c:v>
                </c:pt>
                <c:pt idx="355">
                  <c:v>60</c:v>
                </c:pt>
                <c:pt idx="356">
                  <c:v>60</c:v>
                </c:pt>
                <c:pt idx="357">
                  <c:v>60</c:v>
                </c:pt>
                <c:pt idx="358">
                  <c:v>60</c:v>
                </c:pt>
                <c:pt idx="359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8F9-44AF-A1D9-B74042F954D7}"/>
            </c:ext>
          </c:extLst>
        </c:ser>
        <c:ser>
          <c:idx val="7"/>
          <c:order val="7"/>
          <c:tx>
            <c:strRef>
              <c:f>DayOverview!$I$3</c:f>
              <c:strCache>
                <c:ptCount val="1"/>
                <c:pt idx="0">
                  <c:v>Volledige Lockdown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DayOverview!$I$4:$I$369</c:f>
              <c:numCache>
                <c:formatCode>General</c:formatCode>
                <c:ptCount val="366"/>
                <c:pt idx="77">
                  <c:v>90</c:v>
                </c:pt>
                <c:pt idx="78">
                  <c:v>90</c:v>
                </c:pt>
                <c:pt idx="79">
                  <c:v>90</c:v>
                </c:pt>
                <c:pt idx="80">
                  <c:v>90</c:v>
                </c:pt>
                <c:pt idx="81">
                  <c:v>90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90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90</c:v>
                </c:pt>
                <c:pt idx="91">
                  <c:v>90</c:v>
                </c:pt>
                <c:pt idx="92">
                  <c:v>90</c:v>
                </c:pt>
                <c:pt idx="93">
                  <c:v>90</c:v>
                </c:pt>
                <c:pt idx="94">
                  <c:v>90</c:v>
                </c:pt>
                <c:pt idx="95">
                  <c:v>90</c:v>
                </c:pt>
                <c:pt idx="96">
                  <c:v>90</c:v>
                </c:pt>
                <c:pt idx="97">
                  <c:v>90</c:v>
                </c:pt>
                <c:pt idx="98">
                  <c:v>90</c:v>
                </c:pt>
                <c:pt idx="99">
                  <c:v>90</c:v>
                </c:pt>
                <c:pt idx="100">
                  <c:v>90</c:v>
                </c:pt>
                <c:pt idx="101">
                  <c:v>90</c:v>
                </c:pt>
                <c:pt idx="102">
                  <c:v>90</c:v>
                </c:pt>
                <c:pt idx="103">
                  <c:v>90</c:v>
                </c:pt>
                <c:pt idx="104">
                  <c:v>90</c:v>
                </c:pt>
                <c:pt idx="105">
                  <c:v>90</c:v>
                </c:pt>
                <c:pt idx="106">
                  <c:v>90</c:v>
                </c:pt>
                <c:pt idx="107">
                  <c:v>90</c:v>
                </c:pt>
                <c:pt idx="108">
                  <c:v>90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90</c:v>
                </c:pt>
                <c:pt idx="122">
                  <c:v>90</c:v>
                </c:pt>
                <c:pt idx="123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8F9-44AF-A1D9-B74042F954D7}"/>
            </c:ext>
          </c:extLst>
        </c:ser>
        <c:ser>
          <c:idx val="8"/>
          <c:order val="8"/>
          <c:tx>
            <c:strRef>
              <c:f>DayOverview!$J$3</c:f>
              <c:strCache>
                <c:ptCount val="1"/>
                <c:pt idx="0">
                  <c:v>De-facto lockdown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DayOverview!$J$4:$J$369</c:f>
              <c:numCache>
                <c:formatCode>General</c:formatCode>
                <c:ptCount val="366"/>
                <c:pt idx="124">
                  <c:v>120</c:v>
                </c:pt>
                <c:pt idx="125">
                  <c:v>120</c:v>
                </c:pt>
                <c:pt idx="126">
                  <c:v>120</c:v>
                </c:pt>
                <c:pt idx="127">
                  <c:v>120</c:v>
                </c:pt>
                <c:pt idx="128">
                  <c:v>120</c:v>
                </c:pt>
                <c:pt idx="129">
                  <c:v>120</c:v>
                </c:pt>
                <c:pt idx="130">
                  <c:v>120</c:v>
                </c:pt>
                <c:pt idx="131">
                  <c:v>120</c:v>
                </c:pt>
                <c:pt idx="132">
                  <c:v>120</c:v>
                </c:pt>
                <c:pt idx="133">
                  <c:v>120</c:v>
                </c:pt>
                <c:pt idx="134">
                  <c:v>120</c:v>
                </c:pt>
                <c:pt idx="135">
                  <c:v>120</c:v>
                </c:pt>
                <c:pt idx="136">
                  <c:v>120</c:v>
                </c:pt>
                <c:pt idx="137">
                  <c:v>120</c:v>
                </c:pt>
                <c:pt idx="138">
                  <c:v>120</c:v>
                </c:pt>
                <c:pt idx="139">
                  <c:v>120</c:v>
                </c:pt>
                <c:pt idx="140">
                  <c:v>120</c:v>
                </c:pt>
                <c:pt idx="141">
                  <c:v>120</c:v>
                </c:pt>
                <c:pt idx="142">
                  <c:v>120</c:v>
                </c:pt>
                <c:pt idx="143">
                  <c:v>120</c:v>
                </c:pt>
                <c:pt idx="144">
                  <c:v>120</c:v>
                </c:pt>
                <c:pt idx="145">
                  <c:v>120</c:v>
                </c:pt>
                <c:pt idx="146">
                  <c:v>120</c:v>
                </c:pt>
                <c:pt idx="147">
                  <c:v>120</c:v>
                </c:pt>
                <c:pt idx="148">
                  <c:v>120</c:v>
                </c:pt>
                <c:pt idx="149">
                  <c:v>120</c:v>
                </c:pt>
                <c:pt idx="150">
                  <c:v>120</c:v>
                </c:pt>
                <c:pt idx="151">
                  <c:v>120</c:v>
                </c:pt>
                <c:pt idx="152">
                  <c:v>120</c:v>
                </c:pt>
                <c:pt idx="153">
                  <c:v>120</c:v>
                </c:pt>
                <c:pt idx="154">
                  <c:v>120</c:v>
                </c:pt>
                <c:pt idx="155">
                  <c:v>120</c:v>
                </c:pt>
                <c:pt idx="156">
                  <c:v>120</c:v>
                </c:pt>
                <c:pt idx="157">
                  <c:v>120</c:v>
                </c:pt>
                <c:pt idx="158">
                  <c:v>120</c:v>
                </c:pt>
                <c:pt idx="159">
                  <c:v>120</c:v>
                </c:pt>
                <c:pt idx="160">
                  <c:v>120</c:v>
                </c:pt>
                <c:pt idx="161">
                  <c:v>120</c:v>
                </c:pt>
                <c:pt idx="162">
                  <c:v>120</c:v>
                </c:pt>
                <c:pt idx="163">
                  <c:v>120</c:v>
                </c:pt>
                <c:pt idx="164">
                  <c:v>120</c:v>
                </c:pt>
                <c:pt idx="165">
                  <c:v>120</c:v>
                </c:pt>
                <c:pt idx="166">
                  <c:v>120</c:v>
                </c:pt>
                <c:pt idx="167">
                  <c:v>120</c:v>
                </c:pt>
                <c:pt idx="168">
                  <c:v>120</c:v>
                </c:pt>
                <c:pt idx="169">
                  <c:v>120</c:v>
                </c:pt>
                <c:pt idx="170">
                  <c:v>120</c:v>
                </c:pt>
                <c:pt idx="171">
                  <c:v>120</c:v>
                </c:pt>
                <c:pt idx="172">
                  <c:v>120</c:v>
                </c:pt>
                <c:pt idx="173">
                  <c:v>120</c:v>
                </c:pt>
                <c:pt idx="174">
                  <c:v>120</c:v>
                </c:pt>
                <c:pt idx="175">
                  <c:v>120</c:v>
                </c:pt>
                <c:pt idx="176">
                  <c:v>120</c:v>
                </c:pt>
                <c:pt idx="177">
                  <c:v>120</c:v>
                </c:pt>
                <c:pt idx="178">
                  <c:v>120</c:v>
                </c:pt>
                <c:pt idx="179">
                  <c:v>120</c:v>
                </c:pt>
                <c:pt idx="180">
                  <c:v>120</c:v>
                </c:pt>
                <c:pt idx="181">
                  <c:v>120</c:v>
                </c:pt>
                <c:pt idx="182">
                  <c:v>120</c:v>
                </c:pt>
                <c:pt idx="183">
                  <c:v>120</c:v>
                </c:pt>
                <c:pt idx="184">
                  <c:v>120</c:v>
                </c:pt>
                <c:pt idx="185">
                  <c:v>120</c:v>
                </c:pt>
                <c:pt idx="186">
                  <c:v>120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306">
                  <c:v>120</c:v>
                </c:pt>
                <c:pt idx="307">
                  <c:v>120</c:v>
                </c:pt>
                <c:pt idx="308">
                  <c:v>120</c:v>
                </c:pt>
                <c:pt idx="309">
                  <c:v>120</c:v>
                </c:pt>
                <c:pt idx="310">
                  <c:v>120</c:v>
                </c:pt>
                <c:pt idx="311">
                  <c:v>120</c:v>
                </c:pt>
                <c:pt idx="312">
                  <c:v>120</c:v>
                </c:pt>
                <c:pt idx="313">
                  <c:v>120</c:v>
                </c:pt>
                <c:pt idx="314">
                  <c:v>120</c:v>
                </c:pt>
                <c:pt idx="315">
                  <c:v>120</c:v>
                </c:pt>
                <c:pt idx="316">
                  <c:v>120</c:v>
                </c:pt>
                <c:pt idx="317">
                  <c:v>120</c:v>
                </c:pt>
                <c:pt idx="318">
                  <c:v>120</c:v>
                </c:pt>
                <c:pt idx="319">
                  <c:v>120</c:v>
                </c:pt>
                <c:pt idx="320">
                  <c:v>120</c:v>
                </c:pt>
                <c:pt idx="321">
                  <c:v>120</c:v>
                </c:pt>
                <c:pt idx="322">
                  <c:v>120</c:v>
                </c:pt>
                <c:pt idx="323">
                  <c:v>120</c:v>
                </c:pt>
                <c:pt idx="324">
                  <c:v>120</c:v>
                </c:pt>
                <c:pt idx="325">
                  <c:v>120</c:v>
                </c:pt>
                <c:pt idx="326">
                  <c:v>120</c:v>
                </c:pt>
                <c:pt idx="327">
                  <c:v>120</c:v>
                </c:pt>
                <c:pt idx="328">
                  <c:v>120</c:v>
                </c:pt>
                <c:pt idx="329">
                  <c:v>120</c:v>
                </c:pt>
                <c:pt idx="330">
                  <c:v>120</c:v>
                </c:pt>
                <c:pt idx="331">
                  <c:v>120</c:v>
                </c:pt>
                <c:pt idx="332">
                  <c:v>120</c:v>
                </c:pt>
                <c:pt idx="333">
                  <c:v>120</c:v>
                </c:pt>
                <c:pt idx="334">
                  <c:v>120</c:v>
                </c:pt>
                <c:pt idx="335">
                  <c:v>120</c:v>
                </c:pt>
                <c:pt idx="336">
                  <c:v>120</c:v>
                </c:pt>
                <c:pt idx="337">
                  <c:v>120</c:v>
                </c:pt>
                <c:pt idx="338">
                  <c:v>120</c:v>
                </c:pt>
                <c:pt idx="339">
                  <c:v>120</c:v>
                </c:pt>
                <c:pt idx="340">
                  <c:v>120</c:v>
                </c:pt>
                <c:pt idx="341">
                  <c:v>120</c:v>
                </c:pt>
                <c:pt idx="342">
                  <c:v>120</c:v>
                </c:pt>
                <c:pt idx="343">
                  <c:v>120</c:v>
                </c:pt>
                <c:pt idx="344">
                  <c:v>120</c:v>
                </c:pt>
                <c:pt idx="345">
                  <c:v>120</c:v>
                </c:pt>
                <c:pt idx="346">
                  <c:v>120</c:v>
                </c:pt>
                <c:pt idx="347">
                  <c:v>120</c:v>
                </c:pt>
                <c:pt idx="348">
                  <c:v>120</c:v>
                </c:pt>
                <c:pt idx="349">
                  <c:v>120</c:v>
                </c:pt>
                <c:pt idx="350">
                  <c:v>120</c:v>
                </c:pt>
                <c:pt idx="351">
                  <c:v>120</c:v>
                </c:pt>
                <c:pt idx="352">
                  <c:v>120</c:v>
                </c:pt>
                <c:pt idx="353">
                  <c:v>120</c:v>
                </c:pt>
                <c:pt idx="354">
                  <c:v>120</c:v>
                </c:pt>
                <c:pt idx="355">
                  <c:v>120</c:v>
                </c:pt>
                <c:pt idx="356">
                  <c:v>120</c:v>
                </c:pt>
                <c:pt idx="357">
                  <c:v>120</c:v>
                </c:pt>
                <c:pt idx="358">
                  <c:v>120</c:v>
                </c:pt>
                <c:pt idx="359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8F9-44AF-A1D9-B74042F954D7}"/>
            </c:ext>
          </c:extLst>
        </c:ser>
        <c:ser>
          <c:idx val="9"/>
          <c:order val="9"/>
          <c:tx>
            <c:strRef>
              <c:f>DayOverview!$K$3</c:f>
              <c:strCache>
                <c:ptCount val="1"/>
                <c:pt idx="0">
                  <c:v>Verbod op reizen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DayOverview!$K$4:$K$369</c:f>
              <c:numCache>
                <c:formatCode>General</c:formatCode>
                <c:ptCount val="366"/>
                <c:pt idx="79">
                  <c:v>150</c:v>
                </c:pt>
                <c:pt idx="80">
                  <c:v>150</c:v>
                </c:pt>
                <c:pt idx="81">
                  <c:v>150</c:v>
                </c:pt>
                <c:pt idx="82">
                  <c:v>150</c:v>
                </c:pt>
                <c:pt idx="83">
                  <c:v>150</c:v>
                </c:pt>
                <c:pt idx="84">
                  <c:v>150</c:v>
                </c:pt>
                <c:pt idx="85">
                  <c:v>150</c:v>
                </c:pt>
                <c:pt idx="86">
                  <c:v>150</c:v>
                </c:pt>
                <c:pt idx="87">
                  <c:v>150</c:v>
                </c:pt>
                <c:pt idx="88">
                  <c:v>150</c:v>
                </c:pt>
                <c:pt idx="89">
                  <c:v>150</c:v>
                </c:pt>
                <c:pt idx="90">
                  <c:v>150</c:v>
                </c:pt>
                <c:pt idx="91">
                  <c:v>150</c:v>
                </c:pt>
                <c:pt idx="92">
                  <c:v>150</c:v>
                </c:pt>
                <c:pt idx="93">
                  <c:v>150</c:v>
                </c:pt>
                <c:pt idx="94">
                  <c:v>150</c:v>
                </c:pt>
                <c:pt idx="95">
                  <c:v>150</c:v>
                </c:pt>
                <c:pt idx="96">
                  <c:v>150</c:v>
                </c:pt>
                <c:pt idx="97">
                  <c:v>150</c:v>
                </c:pt>
                <c:pt idx="98">
                  <c:v>150</c:v>
                </c:pt>
                <c:pt idx="99">
                  <c:v>150</c:v>
                </c:pt>
                <c:pt idx="100">
                  <c:v>150</c:v>
                </c:pt>
                <c:pt idx="101">
                  <c:v>150</c:v>
                </c:pt>
                <c:pt idx="102">
                  <c:v>150</c:v>
                </c:pt>
                <c:pt idx="103">
                  <c:v>150</c:v>
                </c:pt>
                <c:pt idx="104">
                  <c:v>150</c:v>
                </c:pt>
                <c:pt idx="105">
                  <c:v>150</c:v>
                </c:pt>
                <c:pt idx="106">
                  <c:v>150</c:v>
                </c:pt>
                <c:pt idx="107">
                  <c:v>150</c:v>
                </c:pt>
                <c:pt idx="108">
                  <c:v>150</c:v>
                </c:pt>
                <c:pt idx="109">
                  <c:v>150</c:v>
                </c:pt>
                <c:pt idx="110">
                  <c:v>150</c:v>
                </c:pt>
                <c:pt idx="111">
                  <c:v>150</c:v>
                </c:pt>
                <c:pt idx="112">
                  <c:v>150</c:v>
                </c:pt>
                <c:pt idx="113">
                  <c:v>150</c:v>
                </c:pt>
                <c:pt idx="114">
                  <c:v>150</c:v>
                </c:pt>
                <c:pt idx="115">
                  <c:v>150</c:v>
                </c:pt>
                <c:pt idx="116">
                  <c:v>150</c:v>
                </c:pt>
                <c:pt idx="117">
                  <c:v>150</c:v>
                </c:pt>
                <c:pt idx="118">
                  <c:v>150</c:v>
                </c:pt>
                <c:pt idx="119">
                  <c:v>150</c:v>
                </c:pt>
                <c:pt idx="120">
                  <c:v>150</c:v>
                </c:pt>
                <c:pt idx="121">
                  <c:v>150</c:v>
                </c:pt>
                <c:pt idx="122">
                  <c:v>150</c:v>
                </c:pt>
                <c:pt idx="123">
                  <c:v>150</c:v>
                </c:pt>
                <c:pt idx="124">
                  <c:v>150</c:v>
                </c:pt>
                <c:pt idx="125">
                  <c:v>150</c:v>
                </c:pt>
                <c:pt idx="126">
                  <c:v>150</c:v>
                </c:pt>
                <c:pt idx="127">
                  <c:v>150</c:v>
                </c:pt>
                <c:pt idx="128">
                  <c:v>150</c:v>
                </c:pt>
                <c:pt idx="129">
                  <c:v>150</c:v>
                </c:pt>
                <c:pt idx="130">
                  <c:v>150</c:v>
                </c:pt>
                <c:pt idx="131">
                  <c:v>150</c:v>
                </c:pt>
                <c:pt idx="132">
                  <c:v>150</c:v>
                </c:pt>
                <c:pt idx="133">
                  <c:v>150</c:v>
                </c:pt>
                <c:pt idx="134">
                  <c:v>150</c:v>
                </c:pt>
                <c:pt idx="135">
                  <c:v>150</c:v>
                </c:pt>
                <c:pt idx="136">
                  <c:v>150</c:v>
                </c:pt>
                <c:pt idx="137">
                  <c:v>150</c:v>
                </c:pt>
                <c:pt idx="138">
                  <c:v>150</c:v>
                </c:pt>
                <c:pt idx="139">
                  <c:v>150</c:v>
                </c:pt>
                <c:pt idx="140">
                  <c:v>150</c:v>
                </c:pt>
                <c:pt idx="141">
                  <c:v>150</c:v>
                </c:pt>
                <c:pt idx="142">
                  <c:v>150</c:v>
                </c:pt>
                <c:pt idx="143">
                  <c:v>150</c:v>
                </c:pt>
                <c:pt idx="144">
                  <c:v>150</c:v>
                </c:pt>
                <c:pt idx="145">
                  <c:v>150</c:v>
                </c:pt>
                <c:pt idx="146">
                  <c:v>150</c:v>
                </c:pt>
                <c:pt idx="147">
                  <c:v>150</c:v>
                </c:pt>
                <c:pt idx="148">
                  <c:v>150</c:v>
                </c:pt>
                <c:pt idx="149">
                  <c:v>150</c:v>
                </c:pt>
                <c:pt idx="150">
                  <c:v>150</c:v>
                </c:pt>
                <c:pt idx="151">
                  <c:v>150</c:v>
                </c:pt>
                <c:pt idx="152">
                  <c:v>150</c:v>
                </c:pt>
                <c:pt idx="153">
                  <c:v>150</c:v>
                </c:pt>
                <c:pt idx="154">
                  <c:v>150</c:v>
                </c:pt>
                <c:pt idx="155">
                  <c:v>150</c:v>
                </c:pt>
                <c:pt idx="156">
                  <c:v>150</c:v>
                </c:pt>
                <c:pt idx="157">
                  <c:v>150</c:v>
                </c:pt>
                <c:pt idx="158">
                  <c:v>150</c:v>
                </c:pt>
                <c:pt idx="159">
                  <c:v>150</c:v>
                </c:pt>
                <c:pt idx="160">
                  <c:v>150</c:v>
                </c:pt>
                <c:pt idx="161">
                  <c:v>150</c:v>
                </c:pt>
                <c:pt idx="162">
                  <c:v>150</c:v>
                </c:pt>
                <c:pt idx="163">
                  <c:v>150</c:v>
                </c:pt>
                <c:pt idx="164">
                  <c:v>150</c:v>
                </c:pt>
                <c:pt idx="165">
                  <c:v>150</c:v>
                </c:pt>
                <c:pt idx="166">
                  <c:v>150</c:v>
                </c:pt>
                <c:pt idx="167">
                  <c:v>150</c:v>
                </c:pt>
                <c:pt idx="168">
                  <c:v>150</c:v>
                </c:pt>
                <c:pt idx="169">
                  <c:v>150</c:v>
                </c:pt>
                <c:pt idx="170">
                  <c:v>150</c:v>
                </c:pt>
                <c:pt idx="171">
                  <c:v>150</c:v>
                </c:pt>
                <c:pt idx="172">
                  <c:v>150</c:v>
                </c:pt>
                <c:pt idx="173">
                  <c:v>150</c:v>
                </c:pt>
                <c:pt idx="174">
                  <c:v>150</c:v>
                </c:pt>
                <c:pt idx="175">
                  <c:v>150</c:v>
                </c:pt>
                <c:pt idx="176">
                  <c:v>150</c:v>
                </c:pt>
                <c:pt idx="177">
                  <c:v>150</c:v>
                </c:pt>
                <c:pt idx="178">
                  <c:v>150</c:v>
                </c:pt>
                <c:pt idx="179">
                  <c:v>150</c:v>
                </c:pt>
                <c:pt idx="180">
                  <c:v>150</c:v>
                </c:pt>
                <c:pt idx="181">
                  <c:v>150</c:v>
                </c:pt>
                <c:pt idx="182">
                  <c:v>150</c:v>
                </c:pt>
                <c:pt idx="183">
                  <c:v>150</c:v>
                </c:pt>
                <c:pt idx="184">
                  <c:v>150</c:v>
                </c:pt>
                <c:pt idx="185">
                  <c:v>150</c:v>
                </c:pt>
                <c:pt idx="186">
                  <c:v>150</c:v>
                </c:pt>
                <c:pt idx="187">
                  <c:v>150</c:v>
                </c:pt>
                <c:pt idx="188">
                  <c:v>150</c:v>
                </c:pt>
                <c:pt idx="189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8F9-44AF-A1D9-B74042F954D7}"/>
            </c:ext>
          </c:extLst>
        </c:ser>
        <c:ser>
          <c:idx val="10"/>
          <c:order val="10"/>
          <c:tx>
            <c:strRef>
              <c:f>DayOverview!$L$3</c:f>
              <c:strCache>
                <c:ptCount val="1"/>
                <c:pt idx="0">
                  <c:v>Beperkingen Onderwijs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DayOverview!$L$4:$L$369</c:f>
              <c:numCache>
                <c:formatCode>General</c:formatCode>
                <c:ptCount val="366"/>
                <c:pt idx="290">
                  <c:v>180</c:v>
                </c:pt>
                <c:pt idx="291">
                  <c:v>180</c:v>
                </c:pt>
                <c:pt idx="292">
                  <c:v>180</c:v>
                </c:pt>
                <c:pt idx="293">
                  <c:v>180</c:v>
                </c:pt>
                <c:pt idx="294">
                  <c:v>180</c:v>
                </c:pt>
                <c:pt idx="295">
                  <c:v>180</c:v>
                </c:pt>
                <c:pt idx="296">
                  <c:v>180</c:v>
                </c:pt>
                <c:pt idx="297">
                  <c:v>180</c:v>
                </c:pt>
                <c:pt idx="298">
                  <c:v>180</c:v>
                </c:pt>
                <c:pt idx="299">
                  <c:v>180</c:v>
                </c:pt>
                <c:pt idx="300">
                  <c:v>180</c:v>
                </c:pt>
                <c:pt idx="301">
                  <c:v>180</c:v>
                </c:pt>
                <c:pt idx="302">
                  <c:v>180</c:v>
                </c:pt>
                <c:pt idx="303">
                  <c:v>180</c:v>
                </c:pt>
                <c:pt idx="304">
                  <c:v>180</c:v>
                </c:pt>
                <c:pt idx="305">
                  <c:v>180</c:v>
                </c:pt>
                <c:pt idx="306">
                  <c:v>180</c:v>
                </c:pt>
                <c:pt idx="307">
                  <c:v>180</c:v>
                </c:pt>
                <c:pt idx="308">
                  <c:v>180</c:v>
                </c:pt>
                <c:pt idx="309">
                  <c:v>180</c:v>
                </c:pt>
                <c:pt idx="310">
                  <c:v>180</c:v>
                </c:pt>
                <c:pt idx="311">
                  <c:v>180</c:v>
                </c:pt>
                <c:pt idx="312">
                  <c:v>180</c:v>
                </c:pt>
                <c:pt idx="313">
                  <c:v>180</c:v>
                </c:pt>
                <c:pt idx="314">
                  <c:v>180</c:v>
                </c:pt>
                <c:pt idx="315">
                  <c:v>180</c:v>
                </c:pt>
                <c:pt idx="316">
                  <c:v>180</c:v>
                </c:pt>
                <c:pt idx="317">
                  <c:v>180</c:v>
                </c:pt>
                <c:pt idx="318">
                  <c:v>180</c:v>
                </c:pt>
                <c:pt idx="319">
                  <c:v>180</c:v>
                </c:pt>
                <c:pt idx="320">
                  <c:v>180</c:v>
                </c:pt>
                <c:pt idx="321">
                  <c:v>180</c:v>
                </c:pt>
                <c:pt idx="322">
                  <c:v>180</c:v>
                </c:pt>
                <c:pt idx="323">
                  <c:v>180</c:v>
                </c:pt>
                <c:pt idx="324">
                  <c:v>180</c:v>
                </c:pt>
                <c:pt idx="325">
                  <c:v>180</c:v>
                </c:pt>
                <c:pt idx="326">
                  <c:v>180</c:v>
                </c:pt>
                <c:pt idx="327">
                  <c:v>180</c:v>
                </c:pt>
                <c:pt idx="328">
                  <c:v>180</c:v>
                </c:pt>
                <c:pt idx="329">
                  <c:v>180</c:v>
                </c:pt>
                <c:pt idx="330">
                  <c:v>180</c:v>
                </c:pt>
                <c:pt idx="331">
                  <c:v>180</c:v>
                </c:pt>
                <c:pt idx="332">
                  <c:v>180</c:v>
                </c:pt>
                <c:pt idx="333">
                  <c:v>180</c:v>
                </c:pt>
                <c:pt idx="334">
                  <c:v>180</c:v>
                </c:pt>
                <c:pt idx="335">
                  <c:v>180</c:v>
                </c:pt>
                <c:pt idx="336">
                  <c:v>180</c:v>
                </c:pt>
                <c:pt idx="337">
                  <c:v>180</c:v>
                </c:pt>
                <c:pt idx="338">
                  <c:v>180</c:v>
                </c:pt>
                <c:pt idx="339">
                  <c:v>180</c:v>
                </c:pt>
                <c:pt idx="340">
                  <c:v>180</c:v>
                </c:pt>
                <c:pt idx="341">
                  <c:v>180</c:v>
                </c:pt>
                <c:pt idx="342">
                  <c:v>180</c:v>
                </c:pt>
                <c:pt idx="343">
                  <c:v>180</c:v>
                </c:pt>
                <c:pt idx="344">
                  <c:v>180</c:v>
                </c:pt>
                <c:pt idx="345">
                  <c:v>180</c:v>
                </c:pt>
                <c:pt idx="346">
                  <c:v>180</c:v>
                </c:pt>
                <c:pt idx="347">
                  <c:v>180</c:v>
                </c:pt>
                <c:pt idx="348">
                  <c:v>180</c:v>
                </c:pt>
                <c:pt idx="349">
                  <c:v>180</c:v>
                </c:pt>
                <c:pt idx="350">
                  <c:v>180</c:v>
                </c:pt>
                <c:pt idx="351">
                  <c:v>180</c:v>
                </c:pt>
                <c:pt idx="352">
                  <c:v>180</c:v>
                </c:pt>
                <c:pt idx="353">
                  <c:v>180</c:v>
                </c:pt>
                <c:pt idx="354">
                  <c:v>180</c:v>
                </c:pt>
                <c:pt idx="355">
                  <c:v>180</c:v>
                </c:pt>
                <c:pt idx="356">
                  <c:v>180</c:v>
                </c:pt>
                <c:pt idx="357">
                  <c:v>180</c:v>
                </c:pt>
                <c:pt idx="358">
                  <c:v>180</c:v>
                </c:pt>
                <c:pt idx="359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8F9-44AF-A1D9-B74042F954D7}"/>
            </c:ext>
          </c:extLst>
        </c:ser>
        <c:ser>
          <c:idx val="11"/>
          <c:order val="11"/>
          <c:tx>
            <c:strRef>
              <c:f>DayOverview!$M$3</c:f>
              <c:strCache>
                <c:ptCount val="1"/>
                <c:pt idx="0">
                  <c:v>Nachtklok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DayOverview!$M$4:$M$369</c:f>
              <c:numCache>
                <c:formatCode>General</c:formatCode>
                <c:ptCount val="366"/>
                <c:pt idx="282">
                  <c:v>210</c:v>
                </c:pt>
                <c:pt idx="283">
                  <c:v>210</c:v>
                </c:pt>
                <c:pt idx="284">
                  <c:v>210</c:v>
                </c:pt>
                <c:pt idx="285">
                  <c:v>210</c:v>
                </c:pt>
                <c:pt idx="286">
                  <c:v>210</c:v>
                </c:pt>
                <c:pt idx="287">
                  <c:v>210</c:v>
                </c:pt>
                <c:pt idx="288">
                  <c:v>210</c:v>
                </c:pt>
                <c:pt idx="289">
                  <c:v>210</c:v>
                </c:pt>
                <c:pt idx="290">
                  <c:v>210</c:v>
                </c:pt>
                <c:pt idx="291">
                  <c:v>210</c:v>
                </c:pt>
                <c:pt idx="292">
                  <c:v>210</c:v>
                </c:pt>
                <c:pt idx="293">
                  <c:v>210</c:v>
                </c:pt>
                <c:pt idx="294">
                  <c:v>210</c:v>
                </c:pt>
                <c:pt idx="295">
                  <c:v>210</c:v>
                </c:pt>
                <c:pt idx="296">
                  <c:v>210</c:v>
                </c:pt>
                <c:pt idx="297">
                  <c:v>210</c:v>
                </c:pt>
                <c:pt idx="298">
                  <c:v>210</c:v>
                </c:pt>
                <c:pt idx="299">
                  <c:v>210</c:v>
                </c:pt>
                <c:pt idx="300">
                  <c:v>210</c:v>
                </c:pt>
                <c:pt idx="301">
                  <c:v>210</c:v>
                </c:pt>
                <c:pt idx="302">
                  <c:v>210</c:v>
                </c:pt>
                <c:pt idx="303">
                  <c:v>210</c:v>
                </c:pt>
                <c:pt idx="304">
                  <c:v>210</c:v>
                </c:pt>
                <c:pt idx="305">
                  <c:v>210</c:v>
                </c:pt>
                <c:pt idx="306">
                  <c:v>210</c:v>
                </c:pt>
                <c:pt idx="307">
                  <c:v>210</c:v>
                </c:pt>
                <c:pt idx="308">
                  <c:v>210</c:v>
                </c:pt>
                <c:pt idx="309">
                  <c:v>210</c:v>
                </c:pt>
                <c:pt idx="310">
                  <c:v>210</c:v>
                </c:pt>
                <c:pt idx="311">
                  <c:v>210</c:v>
                </c:pt>
                <c:pt idx="312">
                  <c:v>210</c:v>
                </c:pt>
                <c:pt idx="313">
                  <c:v>210</c:v>
                </c:pt>
                <c:pt idx="314">
                  <c:v>210</c:v>
                </c:pt>
                <c:pt idx="315">
                  <c:v>210</c:v>
                </c:pt>
                <c:pt idx="316">
                  <c:v>210</c:v>
                </c:pt>
                <c:pt idx="317">
                  <c:v>210</c:v>
                </c:pt>
                <c:pt idx="318">
                  <c:v>210</c:v>
                </c:pt>
                <c:pt idx="319">
                  <c:v>210</c:v>
                </c:pt>
                <c:pt idx="320">
                  <c:v>210</c:v>
                </c:pt>
                <c:pt idx="321">
                  <c:v>210</c:v>
                </c:pt>
                <c:pt idx="322">
                  <c:v>210</c:v>
                </c:pt>
                <c:pt idx="323">
                  <c:v>210</c:v>
                </c:pt>
                <c:pt idx="324">
                  <c:v>210</c:v>
                </c:pt>
                <c:pt idx="325">
                  <c:v>210</c:v>
                </c:pt>
                <c:pt idx="326">
                  <c:v>210</c:v>
                </c:pt>
                <c:pt idx="327">
                  <c:v>210</c:v>
                </c:pt>
                <c:pt idx="328">
                  <c:v>210</c:v>
                </c:pt>
                <c:pt idx="329">
                  <c:v>210</c:v>
                </c:pt>
                <c:pt idx="330">
                  <c:v>210</c:v>
                </c:pt>
                <c:pt idx="331">
                  <c:v>210</c:v>
                </c:pt>
                <c:pt idx="332">
                  <c:v>210</c:v>
                </c:pt>
                <c:pt idx="333">
                  <c:v>210</c:v>
                </c:pt>
                <c:pt idx="334">
                  <c:v>210</c:v>
                </c:pt>
                <c:pt idx="335">
                  <c:v>210</c:v>
                </c:pt>
                <c:pt idx="336">
                  <c:v>210</c:v>
                </c:pt>
                <c:pt idx="337">
                  <c:v>210</c:v>
                </c:pt>
                <c:pt idx="338">
                  <c:v>210</c:v>
                </c:pt>
                <c:pt idx="339">
                  <c:v>210</c:v>
                </c:pt>
                <c:pt idx="340">
                  <c:v>210</c:v>
                </c:pt>
                <c:pt idx="341">
                  <c:v>210</c:v>
                </c:pt>
                <c:pt idx="342">
                  <c:v>210</c:v>
                </c:pt>
                <c:pt idx="343">
                  <c:v>210</c:v>
                </c:pt>
                <c:pt idx="344">
                  <c:v>210</c:v>
                </c:pt>
                <c:pt idx="345">
                  <c:v>210</c:v>
                </c:pt>
                <c:pt idx="346">
                  <c:v>210</c:v>
                </c:pt>
                <c:pt idx="347">
                  <c:v>210</c:v>
                </c:pt>
                <c:pt idx="348">
                  <c:v>210</c:v>
                </c:pt>
                <c:pt idx="349">
                  <c:v>210</c:v>
                </c:pt>
                <c:pt idx="350">
                  <c:v>210</c:v>
                </c:pt>
                <c:pt idx="351">
                  <c:v>210</c:v>
                </c:pt>
                <c:pt idx="352">
                  <c:v>210</c:v>
                </c:pt>
                <c:pt idx="353">
                  <c:v>210</c:v>
                </c:pt>
                <c:pt idx="354">
                  <c:v>210</c:v>
                </c:pt>
                <c:pt idx="355">
                  <c:v>210</c:v>
                </c:pt>
                <c:pt idx="356">
                  <c:v>210</c:v>
                </c:pt>
                <c:pt idx="357">
                  <c:v>210</c:v>
                </c:pt>
                <c:pt idx="358">
                  <c:v>210</c:v>
                </c:pt>
                <c:pt idx="359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8F9-44AF-A1D9-B74042F954D7}"/>
            </c:ext>
          </c:extLst>
        </c:ser>
        <c:ser>
          <c:idx val="12"/>
          <c:order val="12"/>
          <c:tx>
            <c:strRef>
              <c:f>DayOverview!$N$3</c:f>
              <c:strCache>
                <c:ptCount val="1"/>
                <c:pt idx="0">
                  <c:v>Mondmaskers en/of Avondklok lokaal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DayOverview!$N$4:$N$369</c:f>
              <c:numCache>
                <c:formatCode>General</c:formatCode>
                <c:ptCount val="366"/>
                <c:pt idx="209">
                  <c:v>195</c:v>
                </c:pt>
                <c:pt idx="210">
                  <c:v>195</c:v>
                </c:pt>
                <c:pt idx="211">
                  <c:v>195</c:v>
                </c:pt>
                <c:pt idx="212">
                  <c:v>195</c:v>
                </c:pt>
                <c:pt idx="213">
                  <c:v>195</c:v>
                </c:pt>
                <c:pt idx="214">
                  <c:v>195</c:v>
                </c:pt>
                <c:pt idx="215">
                  <c:v>195</c:v>
                </c:pt>
                <c:pt idx="216">
                  <c:v>195</c:v>
                </c:pt>
                <c:pt idx="217">
                  <c:v>195</c:v>
                </c:pt>
                <c:pt idx="218">
                  <c:v>195</c:v>
                </c:pt>
                <c:pt idx="219">
                  <c:v>195</c:v>
                </c:pt>
                <c:pt idx="220">
                  <c:v>195</c:v>
                </c:pt>
                <c:pt idx="221">
                  <c:v>195</c:v>
                </c:pt>
                <c:pt idx="222">
                  <c:v>195</c:v>
                </c:pt>
                <c:pt idx="223">
                  <c:v>195</c:v>
                </c:pt>
                <c:pt idx="224">
                  <c:v>195</c:v>
                </c:pt>
                <c:pt idx="225">
                  <c:v>195</c:v>
                </c:pt>
                <c:pt idx="226">
                  <c:v>195</c:v>
                </c:pt>
                <c:pt idx="227">
                  <c:v>195</c:v>
                </c:pt>
                <c:pt idx="228">
                  <c:v>195</c:v>
                </c:pt>
                <c:pt idx="229">
                  <c:v>195</c:v>
                </c:pt>
                <c:pt idx="230">
                  <c:v>195</c:v>
                </c:pt>
                <c:pt idx="231">
                  <c:v>195</c:v>
                </c:pt>
                <c:pt idx="232">
                  <c:v>195</c:v>
                </c:pt>
                <c:pt idx="233">
                  <c:v>195</c:v>
                </c:pt>
                <c:pt idx="234">
                  <c:v>195</c:v>
                </c:pt>
                <c:pt idx="235">
                  <c:v>195</c:v>
                </c:pt>
                <c:pt idx="236">
                  <c:v>195</c:v>
                </c:pt>
                <c:pt idx="237">
                  <c:v>195</c:v>
                </c:pt>
                <c:pt idx="238">
                  <c:v>195</c:v>
                </c:pt>
                <c:pt idx="258">
                  <c:v>195</c:v>
                </c:pt>
                <c:pt idx="259">
                  <c:v>195</c:v>
                </c:pt>
                <c:pt idx="260">
                  <c:v>195</c:v>
                </c:pt>
                <c:pt idx="261">
                  <c:v>195</c:v>
                </c:pt>
                <c:pt idx="262">
                  <c:v>195</c:v>
                </c:pt>
                <c:pt idx="263">
                  <c:v>195</c:v>
                </c:pt>
                <c:pt idx="264">
                  <c:v>195</c:v>
                </c:pt>
                <c:pt idx="265">
                  <c:v>195</c:v>
                </c:pt>
                <c:pt idx="266">
                  <c:v>195</c:v>
                </c:pt>
                <c:pt idx="267">
                  <c:v>195</c:v>
                </c:pt>
                <c:pt idx="268">
                  <c:v>195</c:v>
                </c:pt>
                <c:pt idx="269">
                  <c:v>195</c:v>
                </c:pt>
                <c:pt idx="270">
                  <c:v>195</c:v>
                </c:pt>
                <c:pt idx="271">
                  <c:v>195</c:v>
                </c:pt>
                <c:pt idx="272">
                  <c:v>195</c:v>
                </c:pt>
                <c:pt idx="273">
                  <c:v>195</c:v>
                </c:pt>
                <c:pt idx="274">
                  <c:v>195</c:v>
                </c:pt>
                <c:pt idx="275">
                  <c:v>195</c:v>
                </c:pt>
                <c:pt idx="276">
                  <c:v>195</c:v>
                </c:pt>
                <c:pt idx="277">
                  <c:v>195</c:v>
                </c:pt>
                <c:pt idx="278">
                  <c:v>195</c:v>
                </c:pt>
                <c:pt idx="279">
                  <c:v>195</c:v>
                </c:pt>
                <c:pt idx="280">
                  <c:v>195</c:v>
                </c:pt>
                <c:pt idx="281">
                  <c:v>195</c:v>
                </c:pt>
                <c:pt idx="282">
                  <c:v>195</c:v>
                </c:pt>
                <c:pt idx="283">
                  <c:v>195</c:v>
                </c:pt>
                <c:pt idx="284">
                  <c:v>195</c:v>
                </c:pt>
                <c:pt idx="285">
                  <c:v>195</c:v>
                </c:pt>
                <c:pt idx="286">
                  <c:v>195</c:v>
                </c:pt>
                <c:pt idx="287">
                  <c:v>195</c:v>
                </c:pt>
                <c:pt idx="288">
                  <c:v>195</c:v>
                </c:pt>
                <c:pt idx="289">
                  <c:v>195</c:v>
                </c:pt>
                <c:pt idx="290">
                  <c:v>195</c:v>
                </c:pt>
                <c:pt idx="291">
                  <c:v>195</c:v>
                </c:pt>
                <c:pt idx="292">
                  <c:v>195</c:v>
                </c:pt>
                <c:pt idx="293">
                  <c:v>195</c:v>
                </c:pt>
                <c:pt idx="294">
                  <c:v>195</c:v>
                </c:pt>
                <c:pt idx="295">
                  <c:v>195</c:v>
                </c:pt>
                <c:pt idx="296">
                  <c:v>195</c:v>
                </c:pt>
                <c:pt idx="297">
                  <c:v>195</c:v>
                </c:pt>
                <c:pt idx="298">
                  <c:v>195</c:v>
                </c:pt>
                <c:pt idx="299">
                  <c:v>195</c:v>
                </c:pt>
                <c:pt idx="300">
                  <c:v>195</c:v>
                </c:pt>
                <c:pt idx="301">
                  <c:v>195</c:v>
                </c:pt>
                <c:pt idx="302">
                  <c:v>195</c:v>
                </c:pt>
                <c:pt idx="303">
                  <c:v>195</c:v>
                </c:pt>
                <c:pt idx="304">
                  <c:v>195</c:v>
                </c:pt>
                <c:pt idx="305">
                  <c:v>195</c:v>
                </c:pt>
                <c:pt idx="306">
                  <c:v>195</c:v>
                </c:pt>
                <c:pt idx="307">
                  <c:v>195</c:v>
                </c:pt>
                <c:pt idx="308">
                  <c:v>195</c:v>
                </c:pt>
                <c:pt idx="309">
                  <c:v>195</c:v>
                </c:pt>
                <c:pt idx="310">
                  <c:v>195</c:v>
                </c:pt>
                <c:pt idx="311">
                  <c:v>195</c:v>
                </c:pt>
                <c:pt idx="312">
                  <c:v>195</c:v>
                </c:pt>
                <c:pt idx="313">
                  <c:v>195</c:v>
                </c:pt>
                <c:pt idx="314">
                  <c:v>195</c:v>
                </c:pt>
                <c:pt idx="315">
                  <c:v>195</c:v>
                </c:pt>
                <c:pt idx="316">
                  <c:v>195</c:v>
                </c:pt>
                <c:pt idx="317">
                  <c:v>195</c:v>
                </c:pt>
                <c:pt idx="318">
                  <c:v>195</c:v>
                </c:pt>
                <c:pt idx="319">
                  <c:v>195</c:v>
                </c:pt>
                <c:pt idx="320">
                  <c:v>195</c:v>
                </c:pt>
                <c:pt idx="321">
                  <c:v>195</c:v>
                </c:pt>
                <c:pt idx="322">
                  <c:v>195</c:v>
                </c:pt>
                <c:pt idx="323">
                  <c:v>195</c:v>
                </c:pt>
                <c:pt idx="324">
                  <c:v>195</c:v>
                </c:pt>
                <c:pt idx="325">
                  <c:v>195</c:v>
                </c:pt>
                <c:pt idx="326">
                  <c:v>195</c:v>
                </c:pt>
                <c:pt idx="327">
                  <c:v>195</c:v>
                </c:pt>
                <c:pt idx="328">
                  <c:v>195</c:v>
                </c:pt>
                <c:pt idx="329">
                  <c:v>195</c:v>
                </c:pt>
                <c:pt idx="330">
                  <c:v>195</c:v>
                </c:pt>
                <c:pt idx="331">
                  <c:v>195</c:v>
                </c:pt>
                <c:pt idx="332">
                  <c:v>195</c:v>
                </c:pt>
                <c:pt idx="333">
                  <c:v>195</c:v>
                </c:pt>
                <c:pt idx="334">
                  <c:v>195</c:v>
                </c:pt>
                <c:pt idx="335">
                  <c:v>195</c:v>
                </c:pt>
                <c:pt idx="336">
                  <c:v>195</c:v>
                </c:pt>
                <c:pt idx="337">
                  <c:v>195</c:v>
                </c:pt>
                <c:pt idx="338">
                  <c:v>195</c:v>
                </c:pt>
                <c:pt idx="339">
                  <c:v>195</c:v>
                </c:pt>
                <c:pt idx="340">
                  <c:v>195</c:v>
                </c:pt>
                <c:pt idx="341">
                  <c:v>195</c:v>
                </c:pt>
                <c:pt idx="342">
                  <c:v>195</c:v>
                </c:pt>
                <c:pt idx="343">
                  <c:v>195</c:v>
                </c:pt>
                <c:pt idx="344">
                  <c:v>195</c:v>
                </c:pt>
                <c:pt idx="345">
                  <c:v>195</c:v>
                </c:pt>
                <c:pt idx="346">
                  <c:v>195</c:v>
                </c:pt>
                <c:pt idx="347">
                  <c:v>195</c:v>
                </c:pt>
                <c:pt idx="348">
                  <c:v>195</c:v>
                </c:pt>
                <c:pt idx="349">
                  <c:v>195</c:v>
                </c:pt>
                <c:pt idx="350">
                  <c:v>195</c:v>
                </c:pt>
                <c:pt idx="351">
                  <c:v>195</c:v>
                </c:pt>
                <c:pt idx="352">
                  <c:v>195</c:v>
                </c:pt>
                <c:pt idx="353">
                  <c:v>195</c:v>
                </c:pt>
                <c:pt idx="354">
                  <c:v>195</c:v>
                </c:pt>
                <c:pt idx="355">
                  <c:v>195</c:v>
                </c:pt>
                <c:pt idx="356">
                  <c:v>195</c:v>
                </c:pt>
                <c:pt idx="357">
                  <c:v>195</c:v>
                </c:pt>
                <c:pt idx="358">
                  <c:v>195</c:v>
                </c:pt>
                <c:pt idx="359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8F9-44AF-A1D9-B74042F95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135776"/>
        <c:axId val="986508592"/>
      </c:lineChart>
      <c:catAx>
        <c:axId val="53413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986508592"/>
        <c:crosses val="autoZero"/>
        <c:auto val="1"/>
        <c:lblAlgn val="ctr"/>
        <c:lblOffset val="100"/>
        <c:noMultiLvlLbl val="0"/>
      </c:catAx>
      <c:valAx>
        <c:axId val="98650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53413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Besmettingsgraad (Rt)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Rt!$AM$2</c:f>
              <c:strCache>
                <c:ptCount val="1"/>
                <c:pt idx="0">
                  <c:v>Rt Sciensano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Rt!$AK$3:$AK$257</c:f>
              <c:numCache>
                <c:formatCode>d\-mmm</c:formatCode>
                <c:ptCount val="255"/>
                <c:pt idx="0">
                  <c:v>43913</c:v>
                </c:pt>
                <c:pt idx="1">
                  <c:v>43914</c:v>
                </c:pt>
                <c:pt idx="2">
                  <c:v>43915</c:v>
                </c:pt>
                <c:pt idx="3">
                  <c:v>43916</c:v>
                </c:pt>
                <c:pt idx="4">
                  <c:v>43917</c:v>
                </c:pt>
                <c:pt idx="5">
                  <c:v>43918</c:v>
                </c:pt>
                <c:pt idx="6">
                  <c:v>43919</c:v>
                </c:pt>
                <c:pt idx="7">
                  <c:v>43920</c:v>
                </c:pt>
                <c:pt idx="8">
                  <c:v>43921</c:v>
                </c:pt>
                <c:pt idx="9">
                  <c:v>43922</c:v>
                </c:pt>
                <c:pt idx="10">
                  <c:v>43923</c:v>
                </c:pt>
                <c:pt idx="11">
                  <c:v>43924</c:v>
                </c:pt>
                <c:pt idx="12">
                  <c:v>43925</c:v>
                </c:pt>
                <c:pt idx="13">
                  <c:v>43926</c:v>
                </c:pt>
                <c:pt idx="14">
                  <c:v>43927</c:v>
                </c:pt>
                <c:pt idx="15">
                  <c:v>43928</c:v>
                </c:pt>
                <c:pt idx="16">
                  <c:v>43929</c:v>
                </c:pt>
                <c:pt idx="17">
                  <c:v>43930</c:v>
                </c:pt>
                <c:pt idx="18">
                  <c:v>43931</c:v>
                </c:pt>
                <c:pt idx="19">
                  <c:v>43932</c:v>
                </c:pt>
                <c:pt idx="20">
                  <c:v>43933</c:v>
                </c:pt>
                <c:pt idx="21">
                  <c:v>43934</c:v>
                </c:pt>
                <c:pt idx="22">
                  <c:v>43935</c:v>
                </c:pt>
                <c:pt idx="23">
                  <c:v>43936</c:v>
                </c:pt>
                <c:pt idx="24">
                  <c:v>43937</c:v>
                </c:pt>
                <c:pt idx="25">
                  <c:v>43938</c:v>
                </c:pt>
                <c:pt idx="26">
                  <c:v>43939</c:v>
                </c:pt>
                <c:pt idx="27">
                  <c:v>43940</c:v>
                </c:pt>
                <c:pt idx="28">
                  <c:v>43941</c:v>
                </c:pt>
                <c:pt idx="29">
                  <c:v>43942</c:v>
                </c:pt>
                <c:pt idx="30">
                  <c:v>43943</c:v>
                </c:pt>
                <c:pt idx="31">
                  <c:v>43944</c:v>
                </c:pt>
                <c:pt idx="32">
                  <c:v>43945</c:v>
                </c:pt>
                <c:pt idx="33">
                  <c:v>43946</c:v>
                </c:pt>
                <c:pt idx="34">
                  <c:v>43947</c:v>
                </c:pt>
                <c:pt idx="35">
                  <c:v>43948</c:v>
                </c:pt>
                <c:pt idx="36">
                  <c:v>43949</c:v>
                </c:pt>
                <c:pt idx="37">
                  <c:v>43950</c:v>
                </c:pt>
                <c:pt idx="38">
                  <c:v>43951</c:v>
                </c:pt>
                <c:pt idx="39">
                  <c:v>43952</c:v>
                </c:pt>
                <c:pt idx="40">
                  <c:v>43953</c:v>
                </c:pt>
                <c:pt idx="41">
                  <c:v>43954</c:v>
                </c:pt>
                <c:pt idx="42">
                  <c:v>43955</c:v>
                </c:pt>
                <c:pt idx="43">
                  <c:v>43956</c:v>
                </c:pt>
                <c:pt idx="44">
                  <c:v>43957</c:v>
                </c:pt>
                <c:pt idx="45">
                  <c:v>43958</c:v>
                </c:pt>
                <c:pt idx="46">
                  <c:v>43959</c:v>
                </c:pt>
                <c:pt idx="47">
                  <c:v>43960</c:v>
                </c:pt>
                <c:pt idx="48">
                  <c:v>43961</c:v>
                </c:pt>
                <c:pt idx="49">
                  <c:v>43962</c:v>
                </c:pt>
                <c:pt idx="50">
                  <c:v>43963</c:v>
                </c:pt>
                <c:pt idx="51">
                  <c:v>43964</c:v>
                </c:pt>
                <c:pt idx="52">
                  <c:v>43965</c:v>
                </c:pt>
                <c:pt idx="53">
                  <c:v>43966</c:v>
                </c:pt>
                <c:pt idx="54">
                  <c:v>43967</c:v>
                </c:pt>
                <c:pt idx="55">
                  <c:v>43968</c:v>
                </c:pt>
                <c:pt idx="56">
                  <c:v>43969</c:v>
                </c:pt>
                <c:pt idx="57">
                  <c:v>43970</c:v>
                </c:pt>
                <c:pt idx="58">
                  <c:v>43971</c:v>
                </c:pt>
                <c:pt idx="59">
                  <c:v>43972</c:v>
                </c:pt>
                <c:pt idx="60">
                  <c:v>43973</c:v>
                </c:pt>
                <c:pt idx="61">
                  <c:v>43974</c:v>
                </c:pt>
                <c:pt idx="62">
                  <c:v>43975</c:v>
                </c:pt>
                <c:pt idx="63">
                  <c:v>43976</c:v>
                </c:pt>
                <c:pt idx="64">
                  <c:v>43977</c:v>
                </c:pt>
                <c:pt idx="65">
                  <c:v>43978</c:v>
                </c:pt>
                <c:pt idx="66">
                  <c:v>43979</c:v>
                </c:pt>
                <c:pt idx="67">
                  <c:v>43980</c:v>
                </c:pt>
                <c:pt idx="68">
                  <c:v>43981</c:v>
                </c:pt>
                <c:pt idx="69">
                  <c:v>43982</c:v>
                </c:pt>
                <c:pt idx="70">
                  <c:v>43983</c:v>
                </c:pt>
                <c:pt idx="71">
                  <c:v>43984</c:v>
                </c:pt>
                <c:pt idx="72">
                  <c:v>43985</c:v>
                </c:pt>
                <c:pt idx="73">
                  <c:v>43986</c:v>
                </c:pt>
                <c:pt idx="74">
                  <c:v>43987</c:v>
                </c:pt>
                <c:pt idx="75">
                  <c:v>43988</c:v>
                </c:pt>
                <c:pt idx="76">
                  <c:v>43989</c:v>
                </c:pt>
                <c:pt idx="77">
                  <c:v>43990</c:v>
                </c:pt>
                <c:pt idx="78">
                  <c:v>43991</c:v>
                </c:pt>
                <c:pt idx="79">
                  <c:v>43992</c:v>
                </c:pt>
                <c:pt idx="80">
                  <c:v>43993</c:v>
                </c:pt>
                <c:pt idx="81">
                  <c:v>43994</c:v>
                </c:pt>
                <c:pt idx="82">
                  <c:v>43995</c:v>
                </c:pt>
                <c:pt idx="83">
                  <c:v>43996</c:v>
                </c:pt>
                <c:pt idx="84">
                  <c:v>43997</c:v>
                </c:pt>
                <c:pt idx="85">
                  <c:v>43998</c:v>
                </c:pt>
                <c:pt idx="86">
                  <c:v>43999</c:v>
                </c:pt>
                <c:pt idx="87">
                  <c:v>44000</c:v>
                </c:pt>
                <c:pt idx="88">
                  <c:v>44001</c:v>
                </c:pt>
                <c:pt idx="89">
                  <c:v>44002</c:v>
                </c:pt>
                <c:pt idx="90">
                  <c:v>44003</c:v>
                </c:pt>
                <c:pt idx="91">
                  <c:v>44004</c:v>
                </c:pt>
                <c:pt idx="92">
                  <c:v>44005</c:v>
                </c:pt>
                <c:pt idx="93">
                  <c:v>44006</c:v>
                </c:pt>
                <c:pt idx="94">
                  <c:v>44007</c:v>
                </c:pt>
                <c:pt idx="95">
                  <c:v>44008</c:v>
                </c:pt>
                <c:pt idx="96">
                  <c:v>44009</c:v>
                </c:pt>
                <c:pt idx="97">
                  <c:v>44010</c:v>
                </c:pt>
                <c:pt idx="98">
                  <c:v>44011</c:v>
                </c:pt>
                <c:pt idx="99">
                  <c:v>44012</c:v>
                </c:pt>
                <c:pt idx="100">
                  <c:v>44013</c:v>
                </c:pt>
                <c:pt idx="101">
                  <c:v>44014</c:v>
                </c:pt>
                <c:pt idx="102">
                  <c:v>44015</c:v>
                </c:pt>
                <c:pt idx="103">
                  <c:v>44016</c:v>
                </c:pt>
                <c:pt idx="104">
                  <c:v>44017</c:v>
                </c:pt>
                <c:pt idx="105">
                  <c:v>44018</c:v>
                </c:pt>
                <c:pt idx="106">
                  <c:v>44019</c:v>
                </c:pt>
                <c:pt idx="107">
                  <c:v>44020</c:v>
                </c:pt>
                <c:pt idx="108">
                  <c:v>44021</c:v>
                </c:pt>
                <c:pt idx="109">
                  <c:v>44022</c:v>
                </c:pt>
                <c:pt idx="110">
                  <c:v>44023</c:v>
                </c:pt>
                <c:pt idx="111">
                  <c:v>44024</c:v>
                </c:pt>
                <c:pt idx="112">
                  <c:v>44025</c:v>
                </c:pt>
                <c:pt idx="113">
                  <c:v>44026</c:v>
                </c:pt>
                <c:pt idx="114">
                  <c:v>44027</c:v>
                </c:pt>
                <c:pt idx="115">
                  <c:v>44028</c:v>
                </c:pt>
                <c:pt idx="116">
                  <c:v>44029</c:v>
                </c:pt>
                <c:pt idx="117">
                  <c:v>44030</c:v>
                </c:pt>
                <c:pt idx="118">
                  <c:v>44031</c:v>
                </c:pt>
                <c:pt idx="119">
                  <c:v>44032</c:v>
                </c:pt>
                <c:pt idx="120">
                  <c:v>44033</c:v>
                </c:pt>
                <c:pt idx="121">
                  <c:v>44034</c:v>
                </c:pt>
                <c:pt idx="122">
                  <c:v>44035</c:v>
                </c:pt>
                <c:pt idx="123">
                  <c:v>44036</c:v>
                </c:pt>
                <c:pt idx="124">
                  <c:v>44037</c:v>
                </c:pt>
                <c:pt idx="125">
                  <c:v>44038</c:v>
                </c:pt>
                <c:pt idx="126">
                  <c:v>44039</c:v>
                </c:pt>
                <c:pt idx="127">
                  <c:v>44040</c:v>
                </c:pt>
                <c:pt idx="128">
                  <c:v>44041</c:v>
                </c:pt>
                <c:pt idx="129">
                  <c:v>44042</c:v>
                </c:pt>
                <c:pt idx="130">
                  <c:v>44043</c:v>
                </c:pt>
                <c:pt idx="131">
                  <c:v>44044</c:v>
                </c:pt>
                <c:pt idx="132">
                  <c:v>44045</c:v>
                </c:pt>
                <c:pt idx="133">
                  <c:v>44046</c:v>
                </c:pt>
                <c:pt idx="134">
                  <c:v>44047</c:v>
                </c:pt>
                <c:pt idx="135">
                  <c:v>44048</c:v>
                </c:pt>
                <c:pt idx="136">
                  <c:v>44049</c:v>
                </c:pt>
                <c:pt idx="137">
                  <c:v>44050</c:v>
                </c:pt>
                <c:pt idx="138">
                  <c:v>44051</c:v>
                </c:pt>
                <c:pt idx="139">
                  <c:v>44052</c:v>
                </c:pt>
                <c:pt idx="140">
                  <c:v>44053</c:v>
                </c:pt>
                <c:pt idx="141">
                  <c:v>44054</c:v>
                </c:pt>
                <c:pt idx="142">
                  <c:v>44055</c:v>
                </c:pt>
                <c:pt idx="143">
                  <c:v>44056</c:v>
                </c:pt>
                <c:pt idx="144">
                  <c:v>44057</c:v>
                </c:pt>
                <c:pt idx="145">
                  <c:v>44058</c:v>
                </c:pt>
                <c:pt idx="146">
                  <c:v>44059</c:v>
                </c:pt>
                <c:pt idx="147">
                  <c:v>44060</c:v>
                </c:pt>
                <c:pt idx="148">
                  <c:v>44061</c:v>
                </c:pt>
                <c:pt idx="149">
                  <c:v>44062</c:v>
                </c:pt>
                <c:pt idx="150">
                  <c:v>44063</c:v>
                </c:pt>
                <c:pt idx="151">
                  <c:v>44064</c:v>
                </c:pt>
                <c:pt idx="152">
                  <c:v>44065</c:v>
                </c:pt>
                <c:pt idx="153">
                  <c:v>44066</c:v>
                </c:pt>
                <c:pt idx="154">
                  <c:v>44067</c:v>
                </c:pt>
                <c:pt idx="155">
                  <c:v>44068</c:v>
                </c:pt>
                <c:pt idx="156">
                  <c:v>44069</c:v>
                </c:pt>
                <c:pt idx="157">
                  <c:v>44070</c:v>
                </c:pt>
                <c:pt idx="158">
                  <c:v>44071</c:v>
                </c:pt>
                <c:pt idx="159">
                  <c:v>44072</c:v>
                </c:pt>
                <c:pt idx="160">
                  <c:v>44073</c:v>
                </c:pt>
                <c:pt idx="161">
                  <c:v>44074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44079</c:v>
                </c:pt>
                <c:pt idx="167">
                  <c:v>44080</c:v>
                </c:pt>
                <c:pt idx="168">
                  <c:v>44081</c:v>
                </c:pt>
                <c:pt idx="169">
                  <c:v>44082</c:v>
                </c:pt>
                <c:pt idx="170">
                  <c:v>44083</c:v>
                </c:pt>
                <c:pt idx="171">
                  <c:v>44084</c:v>
                </c:pt>
                <c:pt idx="172">
                  <c:v>44085</c:v>
                </c:pt>
                <c:pt idx="173">
                  <c:v>44086</c:v>
                </c:pt>
                <c:pt idx="174">
                  <c:v>44087</c:v>
                </c:pt>
                <c:pt idx="175">
                  <c:v>44088</c:v>
                </c:pt>
                <c:pt idx="176">
                  <c:v>44089</c:v>
                </c:pt>
                <c:pt idx="177">
                  <c:v>44090</c:v>
                </c:pt>
                <c:pt idx="178">
                  <c:v>44091</c:v>
                </c:pt>
                <c:pt idx="179">
                  <c:v>44092</c:v>
                </c:pt>
                <c:pt idx="180">
                  <c:v>44093</c:v>
                </c:pt>
                <c:pt idx="181">
                  <c:v>44094</c:v>
                </c:pt>
                <c:pt idx="182">
                  <c:v>44095</c:v>
                </c:pt>
                <c:pt idx="183">
                  <c:v>44096</c:v>
                </c:pt>
                <c:pt idx="184">
                  <c:v>44097</c:v>
                </c:pt>
                <c:pt idx="185">
                  <c:v>44098</c:v>
                </c:pt>
                <c:pt idx="186">
                  <c:v>44099</c:v>
                </c:pt>
                <c:pt idx="187">
                  <c:v>44100</c:v>
                </c:pt>
                <c:pt idx="188">
                  <c:v>44101</c:v>
                </c:pt>
                <c:pt idx="189">
                  <c:v>44102</c:v>
                </c:pt>
                <c:pt idx="190">
                  <c:v>44103</c:v>
                </c:pt>
                <c:pt idx="191">
                  <c:v>44104</c:v>
                </c:pt>
                <c:pt idx="192">
                  <c:v>44105</c:v>
                </c:pt>
                <c:pt idx="193">
                  <c:v>44106</c:v>
                </c:pt>
                <c:pt idx="194">
                  <c:v>44107</c:v>
                </c:pt>
                <c:pt idx="195">
                  <c:v>44108</c:v>
                </c:pt>
                <c:pt idx="196">
                  <c:v>44109</c:v>
                </c:pt>
                <c:pt idx="197">
                  <c:v>44110</c:v>
                </c:pt>
                <c:pt idx="198">
                  <c:v>44111</c:v>
                </c:pt>
                <c:pt idx="199">
                  <c:v>44112</c:v>
                </c:pt>
                <c:pt idx="200">
                  <c:v>44113</c:v>
                </c:pt>
                <c:pt idx="201">
                  <c:v>44114</c:v>
                </c:pt>
                <c:pt idx="202">
                  <c:v>44115</c:v>
                </c:pt>
                <c:pt idx="203">
                  <c:v>44116</c:v>
                </c:pt>
                <c:pt idx="204">
                  <c:v>44117</c:v>
                </c:pt>
                <c:pt idx="205">
                  <c:v>44118</c:v>
                </c:pt>
                <c:pt idx="206">
                  <c:v>44119</c:v>
                </c:pt>
                <c:pt idx="207">
                  <c:v>44120</c:v>
                </c:pt>
                <c:pt idx="208">
                  <c:v>44121</c:v>
                </c:pt>
                <c:pt idx="209">
                  <c:v>44122</c:v>
                </c:pt>
                <c:pt idx="210">
                  <c:v>44123</c:v>
                </c:pt>
                <c:pt idx="211">
                  <c:v>44124</c:v>
                </c:pt>
                <c:pt idx="212">
                  <c:v>44125</c:v>
                </c:pt>
                <c:pt idx="213">
                  <c:v>44126</c:v>
                </c:pt>
                <c:pt idx="214">
                  <c:v>44127</c:v>
                </c:pt>
                <c:pt idx="215">
                  <c:v>44128</c:v>
                </c:pt>
                <c:pt idx="216">
                  <c:v>44129</c:v>
                </c:pt>
                <c:pt idx="217">
                  <c:v>44130</c:v>
                </c:pt>
                <c:pt idx="218">
                  <c:v>44131</c:v>
                </c:pt>
                <c:pt idx="219">
                  <c:v>44132</c:v>
                </c:pt>
                <c:pt idx="220">
                  <c:v>44133</c:v>
                </c:pt>
                <c:pt idx="221">
                  <c:v>44134</c:v>
                </c:pt>
                <c:pt idx="222">
                  <c:v>44135</c:v>
                </c:pt>
                <c:pt idx="223">
                  <c:v>44136</c:v>
                </c:pt>
                <c:pt idx="224">
                  <c:v>44137</c:v>
                </c:pt>
                <c:pt idx="225">
                  <c:v>44138</c:v>
                </c:pt>
                <c:pt idx="226">
                  <c:v>44139</c:v>
                </c:pt>
                <c:pt idx="227">
                  <c:v>44140</c:v>
                </c:pt>
                <c:pt idx="228">
                  <c:v>44141</c:v>
                </c:pt>
                <c:pt idx="229">
                  <c:v>44142</c:v>
                </c:pt>
                <c:pt idx="230">
                  <c:v>44143</c:v>
                </c:pt>
                <c:pt idx="231">
                  <c:v>44144</c:v>
                </c:pt>
                <c:pt idx="232">
                  <c:v>44145</c:v>
                </c:pt>
                <c:pt idx="233">
                  <c:v>44146</c:v>
                </c:pt>
                <c:pt idx="234">
                  <c:v>44147</c:v>
                </c:pt>
                <c:pt idx="235">
                  <c:v>44148</c:v>
                </c:pt>
                <c:pt idx="236">
                  <c:v>44149</c:v>
                </c:pt>
                <c:pt idx="237">
                  <c:v>44150</c:v>
                </c:pt>
                <c:pt idx="238">
                  <c:v>44151</c:v>
                </c:pt>
                <c:pt idx="239">
                  <c:v>44152</c:v>
                </c:pt>
                <c:pt idx="240">
                  <c:v>44153</c:v>
                </c:pt>
                <c:pt idx="241">
                  <c:v>44154</c:v>
                </c:pt>
                <c:pt idx="242">
                  <c:v>44155</c:v>
                </c:pt>
                <c:pt idx="243">
                  <c:v>44156</c:v>
                </c:pt>
                <c:pt idx="244">
                  <c:v>44157</c:v>
                </c:pt>
                <c:pt idx="245">
                  <c:v>44158</c:v>
                </c:pt>
                <c:pt idx="246">
                  <c:v>44159</c:v>
                </c:pt>
                <c:pt idx="247">
                  <c:v>44160</c:v>
                </c:pt>
                <c:pt idx="248">
                  <c:v>44161</c:v>
                </c:pt>
                <c:pt idx="249">
                  <c:v>44162</c:v>
                </c:pt>
                <c:pt idx="250">
                  <c:v>44163</c:v>
                </c:pt>
                <c:pt idx="251">
                  <c:v>44164</c:v>
                </c:pt>
                <c:pt idx="252">
                  <c:v>44165</c:v>
                </c:pt>
                <c:pt idx="253">
                  <c:v>44166</c:v>
                </c:pt>
                <c:pt idx="254">
                  <c:v>44167</c:v>
                </c:pt>
              </c:numCache>
            </c:numRef>
          </c:cat>
          <c:val>
            <c:numRef>
              <c:f>Rt!$AM$3:$AM$257</c:f>
              <c:numCache>
                <c:formatCode>General</c:formatCode>
                <c:ptCount val="255"/>
                <c:pt idx="0">
                  <c:v>2.6220495940536601</c:v>
                </c:pt>
                <c:pt idx="1">
                  <c:v>2.2963525011375201</c:v>
                </c:pt>
                <c:pt idx="2">
                  <c:v>2.1558851438339199</c:v>
                </c:pt>
                <c:pt idx="3">
                  <c:v>1.98004285257812</c:v>
                </c:pt>
                <c:pt idx="4">
                  <c:v>1.8352740898495199</c:v>
                </c:pt>
                <c:pt idx="5">
                  <c:v>1.7333052367717201</c:v>
                </c:pt>
                <c:pt idx="6">
                  <c:v>1.63404508821159</c:v>
                </c:pt>
                <c:pt idx="7">
                  <c:v>1.53283762472632</c:v>
                </c:pt>
                <c:pt idx="8">
                  <c:v>1.4247359413060301</c:v>
                </c:pt>
                <c:pt idx="9">
                  <c:v>1.31289328103479</c:v>
                </c:pt>
                <c:pt idx="10">
                  <c:v>1.2406441534216099</c:v>
                </c:pt>
                <c:pt idx="11">
                  <c:v>1.1478276704532999</c:v>
                </c:pt>
                <c:pt idx="12">
                  <c:v>1.0606209068713699</c:v>
                </c:pt>
                <c:pt idx="13">
                  <c:v>0.97966176494019996</c:v>
                </c:pt>
                <c:pt idx="14">
                  <c:v>0.92396408341945302</c:v>
                </c:pt>
                <c:pt idx="15">
                  <c:v>0.91054494828774202</c:v>
                </c:pt>
                <c:pt idx="16">
                  <c:v>0.88900867602380995</c:v>
                </c:pt>
                <c:pt idx="17">
                  <c:v>0.876415443366382</c:v>
                </c:pt>
                <c:pt idx="18">
                  <c:v>0.87350162294337397</c:v>
                </c:pt>
                <c:pt idx="19">
                  <c:v>0.86543546568908203</c:v>
                </c:pt>
                <c:pt idx="20">
                  <c:v>0.86308027497704498</c:v>
                </c:pt>
                <c:pt idx="21">
                  <c:v>0.866215163071969</c:v>
                </c:pt>
                <c:pt idx="22">
                  <c:v>0.81438342749692005</c:v>
                </c:pt>
                <c:pt idx="23">
                  <c:v>0.79134231778653397</c:v>
                </c:pt>
                <c:pt idx="24">
                  <c:v>0.77470626972423096</c:v>
                </c:pt>
                <c:pt idx="25">
                  <c:v>0.76850680762039902</c:v>
                </c:pt>
                <c:pt idx="26">
                  <c:v>0.75896894935149894</c:v>
                </c:pt>
                <c:pt idx="27">
                  <c:v>0.78483137217646903</c:v>
                </c:pt>
                <c:pt idx="28">
                  <c:v>0.797707213193662</c:v>
                </c:pt>
                <c:pt idx="29">
                  <c:v>0.84401530848573003</c:v>
                </c:pt>
                <c:pt idx="30">
                  <c:v>0.83530535716679999</c:v>
                </c:pt>
                <c:pt idx="31">
                  <c:v>0.81338991562213703</c:v>
                </c:pt>
                <c:pt idx="32">
                  <c:v>0.80147755218306005</c:v>
                </c:pt>
                <c:pt idx="33">
                  <c:v>0.80245126499863295</c:v>
                </c:pt>
                <c:pt idx="34">
                  <c:v>0.78043309090217405</c:v>
                </c:pt>
                <c:pt idx="35">
                  <c:v>0.78866443864630797</c:v>
                </c:pt>
                <c:pt idx="36">
                  <c:v>0.77360082389002305</c:v>
                </c:pt>
                <c:pt idx="37">
                  <c:v>0.79145453478384398</c:v>
                </c:pt>
                <c:pt idx="38">
                  <c:v>0.79302463596827999</c:v>
                </c:pt>
                <c:pt idx="39">
                  <c:v>0.76903982390728398</c:v>
                </c:pt>
                <c:pt idx="40">
                  <c:v>0.71449371860060595</c:v>
                </c:pt>
                <c:pt idx="41">
                  <c:v>0.70164016666215301</c:v>
                </c:pt>
                <c:pt idx="42">
                  <c:v>0.71578051917485896</c:v>
                </c:pt>
                <c:pt idx="43">
                  <c:v>0.71396004228868204</c:v>
                </c:pt>
                <c:pt idx="44">
                  <c:v>0.686590388434272</c:v>
                </c:pt>
                <c:pt idx="45">
                  <c:v>0.69017057540539095</c:v>
                </c:pt>
                <c:pt idx="46">
                  <c:v>0.68350714629556497</c:v>
                </c:pt>
                <c:pt idx="47">
                  <c:v>0.74286578668997405</c:v>
                </c:pt>
                <c:pt idx="48">
                  <c:v>0.79892431473944903</c:v>
                </c:pt>
                <c:pt idx="49">
                  <c:v>0.79218656101763296</c:v>
                </c:pt>
                <c:pt idx="50">
                  <c:v>0.76694663802479701</c:v>
                </c:pt>
                <c:pt idx="51">
                  <c:v>0.78057142824062498</c:v>
                </c:pt>
                <c:pt idx="52">
                  <c:v>0.75755068673960402</c:v>
                </c:pt>
                <c:pt idx="53">
                  <c:v>0.78153092783780698</c:v>
                </c:pt>
                <c:pt idx="54">
                  <c:v>0.78426861422378003</c:v>
                </c:pt>
                <c:pt idx="55">
                  <c:v>0.79381446683816903</c:v>
                </c:pt>
                <c:pt idx="56">
                  <c:v>0.84750834356746896</c:v>
                </c:pt>
                <c:pt idx="57">
                  <c:v>0.86177531472022595</c:v>
                </c:pt>
                <c:pt idx="58">
                  <c:v>0.87227164732444595</c:v>
                </c:pt>
                <c:pt idx="59">
                  <c:v>0.87639272095035603</c:v>
                </c:pt>
                <c:pt idx="60">
                  <c:v>0.83299882532244296</c:v>
                </c:pt>
                <c:pt idx="61">
                  <c:v>0.83118825593269197</c:v>
                </c:pt>
                <c:pt idx="62">
                  <c:v>0.82360422144941503</c:v>
                </c:pt>
                <c:pt idx="63">
                  <c:v>0.82833560731053901</c:v>
                </c:pt>
                <c:pt idx="64">
                  <c:v>0.804686363887542</c:v>
                </c:pt>
                <c:pt idx="65">
                  <c:v>0.77867117630580795</c:v>
                </c:pt>
                <c:pt idx="66">
                  <c:v>0.73302137393386202</c:v>
                </c:pt>
                <c:pt idx="67">
                  <c:v>0.75748024424195504</c:v>
                </c:pt>
                <c:pt idx="68">
                  <c:v>0.77779908419999999</c:v>
                </c:pt>
                <c:pt idx="69">
                  <c:v>0.81554110861947704</c:v>
                </c:pt>
                <c:pt idx="70">
                  <c:v>0.81199333917476002</c:v>
                </c:pt>
                <c:pt idx="71">
                  <c:v>0.83048051781756405</c:v>
                </c:pt>
                <c:pt idx="72">
                  <c:v>0.75976942562446204</c:v>
                </c:pt>
                <c:pt idx="73">
                  <c:v>0.81355534774387595</c:v>
                </c:pt>
                <c:pt idx="74">
                  <c:v>0.84238045959738295</c:v>
                </c:pt>
                <c:pt idx="75">
                  <c:v>0.79622921301668004</c:v>
                </c:pt>
                <c:pt idx="76">
                  <c:v>0.819703356524069</c:v>
                </c:pt>
                <c:pt idx="77">
                  <c:v>0.80906237930279701</c:v>
                </c:pt>
                <c:pt idx="78">
                  <c:v>0.80957117321487204</c:v>
                </c:pt>
                <c:pt idx="79">
                  <c:v>0.83517524844129898</c:v>
                </c:pt>
                <c:pt idx="80">
                  <c:v>0.87111244094807505</c:v>
                </c:pt>
                <c:pt idx="81">
                  <c:v>0.88677960991574001</c:v>
                </c:pt>
                <c:pt idx="82">
                  <c:v>0.86194747008450701</c:v>
                </c:pt>
                <c:pt idx="83">
                  <c:v>0.85097305012259405</c:v>
                </c:pt>
                <c:pt idx="84">
                  <c:v>0.84748715179873202</c:v>
                </c:pt>
                <c:pt idx="85">
                  <c:v>0.87640888009279605</c:v>
                </c:pt>
                <c:pt idx="86">
                  <c:v>0.90560820318809998</c:v>
                </c:pt>
                <c:pt idx="87">
                  <c:v>0.85022810987473396</c:v>
                </c:pt>
                <c:pt idx="88">
                  <c:v>0.85191688411805999</c:v>
                </c:pt>
                <c:pt idx="89">
                  <c:v>0.92250237680341296</c:v>
                </c:pt>
                <c:pt idx="90">
                  <c:v>0.89868311341559004</c:v>
                </c:pt>
                <c:pt idx="91">
                  <c:v>0.92574532024832501</c:v>
                </c:pt>
                <c:pt idx="92">
                  <c:v>0.853812956622924</c:v>
                </c:pt>
                <c:pt idx="93">
                  <c:v>0.84944406072396506</c:v>
                </c:pt>
                <c:pt idx="94">
                  <c:v>0.86820615720624295</c:v>
                </c:pt>
                <c:pt idx="95">
                  <c:v>0.88029652978157702</c:v>
                </c:pt>
                <c:pt idx="96">
                  <c:v>0.88985324422147005</c:v>
                </c:pt>
                <c:pt idx="97">
                  <c:v>0.87042645620921799</c:v>
                </c:pt>
                <c:pt idx="98">
                  <c:v>0.90315857612573003</c:v>
                </c:pt>
                <c:pt idx="99">
                  <c:v>0.97458730717907605</c:v>
                </c:pt>
                <c:pt idx="100">
                  <c:v>0.92704669070503398</c:v>
                </c:pt>
                <c:pt idx="101">
                  <c:v>0.88043210875657796</c:v>
                </c:pt>
                <c:pt idx="102">
                  <c:v>0.76971798282922699</c:v>
                </c:pt>
                <c:pt idx="103">
                  <c:v>0.79471522456944499</c:v>
                </c:pt>
                <c:pt idx="104">
                  <c:v>0.84350294478906696</c:v>
                </c:pt>
                <c:pt idx="105">
                  <c:v>0.83768940407442005</c:v>
                </c:pt>
                <c:pt idx="106">
                  <c:v>0.84744324407715399</c:v>
                </c:pt>
                <c:pt idx="107">
                  <c:v>0.879584147491701</c:v>
                </c:pt>
                <c:pt idx="108">
                  <c:v>0.87293042941754595</c:v>
                </c:pt>
                <c:pt idx="109">
                  <c:v>0.91199939109378403</c:v>
                </c:pt>
                <c:pt idx="110">
                  <c:v>0.84573050065828803</c:v>
                </c:pt>
                <c:pt idx="111">
                  <c:v>0.88142693321339205</c:v>
                </c:pt>
                <c:pt idx="112">
                  <c:v>0.90970464971150899</c:v>
                </c:pt>
                <c:pt idx="113">
                  <c:v>0.977225807497064</c:v>
                </c:pt>
                <c:pt idx="114">
                  <c:v>0.99555526017728402</c:v>
                </c:pt>
                <c:pt idx="115">
                  <c:v>1.0326734542493501</c:v>
                </c:pt>
                <c:pt idx="116">
                  <c:v>1.06352125118453</c:v>
                </c:pt>
                <c:pt idx="117">
                  <c:v>1.2612255901413101</c:v>
                </c:pt>
                <c:pt idx="118">
                  <c:v>1.3482429617946401</c:v>
                </c:pt>
                <c:pt idx="119">
                  <c:v>1.33608917311049</c:v>
                </c:pt>
                <c:pt idx="120">
                  <c:v>1.0890725617769399</c:v>
                </c:pt>
                <c:pt idx="121">
                  <c:v>1.15627128544883</c:v>
                </c:pt>
                <c:pt idx="122">
                  <c:v>1.2668518279595999</c:v>
                </c:pt>
                <c:pt idx="123">
                  <c:v>1.4488896386085699</c:v>
                </c:pt>
                <c:pt idx="124">
                  <c:v>1.34425329112221</c:v>
                </c:pt>
                <c:pt idx="125">
                  <c:v>1.2369612366784499</c:v>
                </c:pt>
                <c:pt idx="126">
                  <c:v>1.22878968325506</c:v>
                </c:pt>
                <c:pt idx="127">
                  <c:v>1.4379644000362199</c:v>
                </c:pt>
                <c:pt idx="128">
                  <c:v>1.47648715839377</c:v>
                </c:pt>
                <c:pt idx="129">
                  <c:v>1.33063584383594</c:v>
                </c:pt>
                <c:pt idx="130">
                  <c:v>1.10651677283314</c:v>
                </c:pt>
                <c:pt idx="131">
                  <c:v>1.0823967360959199</c:v>
                </c:pt>
                <c:pt idx="132">
                  <c:v>1.1143860515866</c:v>
                </c:pt>
                <c:pt idx="133">
                  <c:v>1.1180784370660699</c:v>
                </c:pt>
                <c:pt idx="134">
                  <c:v>0.98519972152441804</c:v>
                </c:pt>
                <c:pt idx="135">
                  <c:v>1.0191056096386899</c:v>
                </c:pt>
                <c:pt idx="136">
                  <c:v>1.06656928313633</c:v>
                </c:pt>
                <c:pt idx="137">
                  <c:v>1.1590654157121201</c:v>
                </c:pt>
                <c:pt idx="138">
                  <c:v>1.1696756612225701</c:v>
                </c:pt>
                <c:pt idx="139">
                  <c:v>1.1176371461013099</c:v>
                </c:pt>
                <c:pt idx="140">
                  <c:v>1.1358354564490201</c:v>
                </c:pt>
                <c:pt idx="141">
                  <c:v>1.2741902419748301</c:v>
                </c:pt>
                <c:pt idx="142">
                  <c:v>1.17172753073237</c:v>
                </c:pt>
                <c:pt idx="143">
                  <c:v>1.1920683402193299</c:v>
                </c:pt>
                <c:pt idx="144">
                  <c:v>1.1535598004026599</c:v>
                </c:pt>
                <c:pt idx="145">
                  <c:v>1.1320575707693199</c:v>
                </c:pt>
                <c:pt idx="146">
                  <c:v>1.13514416056962</c:v>
                </c:pt>
                <c:pt idx="147">
                  <c:v>1.0186212874192799</c:v>
                </c:pt>
                <c:pt idx="148">
                  <c:v>0.92242223597134099</c:v>
                </c:pt>
                <c:pt idx="149">
                  <c:v>0.94308666463450697</c:v>
                </c:pt>
                <c:pt idx="150">
                  <c:v>0.87855811134561201</c:v>
                </c:pt>
                <c:pt idx="151">
                  <c:v>0.88828456004226297</c:v>
                </c:pt>
                <c:pt idx="152">
                  <c:v>0.84945505077610495</c:v>
                </c:pt>
                <c:pt idx="153">
                  <c:v>0.81538075556446898</c:v>
                </c:pt>
                <c:pt idx="154">
                  <c:v>0.85375909626971902</c:v>
                </c:pt>
                <c:pt idx="155">
                  <c:v>0.78924793078231503</c:v>
                </c:pt>
                <c:pt idx="156">
                  <c:v>0.73976749664725405</c:v>
                </c:pt>
                <c:pt idx="157">
                  <c:v>0.73761152617002801</c:v>
                </c:pt>
                <c:pt idx="158">
                  <c:v>0.72821408341801397</c:v>
                </c:pt>
                <c:pt idx="159">
                  <c:v>0.67313404963852297</c:v>
                </c:pt>
                <c:pt idx="160">
                  <c:v>0.69918803332184798</c:v>
                </c:pt>
                <c:pt idx="161">
                  <c:v>0.73808358849307298</c:v>
                </c:pt>
                <c:pt idx="162">
                  <c:v>0.88488530099746798</c:v>
                </c:pt>
                <c:pt idx="163">
                  <c:v>0.967824288468629</c:v>
                </c:pt>
                <c:pt idx="164">
                  <c:v>0.93622885348830898</c:v>
                </c:pt>
                <c:pt idx="165">
                  <c:v>0.94953556980869203</c:v>
                </c:pt>
                <c:pt idx="166">
                  <c:v>1.0327066551192801</c:v>
                </c:pt>
                <c:pt idx="167">
                  <c:v>1.0495373964343899</c:v>
                </c:pt>
                <c:pt idx="168">
                  <c:v>1.1325041571630601</c:v>
                </c:pt>
                <c:pt idx="169">
                  <c:v>1.2557761944563399</c:v>
                </c:pt>
                <c:pt idx="170">
                  <c:v>1.2095769546031301</c:v>
                </c:pt>
                <c:pt idx="171">
                  <c:v>1.2532088085892601</c:v>
                </c:pt>
                <c:pt idx="172">
                  <c:v>1.27588554432399</c:v>
                </c:pt>
                <c:pt idx="173">
                  <c:v>1.3597122566034201</c:v>
                </c:pt>
                <c:pt idx="174">
                  <c:v>1.4693894821476601</c:v>
                </c:pt>
                <c:pt idx="175">
                  <c:v>1.41080076043937</c:v>
                </c:pt>
                <c:pt idx="176">
                  <c:v>1.3400069249718001</c:v>
                </c:pt>
                <c:pt idx="177">
                  <c:v>1.34751187474626</c:v>
                </c:pt>
                <c:pt idx="178">
                  <c:v>1.38279403807652</c:v>
                </c:pt>
                <c:pt idx="179">
                  <c:v>1.38639298288068</c:v>
                </c:pt>
                <c:pt idx="180">
                  <c:v>1.38239356875079</c:v>
                </c:pt>
                <c:pt idx="181">
                  <c:v>1.3094177930053701</c:v>
                </c:pt>
                <c:pt idx="182">
                  <c:v>1.32577700492219</c:v>
                </c:pt>
                <c:pt idx="183">
                  <c:v>1.3216571144973199</c:v>
                </c:pt>
                <c:pt idx="184">
                  <c:v>1.3363447597379099</c:v>
                </c:pt>
                <c:pt idx="185">
                  <c:v>1.3692160611697299</c:v>
                </c:pt>
                <c:pt idx="186">
                  <c:v>1.35274147809439</c:v>
                </c:pt>
                <c:pt idx="187">
                  <c:v>1.2510222363994801</c:v>
                </c:pt>
                <c:pt idx="188">
                  <c:v>1.1723898668852699</c:v>
                </c:pt>
                <c:pt idx="189">
                  <c:v>1.1257064806949</c:v>
                </c:pt>
                <c:pt idx="190">
                  <c:v>1.1263118087420501</c:v>
                </c:pt>
                <c:pt idx="191">
                  <c:v>1.12885473280371</c:v>
                </c:pt>
                <c:pt idx="192">
                  <c:v>1.1087670695712499</c:v>
                </c:pt>
                <c:pt idx="193">
                  <c:v>1.07006825551871</c:v>
                </c:pt>
                <c:pt idx="194">
                  <c:v>1.0961906824457599</c:v>
                </c:pt>
                <c:pt idx="195">
                  <c:v>1.16343275399002</c:v>
                </c:pt>
                <c:pt idx="196">
                  <c:v>1.1914868500457301</c:v>
                </c:pt>
                <c:pt idx="197">
                  <c:v>1.1935579141424599</c:v>
                </c:pt>
                <c:pt idx="198">
                  <c:v>1.2433344276694001</c:v>
                </c:pt>
                <c:pt idx="199">
                  <c:v>1.2624986016428701</c:v>
                </c:pt>
                <c:pt idx="200">
                  <c:v>1.3372388502780099</c:v>
                </c:pt>
                <c:pt idx="201">
                  <c:v>1.4125999718700299</c:v>
                </c:pt>
                <c:pt idx="202">
                  <c:v>1.39117982739611</c:v>
                </c:pt>
                <c:pt idx="203">
                  <c:v>1.40380946006102</c:v>
                </c:pt>
                <c:pt idx="204">
                  <c:v>1.4498147717671499</c:v>
                </c:pt>
                <c:pt idx="205">
                  <c:v>1.4939400695949501</c:v>
                </c:pt>
                <c:pt idx="206">
                  <c:v>1.5545326505775201</c:v>
                </c:pt>
                <c:pt idx="207">
                  <c:v>1.5168949594528001</c:v>
                </c:pt>
                <c:pt idx="208">
                  <c:v>1.5565417239133099</c:v>
                </c:pt>
                <c:pt idx="209">
                  <c:v>1.52422699280929</c:v>
                </c:pt>
                <c:pt idx="210">
                  <c:v>1.45498948321177</c:v>
                </c:pt>
                <c:pt idx="211">
                  <c:v>1.4646143265144</c:v>
                </c:pt>
                <c:pt idx="212">
                  <c:v>1.4512751056316</c:v>
                </c:pt>
                <c:pt idx="213">
                  <c:v>1.4575126446909801</c:v>
                </c:pt>
                <c:pt idx="214">
                  <c:v>1.53115015037112</c:v>
                </c:pt>
                <c:pt idx="215">
                  <c:v>1.5192737619146</c:v>
                </c:pt>
                <c:pt idx="216">
                  <c:v>1.49103565638949</c:v>
                </c:pt>
                <c:pt idx="217">
                  <c:v>1.4667682686327099</c:v>
                </c:pt>
                <c:pt idx="218">
                  <c:v>1.4447416553899</c:v>
                </c:pt>
                <c:pt idx="219">
                  <c:v>1.4347942431898799</c:v>
                </c:pt>
                <c:pt idx="220">
                  <c:v>1.3751834200208899</c:v>
                </c:pt>
                <c:pt idx="221">
                  <c:v>1.3073806802841501</c:v>
                </c:pt>
                <c:pt idx="222">
                  <c:v>1.2444669432784801</c:v>
                </c:pt>
                <c:pt idx="223">
                  <c:v>1.1858402691476899</c:v>
                </c:pt>
                <c:pt idx="224">
                  <c:v>1.14722943970453</c:v>
                </c:pt>
                <c:pt idx="225">
                  <c:v>1.1501030028769399</c:v>
                </c:pt>
                <c:pt idx="226">
                  <c:v>1.09403315377425</c:v>
                </c:pt>
                <c:pt idx="227">
                  <c:v>1.0386327489620699</c:v>
                </c:pt>
                <c:pt idx="228">
                  <c:v>0.99206595238823503</c:v>
                </c:pt>
                <c:pt idx="229">
                  <c:v>0.94462302734491699</c:v>
                </c:pt>
                <c:pt idx="230">
                  <c:v>0.91374071283177405</c:v>
                </c:pt>
                <c:pt idx="231">
                  <c:v>0.88863029793769699</c:v>
                </c:pt>
                <c:pt idx="232">
                  <c:v>0.84454580222159403</c:v>
                </c:pt>
                <c:pt idx="233">
                  <c:v>0.84108490353726995</c:v>
                </c:pt>
                <c:pt idx="234">
                  <c:v>0.83185659068441498</c:v>
                </c:pt>
                <c:pt idx="235">
                  <c:v>0.84103112848198702</c:v>
                </c:pt>
                <c:pt idx="236">
                  <c:v>0.85954094465467901</c:v>
                </c:pt>
                <c:pt idx="237">
                  <c:v>0.86096601507453396</c:v>
                </c:pt>
                <c:pt idx="238">
                  <c:v>0.84591239479862701</c:v>
                </c:pt>
                <c:pt idx="239">
                  <c:v>0.80642711748603002</c:v>
                </c:pt>
                <c:pt idx="240">
                  <c:v>0.78104031900094895</c:v>
                </c:pt>
                <c:pt idx="241">
                  <c:v>0.79925346592900703</c:v>
                </c:pt>
                <c:pt idx="242">
                  <c:v>0.77501613250772805</c:v>
                </c:pt>
                <c:pt idx="243">
                  <c:v>0.74727866900294304</c:v>
                </c:pt>
                <c:pt idx="244">
                  <c:v>0.75710704809482898</c:v>
                </c:pt>
                <c:pt idx="245">
                  <c:v>0.77428150754200997</c:v>
                </c:pt>
                <c:pt idx="246">
                  <c:v>0.786752141039325</c:v>
                </c:pt>
                <c:pt idx="247">
                  <c:v>0.79433890164982401</c:v>
                </c:pt>
                <c:pt idx="248">
                  <c:v>0.79258821185485295</c:v>
                </c:pt>
                <c:pt idx="249">
                  <c:v>0.79621648713642601</c:v>
                </c:pt>
                <c:pt idx="250">
                  <c:v>0.81491756885785205</c:v>
                </c:pt>
                <c:pt idx="251">
                  <c:v>0.82258708290215998</c:v>
                </c:pt>
                <c:pt idx="252">
                  <c:v>0.81391336185825003</c:v>
                </c:pt>
                <c:pt idx="253">
                  <c:v>0.79759705729808905</c:v>
                </c:pt>
                <c:pt idx="254">
                  <c:v>0.80849684430603397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6-499C-A726-D6E7BFF06A33}"/>
            </c:ext>
          </c:extLst>
        </c:ser>
        <c:ser>
          <c:idx val="2"/>
          <c:order val="1"/>
          <c:tx>
            <c:strRef>
              <c:f>Rt!$AN$2</c:f>
              <c:strCache>
                <c:ptCount val="1"/>
                <c:pt idx="0">
                  <c:v>Rt Adjusted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Rt!$AK$3:$AK$257</c:f>
              <c:numCache>
                <c:formatCode>d\-mmm</c:formatCode>
                <c:ptCount val="255"/>
                <c:pt idx="0">
                  <c:v>43913</c:v>
                </c:pt>
                <c:pt idx="1">
                  <c:v>43914</c:v>
                </c:pt>
                <c:pt idx="2">
                  <c:v>43915</c:v>
                </c:pt>
                <c:pt idx="3">
                  <c:v>43916</c:v>
                </c:pt>
                <c:pt idx="4">
                  <c:v>43917</c:v>
                </c:pt>
                <c:pt idx="5">
                  <c:v>43918</c:v>
                </c:pt>
                <c:pt idx="6">
                  <c:v>43919</c:v>
                </c:pt>
                <c:pt idx="7">
                  <c:v>43920</c:v>
                </c:pt>
                <c:pt idx="8">
                  <c:v>43921</c:v>
                </c:pt>
                <c:pt idx="9">
                  <c:v>43922</c:v>
                </c:pt>
                <c:pt idx="10">
                  <c:v>43923</c:v>
                </c:pt>
                <c:pt idx="11">
                  <c:v>43924</c:v>
                </c:pt>
                <c:pt idx="12">
                  <c:v>43925</c:v>
                </c:pt>
                <c:pt idx="13">
                  <c:v>43926</c:v>
                </c:pt>
                <c:pt idx="14">
                  <c:v>43927</c:v>
                </c:pt>
                <c:pt idx="15">
                  <c:v>43928</c:v>
                </c:pt>
                <c:pt idx="16">
                  <c:v>43929</c:v>
                </c:pt>
                <c:pt idx="17">
                  <c:v>43930</c:v>
                </c:pt>
                <c:pt idx="18">
                  <c:v>43931</c:v>
                </c:pt>
                <c:pt idx="19">
                  <c:v>43932</c:v>
                </c:pt>
                <c:pt idx="20">
                  <c:v>43933</c:v>
                </c:pt>
                <c:pt idx="21">
                  <c:v>43934</c:v>
                </c:pt>
                <c:pt idx="22">
                  <c:v>43935</c:v>
                </c:pt>
                <c:pt idx="23">
                  <c:v>43936</c:v>
                </c:pt>
                <c:pt idx="24">
                  <c:v>43937</c:v>
                </c:pt>
                <c:pt idx="25">
                  <c:v>43938</c:v>
                </c:pt>
                <c:pt idx="26">
                  <c:v>43939</c:v>
                </c:pt>
                <c:pt idx="27">
                  <c:v>43940</c:v>
                </c:pt>
                <c:pt idx="28">
                  <c:v>43941</c:v>
                </c:pt>
                <c:pt idx="29">
                  <c:v>43942</c:v>
                </c:pt>
                <c:pt idx="30">
                  <c:v>43943</c:v>
                </c:pt>
                <c:pt idx="31">
                  <c:v>43944</c:v>
                </c:pt>
                <c:pt idx="32">
                  <c:v>43945</c:v>
                </c:pt>
                <c:pt idx="33">
                  <c:v>43946</c:v>
                </c:pt>
                <c:pt idx="34">
                  <c:v>43947</c:v>
                </c:pt>
                <c:pt idx="35">
                  <c:v>43948</c:v>
                </c:pt>
                <c:pt idx="36">
                  <c:v>43949</c:v>
                </c:pt>
                <c:pt idx="37">
                  <c:v>43950</c:v>
                </c:pt>
                <c:pt idx="38">
                  <c:v>43951</c:v>
                </c:pt>
                <c:pt idx="39">
                  <c:v>43952</c:v>
                </c:pt>
                <c:pt idx="40">
                  <c:v>43953</c:v>
                </c:pt>
                <c:pt idx="41">
                  <c:v>43954</c:v>
                </c:pt>
                <c:pt idx="42">
                  <c:v>43955</c:v>
                </c:pt>
                <c:pt idx="43">
                  <c:v>43956</c:v>
                </c:pt>
                <c:pt idx="44">
                  <c:v>43957</c:v>
                </c:pt>
                <c:pt idx="45">
                  <c:v>43958</c:v>
                </c:pt>
                <c:pt idx="46">
                  <c:v>43959</c:v>
                </c:pt>
                <c:pt idx="47">
                  <c:v>43960</c:v>
                </c:pt>
                <c:pt idx="48">
                  <c:v>43961</c:v>
                </c:pt>
                <c:pt idx="49">
                  <c:v>43962</c:v>
                </c:pt>
                <c:pt idx="50">
                  <c:v>43963</c:v>
                </c:pt>
                <c:pt idx="51">
                  <c:v>43964</c:v>
                </c:pt>
                <c:pt idx="52">
                  <c:v>43965</c:v>
                </c:pt>
                <c:pt idx="53">
                  <c:v>43966</c:v>
                </c:pt>
                <c:pt idx="54">
                  <c:v>43967</c:v>
                </c:pt>
                <c:pt idx="55">
                  <c:v>43968</c:v>
                </c:pt>
                <c:pt idx="56">
                  <c:v>43969</c:v>
                </c:pt>
                <c:pt idx="57">
                  <c:v>43970</c:v>
                </c:pt>
                <c:pt idx="58">
                  <c:v>43971</c:v>
                </c:pt>
                <c:pt idx="59">
                  <c:v>43972</c:v>
                </c:pt>
                <c:pt idx="60">
                  <c:v>43973</c:v>
                </c:pt>
                <c:pt idx="61">
                  <c:v>43974</c:v>
                </c:pt>
                <c:pt idx="62">
                  <c:v>43975</c:v>
                </c:pt>
                <c:pt idx="63">
                  <c:v>43976</c:v>
                </c:pt>
                <c:pt idx="64">
                  <c:v>43977</c:v>
                </c:pt>
                <c:pt idx="65">
                  <c:v>43978</c:v>
                </c:pt>
                <c:pt idx="66">
                  <c:v>43979</c:v>
                </c:pt>
                <c:pt idx="67">
                  <c:v>43980</c:v>
                </c:pt>
                <c:pt idx="68">
                  <c:v>43981</c:v>
                </c:pt>
                <c:pt idx="69">
                  <c:v>43982</c:v>
                </c:pt>
                <c:pt idx="70">
                  <c:v>43983</c:v>
                </c:pt>
                <c:pt idx="71">
                  <c:v>43984</c:v>
                </c:pt>
                <c:pt idx="72">
                  <c:v>43985</c:v>
                </c:pt>
                <c:pt idx="73">
                  <c:v>43986</c:v>
                </c:pt>
                <c:pt idx="74">
                  <c:v>43987</c:v>
                </c:pt>
                <c:pt idx="75">
                  <c:v>43988</c:v>
                </c:pt>
                <c:pt idx="76">
                  <c:v>43989</c:v>
                </c:pt>
                <c:pt idx="77">
                  <c:v>43990</c:v>
                </c:pt>
                <c:pt idx="78">
                  <c:v>43991</c:v>
                </c:pt>
                <c:pt idx="79">
                  <c:v>43992</c:v>
                </c:pt>
                <c:pt idx="80">
                  <c:v>43993</c:v>
                </c:pt>
                <c:pt idx="81">
                  <c:v>43994</c:v>
                </c:pt>
                <c:pt idx="82">
                  <c:v>43995</c:v>
                </c:pt>
                <c:pt idx="83">
                  <c:v>43996</c:v>
                </c:pt>
                <c:pt idx="84">
                  <c:v>43997</c:v>
                </c:pt>
                <c:pt idx="85">
                  <c:v>43998</c:v>
                </c:pt>
                <c:pt idx="86">
                  <c:v>43999</c:v>
                </c:pt>
                <c:pt idx="87">
                  <c:v>44000</c:v>
                </c:pt>
                <c:pt idx="88">
                  <c:v>44001</c:v>
                </c:pt>
                <c:pt idx="89">
                  <c:v>44002</c:v>
                </c:pt>
                <c:pt idx="90">
                  <c:v>44003</c:v>
                </c:pt>
                <c:pt idx="91">
                  <c:v>44004</c:v>
                </c:pt>
                <c:pt idx="92">
                  <c:v>44005</c:v>
                </c:pt>
                <c:pt idx="93">
                  <c:v>44006</c:v>
                </c:pt>
                <c:pt idx="94">
                  <c:v>44007</c:v>
                </c:pt>
                <c:pt idx="95">
                  <c:v>44008</c:v>
                </c:pt>
                <c:pt idx="96">
                  <c:v>44009</c:v>
                </c:pt>
                <c:pt idx="97">
                  <c:v>44010</c:v>
                </c:pt>
                <c:pt idx="98">
                  <c:v>44011</c:v>
                </c:pt>
                <c:pt idx="99">
                  <c:v>44012</c:v>
                </c:pt>
                <c:pt idx="100">
                  <c:v>44013</c:v>
                </c:pt>
                <c:pt idx="101">
                  <c:v>44014</c:v>
                </c:pt>
                <c:pt idx="102">
                  <c:v>44015</c:v>
                </c:pt>
                <c:pt idx="103">
                  <c:v>44016</c:v>
                </c:pt>
                <c:pt idx="104">
                  <c:v>44017</c:v>
                </c:pt>
                <c:pt idx="105">
                  <c:v>44018</c:v>
                </c:pt>
                <c:pt idx="106">
                  <c:v>44019</c:v>
                </c:pt>
                <c:pt idx="107">
                  <c:v>44020</c:v>
                </c:pt>
                <c:pt idx="108">
                  <c:v>44021</c:v>
                </c:pt>
                <c:pt idx="109">
                  <c:v>44022</c:v>
                </c:pt>
                <c:pt idx="110">
                  <c:v>44023</c:v>
                </c:pt>
                <c:pt idx="111">
                  <c:v>44024</c:v>
                </c:pt>
                <c:pt idx="112">
                  <c:v>44025</c:v>
                </c:pt>
                <c:pt idx="113">
                  <c:v>44026</c:v>
                </c:pt>
                <c:pt idx="114">
                  <c:v>44027</c:v>
                </c:pt>
                <c:pt idx="115">
                  <c:v>44028</c:v>
                </c:pt>
                <c:pt idx="116">
                  <c:v>44029</c:v>
                </c:pt>
                <c:pt idx="117">
                  <c:v>44030</c:v>
                </c:pt>
                <c:pt idx="118">
                  <c:v>44031</c:v>
                </c:pt>
                <c:pt idx="119">
                  <c:v>44032</c:v>
                </c:pt>
                <c:pt idx="120">
                  <c:v>44033</c:v>
                </c:pt>
                <c:pt idx="121">
                  <c:v>44034</c:v>
                </c:pt>
                <c:pt idx="122">
                  <c:v>44035</c:v>
                </c:pt>
                <c:pt idx="123">
                  <c:v>44036</c:v>
                </c:pt>
                <c:pt idx="124">
                  <c:v>44037</c:v>
                </c:pt>
                <c:pt idx="125">
                  <c:v>44038</c:v>
                </c:pt>
                <c:pt idx="126">
                  <c:v>44039</c:v>
                </c:pt>
                <c:pt idx="127">
                  <c:v>44040</c:v>
                </c:pt>
                <c:pt idx="128">
                  <c:v>44041</c:v>
                </c:pt>
                <c:pt idx="129">
                  <c:v>44042</c:v>
                </c:pt>
                <c:pt idx="130">
                  <c:v>44043</c:v>
                </c:pt>
                <c:pt idx="131">
                  <c:v>44044</c:v>
                </c:pt>
                <c:pt idx="132">
                  <c:v>44045</c:v>
                </c:pt>
                <c:pt idx="133">
                  <c:v>44046</c:v>
                </c:pt>
                <c:pt idx="134">
                  <c:v>44047</c:v>
                </c:pt>
                <c:pt idx="135">
                  <c:v>44048</c:v>
                </c:pt>
                <c:pt idx="136">
                  <c:v>44049</c:v>
                </c:pt>
                <c:pt idx="137">
                  <c:v>44050</c:v>
                </c:pt>
                <c:pt idx="138">
                  <c:v>44051</c:v>
                </c:pt>
                <c:pt idx="139">
                  <c:v>44052</c:v>
                </c:pt>
                <c:pt idx="140">
                  <c:v>44053</c:v>
                </c:pt>
                <c:pt idx="141">
                  <c:v>44054</c:v>
                </c:pt>
                <c:pt idx="142">
                  <c:v>44055</c:v>
                </c:pt>
                <c:pt idx="143">
                  <c:v>44056</c:v>
                </c:pt>
                <c:pt idx="144">
                  <c:v>44057</c:v>
                </c:pt>
                <c:pt idx="145">
                  <c:v>44058</c:v>
                </c:pt>
                <c:pt idx="146">
                  <c:v>44059</c:v>
                </c:pt>
                <c:pt idx="147">
                  <c:v>44060</c:v>
                </c:pt>
                <c:pt idx="148">
                  <c:v>44061</c:v>
                </c:pt>
                <c:pt idx="149">
                  <c:v>44062</c:v>
                </c:pt>
                <c:pt idx="150">
                  <c:v>44063</c:v>
                </c:pt>
                <c:pt idx="151">
                  <c:v>44064</c:v>
                </c:pt>
                <c:pt idx="152">
                  <c:v>44065</c:v>
                </c:pt>
                <c:pt idx="153">
                  <c:v>44066</c:v>
                </c:pt>
                <c:pt idx="154">
                  <c:v>44067</c:v>
                </c:pt>
                <c:pt idx="155">
                  <c:v>44068</c:v>
                </c:pt>
                <c:pt idx="156">
                  <c:v>44069</c:v>
                </c:pt>
                <c:pt idx="157">
                  <c:v>44070</c:v>
                </c:pt>
                <c:pt idx="158">
                  <c:v>44071</c:v>
                </c:pt>
                <c:pt idx="159">
                  <c:v>44072</c:v>
                </c:pt>
                <c:pt idx="160">
                  <c:v>44073</c:v>
                </c:pt>
                <c:pt idx="161">
                  <c:v>44074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44079</c:v>
                </c:pt>
                <c:pt idx="167">
                  <c:v>44080</c:v>
                </c:pt>
                <c:pt idx="168">
                  <c:v>44081</c:v>
                </c:pt>
                <c:pt idx="169">
                  <c:v>44082</c:v>
                </c:pt>
                <c:pt idx="170">
                  <c:v>44083</c:v>
                </c:pt>
                <c:pt idx="171">
                  <c:v>44084</c:v>
                </c:pt>
                <c:pt idx="172">
                  <c:v>44085</c:v>
                </c:pt>
                <c:pt idx="173">
                  <c:v>44086</c:v>
                </c:pt>
                <c:pt idx="174">
                  <c:v>44087</c:v>
                </c:pt>
                <c:pt idx="175">
                  <c:v>44088</c:v>
                </c:pt>
                <c:pt idx="176">
                  <c:v>44089</c:v>
                </c:pt>
                <c:pt idx="177">
                  <c:v>44090</c:v>
                </c:pt>
                <c:pt idx="178">
                  <c:v>44091</c:v>
                </c:pt>
                <c:pt idx="179">
                  <c:v>44092</c:v>
                </c:pt>
                <c:pt idx="180">
                  <c:v>44093</c:v>
                </c:pt>
                <c:pt idx="181">
                  <c:v>44094</c:v>
                </c:pt>
                <c:pt idx="182">
                  <c:v>44095</c:v>
                </c:pt>
                <c:pt idx="183">
                  <c:v>44096</c:v>
                </c:pt>
                <c:pt idx="184">
                  <c:v>44097</c:v>
                </c:pt>
                <c:pt idx="185">
                  <c:v>44098</c:v>
                </c:pt>
                <c:pt idx="186">
                  <c:v>44099</c:v>
                </c:pt>
                <c:pt idx="187">
                  <c:v>44100</c:v>
                </c:pt>
                <c:pt idx="188">
                  <c:v>44101</c:v>
                </c:pt>
                <c:pt idx="189">
                  <c:v>44102</c:v>
                </c:pt>
                <c:pt idx="190">
                  <c:v>44103</c:v>
                </c:pt>
                <c:pt idx="191">
                  <c:v>44104</c:v>
                </c:pt>
                <c:pt idx="192">
                  <c:v>44105</c:v>
                </c:pt>
                <c:pt idx="193">
                  <c:v>44106</c:v>
                </c:pt>
                <c:pt idx="194">
                  <c:v>44107</c:v>
                </c:pt>
                <c:pt idx="195">
                  <c:v>44108</c:v>
                </c:pt>
                <c:pt idx="196">
                  <c:v>44109</c:v>
                </c:pt>
                <c:pt idx="197">
                  <c:v>44110</c:v>
                </c:pt>
                <c:pt idx="198">
                  <c:v>44111</c:v>
                </c:pt>
                <c:pt idx="199">
                  <c:v>44112</c:v>
                </c:pt>
                <c:pt idx="200">
                  <c:v>44113</c:v>
                </c:pt>
                <c:pt idx="201">
                  <c:v>44114</c:v>
                </c:pt>
                <c:pt idx="202">
                  <c:v>44115</c:v>
                </c:pt>
                <c:pt idx="203">
                  <c:v>44116</c:v>
                </c:pt>
                <c:pt idx="204">
                  <c:v>44117</c:v>
                </c:pt>
                <c:pt idx="205">
                  <c:v>44118</c:v>
                </c:pt>
                <c:pt idx="206">
                  <c:v>44119</c:v>
                </c:pt>
                <c:pt idx="207">
                  <c:v>44120</c:v>
                </c:pt>
                <c:pt idx="208">
                  <c:v>44121</c:v>
                </c:pt>
                <c:pt idx="209">
                  <c:v>44122</c:v>
                </c:pt>
                <c:pt idx="210">
                  <c:v>44123</c:v>
                </c:pt>
                <c:pt idx="211">
                  <c:v>44124</c:v>
                </c:pt>
                <c:pt idx="212">
                  <c:v>44125</c:v>
                </c:pt>
                <c:pt idx="213">
                  <c:v>44126</c:v>
                </c:pt>
                <c:pt idx="214">
                  <c:v>44127</c:v>
                </c:pt>
                <c:pt idx="215">
                  <c:v>44128</c:v>
                </c:pt>
                <c:pt idx="216">
                  <c:v>44129</c:v>
                </c:pt>
                <c:pt idx="217">
                  <c:v>44130</c:v>
                </c:pt>
                <c:pt idx="218">
                  <c:v>44131</c:v>
                </c:pt>
                <c:pt idx="219">
                  <c:v>44132</c:v>
                </c:pt>
                <c:pt idx="220">
                  <c:v>44133</c:v>
                </c:pt>
                <c:pt idx="221">
                  <c:v>44134</c:v>
                </c:pt>
                <c:pt idx="222">
                  <c:v>44135</c:v>
                </c:pt>
                <c:pt idx="223">
                  <c:v>44136</c:v>
                </c:pt>
                <c:pt idx="224">
                  <c:v>44137</c:v>
                </c:pt>
                <c:pt idx="225">
                  <c:v>44138</c:v>
                </c:pt>
                <c:pt idx="226">
                  <c:v>44139</c:v>
                </c:pt>
                <c:pt idx="227">
                  <c:v>44140</c:v>
                </c:pt>
                <c:pt idx="228">
                  <c:v>44141</c:v>
                </c:pt>
                <c:pt idx="229">
                  <c:v>44142</c:v>
                </c:pt>
                <c:pt idx="230">
                  <c:v>44143</c:v>
                </c:pt>
                <c:pt idx="231">
                  <c:v>44144</c:v>
                </c:pt>
                <c:pt idx="232">
                  <c:v>44145</c:v>
                </c:pt>
                <c:pt idx="233">
                  <c:v>44146</c:v>
                </c:pt>
                <c:pt idx="234">
                  <c:v>44147</c:v>
                </c:pt>
                <c:pt idx="235">
                  <c:v>44148</c:v>
                </c:pt>
                <c:pt idx="236">
                  <c:v>44149</c:v>
                </c:pt>
                <c:pt idx="237">
                  <c:v>44150</c:v>
                </c:pt>
                <c:pt idx="238">
                  <c:v>44151</c:v>
                </c:pt>
                <c:pt idx="239">
                  <c:v>44152</c:v>
                </c:pt>
                <c:pt idx="240">
                  <c:v>44153</c:v>
                </c:pt>
                <c:pt idx="241">
                  <c:v>44154</c:v>
                </c:pt>
                <c:pt idx="242">
                  <c:v>44155</c:v>
                </c:pt>
                <c:pt idx="243">
                  <c:v>44156</c:v>
                </c:pt>
                <c:pt idx="244">
                  <c:v>44157</c:v>
                </c:pt>
                <c:pt idx="245">
                  <c:v>44158</c:v>
                </c:pt>
                <c:pt idx="246">
                  <c:v>44159</c:v>
                </c:pt>
                <c:pt idx="247">
                  <c:v>44160</c:v>
                </c:pt>
                <c:pt idx="248">
                  <c:v>44161</c:v>
                </c:pt>
                <c:pt idx="249">
                  <c:v>44162</c:v>
                </c:pt>
                <c:pt idx="250">
                  <c:v>44163</c:v>
                </c:pt>
                <c:pt idx="251">
                  <c:v>44164</c:v>
                </c:pt>
                <c:pt idx="252">
                  <c:v>44165</c:v>
                </c:pt>
                <c:pt idx="253">
                  <c:v>44166</c:v>
                </c:pt>
                <c:pt idx="254">
                  <c:v>44167</c:v>
                </c:pt>
              </c:numCache>
            </c:numRef>
          </c:cat>
          <c:val>
            <c:numRef>
              <c:f>Rt!$AN$3:$AN$257</c:f>
              <c:numCache>
                <c:formatCode>General</c:formatCode>
                <c:ptCount val="255"/>
                <c:pt idx="0">
                  <c:v>2.3598446346482942</c:v>
                </c:pt>
                <c:pt idx="1">
                  <c:v>2.0667172510237681</c:v>
                </c:pt>
                <c:pt idx="2">
                  <c:v>1.9402966294505279</c:v>
                </c:pt>
                <c:pt idx="3">
                  <c:v>1.7820385673203081</c:v>
                </c:pt>
                <c:pt idx="4">
                  <c:v>1.651746680864568</c:v>
                </c:pt>
                <c:pt idx="5">
                  <c:v>1.559974713094548</c:v>
                </c:pt>
                <c:pt idx="6">
                  <c:v>1.4706405793904311</c:v>
                </c:pt>
                <c:pt idx="7">
                  <c:v>1.379553862253688</c:v>
                </c:pt>
                <c:pt idx="8">
                  <c:v>1.2822623471754271</c:v>
                </c:pt>
                <c:pt idx="9">
                  <c:v>1.1816039529313109</c:v>
                </c:pt>
                <c:pt idx="10">
                  <c:v>1.1165797380794489</c:v>
                </c:pt>
                <c:pt idx="11">
                  <c:v>1.0330449034079701</c:v>
                </c:pt>
                <c:pt idx="12">
                  <c:v>0.95455881618423288</c:v>
                </c:pt>
                <c:pt idx="13">
                  <c:v>0.88169558844618001</c:v>
                </c:pt>
                <c:pt idx="14">
                  <c:v>0.83156767507750773</c:v>
                </c:pt>
                <c:pt idx="15">
                  <c:v>0.81949045345896787</c:v>
                </c:pt>
                <c:pt idx="16">
                  <c:v>0.80010780842142892</c:v>
                </c:pt>
                <c:pt idx="17">
                  <c:v>0.78877389902974382</c:v>
                </c:pt>
                <c:pt idx="18">
                  <c:v>0.78615146064903663</c:v>
                </c:pt>
                <c:pt idx="19">
                  <c:v>0.77889191912017386</c:v>
                </c:pt>
                <c:pt idx="20">
                  <c:v>0.77677224747934048</c:v>
                </c:pt>
                <c:pt idx="21">
                  <c:v>0.77959364676477216</c:v>
                </c:pt>
                <c:pt idx="22">
                  <c:v>0.73294508474722808</c:v>
                </c:pt>
                <c:pt idx="23">
                  <c:v>0.71220808600788055</c:v>
                </c:pt>
                <c:pt idx="24">
                  <c:v>0.69723564275180783</c:v>
                </c:pt>
                <c:pt idx="25">
                  <c:v>0.69165612685835909</c:v>
                </c:pt>
                <c:pt idx="26">
                  <c:v>0.68307205441634911</c:v>
                </c:pt>
                <c:pt idx="27">
                  <c:v>0.70634823495882215</c:v>
                </c:pt>
                <c:pt idx="28">
                  <c:v>0.71793649187429587</c:v>
                </c:pt>
                <c:pt idx="29">
                  <c:v>0.75961377763715709</c:v>
                </c:pt>
                <c:pt idx="30">
                  <c:v>0.75177482145011998</c:v>
                </c:pt>
                <c:pt idx="31">
                  <c:v>0.73205092405992334</c:v>
                </c:pt>
                <c:pt idx="32">
                  <c:v>0.72132979696475408</c:v>
                </c:pt>
                <c:pt idx="33">
                  <c:v>0.72220613849876969</c:v>
                </c:pt>
                <c:pt idx="34">
                  <c:v>0.70238978181195666</c:v>
                </c:pt>
                <c:pt idx="35">
                  <c:v>0.70979799478167716</c:v>
                </c:pt>
                <c:pt idx="36">
                  <c:v>0.69624074150102078</c:v>
                </c:pt>
                <c:pt idx="37">
                  <c:v>0.71230908130545956</c:v>
                </c:pt>
                <c:pt idx="38">
                  <c:v>0.71372217237145197</c:v>
                </c:pt>
                <c:pt idx="39">
                  <c:v>0.69213584151655561</c:v>
                </c:pt>
                <c:pt idx="40">
                  <c:v>0.64304434674054534</c:v>
                </c:pt>
                <c:pt idx="41">
                  <c:v>0.63147614999593771</c:v>
                </c:pt>
                <c:pt idx="42">
                  <c:v>0.64420246725737307</c:v>
                </c:pt>
                <c:pt idx="43">
                  <c:v>0.64256403805981388</c:v>
                </c:pt>
                <c:pt idx="44">
                  <c:v>0.61793134959084484</c:v>
                </c:pt>
                <c:pt idx="45">
                  <c:v>0.62115351786485185</c:v>
                </c:pt>
                <c:pt idx="46">
                  <c:v>0.61515643166600853</c:v>
                </c:pt>
                <c:pt idx="47">
                  <c:v>0.6685792080209767</c:v>
                </c:pt>
                <c:pt idx="48">
                  <c:v>0.71903188326550416</c:v>
                </c:pt>
                <c:pt idx="49">
                  <c:v>0.7129679049158697</c:v>
                </c:pt>
                <c:pt idx="50">
                  <c:v>0.69025197422231732</c:v>
                </c:pt>
                <c:pt idx="51">
                  <c:v>0.70251428541656247</c:v>
                </c:pt>
                <c:pt idx="52">
                  <c:v>0.68179561806564359</c:v>
                </c:pt>
                <c:pt idx="53">
                  <c:v>0.70337783505402629</c:v>
                </c:pt>
                <c:pt idx="54">
                  <c:v>0.70584175280140204</c:v>
                </c:pt>
                <c:pt idx="55">
                  <c:v>0.71443302015435217</c:v>
                </c:pt>
                <c:pt idx="56">
                  <c:v>0.76275750921072205</c:v>
                </c:pt>
                <c:pt idx="57">
                  <c:v>0.77559778324820339</c:v>
                </c:pt>
                <c:pt idx="58">
                  <c:v>0.78504448259200132</c:v>
                </c:pt>
                <c:pt idx="59">
                  <c:v>0.78875344885532039</c:v>
                </c:pt>
                <c:pt idx="60">
                  <c:v>0.74969894279019866</c:v>
                </c:pt>
                <c:pt idx="61">
                  <c:v>0.74806943033942275</c:v>
                </c:pt>
                <c:pt idx="62">
                  <c:v>0.74124379930447359</c:v>
                </c:pt>
                <c:pt idx="63">
                  <c:v>0.74550204657948516</c:v>
                </c:pt>
                <c:pt idx="64">
                  <c:v>0.72421772749878777</c:v>
                </c:pt>
                <c:pt idx="65">
                  <c:v>0.70080405867522721</c:v>
                </c:pt>
                <c:pt idx="66">
                  <c:v>0.65971923654047582</c:v>
                </c:pt>
                <c:pt idx="67">
                  <c:v>0.68173221981775955</c:v>
                </c:pt>
                <c:pt idx="68">
                  <c:v>0.70001917578000006</c:v>
                </c:pt>
                <c:pt idx="69">
                  <c:v>0.7339869977575294</c:v>
                </c:pt>
                <c:pt idx="70">
                  <c:v>0.730794005257284</c:v>
                </c:pt>
                <c:pt idx="71">
                  <c:v>0.74743246603580771</c:v>
                </c:pt>
                <c:pt idx="72">
                  <c:v>0.6837924830620159</c:v>
                </c:pt>
                <c:pt idx="73">
                  <c:v>0.73219981296948833</c:v>
                </c:pt>
                <c:pt idx="74">
                  <c:v>0.75814241363764467</c:v>
                </c:pt>
                <c:pt idx="75">
                  <c:v>0.716606291715012</c:v>
                </c:pt>
                <c:pt idx="76">
                  <c:v>0.73773302087166215</c:v>
                </c:pt>
                <c:pt idx="77">
                  <c:v>0.72815614137251727</c:v>
                </c:pt>
                <c:pt idx="78">
                  <c:v>0.7286140558933849</c:v>
                </c:pt>
                <c:pt idx="79">
                  <c:v>0.75165772359716909</c:v>
                </c:pt>
                <c:pt idx="80">
                  <c:v>0.78400119685326752</c:v>
                </c:pt>
                <c:pt idx="81">
                  <c:v>0.79810164892416602</c:v>
                </c:pt>
                <c:pt idx="82">
                  <c:v>0.77575272307605636</c:v>
                </c:pt>
                <c:pt idx="83">
                  <c:v>0.76587574511033463</c:v>
                </c:pt>
                <c:pt idx="84">
                  <c:v>0.76273843661885887</c:v>
                </c:pt>
                <c:pt idx="85">
                  <c:v>0.78876799208351644</c:v>
                </c:pt>
                <c:pt idx="86">
                  <c:v>0.81504738286929002</c:v>
                </c:pt>
                <c:pt idx="87">
                  <c:v>0.76520529888726063</c:v>
                </c:pt>
                <c:pt idx="88">
                  <c:v>0.76672519570625397</c:v>
                </c:pt>
                <c:pt idx="89">
                  <c:v>0.83025213912307172</c:v>
                </c:pt>
                <c:pt idx="90">
                  <c:v>0.808814802074031</c:v>
                </c:pt>
                <c:pt idx="91">
                  <c:v>0.83317078822349255</c:v>
                </c:pt>
                <c:pt idx="92">
                  <c:v>0.76843166096063165</c:v>
                </c:pt>
                <c:pt idx="93">
                  <c:v>0.76449965465156855</c:v>
                </c:pt>
                <c:pt idx="94">
                  <c:v>0.78138554148561867</c:v>
                </c:pt>
                <c:pt idx="95">
                  <c:v>0.79226687680341934</c:v>
                </c:pt>
                <c:pt idx="96">
                  <c:v>0.80086791979932304</c:v>
                </c:pt>
                <c:pt idx="97">
                  <c:v>0.7833838105882962</c:v>
                </c:pt>
                <c:pt idx="98">
                  <c:v>0.81284271851315704</c:v>
                </c:pt>
                <c:pt idx="99">
                  <c:v>0.87712857646116849</c:v>
                </c:pt>
                <c:pt idx="100">
                  <c:v>0.83434202163453064</c:v>
                </c:pt>
                <c:pt idx="101">
                  <c:v>0.79238889788092015</c:v>
                </c:pt>
                <c:pt idx="102">
                  <c:v>0.69274618454630432</c:v>
                </c:pt>
                <c:pt idx="103">
                  <c:v>0.71524370211250055</c:v>
                </c:pt>
                <c:pt idx="104">
                  <c:v>0.75915265031016033</c:v>
                </c:pt>
                <c:pt idx="105">
                  <c:v>0.75392046366697807</c:v>
                </c:pt>
                <c:pt idx="106">
                  <c:v>0.76269891966943859</c:v>
                </c:pt>
                <c:pt idx="107">
                  <c:v>0.7916257327425309</c:v>
                </c:pt>
                <c:pt idx="108">
                  <c:v>0.7856373864757914</c:v>
                </c:pt>
                <c:pt idx="109">
                  <c:v>0.82079945198440563</c:v>
                </c:pt>
                <c:pt idx="110">
                  <c:v>0.76115745059245921</c:v>
                </c:pt>
                <c:pt idx="111">
                  <c:v>0.79328423989205288</c:v>
                </c:pt>
                <c:pt idx="112">
                  <c:v>0.81873418474035808</c:v>
                </c:pt>
                <c:pt idx="113">
                  <c:v>0.87950322674735759</c:v>
                </c:pt>
                <c:pt idx="114">
                  <c:v>0.89599973415955558</c:v>
                </c:pt>
                <c:pt idx="115">
                  <c:v>0.9294061088244151</c:v>
                </c:pt>
                <c:pt idx="116">
                  <c:v>0.95716912606607707</c:v>
                </c:pt>
                <c:pt idx="117">
                  <c:v>1.135103031127179</c:v>
                </c:pt>
                <c:pt idx="118">
                  <c:v>1.2134186656151762</c:v>
                </c:pt>
                <c:pt idx="119">
                  <c:v>1.202480255799441</c:v>
                </c:pt>
                <c:pt idx="120">
                  <c:v>0.98016530559924597</c:v>
                </c:pt>
                <c:pt idx="121">
                  <c:v>1.0406441569039471</c:v>
                </c:pt>
                <c:pt idx="122">
                  <c:v>1.1401666451636401</c:v>
                </c:pt>
                <c:pt idx="123">
                  <c:v>1.3040006747477129</c:v>
                </c:pt>
                <c:pt idx="124">
                  <c:v>1.209827962009989</c:v>
                </c:pt>
                <c:pt idx="125">
                  <c:v>1.113265113010605</c:v>
                </c:pt>
                <c:pt idx="126">
                  <c:v>1.105910714929554</c:v>
                </c:pt>
                <c:pt idx="127">
                  <c:v>1.2941679600325979</c:v>
                </c:pt>
                <c:pt idx="128">
                  <c:v>1.3288384425543931</c:v>
                </c:pt>
                <c:pt idx="129">
                  <c:v>1.1975722594523461</c:v>
                </c:pt>
                <c:pt idx="130">
                  <c:v>0.99586509554982605</c:v>
                </c:pt>
                <c:pt idx="131">
                  <c:v>0.97415706248632794</c:v>
                </c:pt>
                <c:pt idx="132">
                  <c:v>1.00294744642794</c:v>
                </c:pt>
                <c:pt idx="133">
                  <c:v>1.0062705933594629</c:v>
                </c:pt>
                <c:pt idx="134">
                  <c:v>0.88667974937197624</c:v>
                </c:pt>
                <c:pt idx="135">
                  <c:v>0.91719504867482093</c:v>
                </c:pt>
                <c:pt idx="136">
                  <c:v>0.9599123548226971</c:v>
                </c:pt>
                <c:pt idx="137">
                  <c:v>1.0431588741409081</c:v>
                </c:pt>
                <c:pt idx="138">
                  <c:v>1.0527080951003132</c:v>
                </c:pt>
                <c:pt idx="139">
                  <c:v>1.005873431491179</c:v>
                </c:pt>
                <c:pt idx="140">
                  <c:v>1.0222519108041181</c:v>
                </c:pt>
                <c:pt idx="141">
                  <c:v>1.146771217777347</c:v>
                </c:pt>
                <c:pt idx="142">
                  <c:v>1.0545547776591331</c:v>
                </c:pt>
                <c:pt idx="143">
                  <c:v>1.072861506197397</c:v>
                </c:pt>
                <c:pt idx="144">
                  <c:v>1.038203820362394</c:v>
                </c:pt>
                <c:pt idx="145">
                  <c:v>1.0188518136923879</c:v>
                </c:pt>
                <c:pt idx="146">
                  <c:v>1.0216297445126581</c:v>
                </c:pt>
                <c:pt idx="147">
                  <c:v>0.91675915867735192</c:v>
                </c:pt>
                <c:pt idx="148">
                  <c:v>0.83018001237420691</c:v>
                </c:pt>
                <c:pt idx="149">
                  <c:v>0.84877799817105626</c:v>
                </c:pt>
                <c:pt idx="150">
                  <c:v>0.79070230021105081</c:v>
                </c:pt>
                <c:pt idx="151">
                  <c:v>0.79945610403803669</c:v>
                </c:pt>
                <c:pt idx="152">
                  <c:v>0.7645095456984945</c:v>
                </c:pt>
                <c:pt idx="153">
                  <c:v>0.73384268000802211</c:v>
                </c:pt>
                <c:pt idx="154">
                  <c:v>0.76838318664274718</c:v>
                </c:pt>
                <c:pt idx="155">
                  <c:v>0.71032313770408351</c:v>
                </c:pt>
                <c:pt idx="156">
                  <c:v>0.66579074698252871</c:v>
                </c:pt>
                <c:pt idx="157">
                  <c:v>0.66385037355302523</c:v>
                </c:pt>
                <c:pt idx="158">
                  <c:v>0.65539267507621257</c:v>
                </c:pt>
                <c:pt idx="159">
                  <c:v>0.60582064467467067</c:v>
                </c:pt>
                <c:pt idx="160">
                  <c:v>0.62926922998966317</c:v>
                </c:pt>
                <c:pt idx="161">
                  <c:v>0.66427522964376573</c:v>
                </c:pt>
                <c:pt idx="162">
                  <c:v>0.79639677089772121</c:v>
                </c:pt>
                <c:pt idx="163">
                  <c:v>0.87104185962176617</c:v>
                </c:pt>
                <c:pt idx="164">
                  <c:v>0.84260596813947808</c:v>
                </c:pt>
                <c:pt idx="165">
                  <c:v>0.85458201282782287</c:v>
                </c:pt>
                <c:pt idx="166">
                  <c:v>0.92943598960735208</c:v>
                </c:pt>
                <c:pt idx="167">
                  <c:v>0.94458365679095091</c:v>
                </c:pt>
                <c:pt idx="168">
                  <c:v>1.0192537414467542</c:v>
                </c:pt>
                <c:pt idx="169">
                  <c:v>1.130198575010706</c:v>
                </c:pt>
                <c:pt idx="170">
                  <c:v>1.0886192591428172</c:v>
                </c:pt>
                <c:pt idx="171">
                  <c:v>1.1278879277303342</c:v>
                </c:pt>
                <c:pt idx="172">
                  <c:v>1.1482969898915911</c:v>
                </c:pt>
                <c:pt idx="173">
                  <c:v>1.2237410309430781</c:v>
                </c:pt>
                <c:pt idx="174">
                  <c:v>1.322450533932894</c:v>
                </c:pt>
                <c:pt idx="175">
                  <c:v>1.269720684395433</c:v>
                </c:pt>
                <c:pt idx="176">
                  <c:v>1.2060062324746201</c:v>
                </c:pt>
                <c:pt idx="177">
                  <c:v>1.2127606872716341</c:v>
                </c:pt>
                <c:pt idx="178">
                  <c:v>1.244514634268868</c:v>
                </c:pt>
                <c:pt idx="179">
                  <c:v>1.247753684592612</c:v>
                </c:pt>
                <c:pt idx="180">
                  <c:v>1.244154211875711</c:v>
                </c:pt>
                <c:pt idx="181">
                  <c:v>1.1784760137048331</c:v>
                </c:pt>
                <c:pt idx="182">
                  <c:v>1.1931993044299709</c:v>
                </c:pt>
                <c:pt idx="183">
                  <c:v>1.189491403047588</c:v>
                </c:pt>
                <c:pt idx="184">
                  <c:v>1.202710283764119</c:v>
                </c:pt>
                <c:pt idx="185">
                  <c:v>1.232294455052757</c:v>
                </c:pt>
                <c:pt idx="186">
                  <c:v>1.217467330284951</c:v>
                </c:pt>
                <c:pt idx="187">
                  <c:v>1.1259200127595321</c:v>
                </c:pt>
                <c:pt idx="188">
                  <c:v>1.0551508801967429</c:v>
                </c:pt>
                <c:pt idx="189">
                  <c:v>1.0131358326254101</c:v>
                </c:pt>
                <c:pt idx="190">
                  <c:v>1.0136806278678452</c:v>
                </c:pt>
                <c:pt idx="191">
                  <c:v>1.0159692595233389</c:v>
                </c:pt>
                <c:pt idx="192">
                  <c:v>0.997890362614125</c:v>
                </c:pt>
                <c:pt idx="193">
                  <c:v>0.96306142996683897</c:v>
                </c:pt>
                <c:pt idx="194">
                  <c:v>0.98657161420118389</c:v>
                </c:pt>
                <c:pt idx="195">
                  <c:v>1.0470894785910181</c:v>
                </c:pt>
                <c:pt idx="196">
                  <c:v>1.0723381650411572</c:v>
                </c:pt>
                <c:pt idx="197">
                  <c:v>1.0742021227282139</c:v>
                </c:pt>
                <c:pt idx="198">
                  <c:v>1.11900098490246</c:v>
                </c:pt>
                <c:pt idx="199">
                  <c:v>1.1362487414785831</c:v>
                </c:pt>
                <c:pt idx="200">
                  <c:v>1.2035149652502091</c:v>
                </c:pt>
                <c:pt idx="201">
                  <c:v>1.271339974683027</c:v>
                </c:pt>
                <c:pt idx="202">
                  <c:v>1.2520618446564991</c:v>
                </c:pt>
                <c:pt idx="203">
                  <c:v>1.263428514054918</c:v>
                </c:pt>
                <c:pt idx="204">
                  <c:v>1.3048332945904348</c:v>
                </c:pt>
                <c:pt idx="205">
                  <c:v>1.3445460626354551</c:v>
                </c:pt>
                <c:pt idx="206">
                  <c:v>1.3990793855197681</c:v>
                </c:pt>
                <c:pt idx="207">
                  <c:v>1.3652054635075201</c:v>
                </c:pt>
                <c:pt idx="208">
                  <c:v>1.400887551521979</c:v>
                </c:pt>
                <c:pt idx="209">
                  <c:v>1.371804293528361</c:v>
                </c:pt>
                <c:pt idx="210">
                  <c:v>1.309490534890593</c:v>
                </c:pt>
                <c:pt idx="211">
                  <c:v>1.3181528938629601</c:v>
                </c:pt>
                <c:pt idx="212">
                  <c:v>1.30614759506844</c:v>
                </c:pt>
                <c:pt idx="213">
                  <c:v>1.3117613802218822</c:v>
                </c:pt>
                <c:pt idx="214">
                  <c:v>1.3780351353340081</c:v>
                </c:pt>
                <c:pt idx="215">
                  <c:v>1.36734638572314</c:v>
                </c:pt>
                <c:pt idx="216">
                  <c:v>1.341932090750541</c:v>
                </c:pt>
                <c:pt idx="217">
                  <c:v>1.3200914417694389</c:v>
                </c:pt>
                <c:pt idx="218">
                  <c:v>1.3002674898509099</c:v>
                </c:pt>
                <c:pt idx="219">
                  <c:v>1.2913148188708921</c:v>
                </c:pt>
                <c:pt idx="220">
                  <c:v>1.237665078018801</c:v>
                </c:pt>
                <c:pt idx="221">
                  <c:v>1.1766426122557352</c:v>
                </c:pt>
                <c:pt idx="222">
                  <c:v>1.1200202489506321</c:v>
                </c:pt>
                <c:pt idx="223">
                  <c:v>1.067256242232921</c:v>
                </c:pt>
                <c:pt idx="224">
                  <c:v>1.032506495734077</c:v>
                </c:pt>
                <c:pt idx="225">
                  <c:v>1.035092702589246</c:v>
                </c:pt>
                <c:pt idx="226">
                  <c:v>0.98462983839682505</c:v>
                </c:pt>
                <c:pt idx="227">
                  <c:v>0.93476947406586297</c:v>
                </c:pt>
                <c:pt idx="228">
                  <c:v>0.89285935714941156</c:v>
                </c:pt>
                <c:pt idx="229">
                  <c:v>0.85016072461042536</c:v>
                </c:pt>
                <c:pt idx="230">
                  <c:v>0.82236664154859662</c:v>
                </c:pt>
                <c:pt idx="231">
                  <c:v>0.79976726814392729</c:v>
                </c:pt>
                <c:pt idx="232">
                  <c:v>0.76009122199943469</c:v>
                </c:pt>
                <c:pt idx="233">
                  <c:v>0.75697641318354292</c:v>
                </c:pt>
                <c:pt idx="234">
                  <c:v>0.74867093161597353</c:v>
                </c:pt>
                <c:pt idx="235">
                  <c:v>0.75692801563378831</c:v>
                </c:pt>
                <c:pt idx="236">
                  <c:v>0.77358685018921114</c:v>
                </c:pt>
                <c:pt idx="237">
                  <c:v>0.77486941356708061</c:v>
                </c:pt>
                <c:pt idx="238">
                  <c:v>0.76132115531876432</c:v>
                </c:pt>
                <c:pt idx="239">
                  <c:v>0.72578440573742709</c:v>
                </c:pt>
                <c:pt idx="240">
                  <c:v>0.7029362871008541</c:v>
                </c:pt>
                <c:pt idx="241">
                  <c:v>0.7193281193361063</c:v>
                </c:pt>
                <c:pt idx="242">
                  <c:v>0.69751451925695529</c:v>
                </c:pt>
                <c:pt idx="243">
                  <c:v>0.67255080210264873</c:v>
                </c:pt>
                <c:pt idx="244">
                  <c:v>0.68139634328534615</c:v>
                </c:pt>
                <c:pt idx="245">
                  <c:v>0.69685335678780902</c:v>
                </c:pt>
                <c:pt idx="246">
                  <c:v>0.70807692693539248</c:v>
                </c:pt>
                <c:pt idx="247">
                  <c:v>0.71490501148484165</c:v>
                </c:pt>
                <c:pt idx="248">
                  <c:v>0.71332939066936762</c:v>
                </c:pt>
                <c:pt idx="249">
                  <c:v>0.71659483842278338</c:v>
                </c:pt>
                <c:pt idx="250">
                  <c:v>0.73342581197206691</c:v>
                </c:pt>
                <c:pt idx="251">
                  <c:v>0.74032837461194401</c:v>
                </c:pt>
                <c:pt idx="252">
                  <c:v>0.73252202567242508</c:v>
                </c:pt>
                <c:pt idx="253">
                  <c:v>0.71783735156828021</c:v>
                </c:pt>
                <c:pt idx="254">
                  <c:v>0.7276471598754306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16-499C-A726-D6E7BFF06A33}"/>
            </c:ext>
          </c:extLst>
        </c:ser>
        <c:ser>
          <c:idx val="0"/>
          <c:order val="2"/>
          <c:tx>
            <c:strRef>
              <c:f>Rt!$AL$2</c:f>
              <c:strCache>
                <c:ptCount val="1"/>
                <c:pt idx="0">
                  <c:v>Rt Pcr Positives?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Rt!$AK$3:$AK$257</c:f>
              <c:numCache>
                <c:formatCode>d\-mmm</c:formatCode>
                <c:ptCount val="255"/>
                <c:pt idx="0">
                  <c:v>43913</c:v>
                </c:pt>
                <c:pt idx="1">
                  <c:v>43914</c:v>
                </c:pt>
                <c:pt idx="2">
                  <c:v>43915</c:v>
                </c:pt>
                <c:pt idx="3">
                  <c:v>43916</c:v>
                </c:pt>
                <c:pt idx="4">
                  <c:v>43917</c:v>
                </c:pt>
                <c:pt idx="5">
                  <c:v>43918</c:v>
                </c:pt>
                <c:pt idx="6">
                  <c:v>43919</c:v>
                </c:pt>
                <c:pt idx="7">
                  <c:v>43920</c:v>
                </c:pt>
                <c:pt idx="8">
                  <c:v>43921</c:v>
                </c:pt>
                <c:pt idx="9">
                  <c:v>43922</c:v>
                </c:pt>
                <c:pt idx="10">
                  <c:v>43923</c:v>
                </c:pt>
                <c:pt idx="11">
                  <c:v>43924</c:v>
                </c:pt>
                <c:pt idx="12">
                  <c:v>43925</c:v>
                </c:pt>
                <c:pt idx="13">
                  <c:v>43926</c:v>
                </c:pt>
                <c:pt idx="14">
                  <c:v>43927</c:v>
                </c:pt>
                <c:pt idx="15">
                  <c:v>43928</c:v>
                </c:pt>
                <c:pt idx="16">
                  <c:v>43929</c:v>
                </c:pt>
                <c:pt idx="17">
                  <c:v>43930</c:v>
                </c:pt>
                <c:pt idx="18">
                  <c:v>43931</c:v>
                </c:pt>
                <c:pt idx="19">
                  <c:v>43932</c:v>
                </c:pt>
                <c:pt idx="20">
                  <c:v>43933</c:v>
                </c:pt>
                <c:pt idx="21">
                  <c:v>43934</c:v>
                </c:pt>
                <c:pt idx="22">
                  <c:v>43935</c:v>
                </c:pt>
                <c:pt idx="23">
                  <c:v>43936</c:v>
                </c:pt>
                <c:pt idx="24">
                  <c:v>43937</c:v>
                </c:pt>
                <c:pt idx="25">
                  <c:v>43938</c:v>
                </c:pt>
                <c:pt idx="26">
                  <c:v>43939</c:v>
                </c:pt>
                <c:pt idx="27">
                  <c:v>43940</c:v>
                </c:pt>
                <c:pt idx="28">
                  <c:v>43941</c:v>
                </c:pt>
                <c:pt idx="29">
                  <c:v>43942</c:v>
                </c:pt>
                <c:pt idx="30">
                  <c:v>43943</c:v>
                </c:pt>
                <c:pt idx="31">
                  <c:v>43944</c:v>
                </c:pt>
                <c:pt idx="32">
                  <c:v>43945</c:v>
                </c:pt>
                <c:pt idx="33">
                  <c:v>43946</c:v>
                </c:pt>
                <c:pt idx="34">
                  <c:v>43947</c:v>
                </c:pt>
                <c:pt idx="35">
                  <c:v>43948</c:v>
                </c:pt>
                <c:pt idx="36">
                  <c:v>43949</c:v>
                </c:pt>
                <c:pt idx="37">
                  <c:v>43950</c:v>
                </c:pt>
                <c:pt idx="38">
                  <c:v>43951</c:v>
                </c:pt>
                <c:pt idx="39">
                  <c:v>43952</c:v>
                </c:pt>
                <c:pt idx="40">
                  <c:v>43953</c:v>
                </c:pt>
                <c:pt idx="41">
                  <c:v>43954</c:v>
                </c:pt>
                <c:pt idx="42">
                  <c:v>43955</c:v>
                </c:pt>
                <c:pt idx="43">
                  <c:v>43956</c:v>
                </c:pt>
                <c:pt idx="44">
                  <c:v>43957</c:v>
                </c:pt>
                <c:pt idx="45">
                  <c:v>43958</c:v>
                </c:pt>
                <c:pt idx="46">
                  <c:v>43959</c:v>
                </c:pt>
                <c:pt idx="47">
                  <c:v>43960</c:v>
                </c:pt>
                <c:pt idx="48">
                  <c:v>43961</c:v>
                </c:pt>
                <c:pt idx="49">
                  <c:v>43962</c:v>
                </c:pt>
                <c:pt idx="50">
                  <c:v>43963</c:v>
                </c:pt>
                <c:pt idx="51">
                  <c:v>43964</c:v>
                </c:pt>
                <c:pt idx="52">
                  <c:v>43965</c:v>
                </c:pt>
                <c:pt idx="53">
                  <c:v>43966</c:v>
                </c:pt>
                <c:pt idx="54">
                  <c:v>43967</c:v>
                </c:pt>
                <c:pt idx="55">
                  <c:v>43968</c:v>
                </c:pt>
                <c:pt idx="56">
                  <c:v>43969</c:v>
                </c:pt>
                <c:pt idx="57">
                  <c:v>43970</c:v>
                </c:pt>
                <c:pt idx="58">
                  <c:v>43971</c:v>
                </c:pt>
                <c:pt idx="59">
                  <c:v>43972</c:v>
                </c:pt>
                <c:pt idx="60">
                  <c:v>43973</c:v>
                </c:pt>
                <c:pt idx="61">
                  <c:v>43974</c:v>
                </c:pt>
                <c:pt idx="62">
                  <c:v>43975</c:v>
                </c:pt>
                <c:pt idx="63">
                  <c:v>43976</c:v>
                </c:pt>
                <c:pt idx="64">
                  <c:v>43977</c:v>
                </c:pt>
                <c:pt idx="65">
                  <c:v>43978</c:v>
                </c:pt>
                <c:pt idx="66">
                  <c:v>43979</c:v>
                </c:pt>
                <c:pt idx="67">
                  <c:v>43980</c:v>
                </c:pt>
                <c:pt idx="68">
                  <c:v>43981</c:v>
                </c:pt>
                <c:pt idx="69">
                  <c:v>43982</c:v>
                </c:pt>
                <c:pt idx="70">
                  <c:v>43983</c:v>
                </c:pt>
                <c:pt idx="71">
                  <c:v>43984</c:v>
                </c:pt>
                <c:pt idx="72">
                  <c:v>43985</c:v>
                </c:pt>
                <c:pt idx="73">
                  <c:v>43986</c:v>
                </c:pt>
                <c:pt idx="74">
                  <c:v>43987</c:v>
                </c:pt>
                <c:pt idx="75">
                  <c:v>43988</c:v>
                </c:pt>
                <c:pt idx="76">
                  <c:v>43989</c:v>
                </c:pt>
                <c:pt idx="77">
                  <c:v>43990</c:v>
                </c:pt>
                <c:pt idx="78">
                  <c:v>43991</c:v>
                </c:pt>
                <c:pt idx="79">
                  <c:v>43992</c:v>
                </c:pt>
                <c:pt idx="80">
                  <c:v>43993</c:v>
                </c:pt>
                <c:pt idx="81">
                  <c:v>43994</c:v>
                </c:pt>
                <c:pt idx="82">
                  <c:v>43995</c:v>
                </c:pt>
                <c:pt idx="83">
                  <c:v>43996</c:v>
                </c:pt>
                <c:pt idx="84">
                  <c:v>43997</c:v>
                </c:pt>
                <c:pt idx="85">
                  <c:v>43998</c:v>
                </c:pt>
                <c:pt idx="86">
                  <c:v>43999</c:v>
                </c:pt>
                <c:pt idx="87">
                  <c:v>44000</c:v>
                </c:pt>
                <c:pt idx="88">
                  <c:v>44001</c:v>
                </c:pt>
                <c:pt idx="89">
                  <c:v>44002</c:v>
                </c:pt>
                <c:pt idx="90">
                  <c:v>44003</c:v>
                </c:pt>
                <c:pt idx="91">
                  <c:v>44004</c:v>
                </c:pt>
                <c:pt idx="92">
                  <c:v>44005</c:v>
                </c:pt>
                <c:pt idx="93">
                  <c:v>44006</c:v>
                </c:pt>
                <c:pt idx="94">
                  <c:v>44007</c:v>
                </c:pt>
                <c:pt idx="95">
                  <c:v>44008</c:v>
                </c:pt>
                <c:pt idx="96">
                  <c:v>44009</c:v>
                </c:pt>
                <c:pt idx="97">
                  <c:v>44010</c:v>
                </c:pt>
                <c:pt idx="98">
                  <c:v>44011</c:v>
                </c:pt>
                <c:pt idx="99">
                  <c:v>44012</c:v>
                </c:pt>
                <c:pt idx="100">
                  <c:v>44013</c:v>
                </c:pt>
                <c:pt idx="101">
                  <c:v>44014</c:v>
                </c:pt>
                <c:pt idx="102">
                  <c:v>44015</c:v>
                </c:pt>
                <c:pt idx="103">
                  <c:v>44016</c:v>
                </c:pt>
                <c:pt idx="104">
                  <c:v>44017</c:v>
                </c:pt>
                <c:pt idx="105">
                  <c:v>44018</c:v>
                </c:pt>
                <c:pt idx="106">
                  <c:v>44019</c:v>
                </c:pt>
                <c:pt idx="107">
                  <c:v>44020</c:v>
                </c:pt>
                <c:pt idx="108">
                  <c:v>44021</c:v>
                </c:pt>
                <c:pt idx="109">
                  <c:v>44022</c:v>
                </c:pt>
                <c:pt idx="110">
                  <c:v>44023</c:v>
                </c:pt>
                <c:pt idx="111">
                  <c:v>44024</c:v>
                </c:pt>
                <c:pt idx="112">
                  <c:v>44025</c:v>
                </c:pt>
                <c:pt idx="113">
                  <c:v>44026</c:v>
                </c:pt>
                <c:pt idx="114">
                  <c:v>44027</c:v>
                </c:pt>
                <c:pt idx="115">
                  <c:v>44028</c:v>
                </c:pt>
                <c:pt idx="116">
                  <c:v>44029</c:v>
                </c:pt>
                <c:pt idx="117">
                  <c:v>44030</c:v>
                </c:pt>
                <c:pt idx="118">
                  <c:v>44031</c:v>
                </c:pt>
                <c:pt idx="119">
                  <c:v>44032</c:v>
                </c:pt>
                <c:pt idx="120">
                  <c:v>44033</c:v>
                </c:pt>
                <c:pt idx="121">
                  <c:v>44034</c:v>
                </c:pt>
                <c:pt idx="122">
                  <c:v>44035</c:v>
                </c:pt>
                <c:pt idx="123">
                  <c:v>44036</c:v>
                </c:pt>
                <c:pt idx="124">
                  <c:v>44037</c:v>
                </c:pt>
                <c:pt idx="125">
                  <c:v>44038</c:v>
                </c:pt>
                <c:pt idx="126">
                  <c:v>44039</c:v>
                </c:pt>
                <c:pt idx="127">
                  <c:v>44040</c:v>
                </c:pt>
                <c:pt idx="128">
                  <c:v>44041</c:v>
                </c:pt>
                <c:pt idx="129">
                  <c:v>44042</c:v>
                </c:pt>
                <c:pt idx="130">
                  <c:v>44043</c:v>
                </c:pt>
                <c:pt idx="131">
                  <c:v>44044</c:v>
                </c:pt>
                <c:pt idx="132">
                  <c:v>44045</c:v>
                </c:pt>
                <c:pt idx="133">
                  <c:v>44046</c:v>
                </c:pt>
                <c:pt idx="134">
                  <c:v>44047</c:v>
                </c:pt>
                <c:pt idx="135">
                  <c:v>44048</c:v>
                </c:pt>
                <c:pt idx="136">
                  <c:v>44049</c:v>
                </c:pt>
                <c:pt idx="137">
                  <c:v>44050</c:v>
                </c:pt>
                <c:pt idx="138">
                  <c:v>44051</c:v>
                </c:pt>
                <c:pt idx="139">
                  <c:v>44052</c:v>
                </c:pt>
                <c:pt idx="140">
                  <c:v>44053</c:v>
                </c:pt>
                <c:pt idx="141">
                  <c:v>44054</c:v>
                </c:pt>
                <c:pt idx="142">
                  <c:v>44055</c:v>
                </c:pt>
                <c:pt idx="143">
                  <c:v>44056</c:v>
                </c:pt>
                <c:pt idx="144">
                  <c:v>44057</c:v>
                </c:pt>
                <c:pt idx="145">
                  <c:v>44058</c:v>
                </c:pt>
                <c:pt idx="146">
                  <c:v>44059</c:v>
                </c:pt>
                <c:pt idx="147">
                  <c:v>44060</c:v>
                </c:pt>
                <c:pt idx="148">
                  <c:v>44061</c:v>
                </c:pt>
                <c:pt idx="149">
                  <c:v>44062</c:v>
                </c:pt>
                <c:pt idx="150">
                  <c:v>44063</c:v>
                </c:pt>
                <c:pt idx="151">
                  <c:v>44064</c:v>
                </c:pt>
                <c:pt idx="152">
                  <c:v>44065</c:v>
                </c:pt>
                <c:pt idx="153">
                  <c:v>44066</c:v>
                </c:pt>
                <c:pt idx="154">
                  <c:v>44067</c:v>
                </c:pt>
                <c:pt idx="155">
                  <c:v>44068</c:v>
                </c:pt>
                <c:pt idx="156">
                  <c:v>44069</c:v>
                </c:pt>
                <c:pt idx="157">
                  <c:v>44070</c:v>
                </c:pt>
                <c:pt idx="158">
                  <c:v>44071</c:v>
                </c:pt>
                <c:pt idx="159">
                  <c:v>44072</c:v>
                </c:pt>
                <c:pt idx="160">
                  <c:v>44073</c:v>
                </c:pt>
                <c:pt idx="161">
                  <c:v>44074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44079</c:v>
                </c:pt>
                <c:pt idx="167">
                  <c:v>44080</c:v>
                </c:pt>
                <c:pt idx="168">
                  <c:v>44081</c:v>
                </c:pt>
                <c:pt idx="169">
                  <c:v>44082</c:v>
                </c:pt>
                <c:pt idx="170">
                  <c:v>44083</c:v>
                </c:pt>
                <c:pt idx="171">
                  <c:v>44084</c:v>
                </c:pt>
                <c:pt idx="172">
                  <c:v>44085</c:v>
                </c:pt>
                <c:pt idx="173">
                  <c:v>44086</c:v>
                </c:pt>
                <c:pt idx="174">
                  <c:v>44087</c:v>
                </c:pt>
                <c:pt idx="175">
                  <c:v>44088</c:v>
                </c:pt>
                <c:pt idx="176">
                  <c:v>44089</c:v>
                </c:pt>
                <c:pt idx="177">
                  <c:v>44090</c:v>
                </c:pt>
                <c:pt idx="178">
                  <c:v>44091</c:v>
                </c:pt>
                <c:pt idx="179">
                  <c:v>44092</c:v>
                </c:pt>
                <c:pt idx="180">
                  <c:v>44093</c:v>
                </c:pt>
                <c:pt idx="181">
                  <c:v>44094</c:v>
                </c:pt>
                <c:pt idx="182">
                  <c:v>44095</c:v>
                </c:pt>
                <c:pt idx="183">
                  <c:v>44096</c:v>
                </c:pt>
                <c:pt idx="184">
                  <c:v>44097</c:v>
                </c:pt>
                <c:pt idx="185">
                  <c:v>44098</c:v>
                </c:pt>
                <c:pt idx="186">
                  <c:v>44099</c:v>
                </c:pt>
                <c:pt idx="187">
                  <c:v>44100</c:v>
                </c:pt>
                <c:pt idx="188">
                  <c:v>44101</c:v>
                </c:pt>
                <c:pt idx="189">
                  <c:v>44102</c:v>
                </c:pt>
                <c:pt idx="190">
                  <c:v>44103</c:v>
                </c:pt>
                <c:pt idx="191">
                  <c:v>44104</c:v>
                </c:pt>
                <c:pt idx="192">
                  <c:v>44105</c:v>
                </c:pt>
                <c:pt idx="193">
                  <c:v>44106</c:v>
                </c:pt>
                <c:pt idx="194">
                  <c:v>44107</c:v>
                </c:pt>
                <c:pt idx="195">
                  <c:v>44108</c:v>
                </c:pt>
                <c:pt idx="196">
                  <c:v>44109</c:v>
                </c:pt>
                <c:pt idx="197">
                  <c:v>44110</c:v>
                </c:pt>
                <c:pt idx="198">
                  <c:v>44111</c:v>
                </c:pt>
                <c:pt idx="199">
                  <c:v>44112</c:v>
                </c:pt>
                <c:pt idx="200">
                  <c:v>44113</c:v>
                </c:pt>
                <c:pt idx="201">
                  <c:v>44114</c:v>
                </c:pt>
                <c:pt idx="202">
                  <c:v>44115</c:v>
                </c:pt>
                <c:pt idx="203">
                  <c:v>44116</c:v>
                </c:pt>
                <c:pt idx="204">
                  <c:v>44117</c:v>
                </c:pt>
                <c:pt idx="205">
                  <c:v>44118</c:v>
                </c:pt>
                <c:pt idx="206">
                  <c:v>44119</c:v>
                </c:pt>
                <c:pt idx="207">
                  <c:v>44120</c:v>
                </c:pt>
                <c:pt idx="208">
                  <c:v>44121</c:v>
                </c:pt>
                <c:pt idx="209">
                  <c:v>44122</c:v>
                </c:pt>
                <c:pt idx="210">
                  <c:v>44123</c:v>
                </c:pt>
                <c:pt idx="211">
                  <c:v>44124</c:v>
                </c:pt>
                <c:pt idx="212">
                  <c:v>44125</c:v>
                </c:pt>
                <c:pt idx="213">
                  <c:v>44126</c:v>
                </c:pt>
                <c:pt idx="214">
                  <c:v>44127</c:v>
                </c:pt>
                <c:pt idx="215">
                  <c:v>44128</c:v>
                </c:pt>
                <c:pt idx="216">
                  <c:v>44129</c:v>
                </c:pt>
                <c:pt idx="217">
                  <c:v>44130</c:v>
                </c:pt>
                <c:pt idx="218">
                  <c:v>44131</c:v>
                </c:pt>
                <c:pt idx="219">
                  <c:v>44132</c:v>
                </c:pt>
                <c:pt idx="220">
                  <c:v>44133</c:v>
                </c:pt>
                <c:pt idx="221">
                  <c:v>44134</c:v>
                </c:pt>
                <c:pt idx="222">
                  <c:v>44135</c:v>
                </c:pt>
                <c:pt idx="223">
                  <c:v>44136</c:v>
                </c:pt>
                <c:pt idx="224">
                  <c:v>44137</c:v>
                </c:pt>
                <c:pt idx="225">
                  <c:v>44138</c:v>
                </c:pt>
                <c:pt idx="226">
                  <c:v>44139</c:v>
                </c:pt>
                <c:pt idx="227">
                  <c:v>44140</c:v>
                </c:pt>
                <c:pt idx="228">
                  <c:v>44141</c:v>
                </c:pt>
                <c:pt idx="229">
                  <c:v>44142</c:v>
                </c:pt>
                <c:pt idx="230">
                  <c:v>44143</c:v>
                </c:pt>
                <c:pt idx="231">
                  <c:v>44144</c:v>
                </c:pt>
                <c:pt idx="232">
                  <c:v>44145</c:v>
                </c:pt>
                <c:pt idx="233">
                  <c:v>44146</c:v>
                </c:pt>
                <c:pt idx="234">
                  <c:v>44147</c:v>
                </c:pt>
                <c:pt idx="235">
                  <c:v>44148</c:v>
                </c:pt>
                <c:pt idx="236">
                  <c:v>44149</c:v>
                </c:pt>
                <c:pt idx="237">
                  <c:v>44150</c:v>
                </c:pt>
                <c:pt idx="238">
                  <c:v>44151</c:v>
                </c:pt>
                <c:pt idx="239">
                  <c:v>44152</c:v>
                </c:pt>
                <c:pt idx="240">
                  <c:v>44153</c:v>
                </c:pt>
                <c:pt idx="241">
                  <c:v>44154</c:v>
                </c:pt>
                <c:pt idx="242">
                  <c:v>44155</c:v>
                </c:pt>
                <c:pt idx="243">
                  <c:v>44156</c:v>
                </c:pt>
                <c:pt idx="244">
                  <c:v>44157</c:v>
                </c:pt>
                <c:pt idx="245">
                  <c:v>44158</c:v>
                </c:pt>
                <c:pt idx="246">
                  <c:v>44159</c:v>
                </c:pt>
                <c:pt idx="247">
                  <c:v>44160</c:v>
                </c:pt>
                <c:pt idx="248">
                  <c:v>44161</c:v>
                </c:pt>
                <c:pt idx="249">
                  <c:v>44162</c:v>
                </c:pt>
                <c:pt idx="250">
                  <c:v>44163</c:v>
                </c:pt>
                <c:pt idx="251">
                  <c:v>44164</c:v>
                </c:pt>
                <c:pt idx="252">
                  <c:v>44165</c:v>
                </c:pt>
                <c:pt idx="253">
                  <c:v>44166</c:v>
                </c:pt>
                <c:pt idx="254">
                  <c:v>44167</c:v>
                </c:pt>
              </c:numCache>
            </c:numRef>
          </c:cat>
          <c:val>
            <c:numRef>
              <c:f>Rt!$AL$3:$AL$257</c:f>
              <c:numCache>
                <c:formatCode>General</c:formatCode>
                <c:ptCount val="255"/>
                <c:pt idx="0">
                  <c:v>1.1000000000000001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1.1000000000000001</c:v>
                </c:pt>
                <c:pt idx="25">
                  <c:v>1.1000000000000001</c:v>
                </c:pt>
                <c:pt idx="26">
                  <c:v>1.1000000000000001</c:v>
                </c:pt>
                <c:pt idx="27">
                  <c:v>1.1000000000000001</c:v>
                </c:pt>
                <c:pt idx="28">
                  <c:v>1.1000000000000001</c:v>
                </c:pt>
                <c:pt idx="29">
                  <c:v>1.1000000000000001</c:v>
                </c:pt>
                <c:pt idx="30">
                  <c:v>1.1000000000000001</c:v>
                </c:pt>
                <c:pt idx="31">
                  <c:v>1.1000000000000001</c:v>
                </c:pt>
                <c:pt idx="32">
                  <c:v>1.1000000000000001</c:v>
                </c:pt>
                <c:pt idx="33">
                  <c:v>1.1000000000000001</c:v>
                </c:pt>
                <c:pt idx="34">
                  <c:v>1.1000000000000001</c:v>
                </c:pt>
                <c:pt idx="35">
                  <c:v>1.1000000000000001</c:v>
                </c:pt>
                <c:pt idx="36">
                  <c:v>1.1000000000000001</c:v>
                </c:pt>
                <c:pt idx="37">
                  <c:v>1.1000000000000001</c:v>
                </c:pt>
                <c:pt idx="38">
                  <c:v>1.1000000000000001</c:v>
                </c:pt>
                <c:pt idx="39">
                  <c:v>1.1000000000000001</c:v>
                </c:pt>
                <c:pt idx="40">
                  <c:v>1.1000000000000001</c:v>
                </c:pt>
                <c:pt idx="41">
                  <c:v>1.1000000000000001</c:v>
                </c:pt>
                <c:pt idx="42">
                  <c:v>1.1000000000000001</c:v>
                </c:pt>
                <c:pt idx="43">
                  <c:v>1.1000000000000001</c:v>
                </c:pt>
                <c:pt idx="44">
                  <c:v>1.1000000000000001</c:v>
                </c:pt>
                <c:pt idx="45">
                  <c:v>1.1000000000000001</c:v>
                </c:pt>
                <c:pt idx="46">
                  <c:v>1.1000000000000001</c:v>
                </c:pt>
                <c:pt idx="47">
                  <c:v>1.1000000000000001</c:v>
                </c:pt>
                <c:pt idx="48">
                  <c:v>1.1000000000000001</c:v>
                </c:pt>
                <c:pt idx="49">
                  <c:v>1.1000000000000001</c:v>
                </c:pt>
                <c:pt idx="50">
                  <c:v>1.1000000000000001</c:v>
                </c:pt>
                <c:pt idx="51">
                  <c:v>1.1000000000000001</c:v>
                </c:pt>
                <c:pt idx="52">
                  <c:v>1.1000000000000001</c:v>
                </c:pt>
                <c:pt idx="53">
                  <c:v>1.1000000000000001</c:v>
                </c:pt>
                <c:pt idx="54">
                  <c:v>1.1000000000000001</c:v>
                </c:pt>
                <c:pt idx="55">
                  <c:v>1.1000000000000001</c:v>
                </c:pt>
                <c:pt idx="56">
                  <c:v>1.1000000000000001</c:v>
                </c:pt>
                <c:pt idx="57">
                  <c:v>1.1000000000000001</c:v>
                </c:pt>
                <c:pt idx="58">
                  <c:v>1.1000000000000001</c:v>
                </c:pt>
                <c:pt idx="59">
                  <c:v>1.1000000000000001</c:v>
                </c:pt>
                <c:pt idx="60">
                  <c:v>1.1000000000000001</c:v>
                </c:pt>
                <c:pt idx="61">
                  <c:v>1.1000000000000001</c:v>
                </c:pt>
                <c:pt idx="62">
                  <c:v>1.1000000000000001</c:v>
                </c:pt>
                <c:pt idx="63">
                  <c:v>1.1000000000000001</c:v>
                </c:pt>
                <c:pt idx="64">
                  <c:v>1.1000000000000001</c:v>
                </c:pt>
                <c:pt idx="65">
                  <c:v>1.1000000000000001</c:v>
                </c:pt>
                <c:pt idx="66">
                  <c:v>1.1000000000000001</c:v>
                </c:pt>
                <c:pt idx="67">
                  <c:v>1.1000000000000001</c:v>
                </c:pt>
                <c:pt idx="68">
                  <c:v>1.1000000000000001</c:v>
                </c:pt>
                <c:pt idx="69">
                  <c:v>1.1000000000000001</c:v>
                </c:pt>
                <c:pt idx="70">
                  <c:v>1.1000000000000001</c:v>
                </c:pt>
                <c:pt idx="71">
                  <c:v>1.1000000000000001</c:v>
                </c:pt>
                <c:pt idx="72">
                  <c:v>1.1000000000000001</c:v>
                </c:pt>
                <c:pt idx="73">
                  <c:v>1.1000000000000001</c:v>
                </c:pt>
                <c:pt idx="74">
                  <c:v>1.1000000000000001</c:v>
                </c:pt>
                <c:pt idx="75">
                  <c:v>1.1000000000000001</c:v>
                </c:pt>
                <c:pt idx="76">
                  <c:v>1.1000000000000001</c:v>
                </c:pt>
                <c:pt idx="77">
                  <c:v>1.1000000000000001</c:v>
                </c:pt>
                <c:pt idx="78">
                  <c:v>1.1000000000000001</c:v>
                </c:pt>
                <c:pt idx="79">
                  <c:v>1.1000000000000001</c:v>
                </c:pt>
                <c:pt idx="80">
                  <c:v>1.1000000000000001</c:v>
                </c:pt>
                <c:pt idx="81">
                  <c:v>1.1000000000000001</c:v>
                </c:pt>
                <c:pt idx="82">
                  <c:v>1.1000000000000001</c:v>
                </c:pt>
                <c:pt idx="83">
                  <c:v>1.1000000000000001</c:v>
                </c:pt>
                <c:pt idx="84">
                  <c:v>1.1000000000000001</c:v>
                </c:pt>
                <c:pt idx="85">
                  <c:v>1.1000000000000001</c:v>
                </c:pt>
                <c:pt idx="86">
                  <c:v>1.1000000000000001</c:v>
                </c:pt>
                <c:pt idx="87">
                  <c:v>1.1000000000000001</c:v>
                </c:pt>
                <c:pt idx="88">
                  <c:v>1.1000000000000001</c:v>
                </c:pt>
                <c:pt idx="89">
                  <c:v>1.1000000000000001</c:v>
                </c:pt>
                <c:pt idx="90">
                  <c:v>1.1000000000000001</c:v>
                </c:pt>
                <c:pt idx="91">
                  <c:v>1.1000000000000001</c:v>
                </c:pt>
                <c:pt idx="92">
                  <c:v>1.1000000000000001</c:v>
                </c:pt>
                <c:pt idx="93">
                  <c:v>1.1000000000000001</c:v>
                </c:pt>
                <c:pt idx="94">
                  <c:v>1.1000000000000001</c:v>
                </c:pt>
                <c:pt idx="95">
                  <c:v>1.1000000000000001</c:v>
                </c:pt>
                <c:pt idx="96">
                  <c:v>1.1000000000000001</c:v>
                </c:pt>
                <c:pt idx="97">
                  <c:v>1.1000000000000001</c:v>
                </c:pt>
                <c:pt idx="98">
                  <c:v>1.1000000000000001</c:v>
                </c:pt>
                <c:pt idx="99">
                  <c:v>1.1000000000000001</c:v>
                </c:pt>
                <c:pt idx="100">
                  <c:v>1.1000000000000001</c:v>
                </c:pt>
                <c:pt idx="101">
                  <c:v>1.1000000000000001</c:v>
                </c:pt>
                <c:pt idx="102">
                  <c:v>1.1000000000000001</c:v>
                </c:pt>
                <c:pt idx="103">
                  <c:v>1.1000000000000001</c:v>
                </c:pt>
                <c:pt idx="104">
                  <c:v>1.1000000000000001</c:v>
                </c:pt>
                <c:pt idx="105">
                  <c:v>1.1000000000000001</c:v>
                </c:pt>
                <c:pt idx="106">
                  <c:v>1.1000000000000001</c:v>
                </c:pt>
                <c:pt idx="107">
                  <c:v>1.1000000000000001</c:v>
                </c:pt>
                <c:pt idx="108">
                  <c:v>1.1000000000000001</c:v>
                </c:pt>
                <c:pt idx="109">
                  <c:v>1.1000000000000001</c:v>
                </c:pt>
                <c:pt idx="110">
                  <c:v>1.1000000000000001</c:v>
                </c:pt>
                <c:pt idx="111">
                  <c:v>1.1000000000000001</c:v>
                </c:pt>
                <c:pt idx="112">
                  <c:v>1.1000000000000001</c:v>
                </c:pt>
                <c:pt idx="113">
                  <c:v>1.1000000000000001</c:v>
                </c:pt>
                <c:pt idx="114">
                  <c:v>1.1000000000000001</c:v>
                </c:pt>
                <c:pt idx="115">
                  <c:v>1.1000000000000001</c:v>
                </c:pt>
                <c:pt idx="116">
                  <c:v>1.1000000000000001</c:v>
                </c:pt>
                <c:pt idx="117">
                  <c:v>1.1000000000000001</c:v>
                </c:pt>
                <c:pt idx="118">
                  <c:v>1.1000000000000001</c:v>
                </c:pt>
                <c:pt idx="119">
                  <c:v>1.1000000000000001</c:v>
                </c:pt>
                <c:pt idx="120">
                  <c:v>1.1000000000000001</c:v>
                </c:pt>
                <c:pt idx="121">
                  <c:v>1.1000000000000001</c:v>
                </c:pt>
                <c:pt idx="122">
                  <c:v>1.1000000000000001</c:v>
                </c:pt>
                <c:pt idx="123">
                  <c:v>1.1000000000000001</c:v>
                </c:pt>
                <c:pt idx="124">
                  <c:v>1.1000000000000001</c:v>
                </c:pt>
                <c:pt idx="125">
                  <c:v>1.1000000000000001</c:v>
                </c:pt>
                <c:pt idx="126">
                  <c:v>1.1000000000000001</c:v>
                </c:pt>
                <c:pt idx="127">
                  <c:v>1.1000000000000001</c:v>
                </c:pt>
                <c:pt idx="128">
                  <c:v>1.1000000000000001</c:v>
                </c:pt>
                <c:pt idx="129">
                  <c:v>1.1000000000000001</c:v>
                </c:pt>
                <c:pt idx="130">
                  <c:v>1.1000000000000001</c:v>
                </c:pt>
                <c:pt idx="131">
                  <c:v>1.1000000000000001</c:v>
                </c:pt>
                <c:pt idx="132">
                  <c:v>1.1000000000000001</c:v>
                </c:pt>
                <c:pt idx="133">
                  <c:v>1.1000000000000001</c:v>
                </c:pt>
                <c:pt idx="134">
                  <c:v>1.1000000000000001</c:v>
                </c:pt>
                <c:pt idx="135">
                  <c:v>1.1000000000000001</c:v>
                </c:pt>
                <c:pt idx="136">
                  <c:v>1.1000000000000001</c:v>
                </c:pt>
                <c:pt idx="137">
                  <c:v>1.1000000000000001</c:v>
                </c:pt>
                <c:pt idx="138">
                  <c:v>1.1000000000000001</c:v>
                </c:pt>
                <c:pt idx="139">
                  <c:v>1.1000000000000001</c:v>
                </c:pt>
                <c:pt idx="140">
                  <c:v>1.1000000000000001</c:v>
                </c:pt>
                <c:pt idx="141">
                  <c:v>1.1000000000000001</c:v>
                </c:pt>
                <c:pt idx="142">
                  <c:v>1.1000000000000001</c:v>
                </c:pt>
                <c:pt idx="143">
                  <c:v>1.1000000000000001</c:v>
                </c:pt>
                <c:pt idx="144">
                  <c:v>1.1000000000000001</c:v>
                </c:pt>
                <c:pt idx="145">
                  <c:v>1.1000000000000001</c:v>
                </c:pt>
                <c:pt idx="146">
                  <c:v>1.1000000000000001</c:v>
                </c:pt>
                <c:pt idx="147">
                  <c:v>1.1000000000000001</c:v>
                </c:pt>
                <c:pt idx="148">
                  <c:v>1.1000000000000001</c:v>
                </c:pt>
                <c:pt idx="149">
                  <c:v>1.1000000000000001</c:v>
                </c:pt>
                <c:pt idx="150">
                  <c:v>1.1000000000000001</c:v>
                </c:pt>
                <c:pt idx="151">
                  <c:v>1.1000000000000001</c:v>
                </c:pt>
                <c:pt idx="152">
                  <c:v>1.1000000000000001</c:v>
                </c:pt>
                <c:pt idx="153">
                  <c:v>1.1000000000000001</c:v>
                </c:pt>
                <c:pt idx="154">
                  <c:v>1.1000000000000001</c:v>
                </c:pt>
                <c:pt idx="155">
                  <c:v>1.1000000000000001</c:v>
                </c:pt>
                <c:pt idx="156">
                  <c:v>1.1000000000000001</c:v>
                </c:pt>
                <c:pt idx="157">
                  <c:v>1.1000000000000001</c:v>
                </c:pt>
                <c:pt idx="158">
                  <c:v>1.1000000000000001</c:v>
                </c:pt>
                <c:pt idx="159">
                  <c:v>1.1000000000000001</c:v>
                </c:pt>
                <c:pt idx="160">
                  <c:v>1.1000000000000001</c:v>
                </c:pt>
                <c:pt idx="161">
                  <c:v>1.1000000000000001</c:v>
                </c:pt>
                <c:pt idx="162">
                  <c:v>1.1000000000000001</c:v>
                </c:pt>
                <c:pt idx="163">
                  <c:v>1.1000000000000001</c:v>
                </c:pt>
                <c:pt idx="164">
                  <c:v>1.1000000000000001</c:v>
                </c:pt>
                <c:pt idx="165">
                  <c:v>1.1000000000000001</c:v>
                </c:pt>
                <c:pt idx="166">
                  <c:v>1.1000000000000001</c:v>
                </c:pt>
                <c:pt idx="167">
                  <c:v>1.1000000000000001</c:v>
                </c:pt>
                <c:pt idx="168">
                  <c:v>1.1000000000000001</c:v>
                </c:pt>
                <c:pt idx="169">
                  <c:v>1.1000000000000001</c:v>
                </c:pt>
                <c:pt idx="170">
                  <c:v>1.1000000000000001</c:v>
                </c:pt>
                <c:pt idx="171">
                  <c:v>1.1000000000000001</c:v>
                </c:pt>
                <c:pt idx="172">
                  <c:v>1.1000000000000001</c:v>
                </c:pt>
                <c:pt idx="173">
                  <c:v>1.1000000000000001</c:v>
                </c:pt>
                <c:pt idx="174">
                  <c:v>1.1000000000000001</c:v>
                </c:pt>
                <c:pt idx="175">
                  <c:v>1.1000000000000001</c:v>
                </c:pt>
                <c:pt idx="176">
                  <c:v>1.1000000000000001</c:v>
                </c:pt>
                <c:pt idx="177">
                  <c:v>1.1000000000000001</c:v>
                </c:pt>
                <c:pt idx="178">
                  <c:v>1.1000000000000001</c:v>
                </c:pt>
                <c:pt idx="179">
                  <c:v>1.1000000000000001</c:v>
                </c:pt>
                <c:pt idx="180">
                  <c:v>1.1000000000000001</c:v>
                </c:pt>
                <c:pt idx="181">
                  <c:v>1.1000000000000001</c:v>
                </c:pt>
                <c:pt idx="182">
                  <c:v>1.1000000000000001</c:v>
                </c:pt>
                <c:pt idx="183">
                  <c:v>1.1000000000000001</c:v>
                </c:pt>
                <c:pt idx="184">
                  <c:v>1.1000000000000001</c:v>
                </c:pt>
                <c:pt idx="185">
                  <c:v>1.1000000000000001</c:v>
                </c:pt>
                <c:pt idx="186">
                  <c:v>1.1000000000000001</c:v>
                </c:pt>
                <c:pt idx="187">
                  <c:v>1.1000000000000001</c:v>
                </c:pt>
                <c:pt idx="188">
                  <c:v>1.1000000000000001</c:v>
                </c:pt>
                <c:pt idx="189">
                  <c:v>1.1000000000000001</c:v>
                </c:pt>
                <c:pt idx="190">
                  <c:v>1.1000000000000001</c:v>
                </c:pt>
                <c:pt idx="191">
                  <c:v>1.1000000000000001</c:v>
                </c:pt>
                <c:pt idx="192">
                  <c:v>1.1000000000000001</c:v>
                </c:pt>
                <c:pt idx="193">
                  <c:v>1.1000000000000001</c:v>
                </c:pt>
                <c:pt idx="194">
                  <c:v>1.1000000000000001</c:v>
                </c:pt>
                <c:pt idx="195">
                  <c:v>1.1000000000000001</c:v>
                </c:pt>
                <c:pt idx="196">
                  <c:v>1.1000000000000001</c:v>
                </c:pt>
                <c:pt idx="197">
                  <c:v>1.1000000000000001</c:v>
                </c:pt>
                <c:pt idx="198">
                  <c:v>1.1000000000000001</c:v>
                </c:pt>
                <c:pt idx="199">
                  <c:v>1.1000000000000001</c:v>
                </c:pt>
                <c:pt idx="200">
                  <c:v>1.1000000000000001</c:v>
                </c:pt>
                <c:pt idx="201">
                  <c:v>1.1000000000000001</c:v>
                </c:pt>
                <c:pt idx="202">
                  <c:v>1.1000000000000001</c:v>
                </c:pt>
                <c:pt idx="203">
                  <c:v>1.1000000000000001</c:v>
                </c:pt>
                <c:pt idx="204">
                  <c:v>1.1000000000000001</c:v>
                </c:pt>
                <c:pt idx="205">
                  <c:v>1.1000000000000001</c:v>
                </c:pt>
                <c:pt idx="206">
                  <c:v>1.1000000000000001</c:v>
                </c:pt>
                <c:pt idx="207">
                  <c:v>1.1000000000000001</c:v>
                </c:pt>
                <c:pt idx="208">
                  <c:v>1.1000000000000001</c:v>
                </c:pt>
                <c:pt idx="209">
                  <c:v>1.1000000000000001</c:v>
                </c:pt>
                <c:pt idx="210">
                  <c:v>1.1000000000000001</c:v>
                </c:pt>
                <c:pt idx="211">
                  <c:v>1.1000000000000001</c:v>
                </c:pt>
                <c:pt idx="212">
                  <c:v>1.1000000000000001</c:v>
                </c:pt>
                <c:pt idx="213">
                  <c:v>1.1000000000000001</c:v>
                </c:pt>
                <c:pt idx="214">
                  <c:v>1.1000000000000001</c:v>
                </c:pt>
                <c:pt idx="215">
                  <c:v>1.1000000000000001</c:v>
                </c:pt>
                <c:pt idx="216">
                  <c:v>1.1000000000000001</c:v>
                </c:pt>
                <c:pt idx="217">
                  <c:v>1.1000000000000001</c:v>
                </c:pt>
                <c:pt idx="218">
                  <c:v>1.1000000000000001</c:v>
                </c:pt>
                <c:pt idx="219">
                  <c:v>1.1000000000000001</c:v>
                </c:pt>
                <c:pt idx="220">
                  <c:v>1.1000000000000001</c:v>
                </c:pt>
                <c:pt idx="221">
                  <c:v>1.1000000000000001</c:v>
                </c:pt>
                <c:pt idx="222">
                  <c:v>1.1000000000000001</c:v>
                </c:pt>
                <c:pt idx="223">
                  <c:v>1.1000000000000001</c:v>
                </c:pt>
                <c:pt idx="224">
                  <c:v>1.1000000000000001</c:v>
                </c:pt>
                <c:pt idx="225">
                  <c:v>1.1000000000000001</c:v>
                </c:pt>
                <c:pt idx="226">
                  <c:v>1.1000000000000001</c:v>
                </c:pt>
                <c:pt idx="227">
                  <c:v>1.1000000000000001</c:v>
                </c:pt>
                <c:pt idx="228">
                  <c:v>1.1000000000000001</c:v>
                </c:pt>
                <c:pt idx="229">
                  <c:v>1.1000000000000001</c:v>
                </c:pt>
                <c:pt idx="230">
                  <c:v>1.1000000000000001</c:v>
                </c:pt>
                <c:pt idx="231">
                  <c:v>1.1000000000000001</c:v>
                </c:pt>
                <c:pt idx="232">
                  <c:v>1.1000000000000001</c:v>
                </c:pt>
                <c:pt idx="233">
                  <c:v>1.1000000000000001</c:v>
                </c:pt>
                <c:pt idx="234">
                  <c:v>1.1000000000000001</c:v>
                </c:pt>
                <c:pt idx="235">
                  <c:v>1.1000000000000001</c:v>
                </c:pt>
                <c:pt idx="236">
                  <c:v>1.1000000000000001</c:v>
                </c:pt>
                <c:pt idx="237">
                  <c:v>1.1000000000000001</c:v>
                </c:pt>
                <c:pt idx="238">
                  <c:v>1.1000000000000001</c:v>
                </c:pt>
                <c:pt idx="239">
                  <c:v>1.1000000000000001</c:v>
                </c:pt>
                <c:pt idx="240">
                  <c:v>1.1000000000000001</c:v>
                </c:pt>
                <c:pt idx="241">
                  <c:v>1.1000000000000001</c:v>
                </c:pt>
                <c:pt idx="242">
                  <c:v>1.1000000000000001</c:v>
                </c:pt>
                <c:pt idx="243">
                  <c:v>1.1000000000000001</c:v>
                </c:pt>
                <c:pt idx="244">
                  <c:v>1.1000000000000001</c:v>
                </c:pt>
                <c:pt idx="245">
                  <c:v>1.1000000000000001</c:v>
                </c:pt>
                <c:pt idx="246">
                  <c:v>1.1000000000000001</c:v>
                </c:pt>
                <c:pt idx="247">
                  <c:v>1.1000000000000001</c:v>
                </c:pt>
                <c:pt idx="248">
                  <c:v>1.1000000000000001</c:v>
                </c:pt>
                <c:pt idx="249">
                  <c:v>1.1000000000000001</c:v>
                </c:pt>
                <c:pt idx="250">
                  <c:v>1.1000000000000001</c:v>
                </c:pt>
                <c:pt idx="251">
                  <c:v>1.1000000000000001</c:v>
                </c:pt>
                <c:pt idx="252">
                  <c:v>1.1000000000000001</c:v>
                </c:pt>
                <c:pt idx="253">
                  <c:v>1.1000000000000001</c:v>
                </c:pt>
                <c:pt idx="254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16-499C-A726-D6E7BFF06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4905567"/>
        <c:axId val="1497460127"/>
      </c:lineChart>
      <c:dateAx>
        <c:axId val="1394905567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497460127"/>
        <c:crosses val="autoZero"/>
        <c:auto val="1"/>
        <c:lblOffset val="100"/>
        <c:baseTimeUnit val="days"/>
      </c:dateAx>
      <c:valAx>
        <c:axId val="1497460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394905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Taux d'infection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Rt!$AM$2</c:f>
              <c:strCache>
                <c:ptCount val="1"/>
                <c:pt idx="0">
                  <c:v>Rt Sciensano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Rt!$AK$3:$AK$257</c:f>
              <c:numCache>
                <c:formatCode>d\-mmm</c:formatCode>
                <c:ptCount val="255"/>
                <c:pt idx="0">
                  <c:v>43913</c:v>
                </c:pt>
                <c:pt idx="1">
                  <c:v>43914</c:v>
                </c:pt>
                <c:pt idx="2">
                  <c:v>43915</c:v>
                </c:pt>
                <c:pt idx="3">
                  <c:v>43916</c:v>
                </c:pt>
                <c:pt idx="4">
                  <c:v>43917</c:v>
                </c:pt>
                <c:pt idx="5">
                  <c:v>43918</c:v>
                </c:pt>
                <c:pt idx="6">
                  <c:v>43919</c:v>
                </c:pt>
                <c:pt idx="7">
                  <c:v>43920</c:v>
                </c:pt>
                <c:pt idx="8">
                  <c:v>43921</c:v>
                </c:pt>
                <c:pt idx="9">
                  <c:v>43922</c:v>
                </c:pt>
                <c:pt idx="10">
                  <c:v>43923</c:v>
                </c:pt>
                <c:pt idx="11">
                  <c:v>43924</c:v>
                </c:pt>
                <c:pt idx="12">
                  <c:v>43925</c:v>
                </c:pt>
                <c:pt idx="13">
                  <c:v>43926</c:v>
                </c:pt>
                <c:pt idx="14">
                  <c:v>43927</c:v>
                </c:pt>
                <c:pt idx="15">
                  <c:v>43928</c:v>
                </c:pt>
                <c:pt idx="16">
                  <c:v>43929</c:v>
                </c:pt>
                <c:pt idx="17">
                  <c:v>43930</c:v>
                </c:pt>
                <c:pt idx="18">
                  <c:v>43931</c:v>
                </c:pt>
                <c:pt idx="19">
                  <c:v>43932</c:v>
                </c:pt>
                <c:pt idx="20">
                  <c:v>43933</c:v>
                </c:pt>
                <c:pt idx="21">
                  <c:v>43934</c:v>
                </c:pt>
                <c:pt idx="22">
                  <c:v>43935</c:v>
                </c:pt>
                <c:pt idx="23">
                  <c:v>43936</c:v>
                </c:pt>
                <c:pt idx="24">
                  <c:v>43937</c:v>
                </c:pt>
                <c:pt idx="25">
                  <c:v>43938</c:v>
                </c:pt>
                <c:pt idx="26">
                  <c:v>43939</c:v>
                </c:pt>
                <c:pt idx="27">
                  <c:v>43940</c:v>
                </c:pt>
                <c:pt idx="28">
                  <c:v>43941</c:v>
                </c:pt>
                <c:pt idx="29">
                  <c:v>43942</c:v>
                </c:pt>
                <c:pt idx="30">
                  <c:v>43943</c:v>
                </c:pt>
                <c:pt idx="31">
                  <c:v>43944</c:v>
                </c:pt>
                <c:pt idx="32">
                  <c:v>43945</c:v>
                </c:pt>
                <c:pt idx="33">
                  <c:v>43946</c:v>
                </c:pt>
                <c:pt idx="34">
                  <c:v>43947</c:v>
                </c:pt>
                <c:pt idx="35">
                  <c:v>43948</c:v>
                </c:pt>
                <c:pt idx="36">
                  <c:v>43949</c:v>
                </c:pt>
                <c:pt idx="37">
                  <c:v>43950</c:v>
                </c:pt>
                <c:pt idx="38">
                  <c:v>43951</c:v>
                </c:pt>
                <c:pt idx="39">
                  <c:v>43952</c:v>
                </c:pt>
                <c:pt idx="40">
                  <c:v>43953</c:v>
                </c:pt>
                <c:pt idx="41">
                  <c:v>43954</c:v>
                </c:pt>
                <c:pt idx="42">
                  <c:v>43955</c:v>
                </c:pt>
                <c:pt idx="43">
                  <c:v>43956</c:v>
                </c:pt>
                <c:pt idx="44">
                  <c:v>43957</c:v>
                </c:pt>
                <c:pt idx="45">
                  <c:v>43958</c:v>
                </c:pt>
                <c:pt idx="46">
                  <c:v>43959</c:v>
                </c:pt>
                <c:pt idx="47">
                  <c:v>43960</c:v>
                </c:pt>
                <c:pt idx="48">
                  <c:v>43961</c:v>
                </c:pt>
                <c:pt idx="49">
                  <c:v>43962</c:v>
                </c:pt>
                <c:pt idx="50">
                  <c:v>43963</c:v>
                </c:pt>
                <c:pt idx="51">
                  <c:v>43964</c:v>
                </c:pt>
                <c:pt idx="52">
                  <c:v>43965</c:v>
                </c:pt>
                <c:pt idx="53">
                  <c:v>43966</c:v>
                </c:pt>
                <c:pt idx="54">
                  <c:v>43967</c:v>
                </c:pt>
                <c:pt idx="55">
                  <c:v>43968</c:v>
                </c:pt>
                <c:pt idx="56">
                  <c:v>43969</c:v>
                </c:pt>
                <c:pt idx="57">
                  <c:v>43970</c:v>
                </c:pt>
                <c:pt idx="58">
                  <c:v>43971</c:v>
                </c:pt>
                <c:pt idx="59">
                  <c:v>43972</c:v>
                </c:pt>
                <c:pt idx="60">
                  <c:v>43973</c:v>
                </c:pt>
                <c:pt idx="61">
                  <c:v>43974</c:v>
                </c:pt>
                <c:pt idx="62">
                  <c:v>43975</c:v>
                </c:pt>
                <c:pt idx="63">
                  <c:v>43976</c:v>
                </c:pt>
                <c:pt idx="64">
                  <c:v>43977</c:v>
                </c:pt>
                <c:pt idx="65">
                  <c:v>43978</c:v>
                </c:pt>
                <c:pt idx="66">
                  <c:v>43979</c:v>
                </c:pt>
                <c:pt idx="67">
                  <c:v>43980</c:v>
                </c:pt>
                <c:pt idx="68">
                  <c:v>43981</c:v>
                </c:pt>
                <c:pt idx="69">
                  <c:v>43982</c:v>
                </c:pt>
                <c:pt idx="70">
                  <c:v>43983</c:v>
                </c:pt>
                <c:pt idx="71">
                  <c:v>43984</c:v>
                </c:pt>
                <c:pt idx="72">
                  <c:v>43985</c:v>
                </c:pt>
                <c:pt idx="73">
                  <c:v>43986</c:v>
                </c:pt>
                <c:pt idx="74">
                  <c:v>43987</c:v>
                </c:pt>
                <c:pt idx="75">
                  <c:v>43988</c:v>
                </c:pt>
                <c:pt idx="76">
                  <c:v>43989</c:v>
                </c:pt>
                <c:pt idx="77">
                  <c:v>43990</c:v>
                </c:pt>
                <c:pt idx="78">
                  <c:v>43991</c:v>
                </c:pt>
                <c:pt idx="79">
                  <c:v>43992</c:v>
                </c:pt>
                <c:pt idx="80">
                  <c:v>43993</c:v>
                </c:pt>
                <c:pt idx="81">
                  <c:v>43994</c:v>
                </c:pt>
                <c:pt idx="82">
                  <c:v>43995</c:v>
                </c:pt>
                <c:pt idx="83">
                  <c:v>43996</c:v>
                </c:pt>
                <c:pt idx="84">
                  <c:v>43997</c:v>
                </c:pt>
                <c:pt idx="85">
                  <c:v>43998</c:v>
                </c:pt>
                <c:pt idx="86">
                  <c:v>43999</c:v>
                </c:pt>
                <c:pt idx="87">
                  <c:v>44000</c:v>
                </c:pt>
                <c:pt idx="88">
                  <c:v>44001</c:v>
                </c:pt>
                <c:pt idx="89">
                  <c:v>44002</c:v>
                </c:pt>
                <c:pt idx="90">
                  <c:v>44003</c:v>
                </c:pt>
                <c:pt idx="91">
                  <c:v>44004</c:v>
                </c:pt>
                <c:pt idx="92">
                  <c:v>44005</c:v>
                </c:pt>
                <c:pt idx="93">
                  <c:v>44006</c:v>
                </c:pt>
                <c:pt idx="94">
                  <c:v>44007</c:v>
                </c:pt>
                <c:pt idx="95">
                  <c:v>44008</c:v>
                </c:pt>
                <c:pt idx="96">
                  <c:v>44009</c:v>
                </c:pt>
                <c:pt idx="97">
                  <c:v>44010</c:v>
                </c:pt>
                <c:pt idx="98">
                  <c:v>44011</c:v>
                </c:pt>
                <c:pt idx="99">
                  <c:v>44012</c:v>
                </c:pt>
                <c:pt idx="100">
                  <c:v>44013</c:v>
                </c:pt>
                <c:pt idx="101">
                  <c:v>44014</c:v>
                </c:pt>
                <c:pt idx="102">
                  <c:v>44015</c:v>
                </c:pt>
                <c:pt idx="103">
                  <c:v>44016</c:v>
                </c:pt>
                <c:pt idx="104">
                  <c:v>44017</c:v>
                </c:pt>
                <c:pt idx="105">
                  <c:v>44018</c:v>
                </c:pt>
                <c:pt idx="106">
                  <c:v>44019</c:v>
                </c:pt>
                <c:pt idx="107">
                  <c:v>44020</c:v>
                </c:pt>
                <c:pt idx="108">
                  <c:v>44021</c:v>
                </c:pt>
                <c:pt idx="109">
                  <c:v>44022</c:v>
                </c:pt>
                <c:pt idx="110">
                  <c:v>44023</c:v>
                </c:pt>
                <c:pt idx="111">
                  <c:v>44024</c:v>
                </c:pt>
                <c:pt idx="112">
                  <c:v>44025</c:v>
                </c:pt>
                <c:pt idx="113">
                  <c:v>44026</c:v>
                </c:pt>
                <c:pt idx="114">
                  <c:v>44027</c:v>
                </c:pt>
                <c:pt idx="115">
                  <c:v>44028</c:v>
                </c:pt>
                <c:pt idx="116">
                  <c:v>44029</c:v>
                </c:pt>
                <c:pt idx="117">
                  <c:v>44030</c:v>
                </c:pt>
                <c:pt idx="118">
                  <c:v>44031</c:v>
                </c:pt>
                <c:pt idx="119">
                  <c:v>44032</c:v>
                </c:pt>
                <c:pt idx="120">
                  <c:v>44033</c:v>
                </c:pt>
                <c:pt idx="121">
                  <c:v>44034</c:v>
                </c:pt>
                <c:pt idx="122">
                  <c:v>44035</c:v>
                </c:pt>
                <c:pt idx="123">
                  <c:v>44036</c:v>
                </c:pt>
                <c:pt idx="124">
                  <c:v>44037</c:v>
                </c:pt>
                <c:pt idx="125">
                  <c:v>44038</c:v>
                </c:pt>
                <c:pt idx="126">
                  <c:v>44039</c:v>
                </c:pt>
                <c:pt idx="127">
                  <c:v>44040</c:v>
                </c:pt>
                <c:pt idx="128">
                  <c:v>44041</c:v>
                </c:pt>
                <c:pt idx="129">
                  <c:v>44042</c:v>
                </c:pt>
                <c:pt idx="130">
                  <c:v>44043</c:v>
                </c:pt>
                <c:pt idx="131">
                  <c:v>44044</c:v>
                </c:pt>
                <c:pt idx="132">
                  <c:v>44045</c:v>
                </c:pt>
                <c:pt idx="133">
                  <c:v>44046</c:v>
                </c:pt>
                <c:pt idx="134">
                  <c:v>44047</c:v>
                </c:pt>
                <c:pt idx="135">
                  <c:v>44048</c:v>
                </c:pt>
                <c:pt idx="136">
                  <c:v>44049</c:v>
                </c:pt>
                <c:pt idx="137">
                  <c:v>44050</c:v>
                </c:pt>
                <c:pt idx="138">
                  <c:v>44051</c:v>
                </c:pt>
                <c:pt idx="139">
                  <c:v>44052</c:v>
                </c:pt>
                <c:pt idx="140">
                  <c:v>44053</c:v>
                </c:pt>
                <c:pt idx="141">
                  <c:v>44054</c:v>
                </c:pt>
                <c:pt idx="142">
                  <c:v>44055</c:v>
                </c:pt>
                <c:pt idx="143">
                  <c:v>44056</c:v>
                </c:pt>
                <c:pt idx="144">
                  <c:v>44057</c:v>
                </c:pt>
                <c:pt idx="145">
                  <c:v>44058</c:v>
                </c:pt>
                <c:pt idx="146">
                  <c:v>44059</c:v>
                </c:pt>
                <c:pt idx="147">
                  <c:v>44060</c:v>
                </c:pt>
                <c:pt idx="148">
                  <c:v>44061</c:v>
                </c:pt>
                <c:pt idx="149">
                  <c:v>44062</c:v>
                </c:pt>
                <c:pt idx="150">
                  <c:v>44063</c:v>
                </c:pt>
                <c:pt idx="151">
                  <c:v>44064</c:v>
                </c:pt>
                <c:pt idx="152">
                  <c:v>44065</c:v>
                </c:pt>
                <c:pt idx="153">
                  <c:v>44066</c:v>
                </c:pt>
                <c:pt idx="154">
                  <c:v>44067</c:v>
                </c:pt>
                <c:pt idx="155">
                  <c:v>44068</c:v>
                </c:pt>
                <c:pt idx="156">
                  <c:v>44069</c:v>
                </c:pt>
                <c:pt idx="157">
                  <c:v>44070</c:v>
                </c:pt>
                <c:pt idx="158">
                  <c:v>44071</c:v>
                </c:pt>
                <c:pt idx="159">
                  <c:v>44072</c:v>
                </c:pt>
                <c:pt idx="160">
                  <c:v>44073</c:v>
                </c:pt>
                <c:pt idx="161">
                  <c:v>44074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44079</c:v>
                </c:pt>
                <c:pt idx="167">
                  <c:v>44080</c:v>
                </c:pt>
                <c:pt idx="168">
                  <c:v>44081</c:v>
                </c:pt>
                <c:pt idx="169">
                  <c:v>44082</c:v>
                </c:pt>
                <c:pt idx="170">
                  <c:v>44083</c:v>
                </c:pt>
                <c:pt idx="171">
                  <c:v>44084</c:v>
                </c:pt>
                <c:pt idx="172">
                  <c:v>44085</c:v>
                </c:pt>
                <c:pt idx="173">
                  <c:v>44086</c:v>
                </c:pt>
                <c:pt idx="174">
                  <c:v>44087</c:v>
                </c:pt>
                <c:pt idx="175">
                  <c:v>44088</c:v>
                </c:pt>
                <c:pt idx="176">
                  <c:v>44089</c:v>
                </c:pt>
                <c:pt idx="177">
                  <c:v>44090</c:v>
                </c:pt>
                <c:pt idx="178">
                  <c:v>44091</c:v>
                </c:pt>
                <c:pt idx="179">
                  <c:v>44092</c:v>
                </c:pt>
                <c:pt idx="180">
                  <c:v>44093</c:v>
                </c:pt>
                <c:pt idx="181">
                  <c:v>44094</c:v>
                </c:pt>
                <c:pt idx="182">
                  <c:v>44095</c:v>
                </c:pt>
                <c:pt idx="183">
                  <c:v>44096</c:v>
                </c:pt>
                <c:pt idx="184">
                  <c:v>44097</c:v>
                </c:pt>
                <c:pt idx="185">
                  <c:v>44098</c:v>
                </c:pt>
                <c:pt idx="186">
                  <c:v>44099</c:v>
                </c:pt>
                <c:pt idx="187">
                  <c:v>44100</c:v>
                </c:pt>
                <c:pt idx="188">
                  <c:v>44101</c:v>
                </c:pt>
                <c:pt idx="189">
                  <c:v>44102</c:v>
                </c:pt>
                <c:pt idx="190">
                  <c:v>44103</c:v>
                </c:pt>
                <c:pt idx="191">
                  <c:v>44104</c:v>
                </c:pt>
                <c:pt idx="192">
                  <c:v>44105</c:v>
                </c:pt>
                <c:pt idx="193">
                  <c:v>44106</c:v>
                </c:pt>
                <c:pt idx="194">
                  <c:v>44107</c:v>
                </c:pt>
                <c:pt idx="195">
                  <c:v>44108</c:v>
                </c:pt>
                <c:pt idx="196">
                  <c:v>44109</c:v>
                </c:pt>
                <c:pt idx="197">
                  <c:v>44110</c:v>
                </c:pt>
                <c:pt idx="198">
                  <c:v>44111</c:v>
                </c:pt>
                <c:pt idx="199">
                  <c:v>44112</c:v>
                </c:pt>
                <c:pt idx="200">
                  <c:v>44113</c:v>
                </c:pt>
                <c:pt idx="201">
                  <c:v>44114</c:v>
                </c:pt>
                <c:pt idx="202">
                  <c:v>44115</c:v>
                </c:pt>
                <c:pt idx="203">
                  <c:v>44116</c:v>
                </c:pt>
                <c:pt idx="204">
                  <c:v>44117</c:v>
                </c:pt>
                <c:pt idx="205">
                  <c:v>44118</c:v>
                </c:pt>
                <c:pt idx="206">
                  <c:v>44119</c:v>
                </c:pt>
                <c:pt idx="207">
                  <c:v>44120</c:v>
                </c:pt>
                <c:pt idx="208">
                  <c:v>44121</c:v>
                </c:pt>
                <c:pt idx="209">
                  <c:v>44122</c:v>
                </c:pt>
                <c:pt idx="210">
                  <c:v>44123</c:v>
                </c:pt>
                <c:pt idx="211">
                  <c:v>44124</c:v>
                </c:pt>
                <c:pt idx="212">
                  <c:v>44125</c:v>
                </c:pt>
                <c:pt idx="213">
                  <c:v>44126</c:v>
                </c:pt>
                <c:pt idx="214">
                  <c:v>44127</c:v>
                </c:pt>
                <c:pt idx="215">
                  <c:v>44128</c:v>
                </c:pt>
                <c:pt idx="216">
                  <c:v>44129</c:v>
                </c:pt>
                <c:pt idx="217">
                  <c:v>44130</c:v>
                </c:pt>
                <c:pt idx="218">
                  <c:v>44131</c:v>
                </c:pt>
                <c:pt idx="219">
                  <c:v>44132</c:v>
                </c:pt>
                <c:pt idx="220">
                  <c:v>44133</c:v>
                </c:pt>
                <c:pt idx="221">
                  <c:v>44134</c:v>
                </c:pt>
                <c:pt idx="222">
                  <c:v>44135</c:v>
                </c:pt>
                <c:pt idx="223">
                  <c:v>44136</c:v>
                </c:pt>
                <c:pt idx="224">
                  <c:v>44137</c:v>
                </c:pt>
                <c:pt idx="225">
                  <c:v>44138</c:v>
                </c:pt>
                <c:pt idx="226">
                  <c:v>44139</c:v>
                </c:pt>
                <c:pt idx="227">
                  <c:v>44140</c:v>
                </c:pt>
                <c:pt idx="228">
                  <c:v>44141</c:v>
                </c:pt>
                <c:pt idx="229">
                  <c:v>44142</c:v>
                </c:pt>
                <c:pt idx="230">
                  <c:v>44143</c:v>
                </c:pt>
                <c:pt idx="231">
                  <c:v>44144</c:v>
                </c:pt>
                <c:pt idx="232">
                  <c:v>44145</c:v>
                </c:pt>
                <c:pt idx="233">
                  <c:v>44146</c:v>
                </c:pt>
                <c:pt idx="234">
                  <c:v>44147</c:v>
                </c:pt>
                <c:pt idx="235">
                  <c:v>44148</c:v>
                </c:pt>
                <c:pt idx="236">
                  <c:v>44149</c:v>
                </c:pt>
                <c:pt idx="237">
                  <c:v>44150</c:v>
                </c:pt>
                <c:pt idx="238">
                  <c:v>44151</c:v>
                </c:pt>
                <c:pt idx="239">
                  <c:v>44152</c:v>
                </c:pt>
                <c:pt idx="240">
                  <c:v>44153</c:v>
                </c:pt>
                <c:pt idx="241">
                  <c:v>44154</c:v>
                </c:pt>
                <c:pt idx="242">
                  <c:v>44155</c:v>
                </c:pt>
                <c:pt idx="243">
                  <c:v>44156</c:v>
                </c:pt>
                <c:pt idx="244">
                  <c:v>44157</c:v>
                </c:pt>
                <c:pt idx="245">
                  <c:v>44158</c:v>
                </c:pt>
                <c:pt idx="246">
                  <c:v>44159</c:v>
                </c:pt>
                <c:pt idx="247">
                  <c:v>44160</c:v>
                </c:pt>
                <c:pt idx="248">
                  <c:v>44161</c:v>
                </c:pt>
                <c:pt idx="249">
                  <c:v>44162</c:v>
                </c:pt>
                <c:pt idx="250">
                  <c:v>44163</c:v>
                </c:pt>
                <c:pt idx="251">
                  <c:v>44164</c:v>
                </c:pt>
                <c:pt idx="252">
                  <c:v>44165</c:v>
                </c:pt>
                <c:pt idx="253">
                  <c:v>44166</c:v>
                </c:pt>
                <c:pt idx="254">
                  <c:v>44167</c:v>
                </c:pt>
              </c:numCache>
            </c:numRef>
          </c:cat>
          <c:val>
            <c:numRef>
              <c:f>Rt!$AM$3:$AM$257</c:f>
              <c:numCache>
                <c:formatCode>General</c:formatCode>
                <c:ptCount val="255"/>
                <c:pt idx="0">
                  <c:v>2.6220495940536601</c:v>
                </c:pt>
                <c:pt idx="1">
                  <c:v>2.2963525011375201</c:v>
                </c:pt>
                <c:pt idx="2">
                  <c:v>2.1558851438339199</c:v>
                </c:pt>
                <c:pt idx="3">
                  <c:v>1.98004285257812</c:v>
                </c:pt>
                <c:pt idx="4">
                  <c:v>1.8352740898495199</c:v>
                </c:pt>
                <c:pt idx="5">
                  <c:v>1.7333052367717201</c:v>
                </c:pt>
                <c:pt idx="6">
                  <c:v>1.63404508821159</c:v>
                </c:pt>
                <c:pt idx="7">
                  <c:v>1.53283762472632</c:v>
                </c:pt>
                <c:pt idx="8">
                  <c:v>1.4247359413060301</c:v>
                </c:pt>
                <c:pt idx="9">
                  <c:v>1.31289328103479</c:v>
                </c:pt>
                <c:pt idx="10">
                  <c:v>1.2406441534216099</c:v>
                </c:pt>
                <c:pt idx="11">
                  <c:v>1.1478276704532999</c:v>
                </c:pt>
                <c:pt idx="12">
                  <c:v>1.0606209068713699</c:v>
                </c:pt>
                <c:pt idx="13">
                  <c:v>0.97966176494019996</c:v>
                </c:pt>
                <c:pt idx="14">
                  <c:v>0.92396408341945302</c:v>
                </c:pt>
                <c:pt idx="15">
                  <c:v>0.91054494828774202</c:v>
                </c:pt>
                <c:pt idx="16">
                  <c:v>0.88900867602380995</c:v>
                </c:pt>
                <c:pt idx="17">
                  <c:v>0.876415443366382</c:v>
                </c:pt>
                <c:pt idx="18">
                  <c:v>0.87350162294337397</c:v>
                </c:pt>
                <c:pt idx="19">
                  <c:v>0.86543546568908203</c:v>
                </c:pt>
                <c:pt idx="20">
                  <c:v>0.86308027497704498</c:v>
                </c:pt>
                <c:pt idx="21">
                  <c:v>0.866215163071969</c:v>
                </c:pt>
                <c:pt idx="22">
                  <c:v>0.81438342749692005</c:v>
                </c:pt>
                <c:pt idx="23">
                  <c:v>0.79134231778653397</c:v>
                </c:pt>
                <c:pt idx="24">
                  <c:v>0.77470626972423096</c:v>
                </c:pt>
                <c:pt idx="25">
                  <c:v>0.76850680762039902</c:v>
                </c:pt>
                <c:pt idx="26">
                  <c:v>0.75896894935149894</c:v>
                </c:pt>
                <c:pt idx="27">
                  <c:v>0.78483137217646903</c:v>
                </c:pt>
                <c:pt idx="28">
                  <c:v>0.797707213193662</c:v>
                </c:pt>
                <c:pt idx="29">
                  <c:v>0.84401530848573003</c:v>
                </c:pt>
                <c:pt idx="30">
                  <c:v>0.83530535716679999</c:v>
                </c:pt>
                <c:pt idx="31">
                  <c:v>0.81338991562213703</c:v>
                </c:pt>
                <c:pt idx="32">
                  <c:v>0.80147755218306005</c:v>
                </c:pt>
                <c:pt idx="33">
                  <c:v>0.80245126499863295</c:v>
                </c:pt>
                <c:pt idx="34">
                  <c:v>0.78043309090217405</c:v>
                </c:pt>
                <c:pt idx="35">
                  <c:v>0.78866443864630797</c:v>
                </c:pt>
                <c:pt idx="36">
                  <c:v>0.77360082389002305</c:v>
                </c:pt>
                <c:pt idx="37">
                  <c:v>0.79145453478384398</c:v>
                </c:pt>
                <c:pt idx="38">
                  <c:v>0.79302463596827999</c:v>
                </c:pt>
                <c:pt idx="39">
                  <c:v>0.76903982390728398</c:v>
                </c:pt>
                <c:pt idx="40">
                  <c:v>0.71449371860060595</c:v>
                </c:pt>
                <c:pt idx="41">
                  <c:v>0.70164016666215301</c:v>
                </c:pt>
                <c:pt idx="42">
                  <c:v>0.71578051917485896</c:v>
                </c:pt>
                <c:pt idx="43">
                  <c:v>0.71396004228868204</c:v>
                </c:pt>
                <c:pt idx="44">
                  <c:v>0.686590388434272</c:v>
                </c:pt>
                <c:pt idx="45">
                  <c:v>0.69017057540539095</c:v>
                </c:pt>
                <c:pt idx="46">
                  <c:v>0.68350714629556497</c:v>
                </c:pt>
                <c:pt idx="47">
                  <c:v>0.74286578668997405</c:v>
                </c:pt>
                <c:pt idx="48">
                  <c:v>0.79892431473944903</c:v>
                </c:pt>
                <c:pt idx="49">
                  <c:v>0.79218656101763296</c:v>
                </c:pt>
                <c:pt idx="50">
                  <c:v>0.76694663802479701</c:v>
                </c:pt>
                <c:pt idx="51">
                  <c:v>0.78057142824062498</c:v>
                </c:pt>
                <c:pt idx="52">
                  <c:v>0.75755068673960402</c:v>
                </c:pt>
                <c:pt idx="53">
                  <c:v>0.78153092783780698</c:v>
                </c:pt>
                <c:pt idx="54">
                  <c:v>0.78426861422378003</c:v>
                </c:pt>
                <c:pt idx="55">
                  <c:v>0.79381446683816903</c:v>
                </c:pt>
                <c:pt idx="56">
                  <c:v>0.84750834356746896</c:v>
                </c:pt>
                <c:pt idx="57">
                  <c:v>0.86177531472022595</c:v>
                </c:pt>
                <c:pt idx="58">
                  <c:v>0.87227164732444595</c:v>
                </c:pt>
                <c:pt idx="59">
                  <c:v>0.87639272095035603</c:v>
                </c:pt>
                <c:pt idx="60">
                  <c:v>0.83299882532244296</c:v>
                </c:pt>
                <c:pt idx="61">
                  <c:v>0.83118825593269197</c:v>
                </c:pt>
                <c:pt idx="62">
                  <c:v>0.82360422144941503</c:v>
                </c:pt>
                <c:pt idx="63">
                  <c:v>0.82833560731053901</c:v>
                </c:pt>
                <c:pt idx="64">
                  <c:v>0.804686363887542</c:v>
                </c:pt>
                <c:pt idx="65">
                  <c:v>0.77867117630580795</c:v>
                </c:pt>
                <c:pt idx="66">
                  <c:v>0.73302137393386202</c:v>
                </c:pt>
                <c:pt idx="67">
                  <c:v>0.75748024424195504</c:v>
                </c:pt>
                <c:pt idx="68">
                  <c:v>0.77779908419999999</c:v>
                </c:pt>
                <c:pt idx="69">
                  <c:v>0.81554110861947704</c:v>
                </c:pt>
                <c:pt idx="70">
                  <c:v>0.81199333917476002</c:v>
                </c:pt>
                <c:pt idx="71">
                  <c:v>0.83048051781756405</c:v>
                </c:pt>
                <c:pt idx="72">
                  <c:v>0.75976942562446204</c:v>
                </c:pt>
                <c:pt idx="73">
                  <c:v>0.81355534774387595</c:v>
                </c:pt>
                <c:pt idx="74">
                  <c:v>0.84238045959738295</c:v>
                </c:pt>
                <c:pt idx="75">
                  <c:v>0.79622921301668004</c:v>
                </c:pt>
                <c:pt idx="76">
                  <c:v>0.819703356524069</c:v>
                </c:pt>
                <c:pt idx="77">
                  <c:v>0.80906237930279701</c:v>
                </c:pt>
                <c:pt idx="78">
                  <c:v>0.80957117321487204</c:v>
                </c:pt>
                <c:pt idx="79">
                  <c:v>0.83517524844129898</c:v>
                </c:pt>
                <c:pt idx="80">
                  <c:v>0.87111244094807505</c:v>
                </c:pt>
                <c:pt idx="81">
                  <c:v>0.88677960991574001</c:v>
                </c:pt>
                <c:pt idx="82">
                  <c:v>0.86194747008450701</c:v>
                </c:pt>
                <c:pt idx="83">
                  <c:v>0.85097305012259405</c:v>
                </c:pt>
                <c:pt idx="84">
                  <c:v>0.84748715179873202</c:v>
                </c:pt>
                <c:pt idx="85">
                  <c:v>0.87640888009279605</c:v>
                </c:pt>
                <c:pt idx="86">
                  <c:v>0.90560820318809998</c:v>
                </c:pt>
                <c:pt idx="87">
                  <c:v>0.85022810987473396</c:v>
                </c:pt>
                <c:pt idx="88">
                  <c:v>0.85191688411805999</c:v>
                </c:pt>
                <c:pt idx="89">
                  <c:v>0.92250237680341296</c:v>
                </c:pt>
                <c:pt idx="90">
                  <c:v>0.89868311341559004</c:v>
                </c:pt>
                <c:pt idx="91">
                  <c:v>0.92574532024832501</c:v>
                </c:pt>
                <c:pt idx="92">
                  <c:v>0.853812956622924</c:v>
                </c:pt>
                <c:pt idx="93">
                  <c:v>0.84944406072396506</c:v>
                </c:pt>
                <c:pt idx="94">
                  <c:v>0.86820615720624295</c:v>
                </c:pt>
                <c:pt idx="95">
                  <c:v>0.88029652978157702</c:v>
                </c:pt>
                <c:pt idx="96">
                  <c:v>0.88985324422147005</c:v>
                </c:pt>
                <c:pt idx="97">
                  <c:v>0.87042645620921799</c:v>
                </c:pt>
                <c:pt idx="98">
                  <c:v>0.90315857612573003</c:v>
                </c:pt>
                <c:pt idx="99">
                  <c:v>0.97458730717907605</c:v>
                </c:pt>
                <c:pt idx="100">
                  <c:v>0.92704669070503398</c:v>
                </c:pt>
                <c:pt idx="101">
                  <c:v>0.88043210875657796</c:v>
                </c:pt>
                <c:pt idx="102">
                  <c:v>0.76971798282922699</c:v>
                </c:pt>
                <c:pt idx="103">
                  <c:v>0.79471522456944499</c:v>
                </c:pt>
                <c:pt idx="104">
                  <c:v>0.84350294478906696</c:v>
                </c:pt>
                <c:pt idx="105">
                  <c:v>0.83768940407442005</c:v>
                </c:pt>
                <c:pt idx="106">
                  <c:v>0.84744324407715399</c:v>
                </c:pt>
                <c:pt idx="107">
                  <c:v>0.879584147491701</c:v>
                </c:pt>
                <c:pt idx="108">
                  <c:v>0.87293042941754595</c:v>
                </c:pt>
                <c:pt idx="109">
                  <c:v>0.91199939109378403</c:v>
                </c:pt>
                <c:pt idx="110">
                  <c:v>0.84573050065828803</c:v>
                </c:pt>
                <c:pt idx="111">
                  <c:v>0.88142693321339205</c:v>
                </c:pt>
                <c:pt idx="112">
                  <c:v>0.90970464971150899</c:v>
                </c:pt>
                <c:pt idx="113">
                  <c:v>0.977225807497064</c:v>
                </c:pt>
                <c:pt idx="114">
                  <c:v>0.99555526017728402</c:v>
                </c:pt>
                <c:pt idx="115">
                  <c:v>1.0326734542493501</c:v>
                </c:pt>
                <c:pt idx="116">
                  <c:v>1.06352125118453</c:v>
                </c:pt>
                <c:pt idx="117">
                  <c:v>1.2612255901413101</c:v>
                </c:pt>
                <c:pt idx="118">
                  <c:v>1.3482429617946401</c:v>
                </c:pt>
                <c:pt idx="119">
                  <c:v>1.33608917311049</c:v>
                </c:pt>
                <c:pt idx="120">
                  <c:v>1.0890725617769399</c:v>
                </c:pt>
                <c:pt idx="121">
                  <c:v>1.15627128544883</c:v>
                </c:pt>
                <c:pt idx="122">
                  <c:v>1.2668518279595999</c:v>
                </c:pt>
                <c:pt idx="123">
                  <c:v>1.4488896386085699</c:v>
                </c:pt>
                <c:pt idx="124">
                  <c:v>1.34425329112221</c:v>
                </c:pt>
                <c:pt idx="125">
                  <c:v>1.2369612366784499</c:v>
                </c:pt>
                <c:pt idx="126">
                  <c:v>1.22878968325506</c:v>
                </c:pt>
                <c:pt idx="127">
                  <c:v>1.4379644000362199</c:v>
                </c:pt>
                <c:pt idx="128">
                  <c:v>1.47648715839377</c:v>
                </c:pt>
                <c:pt idx="129">
                  <c:v>1.33063584383594</c:v>
                </c:pt>
                <c:pt idx="130">
                  <c:v>1.10651677283314</c:v>
                </c:pt>
                <c:pt idx="131">
                  <c:v>1.0823967360959199</c:v>
                </c:pt>
                <c:pt idx="132">
                  <c:v>1.1143860515866</c:v>
                </c:pt>
                <c:pt idx="133">
                  <c:v>1.1180784370660699</c:v>
                </c:pt>
                <c:pt idx="134">
                  <c:v>0.98519972152441804</c:v>
                </c:pt>
                <c:pt idx="135">
                  <c:v>1.0191056096386899</c:v>
                </c:pt>
                <c:pt idx="136">
                  <c:v>1.06656928313633</c:v>
                </c:pt>
                <c:pt idx="137">
                  <c:v>1.1590654157121201</c:v>
                </c:pt>
                <c:pt idx="138">
                  <c:v>1.1696756612225701</c:v>
                </c:pt>
                <c:pt idx="139">
                  <c:v>1.1176371461013099</c:v>
                </c:pt>
                <c:pt idx="140">
                  <c:v>1.1358354564490201</c:v>
                </c:pt>
                <c:pt idx="141">
                  <c:v>1.2741902419748301</c:v>
                </c:pt>
                <c:pt idx="142">
                  <c:v>1.17172753073237</c:v>
                </c:pt>
                <c:pt idx="143">
                  <c:v>1.1920683402193299</c:v>
                </c:pt>
                <c:pt idx="144">
                  <c:v>1.1535598004026599</c:v>
                </c:pt>
                <c:pt idx="145">
                  <c:v>1.1320575707693199</c:v>
                </c:pt>
                <c:pt idx="146">
                  <c:v>1.13514416056962</c:v>
                </c:pt>
                <c:pt idx="147">
                  <c:v>1.0186212874192799</c:v>
                </c:pt>
                <c:pt idx="148">
                  <c:v>0.92242223597134099</c:v>
                </c:pt>
                <c:pt idx="149">
                  <c:v>0.94308666463450697</c:v>
                </c:pt>
                <c:pt idx="150">
                  <c:v>0.87855811134561201</c:v>
                </c:pt>
                <c:pt idx="151">
                  <c:v>0.88828456004226297</c:v>
                </c:pt>
                <c:pt idx="152">
                  <c:v>0.84945505077610495</c:v>
                </c:pt>
                <c:pt idx="153">
                  <c:v>0.81538075556446898</c:v>
                </c:pt>
                <c:pt idx="154">
                  <c:v>0.85375909626971902</c:v>
                </c:pt>
                <c:pt idx="155">
                  <c:v>0.78924793078231503</c:v>
                </c:pt>
                <c:pt idx="156">
                  <c:v>0.73976749664725405</c:v>
                </c:pt>
                <c:pt idx="157">
                  <c:v>0.73761152617002801</c:v>
                </c:pt>
                <c:pt idx="158">
                  <c:v>0.72821408341801397</c:v>
                </c:pt>
                <c:pt idx="159">
                  <c:v>0.67313404963852297</c:v>
                </c:pt>
                <c:pt idx="160">
                  <c:v>0.69918803332184798</c:v>
                </c:pt>
                <c:pt idx="161">
                  <c:v>0.73808358849307298</c:v>
                </c:pt>
                <c:pt idx="162">
                  <c:v>0.88488530099746798</c:v>
                </c:pt>
                <c:pt idx="163">
                  <c:v>0.967824288468629</c:v>
                </c:pt>
                <c:pt idx="164">
                  <c:v>0.93622885348830898</c:v>
                </c:pt>
                <c:pt idx="165">
                  <c:v>0.94953556980869203</c:v>
                </c:pt>
                <c:pt idx="166">
                  <c:v>1.0327066551192801</c:v>
                </c:pt>
                <c:pt idx="167">
                  <c:v>1.0495373964343899</c:v>
                </c:pt>
                <c:pt idx="168">
                  <c:v>1.1325041571630601</c:v>
                </c:pt>
                <c:pt idx="169">
                  <c:v>1.2557761944563399</c:v>
                </c:pt>
                <c:pt idx="170">
                  <c:v>1.2095769546031301</c:v>
                </c:pt>
                <c:pt idx="171">
                  <c:v>1.2532088085892601</c:v>
                </c:pt>
                <c:pt idx="172">
                  <c:v>1.27588554432399</c:v>
                </c:pt>
                <c:pt idx="173">
                  <c:v>1.3597122566034201</c:v>
                </c:pt>
                <c:pt idx="174">
                  <c:v>1.4693894821476601</c:v>
                </c:pt>
                <c:pt idx="175">
                  <c:v>1.41080076043937</c:v>
                </c:pt>
                <c:pt idx="176">
                  <c:v>1.3400069249718001</c:v>
                </c:pt>
                <c:pt idx="177">
                  <c:v>1.34751187474626</c:v>
                </c:pt>
                <c:pt idx="178">
                  <c:v>1.38279403807652</c:v>
                </c:pt>
                <c:pt idx="179">
                  <c:v>1.38639298288068</c:v>
                </c:pt>
                <c:pt idx="180">
                  <c:v>1.38239356875079</c:v>
                </c:pt>
                <c:pt idx="181">
                  <c:v>1.3094177930053701</c:v>
                </c:pt>
                <c:pt idx="182">
                  <c:v>1.32577700492219</c:v>
                </c:pt>
                <c:pt idx="183">
                  <c:v>1.3216571144973199</c:v>
                </c:pt>
                <c:pt idx="184">
                  <c:v>1.3363447597379099</c:v>
                </c:pt>
                <c:pt idx="185">
                  <c:v>1.3692160611697299</c:v>
                </c:pt>
                <c:pt idx="186">
                  <c:v>1.35274147809439</c:v>
                </c:pt>
                <c:pt idx="187">
                  <c:v>1.2510222363994801</c:v>
                </c:pt>
                <c:pt idx="188">
                  <c:v>1.1723898668852699</c:v>
                </c:pt>
                <c:pt idx="189">
                  <c:v>1.1257064806949</c:v>
                </c:pt>
                <c:pt idx="190">
                  <c:v>1.1263118087420501</c:v>
                </c:pt>
                <c:pt idx="191">
                  <c:v>1.12885473280371</c:v>
                </c:pt>
                <c:pt idx="192">
                  <c:v>1.1087670695712499</c:v>
                </c:pt>
                <c:pt idx="193">
                  <c:v>1.07006825551871</c:v>
                </c:pt>
                <c:pt idx="194">
                  <c:v>1.0961906824457599</c:v>
                </c:pt>
                <c:pt idx="195">
                  <c:v>1.16343275399002</c:v>
                </c:pt>
                <c:pt idx="196">
                  <c:v>1.1914868500457301</c:v>
                </c:pt>
                <c:pt idx="197">
                  <c:v>1.1935579141424599</c:v>
                </c:pt>
                <c:pt idx="198">
                  <c:v>1.2433344276694001</c:v>
                </c:pt>
                <c:pt idx="199">
                  <c:v>1.2624986016428701</c:v>
                </c:pt>
                <c:pt idx="200">
                  <c:v>1.3372388502780099</c:v>
                </c:pt>
                <c:pt idx="201">
                  <c:v>1.4125999718700299</c:v>
                </c:pt>
                <c:pt idx="202">
                  <c:v>1.39117982739611</c:v>
                </c:pt>
                <c:pt idx="203">
                  <c:v>1.40380946006102</c:v>
                </c:pt>
                <c:pt idx="204">
                  <c:v>1.4498147717671499</c:v>
                </c:pt>
                <c:pt idx="205">
                  <c:v>1.4939400695949501</c:v>
                </c:pt>
                <c:pt idx="206">
                  <c:v>1.5545326505775201</c:v>
                </c:pt>
                <c:pt idx="207">
                  <c:v>1.5168949594528001</c:v>
                </c:pt>
                <c:pt idx="208">
                  <c:v>1.5565417239133099</c:v>
                </c:pt>
                <c:pt idx="209">
                  <c:v>1.52422699280929</c:v>
                </c:pt>
                <c:pt idx="210">
                  <c:v>1.45498948321177</c:v>
                </c:pt>
                <c:pt idx="211">
                  <c:v>1.4646143265144</c:v>
                </c:pt>
                <c:pt idx="212">
                  <c:v>1.4512751056316</c:v>
                </c:pt>
                <c:pt idx="213">
                  <c:v>1.4575126446909801</c:v>
                </c:pt>
                <c:pt idx="214">
                  <c:v>1.53115015037112</c:v>
                </c:pt>
                <c:pt idx="215">
                  <c:v>1.5192737619146</c:v>
                </c:pt>
                <c:pt idx="216">
                  <c:v>1.49103565638949</c:v>
                </c:pt>
                <c:pt idx="217">
                  <c:v>1.4667682686327099</c:v>
                </c:pt>
                <c:pt idx="218">
                  <c:v>1.4447416553899</c:v>
                </c:pt>
                <c:pt idx="219">
                  <c:v>1.4347942431898799</c:v>
                </c:pt>
                <c:pt idx="220">
                  <c:v>1.3751834200208899</c:v>
                </c:pt>
                <c:pt idx="221">
                  <c:v>1.3073806802841501</c:v>
                </c:pt>
                <c:pt idx="222">
                  <c:v>1.2444669432784801</c:v>
                </c:pt>
                <c:pt idx="223">
                  <c:v>1.1858402691476899</c:v>
                </c:pt>
                <c:pt idx="224">
                  <c:v>1.14722943970453</c:v>
                </c:pt>
                <c:pt idx="225">
                  <c:v>1.1501030028769399</c:v>
                </c:pt>
                <c:pt idx="226">
                  <c:v>1.09403315377425</c:v>
                </c:pt>
                <c:pt idx="227">
                  <c:v>1.0386327489620699</c:v>
                </c:pt>
                <c:pt idx="228">
                  <c:v>0.99206595238823503</c:v>
                </c:pt>
                <c:pt idx="229">
                  <c:v>0.94462302734491699</c:v>
                </c:pt>
                <c:pt idx="230">
                  <c:v>0.91374071283177405</c:v>
                </c:pt>
                <c:pt idx="231">
                  <c:v>0.88863029793769699</c:v>
                </c:pt>
                <c:pt idx="232">
                  <c:v>0.84454580222159403</c:v>
                </c:pt>
                <c:pt idx="233">
                  <c:v>0.84108490353726995</c:v>
                </c:pt>
                <c:pt idx="234">
                  <c:v>0.83185659068441498</c:v>
                </c:pt>
                <c:pt idx="235">
                  <c:v>0.84103112848198702</c:v>
                </c:pt>
                <c:pt idx="236">
                  <c:v>0.85954094465467901</c:v>
                </c:pt>
                <c:pt idx="237">
                  <c:v>0.86096601507453396</c:v>
                </c:pt>
                <c:pt idx="238">
                  <c:v>0.84591239479862701</c:v>
                </c:pt>
                <c:pt idx="239">
                  <c:v>0.80642711748603002</c:v>
                </c:pt>
                <c:pt idx="240">
                  <c:v>0.78104031900094895</c:v>
                </c:pt>
                <c:pt idx="241">
                  <c:v>0.79925346592900703</c:v>
                </c:pt>
                <c:pt idx="242">
                  <c:v>0.77501613250772805</c:v>
                </c:pt>
                <c:pt idx="243">
                  <c:v>0.74727866900294304</c:v>
                </c:pt>
                <c:pt idx="244">
                  <c:v>0.75710704809482898</c:v>
                </c:pt>
                <c:pt idx="245">
                  <c:v>0.77428150754200997</c:v>
                </c:pt>
                <c:pt idx="246">
                  <c:v>0.786752141039325</c:v>
                </c:pt>
                <c:pt idx="247">
                  <c:v>0.79433890164982401</c:v>
                </c:pt>
                <c:pt idx="248">
                  <c:v>0.79258821185485295</c:v>
                </c:pt>
                <c:pt idx="249">
                  <c:v>0.79621648713642601</c:v>
                </c:pt>
                <c:pt idx="250">
                  <c:v>0.81491756885785205</c:v>
                </c:pt>
                <c:pt idx="251">
                  <c:v>0.82258708290215998</c:v>
                </c:pt>
                <c:pt idx="252">
                  <c:v>0.81391336185825003</c:v>
                </c:pt>
                <c:pt idx="253">
                  <c:v>0.79759705729808905</c:v>
                </c:pt>
                <c:pt idx="254">
                  <c:v>0.80849684430603397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CE-4BCF-85F7-BA6CC11D1D19}"/>
            </c:ext>
          </c:extLst>
        </c:ser>
        <c:ser>
          <c:idx val="2"/>
          <c:order val="1"/>
          <c:tx>
            <c:strRef>
              <c:f>Rt!$AN$2</c:f>
              <c:strCache>
                <c:ptCount val="1"/>
                <c:pt idx="0">
                  <c:v>Rt Adjusted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Rt!$AK$3:$AK$257</c:f>
              <c:numCache>
                <c:formatCode>d\-mmm</c:formatCode>
                <c:ptCount val="255"/>
                <c:pt idx="0">
                  <c:v>43913</c:v>
                </c:pt>
                <c:pt idx="1">
                  <c:v>43914</c:v>
                </c:pt>
                <c:pt idx="2">
                  <c:v>43915</c:v>
                </c:pt>
                <c:pt idx="3">
                  <c:v>43916</c:v>
                </c:pt>
                <c:pt idx="4">
                  <c:v>43917</c:v>
                </c:pt>
                <c:pt idx="5">
                  <c:v>43918</c:v>
                </c:pt>
                <c:pt idx="6">
                  <c:v>43919</c:v>
                </c:pt>
                <c:pt idx="7">
                  <c:v>43920</c:v>
                </c:pt>
                <c:pt idx="8">
                  <c:v>43921</c:v>
                </c:pt>
                <c:pt idx="9">
                  <c:v>43922</c:v>
                </c:pt>
                <c:pt idx="10">
                  <c:v>43923</c:v>
                </c:pt>
                <c:pt idx="11">
                  <c:v>43924</c:v>
                </c:pt>
                <c:pt idx="12">
                  <c:v>43925</c:v>
                </c:pt>
                <c:pt idx="13">
                  <c:v>43926</c:v>
                </c:pt>
                <c:pt idx="14">
                  <c:v>43927</c:v>
                </c:pt>
                <c:pt idx="15">
                  <c:v>43928</c:v>
                </c:pt>
                <c:pt idx="16">
                  <c:v>43929</c:v>
                </c:pt>
                <c:pt idx="17">
                  <c:v>43930</c:v>
                </c:pt>
                <c:pt idx="18">
                  <c:v>43931</c:v>
                </c:pt>
                <c:pt idx="19">
                  <c:v>43932</c:v>
                </c:pt>
                <c:pt idx="20">
                  <c:v>43933</c:v>
                </c:pt>
                <c:pt idx="21">
                  <c:v>43934</c:v>
                </c:pt>
                <c:pt idx="22">
                  <c:v>43935</c:v>
                </c:pt>
                <c:pt idx="23">
                  <c:v>43936</c:v>
                </c:pt>
                <c:pt idx="24">
                  <c:v>43937</c:v>
                </c:pt>
                <c:pt idx="25">
                  <c:v>43938</c:v>
                </c:pt>
                <c:pt idx="26">
                  <c:v>43939</c:v>
                </c:pt>
                <c:pt idx="27">
                  <c:v>43940</c:v>
                </c:pt>
                <c:pt idx="28">
                  <c:v>43941</c:v>
                </c:pt>
                <c:pt idx="29">
                  <c:v>43942</c:v>
                </c:pt>
                <c:pt idx="30">
                  <c:v>43943</c:v>
                </c:pt>
                <c:pt idx="31">
                  <c:v>43944</c:v>
                </c:pt>
                <c:pt idx="32">
                  <c:v>43945</c:v>
                </c:pt>
                <c:pt idx="33">
                  <c:v>43946</c:v>
                </c:pt>
                <c:pt idx="34">
                  <c:v>43947</c:v>
                </c:pt>
                <c:pt idx="35">
                  <c:v>43948</c:v>
                </c:pt>
                <c:pt idx="36">
                  <c:v>43949</c:v>
                </c:pt>
                <c:pt idx="37">
                  <c:v>43950</c:v>
                </c:pt>
                <c:pt idx="38">
                  <c:v>43951</c:v>
                </c:pt>
                <c:pt idx="39">
                  <c:v>43952</c:v>
                </c:pt>
                <c:pt idx="40">
                  <c:v>43953</c:v>
                </c:pt>
                <c:pt idx="41">
                  <c:v>43954</c:v>
                </c:pt>
                <c:pt idx="42">
                  <c:v>43955</c:v>
                </c:pt>
                <c:pt idx="43">
                  <c:v>43956</c:v>
                </c:pt>
                <c:pt idx="44">
                  <c:v>43957</c:v>
                </c:pt>
                <c:pt idx="45">
                  <c:v>43958</c:v>
                </c:pt>
                <c:pt idx="46">
                  <c:v>43959</c:v>
                </c:pt>
                <c:pt idx="47">
                  <c:v>43960</c:v>
                </c:pt>
                <c:pt idx="48">
                  <c:v>43961</c:v>
                </c:pt>
                <c:pt idx="49">
                  <c:v>43962</c:v>
                </c:pt>
                <c:pt idx="50">
                  <c:v>43963</c:v>
                </c:pt>
                <c:pt idx="51">
                  <c:v>43964</c:v>
                </c:pt>
                <c:pt idx="52">
                  <c:v>43965</c:v>
                </c:pt>
                <c:pt idx="53">
                  <c:v>43966</c:v>
                </c:pt>
                <c:pt idx="54">
                  <c:v>43967</c:v>
                </c:pt>
                <c:pt idx="55">
                  <c:v>43968</c:v>
                </c:pt>
                <c:pt idx="56">
                  <c:v>43969</c:v>
                </c:pt>
                <c:pt idx="57">
                  <c:v>43970</c:v>
                </c:pt>
                <c:pt idx="58">
                  <c:v>43971</c:v>
                </c:pt>
                <c:pt idx="59">
                  <c:v>43972</c:v>
                </c:pt>
                <c:pt idx="60">
                  <c:v>43973</c:v>
                </c:pt>
                <c:pt idx="61">
                  <c:v>43974</c:v>
                </c:pt>
                <c:pt idx="62">
                  <c:v>43975</c:v>
                </c:pt>
                <c:pt idx="63">
                  <c:v>43976</c:v>
                </c:pt>
                <c:pt idx="64">
                  <c:v>43977</c:v>
                </c:pt>
                <c:pt idx="65">
                  <c:v>43978</c:v>
                </c:pt>
                <c:pt idx="66">
                  <c:v>43979</c:v>
                </c:pt>
                <c:pt idx="67">
                  <c:v>43980</c:v>
                </c:pt>
                <c:pt idx="68">
                  <c:v>43981</c:v>
                </c:pt>
                <c:pt idx="69">
                  <c:v>43982</c:v>
                </c:pt>
                <c:pt idx="70">
                  <c:v>43983</c:v>
                </c:pt>
                <c:pt idx="71">
                  <c:v>43984</c:v>
                </c:pt>
                <c:pt idx="72">
                  <c:v>43985</c:v>
                </c:pt>
                <c:pt idx="73">
                  <c:v>43986</c:v>
                </c:pt>
                <c:pt idx="74">
                  <c:v>43987</c:v>
                </c:pt>
                <c:pt idx="75">
                  <c:v>43988</c:v>
                </c:pt>
                <c:pt idx="76">
                  <c:v>43989</c:v>
                </c:pt>
                <c:pt idx="77">
                  <c:v>43990</c:v>
                </c:pt>
                <c:pt idx="78">
                  <c:v>43991</c:v>
                </c:pt>
                <c:pt idx="79">
                  <c:v>43992</c:v>
                </c:pt>
                <c:pt idx="80">
                  <c:v>43993</c:v>
                </c:pt>
                <c:pt idx="81">
                  <c:v>43994</c:v>
                </c:pt>
                <c:pt idx="82">
                  <c:v>43995</c:v>
                </c:pt>
                <c:pt idx="83">
                  <c:v>43996</c:v>
                </c:pt>
                <c:pt idx="84">
                  <c:v>43997</c:v>
                </c:pt>
                <c:pt idx="85">
                  <c:v>43998</c:v>
                </c:pt>
                <c:pt idx="86">
                  <c:v>43999</c:v>
                </c:pt>
                <c:pt idx="87">
                  <c:v>44000</c:v>
                </c:pt>
                <c:pt idx="88">
                  <c:v>44001</c:v>
                </c:pt>
                <c:pt idx="89">
                  <c:v>44002</c:v>
                </c:pt>
                <c:pt idx="90">
                  <c:v>44003</c:v>
                </c:pt>
                <c:pt idx="91">
                  <c:v>44004</c:v>
                </c:pt>
                <c:pt idx="92">
                  <c:v>44005</c:v>
                </c:pt>
                <c:pt idx="93">
                  <c:v>44006</c:v>
                </c:pt>
                <c:pt idx="94">
                  <c:v>44007</c:v>
                </c:pt>
                <c:pt idx="95">
                  <c:v>44008</c:v>
                </c:pt>
                <c:pt idx="96">
                  <c:v>44009</c:v>
                </c:pt>
                <c:pt idx="97">
                  <c:v>44010</c:v>
                </c:pt>
                <c:pt idx="98">
                  <c:v>44011</c:v>
                </c:pt>
                <c:pt idx="99">
                  <c:v>44012</c:v>
                </c:pt>
                <c:pt idx="100">
                  <c:v>44013</c:v>
                </c:pt>
                <c:pt idx="101">
                  <c:v>44014</c:v>
                </c:pt>
                <c:pt idx="102">
                  <c:v>44015</c:v>
                </c:pt>
                <c:pt idx="103">
                  <c:v>44016</c:v>
                </c:pt>
                <c:pt idx="104">
                  <c:v>44017</c:v>
                </c:pt>
                <c:pt idx="105">
                  <c:v>44018</c:v>
                </c:pt>
                <c:pt idx="106">
                  <c:v>44019</c:v>
                </c:pt>
                <c:pt idx="107">
                  <c:v>44020</c:v>
                </c:pt>
                <c:pt idx="108">
                  <c:v>44021</c:v>
                </c:pt>
                <c:pt idx="109">
                  <c:v>44022</c:v>
                </c:pt>
                <c:pt idx="110">
                  <c:v>44023</c:v>
                </c:pt>
                <c:pt idx="111">
                  <c:v>44024</c:v>
                </c:pt>
                <c:pt idx="112">
                  <c:v>44025</c:v>
                </c:pt>
                <c:pt idx="113">
                  <c:v>44026</c:v>
                </c:pt>
                <c:pt idx="114">
                  <c:v>44027</c:v>
                </c:pt>
                <c:pt idx="115">
                  <c:v>44028</c:v>
                </c:pt>
                <c:pt idx="116">
                  <c:v>44029</c:v>
                </c:pt>
                <c:pt idx="117">
                  <c:v>44030</c:v>
                </c:pt>
                <c:pt idx="118">
                  <c:v>44031</c:v>
                </c:pt>
                <c:pt idx="119">
                  <c:v>44032</c:v>
                </c:pt>
                <c:pt idx="120">
                  <c:v>44033</c:v>
                </c:pt>
                <c:pt idx="121">
                  <c:v>44034</c:v>
                </c:pt>
                <c:pt idx="122">
                  <c:v>44035</c:v>
                </c:pt>
                <c:pt idx="123">
                  <c:v>44036</c:v>
                </c:pt>
                <c:pt idx="124">
                  <c:v>44037</c:v>
                </c:pt>
                <c:pt idx="125">
                  <c:v>44038</c:v>
                </c:pt>
                <c:pt idx="126">
                  <c:v>44039</c:v>
                </c:pt>
                <c:pt idx="127">
                  <c:v>44040</c:v>
                </c:pt>
                <c:pt idx="128">
                  <c:v>44041</c:v>
                </c:pt>
                <c:pt idx="129">
                  <c:v>44042</c:v>
                </c:pt>
                <c:pt idx="130">
                  <c:v>44043</c:v>
                </c:pt>
                <c:pt idx="131">
                  <c:v>44044</c:v>
                </c:pt>
                <c:pt idx="132">
                  <c:v>44045</c:v>
                </c:pt>
                <c:pt idx="133">
                  <c:v>44046</c:v>
                </c:pt>
                <c:pt idx="134">
                  <c:v>44047</c:v>
                </c:pt>
                <c:pt idx="135">
                  <c:v>44048</c:v>
                </c:pt>
                <c:pt idx="136">
                  <c:v>44049</c:v>
                </c:pt>
                <c:pt idx="137">
                  <c:v>44050</c:v>
                </c:pt>
                <c:pt idx="138">
                  <c:v>44051</c:v>
                </c:pt>
                <c:pt idx="139">
                  <c:v>44052</c:v>
                </c:pt>
                <c:pt idx="140">
                  <c:v>44053</c:v>
                </c:pt>
                <c:pt idx="141">
                  <c:v>44054</c:v>
                </c:pt>
                <c:pt idx="142">
                  <c:v>44055</c:v>
                </c:pt>
                <c:pt idx="143">
                  <c:v>44056</c:v>
                </c:pt>
                <c:pt idx="144">
                  <c:v>44057</c:v>
                </c:pt>
                <c:pt idx="145">
                  <c:v>44058</c:v>
                </c:pt>
                <c:pt idx="146">
                  <c:v>44059</c:v>
                </c:pt>
                <c:pt idx="147">
                  <c:v>44060</c:v>
                </c:pt>
                <c:pt idx="148">
                  <c:v>44061</c:v>
                </c:pt>
                <c:pt idx="149">
                  <c:v>44062</c:v>
                </c:pt>
                <c:pt idx="150">
                  <c:v>44063</c:v>
                </c:pt>
                <c:pt idx="151">
                  <c:v>44064</c:v>
                </c:pt>
                <c:pt idx="152">
                  <c:v>44065</c:v>
                </c:pt>
                <c:pt idx="153">
                  <c:v>44066</c:v>
                </c:pt>
                <c:pt idx="154">
                  <c:v>44067</c:v>
                </c:pt>
                <c:pt idx="155">
                  <c:v>44068</c:v>
                </c:pt>
                <c:pt idx="156">
                  <c:v>44069</c:v>
                </c:pt>
                <c:pt idx="157">
                  <c:v>44070</c:v>
                </c:pt>
                <c:pt idx="158">
                  <c:v>44071</c:v>
                </c:pt>
                <c:pt idx="159">
                  <c:v>44072</c:v>
                </c:pt>
                <c:pt idx="160">
                  <c:v>44073</c:v>
                </c:pt>
                <c:pt idx="161">
                  <c:v>44074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44079</c:v>
                </c:pt>
                <c:pt idx="167">
                  <c:v>44080</c:v>
                </c:pt>
                <c:pt idx="168">
                  <c:v>44081</c:v>
                </c:pt>
                <c:pt idx="169">
                  <c:v>44082</c:v>
                </c:pt>
                <c:pt idx="170">
                  <c:v>44083</c:v>
                </c:pt>
                <c:pt idx="171">
                  <c:v>44084</c:v>
                </c:pt>
                <c:pt idx="172">
                  <c:v>44085</c:v>
                </c:pt>
                <c:pt idx="173">
                  <c:v>44086</c:v>
                </c:pt>
                <c:pt idx="174">
                  <c:v>44087</c:v>
                </c:pt>
                <c:pt idx="175">
                  <c:v>44088</c:v>
                </c:pt>
                <c:pt idx="176">
                  <c:v>44089</c:v>
                </c:pt>
                <c:pt idx="177">
                  <c:v>44090</c:v>
                </c:pt>
                <c:pt idx="178">
                  <c:v>44091</c:v>
                </c:pt>
                <c:pt idx="179">
                  <c:v>44092</c:v>
                </c:pt>
                <c:pt idx="180">
                  <c:v>44093</c:v>
                </c:pt>
                <c:pt idx="181">
                  <c:v>44094</c:v>
                </c:pt>
                <c:pt idx="182">
                  <c:v>44095</c:v>
                </c:pt>
                <c:pt idx="183">
                  <c:v>44096</c:v>
                </c:pt>
                <c:pt idx="184">
                  <c:v>44097</c:v>
                </c:pt>
                <c:pt idx="185">
                  <c:v>44098</c:v>
                </c:pt>
                <c:pt idx="186">
                  <c:v>44099</c:v>
                </c:pt>
                <c:pt idx="187">
                  <c:v>44100</c:v>
                </c:pt>
                <c:pt idx="188">
                  <c:v>44101</c:v>
                </c:pt>
                <c:pt idx="189">
                  <c:v>44102</c:v>
                </c:pt>
                <c:pt idx="190">
                  <c:v>44103</c:v>
                </c:pt>
                <c:pt idx="191">
                  <c:v>44104</c:v>
                </c:pt>
                <c:pt idx="192">
                  <c:v>44105</c:v>
                </c:pt>
                <c:pt idx="193">
                  <c:v>44106</c:v>
                </c:pt>
                <c:pt idx="194">
                  <c:v>44107</c:v>
                </c:pt>
                <c:pt idx="195">
                  <c:v>44108</c:v>
                </c:pt>
                <c:pt idx="196">
                  <c:v>44109</c:v>
                </c:pt>
                <c:pt idx="197">
                  <c:v>44110</c:v>
                </c:pt>
                <c:pt idx="198">
                  <c:v>44111</c:v>
                </c:pt>
                <c:pt idx="199">
                  <c:v>44112</c:v>
                </c:pt>
                <c:pt idx="200">
                  <c:v>44113</c:v>
                </c:pt>
                <c:pt idx="201">
                  <c:v>44114</c:v>
                </c:pt>
                <c:pt idx="202">
                  <c:v>44115</c:v>
                </c:pt>
                <c:pt idx="203">
                  <c:v>44116</c:v>
                </c:pt>
                <c:pt idx="204">
                  <c:v>44117</c:v>
                </c:pt>
                <c:pt idx="205">
                  <c:v>44118</c:v>
                </c:pt>
                <c:pt idx="206">
                  <c:v>44119</c:v>
                </c:pt>
                <c:pt idx="207">
                  <c:v>44120</c:v>
                </c:pt>
                <c:pt idx="208">
                  <c:v>44121</c:v>
                </c:pt>
                <c:pt idx="209">
                  <c:v>44122</c:v>
                </c:pt>
                <c:pt idx="210">
                  <c:v>44123</c:v>
                </c:pt>
                <c:pt idx="211">
                  <c:v>44124</c:v>
                </c:pt>
                <c:pt idx="212">
                  <c:v>44125</c:v>
                </c:pt>
                <c:pt idx="213">
                  <c:v>44126</c:v>
                </c:pt>
                <c:pt idx="214">
                  <c:v>44127</c:v>
                </c:pt>
                <c:pt idx="215">
                  <c:v>44128</c:v>
                </c:pt>
                <c:pt idx="216">
                  <c:v>44129</c:v>
                </c:pt>
                <c:pt idx="217">
                  <c:v>44130</c:v>
                </c:pt>
                <c:pt idx="218">
                  <c:v>44131</c:v>
                </c:pt>
                <c:pt idx="219">
                  <c:v>44132</c:v>
                </c:pt>
                <c:pt idx="220">
                  <c:v>44133</c:v>
                </c:pt>
                <c:pt idx="221">
                  <c:v>44134</c:v>
                </c:pt>
                <c:pt idx="222">
                  <c:v>44135</c:v>
                </c:pt>
                <c:pt idx="223">
                  <c:v>44136</c:v>
                </c:pt>
                <c:pt idx="224">
                  <c:v>44137</c:v>
                </c:pt>
                <c:pt idx="225">
                  <c:v>44138</c:v>
                </c:pt>
                <c:pt idx="226">
                  <c:v>44139</c:v>
                </c:pt>
                <c:pt idx="227">
                  <c:v>44140</c:v>
                </c:pt>
                <c:pt idx="228">
                  <c:v>44141</c:v>
                </c:pt>
                <c:pt idx="229">
                  <c:v>44142</c:v>
                </c:pt>
                <c:pt idx="230">
                  <c:v>44143</c:v>
                </c:pt>
                <c:pt idx="231">
                  <c:v>44144</c:v>
                </c:pt>
                <c:pt idx="232">
                  <c:v>44145</c:v>
                </c:pt>
                <c:pt idx="233">
                  <c:v>44146</c:v>
                </c:pt>
                <c:pt idx="234">
                  <c:v>44147</c:v>
                </c:pt>
                <c:pt idx="235">
                  <c:v>44148</c:v>
                </c:pt>
                <c:pt idx="236">
                  <c:v>44149</c:v>
                </c:pt>
                <c:pt idx="237">
                  <c:v>44150</c:v>
                </c:pt>
                <c:pt idx="238">
                  <c:v>44151</c:v>
                </c:pt>
                <c:pt idx="239">
                  <c:v>44152</c:v>
                </c:pt>
                <c:pt idx="240">
                  <c:v>44153</c:v>
                </c:pt>
                <c:pt idx="241">
                  <c:v>44154</c:v>
                </c:pt>
                <c:pt idx="242">
                  <c:v>44155</c:v>
                </c:pt>
                <c:pt idx="243">
                  <c:v>44156</c:v>
                </c:pt>
                <c:pt idx="244">
                  <c:v>44157</c:v>
                </c:pt>
                <c:pt idx="245">
                  <c:v>44158</c:v>
                </c:pt>
                <c:pt idx="246">
                  <c:v>44159</c:v>
                </c:pt>
                <c:pt idx="247">
                  <c:v>44160</c:v>
                </c:pt>
                <c:pt idx="248">
                  <c:v>44161</c:v>
                </c:pt>
                <c:pt idx="249">
                  <c:v>44162</c:v>
                </c:pt>
                <c:pt idx="250">
                  <c:v>44163</c:v>
                </c:pt>
                <c:pt idx="251">
                  <c:v>44164</c:v>
                </c:pt>
                <c:pt idx="252">
                  <c:v>44165</c:v>
                </c:pt>
                <c:pt idx="253">
                  <c:v>44166</c:v>
                </c:pt>
                <c:pt idx="254">
                  <c:v>44167</c:v>
                </c:pt>
              </c:numCache>
            </c:numRef>
          </c:cat>
          <c:val>
            <c:numRef>
              <c:f>Rt!$AN$3:$AN$257</c:f>
              <c:numCache>
                <c:formatCode>General</c:formatCode>
                <c:ptCount val="255"/>
                <c:pt idx="0">
                  <c:v>2.3598446346482942</c:v>
                </c:pt>
                <c:pt idx="1">
                  <c:v>2.0667172510237681</c:v>
                </c:pt>
                <c:pt idx="2">
                  <c:v>1.9402966294505279</c:v>
                </c:pt>
                <c:pt idx="3">
                  <c:v>1.7820385673203081</c:v>
                </c:pt>
                <c:pt idx="4">
                  <c:v>1.651746680864568</c:v>
                </c:pt>
                <c:pt idx="5">
                  <c:v>1.559974713094548</c:v>
                </c:pt>
                <c:pt idx="6">
                  <c:v>1.4706405793904311</c:v>
                </c:pt>
                <c:pt idx="7">
                  <c:v>1.379553862253688</c:v>
                </c:pt>
                <c:pt idx="8">
                  <c:v>1.2822623471754271</c:v>
                </c:pt>
                <c:pt idx="9">
                  <c:v>1.1816039529313109</c:v>
                </c:pt>
                <c:pt idx="10">
                  <c:v>1.1165797380794489</c:v>
                </c:pt>
                <c:pt idx="11">
                  <c:v>1.0330449034079701</c:v>
                </c:pt>
                <c:pt idx="12">
                  <c:v>0.95455881618423288</c:v>
                </c:pt>
                <c:pt idx="13">
                  <c:v>0.88169558844618001</c:v>
                </c:pt>
                <c:pt idx="14">
                  <c:v>0.83156767507750773</c:v>
                </c:pt>
                <c:pt idx="15">
                  <c:v>0.81949045345896787</c:v>
                </c:pt>
                <c:pt idx="16">
                  <c:v>0.80010780842142892</c:v>
                </c:pt>
                <c:pt idx="17">
                  <c:v>0.78877389902974382</c:v>
                </c:pt>
                <c:pt idx="18">
                  <c:v>0.78615146064903663</c:v>
                </c:pt>
                <c:pt idx="19">
                  <c:v>0.77889191912017386</c:v>
                </c:pt>
                <c:pt idx="20">
                  <c:v>0.77677224747934048</c:v>
                </c:pt>
                <c:pt idx="21">
                  <c:v>0.77959364676477216</c:v>
                </c:pt>
                <c:pt idx="22">
                  <c:v>0.73294508474722808</c:v>
                </c:pt>
                <c:pt idx="23">
                  <c:v>0.71220808600788055</c:v>
                </c:pt>
                <c:pt idx="24">
                  <c:v>0.69723564275180783</c:v>
                </c:pt>
                <c:pt idx="25">
                  <c:v>0.69165612685835909</c:v>
                </c:pt>
                <c:pt idx="26">
                  <c:v>0.68307205441634911</c:v>
                </c:pt>
                <c:pt idx="27">
                  <c:v>0.70634823495882215</c:v>
                </c:pt>
                <c:pt idx="28">
                  <c:v>0.71793649187429587</c:v>
                </c:pt>
                <c:pt idx="29">
                  <c:v>0.75961377763715709</c:v>
                </c:pt>
                <c:pt idx="30">
                  <c:v>0.75177482145011998</c:v>
                </c:pt>
                <c:pt idx="31">
                  <c:v>0.73205092405992334</c:v>
                </c:pt>
                <c:pt idx="32">
                  <c:v>0.72132979696475408</c:v>
                </c:pt>
                <c:pt idx="33">
                  <c:v>0.72220613849876969</c:v>
                </c:pt>
                <c:pt idx="34">
                  <c:v>0.70238978181195666</c:v>
                </c:pt>
                <c:pt idx="35">
                  <c:v>0.70979799478167716</c:v>
                </c:pt>
                <c:pt idx="36">
                  <c:v>0.69624074150102078</c:v>
                </c:pt>
                <c:pt idx="37">
                  <c:v>0.71230908130545956</c:v>
                </c:pt>
                <c:pt idx="38">
                  <c:v>0.71372217237145197</c:v>
                </c:pt>
                <c:pt idx="39">
                  <c:v>0.69213584151655561</c:v>
                </c:pt>
                <c:pt idx="40">
                  <c:v>0.64304434674054534</c:v>
                </c:pt>
                <c:pt idx="41">
                  <c:v>0.63147614999593771</c:v>
                </c:pt>
                <c:pt idx="42">
                  <c:v>0.64420246725737307</c:v>
                </c:pt>
                <c:pt idx="43">
                  <c:v>0.64256403805981388</c:v>
                </c:pt>
                <c:pt idx="44">
                  <c:v>0.61793134959084484</c:v>
                </c:pt>
                <c:pt idx="45">
                  <c:v>0.62115351786485185</c:v>
                </c:pt>
                <c:pt idx="46">
                  <c:v>0.61515643166600853</c:v>
                </c:pt>
                <c:pt idx="47">
                  <c:v>0.6685792080209767</c:v>
                </c:pt>
                <c:pt idx="48">
                  <c:v>0.71903188326550416</c:v>
                </c:pt>
                <c:pt idx="49">
                  <c:v>0.7129679049158697</c:v>
                </c:pt>
                <c:pt idx="50">
                  <c:v>0.69025197422231732</c:v>
                </c:pt>
                <c:pt idx="51">
                  <c:v>0.70251428541656247</c:v>
                </c:pt>
                <c:pt idx="52">
                  <c:v>0.68179561806564359</c:v>
                </c:pt>
                <c:pt idx="53">
                  <c:v>0.70337783505402629</c:v>
                </c:pt>
                <c:pt idx="54">
                  <c:v>0.70584175280140204</c:v>
                </c:pt>
                <c:pt idx="55">
                  <c:v>0.71443302015435217</c:v>
                </c:pt>
                <c:pt idx="56">
                  <c:v>0.76275750921072205</c:v>
                </c:pt>
                <c:pt idx="57">
                  <c:v>0.77559778324820339</c:v>
                </c:pt>
                <c:pt idx="58">
                  <c:v>0.78504448259200132</c:v>
                </c:pt>
                <c:pt idx="59">
                  <c:v>0.78875344885532039</c:v>
                </c:pt>
                <c:pt idx="60">
                  <c:v>0.74969894279019866</c:v>
                </c:pt>
                <c:pt idx="61">
                  <c:v>0.74806943033942275</c:v>
                </c:pt>
                <c:pt idx="62">
                  <c:v>0.74124379930447359</c:v>
                </c:pt>
                <c:pt idx="63">
                  <c:v>0.74550204657948516</c:v>
                </c:pt>
                <c:pt idx="64">
                  <c:v>0.72421772749878777</c:v>
                </c:pt>
                <c:pt idx="65">
                  <c:v>0.70080405867522721</c:v>
                </c:pt>
                <c:pt idx="66">
                  <c:v>0.65971923654047582</c:v>
                </c:pt>
                <c:pt idx="67">
                  <c:v>0.68173221981775955</c:v>
                </c:pt>
                <c:pt idx="68">
                  <c:v>0.70001917578000006</c:v>
                </c:pt>
                <c:pt idx="69">
                  <c:v>0.7339869977575294</c:v>
                </c:pt>
                <c:pt idx="70">
                  <c:v>0.730794005257284</c:v>
                </c:pt>
                <c:pt idx="71">
                  <c:v>0.74743246603580771</c:v>
                </c:pt>
                <c:pt idx="72">
                  <c:v>0.6837924830620159</c:v>
                </c:pt>
                <c:pt idx="73">
                  <c:v>0.73219981296948833</c:v>
                </c:pt>
                <c:pt idx="74">
                  <c:v>0.75814241363764467</c:v>
                </c:pt>
                <c:pt idx="75">
                  <c:v>0.716606291715012</c:v>
                </c:pt>
                <c:pt idx="76">
                  <c:v>0.73773302087166215</c:v>
                </c:pt>
                <c:pt idx="77">
                  <c:v>0.72815614137251727</c:v>
                </c:pt>
                <c:pt idx="78">
                  <c:v>0.7286140558933849</c:v>
                </c:pt>
                <c:pt idx="79">
                  <c:v>0.75165772359716909</c:v>
                </c:pt>
                <c:pt idx="80">
                  <c:v>0.78400119685326752</c:v>
                </c:pt>
                <c:pt idx="81">
                  <c:v>0.79810164892416602</c:v>
                </c:pt>
                <c:pt idx="82">
                  <c:v>0.77575272307605636</c:v>
                </c:pt>
                <c:pt idx="83">
                  <c:v>0.76587574511033463</c:v>
                </c:pt>
                <c:pt idx="84">
                  <c:v>0.76273843661885887</c:v>
                </c:pt>
                <c:pt idx="85">
                  <c:v>0.78876799208351644</c:v>
                </c:pt>
                <c:pt idx="86">
                  <c:v>0.81504738286929002</c:v>
                </c:pt>
                <c:pt idx="87">
                  <c:v>0.76520529888726063</c:v>
                </c:pt>
                <c:pt idx="88">
                  <c:v>0.76672519570625397</c:v>
                </c:pt>
                <c:pt idx="89">
                  <c:v>0.83025213912307172</c:v>
                </c:pt>
                <c:pt idx="90">
                  <c:v>0.808814802074031</c:v>
                </c:pt>
                <c:pt idx="91">
                  <c:v>0.83317078822349255</c:v>
                </c:pt>
                <c:pt idx="92">
                  <c:v>0.76843166096063165</c:v>
                </c:pt>
                <c:pt idx="93">
                  <c:v>0.76449965465156855</c:v>
                </c:pt>
                <c:pt idx="94">
                  <c:v>0.78138554148561867</c:v>
                </c:pt>
                <c:pt idx="95">
                  <c:v>0.79226687680341934</c:v>
                </c:pt>
                <c:pt idx="96">
                  <c:v>0.80086791979932304</c:v>
                </c:pt>
                <c:pt idx="97">
                  <c:v>0.7833838105882962</c:v>
                </c:pt>
                <c:pt idx="98">
                  <c:v>0.81284271851315704</c:v>
                </c:pt>
                <c:pt idx="99">
                  <c:v>0.87712857646116849</c:v>
                </c:pt>
                <c:pt idx="100">
                  <c:v>0.83434202163453064</c:v>
                </c:pt>
                <c:pt idx="101">
                  <c:v>0.79238889788092015</c:v>
                </c:pt>
                <c:pt idx="102">
                  <c:v>0.69274618454630432</c:v>
                </c:pt>
                <c:pt idx="103">
                  <c:v>0.71524370211250055</c:v>
                </c:pt>
                <c:pt idx="104">
                  <c:v>0.75915265031016033</c:v>
                </c:pt>
                <c:pt idx="105">
                  <c:v>0.75392046366697807</c:v>
                </c:pt>
                <c:pt idx="106">
                  <c:v>0.76269891966943859</c:v>
                </c:pt>
                <c:pt idx="107">
                  <c:v>0.7916257327425309</c:v>
                </c:pt>
                <c:pt idx="108">
                  <c:v>0.7856373864757914</c:v>
                </c:pt>
                <c:pt idx="109">
                  <c:v>0.82079945198440563</c:v>
                </c:pt>
                <c:pt idx="110">
                  <c:v>0.76115745059245921</c:v>
                </c:pt>
                <c:pt idx="111">
                  <c:v>0.79328423989205288</c:v>
                </c:pt>
                <c:pt idx="112">
                  <c:v>0.81873418474035808</c:v>
                </c:pt>
                <c:pt idx="113">
                  <c:v>0.87950322674735759</c:v>
                </c:pt>
                <c:pt idx="114">
                  <c:v>0.89599973415955558</c:v>
                </c:pt>
                <c:pt idx="115">
                  <c:v>0.9294061088244151</c:v>
                </c:pt>
                <c:pt idx="116">
                  <c:v>0.95716912606607707</c:v>
                </c:pt>
                <c:pt idx="117">
                  <c:v>1.135103031127179</c:v>
                </c:pt>
                <c:pt idx="118">
                  <c:v>1.2134186656151762</c:v>
                </c:pt>
                <c:pt idx="119">
                  <c:v>1.202480255799441</c:v>
                </c:pt>
                <c:pt idx="120">
                  <c:v>0.98016530559924597</c:v>
                </c:pt>
                <c:pt idx="121">
                  <c:v>1.0406441569039471</c:v>
                </c:pt>
                <c:pt idx="122">
                  <c:v>1.1401666451636401</c:v>
                </c:pt>
                <c:pt idx="123">
                  <c:v>1.3040006747477129</c:v>
                </c:pt>
                <c:pt idx="124">
                  <c:v>1.209827962009989</c:v>
                </c:pt>
                <c:pt idx="125">
                  <c:v>1.113265113010605</c:v>
                </c:pt>
                <c:pt idx="126">
                  <c:v>1.105910714929554</c:v>
                </c:pt>
                <c:pt idx="127">
                  <c:v>1.2941679600325979</c:v>
                </c:pt>
                <c:pt idx="128">
                  <c:v>1.3288384425543931</c:v>
                </c:pt>
                <c:pt idx="129">
                  <c:v>1.1975722594523461</c:v>
                </c:pt>
                <c:pt idx="130">
                  <c:v>0.99586509554982605</c:v>
                </c:pt>
                <c:pt idx="131">
                  <c:v>0.97415706248632794</c:v>
                </c:pt>
                <c:pt idx="132">
                  <c:v>1.00294744642794</c:v>
                </c:pt>
                <c:pt idx="133">
                  <c:v>1.0062705933594629</c:v>
                </c:pt>
                <c:pt idx="134">
                  <c:v>0.88667974937197624</c:v>
                </c:pt>
                <c:pt idx="135">
                  <c:v>0.91719504867482093</c:v>
                </c:pt>
                <c:pt idx="136">
                  <c:v>0.9599123548226971</c:v>
                </c:pt>
                <c:pt idx="137">
                  <c:v>1.0431588741409081</c:v>
                </c:pt>
                <c:pt idx="138">
                  <c:v>1.0527080951003132</c:v>
                </c:pt>
                <c:pt idx="139">
                  <c:v>1.005873431491179</c:v>
                </c:pt>
                <c:pt idx="140">
                  <c:v>1.0222519108041181</c:v>
                </c:pt>
                <c:pt idx="141">
                  <c:v>1.146771217777347</c:v>
                </c:pt>
                <c:pt idx="142">
                  <c:v>1.0545547776591331</c:v>
                </c:pt>
                <c:pt idx="143">
                  <c:v>1.072861506197397</c:v>
                </c:pt>
                <c:pt idx="144">
                  <c:v>1.038203820362394</c:v>
                </c:pt>
                <c:pt idx="145">
                  <c:v>1.0188518136923879</c:v>
                </c:pt>
                <c:pt idx="146">
                  <c:v>1.0216297445126581</c:v>
                </c:pt>
                <c:pt idx="147">
                  <c:v>0.91675915867735192</c:v>
                </c:pt>
                <c:pt idx="148">
                  <c:v>0.83018001237420691</c:v>
                </c:pt>
                <c:pt idx="149">
                  <c:v>0.84877799817105626</c:v>
                </c:pt>
                <c:pt idx="150">
                  <c:v>0.79070230021105081</c:v>
                </c:pt>
                <c:pt idx="151">
                  <c:v>0.79945610403803669</c:v>
                </c:pt>
                <c:pt idx="152">
                  <c:v>0.7645095456984945</c:v>
                </c:pt>
                <c:pt idx="153">
                  <c:v>0.73384268000802211</c:v>
                </c:pt>
                <c:pt idx="154">
                  <c:v>0.76838318664274718</c:v>
                </c:pt>
                <c:pt idx="155">
                  <c:v>0.71032313770408351</c:v>
                </c:pt>
                <c:pt idx="156">
                  <c:v>0.66579074698252871</c:v>
                </c:pt>
                <c:pt idx="157">
                  <c:v>0.66385037355302523</c:v>
                </c:pt>
                <c:pt idx="158">
                  <c:v>0.65539267507621257</c:v>
                </c:pt>
                <c:pt idx="159">
                  <c:v>0.60582064467467067</c:v>
                </c:pt>
                <c:pt idx="160">
                  <c:v>0.62926922998966317</c:v>
                </c:pt>
                <c:pt idx="161">
                  <c:v>0.66427522964376573</c:v>
                </c:pt>
                <c:pt idx="162">
                  <c:v>0.79639677089772121</c:v>
                </c:pt>
                <c:pt idx="163">
                  <c:v>0.87104185962176617</c:v>
                </c:pt>
                <c:pt idx="164">
                  <c:v>0.84260596813947808</c:v>
                </c:pt>
                <c:pt idx="165">
                  <c:v>0.85458201282782287</c:v>
                </c:pt>
                <c:pt idx="166">
                  <c:v>0.92943598960735208</c:v>
                </c:pt>
                <c:pt idx="167">
                  <c:v>0.94458365679095091</c:v>
                </c:pt>
                <c:pt idx="168">
                  <c:v>1.0192537414467542</c:v>
                </c:pt>
                <c:pt idx="169">
                  <c:v>1.130198575010706</c:v>
                </c:pt>
                <c:pt idx="170">
                  <c:v>1.0886192591428172</c:v>
                </c:pt>
                <c:pt idx="171">
                  <c:v>1.1278879277303342</c:v>
                </c:pt>
                <c:pt idx="172">
                  <c:v>1.1482969898915911</c:v>
                </c:pt>
                <c:pt idx="173">
                  <c:v>1.2237410309430781</c:v>
                </c:pt>
                <c:pt idx="174">
                  <c:v>1.322450533932894</c:v>
                </c:pt>
                <c:pt idx="175">
                  <c:v>1.269720684395433</c:v>
                </c:pt>
                <c:pt idx="176">
                  <c:v>1.2060062324746201</c:v>
                </c:pt>
                <c:pt idx="177">
                  <c:v>1.2127606872716341</c:v>
                </c:pt>
                <c:pt idx="178">
                  <c:v>1.244514634268868</c:v>
                </c:pt>
                <c:pt idx="179">
                  <c:v>1.247753684592612</c:v>
                </c:pt>
                <c:pt idx="180">
                  <c:v>1.244154211875711</c:v>
                </c:pt>
                <c:pt idx="181">
                  <c:v>1.1784760137048331</c:v>
                </c:pt>
                <c:pt idx="182">
                  <c:v>1.1931993044299709</c:v>
                </c:pt>
                <c:pt idx="183">
                  <c:v>1.189491403047588</c:v>
                </c:pt>
                <c:pt idx="184">
                  <c:v>1.202710283764119</c:v>
                </c:pt>
                <c:pt idx="185">
                  <c:v>1.232294455052757</c:v>
                </c:pt>
                <c:pt idx="186">
                  <c:v>1.217467330284951</c:v>
                </c:pt>
                <c:pt idx="187">
                  <c:v>1.1259200127595321</c:v>
                </c:pt>
                <c:pt idx="188">
                  <c:v>1.0551508801967429</c:v>
                </c:pt>
                <c:pt idx="189">
                  <c:v>1.0131358326254101</c:v>
                </c:pt>
                <c:pt idx="190">
                  <c:v>1.0136806278678452</c:v>
                </c:pt>
                <c:pt idx="191">
                  <c:v>1.0159692595233389</c:v>
                </c:pt>
                <c:pt idx="192">
                  <c:v>0.997890362614125</c:v>
                </c:pt>
                <c:pt idx="193">
                  <c:v>0.96306142996683897</c:v>
                </c:pt>
                <c:pt idx="194">
                  <c:v>0.98657161420118389</c:v>
                </c:pt>
                <c:pt idx="195">
                  <c:v>1.0470894785910181</c:v>
                </c:pt>
                <c:pt idx="196">
                  <c:v>1.0723381650411572</c:v>
                </c:pt>
                <c:pt idx="197">
                  <c:v>1.0742021227282139</c:v>
                </c:pt>
                <c:pt idx="198">
                  <c:v>1.11900098490246</c:v>
                </c:pt>
                <c:pt idx="199">
                  <c:v>1.1362487414785831</c:v>
                </c:pt>
                <c:pt idx="200">
                  <c:v>1.2035149652502091</c:v>
                </c:pt>
                <c:pt idx="201">
                  <c:v>1.271339974683027</c:v>
                </c:pt>
                <c:pt idx="202">
                  <c:v>1.2520618446564991</c:v>
                </c:pt>
                <c:pt idx="203">
                  <c:v>1.263428514054918</c:v>
                </c:pt>
                <c:pt idx="204">
                  <c:v>1.3048332945904348</c:v>
                </c:pt>
                <c:pt idx="205">
                  <c:v>1.3445460626354551</c:v>
                </c:pt>
                <c:pt idx="206">
                  <c:v>1.3990793855197681</c:v>
                </c:pt>
                <c:pt idx="207">
                  <c:v>1.3652054635075201</c:v>
                </c:pt>
                <c:pt idx="208">
                  <c:v>1.400887551521979</c:v>
                </c:pt>
                <c:pt idx="209">
                  <c:v>1.371804293528361</c:v>
                </c:pt>
                <c:pt idx="210">
                  <c:v>1.309490534890593</c:v>
                </c:pt>
                <c:pt idx="211">
                  <c:v>1.3181528938629601</c:v>
                </c:pt>
                <c:pt idx="212">
                  <c:v>1.30614759506844</c:v>
                </c:pt>
                <c:pt idx="213">
                  <c:v>1.3117613802218822</c:v>
                </c:pt>
                <c:pt idx="214">
                  <c:v>1.3780351353340081</c:v>
                </c:pt>
                <c:pt idx="215">
                  <c:v>1.36734638572314</c:v>
                </c:pt>
                <c:pt idx="216">
                  <c:v>1.341932090750541</c:v>
                </c:pt>
                <c:pt idx="217">
                  <c:v>1.3200914417694389</c:v>
                </c:pt>
                <c:pt idx="218">
                  <c:v>1.3002674898509099</c:v>
                </c:pt>
                <c:pt idx="219">
                  <c:v>1.2913148188708921</c:v>
                </c:pt>
                <c:pt idx="220">
                  <c:v>1.237665078018801</c:v>
                </c:pt>
                <c:pt idx="221">
                  <c:v>1.1766426122557352</c:v>
                </c:pt>
                <c:pt idx="222">
                  <c:v>1.1200202489506321</c:v>
                </c:pt>
                <c:pt idx="223">
                  <c:v>1.067256242232921</c:v>
                </c:pt>
                <c:pt idx="224">
                  <c:v>1.032506495734077</c:v>
                </c:pt>
                <c:pt idx="225">
                  <c:v>1.035092702589246</c:v>
                </c:pt>
                <c:pt idx="226">
                  <c:v>0.98462983839682505</c:v>
                </c:pt>
                <c:pt idx="227">
                  <c:v>0.93476947406586297</c:v>
                </c:pt>
                <c:pt idx="228">
                  <c:v>0.89285935714941156</c:v>
                </c:pt>
                <c:pt idx="229">
                  <c:v>0.85016072461042536</c:v>
                </c:pt>
                <c:pt idx="230">
                  <c:v>0.82236664154859662</c:v>
                </c:pt>
                <c:pt idx="231">
                  <c:v>0.79976726814392729</c:v>
                </c:pt>
                <c:pt idx="232">
                  <c:v>0.76009122199943469</c:v>
                </c:pt>
                <c:pt idx="233">
                  <c:v>0.75697641318354292</c:v>
                </c:pt>
                <c:pt idx="234">
                  <c:v>0.74867093161597353</c:v>
                </c:pt>
                <c:pt idx="235">
                  <c:v>0.75692801563378831</c:v>
                </c:pt>
                <c:pt idx="236">
                  <c:v>0.77358685018921114</c:v>
                </c:pt>
                <c:pt idx="237">
                  <c:v>0.77486941356708061</c:v>
                </c:pt>
                <c:pt idx="238">
                  <c:v>0.76132115531876432</c:v>
                </c:pt>
                <c:pt idx="239">
                  <c:v>0.72578440573742709</c:v>
                </c:pt>
                <c:pt idx="240">
                  <c:v>0.7029362871008541</c:v>
                </c:pt>
                <c:pt idx="241">
                  <c:v>0.7193281193361063</c:v>
                </c:pt>
                <c:pt idx="242">
                  <c:v>0.69751451925695529</c:v>
                </c:pt>
                <c:pt idx="243">
                  <c:v>0.67255080210264873</c:v>
                </c:pt>
                <c:pt idx="244">
                  <c:v>0.68139634328534615</c:v>
                </c:pt>
                <c:pt idx="245">
                  <c:v>0.69685335678780902</c:v>
                </c:pt>
                <c:pt idx="246">
                  <c:v>0.70807692693539248</c:v>
                </c:pt>
                <c:pt idx="247">
                  <c:v>0.71490501148484165</c:v>
                </c:pt>
                <c:pt idx="248">
                  <c:v>0.71332939066936762</c:v>
                </c:pt>
                <c:pt idx="249">
                  <c:v>0.71659483842278338</c:v>
                </c:pt>
                <c:pt idx="250">
                  <c:v>0.73342581197206691</c:v>
                </c:pt>
                <c:pt idx="251">
                  <c:v>0.74032837461194401</c:v>
                </c:pt>
                <c:pt idx="252">
                  <c:v>0.73252202567242508</c:v>
                </c:pt>
                <c:pt idx="253">
                  <c:v>0.71783735156828021</c:v>
                </c:pt>
                <c:pt idx="254">
                  <c:v>0.7276471598754306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CE-4BCF-85F7-BA6CC11D1D19}"/>
            </c:ext>
          </c:extLst>
        </c:ser>
        <c:ser>
          <c:idx val="0"/>
          <c:order val="2"/>
          <c:tx>
            <c:strRef>
              <c:f>Rt!$AL$2</c:f>
              <c:strCache>
                <c:ptCount val="1"/>
                <c:pt idx="0">
                  <c:v>Rt Pcr Positives?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Rt!$AK$3:$AK$257</c:f>
              <c:numCache>
                <c:formatCode>d\-mmm</c:formatCode>
                <c:ptCount val="255"/>
                <c:pt idx="0">
                  <c:v>43913</c:v>
                </c:pt>
                <c:pt idx="1">
                  <c:v>43914</c:v>
                </c:pt>
                <c:pt idx="2">
                  <c:v>43915</c:v>
                </c:pt>
                <c:pt idx="3">
                  <c:v>43916</c:v>
                </c:pt>
                <c:pt idx="4">
                  <c:v>43917</c:v>
                </c:pt>
                <c:pt idx="5">
                  <c:v>43918</c:v>
                </c:pt>
                <c:pt idx="6">
                  <c:v>43919</c:v>
                </c:pt>
                <c:pt idx="7">
                  <c:v>43920</c:v>
                </c:pt>
                <c:pt idx="8">
                  <c:v>43921</c:v>
                </c:pt>
                <c:pt idx="9">
                  <c:v>43922</c:v>
                </c:pt>
                <c:pt idx="10">
                  <c:v>43923</c:v>
                </c:pt>
                <c:pt idx="11">
                  <c:v>43924</c:v>
                </c:pt>
                <c:pt idx="12">
                  <c:v>43925</c:v>
                </c:pt>
                <c:pt idx="13">
                  <c:v>43926</c:v>
                </c:pt>
                <c:pt idx="14">
                  <c:v>43927</c:v>
                </c:pt>
                <c:pt idx="15">
                  <c:v>43928</c:v>
                </c:pt>
                <c:pt idx="16">
                  <c:v>43929</c:v>
                </c:pt>
                <c:pt idx="17">
                  <c:v>43930</c:v>
                </c:pt>
                <c:pt idx="18">
                  <c:v>43931</c:v>
                </c:pt>
                <c:pt idx="19">
                  <c:v>43932</c:v>
                </c:pt>
                <c:pt idx="20">
                  <c:v>43933</c:v>
                </c:pt>
                <c:pt idx="21">
                  <c:v>43934</c:v>
                </c:pt>
                <c:pt idx="22">
                  <c:v>43935</c:v>
                </c:pt>
                <c:pt idx="23">
                  <c:v>43936</c:v>
                </c:pt>
                <c:pt idx="24">
                  <c:v>43937</c:v>
                </c:pt>
                <c:pt idx="25">
                  <c:v>43938</c:v>
                </c:pt>
                <c:pt idx="26">
                  <c:v>43939</c:v>
                </c:pt>
                <c:pt idx="27">
                  <c:v>43940</c:v>
                </c:pt>
                <c:pt idx="28">
                  <c:v>43941</c:v>
                </c:pt>
                <c:pt idx="29">
                  <c:v>43942</c:v>
                </c:pt>
                <c:pt idx="30">
                  <c:v>43943</c:v>
                </c:pt>
                <c:pt idx="31">
                  <c:v>43944</c:v>
                </c:pt>
                <c:pt idx="32">
                  <c:v>43945</c:v>
                </c:pt>
                <c:pt idx="33">
                  <c:v>43946</c:v>
                </c:pt>
                <c:pt idx="34">
                  <c:v>43947</c:v>
                </c:pt>
                <c:pt idx="35">
                  <c:v>43948</c:v>
                </c:pt>
                <c:pt idx="36">
                  <c:v>43949</c:v>
                </c:pt>
                <c:pt idx="37">
                  <c:v>43950</c:v>
                </c:pt>
                <c:pt idx="38">
                  <c:v>43951</c:v>
                </c:pt>
                <c:pt idx="39">
                  <c:v>43952</c:v>
                </c:pt>
                <c:pt idx="40">
                  <c:v>43953</c:v>
                </c:pt>
                <c:pt idx="41">
                  <c:v>43954</c:v>
                </c:pt>
                <c:pt idx="42">
                  <c:v>43955</c:v>
                </c:pt>
                <c:pt idx="43">
                  <c:v>43956</c:v>
                </c:pt>
                <c:pt idx="44">
                  <c:v>43957</c:v>
                </c:pt>
                <c:pt idx="45">
                  <c:v>43958</c:v>
                </c:pt>
                <c:pt idx="46">
                  <c:v>43959</c:v>
                </c:pt>
                <c:pt idx="47">
                  <c:v>43960</c:v>
                </c:pt>
                <c:pt idx="48">
                  <c:v>43961</c:v>
                </c:pt>
                <c:pt idx="49">
                  <c:v>43962</c:v>
                </c:pt>
                <c:pt idx="50">
                  <c:v>43963</c:v>
                </c:pt>
                <c:pt idx="51">
                  <c:v>43964</c:v>
                </c:pt>
                <c:pt idx="52">
                  <c:v>43965</c:v>
                </c:pt>
                <c:pt idx="53">
                  <c:v>43966</c:v>
                </c:pt>
                <c:pt idx="54">
                  <c:v>43967</c:v>
                </c:pt>
                <c:pt idx="55">
                  <c:v>43968</c:v>
                </c:pt>
                <c:pt idx="56">
                  <c:v>43969</c:v>
                </c:pt>
                <c:pt idx="57">
                  <c:v>43970</c:v>
                </c:pt>
                <c:pt idx="58">
                  <c:v>43971</c:v>
                </c:pt>
                <c:pt idx="59">
                  <c:v>43972</c:v>
                </c:pt>
                <c:pt idx="60">
                  <c:v>43973</c:v>
                </c:pt>
                <c:pt idx="61">
                  <c:v>43974</c:v>
                </c:pt>
                <c:pt idx="62">
                  <c:v>43975</c:v>
                </c:pt>
                <c:pt idx="63">
                  <c:v>43976</c:v>
                </c:pt>
                <c:pt idx="64">
                  <c:v>43977</c:v>
                </c:pt>
                <c:pt idx="65">
                  <c:v>43978</c:v>
                </c:pt>
                <c:pt idx="66">
                  <c:v>43979</c:v>
                </c:pt>
                <c:pt idx="67">
                  <c:v>43980</c:v>
                </c:pt>
                <c:pt idx="68">
                  <c:v>43981</c:v>
                </c:pt>
                <c:pt idx="69">
                  <c:v>43982</c:v>
                </c:pt>
                <c:pt idx="70">
                  <c:v>43983</c:v>
                </c:pt>
                <c:pt idx="71">
                  <c:v>43984</c:v>
                </c:pt>
                <c:pt idx="72">
                  <c:v>43985</c:v>
                </c:pt>
                <c:pt idx="73">
                  <c:v>43986</c:v>
                </c:pt>
                <c:pt idx="74">
                  <c:v>43987</c:v>
                </c:pt>
                <c:pt idx="75">
                  <c:v>43988</c:v>
                </c:pt>
                <c:pt idx="76">
                  <c:v>43989</c:v>
                </c:pt>
                <c:pt idx="77">
                  <c:v>43990</c:v>
                </c:pt>
                <c:pt idx="78">
                  <c:v>43991</c:v>
                </c:pt>
                <c:pt idx="79">
                  <c:v>43992</c:v>
                </c:pt>
                <c:pt idx="80">
                  <c:v>43993</c:v>
                </c:pt>
                <c:pt idx="81">
                  <c:v>43994</c:v>
                </c:pt>
                <c:pt idx="82">
                  <c:v>43995</c:v>
                </c:pt>
                <c:pt idx="83">
                  <c:v>43996</c:v>
                </c:pt>
                <c:pt idx="84">
                  <c:v>43997</c:v>
                </c:pt>
                <c:pt idx="85">
                  <c:v>43998</c:v>
                </c:pt>
                <c:pt idx="86">
                  <c:v>43999</c:v>
                </c:pt>
                <c:pt idx="87">
                  <c:v>44000</c:v>
                </c:pt>
                <c:pt idx="88">
                  <c:v>44001</c:v>
                </c:pt>
                <c:pt idx="89">
                  <c:v>44002</c:v>
                </c:pt>
                <c:pt idx="90">
                  <c:v>44003</c:v>
                </c:pt>
                <c:pt idx="91">
                  <c:v>44004</c:v>
                </c:pt>
                <c:pt idx="92">
                  <c:v>44005</c:v>
                </c:pt>
                <c:pt idx="93">
                  <c:v>44006</c:v>
                </c:pt>
                <c:pt idx="94">
                  <c:v>44007</c:v>
                </c:pt>
                <c:pt idx="95">
                  <c:v>44008</c:v>
                </c:pt>
                <c:pt idx="96">
                  <c:v>44009</c:v>
                </c:pt>
                <c:pt idx="97">
                  <c:v>44010</c:v>
                </c:pt>
                <c:pt idx="98">
                  <c:v>44011</c:v>
                </c:pt>
                <c:pt idx="99">
                  <c:v>44012</c:v>
                </c:pt>
                <c:pt idx="100">
                  <c:v>44013</c:v>
                </c:pt>
                <c:pt idx="101">
                  <c:v>44014</c:v>
                </c:pt>
                <c:pt idx="102">
                  <c:v>44015</c:v>
                </c:pt>
                <c:pt idx="103">
                  <c:v>44016</c:v>
                </c:pt>
                <c:pt idx="104">
                  <c:v>44017</c:v>
                </c:pt>
                <c:pt idx="105">
                  <c:v>44018</c:v>
                </c:pt>
                <c:pt idx="106">
                  <c:v>44019</c:v>
                </c:pt>
                <c:pt idx="107">
                  <c:v>44020</c:v>
                </c:pt>
                <c:pt idx="108">
                  <c:v>44021</c:v>
                </c:pt>
                <c:pt idx="109">
                  <c:v>44022</c:v>
                </c:pt>
                <c:pt idx="110">
                  <c:v>44023</c:v>
                </c:pt>
                <c:pt idx="111">
                  <c:v>44024</c:v>
                </c:pt>
                <c:pt idx="112">
                  <c:v>44025</c:v>
                </c:pt>
                <c:pt idx="113">
                  <c:v>44026</c:v>
                </c:pt>
                <c:pt idx="114">
                  <c:v>44027</c:v>
                </c:pt>
                <c:pt idx="115">
                  <c:v>44028</c:v>
                </c:pt>
                <c:pt idx="116">
                  <c:v>44029</c:v>
                </c:pt>
                <c:pt idx="117">
                  <c:v>44030</c:v>
                </c:pt>
                <c:pt idx="118">
                  <c:v>44031</c:v>
                </c:pt>
                <c:pt idx="119">
                  <c:v>44032</c:v>
                </c:pt>
                <c:pt idx="120">
                  <c:v>44033</c:v>
                </c:pt>
                <c:pt idx="121">
                  <c:v>44034</c:v>
                </c:pt>
                <c:pt idx="122">
                  <c:v>44035</c:v>
                </c:pt>
                <c:pt idx="123">
                  <c:v>44036</c:v>
                </c:pt>
                <c:pt idx="124">
                  <c:v>44037</c:v>
                </c:pt>
                <c:pt idx="125">
                  <c:v>44038</c:v>
                </c:pt>
                <c:pt idx="126">
                  <c:v>44039</c:v>
                </c:pt>
                <c:pt idx="127">
                  <c:v>44040</c:v>
                </c:pt>
                <c:pt idx="128">
                  <c:v>44041</c:v>
                </c:pt>
                <c:pt idx="129">
                  <c:v>44042</c:v>
                </c:pt>
                <c:pt idx="130">
                  <c:v>44043</c:v>
                </c:pt>
                <c:pt idx="131">
                  <c:v>44044</c:v>
                </c:pt>
                <c:pt idx="132">
                  <c:v>44045</c:v>
                </c:pt>
                <c:pt idx="133">
                  <c:v>44046</c:v>
                </c:pt>
                <c:pt idx="134">
                  <c:v>44047</c:v>
                </c:pt>
                <c:pt idx="135">
                  <c:v>44048</c:v>
                </c:pt>
                <c:pt idx="136">
                  <c:v>44049</c:v>
                </c:pt>
                <c:pt idx="137">
                  <c:v>44050</c:v>
                </c:pt>
                <c:pt idx="138">
                  <c:v>44051</c:v>
                </c:pt>
                <c:pt idx="139">
                  <c:v>44052</c:v>
                </c:pt>
                <c:pt idx="140">
                  <c:v>44053</c:v>
                </c:pt>
                <c:pt idx="141">
                  <c:v>44054</c:v>
                </c:pt>
                <c:pt idx="142">
                  <c:v>44055</c:v>
                </c:pt>
                <c:pt idx="143">
                  <c:v>44056</c:v>
                </c:pt>
                <c:pt idx="144">
                  <c:v>44057</c:v>
                </c:pt>
                <c:pt idx="145">
                  <c:v>44058</c:v>
                </c:pt>
                <c:pt idx="146">
                  <c:v>44059</c:v>
                </c:pt>
                <c:pt idx="147">
                  <c:v>44060</c:v>
                </c:pt>
                <c:pt idx="148">
                  <c:v>44061</c:v>
                </c:pt>
                <c:pt idx="149">
                  <c:v>44062</c:v>
                </c:pt>
                <c:pt idx="150">
                  <c:v>44063</c:v>
                </c:pt>
                <c:pt idx="151">
                  <c:v>44064</c:v>
                </c:pt>
                <c:pt idx="152">
                  <c:v>44065</c:v>
                </c:pt>
                <c:pt idx="153">
                  <c:v>44066</c:v>
                </c:pt>
                <c:pt idx="154">
                  <c:v>44067</c:v>
                </c:pt>
                <c:pt idx="155">
                  <c:v>44068</c:v>
                </c:pt>
                <c:pt idx="156">
                  <c:v>44069</c:v>
                </c:pt>
                <c:pt idx="157">
                  <c:v>44070</c:v>
                </c:pt>
                <c:pt idx="158">
                  <c:v>44071</c:v>
                </c:pt>
                <c:pt idx="159">
                  <c:v>44072</c:v>
                </c:pt>
                <c:pt idx="160">
                  <c:v>44073</c:v>
                </c:pt>
                <c:pt idx="161">
                  <c:v>44074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44079</c:v>
                </c:pt>
                <c:pt idx="167">
                  <c:v>44080</c:v>
                </c:pt>
                <c:pt idx="168">
                  <c:v>44081</c:v>
                </c:pt>
                <c:pt idx="169">
                  <c:v>44082</c:v>
                </c:pt>
                <c:pt idx="170">
                  <c:v>44083</c:v>
                </c:pt>
                <c:pt idx="171">
                  <c:v>44084</c:v>
                </c:pt>
                <c:pt idx="172">
                  <c:v>44085</c:v>
                </c:pt>
                <c:pt idx="173">
                  <c:v>44086</c:v>
                </c:pt>
                <c:pt idx="174">
                  <c:v>44087</c:v>
                </c:pt>
                <c:pt idx="175">
                  <c:v>44088</c:v>
                </c:pt>
                <c:pt idx="176">
                  <c:v>44089</c:v>
                </c:pt>
                <c:pt idx="177">
                  <c:v>44090</c:v>
                </c:pt>
                <c:pt idx="178">
                  <c:v>44091</c:v>
                </c:pt>
                <c:pt idx="179">
                  <c:v>44092</c:v>
                </c:pt>
                <c:pt idx="180">
                  <c:v>44093</c:v>
                </c:pt>
                <c:pt idx="181">
                  <c:v>44094</c:v>
                </c:pt>
                <c:pt idx="182">
                  <c:v>44095</c:v>
                </c:pt>
                <c:pt idx="183">
                  <c:v>44096</c:v>
                </c:pt>
                <c:pt idx="184">
                  <c:v>44097</c:v>
                </c:pt>
                <c:pt idx="185">
                  <c:v>44098</c:v>
                </c:pt>
                <c:pt idx="186">
                  <c:v>44099</c:v>
                </c:pt>
                <c:pt idx="187">
                  <c:v>44100</c:v>
                </c:pt>
                <c:pt idx="188">
                  <c:v>44101</c:v>
                </c:pt>
                <c:pt idx="189">
                  <c:v>44102</c:v>
                </c:pt>
                <c:pt idx="190">
                  <c:v>44103</c:v>
                </c:pt>
                <c:pt idx="191">
                  <c:v>44104</c:v>
                </c:pt>
                <c:pt idx="192">
                  <c:v>44105</c:v>
                </c:pt>
                <c:pt idx="193">
                  <c:v>44106</c:v>
                </c:pt>
                <c:pt idx="194">
                  <c:v>44107</c:v>
                </c:pt>
                <c:pt idx="195">
                  <c:v>44108</c:v>
                </c:pt>
                <c:pt idx="196">
                  <c:v>44109</c:v>
                </c:pt>
                <c:pt idx="197">
                  <c:v>44110</c:v>
                </c:pt>
                <c:pt idx="198">
                  <c:v>44111</c:v>
                </c:pt>
                <c:pt idx="199">
                  <c:v>44112</c:v>
                </c:pt>
                <c:pt idx="200">
                  <c:v>44113</c:v>
                </c:pt>
                <c:pt idx="201">
                  <c:v>44114</c:v>
                </c:pt>
                <c:pt idx="202">
                  <c:v>44115</c:v>
                </c:pt>
                <c:pt idx="203">
                  <c:v>44116</c:v>
                </c:pt>
                <c:pt idx="204">
                  <c:v>44117</c:v>
                </c:pt>
                <c:pt idx="205">
                  <c:v>44118</c:v>
                </c:pt>
                <c:pt idx="206">
                  <c:v>44119</c:v>
                </c:pt>
                <c:pt idx="207">
                  <c:v>44120</c:v>
                </c:pt>
                <c:pt idx="208">
                  <c:v>44121</c:v>
                </c:pt>
                <c:pt idx="209">
                  <c:v>44122</c:v>
                </c:pt>
                <c:pt idx="210">
                  <c:v>44123</c:v>
                </c:pt>
                <c:pt idx="211">
                  <c:v>44124</c:v>
                </c:pt>
                <c:pt idx="212">
                  <c:v>44125</c:v>
                </c:pt>
                <c:pt idx="213">
                  <c:v>44126</c:v>
                </c:pt>
                <c:pt idx="214">
                  <c:v>44127</c:v>
                </c:pt>
                <c:pt idx="215">
                  <c:v>44128</c:v>
                </c:pt>
                <c:pt idx="216">
                  <c:v>44129</c:v>
                </c:pt>
                <c:pt idx="217">
                  <c:v>44130</c:v>
                </c:pt>
                <c:pt idx="218">
                  <c:v>44131</c:v>
                </c:pt>
                <c:pt idx="219">
                  <c:v>44132</c:v>
                </c:pt>
                <c:pt idx="220">
                  <c:v>44133</c:v>
                </c:pt>
                <c:pt idx="221">
                  <c:v>44134</c:v>
                </c:pt>
                <c:pt idx="222">
                  <c:v>44135</c:v>
                </c:pt>
                <c:pt idx="223">
                  <c:v>44136</c:v>
                </c:pt>
                <c:pt idx="224">
                  <c:v>44137</c:v>
                </c:pt>
                <c:pt idx="225">
                  <c:v>44138</c:v>
                </c:pt>
                <c:pt idx="226">
                  <c:v>44139</c:v>
                </c:pt>
                <c:pt idx="227">
                  <c:v>44140</c:v>
                </c:pt>
                <c:pt idx="228">
                  <c:v>44141</c:v>
                </c:pt>
                <c:pt idx="229">
                  <c:v>44142</c:v>
                </c:pt>
                <c:pt idx="230">
                  <c:v>44143</c:v>
                </c:pt>
                <c:pt idx="231">
                  <c:v>44144</c:v>
                </c:pt>
                <c:pt idx="232">
                  <c:v>44145</c:v>
                </c:pt>
                <c:pt idx="233">
                  <c:v>44146</c:v>
                </c:pt>
                <c:pt idx="234">
                  <c:v>44147</c:v>
                </c:pt>
                <c:pt idx="235">
                  <c:v>44148</c:v>
                </c:pt>
                <c:pt idx="236">
                  <c:v>44149</c:v>
                </c:pt>
                <c:pt idx="237">
                  <c:v>44150</c:v>
                </c:pt>
                <c:pt idx="238">
                  <c:v>44151</c:v>
                </c:pt>
                <c:pt idx="239">
                  <c:v>44152</c:v>
                </c:pt>
                <c:pt idx="240">
                  <c:v>44153</c:v>
                </c:pt>
                <c:pt idx="241">
                  <c:v>44154</c:v>
                </c:pt>
                <c:pt idx="242">
                  <c:v>44155</c:v>
                </c:pt>
                <c:pt idx="243">
                  <c:v>44156</c:v>
                </c:pt>
                <c:pt idx="244">
                  <c:v>44157</c:v>
                </c:pt>
                <c:pt idx="245">
                  <c:v>44158</c:v>
                </c:pt>
                <c:pt idx="246">
                  <c:v>44159</c:v>
                </c:pt>
                <c:pt idx="247">
                  <c:v>44160</c:v>
                </c:pt>
                <c:pt idx="248">
                  <c:v>44161</c:v>
                </c:pt>
                <c:pt idx="249">
                  <c:v>44162</c:v>
                </c:pt>
                <c:pt idx="250">
                  <c:v>44163</c:v>
                </c:pt>
                <c:pt idx="251">
                  <c:v>44164</c:v>
                </c:pt>
                <c:pt idx="252">
                  <c:v>44165</c:v>
                </c:pt>
                <c:pt idx="253">
                  <c:v>44166</c:v>
                </c:pt>
                <c:pt idx="254">
                  <c:v>44167</c:v>
                </c:pt>
              </c:numCache>
            </c:numRef>
          </c:cat>
          <c:val>
            <c:numRef>
              <c:f>Rt!$AL$3:$AL$257</c:f>
              <c:numCache>
                <c:formatCode>General</c:formatCode>
                <c:ptCount val="255"/>
                <c:pt idx="0">
                  <c:v>1.1000000000000001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1.1000000000000001</c:v>
                </c:pt>
                <c:pt idx="25">
                  <c:v>1.1000000000000001</c:v>
                </c:pt>
                <c:pt idx="26">
                  <c:v>1.1000000000000001</c:v>
                </c:pt>
                <c:pt idx="27">
                  <c:v>1.1000000000000001</c:v>
                </c:pt>
                <c:pt idx="28">
                  <c:v>1.1000000000000001</c:v>
                </c:pt>
                <c:pt idx="29">
                  <c:v>1.1000000000000001</c:v>
                </c:pt>
                <c:pt idx="30">
                  <c:v>1.1000000000000001</c:v>
                </c:pt>
                <c:pt idx="31">
                  <c:v>1.1000000000000001</c:v>
                </c:pt>
                <c:pt idx="32">
                  <c:v>1.1000000000000001</c:v>
                </c:pt>
                <c:pt idx="33">
                  <c:v>1.1000000000000001</c:v>
                </c:pt>
                <c:pt idx="34">
                  <c:v>1.1000000000000001</c:v>
                </c:pt>
                <c:pt idx="35">
                  <c:v>1.1000000000000001</c:v>
                </c:pt>
                <c:pt idx="36">
                  <c:v>1.1000000000000001</c:v>
                </c:pt>
                <c:pt idx="37">
                  <c:v>1.1000000000000001</c:v>
                </c:pt>
                <c:pt idx="38">
                  <c:v>1.1000000000000001</c:v>
                </c:pt>
                <c:pt idx="39">
                  <c:v>1.1000000000000001</c:v>
                </c:pt>
                <c:pt idx="40">
                  <c:v>1.1000000000000001</c:v>
                </c:pt>
                <c:pt idx="41">
                  <c:v>1.1000000000000001</c:v>
                </c:pt>
                <c:pt idx="42">
                  <c:v>1.1000000000000001</c:v>
                </c:pt>
                <c:pt idx="43">
                  <c:v>1.1000000000000001</c:v>
                </c:pt>
                <c:pt idx="44">
                  <c:v>1.1000000000000001</c:v>
                </c:pt>
                <c:pt idx="45">
                  <c:v>1.1000000000000001</c:v>
                </c:pt>
                <c:pt idx="46">
                  <c:v>1.1000000000000001</c:v>
                </c:pt>
                <c:pt idx="47">
                  <c:v>1.1000000000000001</c:v>
                </c:pt>
                <c:pt idx="48">
                  <c:v>1.1000000000000001</c:v>
                </c:pt>
                <c:pt idx="49">
                  <c:v>1.1000000000000001</c:v>
                </c:pt>
                <c:pt idx="50">
                  <c:v>1.1000000000000001</c:v>
                </c:pt>
                <c:pt idx="51">
                  <c:v>1.1000000000000001</c:v>
                </c:pt>
                <c:pt idx="52">
                  <c:v>1.1000000000000001</c:v>
                </c:pt>
                <c:pt idx="53">
                  <c:v>1.1000000000000001</c:v>
                </c:pt>
                <c:pt idx="54">
                  <c:v>1.1000000000000001</c:v>
                </c:pt>
                <c:pt idx="55">
                  <c:v>1.1000000000000001</c:v>
                </c:pt>
                <c:pt idx="56">
                  <c:v>1.1000000000000001</c:v>
                </c:pt>
                <c:pt idx="57">
                  <c:v>1.1000000000000001</c:v>
                </c:pt>
                <c:pt idx="58">
                  <c:v>1.1000000000000001</c:v>
                </c:pt>
                <c:pt idx="59">
                  <c:v>1.1000000000000001</c:v>
                </c:pt>
                <c:pt idx="60">
                  <c:v>1.1000000000000001</c:v>
                </c:pt>
                <c:pt idx="61">
                  <c:v>1.1000000000000001</c:v>
                </c:pt>
                <c:pt idx="62">
                  <c:v>1.1000000000000001</c:v>
                </c:pt>
                <c:pt idx="63">
                  <c:v>1.1000000000000001</c:v>
                </c:pt>
                <c:pt idx="64">
                  <c:v>1.1000000000000001</c:v>
                </c:pt>
                <c:pt idx="65">
                  <c:v>1.1000000000000001</c:v>
                </c:pt>
                <c:pt idx="66">
                  <c:v>1.1000000000000001</c:v>
                </c:pt>
                <c:pt idx="67">
                  <c:v>1.1000000000000001</c:v>
                </c:pt>
                <c:pt idx="68">
                  <c:v>1.1000000000000001</c:v>
                </c:pt>
                <c:pt idx="69">
                  <c:v>1.1000000000000001</c:v>
                </c:pt>
                <c:pt idx="70">
                  <c:v>1.1000000000000001</c:v>
                </c:pt>
                <c:pt idx="71">
                  <c:v>1.1000000000000001</c:v>
                </c:pt>
                <c:pt idx="72">
                  <c:v>1.1000000000000001</c:v>
                </c:pt>
                <c:pt idx="73">
                  <c:v>1.1000000000000001</c:v>
                </c:pt>
                <c:pt idx="74">
                  <c:v>1.1000000000000001</c:v>
                </c:pt>
                <c:pt idx="75">
                  <c:v>1.1000000000000001</c:v>
                </c:pt>
                <c:pt idx="76">
                  <c:v>1.1000000000000001</c:v>
                </c:pt>
                <c:pt idx="77">
                  <c:v>1.1000000000000001</c:v>
                </c:pt>
                <c:pt idx="78">
                  <c:v>1.1000000000000001</c:v>
                </c:pt>
                <c:pt idx="79">
                  <c:v>1.1000000000000001</c:v>
                </c:pt>
                <c:pt idx="80">
                  <c:v>1.1000000000000001</c:v>
                </c:pt>
                <c:pt idx="81">
                  <c:v>1.1000000000000001</c:v>
                </c:pt>
                <c:pt idx="82">
                  <c:v>1.1000000000000001</c:v>
                </c:pt>
                <c:pt idx="83">
                  <c:v>1.1000000000000001</c:v>
                </c:pt>
                <c:pt idx="84">
                  <c:v>1.1000000000000001</c:v>
                </c:pt>
                <c:pt idx="85">
                  <c:v>1.1000000000000001</c:v>
                </c:pt>
                <c:pt idx="86">
                  <c:v>1.1000000000000001</c:v>
                </c:pt>
                <c:pt idx="87">
                  <c:v>1.1000000000000001</c:v>
                </c:pt>
                <c:pt idx="88">
                  <c:v>1.1000000000000001</c:v>
                </c:pt>
                <c:pt idx="89">
                  <c:v>1.1000000000000001</c:v>
                </c:pt>
                <c:pt idx="90">
                  <c:v>1.1000000000000001</c:v>
                </c:pt>
                <c:pt idx="91">
                  <c:v>1.1000000000000001</c:v>
                </c:pt>
                <c:pt idx="92">
                  <c:v>1.1000000000000001</c:v>
                </c:pt>
                <c:pt idx="93">
                  <c:v>1.1000000000000001</c:v>
                </c:pt>
                <c:pt idx="94">
                  <c:v>1.1000000000000001</c:v>
                </c:pt>
                <c:pt idx="95">
                  <c:v>1.1000000000000001</c:v>
                </c:pt>
                <c:pt idx="96">
                  <c:v>1.1000000000000001</c:v>
                </c:pt>
                <c:pt idx="97">
                  <c:v>1.1000000000000001</c:v>
                </c:pt>
                <c:pt idx="98">
                  <c:v>1.1000000000000001</c:v>
                </c:pt>
                <c:pt idx="99">
                  <c:v>1.1000000000000001</c:v>
                </c:pt>
                <c:pt idx="100">
                  <c:v>1.1000000000000001</c:v>
                </c:pt>
                <c:pt idx="101">
                  <c:v>1.1000000000000001</c:v>
                </c:pt>
                <c:pt idx="102">
                  <c:v>1.1000000000000001</c:v>
                </c:pt>
                <c:pt idx="103">
                  <c:v>1.1000000000000001</c:v>
                </c:pt>
                <c:pt idx="104">
                  <c:v>1.1000000000000001</c:v>
                </c:pt>
                <c:pt idx="105">
                  <c:v>1.1000000000000001</c:v>
                </c:pt>
                <c:pt idx="106">
                  <c:v>1.1000000000000001</c:v>
                </c:pt>
                <c:pt idx="107">
                  <c:v>1.1000000000000001</c:v>
                </c:pt>
                <c:pt idx="108">
                  <c:v>1.1000000000000001</c:v>
                </c:pt>
                <c:pt idx="109">
                  <c:v>1.1000000000000001</c:v>
                </c:pt>
                <c:pt idx="110">
                  <c:v>1.1000000000000001</c:v>
                </c:pt>
                <c:pt idx="111">
                  <c:v>1.1000000000000001</c:v>
                </c:pt>
                <c:pt idx="112">
                  <c:v>1.1000000000000001</c:v>
                </c:pt>
                <c:pt idx="113">
                  <c:v>1.1000000000000001</c:v>
                </c:pt>
                <c:pt idx="114">
                  <c:v>1.1000000000000001</c:v>
                </c:pt>
                <c:pt idx="115">
                  <c:v>1.1000000000000001</c:v>
                </c:pt>
                <c:pt idx="116">
                  <c:v>1.1000000000000001</c:v>
                </c:pt>
                <c:pt idx="117">
                  <c:v>1.1000000000000001</c:v>
                </c:pt>
                <c:pt idx="118">
                  <c:v>1.1000000000000001</c:v>
                </c:pt>
                <c:pt idx="119">
                  <c:v>1.1000000000000001</c:v>
                </c:pt>
                <c:pt idx="120">
                  <c:v>1.1000000000000001</c:v>
                </c:pt>
                <c:pt idx="121">
                  <c:v>1.1000000000000001</c:v>
                </c:pt>
                <c:pt idx="122">
                  <c:v>1.1000000000000001</c:v>
                </c:pt>
                <c:pt idx="123">
                  <c:v>1.1000000000000001</c:v>
                </c:pt>
                <c:pt idx="124">
                  <c:v>1.1000000000000001</c:v>
                </c:pt>
                <c:pt idx="125">
                  <c:v>1.1000000000000001</c:v>
                </c:pt>
                <c:pt idx="126">
                  <c:v>1.1000000000000001</c:v>
                </c:pt>
                <c:pt idx="127">
                  <c:v>1.1000000000000001</c:v>
                </c:pt>
                <c:pt idx="128">
                  <c:v>1.1000000000000001</c:v>
                </c:pt>
                <c:pt idx="129">
                  <c:v>1.1000000000000001</c:v>
                </c:pt>
                <c:pt idx="130">
                  <c:v>1.1000000000000001</c:v>
                </c:pt>
                <c:pt idx="131">
                  <c:v>1.1000000000000001</c:v>
                </c:pt>
                <c:pt idx="132">
                  <c:v>1.1000000000000001</c:v>
                </c:pt>
                <c:pt idx="133">
                  <c:v>1.1000000000000001</c:v>
                </c:pt>
                <c:pt idx="134">
                  <c:v>1.1000000000000001</c:v>
                </c:pt>
                <c:pt idx="135">
                  <c:v>1.1000000000000001</c:v>
                </c:pt>
                <c:pt idx="136">
                  <c:v>1.1000000000000001</c:v>
                </c:pt>
                <c:pt idx="137">
                  <c:v>1.1000000000000001</c:v>
                </c:pt>
                <c:pt idx="138">
                  <c:v>1.1000000000000001</c:v>
                </c:pt>
                <c:pt idx="139">
                  <c:v>1.1000000000000001</c:v>
                </c:pt>
                <c:pt idx="140">
                  <c:v>1.1000000000000001</c:v>
                </c:pt>
                <c:pt idx="141">
                  <c:v>1.1000000000000001</c:v>
                </c:pt>
                <c:pt idx="142">
                  <c:v>1.1000000000000001</c:v>
                </c:pt>
                <c:pt idx="143">
                  <c:v>1.1000000000000001</c:v>
                </c:pt>
                <c:pt idx="144">
                  <c:v>1.1000000000000001</c:v>
                </c:pt>
                <c:pt idx="145">
                  <c:v>1.1000000000000001</c:v>
                </c:pt>
                <c:pt idx="146">
                  <c:v>1.1000000000000001</c:v>
                </c:pt>
                <c:pt idx="147">
                  <c:v>1.1000000000000001</c:v>
                </c:pt>
                <c:pt idx="148">
                  <c:v>1.1000000000000001</c:v>
                </c:pt>
                <c:pt idx="149">
                  <c:v>1.1000000000000001</c:v>
                </c:pt>
                <c:pt idx="150">
                  <c:v>1.1000000000000001</c:v>
                </c:pt>
                <c:pt idx="151">
                  <c:v>1.1000000000000001</c:v>
                </c:pt>
                <c:pt idx="152">
                  <c:v>1.1000000000000001</c:v>
                </c:pt>
                <c:pt idx="153">
                  <c:v>1.1000000000000001</c:v>
                </c:pt>
                <c:pt idx="154">
                  <c:v>1.1000000000000001</c:v>
                </c:pt>
                <c:pt idx="155">
                  <c:v>1.1000000000000001</c:v>
                </c:pt>
                <c:pt idx="156">
                  <c:v>1.1000000000000001</c:v>
                </c:pt>
                <c:pt idx="157">
                  <c:v>1.1000000000000001</c:v>
                </c:pt>
                <c:pt idx="158">
                  <c:v>1.1000000000000001</c:v>
                </c:pt>
                <c:pt idx="159">
                  <c:v>1.1000000000000001</c:v>
                </c:pt>
                <c:pt idx="160">
                  <c:v>1.1000000000000001</c:v>
                </c:pt>
                <c:pt idx="161">
                  <c:v>1.1000000000000001</c:v>
                </c:pt>
                <c:pt idx="162">
                  <c:v>1.1000000000000001</c:v>
                </c:pt>
                <c:pt idx="163">
                  <c:v>1.1000000000000001</c:v>
                </c:pt>
                <c:pt idx="164">
                  <c:v>1.1000000000000001</c:v>
                </c:pt>
                <c:pt idx="165">
                  <c:v>1.1000000000000001</c:v>
                </c:pt>
                <c:pt idx="166">
                  <c:v>1.1000000000000001</c:v>
                </c:pt>
                <c:pt idx="167">
                  <c:v>1.1000000000000001</c:v>
                </c:pt>
                <c:pt idx="168">
                  <c:v>1.1000000000000001</c:v>
                </c:pt>
                <c:pt idx="169">
                  <c:v>1.1000000000000001</c:v>
                </c:pt>
                <c:pt idx="170">
                  <c:v>1.1000000000000001</c:v>
                </c:pt>
                <c:pt idx="171">
                  <c:v>1.1000000000000001</c:v>
                </c:pt>
                <c:pt idx="172">
                  <c:v>1.1000000000000001</c:v>
                </c:pt>
                <c:pt idx="173">
                  <c:v>1.1000000000000001</c:v>
                </c:pt>
                <c:pt idx="174">
                  <c:v>1.1000000000000001</c:v>
                </c:pt>
                <c:pt idx="175">
                  <c:v>1.1000000000000001</c:v>
                </c:pt>
                <c:pt idx="176">
                  <c:v>1.1000000000000001</c:v>
                </c:pt>
                <c:pt idx="177">
                  <c:v>1.1000000000000001</c:v>
                </c:pt>
                <c:pt idx="178">
                  <c:v>1.1000000000000001</c:v>
                </c:pt>
                <c:pt idx="179">
                  <c:v>1.1000000000000001</c:v>
                </c:pt>
                <c:pt idx="180">
                  <c:v>1.1000000000000001</c:v>
                </c:pt>
                <c:pt idx="181">
                  <c:v>1.1000000000000001</c:v>
                </c:pt>
                <c:pt idx="182">
                  <c:v>1.1000000000000001</c:v>
                </c:pt>
                <c:pt idx="183">
                  <c:v>1.1000000000000001</c:v>
                </c:pt>
                <c:pt idx="184">
                  <c:v>1.1000000000000001</c:v>
                </c:pt>
                <c:pt idx="185">
                  <c:v>1.1000000000000001</c:v>
                </c:pt>
                <c:pt idx="186">
                  <c:v>1.1000000000000001</c:v>
                </c:pt>
                <c:pt idx="187">
                  <c:v>1.1000000000000001</c:v>
                </c:pt>
                <c:pt idx="188">
                  <c:v>1.1000000000000001</c:v>
                </c:pt>
                <c:pt idx="189">
                  <c:v>1.1000000000000001</c:v>
                </c:pt>
                <c:pt idx="190">
                  <c:v>1.1000000000000001</c:v>
                </c:pt>
                <c:pt idx="191">
                  <c:v>1.1000000000000001</c:v>
                </c:pt>
                <c:pt idx="192">
                  <c:v>1.1000000000000001</c:v>
                </c:pt>
                <c:pt idx="193">
                  <c:v>1.1000000000000001</c:v>
                </c:pt>
                <c:pt idx="194">
                  <c:v>1.1000000000000001</c:v>
                </c:pt>
                <c:pt idx="195">
                  <c:v>1.1000000000000001</c:v>
                </c:pt>
                <c:pt idx="196">
                  <c:v>1.1000000000000001</c:v>
                </c:pt>
                <c:pt idx="197">
                  <c:v>1.1000000000000001</c:v>
                </c:pt>
                <c:pt idx="198">
                  <c:v>1.1000000000000001</c:v>
                </c:pt>
                <c:pt idx="199">
                  <c:v>1.1000000000000001</c:v>
                </c:pt>
                <c:pt idx="200">
                  <c:v>1.1000000000000001</c:v>
                </c:pt>
                <c:pt idx="201">
                  <c:v>1.1000000000000001</c:v>
                </c:pt>
                <c:pt idx="202">
                  <c:v>1.1000000000000001</c:v>
                </c:pt>
                <c:pt idx="203">
                  <c:v>1.1000000000000001</c:v>
                </c:pt>
                <c:pt idx="204">
                  <c:v>1.1000000000000001</c:v>
                </c:pt>
                <c:pt idx="205">
                  <c:v>1.1000000000000001</c:v>
                </c:pt>
                <c:pt idx="206">
                  <c:v>1.1000000000000001</c:v>
                </c:pt>
                <c:pt idx="207">
                  <c:v>1.1000000000000001</c:v>
                </c:pt>
                <c:pt idx="208">
                  <c:v>1.1000000000000001</c:v>
                </c:pt>
                <c:pt idx="209">
                  <c:v>1.1000000000000001</c:v>
                </c:pt>
                <c:pt idx="210">
                  <c:v>1.1000000000000001</c:v>
                </c:pt>
                <c:pt idx="211">
                  <c:v>1.1000000000000001</c:v>
                </c:pt>
                <c:pt idx="212">
                  <c:v>1.1000000000000001</c:v>
                </c:pt>
                <c:pt idx="213">
                  <c:v>1.1000000000000001</c:v>
                </c:pt>
                <c:pt idx="214">
                  <c:v>1.1000000000000001</c:v>
                </c:pt>
                <c:pt idx="215">
                  <c:v>1.1000000000000001</c:v>
                </c:pt>
                <c:pt idx="216">
                  <c:v>1.1000000000000001</c:v>
                </c:pt>
                <c:pt idx="217">
                  <c:v>1.1000000000000001</c:v>
                </c:pt>
                <c:pt idx="218">
                  <c:v>1.1000000000000001</c:v>
                </c:pt>
                <c:pt idx="219">
                  <c:v>1.1000000000000001</c:v>
                </c:pt>
                <c:pt idx="220">
                  <c:v>1.1000000000000001</c:v>
                </c:pt>
                <c:pt idx="221">
                  <c:v>1.1000000000000001</c:v>
                </c:pt>
                <c:pt idx="222">
                  <c:v>1.1000000000000001</c:v>
                </c:pt>
                <c:pt idx="223">
                  <c:v>1.1000000000000001</c:v>
                </c:pt>
                <c:pt idx="224">
                  <c:v>1.1000000000000001</c:v>
                </c:pt>
                <c:pt idx="225">
                  <c:v>1.1000000000000001</c:v>
                </c:pt>
                <c:pt idx="226">
                  <c:v>1.1000000000000001</c:v>
                </c:pt>
                <c:pt idx="227">
                  <c:v>1.1000000000000001</c:v>
                </c:pt>
                <c:pt idx="228">
                  <c:v>1.1000000000000001</c:v>
                </c:pt>
                <c:pt idx="229">
                  <c:v>1.1000000000000001</c:v>
                </c:pt>
                <c:pt idx="230">
                  <c:v>1.1000000000000001</c:v>
                </c:pt>
                <c:pt idx="231">
                  <c:v>1.1000000000000001</c:v>
                </c:pt>
                <c:pt idx="232">
                  <c:v>1.1000000000000001</c:v>
                </c:pt>
                <c:pt idx="233">
                  <c:v>1.1000000000000001</c:v>
                </c:pt>
                <c:pt idx="234">
                  <c:v>1.1000000000000001</c:v>
                </c:pt>
                <c:pt idx="235">
                  <c:v>1.1000000000000001</c:v>
                </c:pt>
                <c:pt idx="236">
                  <c:v>1.1000000000000001</c:v>
                </c:pt>
                <c:pt idx="237">
                  <c:v>1.1000000000000001</c:v>
                </c:pt>
                <c:pt idx="238">
                  <c:v>1.1000000000000001</c:v>
                </c:pt>
                <c:pt idx="239">
                  <c:v>1.1000000000000001</c:v>
                </c:pt>
                <c:pt idx="240">
                  <c:v>1.1000000000000001</c:v>
                </c:pt>
                <c:pt idx="241">
                  <c:v>1.1000000000000001</c:v>
                </c:pt>
                <c:pt idx="242">
                  <c:v>1.1000000000000001</c:v>
                </c:pt>
                <c:pt idx="243">
                  <c:v>1.1000000000000001</c:v>
                </c:pt>
                <c:pt idx="244">
                  <c:v>1.1000000000000001</c:v>
                </c:pt>
                <c:pt idx="245">
                  <c:v>1.1000000000000001</c:v>
                </c:pt>
                <c:pt idx="246">
                  <c:v>1.1000000000000001</c:v>
                </c:pt>
                <c:pt idx="247">
                  <c:v>1.1000000000000001</c:v>
                </c:pt>
                <c:pt idx="248">
                  <c:v>1.1000000000000001</c:v>
                </c:pt>
                <c:pt idx="249">
                  <c:v>1.1000000000000001</c:v>
                </c:pt>
                <c:pt idx="250">
                  <c:v>1.1000000000000001</c:v>
                </c:pt>
                <c:pt idx="251">
                  <c:v>1.1000000000000001</c:v>
                </c:pt>
                <c:pt idx="252">
                  <c:v>1.1000000000000001</c:v>
                </c:pt>
                <c:pt idx="253">
                  <c:v>1.1000000000000001</c:v>
                </c:pt>
                <c:pt idx="254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CE-4BCF-85F7-BA6CC11D1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4905567"/>
        <c:axId val="1497460127"/>
      </c:lineChart>
      <c:dateAx>
        <c:axId val="1394905567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497460127"/>
        <c:crosses val="autoZero"/>
        <c:auto val="1"/>
        <c:lblOffset val="100"/>
        <c:baseTimeUnit val="days"/>
      </c:dateAx>
      <c:valAx>
        <c:axId val="1497460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394905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Besmettingsgraad (Rt)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Rt!$AL$2</c:f>
              <c:strCache>
                <c:ptCount val="1"/>
                <c:pt idx="0">
                  <c:v>Rt Pcr Positives?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Rt!$AK$3:$AK$272</c:f>
              <c:numCache>
                <c:formatCode>d\-mmm</c:formatCode>
                <c:ptCount val="270"/>
                <c:pt idx="0">
                  <c:v>43913</c:v>
                </c:pt>
                <c:pt idx="1">
                  <c:v>43914</c:v>
                </c:pt>
                <c:pt idx="2">
                  <c:v>43915</c:v>
                </c:pt>
                <c:pt idx="3">
                  <c:v>43916</c:v>
                </c:pt>
                <c:pt idx="4">
                  <c:v>43917</c:v>
                </c:pt>
                <c:pt idx="5">
                  <c:v>43918</c:v>
                </c:pt>
                <c:pt idx="6">
                  <c:v>43919</c:v>
                </c:pt>
                <c:pt idx="7">
                  <c:v>43920</c:v>
                </c:pt>
                <c:pt idx="8">
                  <c:v>43921</c:v>
                </c:pt>
                <c:pt idx="9">
                  <c:v>43922</c:v>
                </c:pt>
                <c:pt idx="10">
                  <c:v>43923</c:v>
                </c:pt>
                <c:pt idx="11">
                  <c:v>43924</c:v>
                </c:pt>
                <c:pt idx="12">
                  <c:v>43925</c:v>
                </c:pt>
                <c:pt idx="13">
                  <c:v>43926</c:v>
                </c:pt>
                <c:pt idx="14">
                  <c:v>43927</c:v>
                </c:pt>
                <c:pt idx="15">
                  <c:v>43928</c:v>
                </c:pt>
                <c:pt idx="16">
                  <c:v>43929</c:v>
                </c:pt>
                <c:pt idx="17">
                  <c:v>43930</c:v>
                </c:pt>
                <c:pt idx="18">
                  <c:v>43931</c:v>
                </c:pt>
                <c:pt idx="19">
                  <c:v>43932</c:v>
                </c:pt>
                <c:pt idx="20">
                  <c:v>43933</c:v>
                </c:pt>
                <c:pt idx="21">
                  <c:v>43934</c:v>
                </c:pt>
                <c:pt idx="22">
                  <c:v>43935</c:v>
                </c:pt>
                <c:pt idx="23">
                  <c:v>43936</c:v>
                </c:pt>
                <c:pt idx="24">
                  <c:v>43937</c:v>
                </c:pt>
                <c:pt idx="25">
                  <c:v>43938</c:v>
                </c:pt>
                <c:pt idx="26">
                  <c:v>43939</c:v>
                </c:pt>
                <c:pt idx="27">
                  <c:v>43940</c:v>
                </c:pt>
                <c:pt idx="28">
                  <c:v>43941</c:v>
                </c:pt>
                <c:pt idx="29">
                  <c:v>43942</c:v>
                </c:pt>
                <c:pt idx="30">
                  <c:v>43943</c:v>
                </c:pt>
                <c:pt idx="31">
                  <c:v>43944</c:v>
                </c:pt>
                <c:pt idx="32">
                  <c:v>43945</c:v>
                </c:pt>
                <c:pt idx="33">
                  <c:v>43946</c:v>
                </c:pt>
                <c:pt idx="34">
                  <c:v>43947</c:v>
                </c:pt>
                <c:pt idx="35">
                  <c:v>43948</c:v>
                </c:pt>
                <c:pt idx="36">
                  <c:v>43949</c:v>
                </c:pt>
                <c:pt idx="37">
                  <c:v>43950</c:v>
                </c:pt>
                <c:pt idx="38">
                  <c:v>43951</c:v>
                </c:pt>
                <c:pt idx="39">
                  <c:v>43952</c:v>
                </c:pt>
                <c:pt idx="40">
                  <c:v>43953</c:v>
                </c:pt>
                <c:pt idx="41">
                  <c:v>43954</c:v>
                </c:pt>
                <c:pt idx="42">
                  <c:v>43955</c:v>
                </c:pt>
                <c:pt idx="43">
                  <c:v>43956</c:v>
                </c:pt>
                <c:pt idx="44">
                  <c:v>43957</c:v>
                </c:pt>
                <c:pt idx="45">
                  <c:v>43958</c:v>
                </c:pt>
                <c:pt idx="46">
                  <c:v>43959</c:v>
                </c:pt>
                <c:pt idx="47">
                  <c:v>43960</c:v>
                </c:pt>
                <c:pt idx="48">
                  <c:v>43961</c:v>
                </c:pt>
                <c:pt idx="49">
                  <c:v>43962</c:v>
                </c:pt>
                <c:pt idx="50">
                  <c:v>43963</c:v>
                </c:pt>
                <c:pt idx="51">
                  <c:v>43964</c:v>
                </c:pt>
                <c:pt idx="52">
                  <c:v>43965</c:v>
                </c:pt>
                <c:pt idx="53">
                  <c:v>43966</c:v>
                </c:pt>
                <c:pt idx="54">
                  <c:v>43967</c:v>
                </c:pt>
                <c:pt idx="55">
                  <c:v>43968</c:v>
                </c:pt>
                <c:pt idx="56">
                  <c:v>43969</c:v>
                </c:pt>
                <c:pt idx="57">
                  <c:v>43970</c:v>
                </c:pt>
                <c:pt idx="58">
                  <c:v>43971</c:v>
                </c:pt>
                <c:pt idx="59">
                  <c:v>43972</c:v>
                </c:pt>
                <c:pt idx="60">
                  <c:v>43973</c:v>
                </c:pt>
                <c:pt idx="61">
                  <c:v>43974</c:v>
                </c:pt>
                <c:pt idx="62">
                  <c:v>43975</c:v>
                </c:pt>
                <c:pt idx="63">
                  <c:v>43976</c:v>
                </c:pt>
                <c:pt idx="64">
                  <c:v>43977</c:v>
                </c:pt>
                <c:pt idx="65">
                  <c:v>43978</c:v>
                </c:pt>
                <c:pt idx="66">
                  <c:v>43979</c:v>
                </c:pt>
                <c:pt idx="67">
                  <c:v>43980</c:v>
                </c:pt>
                <c:pt idx="68">
                  <c:v>43981</c:v>
                </c:pt>
                <c:pt idx="69">
                  <c:v>43982</c:v>
                </c:pt>
                <c:pt idx="70">
                  <c:v>43983</c:v>
                </c:pt>
                <c:pt idx="71">
                  <c:v>43984</c:v>
                </c:pt>
                <c:pt idx="72">
                  <c:v>43985</c:v>
                </c:pt>
                <c:pt idx="73">
                  <c:v>43986</c:v>
                </c:pt>
                <c:pt idx="74">
                  <c:v>43987</c:v>
                </c:pt>
                <c:pt idx="75">
                  <c:v>43988</c:v>
                </c:pt>
                <c:pt idx="76">
                  <c:v>43989</c:v>
                </c:pt>
                <c:pt idx="77">
                  <c:v>43990</c:v>
                </c:pt>
                <c:pt idx="78">
                  <c:v>43991</c:v>
                </c:pt>
                <c:pt idx="79">
                  <c:v>43992</c:v>
                </c:pt>
                <c:pt idx="80">
                  <c:v>43993</c:v>
                </c:pt>
                <c:pt idx="81">
                  <c:v>43994</c:v>
                </c:pt>
                <c:pt idx="82">
                  <c:v>43995</c:v>
                </c:pt>
                <c:pt idx="83">
                  <c:v>43996</c:v>
                </c:pt>
                <c:pt idx="84">
                  <c:v>43997</c:v>
                </c:pt>
                <c:pt idx="85">
                  <c:v>43998</c:v>
                </c:pt>
                <c:pt idx="86">
                  <c:v>43999</c:v>
                </c:pt>
                <c:pt idx="87">
                  <c:v>44000</c:v>
                </c:pt>
                <c:pt idx="88">
                  <c:v>44001</c:v>
                </c:pt>
                <c:pt idx="89">
                  <c:v>44002</c:v>
                </c:pt>
                <c:pt idx="90">
                  <c:v>44003</c:v>
                </c:pt>
                <c:pt idx="91">
                  <c:v>44004</c:v>
                </c:pt>
                <c:pt idx="92">
                  <c:v>44005</c:v>
                </c:pt>
                <c:pt idx="93">
                  <c:v>44006</c:v>
                </c:pt>
                <c:pt idx="94">
                  <c:v>44007</c:v>
                </c:pt>
                <c:pt idx="95">
                  <c:v>44008</c:v>
                </c:pt>
                <c:pt idx="96">
                  <c:v>44009</c:v>
                </c:pt>
                <c:pt idx="97">
                  <c:v>44010</c:v>
                </c:pt>
                <c:pt idx="98">
                  <c:v>44011</c:v>
                </c:pt>
                <c:pt idx="99">
                  <c:v>44012</c:v>
                </c:pt>
                <c:pt idx="100">
                  <c:v>44013</c:v>
                </c:pt>
                <c:pt idx="101">
                  <c:v>44014</c:v>
                </c:pt>
                <c:pt idx="102">
                  <c:v>44015</c:v>
                </c:pt>
                <c:pt idx="103">
                  <c:v>44016</c:v>
                </c:pt>
                <c:pt idx="104">
                  <c:v>44017</c:v>
                </c:pt>
                <c:pt idx="105">
                  <c:v>44018</c:v>
                </c:pt>
                <c:pt idx="106">
                  <c:v>44019</c:v>
                </c:pt>
                <c:pt idx="107">
                  <c:v>44020</c:v>
                </c:pt>
                <c:pt idx="108">
                  <c:v>44021</c:v>
                </c:pt>
                <c:pt idx="109">
                  <c:v>44022</c:v>
                </c:pt>
                <c:pt idx="110">
                  <c:v>44023</c:v>
                </c:pt>
                <c:pt idx="111">
                  <c:v>44024</c:v>
                </c:pt>
                <c:pt idx="112">
                  <c:v>44025</c:v>
                </c:pt>
                <c:pt idx="113">
                  <c:v>44026</c:v>
                </c:pt>
                <c:pt idx="114">
                  <c:v>44027</c:v>
                </c:pt>
                <c:pt idx="115">
                  <c:v>44028</c:v>
                </c:pt>
                <c:pt idx="116">
                  <c:v>44029</c:v>
                </c:pt>
                <c:pt idx="117">
                  <c:v>44030</c:v>
                </c:pt>
                <c:pt idx="118">
                  <c:v>44031</c:v>
                </c:pt>
                <c:pt idx="119">
                  <c:v>44032</c:v>
                </c:pt>
                <c:pt idx="120">
                  <c:v>44033</c:v>
                </c:pt>
                <c:pt idx="121">
                  <c:v>44034</c:v>
                </c:pt>
                <c:pt idx="122">
                  <c:v>44035</c:v>
                </c:pt>
                <c:pt idx="123">
                  <c:v>44036</c:v>
                </c:pt>
                <c:pt idx="124">
                  <c:v>44037</c:v>
                </c:pt>
                <c:pt idx="125">
                  <c:v>44038</c:v>
                </c:pt>
                <c:pt idx="126">
                  <c:v>44039</c:v>
                </c:pt>
                <c:pt idx="127">
                  <c:v>44040</c:v>
                </c:pt>
                <c:pt idx="128">
                  <c:v>44041</c:v>
                </c:pt>
                <c:pt idx="129">
                  <c:v>44042</c:v>
                </c:pt>
                <c:pt idx="130">
                  <c:v>44043</c:v>
                </c:pt>
                <c:pt idx="131">
                  <c:v>44044</c:v>
                </c:pt>
                <c:pt idx="132">
                  <c:v>44045</c:v>
                </c:pt>
                <c:pt idx="133">
                  <c:v>44046</c:v>
                </c:pt>
                <c:pt idx="134">
                  <c:v>44047</c:v>
                </c:pt>
                <c:pt idx="135">
                  <c:v>44048</c:v>
                </c:pt>
                <c:pt idx="136">
                  <c:v>44049</c:v>
                </c:pt>
                <c:pt idx="137">
                  <c:v>44050</c:v>
                </c:pt>
                <c:pt idx="138">
                  <c:v>44051</c:v>
                </c:pt>
                <c:pt idx="139">
                  <c:v>44052</c:v>
                </c:pt>
                <c:pt idx="140">
                  <c:v>44053</c:v>
                </c:pt>
                <c:pt idx="141">
                  <c:v>44054</c:v>
                </c:pt>
                <c:pt idx="142">
                  <c:v>44055</c:v>
                </c:pt>
                <c:pt idx="143">
                  <c:v>44056</c:v>
                </c:pt>
                <c:pt idx="144">
                  <c:v>44057</c:v>
                </c:pt>
                <c:pt idx="145">
                  <c:v>44058</c:v>
                </c:pt>
                <c:pt idx="146">
                  <c:v>44059</c:v>
                </c:pt>
                <c:pt idx="147">
                  <c:v>44060</c:v>
                </c:pt>
                <c:pt idx="148">
                  <c:v>44061</c:v>
                </c:pt>
                <c:pt idx="149">
                  <c:v>44062</c:v>
                </c:pt>
                <c:pt idx="150">
                  <c:v>44063</c:v>
                </c:pt>
                <c:pt idx="151">
                  <c:v>44064</c:v>
                </c:pt>
                <c:pt idx="152">
                  <c:v>44065</c:v>
                </c:pt>
                <c:pt idx="153">
                  <c:v>44066</c:v>
                </c:pt>
                <c:pt idx="154">
                  <c:v>44067</c:v>
                </c:pt>
                <c:pt idx="155">
                  <c:v>44068</c:v>
                </c:pt>
                <c:pt idx="156">
                  <c:v>44069</c:v>
                </c:pt>
                <c:pt idx="157">
                  <c:v>44070</c:v>
                </c:pt>
                <c:pt idx="158">
                  <c:v>44071</c:v>
                </c:pt>
                <c:pt idx="159">
                  <c:v>44072</c:v>
                </c:pt>
                <c:pt idx="160">
                  <c:v>44073</c:v>
                </c:pt>
                <c:pt idx="161">
                  <c:v>44074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44079</c:v>
                </c:pt>
                <c:pt idx="167">
                  <c:v>44080</c:v>
                </c:pt>
                <c:pt idx="168">
                  <c:v>44081</c:v>
                </c:pt>
                <c:pt idx="169">
                  <c:v>44082</c:v>
                </c:pt>
                <c:pt idx="170">
                  <c:v>44083</c:v>
                </c:pt>
                <c:pt idx="171">
                  <c:v>44084</c:v>
                </c:pt>
                <c:pt idx="172">
                  <c:v>44085</c:v>
                </c:pt>
                <c:pt idx="173">
                  <c:v>44086</c:v>
                </c:pt>
                <c:pt idx="174">
                  <c:v>44087</c:v>
                </c:pt>
                <c:pt idx="175">
                  <c:v>44088</c:v>
                </c:pt>
                <c:pt idx="176">
                  <c:v>44089</c:v>
                </c:pt>
                <c:pt idx="177">
                  <c:v>44090</c:v>
                </c:pt>
                <c:pt idx="178">
                  <c:v>44091</c:v>
                </c:pt>
                <c:pt idx="179">
                  <c:v>44092</c:v>
                </c:pt>
                <c:pt idx="180">
                  <c:v>44093</c:v>
                </c:pt>
                <c:pt idx="181">
                  <c:v>44094</c:v>
                </c:pt>
                <c:pt idx="182">
                  <c:v>44095</c:v>
                </c:pt>
                <c:pt idx="183">
                  <c:v>44096</c:v>
                </c:pt>
                <c:pt idx="184">
                  <c:v>44097</c:v>
                </c:pt>
                <c:pt idx="185">
                  <c:v>44098</c:v>
                </c:pt>
                <c:pt idx="186">
                  <c:v>44099</c:v>
                </c:pt>
                <c:pt idx="187">
                  <c:v>44100</c:v>
                </c:pt>
                <c:pt idx="188">
                  <c:v>44101</c:v>
                </c:pt>
                <c:pt idx="189">
                  <c:v>44102</c:v>
                </c:pt>
                <c:pt idx="190">
                  <c:v>44103</c:v>
                </c:pt>
                <c:pt idx="191">
                  <c:v>44104</c:v>
                </c:pt>
                <c:pt idx="192">
                  <c:v>44105</c:v>
                </c:pt>
                <c:pt idx="193">
                  <c:v>44106</c:v>
                </c:pt>
                <c:pt idx="194">
                  <c:v>44107</c:v>
                </c:pt>
                <c:pt idx="195">
                  <c:v>44108</c:v>
                </c:pt>
                <c:pt idx="196">
                  <c:v>44109</c:v>
                </c:pt>
                <c:pt idx="197">
                  <c:v>44110</c:v>
                </c:pt>
                <c:pt idx="198">
                  <c:v>44111</c:v>
                </c:pt>
                <c:pt idx="199">
                  <c:v>44112</c:v>
                </c:pt>
                <c:pt idx="200">
                  <c:v>44113</c:v>
                </c:pt>
                <c:pt idx="201">
                  <c:v>44114</c:v>
                </c:pt>
                <c:pt idx="202">
                  <c:v>44115</c:v>
                </c:pt>
                <c:pt idx="203">
                  <c:v>44116</c:v>
                </c:pt>
                <c:pt idx="204">
                  <c:v>44117</c:v>
                </c:pt>
                <c:pt idx="205">
                  <c:v>44118</c:v>
                </c:pt>
                <c:pt idx="206">
                  <c:v>44119</c:v>
                </c:pt>
                <c:pt idx="207">
                  <c:v>44120</c:v>
                </c:pt>
                <c:pt idx="208">
                  <c:v>44121</c:v>
                </c:pt>
                <c:pt idx="209">
                  <c:v>44122</c:v>
                </c:pt>
                <c:pt idx="210">
                  <c:v>44123</c:v>
                </c:pt>
                <c:pt idx="211">
                  <c:v>44124</c:v>
                </c:pt>
                <c:pt idx="212">
                  <c:v>44125</c:v>
                </c:pt>
                <c:pt idx="213">
                  <c:v>44126</c:v>
                </c:pt>
                <c:pt idx="214">
                  <c:v>44127</c:v>
                </c:pt>
                <c:pt idx="215">
                  <c:v>44128</c:v>
                </c:pt>
                <c:pt idx="216">
                  <c:v>44129</c:v>
                </c:pt>
                <c:pt idx="217">
                  <c:v>44130</c:v>
                </c:pt>
                <c:pt idx="218">
                  <c:v>44131</c:v>
                </c:pt>
                <c:pt idx="219">
                  <c:v>44132</c:v>
                </c:pt>
                <c:pt idx="220">
                  <c:v>44133</c:v>
                </c:pt>
                <c:pt idx="221">
                  <c:v>44134</c:v>
                </c:pt>
                <c:pt idx="222">
                  <c:v>44135</c:v>
                </c:pt>
                <c:pt idx="223">
                  <c:v>44136</c:v>
                </c:pt>
                <c:pt idx="224">
                  <c:v>44137</c:v>
                </c:pt>
                <c:pt idx="225">
                  <c:v>44138</c:v>
                </c:pt>
                <c:pt idx="226">
                  <c:v>44139</c:v>
                </c:pt>
                <c:pt idx="227">
                  <c:v>44140</c:v>
                </c:pt>
                <c:pt idx="228">
                  <c:v>44141</c:v>
                </c:pt>
                <c:pt idx="229">
                  <c:v>44142</c:v>
                </c:pt>
                <c:pt idx="230">
                  <c:v>44143</c:v>
                </c:pt>
                <c:pt idx="231">
                  <c:v>44144</c:v>
                </c:pt>
                <c:pt idx="232">
                  <c:v>44145</c:v>
                </c:pt>
                <c:pt idx="233">
                  <c:v>44146</c:v>
                </c:pt>
                <c:pt idx="234">
                  <c:v>44147</c:v>
                </c:pt>
                <c:pt idx="235">
                  <c:v>44148</c:v>
                </c:pt>
                <c:pt idx="236">
                  <c:v>44149</c:v>
                </c:pt>
                <c:pt idx="237">
                  <c:v>44150</c:v>
                </c:pt>
                <c:pt idx="238">
                  <c:v>44151</c:v>
                </c:pt>
                <c:pt idx="239">
                  <c:v>44152</c:v>
                </c:pt>
                <c:pt idx="240">
                  <c:v>44153</c:v>
                </c:pt>
                <c:pt idx="241">
                  <c:v>44154</c:v>
                </c:pt>
                <c:pt idx="242">
                  <c:v>44155</c:v>
                </c:pt>
                <c:pt idx="243">
                  <c:v>44156</c:v>
                </c:pt>
                <c:pt idx="244">
                  <c:v>44157</c:v>
                </c:pt>
                <c:pt idx="245">
                  <c:v>44158</c:v>
                </c:pt>
                <c:pt idx="246">
                  <c:v>44159</c:v>
                </c:pt>
                <c:pt idx="247">
                  <c:v>44160</c:v>
                </c:pt>
                <c:pt idx="248">
                  <c:v>44161</c:v>
                </c:pt>
                <c:pt idx="249">
                  <c:v>44162</c:v>
                </c:pt>
                <c:pt idx="250">
                  <c:v>44163</c:v>
                </c:pt>
                <c:pt idx="251">
                  <c:v>44164</c:v>
                </c:pt>
                <c:pt idx="252">
                  <c:v>44165</c:v>
                </c:pt>
                <c:pt idx="253">
                  <c:v>44166</c:v>
                </c:pt>
                <c:pt idx="254">
                  <c:v>44167</c:v>
                </c:pt>
                <c:pt idx="255">
                  <c:v>44168</c:v>
                </c:pt>
                <c:pt idx="256">
                  <c:v>44169</c:v>
                </c:pt>
                <c:pt idx="257">
                  <c:v>44170</c:v>
                </c:pt>
                <c:pt idx="258">
                  <c:v>44171</c:v>
                </c:pt>
                <c:pt idx="259">
                  <c:v>44172</c:v>
                </c:pt>
                <c:pt idx="260">
                  <c:v>44173</c:v>
                </c:pt>
                <c:pt idx="261">
                  <c:v>44174</c:v>
                </c:pt>
                <c:pt idx="262">
                  <c:v>44175</c:v>
                </c:pt>
                <c:pt idx="263">
                  <c:v>44176</c:v>
                </c:pt>
                <c:pt idx="264">
                  <c:v>44177</c:v>
                </c:pt>
                <c:pt idx="265">
                  <c:v>44178</c:v>
                </c:pt>
                <c:pt idx="266">
                  <c:v>44179</c:v>
                </c:pt>
                <c:pt idx="267">
                  <c:v>44180</c:v>
                </c:pt>
                <c:pt idx="268">
                  <c:v>44181</c:v>
                </c:pt>
                <c:pt idx="269">
                  <c:v>44182</c:v>
                </c:pt>
              </c:numCache>
            </c:numRef>
          </c:cat>
          <c:val>
            <c:numRef>
              <c:f>Rt!$AL$3:$AL$272</c:f>
              <c:numCache>
                <c:formatCode>General</c:formatCode>
                <c:ptCount val="270"/>
                <c:pt idx="0">
                  <c:v>1.1000000000000001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1.1000000000000001</c:v>
                </c:pt>
                <c:pt idx="25">
                  <c:v>1.1000000000000001</c:v>
                </c:pt>
                <c:pt idx="26">
                  <c:v>1.1000000000000001</c:v>
                </c:pt>
                <c:pt idx="27">
                  <c:v>1.1000000000000001</c:v>
                </c:pt>
                <c:pt idx="28">
                  <c:v>1.1000000000000001</c:v>
                </c:pt>
                <c:pt idx="29">
                  <c:v>1.1000000000000001</c:v>
                </c:pt>
                <c:pt idx="30">
                  <c:v>1.1000000000000001</c:v>
                </c:pt>
                <c:pt idx="31">
                  <c:v>1.1000000000000001</c:v>
                </c:pt>
                <c:pt idx="32">
                  <c:v>1.1000000000000001</c:v>
                </c:pt>
                <c:pt idx="33">
                  <c:v>1.1000000000000001</c:v>
                </c:pt>
                <c:pt idx="34">
                  <c:v>1.1000000000000001</c:v>
                </c:pt>
                <c:pt idx="35">
                  <c:v>1.1000000000000001</c:v>
                </c:pt>
                <c:pt idx="36">
                  <c:v>1.1000000000000001</c:v>
                </c:pt>
                <c:pt idx="37">
                  <c:v>1.1000000000000001</c:v>
                </c:pt>
                <c:pt idx="38">
                  <c:v>1.1000000000000001</c:v>
                </c:pt>
                <c:pt idx="39">
                  <c:v>1.1000000000000001</c:v>
                </c:pt>
                <c:pt idx="40">
                  <c:v>1.1000000000000001</c:v>
                </c:pt>
                <c:pt idx="41">
                  <c:v>1.1000000000000001</c:v>
                </c:pt>
                <c:pt idx="42">
                  <c:v>1.1000000000000001</c:v>
                </c:pt>
                <c:pt idx="43">
                  <c:v>1.1000000000000001</c:v>
                </c:pt>
                <c:pt idx="44">
                  <c:v>1.1000000000000001</c:v>
                </c:pt>
                <c:pt idx="45">
                  <c:v>1.1000000000000001</c:v>
                </c:pt>
                <c:pt idx="46">
                  <c:v>1.1000000000000001</c:v>
                </c:pt>
                <c:pt idx="47">
                  <c:v>1.1000000000000001</c:v>
                </c:pt>
                <c:pt idx="48">
                  <c:v>1.1000000000000001</c:v>
                </c:pt>
                <c:pt idx="49">
                  <c:v>1.1000000000000001</c:v>
                </c:pt>
                <c:pt idx="50">
                  <c:v>1.1000000000000001</c:v>
                </c:pt>
                <c:pt idx="51">
                  <c:v>1.1000000000000001</c:v>
                </c:pt>
                <c:pt idx="52">
                  <c:v>1.1000000000000001</c:v>
                </c:pt>
                <c:pt idx="53">
                  <c:v>1.1000000000000001</c:v>
                </c:pt>
                <c:pt idx="54">
                  <c:v>1.1000000000000001</c:v>
                </c:pt>
                <c:pt idx="55">
                  <c:v>1.1000000000000001</c:v>
                </c:pt>
                <c:pt idx="56">
                  <c:v>1.1000000000000001</c:v>
                </c:pt>
                <c:pt idx="57">
                  <c:v>1.1000000000000001</c:v>
                </c:pt>
                <c:pt idx="58">
                  <c:v>1.1000000000000001</c:v>
                </c:pt>
                <c:pt idx="59">
                  <c:v>1.1000000000000001</c:v>
                </c:pt>
                <c:pt idx="60">
                  <c:v>1.1000000000000001</c:v>
                </c:pt>
                <c:pt idx="61">
                  <c:v>1.1000000000000001</c:v>
                </c:pt>
                <c:pt idx="62">
                  <c:v>1.1000000000000001</c:v>
                </c:pt>
                <c:pt idx="63">
                  <c:v>1.1000000000000001</c:v>
                </c:pt>
                <c:pt idx="64">
                  <c:v>1.1000000000000001</c:v>
                </c:pt>
                <c:pt idx="65">
                  <c:v>1.1000000000000001</c:v>
                </c:pt>
                <c:pt idx="66">
                  <c:v>1.1000000000000001</c:v>
                </c:pt>
                <c:pt idx="67">
                  <c:v>1.1000000000000001</c:v>
                </c:pt>
                <c:pt idx="68">
                  <c:v>1.1000000000000001</c:v>
                </c:pt>
                <c:pt idx="69">
                  <c:v>1.1000000000000001</c:v>
                </c:pt>
                <c:pt idx="70">
                  <c:v>1.1000000000000001</c:v>
                </c:pt>
                <c:pt idx="71">
                  <c:v>1.1000000000000001</c:v>
                </c:pt>
                <c:pt idx="72">
                  <c:v>1.1000000000000001</c:v>
                </c:pt>
                <c:pt idx="73">
                  <c:v>1.1000000000000001</c:v>
                </c:pt>
                <c:pt idx="74">
                  <c:v>1.1000000000000001</c:v>
                </c:pt>
                <c:pt idx="75">
                  <c:v>1.1000000000000001</c:v>
                </c:pt>
                <c:pt idx="76">
                  <c:v>1.1000000000000001</c:v>
                </c:pt>
                <c:pt idx="77">
                  <c:v>1.1000000000000001</c:v>
                </c:pt>
                <c:pt idx="78">
                  <c:v>1.1000000000000001</c:v>
                </c:pt>
                <c:pt idx="79">
                  <c:v>1.1000000000000001</c:v>
                </c:pt>
                <c:pt idx="80">
                  <c:v>1.1000000000000001</c:v>
                </c:pt>
                <c:pt idx="81">
                  <c:v>1.1000000000000001</c:v>
                </c:pt>
                <c:pt idx="82">
                  <c:v>1.1000000000000001</c:v>
                </c:pt>
                <c:pt idx="83">
                  <c:v>1.1000000000000001</c:v>
                </c:pt>
                <c:pt idx="84">
                  <c:v>1.1000000000000001</c:v>
                </c:pt>
                <c:pt idx="85">
                  <c:v>1.1000000000000001</c:v>
                </c:pt>
                <c:pt idx="86">
                  <c:v>1.1000000000000001</c:v>
                </c:pt>
                <c:pt idx="87">
                  <c:v>1.1000000000000001</c:v>
                </c:pt>
                <c:pt idx="88">
                  <c:v>1.1000000000000001</c:v>
                </c:pt>
                <c:pt idx="89">
                  <c:v>1.1000000000000001</c:v>
                </c:pt>
                <c:pt idx="90">
                  <c:v>1.1000000000000001</c:v>
                </c:pt>
                <c:pt idx="91">
                  <c:v>1.1000000000000001</c:v>
                </c:pt>
                <c:pt idx="92">
                  <c:v>1.1000000000000001</c:v>
                </c:pt>
                <c:pt idx="93">
                  <c:v>1.1000000000000001</c:v>
                </c:pt>
                <c:pt idx="94">
                  <c:v>1.1000000000000001</c:v>
                </c:pt>
                <c:pt idx="95">
                  <c:v>1.1000000000000001</c:v>
                </c:pt>
                <c:pt idx="96">
                  <c:v>1.1000000000000001</c:v>
                </c:pt>
                <c:pt idx="97">
                  <c:v>1.1000000000000001</c:v>
                </c:pt>
                <c:pt idx="98">
                  <c:v>1.1000000000000001</c:v>
                </c:pt>
                <c:pt idx="99">
                  <c:v>1.1000000000000001</c:v>
                </c:pt>
                <c:pt idx="100">
                  <c:v>1.1000000000000001</c:v>
                </c:pt>
                <c:pt idx="101">
                  <c:v>1.1000000000000001</c:v>
                </c:pt>
                <c:pt idx="102">
                  <c:v>1.1000000000000001</c:v>
                </c:pt>
                <c:pt idx="103">
                  <c:v>1.1000000000000001</c:v>
                </c:pt>
                <c:pt idx="104">
                  <c:v>1.1000000000000001</c:v>
                </c:pt>
                <c:pt idx="105">
                  <c:v>1.1000000000000001</c:v>
                </c:pt>
                <c:pt idx="106">
                  <c:v>1.1000000000000001</c:v>
                </c:pt>
                <c:pt idx="107">
                  <c:v>1.1000000000000001</c:v>
                </c:pt>
                <c:pt idx="108">
                  <c:v>1.1000000000000001</c:v>
                </c:pt>
                <c:pt idx="109">
                  <c:v>1.1000000000000001</c:v>
                </c:pt>
                <c:pt idx="110">
                  <c:v>1.1000000000000001</c:v>
                </c:pt>
                <c:pt idx="111">
                  <c:v>1.1000000000000001</c:v>
                </c:pt>
                <c:pt idx="112">
                  <c:v>1.1000000000000001</c:v>
                </c:pt>
                <c:pt idx="113">
                  <c:v>1.1000000000000001</c:v>
                </c:pt>
                <c:pt idx="114">
                  <c:v>1.1000000000000001</c:v>
                </c:pt>
                <c:pt idx="115">
                  <c:v>1.1000000000000001</c:v>
                </c:pt>
                <c:pt idx="116">
                  <c:v>1.1000000000000001</c:v>
                </c:pt>
                <c:pt idx="117">
                  <c:v>1.1000000000000001</c:v>
                </c:pt>
                <c:pt idx="118">
                  <c:v>1.1000000000000001</c:v>
                </c:pt>
                <c:pt idx="119">
                  <c:v>1.1000000000000001</c:v>
                </c:pt>
                <c:pt idx="120">
                  <c:v>1.1000000000000001</c:v>
                </c:pt>
                <c:pt idx="121">
                  <c:v>1.1000000000000001</c:v>
                </c:pt>
                <c:pt idx="122">
                  <c:v>1.1000000000000001</c:v>
                </c:pt>
                <c:pt idx="123">
                  <c:v>1.1000000000000001</c:v>
                </c:pt>
                <c:pt idx="124">
                  <c:v>1.1000000000000001</c:v>
                </c:pt>
                <c:pt idx="125">
                  <c:v>1.1000000000000001</c:v>
                </c:pt>
                <c:pt idx="126">
                  <c:v>1.1000000000000001</c:v>
                </c:pt>
                <c:pt idx="127">
                  <c:v>1.1000000000000001</c:v>
                </c:pt>
                <c:pt idx="128">
                  <c:v>1.1000000000000001</c:v>
                </c:pt>
                <c:pt idx="129">
                  <c:v>1.1000000000000001</c:v>
                </c:pt>
                <c:pt idx="130">
                  <c:v>1.1000000000000001</c:v>
                </c:pt>
                <c:pt idx="131">
                  <c:v>1.1000000000000001</c:v>
                </c:pt>
                <c:pt idx="132">
                  <c:v>1.1000000000000001</c:v>
                </c:pt>
                <c:pt idx="133">
                  <c:v>1.1000000000000001</c:v>
                </c:pt>
                <c:pt idx="134">
                  <c:v>1.1000000000000001</c:v>
                </c:pt>
                <c:pt idx="135">
                  <c:v>1.1000000000000001</c:v>
                </c:pt>
                <c:pt idx="136">
                  <c:v>1.1000000000000001</c:v>
                </c:pt>
                <c:pt idx="137">
                  <c:v>1.1000000000000001</c:v>
                </c:pt>
                <c:pt idx="138">
                  <c:v>1.1000000000000001</c:v>
                </c:pt>
                <c:pt idx="139">
                  <c:v>1.1000000000000001</c:v>
                </c:pt>
                <c:pt idx="140">
                  <c:v>1.1000000000000001</c:v>
                </c:pt>
                <c:pt idx="141">
                  <c:v>1.1000000000000001</c:v>
                </c:pt>
                <c:pt idx="142">
                  <c:v>1.1000000000000001</c:v>
                </c:pt>
                <c:pt idx="143">
                  <c:v>1.1000000000000001</c:v>
                </c:pt>
                <c:pt idx="144">
                  <c:v>1.1000000000000001</c:v>
                </c:pt>
                <c:pt idx="145">
                  <c:v>1.1000000000000001</c:v>
                </c:pt>
                <c:pt idx="146">
                  <c:v>1.1000000000000001</c:v>
                </c:pt>
                <c:pt idx="147">
                  <c:v>1.1000000000000001</c:v>
                </c:pt>
                <c:pt idx="148">
                  <c:v>1.1000000000000001</c:v>
                </c:pt>
                <c:pt idx="149">
                  <c:v>1.1000000000000001</c:v>
                </c:pt>
                <c:pt idx="150">
                  <c:v>1.1000000000000001</c:v>
                </c:pt>
                <c:pt idx="151">
                  <c:v>1.1000000000000001</c:v>
                </c:pt>
                <c:pt idx="152">
                  <c:v>1.1000000000000001</c:v>
                </c:pt>
                <c:pt idx="153">
                  <c:v>1.1000000000000001</c:v>
                </c:pt>
                <c:pt idx="154">
                  <c:v>1.1000000000000001</c:v>
                </c:pt>
                <c:pt idx="155">
                  <c:v>1.1000000000000001</c:v>
                </c:pt>
                <c:pt idx="156">
                  <c:v>1.1000000000000001</c:v>
                </c:pt>
                <c:pt idx="157">
                  <c:v>1.1000000000000001</c:v>
                </c:pt>
                <c:pt idx="158">
                  <c:v>1.1000000000000001</c:v>
                </c:pt>
                <c:pt idx="159">
                  <c:v>1.1000000000000001</c:v>
                </c:pt>
                <c:pt idx="160">
                  <c:v>1.1000000000000001</c:v>
                </c:pt>
                <c:pt idx="161">
                  <c:v>1.1000000000000001</c:v>
                </c:pt>
                <c:pt idx="162">
                  <c:v>1.1000000000000001</c:v>
                </c:pt>
                <c:pt idx="163">
                  <c:v>1.1000000000000001</c:v>
                </c:pt>
                <c:pt idx="164">
                  <c:v>1.1000000000000001</c:v>
                </c:pt>
                <c:pt idx="165">
                  <c:v>1.1000000000000001</c:v>
                </c:pt>
                <c:pt idx="166">
                  <c:v>1.1000000000000001</c:v>
                </c:pt>
                <c:pt idx="167">
                  <c:v>1.1000000000000001</c:v>
                </c:pt>
                <c:pt idx="168">
                  <c:v>1.1000000000000001</c:v>
                </c:pt>
                <c:pt idx="169">
                  <c:v>1.1000000000000001</c:v>
                </c:pt>
                <c:pt idx="170">
                  <c:v>1.1000000000000001</c:v>
                </c:pt>
                <c:pt idx="171">
                  <c:v>1.1000000000000001</c:v>
                </c:pt>
                <c:pt idx="172">
                  <c:v>1.1000000000000001</c:v>
                </c:pt>
                <c:pt idx="173">
                  <c:v>1.1000000000000001</c:v>
                </c:pt>
                <c:pt idx="174">
                  <c:v>1.1000000000000001</c:v>
                </c:pt>
                <c:pt idx="175">
                  <c:v>1.1000000000000001</c:v>
                </c:pt>
                <c:pt idx="176">
                  <c:v>1.1000000000000001</c:v>
                </c:pt>
                <c:pt idx="177">
                  <c:v>1.1000000000000001</c:v>
                </c:pt>
                <c:pt idx="178">
                  <c:v>1.1000000000000001</c:v>
                </c:pt>
                <c:pt idx="179">
                  <c:v>1.1000000000000001</c:v>
                </c:pt>
                <c:pt idx="180">
                  <c:v>1.1000000000000001</c:v>
                </c:pt>
                <c:pt idx="181">
                  <c:v>1.1000000000000001</c:v>
                </c:pt>
                <c:pt idx="182">
                  <c:v>1.1000000000000001</c:v>
                </c:pt>
                <c:pt idx="183">
                  <c:v>1.1000000000000001</c:v>
                </c:pt>
                <c:pt idx="184">
                  <c:v>1.1000000000000001</c:v>
                </c:pt>
                <c:pt idx="185">
                  <c:v>1.1000000000000001</c:v>
                </c:pt>
                <c:pt idx="186">
                  <c:v>1.1000000000000001</c:v>
                </c:pt>
                <c:pt idx="187">
                  <c:v>1.1000000000000001</c:v>
                </c:pt>
                <c:pt idx="188">
                  <c:v>1.1000000000000001</c:v>
                </c:pt>
                <c:pt idx="189">
                  <c:v>1.1000000000000001</c:v>
                </c:pt>
                <c:pt idx="190">
                  <c:v>1.1000000000000001</c:v>
                </c:pt>
                <c:pt idx="191">
                  <c:v>1.1000000000000001</c:v>
                </c:pt>
                <c:pt idx="192">
                  <c:v>1.1000000000000001</c:v>
                </c:pt>
                <c:pt idx="193">
                  <c:v>1.1000000000000001</c:v>
                </c:pt>
                <c:pt idx="194">
                  <c:v>1.1000000000000001</c:v>
                </c:pt>
                <c:pt idx="195">
                  <c:v>1.1000000000000001</c:v>
                </c:pt>
                <c:pt idx="196">
                  <c:v>1.1000000000000001</c:v>
                </c:pt>
                <c:pt idx="197">
                  <c:v>1.1000000000000001</c:v>
                </c:pt>
                <c:pt idx="198">
                  <c:v>1.1000000000000001</c:v>
                </c:pt>
                <c:pt idx="199">
                  <c:v>1.1000000000000001</c:v>
                </c:pt>
                <c:pt idx="200">
                  <c:v>1.1000000000000001</c:v>
                </c:pt>
                <c:pt idx="201">
                  <c:v>1.1000000000000001</c:v>
                </c:pt>
                <c:pt idx="202">
                  <c:v>1.1000000000000001</c:v>
                </c:pt>
                <c:pt idx="203">
                  <c:v>1.1000000000000001</c:v>
                </c:pt>
                <c:pt idx="204">
                  <c:v>1.1000000000000001</c:v>
                </c:pt>
                <c:pt idx="205">
                  <c:v>1.1000000000000001</c:v>
                </c:pt>
                <c:pt idx="206">
                  <c:v>1.1000000000000001</c:v>
                </c:pt>
                <c:pt idx="207">
                  <c:v>1.1000000000000001</c:v>
                </c:pt>
                <c:pt idx="208">
                  <c:v>1.1000000000000001</c:v>
                </c:pt>
                <c:pt idx="209">
                  <c:v>1.1000000000000001</c:v>
                </c:pt>
                <c:pt idx="210">
                  <c:v>1.1000000000000001</c:v>
                </c:pt>
                <c:pt idx="211">
                  <c:v>1.1000000000000001</c:v>
                </c:pt>
                <c:pt idx="212">
                  <c:v>1.1000000000000001</c:v>
                </c:pt>
                <c:pt idx="213">
                  <c:v>1.1000000000000001</c:v>
                </c:pt>
                <c:pt idx="214">
                  <c:v>1.1000000000000001</c:v>
                </c:pt>
                <c:pt idx="215">
                  <c:v>1.1000000000000001</c:v>
                </c:pt>
                <c:pt idx="216">
                  <c:v>1.1000000000000001</c:v>
                </c:pt>
                <c:pt idx="217">
                  <c:v>1.1000000000000001</c:v>
                </c:pt>
                <c:pt idx="218">
                  <c:v>1.1000000000000001</c:v>
                </c:pt>
                <c:pt idx="219">
                  <c:v>1.1000000000000001</c:v>
                </c:pt>
                <c:pt idx="220">
                  <c:v>1.1000000000000001</c:v>
                </c:pt>
                <c:pt idx="221">
                  <c:v>1.1000000000000001</c:v>
                </c:pt>
                <c:pt idx="222">
                  <c:v>1.1000000000000001</c:v>
                </c:pt>
                <c:pt idx="223">
                  <c:v>1.1000000000000001</c:v>
                </c:pt>
                <c:pt idx="224">
                  <c:v>1.1000000000000001</c:v>
                </c:pt>
                <c:pt idx="225">
                  <c:v>1.1000000000000001</c:v>
                </c:pt>
                <c:pt idx="226">
                  <c:v>1.1000000000000001</c:v>
                </c:pt>
                <c:pt idx="227">
                  <c:v>1.1000000000000001</c:v>
                </c:pt>
                <c:pt idx="228">
                  <c:v>1.1000000000000001</c:v>
                </c:pt>
                <c:pt idx="229">
                  <c:v>1.1000000000000001</c:v>
                </c:pt>
                <c:pt idx="230">
                  <c:v>1.1000000000000001</c:v>
                </c:pt>
                <c:pt idx="231">
                  <c:v>1.1000000000000001</c:v>
                </c:pt>
                <c:pt idx="232">
                  <c:v>1.1000000000000001</c:v>
                </c:pt>
                <c:pt idx="233">
                  <c:v>1.1000000000000001</c:v>
                </c:pt>
                <c:pt idx="234">
                  <c:v>1.1000000000000001</c:v>
                </c:pt>
                <c:pt idx="235">
                  <c:v>1.1000000000000001</c:v>
                </c:pt>
                <c:pt idx="236">
                  <c:v>1.1000000000000001</c:v>
                </c:pt>
                <c:pt idx="237">
                  <c:v>1.1000000000000001</c:v>
                </c:pt>
                <c:pt idx="238">
                  <c:v>1.1000000000000001</c:v>
                </c:pt>
                <c:pt idx="239">
                  <c:v>1.1000000000000001</c:v>
                </c:pt>
                <c:pt idx="240">
                  <c:v>1.1000000000000001</c:v>
                </c:pt>
                <c:pt idx="241">
                  <c:v>1.1000000000000001</c:v>
                </c:pt>
                <c:pt idx="242">
                  <c:v>1.1000000000000001</c:v>
                </c:pt>
                <c:pt idx="243">
                  <c:v>1.1000000000000001</c:v>
                </c:pt>
                <c:pt idx="244">
                  <c:v>1.1000000000000001</c:v>
                </c:pt>
                <c:pt idx="245">
                  <c:v>1.1000000000000001</c:v>
                </c:pt>
                <c:pt idx="246">
                  <c:v>1.1000000000000001</c:v>
                </c:pt>
                <c:pt idx="247">
                  <c:v>1.1000000000000001</c:v>
                </c:pt>
                <c:pt idx="248">
                  <c:v>1.1000000000000001</c:v>
                </c:pt>
                <c:pt idx="249">
                  <c:v>1.1000000000000001</c:v>
                </c:pt>
                <c:pt idx="250">
                  <c:v>1.1000000000000001</c:v>
                </c:pt>
                <c:pt idx="251">
                  <c:v>1.1000000000000001</c:v>
                </c:pt>
                <c:pt idx="252">
                  <c:v>1.1000000000000001</c:v>
                </c:pt>
                <c:pt idx="253">
                  <c:v>1.1000000000000001</c:v>
                </c:pt>
                <c:pt idx="254">
                  <c:v>1.1000000000000001</c:v>
                </c:pt>
                <c:pt idx="255">
                  <c:v>1.1000000000000001</c:v>
                </c:pt>
                <c:pt idx="256">
                  <c:v>1.1000000000000001</c:v>
                </c:pt>
                <c:pt idx="257">
                  <c:v>1.1000000000000001</c:v>
                </c:pt>
                <c:pt idx="258">
                  <c:v>1.1000000000000001</c:v>
                </c:pt>
                <c:pt idx="259">
                  <c:v>1.1000000000000001</c:v>
                </c:pt>
                <c:pt idx="260">
                  <c:v>1.1000000000000001</c:v>
                </c:pt>
                <c:pt idx="261">
                  <c:v>1.1000000000000001</c:v>
                </c:pt>
                <c:pt idx="262">
                  <c:v>1.1000000000000001</c:v>
                </c:pt>
                <c:pt idx="263">
                  <c:v>1.1000000000000001</c:v>
                </c:pt>
                <c:pt idx="264">
                  <c:v>1.1000000000000001</c:v>
                </c:pt>
                <c:pt idx="265">
                  <c:v>1.1000000000000001</c:v>
                </c:pt>
                <c:pt idx="266">
                  <c:v>1.1000000000000001</c:v>
                </c:pt>
                <c:pt idx="267">
                  <c:v>1.1000000000000001</c:v>
                </c:pt>
                <c:pt idx="268">
                  <c:v>1.1000000000000001</c:v>
                </c:pt>
                <c:pt idx="269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B69-42F5-95A4-54C5D5B2398F}"/>
            </c:ext>
          </c:extLst>
        </c:ser>
        <c:ser>
          <c:idx val="4"/>
          <c:order val="1"/>
          <c:tx>
            <c:strRef>
              <c:f>Rt!$AM$2</c:f>
              <c:strCache>
                <c:ptCount val="1"/>
                <c:pt idx="0">
                  <c:v>Rt Sciensano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Rt!$AK$3:$AK$272</c:f>
              <c:numCache>
                <c:formatCode>d\-mmm</c:formatCode>
                <c:ptCount val="270"/>
                <c:pt idx="0">
                  <c:v>43913</c:v>
                </c:pt>
                <c:pt idx="1">
                  <c:v>43914</c:v>
                </c:pt>
                <c:pt idx="2">
                  <c:v>43915</c:v>
                </c:pt>
                <c:pt idx="3">
                  <c:v>43916</c:v>
                </c:pt>
                <c:pt idx="4">
                  <c:v>43917</c:v>
                </c:pt>
                <c:pt idx="5">
                  <c:v>43918</c:v>
                </c:pt>
                <c:pt idx="6">
                  <c:v>43919</c:v>
                </c:pt>
                <c:pt idx="7">
                  <c:v>43920</c:v>
                </c:pt>
                <c:pt idx="8">
                  <c:v>43921</c:v>
                </c:pt>
                <c:pt idx="9">
                  <c:v>43922</c:v>
                </c:pt>
                <c:pt idx="10">
                  <c:v>43923</c:v>
                </c:pt>
                <c:pt idx="11">
                  <c:v>43924</c:v>
                </c:pt>
                <c:pt idx="12">
                  <c:v>43925</c:v>
                </c:pt>
                <c:pt idx="13">
                  <c:v>43926</c:v>
                </c:pt>
                <c:pt idx="14">
                  <c:v>43927</c:v>
                </c:pt>
                <c:pt idx="15">
                  <c:v>43928</c:v>
                </c:pt>
                <c:pt idx="16">
                  <c:v>43929</c:v>
                </c:pt>
                <c:pt idx="17">
                  <c:v>43930</c:v>
                </c:pt>
                <c:pt idx="18">
                  <c:v>43931</c:v>
                </c:pt>
                <c:pt idx="19">
                  <c:v>43932</c:v>
                </c:pt>
                <c:pt idx="20">
                  <c:v>43933</c:v>
                </c:pt>
                <c:pt idx="21">
                  <c:v>43934</c:v>
                </c:pt>
                <c:pt idx="22">
                  <c:v>43935</c:v>
                </c:pt>
                <c:pt idx="23">
                  <c:v>43936</c:v>
                </c:pt>
                <c:pt idx="24">
                  <c:v>43937</c:v>
                </c:pt>
                <c:pt idx="25">
                  <c:v>43938</c:v>
                </c:pt>
                <c:pt idx="26">
                  <c:v>43939</c:v>
                </c:pt>
                <c:pt idx="27">
                  <c:v>43940</c:v>
                </c:pt>
                <c:pt idx="28">
                  <c:v>43941</c:v>
                </c:pt>
                <c:pt idx="29">
                  <c:v>43942</c:v>
                </c:pt>
                <c:pt idx="30">
                  <c:v>43943</c:v>
                </c:pt>
                <c:pt idx="31">
                  <c:v>43944</c:v>
                </c:pt>
                <c:pt idx="32">
                  <c:v>43945</c:v>
                </c:pt>
                <c:pt idx="33">
                  <c:v>43946</c:v>
                </c:pt>
                <c:pt idx="34">
                  <c:v>43947</c:v>
                </c:pt>
                <c:pt idx="35">
                  <c:v>43948</c:v>
                </c:pt>
                <c:pt idx="36">
                  <c:v>43949</c:v>
                </c:pt>
                <c:pt idx="37">
                  <c:v>43950</c:v>
                </c:pt>
                <c:pt idx="38">
                  <c:v>43951</c:v>
                </c:pt>
                <c:pt idx="39">
                  <c:v>43952</c:v>
                </c:pt>
                <c:pt idx="40">
                  <c:v>43953</c:v>
                </c:pt>
                <c:pt idx="41">
                  <c:v>43954</c:v>
                </c:pt>
                <c:pt idx="42">
                  <c:v>43955</c:v>
                </c:pt>
                <c:pt idx="43">
                  <c:v>43956</c:v>
                </c:pt>
                <c:pt idx="44">
                  <c:v>43957</c:v>
                </c:pt>
                <c:pt idx="45">
                  <c:v>43958</c:v>
                </c:pt>
                <c:pt idx="46">
                  <c:v>43959</c:v>
                </c:pt>
                <c:pt idx="47">
                  <c:v>43960</c:v>
                </c:pt>
                <c:pt idx="48">
                  <c:v>43961</c:v>
                </c:pt>
                <c:pt idx="49">
                  <c:v>43962</c:v>
                </c:pt>
                <c:pt idx="50">
                  <c:v>43963</c:v>
                </c:pt>
                <c:pt idx="51">
                  <c:v>43964</c:v>
                </c:pt>
                <c:pt idx="52">
                  <c:v>43965</c:v>
                </c:pt>
                <c:pt idx="53">
                  <c:v>43966</c:v>
                </c:pt>
                <c:pt idx="54">
                  <c:v>43967</c:v>
                </c:pt>
                <c:pt idx="55">
                  <c:v>43968</c:v>
                </c:pt>
                <c:pt idx="56">
                  <c:v>43969</c:v>
                </c:pt>
                <c:pt idx="57">
                  <c:v>43970</c:v>
                </c:pt>
                <c:pt idx="58">
                  <c:v>43971</c:v>
                </c:pt>
                <c:pt idx="59">
                  <c:v>43972</c:v>
                </c:pt>
                <c:pt idx="60">
                  <c:v>43973</c:v>
                </c:pt>
                <c:pt idx="61">
                  <c:v>43974</c:v>
                </c:pt>
                <c:pt idx="62">
                  <c:v>43975</c:v>
                </c:pt>
                <c:pt idx="63">
                  <c:v>43976</c:v>
                </c:pt>
                <c:pt idx="64">
                  <c:v>43977</c:v>
                </c:pt>
                <c:pt idx="65">
                  <c:v>43978</c:v>
                </c:pt>
                <c:pt idx="66">
                  <c:v>43979</c:v>
                </c:pt>
                <c:pt idx="67">
                  <c:v>43980</c:v>
                </c:pt>
                <c:pt idx="68">
                  <c:v>43981</c:v>
                </c:pt>
                <c:pt idx="69">
                  <c:v>43982</c:v>
                </c:pt>
                <c:pt idx="70">
                  <c:v>43983</c:v>
                </c:pt>
                <c:pt idx="71">
                  <c:v>43984</c:v>
                </c:pt>
                <c:pt idx="72">
                  <c:v>43985</c:v>
                </c:pt>
                <c:pt idx="73">
                  <c:v>43986</c:v>
                </c:pt>
                <c:pt idx="74">
                  <c:v>43987</c:v>
                </c:pt>
                <c:pt idx="75">
                  <c:v>43988</c:v>
                </c:pt>
                <c:pt idx="76">
                  <c:v>43989</c:v>
                </c:pt>
                <c:pt idx="77">
                  <c:v>43990</c:v>
                </c:pt>
                <c:pt idx="78">
                  <c:v>43991</c:v>
                </c:pt>
                <c:pt idx="79">
                  <c:v>43992</c:v>
                </c:pt>
                <c:pt idx="80">
                  <c:v>43993</c:v>
                </c:pt>
                <c:pt idx="81">
                  <c:v>43994</c:v>
                </c:pt>
                <c:pt idx="82">
                  <c:v>43995</c:v>
                </c:pt>
                <c:pt idx="83">
                  <c:v>43996</c:v>
                </c:pt>
                <c:pt idx="84">
                  <c:v>43997</c:v>
                </c:pt>
                <c:pt idx="85">
                  <c:v>43998</c:v>
                </c:pt>
                <c:pt idx="86">
                  <c:v>43999</c:v>
                </c:pt>
                <c:pt idx="87">
                  <c:v>44000</c:v>
                </c:pt>
                <c:pt idx="88">
                  <c:v>44001</c:v>
                </c:pt>
                <c:pt idx="89">
                  <c:v>44002</c:v>
                </c:pt>
                <c:pt idx="90">
                  <c:v>44003</c:v>
                </c:pt>
                <c:pt idx="91">
                  <c:v>44004</c:v>
                </c:pt>
                <c:pt idx="92">
                  <c:v>44005</c:v>
                </c:pt>
                <c:pt idx="93">
                  <c:v>44006</c:v>
                </c:pt>
                <c:pt idx="94">
                  <c:v>44007</c:v>
                </c:pt>
                <c:pt idx="95">
                  <c:v>44008</c:v>
                </c:pt>
                <c:pt idx="96">
                  <c:v>44009</c:v>
                </c:pt>
                <c:pt idx="97">
                  <c:v>44010</c:v>
                </c:pt>
                <c:pt idx="98">
                  <c:v>44011</c:v>
                </c:pt>
                <c:pt idx="99">
                  <c:v>44012</c:v>
                </c:pt>
                <c:pt idx="100">
                  <c:v>44013</c:v>
                </c:pt>
                <c:pt idx="101">
                  <c:v>44014</c:v>
                </c:pt>
                <c:pt idx="102">
                  <c:v>44015</c:v>
                </c:pt>
                <c:pt idx="103">
                  <c:v>44016</c:v>
                </c:pt>
                <c:pt idx="104">
                  <c:v>44017</c:v>
                </c:pt>
                <c:pt idx="105">
                  <c:v>44018</c:v>
                </c:pt>
                <c:pt idx="106">
                  <c:v>44019</c:v>
                </c:pt>
                <c:pt idx="107">
                  <c:v>44020</c:v>
                </c:pt>
                <c:pt idx="108">
                  <c:v>44021</c:v>
                </c:pt>
                <c:pt idx="109">
                  <c:v>44022</c:v>
                </c:pt>
                <c:pt idx="110">
                  <c:v>44023</c:v>
                </c:pt>
                <c:pt idx="111">
                  <c:v>44024</c:v>
                </c:pt>
                <c:pt idx="112">
                  <c:v>44025</c:v>
                </c:pt>
                <c:pt idx="113">
                  <c:v>44026</c:v>
                </c:pt>
                <c:pt idx="114">
                  <c:v>44027</c:v>
                </c:pt>
                <c:pt idx="115">
                  <c:v>44028</c:v>
                </c:pt>
                <c:pt idx="116">
                  <c:v>44029</c:v>
                </c:pt>
                <c:pt idx="117">
                  <c:v>44030</c:v>
                </c:pt>
                <c:pt idx="118">
                  <c:v>44031</c:v>
                </c:pt>
                <c:pt idx="119">
                  <c:v>44032</c:v>
                </c:pt>
                <c:pt idx="120">
                  <c:v>44033</c:v>
                </c:pt>
                <c:pt idx="121">
                  <c:v>44034</c:v>
                </c:pt>
                <c:pt idx="122">
                  <c:v>44035</c:v>
                </c:pt>
                <c:pt idx="123">
                  <c:v>44036</c:v>
                </c:pt>
                <c:pt idx="124">
                  <c:v>44037</c:v>
                </c:pt>
                <c:pt idx="125">
                  <c:v>44038</c:v>
                </c:pt>
                <c:pt idx="126">
                  <c:v>44039</c:v>
                </c:pt>
                <c:pt idx="127">
                  <c:v>44040</c:v>
                </c:pt>
                <c:pt idx="128">
                  <c:v>44041</c:v>
                </c:pt>
                <c:pt idx="129">
                  <c:v>44042</c:v>
                </c:pt>
                <c:pt idx="130">
                  <c:v>44043</c:v>
                </c:pt>
                <c:pt idx="131">
                  <c:v>44044</c:v>
                </c:pt>
                <c:pt idx="132">
                  <c:v>44045</c:v>
                </c:pt>
                <c:pt idx="133">
                  <c:v>44046</c:v>
                </c:pt>
                <c:pt idx="134">
                  <c:v>44047</c:v>
                </c:pt>
                <c:pt idx="135">
                  <c:v>44048</c:v>
                </c:pt>
                <c:pt idx="136">
                  <c:v>44049</c:v>
                </c:pt>
                <c:pt idx="137">
                  <c:v>44050</c:v>
                </c:pt>
                <c:pt idx="138">
                  <c:v>44051</c:v>
                </c:pt>
                <c:pt idx="139">
                  <c:v>44052</c:v>
                </c:pt>
                <c:pt idx="140">
                  <c:v>44053</c:v>
                </c:pt>
                <c:pt idx="141">
                  <c:v>44054</c:v>
                </c:pt>
                <c:pt idx="142">
                  <c:v>44055</c:v>
                </c:pt>
                <c:pt idx="143">
                  <c:v>44056</c:v>
                </c:pt>
                <c:pt idx="144">
                  <c:v>44057</c:v>
                </c:pt>
                <c:pt idx="145">
                  <c:v>44058</c:v>
                </c:pt>
                <c:pt idx="146">
                  <c:v>44059</c:v>
                </c:pt>
                <c:pt idx="147">
                  <c:v>44060</c:v>
                </c:pt>
                <c:pt idx="148">
                  <c:v>44061</c:v>
                </c:pt>
                <c:pt idx="149">
                  <c:v>44062</c:v>
                </c:pt>
                <c:pt idx="150">
                  <c:v>44063</c:v>
                </c:pt>
                <c:pt idx="151">
                  <c:v>44064</c:v>
                </c:pt>
                <c:pt idx="152">
                  <c:v>44065</c:v>
                </c:pt>
                <c:pt idx="153">
                  <c:v>44066</c:v>
                </c:pt>
                <c:pt idx="154">
                  <c:v>44067</c:v>
                </c:pt>
                <c:pt idx="155">
                  <c:v>44068</c:v>
                </c:pt>
                <c:pt idx="156">
                  <c:v>44069</c:v>
                </c:pt>
                <c:pt idx="157">
                  <c:v>44070</c:v>
                </c:pt>
                <c:pt idx="158">
                  <c:v>44071</c:v>
                </c:pt>
                <c:pt idx="159">
                  <c:v>44072</c:v>
                </c:pt>
                <c:pt idx="160">
                  <c:v>44073</c:v>
                </c:pt>
                <c:pt idx="161">
                  <c:v>44074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44079</c:v>
                </c:pt>
                <c:pt idx="167">
                  <c:v>44080</c:v>
                </c:pt>
                <c:pt idx="168">
                  <c:v>44081</c:v>
                </c:pt>
                <c:pt idx="169">
                  <c:v>44082</c:v>
                </c:pt>
                <c:pt idx="170">
                  <c:v>44083</c:v>
                </c:pt>
                <c:pt idx="171">
                  <c:v>44084</c:v>
                </c:pt>
                <c:pt idx="172">
                  <c:v>44085</c:v>
                </c:pt>
                <c:pt idx="173">
                  <c:v>44086</c:v>
                </c:pt>
                <c:pt idx="174">
                  <c:v>44087</c:v>
                </c:pt>
                <c:pt idx="175">
                  <c:v>44088</c:v>
                </c:pt>
                <c:pt idx="176">
                  <c:v>44089</c:v>
                </c:pt>
                <c:pt idx="177">
                  <c:v>44090</c:v>
                </c:pt>
                <c:pt idx="178">
                  <c:v>44091</c:v>
                </c:pt>
                <c:pt idx="179">
                  <c:v>44092</c:v>
                </c:pt>
                <c:pt idx="180">
                  <c:v>44093</c:v>
                </c:pt>
                <c:pt idx="181">
                  <c:v>44094</c:v>
                </c:pt>
                <c:pt idx="182">
                  <c:v>44095</c:v>
                </c:pt>
                <c:pt idx="183">
                  <c:v>44096</c:v>
                </c:pt>
                <c:pt idx="184">
                  <c:v>44097</c:v>
                </c:pt>
                <c:pt idx="185">
                  <c:v>44098</c:v>
                </c:pt>
                <c:pt idx="186">
                  <c:v>44099</c:v>
                </c:pt>
                <c:pt idx="187">
                  <c:v>44100</c:v>
                </c:pt>
                <c:pt idx="188">
                  <c:v>44101</c:v>
                </c:pt>
                <c:pt idx="189">
                  <c:v>44102</c:v>
                </c:pt>
                <c:pt idx="190">
                  <c:v>44103</c:v>
                </c:pt>
                <c:pt idx="191">
                  <c:v>44104</c:v>
                </c:pt>
                <c:pt idx="192">
                  <c:v>44105</c:v>
                </c:pt>
                <c:pt idx="193">
                  <c:v>44106</c:v>
                </c:pt>
                <c:pt idx="194">
                  <c:v>44107</c:v>
                </c:pt>
                <c:pt idx="195">
                  <c:v>44108</c:v>
                </c:pt>
                <c:pt idx="196">
                  <c:v>44109</c:v>
                </c:pt>
                <c:pt idx="197">
                  <c:v>44110</c:v>
                </c:pt>
                <c:pt idx="198">
                  <c:v>44111</c:v>
                </c:pt>
                <c:pt idx="199">
                  <c:v>44112</c:v>
                </c:pt>
                <c:pt idx="200">
                  <c:v>44113</c:v>
                </c:pt>
                <c:pt idx="201">
                  <c:v>44114</c:v>
                </c:pt>
                <c:pt idx="202">
                  <c:v>44115</c:v>
                </c:pt>
                <c:pt idx="203">
                  <c:v>44116</c:v>
                </c:pt>
                <c:pt idx="204">
                  <c:v>44117</c:v>
                </c:pt>
                <c:pt idx="205">
                  <c:v>44118</c:v>
                </c:pt>
                <c:pt idx="206">
                  <c:v>44119</c:v>
                </c:pt>
                <c:pt idx="207">
                  <c:v>44120</c:v>
                </c:pt>
                <c:pt idx="208">
                  <c:v>44121</c:v>
                </c:pt>
                <c:pt idx="209">
                  <c:v>44122</c:v>
                </c:pt>
                <c:pt idx="210">
                  <c:v>44123</c:v>
                </c:pt>
                <c:pt idx="211">
                  <c:v>44124</c:v>
                </c:pt>
                <c:pt idx="212">
                  <c:v>44125</c:v>
                </c:pt>
                <c:pt idx="213">
                  <c:v>44126</c:v>
                </c:pt>
                <c:pt idx="214">
                  <c:v>44127</c:v>
                </c:pt>
                <c:pt idx="215">
                  <c:v>44128</c:v>
                </c:pt>
                <c:pt idx="216">
                  <c:v>44129</c:v>
                </c:pt>
                <c:pt idx="217">
                  <c:v>44130</c:v>
                </c:pt>
                <c:pt idx="218">
                  <c:v>44131</c:v>
                </c:pt>
                <c:pt idx="219">
                  <c:v>44132</c:v>
                </c:pt>
                <c:pt idx="220">
                  <c:v>44133</c:v>
                </c:pt>
                <c:pt idx="221">
                  <c:v>44134</c:v>
                </c:pt>
                <c:pt idx="222">
                  <c:v>44135</c:v>
                </c:pt>
                <c:pt idx="223">
                  <c:v>44136</c:v>
                </c:pt>
                <c:pt idx="224">
                  <c:v>44137</c:v>
                </c:pt>
                <c:pt idx="225">
                  <c:v>44138</c:v>
                </c:pt>
                <c:pt idx="226">
                  <c:v>44139</c:v>
                </c:pt>
                <c:pt idx="227">
                  <c:v>44140</c:v>
                </c:pt>
                <c:pt idx="228">
                  <c:v>44141</c:v>
                </c:pt>
                <c:pt idx="229">
                  <c:v>44142</c:v>
                </c:pt>
                <c:pt idx="230">
                  <c:v>44143</c:v>
                </c:pt>
                <c:pt idx="231">
                  <c:v>44144</c:v>
                </c:pt>
                <c:pt idx="232">
                  <c:v>44145</c:v>
                </c:pt>
                <c:pt idx="233">
                  <c:v>44146</c:v>
                </c:pt>
                <c:pt idx="234">
                  <c:v>44147</c:v>
                </c:pt>
                <c:pt idx="235">
                  <c:v>44148</c:v>
                </c:pt>
                <c:pt idx="236">
                  <c:v>44149</c:v>
                </c:pt>
                <c:pt idx="237">
                  <c:v>44150</c:v>
                </c:pt>
                <c:pt idx="238">
                  <c:v>44151</c:v>
                </c:pt>
                <c:pt idx="239">
                  <c:v>44152</c:v>
                </c:pt>
                <c:pt idx="240">
                  <c:v>44153</c:v>
                </c:pt>
                <c:pt idx="241">
                  <c:v>44154</c:v>
                </c:pt>
                <c:pt idx="242">
                  <c:v>44155</c:v>
                </c:pt>
                <c:pt idx="243">
                  <c:v>44156</c:v>
                </c:pt>
                <c:pt idx="244">
                  <c:v>44157</c:v>
                </c:pt>
                <c:pt idx="245">
                  <c:v>44158</c:v>
                </c:pt>
                <c:pt idx="246">
                  <c:v>44159</c:v>
                </c:pt>
                <c:pt idx="247">
                  <c:v>44160</c:v>
                </c:pt>
                <c:pt idx="248">
                  <c:v>44161</c:v>
                </c:pt>
                <c:pt idx="249">
                  <c:v>44162</c:v>
                </c:pt>
                <c:pt idx="250">
                  <c:v>44163</c:v>
                </c:pt>
                <c:pt idx="251">
                  <c:v>44164</c:v>
                </c:pt>
                <c:pt idx="252">
                  <c:v>44165</c:v>
                </c:pt>
                <c:pt idx="253">
                  <c:v>44166</c:v>
                </c:pt>
                <c:pt idx="254">
                  <c:v>44167</c:v>
                </c:pt>
                <c:pt idx="255">
                  <c:v>44168</c:v>
                </c:pt>
                <c:pt idx="256">
                  <c:v>44169</c:v>
                </c:pt>
                <c:pt idx="257">
                  <c:v>44170</c:v>
                </c:pt>
                <c:pt idx="258">
                  <c:v>44171</c:v>
                </c:pt>
                <c:pt idx="259">
                  <c:v>44172</c:v>
                </c:pt>
                <c:pt idx="260">
                  <c:v>44173</c:v>
                </c:pt>
                <c:pt idx="261">
                  <c:v>44174</c:v>
                </c:pt>
                <c:pt idx="262">
                  <c:v>44175</c:v>
                </c:pt>
                <c:pt idx="263">
                  <c:v>44176</c:v>
                </c:pt>
                <c:pt idx="264">
                  <c:v>44177</c:v>
                </c:pt>
                <c:pt idx="265">
                  <c:v>44178</c:v>
                </c:pt>
                <c:pt idx="266">
                  <c:v>44179</c:v>
                </c:pt>
                <c:pt idx="267">
                  <c:v>44180</c:v>
                </c:pt>
                <c:pt idx="268">
                  <c:v>44181</c:v>
                </c:pt>
                <c:pt idx="269">
                  <c:v>44182</c:v>
                </c:pt>
              </c:numCache>
            </c:numRef>
          </c:cat>
          <c:val>
            <c:numRef>
              <c:f>Rt!$AM$3:$AM$272</c:f>
              <c:numCache>
                <c:formatCode>General</c:formatCode>
                <c:ptCount val="270"/>
                <c:pt idx="0">
                  <c:v>2.6220495940536601</c:v>
                </c:pt>
                <c:pt idx="1">
                  <c:v>2.2963525011375201</c:v>
                </c:pt>
                <c:pt idx="2">
                  <c:v>2.1558851438339199</c:v>
                </c:pt>
                <c:pt idx="3">
                  <c:v>1.98004285257812</c:v>
                </c:pt>
                <c:pt idx="4">
                  <c:v>1.8352740898495199</c:v>
                </c:pt>
                <c:pt idx="5">
                  <c:v>1.7333052367717201</c:v>
                </c:pt>
                <c:pt idx="6">
                  <c:v>1.63404508821159</c:v>
                </c:pt>
                <c:pt idx="7">
                  <c:v>1.53283762472632</c:v>
                </c:pt>
                <c:pt idx="8">
                  <c:v>1.4247359413060301</c:v>
                </c:pt>
                <c:pt idx="9">
                  <c:v>1.31289328103479</c:v>
                </c:pt>
                <c:pt idx="10">
                  <c:v>1.2406441534216099</c:v>
                </c:pt>
                <c:pt idx="11">
                  <c:v>1.1478276704532999</c:v>
                </c:pt>
                <c:pt idx="12">
                  <c:v>1.0606209068713699</c:v>
                </c:pt>
                <c:pt idx="13">
                  <c:v>0.97966176494019996</c:v>
                </c:pt>
                <c:pt idx="14">
                  <c:v>0.92396408341945302</c:v>
                </c:pt>
                <c:pt idx="15">
                  <c:v>0.91054494828774202</c:v>
                </c:pt>
                <c:pt idx="16">
                  <c:v>0.88900867602380995</c:v>
                </c:pt>
                <c:pt idx="17">
                  <c:v>0.876415443366382</c:v>
                </c:pt>
                <c:pt idx="18">
                  <c:v>0.87350162294337397</c:v>
                </c:pt>
                <c:pt idx="19">
                  <c:v>0.86543546568908203</c:v>
                </c:pt>
                <c:pt idx="20">
                  <c:v>0.86308027497704498</c:v>
                </c:pt>
                <c:pt idx="21">
                  <c:v>0.866215163071969</c:v>
                </c:pt>
                <c:pt idx="22">
                  <c:v>0.81438342749692005</c:v>
                </c:pt>
                <c:pt idx="23">
                  <c:v>0.79134231778653397</c:v>
                </c:pt>
                <c:pt idx="24">
                  <c:v>0.77470626972423096</c:v>
                </c:pt>
                <c:pt idx="25">
                  <c:v>0.76850680762039902</c:v>
                </c:pt>
                <c:pt idx="26">
                  <c:v>0.75896894935149894</c:v>
                </c:pt>
                <c:pt idx="27">
                  <c:v>0.78483137217646903</c:v>
                </c:pt>
                <c:pt idx="28">
                  <c:v>0.797707213193662</c:v>
                </c:pt>
                <c:pt idx="29">
                  <c:v>0.84401530848573003</c:v>
                </c:pt>
                <c:pt idx="30">
                  <c:v>0.83530535716679999</c:v>
                </c:pt>
                <c:pt idx="31">
                  <c:v>0.81338991562213703</c:v>
                </c:pt>
                <c:pt idx="32">
                  <c:v>0.80147755218306005</c:v>
                </c:pt>
                <c:pt idx="33">
                  <c:v>0.80245126499863295</c:v>
                </c:pt>
                <c:pt idx="34">
                  <c:v>0.78043309090217405</c:v>
                </c:pt>
                <c:pt idx="35">
                  <c:v>0.78866443864630797</c:v>
                </c:pt>
                <c:pt idx="36">
                  <c:v>0.77360082389002305</c:v>
                </c:pt>
                <c:pt idx="37">
                  <c:v>0.79145453478384398</c:v>
                </c:pt>
                <c:pt idx="38">
                  <c:v>0.79302463596827999</c:v>
                </c:pt>
                <c:pt idx="39">
                  <c:v>0.76903982390728398</c:v>
                </c:pt>
                <c:pt idx="40">
                  <c:v>0.71449371860060595</c:v>
                </c:pt>
                <c:pt idx="41">
                  <c:v>0.70164016666215301</c:v>
                </c:pt>
                <c:pt idx="42">
                  <c:v>0.71578051917485896</c:v>
                </c:pt>
                <c:pt idx="43">
                  <c:v>0.71396004228868204</c:v>
                </c:pt>
                <c:pt idx="44">
                  <c:v>0.686590388434272</c:v>
                </c:pt>
                <c:pt idx="45">
                  <c:v>0.69017057540539095</c:v>
                </c:pt>
                <c:pt idx="46">
                  <c:v>0.68350714629556497</c:v>
                </c:pt>
                <c:pt idx="47">
                  <c:v>0.74286578668997405</c:v>
                </c:pt>
                <c:pt idx="48">
                  <c:v>0.79892431473944903</c:v>
                </c:pt>
                <c:pt idx="49">
                  <c:v>0.79218656101763296</c:v>
                </c:pt>
                <c:pt idx="50">
                  <c:v>0.76694663802479701</c:v>
                </c:pt>
                <c:pt idx="51">
                  <c:v>0.78057142824062498</c:v>
                </c:pt>
                <c:pt idx="52">
                  <c:v>0.75755068673960402</c:v>
                </c:pt>
                <c:pt idx="53">
                  <c:v>0.78153092783780698</c:v>
                </c:pt>
                <c:pt idx="54">
                  <c:v>0.78426861422378003</c:v>
                </c:pt>
                <c:pt idx="55">
                  <c:v>0.79381446683816903</c:v>
                </c:pt>
                <c:pt idx="56">
                  <c:v>0.84750834356746896</c:v>
                </c:pt>
                <c:pt idx="57">
                  <c:v>0.86177531472022595</c:v>
                </c:pt>
                <c:pt idx="58">
                  <c:v>0.87227164732444595</c:v>
                </c:pt>
                <c:pt idx="59">
                  <c:v>0.87639272095035603</c:v>
                </c:pt>
                <c:pt idx="60">
                  <c:v>0.83299882532244296</c:v>
                </c:pt>
                <c:pt idx="61">
                  <c:v>0.83118825593269197</c:v>
                </c:pt>
                <c:pt idx="62">
                  <c:v>0.82360422144941503</c:v>
                </c:pt>
                <c:pt idx="63">
                  <c:v>0.82833560731053901</c:v>
                </c:pt>
                <c:pt idx="64">
                  <c:v>0.804686363887542</c:v>
                </c:pt>
                <c:pt idx="65">
                  <c:v>0.77867117630580795</c:v>
                </c:pt>
                <c:pt idx="66">
                  <c:v>0.73302137393386202</c:v>
                </c:pt>
                <c:pt idx="67">
                  <c:v>0.75748024424195504</c:v>
                </c:pt>
                <c:pt idx="68">
                  <c:v>0.77779908419999999</c:v>
                </c:pt>
                <c:pt idx="69">
                  <c:v>0.81554110861947704</c:v>
                </c:pt>
                <c:pt idx="70">
                  <c:v>0.81199333917476002</c:v>
                </c:pt>
                <c:pt idx="71">
                  <c:v>0.83048051781756405</c:v>
                </c:pt>
                <c:pt idx="72">
                  <c:v>0.75976942562446204</c:v>
                </c:pt>
                <c:pt idx="73">
                  <c:v>0.81355534774387595</c:v>
                </c:pt>
                <c:pt idx="74">
                  <c:v>0.84238045959738295</c:v>
                </c:pt>
                <c:pt idx="75">
                  <c:v>0.79622921301668004</c:v>
                </c:pt>
                <c:pt idx="76">
                  <c:v>0.819703356524069</c:v>
                </c:pt>
                <c:pt idx="77">
                  <c:v>0.80906237930279701</c:v>
                </c:pt>
                <c:pt idx="78">
                  <c:v>0.80957117321487204</c:v>
                </c:pt>
                <c:pt idx="79">
                  <c:v>0.83517524844129898</c:v>
                </c:pt>
                <c:pt idx="80">
                  <c:v>0.87111244094807505</c:v>
                </c:pt>
                <c:pt idx="81">
                  <c:v>0.88677960991574001</c:v>
                </c:pt>
                <c:pt idx="82">
                  <c:v>0.86194747008450701</c:v>
                </c:pt>
                <c:pt idx="83">
                  <c:v>0.85097305012259405</c:v>
                </c:pt>
                <c:pt idx="84">
                  <c:v>0.84748715179873202</c:v>
                </c:pt>
                <c:pt idx="85">
                  <c:v>0.87640888009279605</c:v>
                </c:pt>
                <c:pt idx="86">
                  <c:v>0.90560820318809998</c:v>
                </c:pt>
                <c:pt idx="87">
                  <c:v>0.85022810987473396</c:v>
                </c:pt>
                <c:pt idx="88">
                  <c:v>0.85191688411805999</c:v>
                </c:pt>
                <c:pt idx="89">
                  <c:v>0.92250237680341296</c:v>
                </c:pt>
                <c:pt idx="90">
                  <c:v>0.89868311341559004</c:v>
                </c:pt>
                <c:pt idx="91">
                  <c:v>0.92574532024832501</c:v>
                </c:pt>
                <c:pt idx="92">
                  <c:v>0.853812956622924</c:v>
                </c:pt>
                <c:pt idx="93">
                  <c:v>0.84944406072396506</c:v>
                </c:pt>
                <c:pt idx="94">
                  <c:v>0.86820615720624295</c:v>
                </c:pt>
                <c:pt idx="95">
                  <c:v>0.88029652978157702</c:v>
                </c:pt>
                <c:pt idx="96">
                  <c:v>0.88985324422147005</c:v>
                </c:pt>
                <c:pt idx="97">
                  <c:v>0.87042645620921799</c:v>
                </c:pt>
                <c:pt idx="98">
                  <c:v>0.90315857612573003</c:v>
                </c:pt>
                <c:pt idx="99">
                  <c:v>0.97458730717907605</c:v>
                </c:pt>
                <c:pt idx="100">
                  <c:v>0.92704669070503398</c:v>
                </c:pt>
                <c:pt idx="101">
                  <c:v>0.88043210875657796</c:v>
                </c:pt>
                <c:pt idx="102">
                  <c:v>0.76971798282922699</c:v>
                </c:pt>
                <c:pt idx="103">
                  <c:v>0.79471522456944499</c:v>
                </c:pt>
                <c:pt idx="104">
                  <c:v>0.84350294478906696</c:v>
                </c:pt>
                <c:pt idx="105">
                  <c:v>0.83768940407442005</c:v>
                </c:pt>
                <c:pt idx="106">
                  <c:v>0.84744324407715399</c:v>
                </c:pt>
                <c:pt idx="107">
                  <c:v>0.879584147491701</c:v>
                </c:pt>
                <c:pt idx="108">
                  <c:v>0.87293042941754595</c:v>
                </c:pt>
                <c:pt idx="109">
                  <c:v>0.91199939109378403</c:v>
                </c:pt>
                <c:pt idx="110">
                  <c:v>0.84573050065828803</c:v>
                </c:pt>
                <c:pt idx="111">
                  <c:v>0.88142693321339205</c:v>
                </c:pt>
                <c:pt idx="112">
                  <c:v>0.90970464971150899</c:v>
                </c:pt>
                <c:pt idx="113">
                  <c:v>0.977225807497064</c:v>
                </c:pt>
                <c:pt idx="114">
                  <c:v>0.99555526017728402</c:v>
                </c:pt>
                <c:pt idx="115">
                  <c:v>1.0326734542493501</c:v>
                </c:pt>
                <c:pt idx="116">
                  <c:v>1.06352125118453</c:v>
                </c:pt>
                <c:pt idx="117">
                  <c:v>1.2612255901413101</c:v>
                </c:pt>
                <c:pt idx="118">
                  <c:v>1.3482429617946401</c:v>
                </c:pt>
                <c:pt idx="119">
                  <c:v>1.33608917311049</c:v>
                </c:pt>
                <c:pt idx="120">
                  <c:v>1.0890725617769399</c:v>
                </c:pt>
                <c:pt idx="121">
                  <c:v>1.15627128544883</c:v>
                </c:pt>
                <c:pt idx="122">
                  <c:v>1.2668518279595999</c:v>
                </c:pt>
                <c:pt idx="123">
                  <c:v>1.4488896386085699</c:v>
                </c:pt>
                <c:pt idx="124">
                  <c:v>1.34425329112221</c:v>
                </c:pt>
                <c:pt idx="125">
                  <c:v>1.2369612366784499</c:v>
                </c:pt>
                <c:pt idx="126">
                  <c:v>1.22878968325506</c:v>
                </c:pt>
                <c:pt idx="127">
                  <c:v>1.4379644000362199</c:v>
                </c:pt>
                <c:pt idx="128">
                  <c:v>1.47648715839377</c:v>
                </c:pt>
                <c:pt idx="129">
                  <c:v>1.33063584383594</c:v>
                </c:pt>
                <c:pt idx="130">
                  <c:v>1.10651677283314</c:v>
                </c:pt>
                <c:pt idx="131">
                  <c:v>1.0823967360959199</c:v>
                </c:pt>
                <c:pt idx="132">
                  <c:v>1.1143860515866</c:v>
                </c:pt>
                <c:pt idx="133">
                  <c:v>1.1180784370660699</c:v>
                </c:pt>
                <c:pt idx="134">
                  <c:v>0.98519972152441804</c:v>
                </c:pt>
                <c:pt idx="135">
                  <c:v>1.0191056096386899</c:v>
                </c:pt>
                <c:pt idx="136">
                  <c:v>1.06656928313633</c:v>
                </c:pt>
                <c:pt idx="137">
                  <c:v>1.1590654157121201</c:v>
                </c:pt>
                <c:pt idx="138">
                  <c:v>1.1696756612225701</c:v>
                </c:pt>
                <c:pt idx="139">
                  <c:v>1.1176371461013099</c:v>
                </c:pt>
                <c:pt idx="140">
                  <c:v>1.1358354564490201</c:v>
                </c:pt>
                <c:pt idx="141">
                  <c:v>1.2741902419748301</c:v>
                </c:pt>
                <c:pt idx="142">
                  <c:v>1.17172753073237</c:v>
                </c:pt>
                <c:pt idx="143">
                  <c:v>1.1920683402193299</c:v>
                </c:pt>
                <c:pt idx="144">
                  <c:v>1.1535598004026599</c:v>
                </c:pt>
                <c:pt idx="145">
                  <c:v>1.1320575707693199</c:v>
                </c:pt>
                <c:pt idx="146">
                  <c:v>1.13514416056962</c:v>
                </c:pt>
                <c:pt idx="147">
                  <c:v>1.0186212874192799</c:v>
                </c:pt>
                <c:pt idx="148">
                  <c:v>0.92242223597134099</c:v>
                </c:pt>
                <c:pt idx="149">
                  <c:v>0.94308666463450697</c:v>
                </c:pt>
                <c:pt idx="150">
                  <c:v>0.87855811134561201</c:v>
                </c:pt>
                <c:pt idx="151">
                  <c:v>0.88828456004226297</c:v>
                </c:pt>
                <c:pt idx="152">
                  <c:v>0.84945505077610495</c:v>
                </c:pt>
                <c:pt idx="153">
                  <c:v>0.81538075556446898</c:v>
                </c:pt>
                <c:pt idx="154">
                  <c:v>0.85375909626971902</c:v>
                </c:pt>
                <c:pt idx="155">
                  <c:v>0.78924793078231503</c:v>
                </c:pt>
                <c:pt idx="156">
                  <c:v>0.73976749664725405</c:v>
                </c:pt>
                <c:pt idx="157">
                  <c:v>0.73761152617002801</c:v>
                </c:pt>
                <c:pt idx="158">
                  <c:v>0.72821408341801397</c:v>
                </c:pt>
                <c:pt idx="159">
                  <c:v>0.67313404963852297</c:v>
                </c:pt>
                <c:pt idx="160">
                  <c:v>0.69918803332184798</c:v>
                </c:pt>
                <c:pt idx="161">
                  <c:v>0.73808358849307298</c:v>
                </c:pt>
                <c:pt idx="162">
                  <c:v>0.88488530099746798</c:v>
                </c:pt>
                <c:pt idx="163">
                  <c:v>0.967824288468629</c:v>
                </c:pt>
                <c:pt idx="164">
                  <c:v>0.93622885348830898</c:v>
                </c:pt>
                <c:pt idx="165">
                  <c:v>0.94953556980869203</c:v>
                </c:pt>
                <c:pt idx="166">
                  <c:v>1.0327066551192801</c:v>
                </c:pt>
                <c:pt idx="167">
                  <c:v>1.0495373964343899</c:v>
                </c:pt>
                <c:pt idx="168">
                  <c:v>1.1325041571630601</c:v>
                </c:pt>
                <c:pt idx="169">
                  <c:v>1.2557761944563399</c:v>
                </c:pt>
                <c:pt idx="170">
                  <c:v>1.2095769546031301</c:v>
                </c:pt>
                <c:pt idx="171">
                  <c:v>1.2532088085892601</c:v>
                </c:pt>
                <c:pt idx="172">
                  <c:v>1.27588554432399</c:v>
                </c:pt>
                <c:pt idx="173">
                  <c:v>1.3597122566034201</c:v>
                </c:pt>
                <c:pt idx="174">
                  <c:v>1.4693894821476601</c:v>
                </c:pt>
                <c:pt idx="175">
                  <c:v>1.41080076043937</c:v>
                </c:pt>
                <c:pt idx="176">
                  <c:v>1.3400069249718001</c:v>
                </c:pt>
                <c:pt idx="177">
                  <c:v>1.34751187474626</c:v>
                </c:pt>
                <c:pt idx="178">
                  <c:v>1.38279403807652</c:v>
                </c:pt>
                <c:pt idx="179">
                  <c:v>1.38639298288068</c:v>
                </c:pt>
                <c:pt idx="180">
                  <c:v>1.38239356875079</c:v>
                </c:pt>
                <c:pt idx="181">
                  <c:v>1.3094177930053701</c:v>
                </c:pt>
                <c:pt idx="182">
                  <c:v>1.32577700492219</c:v>
                </c:pt>
                <c:pt idx="183">
                  <c:v>1.3216571144973199</c:v>
                </c:pt>
                <c:pt idx="184">
                  <c:v>1.3363447597379099</c:v>
                </c:pt>
                <c:pt idx="185">
                  <c:v>1.3692160611697299</c:v>
                </c:pt>
                <c:pt idx="186">
                  <c:v>1.35274147809439</c:v>
                </c:pt>
                <c:pt idx="187">
                  <c:v>1.2510222363994801</c:v>
                </c:pt>
                <c:pt idx="188">
                  <c:v>1.1723898668852699</c:v>
                </c:pt>
                <c:pt idx="189">
                  <c:v>1.1257064806949</c:v>
                </c:pt>
                <c:pt idx="190">
                  <c:v>1.1263118087420501</c:v>
                </c:pt>
                <c:pt idx="191">
                  <c:v>1.12885473280371</c:v>
                </c:pt>
                <c:pt idx="192">
                  <c:v>1.1087670695712499</c:v>
                </c:pt>
                <c:pt idx="193">
                  <c:v>1.07006825551871</c:v>
                </c:pt>
                <c:pt idx="194">
                  <c:v>1.0961906824457599</c:v>
                </c:pt>
                <c:pt idx="195">
                  <c:v>1.16343275399002</c:v>
                </c:pt>
                <c:pt idx="196">
                  <c:v>1.1914868500457301</c:v>
                </c:pt>
                <c:pt idx="197">
                  <c:v>1.1935579141424599</c:v>
                </c:pt>
                <c:pt idx="198">
                  <c:v>1.2433344276694001</c:v>
                </c:pt>
                <c:pt idx="199">
                  <c:v>1.2624986016428701</c:v>
                </c:pt>
                <c:pt idx="200">
                  <c:v>1.3372388502780099</c:v>
                </c:pt>
                <c:pt idx="201">
                  <c:v>1.4125999718700299</c:v>
                </c:pt>
                <c:pt idx="202">
                  <c:v>1.39117982739611</c:v>
                </c:pt>
                <c:pt idx="203">
                  <c:v>1.40380946006102</c:v>
                </c:pt>
                <c:pt idx="204">
                  <c:v>1.4498147717671499</c:v>
                </c:pt>
                <c:pt idx="205">
                  <c:v>1.4939400695949501</c:v>
                </c:pt>
                <c:pt idx="206">
                  <c:v>1.5545326505775201</c:v>
                </c:pt>
                <c:pt idx="207">
                  <c:v>1.5168949594528001</c:v>
                </c:pt>
                <c:pt idx="208">
                  <c:v>1.5565417239133099</c:v>
                </c:pt>
                <c:pt idx="209">
                  <c:v>1.52422699280929</c:v>
                </c:pt>
                <c:pt idx="210">
                  <c:v>1.45498948321177</c:v>
                </c:pt>
                <c:pt idx="211">
                  <c:v>1.4646143265144</c:v>
                </c:pt>
                <c:pt idx="212">
                  <c:v>1.4512751056316</c:v>
                </c:pt>
                <c:pt idx="213">
                  <c:v>1.4575126446909801</c:v>
                </c:pt>
                <c:pt idx="214">
                  <c:v>1.53115015037112</c:v>
                </c:pt>
                <c:pt idx="215">
                  <c:v>1.5192737619146</c:v>
                </c:pt>
                <c:pt idx="216">
                  <c:v>1.49103565638949</c:v>
                </c:pt>
                <c:pt idx="217">
                  <c:v>1.4667682686327099</c:v>
                </c:pt>
                <c:pt idx="218">
                  <c:v>1.4447416553899</c:v>
                </c:pt>
                <c:pt idx="219">
                  <c:v>1.4347942431898799</c:v>
                </c:pt>
                <c:pt idx="220">
                  <c:v>1.3751834200208899</c:v>
                </c:pt>
                <c:pt idx="221">
                  <c:v>1.3073806802841501</c:v>
                </c:pt>
                <c:pt idx="222">
                  <c:v>1.2444669432784801</c:v>
                </c:pt>
                <c:pt idx="223">
                  <c:v>1.1858402691476899</c:v>
                </c:pt>
                <c:pt idx="224">
                  <c:v>1.14722943970453</c:v>
                </c:pt>
                <c:pt idx="225">
                  <c:v>1.1501030028769399</c:v>
                </c:pt>
                <c:pt idx="226">
                  <c:v>1.09403315377425</c:v>
                </c:pt>
                <c:pt idx="227">
                  <c:v>1.0386327489620699</c:v>
                </c:pt>
                <c:pt idx="228">
                  <c:v>0.99206595238823503</c:v>
                </c:pt>
                <c:pt idx="229">
                  <c:v>0.94462302734491699</c:v>
                </c:pt>
                <c:pt idx="230">
                  <c:v>0.91374071283177405</c:v>
                </c:pt>
                <c:pt idx="231">
                  <c:v>0.88863029793769699</c:v>
                </c:pt>
                <c:pt idx="232">
                  <c:v>0.84454580222159403</c:v>
                </c:pt>
                <c:pt idx="233">
                  <c:v>0.84108490353726995</c:v>
                </c:pt>
                <c:pt idx="234">
                  <c:v>0.83185659068441498</c:v>
                </c:pt>
                <c:pt idx="235">
                  <c:v>0.84103112848198702</c:v>
                </c:pt>
                <c:pt idx="236">
                  <c:v>0.85954094465467901</c:v>
                </c:pt>
                <c:pt idx="237">
                  <c:v>0.86096601507453396</c:v>
                </c:pt>
                <c:pt idx="238">
                  <c:v>0.84591239479862701</c:v>
                </c:pt>
                <c:pt idx="239">
                  <c:v>0.80642711748603002</c:v>
                </c:pt>
                <c:pt idx="240">
                  <c:v>0.78104031900094895</c:v>
                </c:pt>
                <c:pt idx="241">
                  <c:v>0.79925346592900703</c:v>
                </c:pt>
                <c:pt idx="242">
                  <c:v>0.77501613250772805</c:v>
                </c:pt>
                <c:pt idx="243">
                  <c:v>0.74727866900294304</c:v>
                </c:pt>
                <c:pt idx="244">
                  <c:v>0.75710704809482898</c:v>
                </c:pt>
                <c:pt idx="245">
                  <c:v>0.77428150754200997</c:v>
                </c:pt>
                <c:pt idx="246">
                  <c:v>0.786752141039325</c:v>
                </c:pt>
                <c:pt idx="247">
                  <c:v>0.79433890164982401</c:v>
                </c:pt>
                <c:pt idx="248">
                  <c:v>0.79258821185485295</c:v>
                </c:pt>
                <c:pt idx="249">
                  <c:v>0.79621648713642601</c:v>
                </c:pt>
                <c:pt idx="250">
                  <c:v>0.81491756885785205</c:v>
                </c:pt>
                <c:pt idx="251">
                  <c:v>0.82258708290215998</c:v>
                </c:pt>
                <c:pt idx="252">
                  <c:v>0.81391336185825003</c:v>
                </c:pt>
                <c:pt idx="253">
                  <c:v>0.79759705729808905</c:v>
                </c:pt>
                <c:pt idx="254">
                  <c:v>0.80849684430603397</c:v>
                </c:pt>
                <c:pt idx="255">
                  <c:v>0.80649361991885604</c:v>
                </c:pt>
                <c:pt idx="256">
                  <c:v>0.83075852207320799</c:v>
                </c:pt>
                <c:pt idx="257">
                  <c:v>0.86615374191463501</c:v>
                </c:pt>
                <c:pt idx="258">
                  <c:v>0.89753031822034401</c:v>
                </c:pt>
                <c:pt idx="259">
                  <c:v>0.94064666536102604</c:v>
                </c:pt>
                <c:pt idx="260">
                  <c:v>0.96777912069337102</c:v>
                </c:pt>
                <c:pt idx="261">
                  <c:v>0.94682224714163898</c:v>
                </c:pt>
                <c:pt idx="262">
                  <c:v>0.96403765850379997</c:v>
                </c:pt>
                <c:pt idx="263">
                  <c:v>0.948190317865507</c:v>
                </c:pt>
                <c:pt idx="264">
                  <c:v>0.93768449678518195</c:v>
                </c:pt>
                <c:pt idx="265">
                  <c:v>0.97715120687531098</c:v>
                </c:pt>
                <c:pt idx="266">
                  <c:v>0.96957869080713199</c:v>
                </c:pt>
                <c:pt idx="267">
                  <c:v>0.97908313054223794</c:v>
                </c:pt>
                <c:pt idx="268">
                  <c:v>0.99200283103151798</c:v>
                </c:pt>
                <c:pt idx="269">
                  <c:v>0.99847931894634101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B69-42F5-95A4-54C5D5B2398F}"/>
            </c:ext>
          </c:extLst>
        </c:ser>
        <c:ser>
          <c:idx val="5"/>
          <c:order val="2"/>
          <c:tx>
            <c:strRef>
              <c:f>Rt!$AN$2</c:f>
              <c:strCache>
                <c:ptCount val="1"/>
                <c:pt idx="0">
                  <c:v>Rt Adjusted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Rt!$AK$3:$AK$272</c:f>
              <c:numCache>
                <c:formatCode>d\-mmm</c:formatCode>
                <c:ptCount val="270"/>
                <c:pt idx="0">
                  <c:v>43913</c:v>
                </c:pt>
                <c:pt idx="1">
                  <c:v>43914</c:v>
                </c:pt>
                <c:pt idx="2">
                  <c:v>43915</c:v>
                </c:pt>
                <c:pt idx="3">
                  <c:v>43916</c:v>
                </c:pt>
                <c:pt idx="4">
                  <c:v>43917</c:v>
                </c:pt>
                <c:pt idx="5">
                  <c:v>43918</c:v>
                </c:pt>
                <c:pt idx="6">
                  <c:v>43919</c:v>
                </c:pt>
                <c:pt idx="7">
                  <c:v>43920</c:v>
                </c:pt>
                <c:pt idx="8">
                  <c:v>43921</c:v>
                </c:pt>
                <c:pt idx="9">
                  <c:v>43922</c:v>
                </c:pt>
                <c:pt idx="10">
                  <c:v>43923</c:v>
                </c:pt>
                <c:pt idx="11">
                  <c:v>43924</c:v>
                </c:pt>
                <c:pt idx="12">
                  <c:v>43925</c:v>
                </c:pt>
                <c:pt idx="13">
                  <c:v>43926</c:v>
                </c:pt>
                <c:pt idx="14">
                  <c:v>43927</c:v>
                </c:pt>
                <c:pt idx="15">
                  <c:v>43928</c:v>
                </c:pt>
                <c:pt idx="16">
                  <c:v>43929</c:v>
                </c:pt>
                <c:pt idx="17">
                  <c:v>43930</c:v>
                </c:pt>
                <c:pt idx="18">
                  <c:v>43931</c:v>
                </c:pt>
                <c:pt idx="19">
                  <c:v>43932</c:v>
                </c:pt>
                <c:pt idx="20">
                  <c:v>43933</c:v>
                </c:pt>
                <c:pt idx="21">
                  <c:v>43934</c:v>
                </c:pt>
                <c:pt idx="22">
                  <c:v>43935</c:v>
                </c:pt>
                <c:pt idx="23">
                  <c:v>43936</c:v>
                </c:pt>
                <c:pt idx="24">
                  <c:v>43937</c:v>
                </c:pt>
                <c:pt idx="25">
                  <c:v>43938</c:v>
                </c:pt>
                <c:pt idx="26">
                  <c:v>43939</c:v>
                </c:pt>
                <c:pt idx="27">
                  <c:v>43940</c:v>
                </c:pt>
                <c:pt idx="28">
                  <c:v>43941</c:v>
                </c:pt>
                <c:pt idx="29">
                  <c:v>43942</c:v>
                </c:pt>
                <c:pt idx="30">
                  <c:v>43943</c:v>
                </c:pt>
                <c:pt idx="31">
                  <c:v>43944</c:v>
                </c:pt>
                <c:pt idx="32">
                  <c:v>43945</c:v>
                </c:pt>
                <c:pt idx="33">
                  <c:v>43946</c:v>
                </c:pt>
                <c:pt idx="34">
                  <c:v>43947</c:v>
                </c:pt>
                <c:pt idx="35">
                  <c:v>43948</c:v>
                </c:pt>
                <c:pt idx="36">
                  <c:v>43949</c:v>
                </c:pt>
                <c:pt idx="37">
                  <c:v>43950</c:v>
                </c:pt>
                <c:pt idx="38">
                  <c:v>43951</c:v>
                </c:pt>
                <c:pt idx="39">
                  <c:v>43952</c:v>
                </c:pt>
                <c:pt idx="40">
                  <c:v>43953</c:v>
                </c:pt>
                <c:pt idx="41">
                  <c:v>43954</c:v>
                </c:pt>
                <c:pt idx="42">
                  <c:v>43955</c:v>
                </c:pt>
                <c:pt idx="43">
                  <c:v>43956</c:v>
                </c:pt>
                <c:pt idx="44">
                  <c:v>43957</c:v>
                </c:pt>
                <c:pt idx="45">
                  <c:v>43958</c:v>
                </c:pt>
                <c:pt idx="46">
                  <c:v>43959</c:v>
                </c:pt>
                <c:pt idx="47">
                  <c:v>43960</c:v>
                </c:pt>
                <c:pt idx="48">
                  <c:v>43961</c:v>
                </c:pt>
                <c:pt idx="49">
                  <c:v>43962</c:v>
                </c:pt>
                <c:pt idx="50">
                  <c:v>43963</c:v>
                </c:pt>
                <c:pt idx="51">
                  <c:v>43964</c:v>
                </c:pt>
                <c:pt idx="52">
                  <c:v>43965</c:v>
                </c:pt>
                <c:pt idx="53">
                  <c:v>43966</c:v>
                </c:pt>
                <c:pt idx="54">
                  <c:v>43967</c:v>
                </c:pt>
                <c:pt idx="55">
                  <c:v>43968</c:v>
                </c:pt>
                <c:pt idx="56">
                  <c:v>43969</c:v>
                </c:pt>
                <c:pt idx="57">
                  <c:v>43970</c:v>
                </c:pt>
                <c:pt idx="58">
                  <c:v>43971</c:v>
                </c:pt>
                <c:pt idx="59">
                  <c:v>43972</c:v>
                </c:pt>
                <c:pt idx="60">
                  <c:v>43973</c:v>
                </c:pt>
                <c:pt idx="61">
                  <c:v>43974</c:v>
                </c:pt>
                <c:pt idx="62">
                  <c:v>43975</c:v>
                </c:pt>
                <c:pt idx="63">
                  <c:v>43976</c:v>
                </c:pt>
                <c:pt idx="64">
                  <c:v>43977</c:v>
                </c:pt>
                <c:pt idx="65">
                  <c:v>43978</c:v>
                </c:pt>
                <c:pt idx="66">
                  <c:v>43979</c:v>
                </c:pt>
                <c:pt idx="67">
                  <c:v>43980</c:v>
                </c:pt>
                <c:pt idx="68">
                  <c:v>43981</c:v>
                </c:pt>
                <c:pt idx="69">
                  <c:v>43982</c:v>
                </c:pt>
                <c:pt idx="70">
                  <c:v>43983</c:v>
                </c:pt>
                <c:pt idx="71">
                  <c:v>43984</c:v>
                </c:pt>
                <c:pt idx="72">
                  <c:v>43985</c:v>
                </c:pt>
                <c:pt idx="73">
                  <c:v>43986</c:v>
                </c:pt>
                <c:pt idx="74">
                  <c:v>43987</c:v>
                </c:pt>
                <c:pt idx="75">
                  <c:v>43988</c:v>
                </c:pt>
                <c:pt idx="76">
                  <c:v>43989</c:v>
                </c:pt>
                <c:pt idx="77">
                  <c:v>43990</c:v>
                </c:pt>
                <c:pt idx="78">
                  <c:v>43991</c:v>
                </c:pt>
                <c:pt idx="79">
                  <c:v>43992</c:v>
                </c:pt>
                <c:pt idx="80">
                  <c:v>43993</c:v>
                </c:pt>
                <c:pt idx="81">
                  <c:v>43994</c:v>
                </c:pt>
                <c:pt idx="82">
                  <c:v>43995</c:v>
                </c:pt>
                <c:pt idx="83">
                  <c:v>43996</c:v>
                </c:pt>
                <c:pt idx="84">
                  <c:v>43997</c:v>
                </c:pt>
                <c:pt idx="85">
                  <c:v>43998</c:v>
                </c:pt>
                <c:pt idx="86">
                  <c:v>43999</c:v>
                </c:pt>
                <c:pt idx="87">
                  <c:v>44000</c:v>
                </c:pt>
                <c:pt idx="88">
                  <c:v>44001</c:v>
                </c:pt>
                <c:pt idx="89">
                  <c:v>44002</c:v>
                </c:pt>
                <c:pt idx="90">
                  <c:v>44003</c:v>
                </c:pt>
                <c:pt idx="91">
                  <c:v>44004</c:v>
                </c:pt>
                <c:pt idx="92">
                  <c:v>44005</c:v>
                </c:pt>
                <c:pt idx="93">
                  <c:v>44006</c:v>
                </c:pt>
                <c:pt idx="94">
                  <c:v>44007</c:v>
                </c:pt>
                <c:pt idx="95">
                  <c:v>44008</c:v>
                </c:pt>
                <c:pt idx="96">
                  <c:v>44009</c:v>
                </c:pt>
                <c:pt idx="97">
                  <c:v>44010</c:v>
                </c:pt>
                <c:pt idx="98">
                  <c:v>44011</c:v>
                </c:pt>
                <c:pt idx="99">
                  <c:v>44012</c:v>
                </c:pt>
                <c:pt idx="100">
                  <c:v>44013</c:v>
                </c:pt>
                <c:pt idx="101">
                  <c:v>44014</c:v>
                </c:pt>
                <c:pt idx="102">
                  <c:v>44015</c:v>
                </c:pt>
                <c:pt idx="103">
                  <c:v>44016</c:v>
                </c:pt>
                <c:pt idx="104">
                  <c:v>44017</c:v>
                </c:pt>
                <c:pt idx="105">
                  <c:v>44018</c:v>
                </c:pt>
                <c:pt idx="106">
                  <c:v>44019</c:v>
                </c:pt>
                <c:pt idx="107">
                  <c:v>44020</c:v>
                </c:pt>
                <c:pt idx="108">
                  <c:v>44021</c:v>
                </c:pt>
                <c:pt idx="109">
                  <c:v>44022</c:v>
                </c:pt>
                <c:pt idx="110">
                  <c:v>44023</c:v>
                </c:pt>
                <c:pt idx="111">
                  <c:v>44024</c:v>
                </c:pt>
                <c:pt idx="112">
                  <c:v>44025</c:v>
                </c:pt>
                <c:pt idx="113">
                  <c:v>44026</c:v>
                </c:pt>
                <c:pt idx="114">
                  <c:v>44027</c:v>
                </c:pt>
                <c:pt idx="115">
                  <c:v>44028</c:v>
                </c:pt>
                <c:pt idx="116">
                  <c:v>44029</c:v>
                </c:pt>
                <c:pt idx="117">
                  <c:v>44030</c:v>
                </c:pt>
                <c:pt idx="118">
                  <c:v>44031</c:v>
                </c:pt>
                <c:pt idx="119">
                  <c:v>44032</c:v>
                </c:pt>
                <c:pt idx="120">
                  <c:v>44033</c:v>
                </c:pt>
                <c:pt idx="121">
                  <c:v>44034</c:v>
                </c:pt>
                <c:pt idx="122">
                  <c:v>44035</c:v>
                </c:pt>
                <c:pt idx="123">
                  <c:v>44036</c:v>
                </c:pt>
                <c:pt idx="124">
                  <c:v>44037</c:v>
                </c:pt>
                <c:pt idx="125">
                  <c:v>44038</c:v>
                </c:pt>
                <c:pt idx="126">
                  <c:v>44039</c:v>
                </c:pt>
                <c:pt idx="127">
                  <c:v>44040</c:v>
                </c:pt>
                <c:pt idx="128">
                  <c:v>44041</c:v>
                </c:pt>
                <c:pt idx="129">
                  <c:v>44042</c:v>
                </c:pt>
                <c:pt idx="130">
                  <c:v>44043</c:v>
                </c:pt>
                <c:pt idx="131">
                  <c:v>44044</c:v>
                </c:pt>
                <c:pt idx="132">
                  <c:v>44045</c:v>
                </c:pt>
                <c:pt idx="133">
                  <c:v>44046</c:v>
                </c:pt>
                <c:pt idx="134">
                  <c:v>44047</c:v>
                </c:pt>
                <c:pt idx="135">
                  <c:v>44048</c:v>
                </c:pt>
                <c:pt idx="136">
                  <c:v>44049</c:v>
                </c:pt>
                <c:pt idx="137">
                  <c:v>44050</c:v>
                </c:pt>
                <c:pt idx="138">
                  <c:v>44051</c:v>
                </c:pt>
                <c:pt idx="139">
                  <c:v>44052</c:v>
                </c:pt>
                <c:pt idx="140">
                  <c:v>44053</c:v>
                </c:pt>
                <c:pt idx="141">
                  <c:v>44054</c:v>
                </c:pt>
                <c:pt idx="142">
                  <c:v>44055</c:v>
                </c:pt>
                <c:pt idx="143">
                  <c:v>44056</c:v>
                </c:pt>
                <c:pt idx="144">
                  <c:v>44057</c:v>
                </c:pt>
                <c:pt idx="145">
                  <c:v>44058</c:v>
                </c:pt>
                <c:pt idx="146">
                  <c:v>44059</c:v>
                </c:pt>
                <c:pt idx="147">
                  <c:v>44060</c:v>
                </c:pt>
                <c:pt idx="148">
                  <c:v>44061</c:v>
                </c:pt>
                <c:pt idx="149">
                  <c:v>44062</c:v>
                </c:pt>
                <c:pt idx="150">
                  <c:v>44063</c:v>
                </c:pt>
                <c:pt idx="151">
                  <c:v>44064</c:v>
                </c:pt>
                <c:pt idx="152">
                  <c:v>44065</c:v>
                </c:pt>
                <c:pt idx="153">
                  <c:v>44066</c:v>
                </c:pt>
                <c:pt idx="154">
                  <c:v>44067</c:v>
                </c:pt>
                <c:pt idx="155">
                  <c:v>44068</c:v>
                </c:pt>
                <c:pt idx="156">
                  <c:v>44069</c:v>
                </c:pt>
                <c:pt idx="157">
                  <c:v>44070</c:v>
                </c:pt>
                <c:pt idx="158">
                  <c:v>44071</c:v>
                </c:pt>
                <c:pt idx="159">
                  <c:v>44072</c:v>
                </c:pt>
                <c:pt idx="160">
                  <c:v>44073</c:v>
                </c:pt>
                <c:pt idx="161">
                  <c:v>44074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44079</c:v>
                </c:pt>
                <c:pt idx="167">
                  <c:v>44080</c:v>
                </c:pt>
                <c:pt idx="168">
                  <c:v>44081</c:v>
                </c:pt>
                <c:pt idx="169">
                  <c:v>44082</c:v>
                </c:pt>
                <c:pt idx="170">
                  <c:v>44083</c:v>
                </c:pt>
                <c:pt idx="171">
                  <c:v>44084</c:v>
                </c:pt>
                <c:pt idx="172">
                  <c:v>44085</c:v>
                </c:pt>
                <c:pt idx="173">
                  <c:v>44086</c:v>
                </c:pt>
                <c:pt idx="174">
                  <c:v>44087</c:v>
                </c:pt>
                <c:pt idx="175">
                  <c:v>44088</c:v>
                </c:pt>
                <c:pt idx="176">
                  <c:v>44089</c:v>
                </c:pt>
                <c:pt idx="177">
                  <c:v>44090</c:v>
                </c:pt>
                <c:pt idx="178">
                  <c:v>44091</c:v>
                </c:pt>
                <c:pt idx="179">
                  <c:v>44092</c:v>
                </c:pt>
                <c:pt idx="180">
                  <c:v>44093</c:v>
                </c:pt>
                <c:pt idx="181">
                  <c:v>44094</c:v>
                </c:pt>
                <c:pt idx="182">
                  <c:v>44095</c:v>
                </c:pt>
                <c:pt idx="183">
                  <c:v>44096</c:v>
                </c:pt>
                <c:pt idx="184">
                  <c:v>44097</c:v>
                </c:pt>
                <c:pt idx="185">
                  <c:v>44098</c:v>
                </c:pt>
                <c:pt idx="186">
                  <c:v>44099</c:v>
                </c:pt>
                <c:pt idx="187">
                  <c:v>44100</c:v>
                </c:pt>
                <c:pt idx="188">
                  <c:v>44101</c:v>
                </c:pt>
                <c:pt idx="189">
                  <c:v>44102</c:v>
                </c:pt>
                <c:pt idx="190">
                  <c:v>44103</c:v>
                </c:pt>
                <c:pt idx="191">
                  <c:v>44104</c:v>
                </c:pt>
                <c:pt idx="192">
                  <c:v>44105</c:v>
                </c:pt>
                <c:pt idx="193">
                  <c:v>44106</c:v>
                </c:pt>
                <c:pt idx="194">
                  <c:v>44107</c:v>
                </c:pt>
                <c:pt idx="195">
                  <c:v>44108</c:v>
                </c:pt>
                <c:pt idx="196">
                  <c:v>44109</c:v>
                </c:pt>
                <c:pt idx="197">
                  <c:v>44110</c:v>
                </c:pt>
                <c:pt idx="198">
                  <c:v>44111</c:v>
                </c:pt>
                <c:pt idx="199">
                  <c:v>44112</c:v>
                </c:pt>
                <c:pt idx="200">
                  <c:v>44113</c:v>
                </c:pt>
                <c:pt idx="201">
                  <c:v>44114</c:v>
                </c:pt>
                <c:pt idx="202">
                  <c:v>44115</c:v>
                </c:pt>
                <c:pt idx="203">
                  <c:v>44116</c:v>
                </c:pt>
                <c:pt idx="204">
                  <c:v>44117</c:v>
                </c:pt>
                <c:pt idx="205">
                  <c:v>44118</c:v>
                </c:pt>
                <c:pt idx="206">
                  <c:v>44119</c:v>
                </c:pt>
                <c:pt idx="207">
                  <c:v>44120</c:v>
                </c:pt>
                <c:pt idx="208">
                  <c:v>44121</c:v>
                </c:pt>
                <c:pt idx="209">
                  <c:v>44122</c:v>
                </c:pt>
                <c:pt idx="210">
                  <c:v>44123</c:v>
                </c:pt>
                <c:pt idx="211">
                  <c:v>44124</c:v>
                </c:pt>
                <c:pt idx="212">
                  <c:v>44125</c:v>
                </c:pt>
                <c:pt idx="213">
                  <c:v>44126</c:v>
                </c:pt>
                <c:pt idx="214">
                  <c:v>44127</c:v>
                </c:pt>
                <c:pt idx="215">
                  <c:v>44128</c:v>
                </c:pt>
                <c:pt idx="216">
                  <c:v>44129</c:v>
                </c:pt>
                <c:pt idx="217">
                  <c:v>44130</c:v>
                </c:pt>
                <c:pt idx="218">
                  <c:v>44131</c:v>
                </c:pt>
                <c:pt idx="219">
                  <c:v>44132</c:v>
                </c:pt>
                <c:pt idx="220">
                  <c:v>44133</c:v>
                </c:pt>
                <c:pt idx="221">
                  <c:v>44134</c:v>
                </c:pt>
                <c:pt idx="222">
                  <c:v>44135</c:v>
                </c:pt>
                <c:pt idx="223">
                  <c:v>44136</c:v>
                </c:pt>
                <c:pt idx="224">
                  <c:v>44137</c:v>
                </c:pt>
                <c:pt idx="225">
                  <c:v>44138</c:v>
                </c:pt>
                <c:pt idx="226">
                  <c:v>44139</c:v>
                </c:pt>
                <c:pt idx="227">
                  <c:v>44140</c:v>
                </c:pt>
                <c:pt idx="228">
                  <c:v>44141</c:v>
                </c:pt>
                <c:pt idx="229">
                  <c:v>44142</c:v>
                </c:pt>
                <c:pt idx="230">
                  <c:v>44143</c:v>
                </c:pt>
                <c:pt idx="231">
                  <c:v>44144</c:v>
                </c:pt>
                <c:pt idx="232">
                  <c:v>44145</c:v>
                </c:pt>
                <c:pt idx="233">
                  <c:v>44146</c:v>
                </c:pt>
                <c:pt idx="234">
                  <c:v>44147</c:v>
                </c:pt>
                <c:pt idx="235">
                  <c:v>44148</c:v>
                </c:pt>
                <c:pt idx="236">
                  <c:v>44149</c:v>
                </c:pt>
                <c:pt idx="237">
                  <c:v>44150</c:v>
                </c:pt>
                <c:pt idx="238">
                  <c:v>44151</c:v>
                </c:pt>
                <c:pt idx="239">
                  <c:v>44152</c:v>
                </c:pt>
                <c:pt idx="240">
                  <c:v>44153</c:v>
                </c:pt>
                <c:pt idx="241">
                  <c:v>44154</c:v>
                </c:pt>
                <c:pt idx="242">
                  <c:v>44155</c:v>
                </c:pt>
                <c:pt idx="243">
                  <c:v>44156</c:v>
                </c:pt>
                <c:pt idx="244">
                  <c:v>44157</c:v>
                </c:pt>
                <c:pt idx="245">
                  <c:v>44158</c:v>
                </c:pt>
                <c:pt idx="246">
                  <c:v>44159</c:v>
                </c:pt>
                <c:pt idx="247">
                  <c:v>44160</c:v>
                </c:pt>
                <c:pt idx="248">
                  <c:v>44161</c:v>
                </c:pt>
                <c:pt idx="249">
                  <c:v>44162</c:v>
                </c:pt>
                <c:pt idx="250">
                  <c:v>44163</c:v>
                </c:pt>
                <c:pt idx="251">
                  <c:v>44164</c:v>
                </c:pt>
                <c:pt idx="252">
                  <c:v>44165</c:v>
                </c:pt>
                <c:pt idx="253">
                  <c:v>44166</c:v>
                </c:pt>
                <c:pt idx="254">
                  <c:v>44167</c:v>
                </c:pt>
                <c:pt idx="255">
                  <c:v>44168</c:v>
                </c:pt>
                <c:pt idx="256">
                  <c:v>44169</c:v>
                </c:pt>
                <c:pt idx="257">
                  <c:v>44170</c:v>
                </c:pt>
                <c:pt idx="258">
                  <c:v>44171</c:v>
                </c:pt>
                <c:pt idx="259">
                  <c:v>44172</c:v>
                </c:pt>
                <c:pt idx="260">
                  <c:v>44173</c:v>
                </c:pt>
                <c:pt idx="261">
                  <c:v>44174</c:v>
                </c:pt>
                <c:pt idx="262">
                  <c:v>44175</c:v>
                </c:pt>
                <c:pt idx="263">
                  <c:v>44176</c:v>
                </c:pt>
                <c:pt idx="264">
                  <c:v>44177</c:v>
                </c:pt>
                <c:pt idx="265">
                  <c:v>44178</c:v>
                </c:pt>
                <c:pt idx="266">
                  <c:v>44179</c:v>
                </c:pt>
                <c:pt idx="267">
                  <c:v>44180</c:v>
                </c:pt>
                <c:pt idx="268">
                  <c:v>44181</c:v>
                </c:pt>
                <c:pt idx="269">
                  <c:v>44182</c:v>
                </c:pt>
              </c:numCache>
            </c:numRef>
          </c:cat>
          <c:val>
            <c:numRef>
              <c:f>Rt!$AN$3:$AN$272</c:f>
              <c:numCache>
                <c:formatCode>General</c:formatCode>
                <c:ptCount val="270"/>
                <c:pt idx="0">
                  <c:v>2.3598446346482942</c:v>
                </c:pt>
                <c:pt idx="1">
                  <c:v>2.0667172510237681</c:v>
                </c:pt>
                <c:pt idx="2">
                  <c:v>1.9402966294505279</c:v>
                </c:pt>
                <c:pt idx="3">
                  <c:v>1.7820385673203081</c:v>
                </c:pt>
                <c:pt idx="4">
                  <c:v>1.651746680864568</c:v>
                </c:pt>
                <c:pt idx="5">
                  <c:v>1.559974713094548</c:v>
                </c:pt>
                <c:pt idx="6">
                  <c:v>1.4706405793904311</c:v>
                </c:pt>
                <c:pt idx="7">
                  <c:v>1.379553862253688</c:v>
                </c:pt>
                <c:pt idx="8">
                  <c:v>1.2822623471754271</c:v>
                </c:pt>
                <c:pt idx="9">
                  <c:v>1.1816039529313109</c:v>
                </c:pt>
                <c:pt idx="10">
                  <c:v>1.1165797380794489</c:v>
                </c:pt>
                <c:pt idx="11">
                  <c:v>1.0330449034079701</c:v>
                </c:pt>
                <c:pt idx="12">
                  <c:v>0.95455881618423288</c:v>
                </c:pt>
                <c:pt idx="13">
                  <c:v>0.88169558844618001</c:v>
                </c:pt>
                <c:pt idx="14">
                  <c:v>0.83156767507750773</c:v>
                </c:pt>
                <c:pt idx="15">
                  <c:v>0.81949045345896787</c:v>
                </c:pt>
                <c:pt idx="16">
                  <c:v>0.80010780842142892</c:v>
                </c:pt>
                <c:pt idx="17">
                  <c:v>0.78877389902974382</c:v>
                </c:pt>
                <c:pt idx="18">
                  <c:v>0.78615146064903663</c:v>
                </c:pt>
                <c:pt idx="19">
                  <c:v>0.77889191912017386</c:v>
                </c:pt>
                <c:pt idx="20">
                  <c:v>0.77677224747934048</c:v>
                </c:pt>
                <c:pt idx="21">
                  <c:v>0.77959364676477216</c:v>
                </c:pt>
                <c:pt idx="22">
                  <c:v>0.73294508474722808</c:v>
                </c:pt>
                <c:pt idx="23">
                  <c:v>0.71220808600788055</c:v>
                </c:pt>
                <c:pt idx="24">
                  <c:v>0.69723564275180783</c:v>
                </c:pt>
                <c:pt idx="25">
                  <c:v>0.69165612685835909</c:v>
                </c:pt>
                <c:pt idx="26">
                  <c:v>0.68307205441634911</c:v>
                </c:pt>
                <c:pt idx="27">
                  <c:v>0.70634823495882215</c:v>
                </c:pt>
                <c:pt idx="28">
                  <c:v>0.71793649187429587</c:v>
                </c:pt>
                <c:pt idx="29">
                  <c:v>0.75961377763715709</c:v>
                </c:pt>
                <c:pt idx="30">
                  <c:v>0.75177482145011998</c:v>
                </c:pt>
                <c:pt idx="31">
                  <c:v>0.73205092405992334</c:v>
                </c:pt>
                <c:pt idx="32">
                  <c:v>0.72132979696475408</c:v>
                </c:pt>
                <c:pt idx="33">
                  <c:v>0.72220613849876969</c:v>
                </c:pt>
                <c:pt idx="34">
                  <c:v>0.70238978181195666</c:v>
                </c:pt>
                <c:pt idx="35">
                  <c:v>0.70979799478167716</c:v>
                </c:pt>
                <c:pt idx="36">
                  <c:v>0.69624074150102078</c:v>
                </c:pt>
                <c:pt idx="37">
                  <c:v>0.71230908130545956</c:v>
                </c:pt>
                <c:pt idx="38">
                  <c:v>0.71372217237145197</c:v>
                </c:pt>
                <c:pt idx="39">
                  <c:v>0.69213584151655561</c:v>
                </c:pt>
                <c:pt idx="40">
                  <c:v>0.64304434674054534</c:v>
                </c:pt>
                <c:pt idx="41">
                  <c:v>0.63147614999593771</c:v>
                </c:pt>
                <c:pt idx="42">
                  <c:v>0.64420246725737307</c:v>
                </c:pt>
                <c:pt idx="43">
                  <c:v>0.64256403805981388</c:v>
                </c:pt>
                <c:pt idx="44">
                  <c:v>0.61793134959084484</c:v>
                </c:pt>
                <c:pt idx="45">
                  <c:v>0.62115351786485185</c:v>
                </c:pt>
                <c:pt idx="46">
                  <c:v>0.61515643166600853</c:v>
                </c:pt>
                <c:pt idx="47">
                  <c:v>0.6685792080209767</c:v>
                </c:pt>
                <c:pt idx="48">
                  <c:v>0.71903188326550416</c:v>
                </c:pt>
                <c:pt idx="49">
                  <c:v>0.7129679049158697</c:v>
                </c:pt>
                <c:pt idx="50">
                  <c:v>0.69025197422231732</c:v>
                </c:pt>
                <c:pt idx="51">
                  <c:v>0.70251428541656247</c:v>
                </c:pt>
                <c:pt idx="52">
                  <c:v>0.68179561806564359</c:v>
                </c:pt>
                <c:pt idx="53">
                  <c:v>0.70337783505402629</c:v>
                </c:pt>
                <c:pt idx="54">
                  <c:v>0.70584175280140204</c:v>
                </c:pt>
                <c:pt idx="55">
                  <c:v>0.71443302015435217</c:v>
                </c:pt>
                <c:pt idx="56">
                  <c:v>0.76275750921072205</c:v>
                </c:pt>
                <c:pt idx="57">
                  <c:v>0.77559778324820339</c:v>
                </c:pt>
                <c:pt idx="58">
                  <c:v>0.78504448259200132</c:v>
                </c:pt>
                <c:pt idx="59">
                  <c:v>0.78875344885532039</c:v>
                </c:pt>
                <c:pt idx="60">
                  <c:v>0.74969894279019866</c:v>
                </c:pt>
                <c:pt idx="61">
                  <c:v>0.74806943033942275</c:v>
                </c:pt>
                <c:pt idx="62">
                  <c:v>0.74124379930447359</c:v>
                </c:pt>
                <c:pt idx="63">
                  <c:v>0.74550204657948516</c:v>
                </c:pt>
                <c:pt idx="64">
                  <c:v>0.72421772749878777</c:v>
                </c:pt>
                <c:pt idx="65">
                  <c:v>0.70080405867522721</c:v>
                </c:pt>
                <c:pt idx="66">
                  <c:v>0.65971923654047582</c:v>
                </c:pt>
                <c:pt idx="67">
                  <c:v>0.68173221981775955</c:v>
                </c:pt>
                <c:pt idx="68">
                  <c:v>0.70001917578000006</c:v>
                </c:pt>
                <c:pt idx="69">
                  <c:v>0.7339869977575294</c:v>
                </c:pt>
                <c:pt idx="70">
                  <c:v>0.730794005257284</c:v>
                </c:pt>
                <c:pt idx="71">
                  <c:v>0.74743246603580771</c:v>
                </c:pt>
                <c:pt idx="72">
                  <c:v>0.6837924830620159</c:v>
                </c:pt>
                <c:pt idx="73">
                  <c:v>0.73219981296948833</c:v>
                </c:pt>
                <c:pt idx="74">
                  <c:v>0.75814241363764467</c:v>
                </c:pt>
                <c:pt idx="75">
                  <c:v>0.716606291715012</c:v>
                </c:pt>
                <c:pt idx="76">
                  <c:v>0.73773302087166215</c:v>
                </c:pt>
                <c:pt idx="77">
                  <c:v>0.72815614137251727</c:v>
                </c:pt>
                <c:pt idx="78">
                  <c:v>0.7286140558933849</c:v>
                </c:pt>
                <c:pt idx="79">
                  <c:v>0.75165772359716909</c:v>
                </c:pt>
                <c:pt idx="80">
                  <c:v>0.78400119685326752</c:v>
                </c:pt>
                <c:pt idx="81">
                  <c:v>0.79810164892416602</c:v>
                </c:pt>
                <c:pt idx="82">
                  <c:v>0.77575272307605636</c:v>
                </c:pt>
                <c:pt idx="83">
                  <c:v>0.76587574511033463</c:v>
                </c:pt>
                <c:pt idx="84">
                  <c:v>0.76273843661885887</c:v>
                </c:pt>
                <c:pt idx="85">
                  <c:v>0.78876799208351644</c:v>
                </c:pt>
                <c:pt idx="86">
                  <c:v>0.81504738286929002</c:v>
                </c:pt>
                <c:pt idx="87">
                  <c:v>0.76520529888726063</c:v>
                </c:pt>
                <c:pt idx="88">
                  <c:v>0.76672519570625397</c:v>
                </c:pt>
                <c:pt idx="89">
                  <c:v>0.83025213912307172</c:v>
                </c:pt>
                <c:pt idx="90">
                  <c:v>0.808814802074031</c:v>
                </c:pt>
                <c:pt idx="91">
                  <c:v>0.83317078822349255</c:v>
                </c:pt>
                <c:pt idx="92">
                  <c:v>0.76843166096063165</c:v>
                </c:pt>
                <c:pt idx="93">
                  <c:v>0.76449965465156855</c:v>
                </c:pt>
                <c:pt idx="94">
                  <c:v>0.78138554148561867</c:v>
                </c:pt>
                <c:pt idx="95">
                  <c:v>0.79226687680341934</c:v>
                </c:pt>
                <c:pt idx="96">
                  <c:v>0.80086791979932304</c:v>
                </c:pt>
                <c:pt idx="97">
                  <c:v>0.7833838105882962</c:v>
                </c:pt>
                <c:pt idx="98">
                  <c:v>0.81284271851315704</c:v>
                </c:pt>
                <c:pt idx="99">
                  <c:v>0.87712857646116849</c:v>
                </c:pt>
                <c:pt idx="100">
                  <c:v>0.83434202163453064</c:v>
                </c:pt>
                <c:pt idx="101">
                  <c:v>0.79238889788092015</c:v>
                </c:pt>
                <c:pt idx="102">
                  <c:v>0.69274618454630432</c:v>
                </c:pt>
                <c:pt idx="103">
                  <c:v>0.71524370211250055</c:v>
                </c:pt>
                <c:pt idx="104">
                  <c:v>0.75915265031016033</c:v>
                </c:pt>
                <c:pt idx="105">
                  <c:v>0.75392046366697807</c:v>
                </c:pt>
                <c:pt idx="106">
                  <c:v>0.76269891966943859</c:v>
                </c:pt>
                <c:pt idx="107">
                  <c:v>0.7916257327425309</c:v>
                </c:pt>
                <c:pt idx="108">
                  <c:v>0.7856373864757914</c:v>
                </c:pt>
                <c:pt idx="109">
                  <c:v>0.82079945198440563</c:v>
                </c:pt>
                <c:pt idx="110">
                  <c:v>0.76115745059245921</c:v>
                </c:pt>
                <c:pt idx="111">
                  <c:v>0.79328423989205288</c:v>
                </c:pt>
                <c:pt idx="112">
                  <c:v>0.81873418474035808</c:v>
                </c:pt>
                <c:pt idx="113">
                  <c:v>0.87950322674735759</c:v>
                </c:pt>
                <c:pt idx="114">
                  <c:v>0.89599973415955558</c:v>
                </c:pt>
                <c:pt idx="115">
                  <c:v>0.9294061088244151</c:v>
                </c:pt>
                <c:pt idx="116">
                  <c:v>0.95716912606607707</c:v>
                </c:pt>
                <c:pt idx="117">
                  <c:v>1.135103031127179</c:v>
                </c:pt>
                <c:pt idx="118">
                  <c:v>1.2134186656151762</c:v>
                </c:pt>
                <c:pt idx="119">
                  <c:v>1.202480255799441</c:v>
                </c:pt>
                <c:pt idx="120">
                  <c:v>0.98016530559924597</c:v>
                </c:pt>
                <c:pt idx="121">
                  <c:v>1.0406441569039471</c:v>
                </c:pt>
                <c:pt idx="122">
                  <c:v>1.1401666451636401</c:v>
                </c:pt>
                <c:pt idx="123">
                  <c:v>1.3040006747477129</c:v>
                </c:pt>
                <c:pt idx="124">
                  <c:v>1.209827962009989</c:v>
                </c:pt>
                <c:pt idx="125">
                  <c:v>1.113265113010605</c:v>
                </c:pt>
                <c:pt idx="126">
                  <c:v>1.105910714929554</c:v>
                </c:pt>
                <c:pt idx="127">
                  <c:v>1.2941679600325979</c:v>
                </c:pt>
                <c:pt idx="128">
                  <c:v>1.3288384425543931</c:v>
                </c:pt>
                <c:pt idx="129">
                  <c:v>1.1975722594523461</c:v>
                </c:pt>
                <c:pt idx="130">
                  <c:v>0.99586509554982605</c:v>
                </c:pt>
                <c:pt idx="131">
                  <c:v>0.97415706248632794</c:v>
                </c:pt>
                <c:pt idx="132">
                  <c:v>1.00294744642794</c:v>
                </c:pt>
                <c:pt idx="133">
                  <c:v>1.0062705933594629</c:v>
                </c:pt>
                <c:pt idx="134">
                  <c:v>0.88667974937197624</c:v>
                </c:pt>
                <c:pt idx="135">
                  <c:v>0.91719504867482093</c:v>
                </c:pt>
                <c:pt idx="136">
                  <c:v>0.9599123548226971</c:v>
                </c:pt>
                <c:pt idx="137">
                  <c:v>1.0431588741409081</c:v>
                </c:pt>
                <c:pt idx="138">
                  <c:v>1.0527080951003132</c:v>
                </c:pt>
                <c:pt idx="139">
                  <c:v>1.005873431491179</c:v>
                </c:pt>
                <c:pt idx="140">
                  <c:v>1.0222519108041181</c:v>
                </c:pt>
                <c:pt idx="141">
                  <c:v>1.146771217777347</c:v>
                </c:pt>
                <c:pt idx="142">
                  <c:v>1.0545547776591331</c:v>
                </c:pt>
                <c:pt idx="143">
                  <c:v>1.072861506197397</c:v>
                </c:pt>
                <c:pt idx="144">
                  <c:v>1.038203820362394</c:v>
                </c:pt>
                <c:pt idx="145">
                  <c:v>1.0188518136923879</c:v>
                </c:pt>
                <c:pt idx="146">
                  <c:v>1.0216297445126581</c:v>
                </c:pt>
                <c:pt idx="147">
                  <c:v>0.91675915867735192</c:v>
                </c:pt>
                <c:pt idx="148">
                  <c:v>0.83018001237420691</c:v>
                </c:pt>
                <c:pt idx="149">
                  <c:v>0.84877799817105626</c:v>
                </c:pt>
                <c:pt idx="150">
                  <c:v>0.79070230021105081</c:v>
                </c:pt>
                <c:pt idx="151">
                  <c:v>0.79945610403803669</c:v>
                </c:pt>
                <c:pt idx="152">
                  <c:v>0.7645095456984945</c:v>
                </c:pt>
                <c:pt idx="153">
                  <c:v>0.73384268000802211</c:v>
                </c:pt>
                <c:pt idx="154">
                  <c:v>0.76838318664274718</c:v>
                </c:pt>
                <c:pt idx="155">
                  <c:v>0.71032313770408351</c:v>
                </c:pt>
                <c:pt idx="156">
                  <c:v>0.66579074698252871</c:v>
                </c:pt>
                <c:pt idx="157">
                  <c:v>0.66385037355302523</c:v>
                </c:pt>
                <c:pt idx="158">
                  <c:v>0.65539267507621257</c:v>
                </c:pt>
                <c:pt idx="159">
                  <c:v>0.60582064467467067</c:v>
                </c:pt>
                <c:pt idx="160">
                  <c:v>0.62926922998966317</c:v>
                </c:pt>
                <c:pt idx="161">
                  <c:v>0.66427522964376573</c:v>
                </c:pt>
                <c:pt idx="162">
                  <c:v>0.79639677089772121</c:v>
                </c:pt>
                <c:pt idx="163">
                  <c:v>0.87104185962176617</c:v>
                </c:pt>
                <c:pt idx="164">
                  <c:v>0.84260596813947808</c:v>
                </c:pt>
                <c:pt idx="165">
                  <c:v>0.85458201282782287</c:v>
                </c:pt>
                <c:pt idx="166">
                  <c:v>0.92943598960735208</c:v>
                </c:pt>
                <c:pt idx="167">
                  <c:v>0.94458365679095091</c:v>
                </c:pt>
                <c:pt idx="168">
                  <c:v>1.0192537414467542</c:v>
                </c:pt>
                <c:pt idx="169">
                  <c:v>1.130198575010706</c:v>
                </c:pt>
                <c:pt idx="170">
                  <c:v>1.0886192591428172</c:v>
                </c:pt>
                <c:pt idx="171">
                  <c:v>1.1278879277303342</c:v>
                </c:pt>
                <c:pt idx="172">
                  <c:v>1.1482969898915911</c:v>
                </c:pt>
                <c:pt idx="173">
                  <c:v>1.2237410309430781</c:v>
                </c:pt>
                <c:pt idx="174">
                  <c:v>1.322450533932894</c:v>
                </c:pt>
                <c:pt idx="175">
                  <c:v>1.269720684395433</c:v>
                </c:pt>
                <c:pt idx="176">
                  <c:v>1.2060062324746201</c:v>
                </c:pt>
                <c:pt idx="177">
                  <c:v>1.2127606872716341</c:v>
                </c:pt>
                <c:pt idx="178">
                  <c:v>1.244514634268868</c:v>
                </c:pt>
                <c:pt idx="179">
                  <c:v>1.247753684592612</c:v>
                </c:pt>
                <c:pt idx="180">
                  <c:v>1.244154211875711</c:v>
                </c:pt>
                <c:pt idx="181">
                  <c:v>1.1784760137048331</c:v>
                </c:pt>
                <c:pt idx="182">
                  <c:v>1.1931993044299709</c:v>
                </c:pt>
                <c:pt idx="183">
                  <c:v>1.189491403047588</c:v>
                </c:pt>
                <c:pt idx="184">
                  <c:v>1.202710283764119</c:v>
                </c:pt>
                <c:pt idx="185">
                  <c:v>1.232294455052757</c:v>
                </c:pt>
                <c:pt idx="186">
                  <c:v>1.217467330284951</c:v>
                </c:pt>
                <c:pt idx="187">
                  <c:v>1.1259200127595321</c:v>
                </c:pt>
                <c:pt idx="188">
                  <c:v>1.0551508801967429</c:v>
                </c:pt>
                <c:pt idx="189">
                  <c:v>1.0131358326254101</c:v>
                </c:pt>
                <c:pt idx="190">
                  <c:v>1.0136806278678452</c:v>
                </c:pt>
                <c:pt idx="191">
                  <c:v>1.0159692595233389</c:v>
                </c:pt>
                <c:pt idx="192">
                  <c:v>0.997890362614125</c:v>
                </c:pt>
                <c:pt idx="193">
                  <c:v>0.96306142996683897</c:v>
                </c:pt>
                <c:pt idx="194">
                  <c:v>0.98657161420118389</c:v>
                </c:pt>
                <c:pt idx="195">
                  <c:v>1.0470894785910181</c:v>
                </c:pt>
                <c:pt idx="196">
                  <c:v>1.0723381650411572</c:v>
                </c:pt>
                <c:pt idx="197">
                  <c:v>1.0742021227282139</c:v>
                </c:pt>
                <c:pt idx="198">
                  <c:v>1.11900098490246</c:v>
                </c:pt>
                <c:pt idx="199">
                  <c:v>1.1362487414785831</c:v>
                </c:pt>
                <c:pt idx="200">
                  <c:v>1.2035149652502091</c:v>
                </c:pt>
                <c:pt idx="201">
                  <c:v>1.271339974683027</c:v>
                </c:pt>
                <c:pt idx="202">
                  <c:v>1.2520618446564991</c:v>
                </c:pt>
                <c:pt idx="203">
                  <c:v>1.263428514054918</c:v>
                </c:pt>
                <c:pt idx="204">
                  <c:v>1.3048332945904348</c:v>
                </c:pt>
                <c:pt idx="205">
                  <c:v>1.3445460626354551</c:v>
                </c:pt>
                <c:pt idx="206">
                  <c:v>1.3990793855197681</c:v>
                </c:pt>
                <c:pt idx="207">
                  <c:v>1.3652054635075201</c:v>
                </c:pt>
                <c:pt idx="208">
                  <c:v>1.400887551521979</c:v>
                </c:pt>
                <c:pt idx="209">
                  <c:v>1.371804293528361</c:v>
                </c:pt>
                <c:pt idx="210">
                  <c:v>1.309490534890593</c:v>
                </c:pt>
                <c:pt idx="211">
                  <c:v>1.3181528938629601</c:v>
                </c:pt>
                <c:pt idx="212">
                  <c:v>1.30614759506844</c:v>
                </c:pt>
                <c:pt idx="213">
                  <c:v>1.3117613802218822</c:v>
                </c:pt>
                <c:pt idx="214">
                  <c:v>1.3780351353340081</c:v>
                </c:pt>
                <c:pt idx="215">
                  <c:v>1.36734638572314</c:v>
                </c:pt>
                <c:pt idx="216">
                  <c:v>1.341932090750541</c:v>
                </c:pt>
                <c:pt idx="217">
                  <c:v>1.3200914417694389</c:v>
                </c:pt>
                <c:pt idx="218">
                  <c:v>1.3002674898509099</c:v>
                </c:pt>
                <c:pt idx="219">
                  <c:v>1.2913148188708921</c:v>
                </c:pt>
                <c:pt idx="220">
                  <c:v>1.237665078018801</c:v>
                </c:pt>
                <c:pt idx="221">
                  <c:v>1.1766426122557352</c:v>
                </c:pt>
                <c:pt idx="222">
                  <c:v>1.1200202489506321</c:v>
                </c:pt>
                <c:pt idx="223">
                  <c:v>1.067256242232921</c:v>
                </c:pt>
                <c:pt idx="224">
                  <c:v>1.032506495734077</c:v>
                </c:pt>
                <c:pt idx="225">
                  <c:v>1.035092702589246</c:v>
                </c:pt>
                <c:pt idx="226">
                  <c:v>0.98462983839682505</c:v>
                </c:pt>
                <c:pt idx="227">
                  <c:v>0.93476947406586297</c:v>
                </c:pt>
                <c:pt idx="228">
                  <c:v>0.89285935714941156</c:v>
                </c:pt>
                <c:pt idx="229">
                  <c:v>0.85016072461042536</c:v>
                </c:pt>
                <c:pt idx="230">
                  <c:v>0.82236664154859662</c:v>
                </c:pt>
                <c:pt idx="231">
                  <c:v>0.79976726814392729</c:v>
                </c:pt>
                <c:pt idx="232">
                  <c:v>0.76009122199943469</c:v>
                </c:pt>
                <c:pt idx="233">
                  <c:v>0.75697641318354292</c:v>
                </c:pt>
                <c:pt idx="234">
                  <c:v>0.74867093161597353</c:v>
                </c:pt>
                <c:pt idx="235">
                  <c:v>0.75692801563378831</c:v>
                </c:pt>
                <c:pt idx="236">
                  <c:v>0.77358685018921114</c:v>
                </c:pt>
                <c:pt idx="237">
                  <c:v>0.77486941356708061</c:v>
                </c:pt>
                <c:pt idx="238">
                  <c:v>0.76132115531876432</c:v>
                </c:pt>
                <c:pt idx="239">
                  <c:v>0.72578440573742709</c:v>
                </c:pt>
                <c:pt idx="240">
                  <c:v>0.7029362871008541</c:v>
                </c:pt>
                <c:pt idx="241">
                  <c:v>0.7193281193361063</c:v>
                </c:pt>
                <c:pt idx="242">
                  <c:v>0.69751451925695529</c:v>
                </c:pt>
                <c:pt idx="243">
                  <c:v>0.67255080210264873</c:v>
                </c:pt>
                <c:pt idx="244">
                  <c:v>0.68139634328534615</c:v>
                </c:pt>
                <c:pt idx="245">
                  <c:v>0.69685335678780902</c:v>
                </c:pt>
                <c:pt idx="246">
                  <c:v>0.70807692693539248</c:v>
                </c:pt>
                <c:pt idx="247">
                  <c:v>0.71490501148484165</c:v>
                </c:pt>
                <c:pt idx="248">
                  <c:v>0.71332939066936762</c:v>
                </c:pt>
                <c:pt idx="249">
                  <c:v>0.71659483842278338</c:v>
                </c:pt>
                <c:pt idx="250">
                  <c:v>0.73342581197206691</c:v>
                </c:pt>
                <c:pt idx="251">
                  <c:v>0.74032837461194401</c:v>
                </c:pt>
                <c:pt idx="252">
                  <c:v>0.73252202567242508</c:v>
                </c:pt>
                <c:pt idx="253">
                  <c:v>0.71783735156828021</c:v>
                </c:pt>
                <c:pt idx="254">
                  <c:v>0.7276471598754306</c:v>
                </c:pt>
                <c:pt idx="255">
                  <c:v>0.72584425792697049</c:v>
                </c:pt>
                <c:pt idx="256">
                  <c:v>0.74768266986588716</c:v>
                </c:pt>
                <c:pt idx="257">
                  <c:v>0.77953836772317153</c:v>
                </c:pt>
                <c:pt idx="258">
                  <c:v>0.80777728639830959</c:v>
                </c:pt>
                <c:pt idx="259">
                  <c:v>0.84658199882492347</c:v>
                </c:pt>
                <c:pt idx="260">
                  <c:v>0.87100120862403396</c:v>
                </c:pt>
                <c:pt idx="261">
                  <c:v>0.85214002242747511</c:v>
                </c:pt>
                <c:pt idx="262">
                  <c:v>0.86763389265341995</c:v>
                </c:pt>
                <c:pt idx="263">
                  <c:v>0.85337128607895629</c:v>
                </c:pt>
                <c:pt idx="264">
                  <c:v>0.84391604710666379</c:v>
                </c:pt>
                <c:pt idx="265">
                  <c:v>0.87943608618777991</c:v>
                </c:pt>
                <c:pt idx="266">
                  <c:v>0.87262082172641886</c:v>
                </c:pt>
                <c:pt idx="267">
                  <c:v>0.88117481748801418</c:v>
                </c:pt>
                <c:pt idx="268">
                  <c:v>0.89280254792836622</c:v>
                </c:pt>
                <c:pt idx="269">
                  <c:v>0.89863138705170698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B69-42F5-95A4-54C5D5B2398F}"/>
            </c:ext>
          </c:extLst>
        </c:ser>
        <c:ser>
          <c:idx val="0"/>
          <c:order val="3"/>
          <c:tx>
            <c:strRef>
              <c:f>Rt!$AL$2</c:f>
              <c:strCache>
                <c:ptCount val="1"/>
                <c:pt idx="0">
                  <c:v>Rt Pcr Positives?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Rt!$AK$3:$AK$272</c:f>
              <c:numCache>
                <c:formatCode>d\-mmm</c:formatCode>
                <c:ptCount val="270"/>
                <c:pt idx="0">
                  <c:v>43913</c:v>
                </c:pt>
                <c:pt idx="1">
                  <c:v>43914</c:v>
                </c:pt>
                <c:pt idx="2">
                  <c:v>43915</c:v>
                </c:pt>
                <c:pt idx="3">
                  <c:v>43916</c:v>
                </c:pt>
                <c:pt idx="4">
                  <c:v>43917</c:v>
                </c:pt>
                <c:pt idx="5">
                  <c:v>43918</c:v>
                </c:pt>
                <c:pt idx="6">
                  <c:v>43919</c:v>
                </c:pt>
                <c:pt idx="7">
                  <c:v>43920</c:v>
                </c:pt>
                <c:pt idx="8">
                  <c:v>43921</c:v>
                </c:pt>
                <c:pt idx="9">
                  <c:v>43922</c:v>
                </c:pt>
                <c:pt idx="10">
                  <c:v>43923</c:v>
                </c:pt>
                <c:pt idx="11">
                  <c:v>43924</c:v>
                </c:pt>
                <c:pt idx="12">
                  <c:v>43925</c:v>
                </c:pt>
                <c:pt idx="13">
                  <c:v>43926</c:v>
                </c:pt>
                <c:pt idx="14">
                  <c:v>43927</c:v>
                </c:pt>
                <c:pt idx="15">
                  <c:v>43928</c:v>
                </c:pt>
                <c:pt idx="16">
                  <c:v>43929</c:v>
                </c:pt>
                <c:pt idx="17">
                  <c:v>43930</c:v>
                </c:pt>
                <c:pt idx="18">
                  <c:v>43931</c:v>
                </c:pt>
                <c:pt idx="19">
                  <c:v>43932</c:v>
                </c:pt>
                <c:pt idx="20">
                  <c:v>43933</c:v>
                </c:pt>
                <c:pt idx="21">
                  <c:v>43934</c:v>
                </c:pt>
                <c:pt idx="22">
                  <c:v>43935</c:v>
                </c:pt>
                <c:pt idx="23">
                  <c:v>43936</c:v>
                </c:pt>
                <c:pt idx="24">
                  <c:v>43937</c:v>
                </c:pt>
                <c:pt idx="25">
                  <c:v>43938</c:v>
                </c:pt>
                <c:pt idx="26">
                  <c:v>43939</c:v>
                </c:pt>
                <c:pt idx="27">
                  <c:v>43940</c:v>
                </c:pt>
                <c:pt idx="28">
                  <c:v>43941</c:v>
                </c:pt>
                <c:pt idx="29">
                  <c:v>43942</c:v>
                </c:pt>
                <c:pt idx="30">
                  <c:v>43943</c:v>
                </c:pt>
                <c:pt idx="31">
                  <c:v>43944</c:v>
                </c:pt>
                <c:pt idx="32">
                  <c:v>43945</c:v>
                </c:pt>
                <c:pt idx="33">
                  <c:v>43946</c:v>
                </c:pt>
                <c:pt idx="34">
                  <c:v>43947</c:v>
                </c:pt>
                <c:pt idx="35">
                  <c:v>43948</c:v>
                </c:pt>
                <c:pt idx="36">
                  <c:v>43949</c:v>
                </c:pt>
                <c:pt idx="37">
                  <c:v>43950</c:v>
                </c:pt>
                <c:pt idx="38">
                  <c:v>43951</c:v>
                </c:pt>
                <c:pt idx="39">
                  <c:v>43952</c:v>
                </c:pt>
                <c:pt idx="40">
                  <c:v>43953</c:v>
                </c:pt>
                <c:pt idx="41">
                  <c:v>43954</c:v>
                </c:pt>
                <c:pt idx="42">
                  <c:v>43955</c:v>
                </c:pt>
                <c:pt idx="43">
                  <c:v>43956</c:v>
                </c:pt>
                <c:pt idx="44">
                  <c:v>43957</c:v>
                </c:pt>
                <c:pt idx="45">
                  <c:v>43958</c:v>
                </c:pt>
                <c:pt idx="46">
                  <c:v>43959</c:v>
                </c:pt>
                <c:pt idx="47">
                  <c:v>43960</c:v>
                </c:pt>
                <c:pt idx="48">
                  <c:v>43961</c:v>
                </c:pt>
                <c:pt idx="49">
                  <c:v>43962</c:v>
                </c:pt>
                <c:pt idx="50">
                  <c:v>43963</c:v>
                </c:pt>
                <c:pt idx="51">
                  <c:v>43964</c:v>
                </c:pt>
                <c:pt idx="52">
                  <c:v>43965</c:v>
                </c:pt>
                <c:pt idx="53">
                  <c:v>43966</c:v>
                </c:pt>
                <c:pt idx="54">
                  <c:v>43967</c:v>
                </c:pt>
                <c:pt idx="55">
                  <c:v>43968</c:v>
                </c:pt>
                <c:pt idx="56">
                  <c:v>43969</c:v>
                </c:pt>
                <c:pt idx="57">
                  <c:v>43970</c:v>
                </c:pt>
                <c:pt idx="58">
                  <c:v>43971</c:v>
                </c:pt>
                <c:pt idx="59">
                  <c:v>43972</c:v>
                </c:pt>
                <c:pt idx="60">
                  <c:v>43973</c:v>
                </c:pt>
                <c:pt idx="61">
                  <c:v>43974</c:v>
                </c:pt>
                <c:pt idx="62">
                  <c:v>43975</c:v>
                </c:pt>
                <c:pt idx="63">
                  <c:v>43976</c:v>
                </c:pt>
                <c:pt idx="64">
                  <c:v>43977</c:v>
                </c:pt>
                <c:pt idx="65">
                  <c:v>43978</c:v>
                </c:pt>
                <c:pt idx="66">
                  <c:v>43979</c:v>
                </c:pt>
                <c:pt idx="67">
                  <c:v>43980</c:v>
                </c:pt>
                <c:pt idx="68">
                  <c:v>43981</c:v>
                </c:pt>
                <c:pt idx="69">
                  <c:v>43982</c:v>
                </c:pt>
                <c:pt idx="70">
                  <c:v>43983</c:v>
                </c:pt>
                <c:pt idx="71">
                  <c:v>43984</c:v>
                </c:pt>
                <c:pt idx="72">
                  <c:v>43985</c:v>
                </c:pt>
                <c:pt idx="73">
                  <c:v>43986</c:v>
                </c:pt>
                <c:pt idx="74">
                  <c:v>43987</c:v>
                </c:pt>
                <c:pt idx="75">
                  <c:v>43988</c:v>
                </c:pt>
                <c:pt idx="76">
                  <c:v>43989</c:v>
                </c:pt>
                <c:pt idx="77">
                  <c:v>43990</c:v>
                </c:pt>
                <c:pt idx="78">
                  <c:v>43991</c:v>
                </c:pt>
                <c:pt idx="79">
                  <c:v>43992</c:v>
                </c:pt>
                <c:pt idx="80">
                  <c:v>43993</c:v>
                </c:pt>
                <c:pt idx="81">
                  <c:v>43994</c:v>
                </c:pt>
                <c:pt idx="82">
                  <c:v>43995</c:v>
                </c:pt>
                <c:pt idx="83">
                  <c:v>43996</c:v>
                </c:pt>
                <c:pt idx="84">
                  <c:v>43997</c:v>
                </c:pt>
                <c:pt idx="85">
                  <c:v>43998</c:v>
                </c:pt>
                <c:pt idx="86">
                  <c:v>43999</c:v>
                </c:pt>
                <c:pt idx="87">
                  <c:v>44000</c:v>
                </c:pt>
                <c:pt idx="88">
                  <c:v>44001</c:v>
                </c:pt>
                <c:pt idx="89">
                  <c:v>44002</c:v>
                </c:pt>
                <c:pt idx="90">
                  <c:v>44003</c:v>
                </c:pt>
                <c:pt idx="91">
                  <c:v>44004</c:v>
                </c:pt>
                <c:pt idx="92">
                  <c:v>44005</c:v>
                </c:pt>
                <c:pt idx="93">
                  <c:v>44006</c:v>
                </c:pt>
                <c:pt idx="94">
                  <c:v>44007</c:v>
                </c:pt>
                <c:pt idx="95">
                  <c:v>44008</c:v>
                </c:pt>
                <c:pt idx="96">
                  <c:v>44009</c:v>
                </c:pt>
                <c:pt idx="97">
                  <c:v>44010</c:v>
                </c:pt>
                <c:pt idx="98">
                  <c:v>44011</c:v>
                </c:pt>
                <c:pt idx="99">
                  <c:v>44012</c:v>
                </c:pt>
                <c:pt idx="100">
                  <c:v>44013</c:v>
                </c:pt>
                <c:pt idx="101">
                  <c:v>44014</c:v>
                </c:pt>
                <c:pt idx="102">
                  <c:v>44015</c:v>
                </c:pt>
                <c:pt idx="103">
                  <c:v>44016</c:v>
                </c:pt>
                <c:pt idx="104">
                  <c:v>44017</c:v>
                </c:pt>
                <c:pt idx="105">
                  <c:v>44018</c:v>
                </c:pt>
                <c:pt idx="106">
                  <c:v>44019</c:v>
                </c:pt>
                <c:pt idx="107">
                  <c:v>44020</c:v>
                </c:pt>
                <c:pt idx="108">
                  <c:v>44021</c:v>
                </c:pt>
                <c:pt idx="109">
                  <c:v>44022</c:v>
                </c:pt>
                <c:pt idx="110">
                  <c:v>44023</c:v>
                </c:pt>
                <c:pt idx="111">
                  <c:v>44024</c:v>
                </c:pt>
                <c:pt idx="112">
                  <c:v>44025</c:v>
                </c:pt>
                <c:pt idx="113">
                  <c:v>44026</c:v>
                </c:pt>
                <c:pt idx="114">
                  <c:v>44027</c:v>
                </c:pt>
                <c:pt idx="115">
                  <c:v>44028</c:v>
                </c:pt>
                <c:pt idx="116">
                  <c:v>44029</c:v>
                </c:pt>
                <c:pt idx="117">
                  <c:v>44030</c:v>
                </c:pt>
                <c:pt idx="118">
                  <c:v>44031</c:v>
                </c:pt>
                <c:pt idx="119">
                  <c:v>44032</c:v>
                </c:pt>
                <c:pt idx="120">
                  <c:v>44033</c:v>
                </c:pt>
                <c:pt idx="121">
                  <c:v>44034</c:v>
                </c:pt>
                <c:pt idx="122">
                  <c:v>44035</c:v>
                </c:pt>
                <c:pt idx="123">
                  <c:v>44036</c:v>
                </c:pt>
                <c:pt idx="124">
                  <c:v>44037</c:v>
                </c:pt>
                <c:pt idx="125">
                  <c:v>44038</c:v>
                </c:pt>
                <c:pt idx="126">
                  <c:v>44039</c:v>
                </c:pt>
                <c:pt idx="127">
                  <c:v>44040</c:v>
                </c:pt>
                <c:pt idx="128">
                  <c:v>44041</c:v>
                </c:pt>
                <c:pt idx="129">
                  <c:v>44042</c:v>
                </c:pt>
                <c:pt idx="130">
                  <c:v>44043</c:v>
                </c:pt>
                <c:pt idx="131">
                  <c:v>44044</c:v>
                </c:pt>
                <c:pt idx="132">
                  <c:v>44045</c:v>
                </c:pt>
                <c:pt idx="133">
                  <c:v>44046</c:v>
                </c:pt>
                <c:pt idx="134">
                  <c:v>44047</c:v>
                </c:pt>
                <c:pt idx="135">
                  <c:v>44048</c:v>
                </c:pt>
                <c:pt idx="136">
                  <c:v>44049</c:v>
                </c:pt>
                <c:pt idx="137">
                  <c:v>44050</c:v>
                </c:pt>
                <c:pt idx="138">
                  <c:v>44051</c:v>
                </c:pt>
                <c:pt idx="139">
                  <c:v>44052</c:v>
                </c:pt>
                <c:pt idx="140">
                  <c:v>44053</c:v>
                </c:pt>
                <c:pt idx="141">
                  <c:v>44054</c:v>
                </c:pt>
                <c:pt idx="142">
                  <c:v>44055</c:v>
                </c:pt>
                <c:pt idx="143">
                  <c:v>44056</c:v>
                </c:pt>
                <c:pt idx="144">
                  <c:v>44057</c:v>
                </c:pt>
                <c:pt idx="145">
                  <c:v>44058</c:v>
                </c:pt>
                <c:pt idx="146">
                  <c:v>44059</c:v>
                </c:pt>
                <c:pt idx="147">
                  <c:v>44060</c:v>
                </c:pt>
                <c:pt idx="148">
                  <c:v>44061</c:v>
                </c:pt>
                <c:pt idx="149">
                  <c:v>44062</c:v>
                </c:pt>
                <c:pt idx="150">
                  <c:v>44063</c:v>
                </c:pt>
                <c:pt idx="151">
                  <c:v>44064</c:v>
                </c:pt>
                <c:pt idx="152">
                  <c:v>44065</c:v>
                </c:pt>
                <c:pt idx="153">
                  <c:v>44066</c:v>
                </c:pt>
                <c:pt idx="154">
                  <c:v>44067</c:v>
                </c:pt>
                <c:pt idx="155">
                  <c:v>44068</c:v>
                </c:pt>
                <c:pt idx="156">
                  <c:v>44069</c:v>
                </c:pt>
                <c:pt idx="157">
                  <c:v>44070</c:v>
                </c:pt>
                <c:pt idx="158">
                  <c:v>44071</c:v>
                </c:pt>
                <c:pt idx="159">
                  <c:v>44072</c:v>
                </c:pt>
                <c:pt idx="160">
                  <c:v>44073</c:v>
                </c:pt>
                <c:pt idx="161">
                  <c:v>44074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44079</c:v>
                </c:pt>
                <c:pt idx="167">
                  <c:v>44080</c:v>
                </c:pt>
                <c:pt idx="168">
                  <c:v>44081</c:v>
                </c:pt>
                <c:pt idx="169">
                  <c:v>44082</c:v>
                </c:pt>
                <c:pt idx="170">
                  <c:v>44083</c:v>
                </c:pt>
                <c:pt idx="171">
                  <c:v>44084</c:v>
                </c:pt>
                <c:pt idx="172">
                  <c:v>44085</c:v>
                </c:pt>
                <c:pt idx="173">
                  <c:v>44086</c:v>
                </c:pt>
                <c:pt idx="174">
                  <c:v>44087</c:v>
                </c:pt>
                <c:pt idx="175">
                  <c:v>44088</c:v>
                </c:pt>
                <c:pt idx="176">
                  <c:v>44089</c:v>
                </c:pt>
                <c:pt idx="177">
                  <c:v>44090</c:v>
                </c:pt>
                <c:pt idx="178">
                  <c:v>44091</c:v>
                </c:pt>
                <c:pt idx="179">
                  <c:v>44092</c:v>
                </c:pt>
                <c:pt idx="180">
                  <c:v>44093</c:v>
                </c:pt>
                <c:pt idx="181">
                  <c:v>44094</c:v>
                </c:pt>
                <c:pt idx="182">
                  <c:v>44095</c:v>
                </c:pt>
                <c:pt idx="183">
                  <c:v>44096</c:v>
                </c:pt>
                <c:pt idx="184">
                  <c:v>44097</c:v>
                </c:pt>
                <c:pt idx="185">
                  <c:v>44098</c:v>
                </c:pt>
                <c:pt idx="186">
                  <c:v>44099</c:v>
                </c:pt>
                <c:pt idx="187">
                  <c:v>44100</c:v>
                </c:pt>
                <c:pt idx="188">
                  <c:v>44101</c:v>
                </c:pt>
                <c:pt idx="189">
                  <c:v>44102</c:v>
                </c:pt>
                <c:pt idx="190">
                  <c:v>44103</c:v>
                </c:pt>
                <c:pt idx="191">
                  <c:v>44104</c:v>
                </c:pt>
                <c:pt idx="192">
                  <c:v>44105</c:v>
                </c:pt>
                <c:pt idx="193">
                  <c:v>44106</c:v>
                </c:pt>
                <c:pt idx="194">
                  <c:v>44107</c:v>
                </c:pt>
                <c:pt idx="195">
                  <c:v>44108</c:v>
                </c:pt>
                <c:pt idx="196">
                  <c:v>44109</c:v>
                </c:pt>
                <c:pt idx="197">
                  <c:v>44110</c:v>
                </c:pt>
                <c:pt idx="198">
                  <c:v>44111</c:v>
                </c:pt>
                <c:pt idx="199">
                  <c:v>44112</c:v>
                </c:pt>
                <c:pt idx="200">
                  <c:v>44113</c:v>
                </c:pt>
                <c:pt idx="201">
                  <c:v>44114</c:v>
                </c:pt>
                <c:pt idx="202">
                  <c:v>44115</c:v>
                </c:pt>
                <c:pt idx="203">
                  <c:v>44116</c:v>
                </c:pt>
                <c:pt idx="204">
                  <c:v>44117</c:v>
                </c:pt>
                <c:pt idx="205">
                  <c:v>44118</c:v>
                </c:pt>
                <c:pt idx="206">
                  <c:v>44119</c:v>
                </c:pt>
                <c:pt idx="207">
                  <c:v>44120</c:v>
                </c:pt>
                <c:pt idx="208">
                  <c:v>44121</c:v>
                </c:pt>
                <c:pt idx="209">
                  <c:v>44122</c:v>
                </c:pt>
                <c:pt idx="210">
                  <c:v>44123</c:v>
                </c:pt>
                <c:pt idx="211">
                  <c:v>44124</c:v>
                </c:pt>
                <c:pt idx="212">
                  <c:v>44125</c:v>
                </c:pt>
                <c:pt idx="213">
                  <c:v>44126</c:v>
                </c:pt>
                <c:pt idx="214">
                  <c:v>44127</c:v>
                </c:pt>
                <c:pt idx="215">
                  <c:v>44128</c:v>
                </c:pt>
                <c:pt idx="216">
                  <c:v>44129</c:v>
                </c:pt>
                <c:pt idx="217">
                  <c:v>44130</c:v>
                </c:pt>
                <c:pt idx="218">
                  <c:v>44131</c:v>
                </c:pt>
                <c:pt idx="219">
                  <c:v>44132</c:v>
                </c:pt>
                <c:pt idx="220">
                  <c:v>44133</c:v>
                </c:pt>
                <c:pt idx="221">
                  <c:v>44134</c:v>
                </c:pt>
                <c:pt idx="222">
                  <c:v>44135</c:v>
                </c:pt>
                <c:pt idx="223">
                  <c:v>44136</c:v>
                </c:pt>
                <c:pt idx="224">
                  <c:v>44137</c:v>
                </c:pt>
                <c:pt idx="225">
                  <c:v>44138</c:v>
                </c:pt>
                <c:pt idx="226">
                  <c:v>44139</c:v>
                </c:pt>
                <c:pt idx="227">
                  <c:v>44140</c:v>
                </c:pt>
                <c:pt idx="228">
                  <c:v>44141</c:v>
                </c:pt>
                <c:pt idx="229">
                  <c:v>44142</c:v>
                </c:pt>
                <c:pt idx="230">
                  <c:v>44143</c:v>
                </c:pt>
                <c:pt idx="231">
                  <c:v>44144</c:v>
                </c:pt>
                <c:pt idx="232">
                  <c:v>44145</c:v>
                </c:pt>
                <c:pt idx="233">
                  <c:v>44146</c:v>
                </c:pt>
                <c:pt idx="234">
                  <c:v>44147</c:v>
                </c:pt>
                <c:pt idx="235">
                  <c:v>44148</c:v>
                </c:pt>
                <c:pt idx="236">
                  <c:v>44149</c:v>
                </c:pt>
                <c:pt idx="237">
                  <c:v>44150</c:v>
                </c:pt>
                <c:pt idx="238">
                  <c:v>44151</c:v>
                </c:pt>
                <c:pt idx="239">
                  <c:v>44152</c:v>
                </c:pt>
                <c:pt idx="240">
                  <c:v>44153</c:v>
                </c:pt>
                <c:pt idx="241">
                  <c:v>44154</c:v>
                </c:pt>
                <c:pt idx="242">
                  <c:v>44155</c:v>
                </c:pt>
                <c:pt idx="243">
                  <c:v>44156</c:v>
                </c:pt>
                <c:pt idx="244">
                  <c:v>44157</c:v>
                </c:pt>
                <c:pt idx="245">
                  <c:v>44158</c:v>
                </c:pt>
                <c:pt idx="246">
                  <c:v>44159</c:v>
                </c:pt>
                <c:pt idx="247">
                  <c:v>44160</c:v>
                </c:pt>
                <c:pt idx="248">
                  <c:v>44161</c:v>
                </c:pt>
                <c:pt idx="249">
                  <c:v>44162</c:v>
                </c:pt>
                <c:pt idx="250">
                  <c:v>44163</c:v>
                </c:pt>
                <c:pt idx="251">
                  <c:v>44164</c:v>
                </c:pt>
                <c:pt idx="252">
                  <c:v>44165</c:v>
                </c:pt>
                <c:pt idx="253">
                  <c:v>44166</c:v>
                </c:pt>
                <c:pt idx="254">
                  <c:v>44167</c:v>
                </c:pt>
                <c:pt idx="255">
                  <c:v>44168</c:v>
                </c:pt>
                <c:pt idx="256">
                  <c:v>44169</c:v>
                </c:pt>
                <c:pt idx="257">
                  <c:v>44170</c:v>
                </c:pt>
                <c:pt idx="258">
                  <c:v>44171</c:v>
                </c:pt>
                <c:pt idx="259">
                  <c:v>44172</c:v>
                </c:pt>
                <c:pt idx="260">
                  <c:v>44173</c:v>
                </c:pt>
                <c:pt idx="261">
                  <c:v>44174</c:v>
                </c:pt>
                <c:pt idx="262">
                  <c:v>44175</c:v>
                </c:pt>
                <c:pt idx="263">
                  <c:v>44176</c:v>
                </c:pt>
                <c:pt idx="264">
                  <c:v>44177</c:v>
                </c:pt>
                <c:pt idx="265">
                  <c:v>44178</c:v>
                </c:pt>
                <c:pt idx="266">
                  <c:v>44179</c:v>
                </c:pt>
                <c:pt idx="267">
                  <c:v>44180</c:v>
                </c:pt>
                <c:pt idx="268">
                  <c:v>44181</c:v>
                </c:pt>
                <c:pt idx="269">
                  <c:v>44182</c:v>
                </c:pt>
              </c:numCache>
            </c:numRef>
          </c:cat>
          <c:val>
            <c:numRef>
              <c:f>Rt!$AL$3:$AL$272</c:f>
              <c:numCache>
                <c:formatCode>General</c:formatCode>
                <c:ptCount val="270"/>
                <c:pt idx="0">
                  <c:v>1.1000000000000001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1.1000000000000001</c:v>
                </c:pt>
                <c:pt idx="25">
                  <c:v>1.1000000000000001</c:v>
                </c:pt>
                <c:pt idx="26">
                  <c:v>1.1000000000000001</c:v>
                </c:pt>
                <c:pt idx="27">
                  <c:v>1.1000000000000001</c:v>
                </c:pt>
                <c:pt idx="28">
                  <c:v>1.1000000000000001</c:v>
                </c:pt>
                <c:pt idx="29">
                  <c:v>1.1000000000000001</c:v>
                </c:pt>
                <c:pt idx="30">
                  <c:v>1.1000000000000001</c:v>
                </c:pt>
                <c:pt idx="31">
                  <c:v>1.1000000000000001</c:v>
                </c:pt>
                <c:pt idx="32">
                  <c:v>1.1000000000000001</c:v>
                </c:pt>
                <c:pt idx="33">
                  <c:v>1.1000000000000001</c:v>
                </c:pt>
                <c:pt idx="34">
                  <c:v>1.1000000000000001</c:v>
                </c:pt>
                <c:pt idx="35">
                  <c:v>1.1000000000000001</c:v>
                </c:pt>
                <c:pt idx="36">
                  <c:v>1.1000000000000001</c:v>
                </c:pt>
                <c:pt idx="37">
                  <c:v>1.1000000000000001</c:v>
                </c:pt>
                <c:pt idx="38">
                  <c:v>1.1000000000000001</c:v>
                </c:pt>
                <c:pt idx="39">
                  <c:v>1.1000000000000001</c:v>
                </c:pt>
                <c:pt idx="40">
                  <c:v>1.1000000000000001</c:v>
                </c:pt>
                <c:pt idx="41">
                  <c:v>1.1000000000000001</c:v>
                </c:pt>
                <c:pt idx="42">
                  <c:v>1.1000000000000001</c:v>
                </c:pt>
                <c:pt idx="43">
                  <c:v>1.1000000000000001</c:v>
                </c:pt>
                <c:pt idx="44">
                  <c:v>1.1000000000000001</c:v>
                </c:pt>
                <c:pt idx="45">
                  <c:v>1.1000000000000001</c:v>
                </c:pt>
                <c:pt idx="46">
                  <c:v>1.1000000000000001</c:v>
                </c:pt>
                <c:pt idx="47">
                  <c:v>1.1000000000000001</c:v>
                </c:pt>
                <c:pt idx="48">
                  <c:v>1.1000000000000001</c:v>
                </c:pt>
                <c:pt idx="49">
                  <c:v>1.1000000000000001</c:v>
                </c:pt>
                <c:pt idx="50">
                  <c:v>1.1000000000000001</c:v>
                </c:pt>
                <c:pt idx="51">
                  <c:v>1.1000000000000001</c:v>
                </c:pt>
                <c:pt idx="52">
                  <c:v>1.1000000000000001</c:v>
                </c:pt>
                <c:pt idx="53">
                  <c:v>1.1000000000000001</c:v>
                </c:pt>
                <c:pt idx="54">
                  <c:v>1.1000000000000001</c:v>
                </c:pt>
                <c:pt idx="55">
                  <c:v>1.1000000000000001</c:v>
                </c:pt>
                <c:pt idx="56">
                  <c:v>1.1000000000000001</c:v>
                </c:pt>
                <c:pt idx="57">
                  <c:v>1.1000000000000001</c:v>
                </c:pt>
                <c:pt idx="58">
                  <c:v>1.1000000000000001</c:v>
                </c:pt>
                <c:pt idx="59">
                  <c:v>1.1000000000000001</c:v>
                </c:pt>
                <c:pt idx="60">
                  <c:v>1.1000000000000001</c:v>
                </c:pt>
                <c:pt idx="61">
                  <c:v>1.1000000000000001</c:v>
                </c:pt>
                <c:pt idx="62">
                  <c:v>1.1000000000000001</c:v>
                </c:pt>
                <c:pt idx="63">
                  <c:v>1.1000000000000001</c:v>
                </c:pt>
                <c:pt idx="64">
                  <c:v>1.1000000000000001</c:v>
                </c:pt>
                <c:pt idx="65">
                  <c:v>1.1000000000000001</c:v>
                </c:pt>
                <c:pt idx="66">
                  <c:v>1.1000000000000001</c:v>
                </c:pt>
                <c:pt idx="67">
                  <c:v>1.1000000000000001</c:v>
                </c:pt>
                <c:pt idx="68">
                  <c:v>1.1000000000000001</c:v>
                </c:pt>
                <c:pt idx="69">
                  <c:v>1.1000000000000001</c:v>
                </c:pt>
                <c:pt idx="70">
                  <c:v>1.1000000000000001</c:v>
                </c:pt>
                <c:pt idx="71">
                  <c:v>1.1000000000000001</c:v>
                </c:pt>
                <c:pt idx="72">
                  <c:v>1.1000000000000001</c:v>
                </c:pt>
                <c:pt idx="73">
                  <c:v>1.1000000000000001</c:v>
                </c:pt>
                <c:pt idx="74">
                  <c:v>1.1000000000000001</c:v>
                </c:pt>
                <c:pt idx="75">
                  <c:v>1.1000000000000001</c:v>
                </c:pt>
                <c:pt idx="76">
                  <c:v>1.1000000000000001</c:v>
                </c:pt>
                <c:pt idx="77">
                  <c:v>1.1000000000000001</c:v>
                </c:pt>
                <c:pt idx="78">
                  <c:v>1.1000000000000001</c:v>
                </c:pt>
                <c:pt idx="79">
                  <c:v>1.1000000000000001</c:v>
                </c:pt>
                <c:pt idx="80">
                  <c:v>1.1000000000000001</c:v>
                </c:pt>
                <c:pt idx="81">
                  <c:v>1.1000000000000001</c:v>
                </c:pt>
                <c:pt idx="82">
                  <c:v>1.1000000000000001</c:v>
                </c:pt>
                <c:pt idx="83">
                  <c:v>1.1000000000000001</c:v>
                </c:pt>
                <c:pt idx="84">
                  <c:v>1.1000000000000001</c:v>
                </c:pt>
                <c:pt idx="85">
                  <c:v>1.1000000000000001</c:v>
                </c:pt>
                <c:pt idx="86">
                  <c:v>1.1000000000000001</c:v>
                </c:pt>
                <c:pt idx="87">
                  <c:v>1.1000000000000001</c:v>
                </c:pt>
                <c:pt idx="88">
                  <c:v>1.1000000000000001</c:v>
                </c:pt>
                <c:pt idx="89">
                  <c:v>1.1000000000000001</c:v>
                </c:pt>
                <c:pt idx="90">
                  <c:v>1.1000000000000001</c:v>
                </c:pt>
                <c:pt idx="91">
                  <c:v>1.1000000000000001</c:v>
                </c:pt>
                <c:pt idx="92">
                  <c:v>1.1000000000000001</c:v>
                </c:pt>
                <c:pt idx="93">
                  <c:v>1.1000000000000001</c:v>
                </c:pt>
                <c:pt idx="94">
                  <c:v>1.1000000000000001</c:v>
                </c:pt>
                <c:pt idx="95">
                  <c:v>1.1000000000000001</c:v>
                </c:pt>
                <c:pt idx="96">
                  <c:v>1.1000000000000001</c:v>
                </c:pt>
                <c:pt idx="97">
                  <c:v>1.1000000000000001</c:v>
                </c:pt>
                <c:pt idx="98">
                  <c:v>1.1000000000000001</c:v>
                </c:pt>
                <c:pt idx="99">
                  <c:v>1.1000000000000001</c:v>
                </c:pt>
                <c:pt idx="100">
                  <c:v>1.1000000000000001</c:v>
                </c:pt>
                <c:pt idx="101">
                  <c:v>1.1000000000000001</c:v>
                </c:pt>
                <c:pt idx="102">
                  <c:v>1.1000000000000001</c:v>
                </c:pt>
                <c:pt idx="103">
                  <c:v>1.1000000000000001</c:v>
                </c:pt>
                <c:pt idx="104">
                  <c:v>1.1000000000000001</c:v>
                </c:pt>
                <c:pt idx="105">
                  <c:v>1.1000000000000001</c:v>
                </c:pt>
                <c:pt idx="106">
                  <c:v>1.1000000000000001</c:v>
                </c:pt>
                <c:pt idx="107">
                  <c:v>1.1000000000000001</c:v>
                </c:pt>
                <c:pt idx="108">
                  <c:v>1.1000000000000001</c:v>
                </c:pt>
                <c:pt idx="109">
                  <c:v>1.1000000000000001</c:v>
                </c:pt>
                <c:pt idx="110">
                  <c:v>1.1000000000000001</c:v>
                </c:pt>
                <c:pt idx="111">
                  <c:v>1.1000000000000001</c:v>
                </c:pt>
                <c:pt idx="112">
                  <c:v>1.1000000000000001</c:v>
                </c:pt>
                <c:pt idx="113">
                  <c:v>1.1000000000000001</c:v>
                </c:pt>
                <c:pt idx="114">
                  <c:v>1.1000000000000001</c:v>
                </c:pt>
                <c:pt idx="115">
                  <c:v>1.1000000000000001</c:v>
                </c:pt>
                <c:pt idx="116">
                  <c:v>1.1000000000000001</c:v>
                </c:pt>
                <c:pt idx="117">
                  <c:v>1.1000000000000001</c:v>
                </c:pt>
                <c:pt idx="118">
                  <c:v>1.1000000000000001</c:v>
                </c:pt>
                <c:pt idx="119">
                  <c:v>1.1000000000000001</c:v>
                </c:pt>
                <c:pt idx="120">
                  <c:v>1.1000000000000001</c:v>
                </c:pt>
                <c:pt idx="121">
                  <c:v>1.1000000000000001</c:v>
                </c:pt>
                <c:pt idx="122">
                  <c:v>1.1000000000000001</c:v>
                </c:pt>
                <c:pt idx="123">
                  <c:v>1.1000000000000001</c:v>
                </c:pt>
                <c:pt idx="124">
                  <c:v>1.1000000000000001</c:v>
                </c:pt>
                <c:pt idx="125">
                  <c:v>1.1000000000000001</c:v>
                </c:pt>
                <c:pt idx="126">
                  <c:v>1.1000000000000001</c:v>
                </c:pt>
                <c:pt idx="127">
                  <c:v>1.1000000000000001</c:v>
                </c:pt>
                <c:pt idx="128">
                  <c:v>1.1000000000000001</c:v>
                </c:pt>
                <c:pt idx="129">
                  <c:v>1.1000000000000001</c:v>
                </c:pt>
                <c:pt idx="130">
                  <c:v>1.1000000000000001</c:v>
                </c:pt>
                <c:pt idx="131">
                  <c:v>1.1000000000000001</c:v>
                </c:pt>
                <c:pt idx="132">
                  <c:v>1.1000000000000001</c:v>
                </c:pt>
                <c:pt idx="133">
                  <c:v>1.1000000000000001</c:v>
                </c:pt>
                <c:pt idx="134">
                  <c:v>1.1000000000000001</c:v>
                </c:pt>
                <c:pt idx="135">
                  <c:v>1.1000000000000001</c:v>
                </c:pt>
                <c:pt idx="136">
                  <c:v>1.1000000000000001</c:v>
                </c:pt>
                <c:pt idx="137">
                  <c:v>1.1000000000000001</c:v>
                </c:pt>
                <c:pt idx="138">
                  <c:v>1.1000000000000001</c:v>
                </c:pt>
                <c:pt idx="139">
                  <c:v>1.1000000000000001</c:v>
                </c:pt>
                <c:pt idx="140">
                  <c:v>1.1000000000000001</c:v>
                </c:pt>
                <c:pt idx="141">
                  <c:v>1.1000000000000001</c:v>
                </c:pt>
                <c:pt idx="142">
                  <c:v>1.1000000000000001</c:v>
                </c:pt>
                <c:pt idx="143">
                  <c:v>1.1000000000000001</c:v>
                </c:pt>
                <c:pt idx="144">
                  <c:v>1.1000000000000001</c:v>
                </c:pt>
                <c:pt idx="145">
                  <c:v>1.1000000000000001</c:v>
                </c:pt>
                <c:pt idx="146">
                  <c:v>1.1000000000000001</c:v>
                </c:pt>
                <c:pt idx="147">
                  <c:v>1.1000000000000001</c:v>
                </c:pt>
                <c:pt idx="148">
                  <c:v>1.1000000000000001</c:v>
                </c:pt>
                <c:pt idx="149">
                  <c:v>1.1000000000000001</c:v>
                </c:pt>
                <c:pt idx="150">
                  <c:v>1.1000000000000001</c:v>
                </c:pt>
                <c:pt idx="151">
                  <c:v>1.1000000000000001</c:v>
                </c:pt>
                <c:pt idx="152">
                  <c:v>1.1000000000000001</c:v>
                </c:pt>
                <c:pt idx="153">
                  <c:v>1.1000000000000001</c:v>
                </c:pt>
                <c:pt idx="154">
                  <c:v>1.1000000000000001</c:v>
                </c:pt>
                <c:pt idx="155">
                  <c:v>1.1000000000000001</c:v>
                </c:pt>
                <c:pt idx="156">
                  <c:v>1.1000000000000001</c:v>
                </c:pt>
                <c:pt idx="157">
                  <c:v>1.1000000000000001</c:v>
                </c:pt>
                <c:pt idx="158">
                  <c:v>1.1000000000000001</c:v>
                </c:pt>
                <c:pt idx="159">
                  <c:v>1.1000000000000001</c:v>
                </c:pt>
                <c:pt idx="160">
                  <c:v>1.1000000000000001</c:v>
                </c:pt>
                <c:pt idx="161">
                  <c:v>1.1000000000000001</c:v>
                </c:pt>
                <c:pt idx="162">
                  <c:v>1.1000000000000001</c:v>
                </c:pt>
                <c:pt idx="163">
                  <c:v>1.1000000000000001</c:v>
                </c:pt>
                <c:pt idx="164">
                  <c:v>1.1000000000000001</c:v>
                </c:pt>
                <c:pt idx="165">
                  <c:v>1.1000000000000001</c:v>
                </c:pt>
                <c:pt idx="166">
                  <c:v>1.1000000000000001</c:v>
                </c:pt>
                <c:pt idx="167">
                  <c:v>1.1000000000000001</c:v>
                </c:pt>
                <c:pt idx="168">
                  <c:v>1.1000000000000001</c:v>
                </c:pt>
                <c:pt idx="169">
                  <c:v>1.1000000000000001</c:v>
                </c:pt>
                <c:pt idx="170">
                  <c:v>1.1000000000000001</c:v>
                </c:pt>
                <c:pt idx="171">
                  <c:v>1.1000000000000001</c:v>
                </c:pt>
                <c:pt idx="172">
                  <c:v>1.1000000000000001</c:v>
                </c:pt>
                <c:pt idx="173">
                  <c:v>1.1000000000000001</c:v>
                </c:pt>
                <c:pt idx="174">
                  <c:v>1.1000000000000001</c:v>
                </c:pt>
                <c:pt idx="175">
                  <c:v>1.1000000000000001</c:v>
                </c:pt>
                <c:pt idx="176">
                  <c:v>1.1000000000000001</c:v>
                </c:pt>
                <c:pt idx="177">
                  <c:v>1.1000000000000001</c:v>
                </c:pt>
                <c:pt idx="178">
                  <c:v>1.1000000000000001</c:v>
                </c:pt>
                <c:pt idx="179">
                  <c:v>1.1000000000000001</c:v>
                </c:pt>
                <c:pt idx="180">
                  <c:v>1.1000000000000001</c:v>
                </c:pt>
                <c:pt idx="181">
                  <c:v>1.1000000000000001</c:v>
                </c:pt>
                <c:pt idx="182">
                  <c:v>1.1000000000000001</c:v>
                </c:pt>
                <c:pt idx="183">
                  <c:v>1.1000000000000001</c:v>
                </c:pt>
                <c:pt idx="184">
                  <c:v>1.1000000000000001</c:v>
                </c:pt>
                <c:pt idx="185">
                  <c:v>1.1000000000000001</c:v>
                </c:pt>
                <c:pt idx="186">
                  <c:v>1.1000000000000001</c:v>
                </c:pt>
                <c:pt idx="187">
                  <c:v>1.1000000000000001</c:v>
                </c:pt>
                <c:pt idx="188">
                  <c:v>1.1000000000000001</c:v>
                </c:pt>
                <c:pt idx="189">
                  <c:v>1.1000000000000001</c:v>
                </c:pt>
                <c:pt idx="190">
                  <c:v>1.1000000000000001</c:v>
                </c:pt>
                <c:pt idx="191">
                  <c:v>1.1000000000000001</c:v>
                </c:pt>
                <c:pt idx="192">
                  <c:v>1.1000000000000001</c:v>
                </c:pt>
                <c:pt idx="193">
                  <c:v>1.1000000000000001</c:v>
                </c:pt>
                <c:pt idx="194">
                  <c:v>1.1000000000000001</c:v>
                </c:pt>
                <c:pt idx="195">
                  <c:v>1.1000000000000001</c:v>
                </c:pt>
                <c:pt idx="196">
                  <c:v>1.1000000000000001</c:v>
                </c:pt>
                <c:pt idx="197">
                  <c:v>1.1000000000000001</c:v>
                </c:pt>
                <c:pt idx="198">
                  <c:v>1.1000000000000001</c:v>
                </c:pt>
                <c:pt idx="199">
                  <c:v>1.1000000000000001</c:v>
                </c:pt>
                <c:pt idx="200">
                  <c:v>1.1000000000000001</c:v>
                </c:pt>
                <c:pt idx="201">
                  <c:v>1.1000000000000001</c:v>
                </c:pt>
                <c:pt idx="202">
                  <c:v>1.1000000000000001</c:v>
                </c:pt>
                <c:pt idx="203">
                  <c:v>1.1000000000000001</c:v>
                </c:pt>
                <c:pt idx="204">
                  <c:v>1.1000000000000001</c:v>
                </c:pt>
                <c:pt idx="205">
                  <c:v>1.1000000000000001</c:v>
                </c:pt>
                <c:pt idx="206">
                  <c:v>1.1000000000000001</c:v>
                </c:pt>
                <c:pt idx="207">
                  <c:v>1.1000000000000001</c:v>
                </c:pt>
                <c:pt idx="208">
                  <c:v>1.1000000000000001</c:v>
                </c:pt>
                <c:pt idx="209">
                  <c:v>1.1000000000000001</c:v>
                </c:pt>
                <c:pt idx="210">
                  <c:v>1.1000000000000001</c:v>
                </c:pt>
                <c:pt idx="211">
                  <c:v>1.1000000000000001</c:v>
                </c:pt>
                <c:pt idx="212">
                  <c:v>1.1000000000000001</c:v>
                </c:pt>
                <c:pt idx="213">
                  <c:v>1.1000000000000001</c:v>
                </c:pt>
                <c:pt idx="214">
                  <c:v>1.1000000000000001</c:v>
                </c:pt>
                <c:pt idx="215">
                  <c:v>1.1000000000000001</c:v>
                </c:pt>
                <c:pt idx="216">
                  <c:v>1.1000000000000001</c:v>
                </c:pt>
                <c:pt idx="217">
                  <c:v>1.1000000000000001</c:v>
                </c:pt>
                <c:pt idx="218">
                  <c:v>1.1000000000000001</c:v>
                </c:pt>
                <c:pt idx="219">
                  <c:v>1.1000000000000001</c:v>
                </c:pt>
                <c:pt idx="220">
                  <c:v>1.1000000000000001</c:v>
                </c:pt>
                <c:pt idx="221">
                  <c:v>1.1000000000000001</c:v>
                </c:pt>
                <c:pt idx="222">
                  <c:v>1.1000000000000001</c:v>
                </c:pt>
                <c:pt idx="223">
                  <c:v>1.1000000000000001</c:v>
                </c:pt>
                <c:pt idx="224">
                  <c:v>1.1000000000000001</c:v>
                </c:pt>
                <c:pt idx="225">
                  <c:v>1.1000000000000001</c:v>
                </c:pt>
                <c:pt idx="226">
                  <c:v>1.1000000000000001</c:v>
                </c:pt>
                <c:pt idx="227">
                  <c:v>1.1000000000000001</c:v>
                </c:pt>
                <c:pt idx="228">
                  <c:v>1.1000000000000001</c:v>
                </c:pt>
                <c:pt idx="229">
                  <c:v>1.1000000000000001</c:v>
                </c:pt>
                <c:pt idx="230">
                  <c:v>1.1000000000000001</c:v>
                </c:pt>
                <c:pt idx="231">
                  <c:v>1.1000000000000001</c:v>
                </c:pt>
                <c:pt idx="232">
                  <c:v>1.1000000000000001</c:v>
                </c:pt>
                <c:pt idx="233">
                  <c:v>1.1000000000000001</c:v>
                </c:pt>
                <c:pt idx="234">
                  <c:v>1.1000000000000001</c:v>
                </c:pt>
                <c:pt idx="235">
                  <c:v>1.1000000000000001</c:v>
                </c:pt>
                <c:pt idx="236">
                  <c:v>1.1000000000000001</c:v>
                </c:pt>
                <c:pt idx="237">
                  <c:v>1.1000000000000001</c:v>
                </c:pt>
                <c:pt idx="238">
                  <c:v>1.1000000000000001</c:v>
                </c:pt>
                <c:pt idx="239">
                  <c:v>1.1000000000000001</c:v>
                </c:pt>
                <c:pt idx="240">
                  <c:v>1.1000000000000001</c:v>
                </c:pt>
                <c:pt idx="241">
                  <c:v>1.1000000000000001</c:v>
                </c:pt>
                <c:pt idx="242">
                  <c:v>1.1000000000000001</c:v>
                </c:pt>
                <c:pt idx="243">
                  <c:v>1.1000000000000001</c:v>
                </c:pt>
                <c:pt idx="244">
                  <c:v>1.1000000000000001</c:v>
                </c:pt>
                <c:pt idx="245">
                  <c:v>1.1000000000000001</c:v>
                </c:pt>
                <c:pt idx="246">
                  <c:v>1.1000000000000001</c:v>
                </c:pt>
                <c:pt idx="247">
                  <c:v>1.1000000000000001</c:v>
                </c:pt>
                <c:pt idx="248">
                  <c:v>1.1000000000000001</c:v>
                </c:pt>
                <c:pt idx="249">
                  <c:v>1.1000000000000001</c:v>
                </c:pt>
                <c:pt idx="250">
                  <c:v>1.1000000000000001</c:v>
                </c:pt>
                <c:pt idx="251">
                  <c:v>1.1000000000000001</c:v>
                </c:pt>
                <c:pt idx="252">
                  <c:v>1.1000000000000001</c:v>
                </c:pt>
                <c:pt idx="253">
                  <c:v>1.1000000000000001</c:v>
                </c:pt>
                <c:pt idx="254">
                  <c:v>1.1000000000000001</c:v>
                </c:pt>
                <c:pt idx="255">
                  <c:v>1.1000000000000001</c:v>
                </c:pt>
                <c:pt idx="256">
                  <c:v>1.1000000000000001</c:v>
                </c:pt>
                <c:pt idx="257">
                  <c:v>1.1000000000000001</c:v>
                </c:pt>
                <c:pt idx="258">
                  <c:v>1.1000000000000001</c:v>
                </c:pt>
                <c:pt idx="259">
                  <c:v>1.1000000000000001</c:v>
                </c:pt>
                <c:pt idx="260">
                  <c:v>1.1000000000000001</c:v>
                </c:pt>
                <c:pt idx="261">
                  <c:v>1.1000000000000001</c:v>
                </c:pt>
                <c:pt idx="262">
                  <c:v>1.1000000000000001</c:v>
                </c:pt>
                <c:pt idx="263">
                  <c:v>1.1000000000000001</c:v>
                </c:pt>
                <c:pt idx="264">
                  <c:v>1.1000000000000001</c:v>
                </c:pt>
                <c:pt idx="265">
                  <c:v>1.1000000000000001</c:v>
                </c:pt>
                <c:pt idx="266">
                  <c:v>1.1000000000000001</c:v>
                </c:pt>
                <c:pt idx="267">
                  <c:v>1.1000000000000001</c:v>
                </c:pt>
                <c:pt idx="268">
                  <c:v>1.1000000000000001</c:v>
                </c:pt>
                <c:pt idx="269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69-42F5-95A4-54C5D5B2398F}"/>
            </c:ext>
          </c:extLst>
        </c:ser>
        <c:ser>
          <c:idx val="1"/>
          <c:order val="4"/>
          <c:tx>
            <c:strRef>
              <c:f>Rt!$AM$2</c:f>
              <c:strCache>
                <c:ptCount val="1"/>
                <c:pt idx="0">
                  <c:v>Rt Sciensano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Rt!$AK$3:$AK$272</c:f>
              <c:numCache>
                <c:formatCode>d\-mmm</c:formatCode>
                <c:ptCount val="270"/>
                <c:pt idx="0">
                  <c:v>43913</c:v>
                </c:pt>
                <c:pt idx="1">
                  <c:v>43914</c:v>
                </c:pt>
                <c:pt idx="2">
                  <c:v>43915</c:v>
                </c:pt>
                <c:pt idx="3">
                  <c:v>43916</c:v>
                </c:pt>
                <c:pt idx="4">
                  <c:v>43917</c:v>
                </c:pt>
                <c:pt idx="5">
                  <c:v>43918</c:v>
                </c:pt>
                <c:pt idx="6">
                  <c:v>43919</c:v>
                </c:pt>
                <c:pt idx="7">
                  <c:v>43920</c:v>
                </c:pt>
                <c:pt idx="8">
                  <c:v>43921</c:v>
                </c:pt>
                <c:pt idx="9">
                  <c:v>43922</c:v>
                </c:pt>
                <c:pt idx="10">
                  <c:v>43923</c:v>
                </c:pt>
                <c:pt idx="11">
                  <c:v>43924</c:v>
                </c:pt>
                <c:pt idx="12">
                  <c:v>43925</c:v>
                </c:pt>
                <c:pt idx="13">
                  <c:v>43926</c:v>
                </c:pt>
                <c:pt idx="14">
                  <c:v>43927</c:v>
                </c:pt>
                <c:pt idx="15">
                  <c:v>43928</c:v>
                </c:pt>
                <c:pt idx="16">
                  <c:v>43929</c:v>
                </c:pt>
                <c:pt idx="17">
                  <c:v>43930</c:v>
                </c:pt>
                <c:pt idx="18">
                  <c:v>43931</c:v>
                </c:pt>
                <c:pt idx="19">
                  <c:v>43932</c:v>
                </c:pt>
                <c:pt idx="20">
                  <c:v>43933</c:v>
                </c:pt>
                <c:pt idx="21">
                  <c:v>43934</c:v>
                </c:pt>
                <c:pt idx="22">
                  <c:v>43935</c:v>
                </c:pt>
                <c:pt idx="23">
                  <c:v>43936</c:v>
                </c:pt>
                <c:pt idx="24">
                  <c:v>43937</c:v>
                </c:pt>
                <c:pt idx="25">
                  <c:v>43938</c:v>
                </c:pt>
                <c:pt idx="26">
                  <c:v>43939</c:v>
                </c:pt>
                <c:pt idx="27">
                  <c:v>43940</c:v>
                </c:pt>
                <c:pt idx="28">
                  <c:v>43941</c:v>
                </c:pt>
                <c:pt idx="29">
                  <c:v>43942</c:v>
                </c:pt>
                <c:pt idx="30">
                  <c:v>43943</c:v>
                </c:pt>
                <c:pt idx="31">
                  <c:v>43944</c:v>
                </c:pt>
                <c:pt idx="32">
                  <c:v>43945</c:v>
                </c:pt>
                <c:pt idx="33">
                  <c:v>43946</c:v>
                </c:pt>
                <c:pt idx="34">
                  <c:v>43947</c:v>
                </c:pt>
                <c:pt idx="35">
                  <c:v>43948</c:v>
                </c:pt>
                <c:pt idx="36">
                  <c:v>43949</c:v>
                </c:pt>
                <c:pt idx="37">
                  <c:v>43950</c:v>
                </c:pt>
                <c:pt idx="38">
                  <c:v>43951</c:v>
                </c:pt>
                <c:pt idx="39">
                  <c:v>43952</c:v>
                </c:pt>
                <c:pt idx="40">
                  <c:v>43953</c:v>
                </c:pt>
                <c:pt idx="41">
                  <c:v>43954</c:v>
                </c:pt>
                <c:pt idx="42">
                  <c:v>43955</c:v>
                </c:pt>
                <c:pt idx="43">
                  <c:v>43956</c:v>
                </c:pt>
                <c:pt idx="44">
                  <c:v>43957</c:v>
                </c:pt>
                <c:pt idx="45">
                  <c:v>43958</c:v>
                </c:pt>
                <c:pt idx="46">
                  <c:v>43959</c:v>
                </c:pt>
                <c:pt idx="47">
                  <c:v>43960</c:v>
                </c:pt>
                <c:pt idx="48">
                  <c:v>43961</c:v>
                </c:pt>
                <c:pt idx="49">
                  <c:v>43962</c:v>
                </c:pt>
                <c:pt idx="50">
                  <c:v>43963</c:v>
                </c:pt>
                <c:pt idx="51">
                  <c:v>43964</c:v>
                </c:pt>
                <c:pt idx="52">
                  <c:v>43965</c:v>
                </c:pt>
                <c:pt idx="53">
                  <c:v>43966</c:v>
                </c:pt>
                <c:pt idx="54">
                  <c:v>43967</c:v>
                </c:pt>
                <c:pt idx="55">
                  <c:v>43968</c:v>
                </c:pt>
                <c:pt idx="56">
                  <c:v>43969</c:v>
                </c:pt>
                <c:pt idx="57">
                  <c:v>43970</c:v>
                </c:pt>
                <c:pt idx="58">
                  <c:v>43971</c:v>
                </c:pt>
                <c:pt idx="59">
                  <c:v>43972</c:v>
                </c:pt>
                <c:pt idx="60">
                  <c:v>43973</c:v>
                </c:pt>
                <c:pt idx="61">
                  <c:v>43974</c:v>
                </c:pt>
                <c:pt idx="62">
                  <c:v>43975</c:v>
                </c:pt>
                <c:pt idx="63">
                  <c:v>43976</c:v>
                </c:pt>
                <c:pt idx="64">
                  <c:v>43977</c:v>
                </c:pt>
                <c:pt idx="65">
                  <c:v>43978</c:v>
                </c:pt>
                <c:pt idx="66">
                  <c:v>43979</c:v>
                </c:pt>
                <c:pt idx="67">
                  <c:v>43980</c:v>
                </c:pt>
                <c:pt idx="68">
                  <c:v>43981</c:v>
                </c:pt>
                <c:pt idx="69">
                  <c:v>43982</c:v>
                </c:pt>
                <c:pt idx="70">
                  <c:v>43983</c:v>
                </c:pt>
                <c:pt idx="71">
                  <c:v>43984</c:v>
                </c:pt>
                <c:pt idx="72">
                  <c:v>43985</c:v>
                </c:pt>
                <c:pt idx="73">
                  <c:v>43986</c:v>
                </c:pt>
                <c:pt idx="74">
                  <c:v>43987</c:v>
                </c:pt>
                <c:pt idx="75">
                  <c:v>43988</c:v>
                </c:pt>
                <c:pt idx="76">
                  <c:v>43989</c:v>
                </c:pt>
                <c:pt idx="77">
                  <c:v>43990</c:v>
                </c:pt>
                <c:pt idx="78">
                  <c:v>43991</c:v>
                </c:pt>
                <c:pt idx="79">
                  <c:v>43992</c:v>
                </c:pt>
                <c:pt idx="80">
                  <c:v>43993</c:v>
                </c:pt>
                <c:pt idx="81">
                  <c:v>43994</c:v>
                </c:pt>
                <c:pt idx="82">
                  <c:v>43995</c:v>
                </c:pt>
                <c:pt idx="83">
                  <c:v>43996</c:v>
                </c:pt>
                <c:pt idx="84">
                  <c:v>43997</c:v>
                </c:pt>
                <c:pt idx="85">
                  <c:v>43998</c:v>
                </c:pt>
                <c:pt idx="86">
                  <c:v>43999</c:v>
                </c:pt>
                <c:pt idx="87">
                  <c:v>44000</c:v>
                </c:pt>
                <c:pt idx="88">
                  <c:v>44001</c:v>
                </c:pt>
                <c:pt idx="89">
                  <c:v>44002</c:v>
                </c:pt>
                <c:pt idx="90">
                  <c:v>44003</c:v>
                </c:pt>
                <c:pt idx="91">
                  <c:v>44004</c:v>
                </c:pt>
                <c:pt idx="92">
                  <c:v>44005</c:v>
                </c:pt>
                <c:pt idx="93">
                  <c:v>44006</c:v>
                </c:pt>
                <c:pt idx="94">
                  <c:v>44007</c:v>
                </c:pt>
                <c:pt idx="95">
                  <c:v>44008</c:v>
                </c:pt>
                <c:pt idx="96">
                  <c:v>44009</c:v>
                </c:pt>
                <c:pt idx="97">
                  <c:v>44010</c:v>
                </c:pt>
                <c:pt idx="98">
                  <c:v>44011</c:v>
                </c:pt>
                <c:pt idx="99">
                  <c:v>44012</c:v>
                </c:pt>
                <c:pt idx="100">
                  <c:v>44013</c:v>
                </c:pt>
                <c:pt idx="101">
                  <c:v>44014</c:v>
                </c:pt>
                <c:pt idx="102">
                  <c:v>44015</c:v>
                </c:pt>
                <c:pt idx="103">
                  <c:v>44016</c:v>
                </c:pt>
                <c:pt idx="104">
                  <c:v>44017</c:v>
                </c:pt>
                <c:pt idx="105">
                  <c:v>44018</c:v>
                </c:pt>
                <c:pt idx="106">
                  <c:v>44019</c:v>
                </c:pt>
                <c:pt idx="107">
                  <c:v>44020</c:v>
                </c:pt>
                <c:pt idx="108">
                  <c:v>44021</c:v>
                </c:pt>
                <c:pt idx="109">
                  <c:v>44022</c:v>
                </c:pt>
                <c:pt idx="110">
                  <c:v>44023</c:v>
                </c:pt>
                <c:pt idx="111">
                  <c:v>44024</c:v>
                </c:pt>
                <c:pt idx="112">
                  <c:v>44025</c:v>
                </c:pt>
                <c:pt idx="113">
                  <c:v>44026</c:v>
                </c:pt>
                <c:pt idx="114">
                  <c:v>44027</c:v>
                </c:pt>
                <c:pt idx="115">
                  <c:v>44028</c:v>
                </c:pt>
                <c:pt idx="116">
                  <c:v>44029</c:v>
                </c:pt>
                <c:pt idx="117">
                  <c:v>44030</c:v>
                </c:pt>
                <c:pt idx="118">
                  <c:v>44031</c:v>
                </c:pt>
                <c:pt idx="119">
                  <c:v>44032</c:v>
                </c:pt>
                <c:pt idx="120">
                  <c:v>44033</c:v>
                </c:pt>
                <c:pt idx="121">
                  <c:v>44034</c:v>
                </c:pt>
                <c:pt idx="122">
                  <c:v>44035</c:v>
                </c:pt>
                <c:pt idx="123">
                  <c:v>44036</c:v>
                </c:pt>
                <c:pt idx="124">
                  <c:v>44037</c:v>
                </c:pt>
                <c:pt idx="125">
                  <c:v>44038</c:v>
                </c:pt>
                <c:pt idx="126">
                  <c:v>44039</c:v>
                </c:pt>
                <c:pt idx="127">
                  <c:v>44040</c:v>
                </c:pt>
                <c:pt idx="128">
                  <c:v>44041</c:v>
                </c:pt>
                <c:pt idx="129">
                  <c:v>44042</c:v>
                </c:pt>
                <c:pt idx="130">
                  <c:v>44043</c:v>
                </c:pt>
                <c:pt idx="131">
                  <c:v>44044</c:v>
                </c:pt>
                <c:pt idx="132">
                  <c:v>44045</c:v>
                </c:pt>
                <c:pt idx="133">
                  <c:v>44046</c:v>
                </c:pt>
                <c:pt idx="134">
                  <c:v>44047</c:v>
                </c:pt>
                <c:pt idx="135">
                  <c:v>44048</c:v>
                </c:pt>
                <c:pt idx="136">
                  <c:v>44049</c:v>
                </c:pt>
                <c:pt idx="137">
                  <c:v>44050</c:v>
                </c:pt>
                <c:pt idx="138">
                  <c:v>44051</c:v>
                </c:pt>
                <c:pt idx="139">
                  <c:v>44052</c:v>
                </c:pt>
                <c:pt idx="140">
                  <c:v>44053</c:v>
                </c:pt>
                <c:pt idx="141">
                  <c:v>44054</c:v>
                </c:pt>
                <c:pt idx="142">
                  <c:v>44055</c:v>
                </c:pt>
                <c:pt idx="143">
                  <c:v>44056</c:v>
                </c:pt>
                <c:pt idx="144">
                  <c:v>44057</c:v>
                </c:pt>
                <c:pt idx="145">
                  <c:v>44058</c:v>
                </c:pt>
                <c:pt idx="146">
                  <c:v>44059</c:v>
                </c:pt>
                <c:pt idx="147">
                  <c:v>44060</c:v>
                </c:pt>
                <c:pt idx="148">
                  <c:v>44061</c:v>
                </c:pt>
                <c:pt idx="149">
                  <c:v>44062</c:v>
                </c:pt>
                <c:pt idx="150">
                  <c:v>44063</c:v>
                </c:pt>
                <c:pt idx="151">
                  <c:v>44064</c:v>
                </c:pt>
                <c:pt idx="152">
                  <c:v>44065</c:v>
                </c:pt>
                <c:pt idx="153">
                  <c:v>44066</c:v>
                </c:pt>
                <c:pt idx="154">
                  <c:v>44067</c:v>
                </c:pt>
                <c:pt idx="155">
                  <c:v>44068</c:v>
                </c:pt>
                <c:pt idx="156">
                  <c:v>44069</c:v>
                </c:pt>
                <c:pt idx="157">
                  <c:v>44070</c:v>
                </c:pt>
                <c:pt idx="158">
                  <c:v>44071</c:v>
                </c:pt>
                <c:pt idx="159">
                  <c:v>44072</c:v>
                </c:pt>
                <c:pt idx="160">
                  <c:v>44073</c:v>
                </c:pt>
                <c:pt idx="161">
                  <c:v>44074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44079</c:v>
                </c:pt>
                <c:pt idx="167">
                  <c:v>44080</c:v>
                </c:pt>
                <c:pt idx="168">
                  <c:v>44081</c:v>
                </c:pt>
                <c:pt idx="169">
                  <c:v>44082</c:v>
                </c:pt>
                <c:pt idx="170">
                  <c:v>44083</c:v>
                </c:pt>
                <c:pt idx="171">
                  <c:v>44084</c:v>
                </c:pt>
                <c:pt idx="172">
                  <c:v>44085</c:v>
                </c:pt>
                <c:pt idx="173">
                  <c:v>44086</c:v>
                </c:pt>
                <c:pt idx="174">
                  <c:v>44087</c:v>
                </c:pt>
                <c:pt idx="175">
                  <c:v>44088</c:v>
                </c:pt>
                <c:pt idx="176">
                  <c:v>44089</c:v>
                </c:pt>
                <c:pt idx="177">
                  <c:v>44090</c:v>
                </c:pt>
                <c:pt idx="178">
                  <c:v>44091</c:v>
                </c:pt>
                <c:pt idx="179">
                  <c:v>44092</c:v>
                </c:pt>
                <c:pt idx="180">
                  <c:v>44093</c:v>
                </c:pt>
                <c:pt idx="181">
                  <c:v>44094</c:v>
                </c:pt>
                <c:pt idx="182">
                  <c:v>44095</c:v>
                </c:pt>
                <c:pt idx="183">
                  <c:v>44096</c:v>
                </c:pt>
                <c:pt idx="184">
                  <c:v>44097</c:v>
                </c:pt>
                <c:pt idx="185">
                  <c:v>44098</c:v>
                </c:pt>
                <c:pt idx="186">
                  <c:v>44099</c:v>
                </c:pt>
                <c:pt idx="187">
                  <c:v>44100</c:v>
                </c:pt>
                <c:pt idx="188">
                  <c:v>44101</c:v>
                </c:pt>
                <c:pt idx="189">
                  <c:v>44102</c:v>
                </c:pt>
                <c:pt idx="190">
                  <c:v>44103</c:v>
                </c:pt>
                <c:pt idx="191">
                  <c:v>44104</c:v>
                </c:pt>
                <c:pt idx="192">
                  <c:v>44105</c:v>
                </c:pt>
                <c:pt idx="193">
                  <c:v>44106</c:v>
                </c:pt>
                <c:pt idx="194">
                  <c:v>44107</c:v>
                </c:pt>
                <c:pt idx="195">
                  <c:v>44108</c:v>
                </c:pt>
                <c:pt idx="196">
                  <c:v>44109</c:v>
                </c:pt>
                <c:pt idx="197">
                  <c:v>44110</c:v>
                </c:pt>
                <c:pt idx="198">
                  <c:v>44111</c:v>
                </c:pt>
                <c:pt idx="199">
                  <c:v>44112</c:v>
                </c:pt>
                <c:pt idx="200">
                  <c:v>44113</c:v>
                </c:pt>
                <c:pt idx="201">
                  <c:v>44114</c:v>
                </c:pt>
                <c:pt idx="202">
                  <c:v>44115</c:v>
                </c:pt>
                <c:pt idx="203">
                  <c:v>44116</c:v>
                </c:pt>
                <c:pt idx="204">
                  <c:v>44117</c:v>
                </c:pt>
                <c:pt idx="205">
                  <c:v>44118</c:v>
                </c:pt>
                <c:pt idx="206">
                  <c:v>44119</c:v>
                </c:pt>
                <c:pt idx="207">
                  <c:v>44120</c:v>
                </c:pt>
                <c:pt idx="208">
                  <c:v>44121</c:v>
                </c:pt>
                <c:pt idx="209">
                  <c:v>44122</c:v>
                </c:pt>
                <c:pt idx="210">
                  <c:v>44123</c:v>
                </c:pt>
                <c:pt idx="211">
                  <c:v>44124</c:v>
                </c:pt>
                <c:pt idx="212">
                  <c:v>44125</c:v>
                </c:pt>
                <c:pt idx="213">
                  <c:v>44126</c:v>
                </c:pt>
                <c:pt idx="214">
                  <c:v>44127</c:v>
                </c:pt>
                <c:pt idx="215">
                  <c:v>44128</c:v>
                </c:pt>
                <c:pt idx="216">
                  <c:v>44129</c:v>
                </c:pt>
                <c:pt idx="217">
                  <c:v>44130</c:v>
                </c:pt>
                <c:pt idx="218">
                  <c:v>44131</c:v>
                </c:pt>
                <c:pt idx="219">
                  <c:v>44132</c:v>
                </c:pt>
                <c:pt idx="220">
                  <c:v>44133</c:v>
                </c:pt>
                <c:pt idx="221">
                  <c:v>44134</c:v>
                </c:pt>
                <c:pt idx="222">
                  <c:v>44135</c:v>
                </c:pt>
                <c:pt idx="223">
                  <c:v>44136</c:v>
                </c:pt>
                <c:pt idx="224">
                  <c:v>44137</c:v>
                </c:pt>
                <c:pt idx="225">
                  <c:v>44138</c:v>
                </c:pt>
                <c:pt idx="226">
                  <c:v>44139</c:v>
                </c:pt>
                <c:pt idx="227">
                  <c:v>44140</c:v>
                </c:pt>
                <c:pt idx="228">
                  <c:v>44141</c:v>
                </c:pt>
                <c:pt idx="229">
                  <c:v>44142</c:v>
                </c:pt>
                <c:pt idx="230">
                  <c:v>44143</c:v>
                </c:pt>
                <c:pt idx="231">
                  <c:v>44144</c:v>
                </c:pt>
                <c:pt idx="232">
                  <c:v>44145</c:v>
                </c:pt>
                <c:pt idx="233">
                  <c:v>44146</c:v>
                </c:pt>
                <c:pt idx="234">
                  <c:v>44147</c:v>
                </c:pt>
                <c:pt idx="235">
                  <c:v>44148</c:v>
                </c:pt>
                <c:pt idx="236">
                  <c:v>44149</c:v>
                </c:pt>
                <c:pt idx="237">
                  <c:v>44150</c:v>
                </c:pt>
                <c:pt idx="238">
                  <c:v>44151</c:v>
                </c:pt>
                <c:pt idx="239">
                  <c:v>44152</c:v>
                </c:pt>
                <c:pt idx="240">
                  <c:v>44153</c:v>
                </c:pt>
                <c:pt idx="241">
                  <c:v>44154</c:v>
                </c:pt>
                <c:pt idx="242">
                  <c:v>44155</c:v>
                </c:pt>
                <c:pt idx="243">
                  <c:v>44156</c:v>
                </c:pt>
                <c:pt idx="244">
                  <c:v>44157</c:v>
                </c:pt>
                <c:pt idx="245">
                  <c:v>44158</c:v>
                </c:pt>
                <c:pt idx="246">
                  <c:v>44159</c:v>
                </c:pt>
                <c:pt idx="247">
                  <c:v>44160</c:v>
                </c:pt>
                <c:pt idx="248">
                  <c:v>44161</c:v>
                </c:pt>
                <c:pt idx="249">
                  <c:v>44162</c:v>
                </c:pt>
                <c:pt idx="250">
                  <c:v>44163</c:v>
                </c:pt>
                <c:pt idx="251">
                  <c:v>44164</c:v>
                </c:pt>
                <c:pt idx="252">
                  <c:v>44165</c:v>
                </c:pt>
                <c:pt idx="253">
                  <c:v>44166</c:v>
                </c:pt>
                <c:pt idx="254">
                  <c:v>44167</c:v>
                </c:pt>
                <c:pt idx="255">
                  <c:v>44168</c:v>
                </c:pt>
                <c:pt idx="256">
                  <c:v>44169</c:v>
                </c:pt>
                <c:pt idx="257">
                  <c:v>44170</c:v>
                </c:pt>
                <c:pt idx="258">
                  <c:v>44171</c:v>
                </c:pt>
                <c:pt idx="259">
                  <c:v>44172</c:v>
                </c:pt>
                <c:pt idx="260">
                  <c:v>44173</c:v>
                </c:pt>
                <c:pt idx="261">
                  <c:v>44174</c:v>
                </c:pt>
                <c:pt idx="262">
                  <c:v>44175</c:v>
                </c:pt>
                <c:pt idx="263">
                  <c:v>44176</c:v>
                </c:pt>
                <c:pt idx="264">
                  <c:v>44177</c:v>
                </c:pt>
                <c:pt idx="265">
                  <c:v>44178</c:v>
                </c:pt>
                <c:pt idx="266">
                  <c:v>44179</c:v>
                </c:pt>
                <c:pt idx="267">
                  <c:v>44180</c:v>
                </c:pt>
                <c:pt idx="268">
                  <c:v>44181</c:v>
                </c:pt>
                <c:pt idx="269">
                  <c:v>44182</c:v>
                </c:pt>
              </c:numCache>
            </c:numRef>
          </c:cat>
          <c:val>
            <c:numRef>
              <c:f>Rt!$AM$3:$AM$272</c:f>
              <c:numCache>
                <c:formatCode>General</c:formatCode>
                <c:ptCount val="270"/>
                <c:pt idx="0">
                  <c:v>2.6220495940536601</c:v>
                </c:pt>
                <c:pt idx="1">
                  <c:v>2.2963525011375201</c:v>
                </c:pt>
                <c:pt idx="2">
                  <c:v>2.1558851438339199</c:v>
                </c:pt>
                <c:pt idx="3">
                  <c:v>1.98004285257812</c:v>
                </c:pt>
                <c:pt idx="4">
                  <c:v>1.8352740898495199</c:v>
                </c:pt>
                <c:pt idx="5">
                  <c:v>1.7333052367717201</c:v>
                </c:pt>
                <c:pt idx="6">
                  <c:v>1.63404508821159</c:v>
                </c:pt>
                <c:pt idx="7">
                  <c:v>1.53283762472632</c:v>
                </c:pt>
                <c:pt idx="8">
                  <c:v>1.4247359413060301</c:v>
                </c:pt>
                <c:pt idx="9">
                  <c:v>1.31289328103479</c:v>
                </c:pt>
                <c:pt idx="10">
                  <c:v>1.2406441534216099</c:v>
                </c:pt>
                <c:pt idx="11">
                  <c:v>1.1478276704532999</c:v>
                </c:pt>
                <c:pt idx="12">
                  <c:v>1.0606209068713699</c:v>
                </c:pt>
                <c:pt idx="13">
                  <c:v>0.97966176494019996</c:v>
                </c:pt>
                <c:pt idx="14">
                  <c:v>0.92396408341945302</c:v>
                </c:pt>
                <c:pt idx="15">
                  <c:v>0.91054494828774202</c:v>
                </c:pt>
                <c:pt idx="16">
                  <c:v>0.88900867602380995</c:v>
                </c:pt>
                <c:pt idx="17">
                  <c:v>0.876415443366382</c:v>
                </c:pt>
                <c:pt idx="18">
                  <c:v>0.87350162294337397</c:v>
                </c:pt>
                <c:pt idx="19">
                  <c:v>0.86543546568908203</c:v>
                </c:pt>
                <c:pt idx="20">
                  <c:v>0.86308027497704498</c:v>
                </c:pt>
                <c:pt idx="21">
                  <c:v>0.866215163071969</c:v>
                </c:pt>
                <c:pt idx="22">
                  <c:v>0.81438342749692005</c:v>
                </c:pt>
                <c:pt idx="23">
                  <c:v>0.79134231778653397</c:v>
                </c:pt>
                <c:pt idx="24">
                  <c:v>0.77470626972423096</c:v>
                </c:pt>
                <c:pt idx="25">
                  <c:v>0.76850680762039902</c:v>
                </c:pt>
                <c:pt idx="26">
                  <c:v>0.75896894935149894</c:v>
                </c:pt>
                <c:pt idx="27">
                  <c:v>0.78483137217646903</c:v>
                </c:pt>
                <c:pt idx="28">
                  <c:v>0.797707213193662</c:v>
                </c:pt>
                <c:pt idx="29">
                  <c:v>0.84401530848573003</c:v>
                </c:pt>
                <c:pt idx="30">
                  <c:v>0.83530535716679999</c:v>
                </c:pt>
                <c:pt idx="31">
                  <c:v>0.81338991562213703</c:v>
                </c:pt>
                <c:pt idx="32">
                  <c:v>0.80147755218306005</c:v>
                </c:pt>
                <c:pt idx="33">
                  <c:v>0.80245126499863295</c:v>
                </c:pt>
                <c:pt idx="34">
                  <c:v>0.78043309090217405</c:v>
                </c:pt>
                <c:pt idx="35">
                  <c:v>0.78866443864630797</c:v>
                </c:pt>
                <c:pt idx="36">
                  <c:v>0.77360082389002305</c:v>
                </c:pt>
                <c:pt idx="37">
                  <c:v>0.79145453478384398</c:v>
                </c:pt>
                <c:pt idx="38">
                  <c:v>0.79302463596827999</c:v>
                </c:pt>
                <c:pt idx="39">
                  <c:v>0.76903982390728398</c:v>
                </c:pt>
                <c:pt idx="40">
                  <c:v>0.71449371860060595</c:v>
                </c:pt>
                <c:pt idx="41">
                  <c:v>0.70164016666215301</c:v>
                </c:pt>
                <c:pt idx="42">
                  <c:v>0.71578051917485896</c:v>
                </c:pt>
                <c:pt idx="43">
                  <c:v>0.71396004228868204</c:v>
                </c:pt>
                <c:pt idx="44">
                  <c:v>0.686590388434272</c:v>
                </c:pt>
                <c:pt idx="45">
                  <c:v>0.69017057540539095</c:v>
                </c:pt>
                <c:pt idx="46">
                  <c:v>0.68350714629556497</c:v>
                </c:pt>
                <c:pt idx="47">
                  <c:v>0.74286578668997405</c:v>
                </c:pt>
                <c:pt idx="48">
                  <c:v>0.79892431473944903</c:v>
                </c:pt>
                <c:pt idx="49">
                  <c:v>0.79218656101763296</c:v>
                </c:pt>
                <c:pt idx="50">
                  <c:v>0.76694663802479701</c:v>
                </c:pt>
                <c:pt idx="51">
                  <c:v>0.78057142824062498</c:v>
                </c:pt>
                <c:pt idx="52">
                  <c:v>0.75755068673960402</c:v>
                </c:pt>
                <c:pt idx="53">
                  <c:v>0.78153092783780698</c:v>
                </c:pt>
                <c:pt idx="54">
                  <c:v>0.78426861422378003</c:v>
                </c:pt>
                <c:pt idx="55">
                  <c:v>0.79381446683816903</c:v>
                </c:pt>
                <c:pt idx="56">
                  <c:v>0.84750834356746896</c:v>
                </c:pt>
                <c:pt idx="57">
                  <c:v>0.86177531472022595</c:v>
                </c:pt>
                <c:pt idx="58">
                  <c:v>0.87227164732444595</c:v>
                </c:pt>
                <c:pt idx="59">
                  <c:v>0.87639272095035603</c:v>
                </c:pt>
                <c:pt idx="60">
                  <c:v>0.83299882532244296</c:v>
                </c:pt>
                <c:pt idx="61">
                  <c:v>0.83118825593269197</c:v>
                </c:pt>
                <c:pt idx="62">
                  <c:v>0.82360422144941503</c:v>
                </c:pt>
                <c:pt idx="63">
                  <c:v>0.82833560731053901</c:v>
                </c:pt>
                <c:pt idx="64">
                  <c:v>0.804686363887542</c:v>
                </c:pt>
                <c:pt idx="65">
                  <c:v>0.77867117630580795</c:v>
                </c:pt>
                <c:pt idx="66">
                  <c:v>0.73302137393386202</c:v>
                </c:pt>
                <c:pt idx="67">
                  <c:v>0.75748024424195504</c:v>
                </c:pt>
                <c:pt idx="68">
                  <c:v>0.77779908419999999</c:v>
                </c:pt>
                <c:pt idx="69">
                  <c:v>0.81554110861947704</c:v>
                </c:pt>
                <c:pt idx="70">
                  <c:v>0.81199333917476002</c:v>
                </c:pt>
                <c:pt idx="71">
                  <c:v>0.83048051781756405</c:v>
                </c:pt>
                <c:pt idx="72">
                  <c:v>0.75976942562446204</c:v>
                </c:pt>
                <c:pt idx="73">
                  <c:v>0.81355534774387595</c:v>
                </c:pt>
                <c:pt idx="74">
                  <c:v>0.84238045959738295</c:v>
                </c:pt>
                <c:pt idx="75">
                  <c:v>0.79622921301668004</c:v>
                </c:pt>
                <c:pt idx="76">
                  <c:v>0.819703356524069</c:v>
                </c:pt>
                <c:pt idx="77">
                  <c:v>0.80906237930279701</c:v>
                </c:pt>
                <c:pt idx="78">
                  <c:v>0.80957117321487204</c:v>
                </c:pt>
                <c:pt idx="79">
                  <c:v>0.83517524844129898</c:v>
                </c:pt>
                <c:pt idx="80">
                  <c:v>0.87111244094807505</c:v>
                </c:pt>
                <c:pt idx="81">
                  <c:v>0.88677960991574001</c:v>
                </c:pt>
                <c:pt idx="82">
                  <c:v>0.86194747008450701</c:v>
                </c:pt>
                <c:pt idx="83">
                  <c:v>0.85097305012259405</c:v>
                </c:pt>
                <c:pt idx="84">
                  <c:v>0.84748715179873202</c:v>
                </c:pt>
                <c:pt idx="85">
                  <c:v>0.87640888009279605</c:v>
                </c:pt>
                <c:pt idx="86">
                  <c:v>0.90560820318809998</c:v>
                </c:pt>
                <c:pt idx="87">
                  <c:v>0.85022810987473396</c:v>
                </c:pt>
                <c:pt idx="88">
                  <c:v>0.85191688411805999</c:v>
                </c:pt>
                <c:pt idx="89">
                  <c:v>0.92250237680341296</c:v>
                </c:pt>
                <c:pt idx="90">
                  <c:v>0.89868311341559004</c:v>
                </c:pt>
                <c:pt idx="91">
                  <c:v>0.92574532024832501</c:v>
                </c:pt>
                <c:pt idx="92">
                  <c:v>0.853812956622924</c:v>
                </c:pt>
                <c:pt idx="93">
                  <c:v>0.84944406072396506</c:v>
                </c:pt>
                <c:pt idx="94">
                  <c:v>0.86820615720624295</c:v>
                </c:pt>
                <c:pt idx="95">
                  <c:v>0.88029652978157702</c:v>
                </c:pt>
                <c:pt idx="96">
                  <c:v>0.88985324422147005</c:v>
                </c:pt>
                <c:pt idx="97">
                  <c:v>0.87042645620921799</c:v>
                </c:pt>
                <c:pt idx="98">
                  <c:v>0.90315857612573003</c:v>
                </c:pt>
                <c:pt idx="99">
                  <c:v>0.97458730717907605</c:v>
                </c:pt>
                <c:pt idx="100">
                  <c:v>0.92704669070503398</c:v>
                </c:pt>
                <c:pt idx="101">
                  <c:v>0.88043210875657796</c:v>
                </c:pt>
                <c:pt idx="102">
                  <c:v>0.76971798282922699</c:v>
                </c:pt>
                <c:pt idx="103">
                  <c:v>0.79471522456944499</c:v>
                </c:pt>
                <c:pt idx="104">
                  <c:v>0.84350294478906696</c:v>
                </c:pt>
                <c:pt idx="105">
                  <c:v>0.83768940407442005</c:v>
                </c:pt>
                <c:pt idx="106">
                  <c:v>0.84744324407715399</c:v>
                </c:pt>
                <c:pt idx="107">
                  <c:v>0.879584147491701</c:v>
                </c:pt>
                <c:pt idx="108">
                  <c:v>0.87293042941754595</c:v>
                </c:pt>
                <c:pt idx="109">
                  <c:v>0.91199939109378403</c:v>
                </c:pt>
                <c:pt idx="110">
                  <c:v>0.84573050065828803</c:v>
                </c:pt>
                <c:pt idx="111">
                  <c:v>0.88142693321339205</c:v>
                </c:pt>
                <c:pt idx="112">
                  <c:v>0.90970464971150899</c:v>
                </c:pt>
                <c:pt idx="113">
                  <c:v>0.977225807497064</c:v>
                </c:pt>
                <c:pt idx="114">
                  <c:v>0.99555526017728402</c:v>
                </c:pt>
                <c:pt idx="115">
                  <c:v>1.0326734542493501</c:v>
                </c:pt>
                <c:pt idx="116">
                  <c:v>1.06352125118453</c:v>
                </c:pt>
                <c:pt idx="117">
                  <c:v>1.2612255901413101</c:v>
                </c:pt>
                <c:pt idx="118">
                  <c:v>1.3482429617946401</c:v>
                </c:pt>
                <c:pt idx="119">
                  <c:v>1.33608917311049</c:v>
                </c:pt>
                <c:pt idx="120">
                  <c:v>1.0890725617769399</c:v>
                </c:pt>
                <c:pt idx="121">
                  <c:v>1.15627128544883</c:v>
                </c:pt>
                <c:pt idx="122">
                  <c:v>1.2668518279595999</c:v>
                </c:pt>
                <c:pt idx="123">
                  <c:v>1.4488896386085699</c:v>
                </c:pt>
                <c:pt idx="124">
                  <c:v>1.34425329112221</c:v>
                </c:pt>
                <c:pt idx="125">
                  <c:v>1.2369612366784499</c:v>
                </c:pt>
                <c:pt idx="126">
                  <c:v>1.22878968325506</c:v>
                </c:pt>
                <c:pt idx="127">
                  <c:v>1.4379644000362199</c:v>
                </c:pt>
                <c:pt idx="128">
                  <c:v>1.47648715839377</c:v>
                </c:pt>
                <c:pt idx="129">
                  <c:v>1.33063584383594</c:v>
                </c:pt>
                <c:pt idx="130">
                  <c:v>1.10651677283314</c:v>
                </c:pt>
                <c:pt idx="131">
                  <c:v>1.0823967360959199</c:v>
                </c:pt>
                <c:pt idx="132">
                  <c:v>1.1143860515866</c:v>
                </c:pt>
                <c:pt idx="133">
                  <c:v>1.1180784370660699</c:v>
                </c:pt>
                <c:pt idx="134">
                  <c:v>0.98519972152441804</c:v>
                </c:pt>
                <c:pt idx="135">
                  <c:v>1.0191056096386899</c:v>
                </c:pt>
                <c:pt idx="136">
                  <c:v>1.06656928313633</c:v>
                </c:pt>
                <c:pt idx="137">
                  <c:v>1.1590654157121201</c:v>
                </c:pt>
                <c:pt idx="138">
                  <c:v>1.1696756612225701</c:v>
                </c:pt>
                <c:pt idx="139">
                  <c:v>1.1176371461013099</c:v>
                </c:pt>
                <c:pt idx="140">
                  <c:v>1.1358354564490201</c:v>
                </c:pt>
                <c:pt idx="141">
                  <c:v>1.2741902419748301</c:v>
                </c:pt>
                <c:pt idx="142">
                  <c:v>1.17172753073237</c:v>
                </c:pt>
                <c:pt idx="143">
                  <c:v>1.1920683402193299</c:v>
                </c:pt>
                <c:pt idx="144">
                  <c:v>1.1535598004026599</c:v>
                </c:pt>
                <c:pt idx="145">
                  <c:v>1.1320575707693199</c:v>
                </c:pt>
                <c:pt idx="146">
                  <c:v>1.13514416056962</c:v>
                </c:pt>
                <c:pt idx="147">
                  <c:v>1.0186212874192799</c:v>
                </c:pt>
                <c:pt idx="148">
                  <c:v>0.92242223597134099</c:v>
                </c:pt>
                <c:pt idx="149">
                  <c:v>0.94308666463450697</c:v>
                </c:pt>
                <c:pt idx="150">
                  <c:v>0.87855811134561201</c:v>
                </c:pt>
                <c:pt idx="151">
                  <c:v>0.88828456004226297</c:v>
                </c:pt>
                <c:pt idx="152">
                  <c:v>0.84945505077610495</c:v>
                </c:pt>
                <c:pt idx="153">
                  <c:v>0.81538075556446898</c:v>
                </c:pt>
                <c:pt idx="154">
                  <c:v>0.85375909626971902</c:v>
                </c:pt>
                <c:pt idx="155">
                  <c:v>0.78924793078231503</c:v>
                </c:pt>
                <c:pt idx="156">
                  <c:v>0.73976749664725405</c:v>
                </c:pt>
                <c:pt idx="157">
                  <c:v>0.73761152617002801</c:v>
                </c:pt>
                <c:pt idx="158">
                  <c:v>0.72821408341801397</c:v>
                </c:pt>
                <c:pt idx="159">
                  <c:v>0.67313404963852297</c:v>
                </c:pt>
                <c:pt idx="160">
                  <c:v>0.69918803332184798</c:v>
                </c:pt>
                <c:pt idx="161">
                  <c:v>0.73808358849307298</c:v>
                </c:pt>
                <c:pt idx="162">
                  <c:v>0.88488530099746798</c:v>
                </c:pt>
                <c:pt idx="163">
                  <c:v>0.967824288468629</c:v>
                </c:pt>
                <c:pt idx="164">
                  <c:v>0.93622885348830898</c:v>
                </c:pt>
                <c:pt idx="165">
                  <c:v>0.94953556980869203</c:v>
                </c:pt>
                <c:pt idx="166">
                  <c:v>1.0327066551192801</c:v>
                </c:pt>
                <c:pt idx="167">
                  <c:v>1.0495373964343899</c:v>
                </c:pt>
                <c:pt idx="168">
                  <c:v>1.1325041571630601</c:v>
                </c:pt>
                <c:pt idx="169">
                  <c:v>1.2557761944563399</c:v>
                </c:pt>
                <c:pt idx="170">
                  <c:v>1.2095769546031301</c:v>
                </c:pt>
                <c:pt idx="171">
                  <c:v>1.2532088085892601</c:v>
                </c:pt>
                <c:pt idx="172">
                  <c:v>1.27588554432399</c:v>
                </c:pt>
                <c:pt idx="173">
                  <c:v>1.3597122566034201</c:v>
                </c:pt>
                <c:pt idx="174">
                  <c:v>1.4693894821476601</c:v>
                </c:pt>
                <c:pt idx="175">
                  <c:v>1.41080076043937</c:v>
                </c:pt>
                <c:pt idx="176">
                  <c:v>1.3400069249718001</c:v>
                </c:pt>
                <c:pt idx="177">
                  <c:v>1.34751187474626</c:v>
                </c:pt>
                <c:pt idx="178">
                  <c:v>1.38279403807652</c:v>
                </c:pt>
                <c:pt idx="179">
                  <c:v>1.38639298288068</c:v>
                </c:pt>
                <c:pt idx="180">
                  <c:v>1.38239356875079</c:v>
                </c:pt>
                <c:pt idx="181">
                  <c:v>1.3094177930053701</c:v>
                </c:pt>
                <c:pt idx="182">
                  <c:v>1.32577700492219</c:v>
                </c:pt>
                <c:pt idx="183">
                  <c:v>1.3216571144973199</c:v>
                </c:pt>
                <c:pt idx="184">
                  <c:v>1.3363447597379099</c:v>
                </c:pt>
                <c:pt idx="185">
                  <c:v>1.3692160611697299</c:v>
                </c:pt>
                <c:pt idx="186">
                  <c:v>1.35274147809439</c:v>
                </c:pt>
                <c:pt idx="187">
                  <c:v>1.2510222363994801</c:v>
                </c:pt>
                <c:pt idx="188">
                  <c:v>1.1723898668852699</c:v>
                </c:pt>
                <c:pt idx="189">
                  <c:v>1.1257064806949</c:v>
                </c:pt>
                <c:pt idx="190">
                  <c:v>1.1263118087420501</c:v>
                </c:pt>
                <c:pt idx="191">
                  <c:v>1.12885473280371</c:v>
                </c:pt>
                <c:pt idx="192">
                  <c:v>1.1087670695712499</c:v>
                </c:pt>
                <c:pt idx="193">
                  <c:v>1.07006825551871</c:v>
                </c:pt>
                <c:pt idx="194">
                  <c:v>1.0961906824457599</c:v>
                </c:pt>
                <c:pt idx="195">
                  <c:v>1.16343275399002</c:v>
                </c:pt>
                <c:pt idx="196">
                  <c:v>1.1914868500457301</c:v>
                </c:pt>
                <c:pt idx="197">
                  <c:v>1.1935579141424599</c:v>
                </c:pt>
                <c:pt idx="198">
                  <c:v>1.2433344276694001</c:v>
                </c:pt>
                <c:pt idx="199">
                  <c:v>1.2624986016428701</c:v>
                </c:pt>
                <c:pt idx="200">
                  <c:v>1.3372388502780099</c:v>
                </c:pt>
                <c:pt idx="201">
                  <c:v>1.4125999718700299</c:v>
                </c:pt>
                <c:pt idx="202">
                  <c:v>1.39117982739611</c:v>
                </c:pt>
                <c:pt idx="203">
                  <c:v>1.40380946006102</c:v>
                </c:pt>
                <c:pt idx="204">
                  <c:v>1.4498147717671499</c:v>
                </c:pt>
                <c:pt idx="205">
                  <c:v>1.4939400695949501</c:v>
                </c:pt>
                <c:pt idx="206">
                  <c:v>1.5545326505775201</c:v>
                </c:pt>
                <c:pt idx="207">
                  <c:v>1.5168949594528001</c:v>
                </c:pt>
                <c:pt idx="208">
                  <c:v>1.5565417239133099</c:v>
                </c:pt>
                <c:pt idx="209">
                  <c:v>1.52422699280929</c:v>
                </c:pt>
                <c:pt idx="210">
                  <c:v>1.45498948321177</c:v>
                </c:pt>
                <c:pt idx="211">
                  <c:v>1.4646143265144</c:v>
                </c:pt>
                <c:pt idx="212">
                  <c:v>1.4512751056316</c:v>
                </c:pt>
                <c:pt idx="213">
                  <c:v>1.4575126446909801</c:v>
                </c:pt>
                <c:pt idx="214">
                  <c:v>1.53115015037112</c:v>
                </c:pt>
                <c:pt idx="215">
                  <c:v>1.5192737619146</c:v>
                </c:pt>
                <c:pt idx="216">
                  <c:v>1.49103565638949</c:v>
                </c:pt>
                <c:pt idx="217">
                  <c:v>1.4667682686327099</c:v>
                </c:pt>
                <c:pt idx="218">
                  <c:v>1.4447416553899</c:v>
                </c:pt>
                <c:pt idx="219">
                  <c:v>1.4347942431898799</c:v>
                </c:pt>
                <c:pt idx="220">
                  <c:v>1.3751834200208899</c:v>
                </c:pt>
                <c:pt idx="221">
                  <c:v>1.3073806802841501</c:v>
                </c:pt>
                <c:pt idx="222">
                  <c:v>1.2444669432784801</c:v>
                </c:pt>
                <c:pt idx="223">
                  <c:v>1.1858402691476899</c:v>
                </c:pt>
                <c:pt idx="224">
                  <c:v>1.14722943970453</c:v>
                </c:pt>
                <c:pt idx="225">
                  <c:v>1.1501030028769399</c:v>
                </c:pt>
                <c:pt idx="226">
                  <c:v>1.09403315377425</c:v>
                </c:pt>
                <c:pt idx="227">
                  <c:v>1.0386327489620699</c:v>
                </c:pt>
                <c:pt idx="228">
                  <c:v>0.99206595238823503</c:v>
                </c:pt>
                <c:pt idx="229">
                  <c:v>0.94462302734491699</c:v>
                </c:pt>
                <c:pt idx="230">
                  <c:v>0.91374071283177405</c:v>
                </c:pt>
                <c:pt idx="231">
                  <c:v>0.88863029793769699</c:v>
                </c:pt>
                <c:pt idx="232">
                  <c:v>0.84454580222159403</c:v>
                </c:pt>
                <c:pt idx="233">
                  <c:v>0.84108490353726995</c:v>
                </c:pt>
                <c:pt idx="234">
                  <c:v>0.83185659068441498</c:v>
                </c:pt>
                <c:pt idx="235">
                  <c:v>0.84103112848198702</c:v>
                </c:pt>
                <c:pt idx="236">
                  <c:v>0.85954094465467901</c:v>
                </c:pt>
                <c:pt idx="237">
                  <c:v>0.86096601507453396</c:v>
                </c:pt>
                <c:pt idx="238">
                  <c:v>0.84591239479862701</c:v>
                </c:pt>
                <c:pt idx="239">
                  <c:v>0.80642711748603002</c:v>
                </c:pt>
                <c:pt idx="240">
                  <c:v>0.78104031900094895</c:v>
                </c:pt>
                <c:pt idx="241">
                  <c:v>0.79925346592900703</c:v>
                </c:pt>
                <c:pt idx="242">
                  <c:v>0.77501613250772805</c:v>
                </c:pt>
                <c:pt idx="243">
                  <c:v>0.74727866900294304</c:v>
                </c:pt>
                <c:pt idx="244">
                  <c:v>0.75710704809482898</c:v>
                </c:pt>
                <c:pt idx="245">
                  <c:v>0.77428150754200997</c:v>
                </c:pt>
                <c:pt idx="246">
                  <c:v>0.786752141039325</c:v>
                </c:pt>
                <c:pt idx="247">
                  <c:v>0.79433890164982401</c:v>
                </c:pt>
                <c:pt idx="248">
                  <c:v>0.79258821185485295</c:v>
                </c:pt>
                <c:pt idx="249">
                  <c:v>0.79621648713642601</c:v>
                </c:pt>
                <c:pt idx="250">
                  <c:v>0.81491756885785205</c:v>
                </c:pt>
                <c:pt idx="251">
                  <c:v>0.82258708290215998</c:v>
                </c:pt>
                <c:pt idx="252">
                  <c:v>0.81391336185825003</c:v>
                </c:pt>
                <c:pt idx="253">
                  <c:v>0.79759705729808905</c:v>
                </c:pt>
                <c:pt idx="254">
                  <c:v>0.80849684430603397</c:v>
                </c:pt>
                <c:pt idx="255">
                  <c:v>0.80649361991885604</c:v>
                </c:pt>
                <c:pt idx="256">
                  <c:v>0.83075852207320799</c:v>
                </c:pt>
                <c:pt idx="257">
                  <c:v>0.86615374191463501</c:v>
                </c:pt>
                <c:pt idx="258">
                  <c:v>0.89753031822034401</c:v>
                </c:pt>
                <c:pt idx="259">
                  <c:v>0.94064666536102604</c:v>
                </c:pt>
                <c:pt idx="260">
                  <c:v>0.96777912069337102</c:v>
                </c:pt>
                <c:pt idx="261">
                  <c:v>0.94682224714163898</c:v>
                </c:pt>
                <c:pt idx="262">
                  <c:v>0.96403765850379997</c:v>
                </c:pt>
                <c:pt idx="263">
                  <c:v>0.948190317865507</c:v>
                </c:pt>
                <c:pt idx="264">
                  <c:v>0.93768449678518195</c:v>
                </c:pt>
                <c:pt idx="265">
                  <c:v>0.97715120687531098</c:v>
                </c:pt>
                <c:pt idx="266">
                  <c:v>0.96957869080713199</c:v>
                </c:pt>
                <c:pt idx="267">
                  <c:v>0.97908313054223794</c:v>
                </c:pt>
                <c:pt idx="268">
                  <c:v>0.99200283103151798</c:v>
                </c:pt>
                <c:pt idx="269">
                  <c:v>0.99847931894634101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B69-42F5-95A4-54C5D5B2398F}"/>
            </c:ext>
          </c:extLst>
        </c:ser>
        <c:ser>
          <c:idx val="2"/>
          <c:order val="5"/>
          <c:tx>
            <c:strRef>
              <c:f>Rt!$AN$2</c:f>
              <c:strCache>
                <c:ptCount val="1"/>
                <c:pt idx="0">
                  <c:v>Rt Adjusted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Rt!$AK$3:$AK$272</c:f>
              <c:numCache>
                <c:formatCode>d\-mmm</c:formatCode>
                <c:ptCount val="270"/>
                <c:pt idx="0">
                  <c:v>43913</c:v>
                </c:pt>
                <c:pt idx="1">
                  <c:v>43914</c:v>
                </c:pt>
                <c:pt idx="2">
                  <c:v>43915</c:v>
                </c:pt>
                <c:pt idx="3">
                  <c:v>43916</c:v>
                </c:pt>
                <c:pt idx="4">
                  <c:v>43917</c:v>
                </c:pt>
                <c:pt idx="5">
                  <c:v>43918</c:v>
                </c:pt>
                <c:pt idx="6">
                  <c:v>43919</c:v>
                </c:pt>
                <c:pt idx="7">
                  <c:v>43920</c:v>
                </c:pt>
                <c:pt idx="8">
                  <c:v>43921</c:v>
                </c:pt>
                <c:pt idx="9">
                  <c:v>43922</c:v>
                </c:pt>
                <c:pt idx="10">
                  <c:v>43923</c:v>
                </c:pt>
                <c:pt idx="11">
                  <c:v>43924</c:v>
                </c:pt>
                <c:pt idx="12">
                  <c:v>43925</c:v>
                </c:pt>
                <c:pt idx="13">
                  <c:v>43926</c:v>
                </c:pt>
                <c:pt idx="14">
                  <c:v>43927</c:v>
                </c:pt>
                <c:pt idx="15">
                  <c:v>43928</c:v>
                </c:pt>
                <c:pt idx="16">
                  <c:v>43929</c:v>
                </c:pt>
                <c:pt idx="17">
                  <c:v>43930</c:v>
                </c:pt>
                <c:pt idx="18">
                  <c:v>43931</c:v>
                </c:pt>
                <c:pt idx="19">
                  <c:v>43932</c:v>
                </c:pt>
                <c:pt idx="20">
                  <c:v>43933</c:v>
                </c:pt>
                <c:pt idx="21">
                  <c:v>43934</c:v>
                </c:pt>
                <c:pt idx="22">
                  <c:v>43935</c:v>
                </c:pt>
                <c:pt idx="23">
                  <c:v>43936</c:v>
                </c:pt>
                <c:pt idx="24">
                  <c:v>43937</c:v>
                </c:pt>
                <c:pt idx="25">
                  <c:v>43938</c:v>
                </c:pt>
                <c:pt idx="26">
                  <c:v>43939</c:v>
                </c:pt>
                <c:pt idx="27">
                  <c:v>43940</c:v>
                </c:pt>
                <c:pt idx="28">
                  <c:v>43941</c:v>
                </c:pt>
                <c:pt idx="29">
                  <c:v>43942</c:v>
                </c:pt>
                <c:pt idx="30">
                  <c:v>43943</c:v>
                </c:pt>
                <c:pt idx="31">
                  <c:v>43944</c:v>
                </c:pt>
                <c:pt idx="32">
                  <c:v>43945</c:v>
                </c:pt>
                <c:pt idx="33">
                  <c:v>43946</c:v>
                </c:pt>
                <c:pt idx="34">
                  <c:v>43947</c:v>
                </c:pt>
                <c:pt idx="35">
                  <c:v>43948</c:v>
                </c:pt>
                <c:pt idx="36">
                  <c:v>43949</c:v>
                </c:pt>
                <c:pt idx="37">
                  <c:v>43950</c:v>
                </c:pt>
                <c:pt idx="38">
                  <c:v>43951</c:v>
                </c:pt>
                <c:pt idx="39">
                  <c:v>43952</c:v>
                </c:pt>
                <c:pt idx="40">
                  <c:v>43953</c:v>
                </c:pt>
                <c:pt idx="41">
                  <c:v>43954</c:v>
                </c:pt>
                <c:pt idx="42">
                  <c:v>43955</c:v>
                </c:pt>
                <c:pt idx="43">
                  <c:v>43956</c:v>
                </c:pt>
                <c:pt idx="44">
                  <c:v>43957</c:v>
                </c:pt>
                <c:pt idx="45">
                  <c:v>43958</c:v>
                </c:pt>
                <c:pt idx="46">
                  <c:v>43959</c:v>
                </c:pt>
                <c:pt idx="47">
                  <c:v>43960</c:v>
                </c:pt>
                <c:pt idx="48">
                  <c:v>43961</c:v>
                </c:pt>
                <c:pt idx="49">
                  <c:v>43962</c:v>
                </c:pt>
                <c:pt idx="50">
                  <c:v>43963</c:v>
                </c:pt>
                <c:pt idx="51">
                  <c:v>43964</c:v>
                </c:pt>
                <c:pt idx="52">
                  <c:v>43965</c:v>
                </c:pt>
                <c:pt idx="53">
                  <c:v>43966</c:v>
                </c:pt>
                <c:pt idx="54">
                  <c:v>43967</c:v>
                </c:pt>
                <c:pt idx="55">
                  <c:v>43968</c:v>
                </c:pt>
                <c:pt idx="56">
                  <c:v>43969</c:v>
                </c:pt>
                <c:pt idx="57">
                  <c:v>43970</c:v>
                </c:pt>
                <c:pt idx="58">
                  <c:v>43971</c:v>
                </c:pt>
                <c:pt idx="59">
                  <c:v>43972</c:v>
                </c:pt>
                <c:pt idx="60">
                  <c:v>43973</c:v>
                </c:pt>
                <c:pt idx="61">
                  <c:v>43974</c:v>
                </c:pt>
                <c:pt idx="62">
                  <c:v>43975</c:v>
                </c:pt>
                <c:pt idx="63">
                  <c:v>43976</c:v>
                </c:pt>
                <c:pt idx="64">
                  <c:v>43977</c:v>
                </c:pt>
                <c:pt idx="65">
                  <c:v>43978</c:v>
                </c:pt>
                <c:pt idx="66">
                  <c:v>43979</c:v>
                </c:pt>
                <c:pt idx="67">
                  <c:v>43980</c:v>
                </c:pt>
                <c:pt idx="68">
                  <c:v>43981</c:v>
                </c:pt>
                <c:pt idx="69">
                  <c:v>43982</c:v>
                </c:pt>
                <c:pt idx="70">
                  <c:v>43983</c:v>
                </c:pt>
                <c:pt idx="71">
                  <c:v>43984</c:v>
                </c:pt>
                <c:pt idx="72">
                  <c:v>43985</c:v>
                </c:pt>
                <c:pt idx="73">
                  <c:v>43986</c:v>
                </c:pt>
                <c:pt idx="74">
                  <c:v>43987</c:v>
                </c:pt>
                <c:pt idx="75">
                  <c:v>43988</c:v>
                </c:pt>
                <c:pt idx="76">
                  <c:v>43989</c:v>
                </c:pt>
                <c:pt idx="77">
                  <c:v>43990</c:v>
                </c:pt>
                <c:pt idx="78">
                  <c:v>43991</c:v>
                </c:pt>
                <c:pt idx="79">
                  <c:v>43992</c:v>
                </c:pt>
                <c:pt idx="80">
                  <c:v>43993</c:v>
                </c:pt>
                <c:pt idx="81">
                  <c:v>43994</c:v>
                </c:pt>
                <c:pt idx="82">
                  <c:v>43995</c:v>
                </c:pt>
                <c:pt idx="83">
                  <c:v>43996</c:v>
                </c:pt>
                <c:pt idx="84">
                  <c:v>43997</c:v>
                </c:pt>
                <c:pt idx="85">
                  <c:v>43998</c:v>
                </c:pt>
                <c:pt idx="86">
                  <c:v>43999</c:v>
                </c:pt>
                <c:pt idx="87">
                  <c:v>44000</c:v>
                </c:pt>
                <c:pt idx="88">
                  <c:v>44001</c:v>
                </c:pt>
                <c:pt idx="89">
                  <c:v>44002</c:v>
                </c:pt>
                <c:pt idx="90">
                  <c:v>44003</c:v>
                </c:pt>
                <c:pt idx="91">
                  <c:v>44004</c:v>
                </c:pt>
                <c:pt idx="92">
                  <c:v>44005</c:v>
                </c:pt>
                <c:pt idx="93">
                  <c:v>44006</c:v>
                </c:pt>
                <c:pt idx="94">
                  <c:v>44007</c:v>
                </c:pt>
                <c:pt idx="95">
                  <c:v>44008</c:v>
                </c:pt>
                <c:pt idx="96">
                  <c:v>44009</c:v>
                </c:pt>
                <c:pt idx="97">
                  <c:v>44010</c:v>
                </c:pt>
                <c:pt idx="98">
                  <c:v>44011</c:v>
                </c:pt>
                <c:pt idx="99">
                  <c:v>44012</c:v>
                </c:pt>
                <c:pt idx="100">
                  <c:v>44013</c:v>
                </c:pt>
                <c:pt idx="101">
                  <c:v>44014</c:v>
                </c:pt>
                <c:pt idx="102">
                  <c:v>44015</c:v>
                </c:pt>
                <c:pt idx="103">
                  <c:v>44016</c:v>
                </c:pt>
                <c:pt idx="104">
                  <c:v>44017</c:v>
                </c:pt>
                <c:pt idx="105">
                  <c:v>44018</c:v>
                </c:pt>
                <c:pt idx="106">
                  <c:v>44019</c:v>
                </c:pt>
                <c:pt idx="107">
                  <c:v>44020</c:v>
                </c:pt>
                <c:pt idx="108">
                  <c:v>44021</c:v>
                </c:pt>
                <c:pt idx="109">
                  <c:v>44022</c:v>
                </c:pt>
                <c:pt idx="110">
                  <c:v>44023</c:v>
                </c:pt>
                <c:pt idx="111">
                  <c:v>44024</c:v>
                </c:pt>
                <c:pt idx="112">
                  <c:v>44025</c:v>
                </c:pt>
                <c:pt idx="113">
                  <c:v>44026</c:v>
                </c:pt>
                <c:pt idx="114">
                  <c:v>44027</c:v>
                </c:pt>
                <c:pt idx="115">
                  <c:v>44028</c:v>
                </c:pt>
                <c:pt idx="116">
                  <c:v>44029</c:v>
                </c:pt>
                <c:pt idx="117">
                  <c:v>44030</c:v>
                </c:pt>
                <c:pt idx="118">
                  <c:v>44031</c:v>
                </c:pt>
                <c:pt idx="119">
                  <c:v>44032</c:v>
                </c:pt>
                <c:pt idx="120">
                  <c:v>44033</c:v>
                </c:pt>
                <c:pt idx="121">
                  <c:v>44034</c:v>
                </c:pt>
                <c:pt idx="122">
                  <c:v>44035</c:v>
                </c:pt>
                <c:pt idx="123">
                  <c:v>44036</c:v>
                </c:pt>
                <c:pt idx="124">
                  <c:v>44037</c:v>
                </c:pt>
                <c:pt idx="125">
                  <c:v>44038</c:v>
                </c:pt>
                <c:pt idx="126">
                  <c:v>44039</c:v>
                </c:pt>
                <c:pt idx="127">
                  <c:v>44040</c:v>
                </c:pt>
                <c:pt idx="128">
                  <c:v>44041</c:v>
                </c:pt>
                <c:pt idx="129">
                  <c:v>44042</c:v>
                </c:pt>
                <c:pt idx="130">
                  <c:v>44043</c:v>
                </c:pt>
                <c:pt idx="131">
                  <c:v>44044</c:v>
                </c:pt>
                <c:pt idx="132">
                  <c:v>44045</c:v>
                </c:pt>
                <c:pt idx="133">
                  <c:v>44046</c:v>
                </c:pt>
                <c:pt idx="134">
                  <c:v>44047</c:v>
                </c:pt>
                <c:pt idx="135">
                  <c:v>44048</c:v>
                </c:pt>
                <c:pt idx="136">
                  <c:v>44049</c:v>
                </c:pt>
                <c:pt idx="137">
                  <c:v>44050</c:v>
                </c:pt>
                <c:pt idx="138">
                  <c:v>44051</c:v>
                </c:pt>
                <c:pt idx="139">
                  <c:v>44052</c:v>
                </c:pt>
                <c:pt idx="140">
                  <c:v>44053</c:v>
                </c:pt>
                <c:pt idx="141">
                  <c:v>44054</c:v>
                </c:pt>
                <c:pt idx="142">
                  <c:v>44055</c:v>
                </c:pt>
                <c:pt idx="143">
                  <c:v>44056</c:v>
                </c:pt>
                <c:pt idx="144">
                  <c:v>44057</c:v>
                </c:pt>
                <c:pt idx="145">
                  <c:v>44058</c:v>
                </c:pt>
                <c:pt idx="146">
                  <c:v>44059</c:v>
                </c:pt>
                <c:pt idx="147">
                  <c:v>44060</c:v>
                </c:pt>
                <c:pt idx="148">
                  <c:v>44061</c:v>
                </c:pt>
                <c:pt idx="149">
                  <c:v>44062</c:v>
                </c:pt>
                <c:pt idx="150">
                  <c:v>44063</c:v>
                </c:pt>
                <c:pt idx="151">
                  <c:v>44064</c:v>
                </c:pt>
                <c:pt idx="152">
                  <c:v>44065</c:v>
                </c:pt>
                <c:pt idx="153">
                  <c:v>44066</c:v>
                </c:pt>
                <c:pt idx="154">
                  <c:v>44067</c:v>
                </c:pt>
                <c:pt idx="155">
                  <c:v>44068</c:v>
                </c:pt>
                <c:pt idx="156">
                  <c:v>44069</c:v>
                </c:pt>
                <c:pt idx="157">
                  <c:v>44070</c:v>
                </c:pt>
                <c:pt idx="158">
                  <c:v>44071</c:v>
                </c:pt>
                <c:pt idx="159">
                  <c:v>44072</c:v>
                </c:pt>
                <c:pt idx="160">
                  <c:v>44073</c:v>
                </c:pt>
                <c:pt idx="161">
                  <c:v>44074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44079</c:v>
                </c:pt>
                <c:pt idx="167">
                  <c:v>44080</c:v>
                </c:pt>
                <c:pt idx="168">
                  <c:v>44081</c:v>
                </c:pt>
                <c:pt idx="169">
                  <c:v>44082</c:v>
                </c:pt>
                <c:pt idx="170">
                  <c:v>44083</c:v>
                </c:pt>
                <c:pt idx="171">
                  <c:v>44084</c:v>
                </c:pt>
                <c:pt idx="172">
                  <c:v>44085</c:v>
                </c:pt>
                <c:pt idx="173">
                  <c:v>44086</c:v>
                </c:pt>
                <c:pt idx="174">
                  <c:v>44087</c:v>
                </c:pt>
                <c:pt idx="175">
                  <c:v>44088</c:v>
                </c:pt>
                <c:pt idx="176">
                  <c:v>44089</c:v>
                </c:pt>
                <c:pt idx="177">
                  <c:v>44090</c:v>
                </c:pt>
                <c:pt idx="178">
                  <c:v>44091</c:v>
                </c:pt>
                <c:pt idx="179">
                  <c:v>44092</c:v>
                </c:pt>
                <c:pt idx="180">
                  <c:v>44093</c:v>
                </c:pt>
                <c:pt idx="181">
                  <c:v>44094</c:v>
                </c:pt>
                <c:pt idx="182">
                  <c:v>44095</c:v>
                </c:pt>
                <c:pt idx="183">
                  <c:v>44096</c:v>
                </c:pt>
                <c:pt idx="184">
                  <c:v>44097</c:v>
                </c:pt>
                <c:pt idx="185">
                  <c:v>44098</c:v>
                </c:pt>
                <c:pt idx="186">
                  <c:v>44099</c:v>
                </c:pt>
                <c:pt idx="187">
                  <c:v>44100</c:v>
                </c:pt>
                <c:pt idx="188">
                  <c:v>44101</c:v>
                </c:pt>
                <c:pt idx="189">
                  <c:v>44102</c:v>
                </c:pt>
                <c:pt idx="190">
                  <c:v>44103</c:v>
                </c:pt>
                <c:pt idx="191">
                  <c:v>44104</c:v>
                </c:pt>
                <c:pt idx="192">
                  <c:v>44105</c:v>
                </c:pt>
                <c:pt idx="193">
                  <c:v>44106</c:v>
                </c:pt>
                <c:pt idx="194">
                  <c:v>44107</c:v>
                </c:pt>
                <c:pt idx="195">
                  <c:v>44108</c:v>
                </c:pt>
                <c:pt idx="196">
                  <c:v>44109</c:v>
                </c:pt>
                <c:pt idx="197">
                  <c:v>44110</c:v>
                </c:pt>
                <c:pt idx="198">
                  <c:v>44111</c:v>
                </c:pt>
                <c:pt idx="199">
                  <c:v>44112</c:v>
                </c:pt>
                <c:pt idx="200">
                  <c:v>44113</c:v>
                </c:pt>
                <c:pt idx="201">
                  <c:v>44114</c:v>
                </c:pt>
                <c:pt idx="202">
                  <c:v>44115</c:v>
                </c:pt>
                <c:pt idx="203">
                  <c:v>44116</c:v>
                </c:pt>
                <c:pt idx="204">
                  <c:v>44117</c:v>
                </c:pt>
                <c:pt idx="205">
                  <c:v>44118</c:v>
                </c:pt>
                <c:pt idx="206">
                  <c:v>44119</c:v>
                </c:pt>
                <c:pt idx="207">
                  <c:v>44120</c:v>
                </c:pt>
                <c:pt idx="208">
                  <c:v>44121</c:v>
                </c:pt>
                <c:pt idx="209">
                  <c:v>44122</c:v>
                </c:pt>
                <c:pt idx="210">
                  <c:v>44123</c:v>
                </c:pt>
                <c:pt idx="211">
                  <c:v>44124</c:v>
                </c:pt>
                <c:pt idx="212">
                  <c:v>44125</c:v>
                </c:pt>
                <c:pt idx="213">
                  <c:v>44126</c:v>
                </c:pt>
                <c:pt idx="214">
                  <c:v>44127</c:v>
                </c:pt>
                <c:pt idx="215">
                  <c:v>44128</c:v>
                </c:pt>
                <c:pt idx="216">
                  <c:v>44129</c:v>
                </c:pt>
                <c:pt idx="217">
                  <c:v>44130</c:v>
                </c:pt>
                <c:pt idx="218">
                  <c:v>44131</c:v>
                </c:pt>
                <c:pt idx="219">
                  <c:v>44132</c:v>
                </c:pt>
                <c:pt idx="220">
                  <c:v>44133</c:v>
                </c:pt>
                <c:pt idx="221">
                  <c:v>44134</c:v>
                </c:pt>
                <c:pt idx="222">
                  <c:v>44135</c:v>
                </c:pt>
                <c:pt idx="223">
                  <c:v>44136</c:v>
                </c:pt>
                <c:pt idx="224">
                  <c:v>44137</c:v>
                </c:pt>
                <c:pt idx="225">
                  <c:v>44138</c:v>
                </c:pt>
                <c:pt idx="226">
                  <c:v>44139</c:v>
                </c:pt>
                <c:pt idx="227">
                  <c:v>44140</c:v>
                </c:pt>
                <c:pt idx="228">
                  <c:v>44141</c:v>
                </c:pt>
                <c:pt idx="229">
                  <c:v>44142</c:v>
                </c:pt>
                <c:pt idx="230">
                  <c:v>44143</c:v>
                </c:pt>
                <c:pt idx="231">
                  <c:v>44144</c:v>
                </c:pt>
                <c:pt idx="232">
                  <c:v>44145</c:v>
                </c:pt>
                <c:pt idx="233">
                  <c:v>44146</c:v>
                </c:pt>
                <c:pt idx="234">
                  <c:v>44147</c:v>
                </c:pt>
                <c:pt idx="235">
                  <c:v>44148</c:v>
                </c:pt>
                <c:pt idx="236">
                  <c:v>44149</c:v>
                </c:pt>
                <c:pt idx="237">
                  <c:v>44150</c:v>
                </c:pt>
                <c:pt idx="238">
                  <c:v>44151</c:v>
                </c:pt>
                <c:pt idx="239">
                  <c:v>44152</c:v>
                </c:pt>
                <c:pt idx="240">
                  <c:v>44153</c:v>
                </c:pt>
                <c:pt idx="241">
                  <c:v>44154</c:v>
                </c:pt>
                <c:pt idx="242">
                  <c:v>44155</c:v>
                </c:pt>
                <c:pt idx="243">
                  <c:v>44156</c:v>
                </c:pt>
                <c:pt idx="244">
                  <c:v>44157</c:v>
                </c:pt>
                <c:pt idx="245">
                  <c:v>44158</c:v>
                </c:pt>
                <c:pt idx="246">
                  <c:v>44159</c:v>
                </c:pt>
                <c:pt idx="247">
                  <c:v>44160</c:v>
                </c:pt>
                <c:pt idx="248">
                  <c:v>44161</c:v>
                </c:pt>
                <c:pt idx="249">
                  <c:v>44162</c:v>
                </c:pt>
                <c:pt idx="250">
                  <c:v>44163</c:v>
                </c:pt>
                <c:pt idx="251">
                  <c:v>44164</c:v>
                </c:pt>
                <c:pt idx="252">
                  <c:v>44165</c:v>
                </c:pt>
                <c:pt idx="253">
                  <c:v>44166</c:v>
                </c:pt>
                <c:pt idx="254">
                  <c:v>44167</c:v>
                </c:pt>
                <c:pt idx="255">
                  <c:v>44168</c:v>
                </c:pt>
                <c:pt idx="256">
                  <c:v>44169</c:v>
                </c:pt>
                <c:pt idx="257">
                  <c:v>44170</c:v>
                </c:pt>
                <c:pt idx="258">
                  <c:v>44171</c:v>
                </c:pt>
                <c:pt idx="259">
                  <c:v>44172</c:v>
                </c:pt>
                <c:pt idx="260">
                  <c:v>44173</c:v>
                </c:pt>
                <c:pt idx="261">
                  <c:v>44174</c:v>
                </c:pt>
                <c:pt idx="262">
                  <c:v>44175</c:v>
                </c:pt>
                <c:pt idx="263">
                  <c:v>44176</c:v>
                </c:pt>
                <c:pt idx="264">
                  <c:v>44177</c:v>
                </c:pt>
                <c:pt idx="265">
                  <c:v>44178</c:v>
                </c:pt>
                <c:pt idx="266">
                  <c:v>44179</c:v>
                </c:pt>
                <c:pt idx="267">
                  <c:v>44180</c:v>
                </c:pt>
                <c:pt idx="268">
                  <c:v>44181</c:v>
                </c:pt>
                <c:pt idx="269">
                  <c:v>44182</c:v>
                </c:pt>
              </c:numCache>
            </c:numRef>
          </c:cat>
          <c:val>
            <c:numRef>
              <c:f>Rt!$AN$3:$AN$272</c:f>
              <c:numCache>
                <c:formatCode>General</c:formatCode>
                <c:ptCount val="270"/>
                <c:pt idx="0">
                  <c:v>2.3598446346482942</c:v>
                </c:pt>
                <c:pt idx="1">
                  <c:v>2.0667172510237681</c:v>
                </c:pt>
                <c:pt idx="2">
                  <c:v>1.9402966294505279</c:v>
                </c:pt>
                <c:pt idx="3">
                  <c:v>1.7820385673203081</c:v>
                </c:pt>
                <c:pt idx="4">
                  <c:v>1.651746680864568</c:v>
                </c:pt>
                <c:pt idx="5">
                  <c:v>1.559974713094548</c:v>
                </c:pt>
                <c:pt idx="6">
                  <c:v>1.4706405793904311</c:v>
                </c:pt>
                <c:pt idx="7">
                  <c:v>1.379553862253688</c:v>
                </c:pt>
                <c:pt idx="8">
                  <c:v>1.2822623471754271</c:v>
                </c:pt>
                <c:pt idx="9">
                  <c:v>1.1816039529313109</c:v>
                </c:pt>
                <c:pt idx="10">
                  <c:v>1.1165797380794489</c:v>
                </c:pt>
                <c:pt idx="11">
                  <c:v>1.0330449034079701</c:v>
                </c:pt>
                <c:pt idx="12">
                  <c:v>0.95455881618423288</c:v>
                </c:pt>
                <c:pt idx="13">
                  <c:v>0.88169558844618001</c:v>
                </c:pt>
                <c:pt idx="14">
                  <c:v>0.83156767507750773</c:v>
                </c:pt>
                <c:pt idx="15">
                  <c:v>0.81949045345896787</c:v>
                </c:pt>
                <c:pt idx="16">
                  <c:v>0.80010780842142892</c:v>
                </c:pt>
                <c:pt idx="17">
                  <c:v>0.78877389902974382</c:v>
                </c:pt>
                <c:pt idx="18">
                  <c:v>0.78615146064903663</c:v>
                </c:pt>
                <c:pt idx="19">
                  <c:v>0.77889191912017386</c:v>
                </c:pt>
                <c:pt idx="20">
                  <c:v>0.77677224747934048</c:v>
                </c:pt>
                <c:pt idx="21">
                  <c:v>0.77959364676477216</c:v>
                </c:pt>
                <c:pt idx="22">
                  <c:v>0.73294508474722808</c:v>
                </c:pt>
                <c:pt idx="23">
                  <c:v>0.71220808600788055</c:v>
                </c:pt>
                <c:pt idx="24">
                  <c:v>0.69723564275180783</c:v>
                </c:pt>
                <c:pt idx="25">
                  <c:v>0.69165612685835909</c:v>
                </c:pt>
                <c:pt idx="26">
                  <c:v>0.68307205441634911</c:v>
                </c:pt>
                <c:pt idx="27">
                  <c:v>0.70634823495882215</c:v>
                </c:pt>
                <c:pt idx="28">
                  <c:v>0.71793649187429587</c:v>
                </c:pt>
                <c:pt idx="29">
                  <c:v>0.75961377763715709</c:v>
                </c:pt>
                <c:pt idx="30">
                  <c:v>0.75177482145011998</c:v>
                </c:pt>
                <c:pt idx="31">
                  <c:v>0.73205092405992334</c:v>
                </c:pt>
                <c:pt idx="32">
                  <c:v>0.72132979696475408</c:v>
                </c:pt>
                <c:pt idx="33">
                  <c:v>0.72220613849876969</c:v>
                </c:pt>
                <c:pt idx="34">
                  <c:v>0.70238978181195666</c:v>
                </c:pt>
                <c:pt idx="35">
                  <c:v>0.70979799478167716</c:v>
                </c:pt>
                <c:pt idx="36">
                  <c:v>0.69624074150102078</c:v>
                </c:pt>
                <c:pt idx="37">
                  <c:v>0.71230908130545956</c:v>
                </c:pt>
                <c:pt idx="38">
                  <c:v>0.71372217237145197</c:v>
                </c:pt>
                <c:pt idx="39">
                  <c:v>0.69213584151655561</c:v>
                </c:pt>
                <c:pt idx="40">
                  <c:v>0.64304434674054534</c:v>
                </c:pt>
                <c:pt idx="41">
                  <c:v>0.63147614999593771</c:v>
                </c:pt>
                <c:pt idx="42">
                  <c:v>0.64420246725737307</c:v>
                </c:pt>
                <c:pt idx="43">
                  <c:v>0.64256403805981388</c:v>
                </c:pt>
                <c:pt idx="44">
                  <c:v>0.61793134959084484</c:v>
                </c:pt>
                <c:pt idx="45">
                  <c:v>0.62115351786485185</c:v>
                </c:pt>
                <c:pt idx="46">
                  <c:v>0.61515643166600853</c:v>
                </c:pt>
                <c:pt idx="47">
                  <c:v>0.6685792080209767</c:v>
                </c:pt>
                <c:pt idx="48">
                  <c:v>0.71903188326550416</c:v>
                </c:pt>
                <c:pt idx="49">
                  <c:v>0.7129679049158697</c:v>
                </c:pt>
                <c:pt idx="50">
                  <c:v>0.69025197422231732</c:v>
                </c:pt>
                <c:pt idx="51">
                  <c:v>0.70251428541656247</c:v>
                </c:pt>
                <c:pt idx="52">
                  <c:v>0.68179561806564359</c:v>
                </c:pt>
                <c:pt idx="53">
                  <c:v>0.70337783505402629</c:v>
                </c:pt>
                <c:pt idx="54">
                  <c:v>0.70584175280140204</c:v>
                </c:pt>
                <c:pt idx="55">
                  <c:v>0.71443302015435217</c:v>
                </c:pt>
                <c:pt idx="56">
                  <c:v>0.76275750921072205</c:v>
                </c:pt>
                <c:pt idx="57">
                  <c:v>0.77559778324820339</c:v>
                </c:pt>
                <c:pt idx="58">
                  <c:v>0.78504448259200132</c:v>
                </c:pt>
                <c:pt idx="59">
                  <c:v>0.78875344885532039</c:v>
                </c:pt>
                <c:pt idx="60">
                  <c:v>0.74969894279019866</c:v>
                </c:pt>
                <c:pt idx="61">
                  <c:v>0.74806943033942275</c:v>
                </c:pt>
                <c:pt idx="62">
                  <c:v>0.74124379930447359</c:v>
                </c:pt>
                <c:pt idx="63">
                  <c:v>0.74550204657948516</c:v>
                </c:pt>
                <c:pt idx="64">
                  <c:v>0.72421772749878777</c:v>
                </c:pt>
                <c:pt idx="65">
                  <c:v>0.70080405867522721</c:v>
                </c:pt>
                <c:pt idx="66">
                  <c:v>0.65971923654047582</c:v>
                </c:pt>
                <c:pt idx="67">
                  <c:v>0.68173221981775955</c:v>
                </c:pt>
                <c:pt idx="68">
                  <c:v>0.70001917578000006</c:v>
                </c:pt>
                <c:pt idx="69">
                  <c:v>0.7339869977575294</c:v>
                </c:pt>
                <c:pt idx="70">
                  <c:v>0.730794005257284</c:v>
                </c:pt>
                <c:pt idx="71">
                  <c:v>0.74743246603580771</c:v>
                </c:pt>
                <c:pt idx="72">
                  <c:v>0.6837924830620159</c:v>
                </c:pt>
                <c:pt idx="73">
                  <c:v>0.73219981296948833</c:v>
                </c:pt>
                <c:pt idx="74">
                  <c:v>0.75814241363764467</c:v>
                </c:pt>
                <c:pt idx="75">
                  <c:v>0.716606291715012</c:v>
                </c:pt>
                <c:pt idx="76">
                  <c:v>0.73773302087166215</c:v>
                </c:pt>
                <c:pt idx="77">
                  <c:v>0.72815614137251727</c:v>
                </c:pt>
                <c:pt idx="78">
                  <c:v>0.7286140558933849</c:v>
                </c:pt>
                <c:pt idx="79">
                  <c:v>0.75165772359716909</c:v>
                </c:pt>
                <c:pt idx="80">
                  <c:v>0.78400119685326752</c:v>
                </c:pt>
                <c:pt idx="81">
                  <c:v>0.79810164892416602</c:v>
                </c:pt>
                <c:pt idx="82">
                  <c:v>0.77575272307605636</c:v>
                </c:pt>
                <c:pt idx="83">
                  <c:v>0.76587574511033463</c:v>
                </c:pt>
                <c:pt idx="84">
                  <c:v>0.76273843661885887</c:v>
                </c:pt>
                <c:pt idx="85">
                  <c:v>0.78876799208351644</c:v>
                </c:pt>
                <c:pt idx="86">
                  <c:v>0.81504738286929002</c:v>
                </c:pt>
                <c:pt idx="87">
                  <c:v>0.76520529888726063</c:v>
                </c:pt>
                <c:pt idx="88">
                  <c:v>0.76672519570625397</c:v>
                </c:pt>
                <c:pt idx="89">
                  <c:v>0.83025213912307172</c:v>
                </c:pt>
                <c:pt idx="90">
                  <c:v>0.808814802074031</c:v>
                </c:pt>
                <c:pt idx="91">
                  <c:v>0.83317078822349255</c:v>
                </c:pt>
                <c:pt idx="92">
                  <c:v>0.76843166096063165</c:v>
                </c:pt>
                <c:pt idx="93">
                  <c:v>0.76449965465156855</c:v>
                </c:pt>
                <c:pt idx="94">
                  <c:v>0.78138554148561867</c:v>
                </c:pt>
                <c:pt idx="95">
                  <c:v>0.79226687680341934</c:v>
                </c:pt>
                <c:pt idx="96">
                  <c:v>0.80086791979932304</c:v>
                </c:pt>
                <c:pt idx="97">
                  <c:v>0.7833838105882962</c:v>
                </c:pt>
                <c:pt idx="98">
                  <c:v>0.81284271851315704</c:v>
                </c:pt>
                <c:pt idx="99">
                  <c:v>0.87712857646116849</c:v>
                </c:pt>
                <c:pt idx="100">
                  <c:v>0.83434202163453064</c:v>
                </c:pt>
                <c:pt idx="101">
                  <c:v>0.79238889788092015</c:v>
                </c:pt>
                <c:pt idx="102">
                  <c:v>0.69274618454630432</c:v>
                </c:pt>
                <c:pt idx="103">
                  <c:v>0.71524370211250055</c:v>
                </c:pt>
                <c:pt idx="104">
                  <c:v>0.75915265031016033</c:v>
                </c:pt>
                <c:pt idx="105">
                  <c:v>0.75392046366697807</c:v>
                </c:pt>
                <c:pt idx="106">
                  <c:v>0.76269891966943859</c:v>
                </c:pt>
                <c:pt idx="107">
                  <c:v>0.7916257327425309</c:v>
                </c:pt>
                <c:pt idx="108">
                  <c:v>0.7856373864757914</c:v>
                </c:pt>
                <c:pt idx="109">
                  <c:v>0.82079945198440563</c:v>
                </c:pt>
                <c:pt idx="110">
                  <c:v>0.76115745059245921</c:v>
                </c:pt>
                <c:pt idx="111">
                  <c:v>0.79328423989205288</c:v>
                </c:pt>
                <c:pt idx="112">
                  <c:v>0.81873418474035808</c:v>
                </c:pt>
                <c:pt idx="113">
                  <c:v>0.87950322674735759</c:v>
                </c:pt>
                <c:pt idx="114">
                  <c:v>0.89599973415955558</c:v>
                </c:pt>
                <c:pt idx="115">
                  <c:v>0.9294061088244151</c:v>
                </c:pt>
                <c:pt idx="116">
                  <c:v>0.95716912606607707</c:v>
                </c:pt>
                <c:pt idx="117">
                  <c:v>1.135103031127179</c:v>
                </c:pt>
                <c:pt idx="118">
                  <c:v>1.2134186656151762</c:v>
                </c:pt>
                <c:pt idx="119">
                  <c:v>1.202480255799441</c:v>
                </c:pt>
                <c:pt idx="120">
                  <c:v>0.98016530559924597</c:v>
                </c:pt>
                <c:pt idx="121">
                  <c:v>1.0406441569039471</c:v>
                </c:pt>
                <c:pt idx="122">
                  <c:v>1.1401666451636401</c:v>
                </c:pt>
                <c:pt idx="123">
                  <c:v>1.3040006747477129</c:v>
                </c:pt>
                <c:pt idx="124">
                  <c:v>1.209827962009989</c:v>
                </c:pt>
                <c:pt idx="125">
                  <c:v>1.113265113010605</c:v>
                </c:pt>
                <c:pt idx="126">
                  <c:v>1.105910714929554</c:v>
                </c:pt>
                <c:pt idx="127">
                  <c:v>1.2941679600325979</c:v>
                </c:pt>
                <c:pt idx="128">
                  <c:v>1.3288384425543931</c:v>
                </c:pt>
                <c:pt idx="129">
                  <c:v>1.1975722594523461</c:v>
                </c:pt>
                <c:pt idx="130">
                  <c:v>0.99586509554982605</c:v>
                </c:pt>
                <c:pt idx="131">
                  <c:v>0.97415706248632794</c:v>
                </c:pt>
                <c:pt idx="132">
                  <c:v>1.00294744642794</c:v>
                </c:pt>
                <c:pt idx="133">
                  <c:v>1.0062705933594629</c:v>
                </c:pt>
                <c:pt idx="134">
                  <c:v>0.88667974937197624</c:v>
                </c:pt>
                <c:pt idx="135">
                  <c:v>0.91719504867482093</c:v>
                </c:pt>
                <c:pt idx="136">
                  <c:v>0.9599123548226971</c:v>
                </c:pt>
                <c:pt idx="137">
                  <c:v>1.0431588741409081</c:v>
                </c:pt>
                <c:pt idx="138">
                  <c:v>1.0527080951003132</c:v>
                </c:pt>
                <c:pt idx="139">
                  <c:v>1.005873431491179</c:v>
                </c:pt>
                <c:pt idx="140">
                  <c:v>1.0222519108041181</c:v>
                </c:pt>
                <c:pt idx="141">
                  <c:v>1.146771217777347</c:v>
                </c:pt>
                <c:pt idx="142">
                  <c:v>1.0545547776591331</c:v>
                </c:pt>
                <c:pt idx="143">
                  <c:v>1.072861506197397</c:v>
                </c:pt>
                <c:pt idx="144">
                  <c:v>1.038203820362394</c:v>
                </c:pt>
                <c:pt idx="145">
                  <c:v>1.0188518136923879</c:v>
                </c:pt>
                <c:pt idx="146">
                  <c:v>1.0216297445126581</c:v>
                </c:pt>
                <c:pt idx="147">
                  <c:v>0.91675915867735192</c:v>
                </c:pt>
                <c:pt idx="148">
                  <c:v>0.83018001237420691</c:v>
                </c:pt>
                <c:pt idx="149">
                  <c:v>0.84877799817105626</c:v>
                </c:pt>
                <c:pt idx="150">
                  <c:v>0.79070230021105081</c:v>
                </c:pt>
                <c:pt idx="151">
                  <c:v>0.79945610403803669</c:v>
                </c:pt>
                <c:pt idx="152">
                  <c:v>0.7645095456984945</c:v>
                </c:pt>
                <c:pt idx="153">
                  <c:v>0.73384268000802211</c:v>
                </c:pt>
                <c:pt idx="154">
                  <c:v>0.76838318664274718</c:v>
                </c:pt>
                <c:pt idx="155">
                  <c:v>0.71032313770408351</c:v>
                </c:pt>
                <c:pt idx="156">
                  <c:v>0.66579074698252871</c:v>
                </c:pt>
                <c:pt idx="157">
                  <c:v>0.66385037355302523</c:v>
                </c:pt>
                <c:pt idx="158">
                  <c:v>0.65539267507621257</c:v>
                </c:pt>
                <c:pt idx="159">
                  <c:v>0.60582064467467067</c:v>
                </c:pt>
                <c:pt idx="160">
                  <c:v>0.62926922998966317</c:v>
                </c:pt>
                <c:pt idx="161">
                  <c:v>0.66427522964376573</c:v>
                </c:pt>
                <c:pt idx="162">
                  <c:v>0.79639677089772121</c:v>
                </c:pt>
                <c:pt idx="163">
                  <c:v>0.87104185962176617</c:v>
                </c:pt>
                <c:pt idx="164">
                  <c:v>0.84260596813947808</c:v>
                </c:pt>
                <c:pt idx="165">
                  <c:v>0.85458201282782287</c:v>
                </c:pt>
                <c:pt idx="166">
                  <c:v>0.92943598960735208</c:v>
                </c:pt>
                <c:pt idx="167">
                  <c:v>0.94458365679095091</c:v>
                </c:pt>
                <c:pt idx="168">
                  <c:v>1.0192537414467542</c:v>
                </c:pt>
                <c:pt idx="169">
                  <c:v>1.130198575010706</c:v>
                </c:pt>
                <c:pt idx="170">
                  <c:v>1.0886192591428172</c:v>
                </c:pt>
                <c:pt idx="171">
                  <c:v>1.1278879277303342</c:v>
                </c:pt>
                <c:pt idx="172">
                  <c:v>1.1482969898915911</c:v>
                </c:pt>
                <c:pt idx="173">
                  <c:v>1.2237410309430781</c:v>
                </c:pt>
                <c:pt idx="174">
                  <c:v>1.322450533932894</c:v>
                </c:pt>
                <c:pt idx="175">
                  <c:v>1.269720684395433</c:v>
                </c:pt>
                <c:pt idx="176">
                  <c:v>1.2060062324746201</c:v>
                </c:pt>
                <c:pt idx="177">
                  <c:v>1.2127606872716341</c:v>
                </c:pt>
                <c:pt idx="178">
                  <c:v>1.244514634268868</c:v>
                </c:pt>
                <c:pt idx="179">
                  <c:v>1.247753684592612</c:v>
                </c:pt>
                <c:pt idx="180">
                  <c:v>1.244154211875711</c:v>
                </c:pt>
                <c:pt idx="181">
                  <c:v>1.1784760137048331</c:v>
                </c:pt>
                <c:pt idx="182">
                  <c:v>1.1931993044299709</c:v>
                </c:pt>
                <c:pt idx="183">
                  <c:v>1.189491403047588</c:v>
                </c:pt>
                <c:pt idx="184">
                  <c:v>1.202710283764119</c:v>
                </c:pt>
                <c:pt idx="185">
                  <c:v>1.232294455052757</c:v>
                </c:pt>
                <c:pt idx="186">
                  <c:v>1.217467330284951</c:v>
                </c:pt>
                <c:pt idx="187">
                  <c:v>1.1259200127595321</c:v>
                </c:pt>
                <c:pt idx="188">
                  <c:v>1.0551508801967429</c:v>
                </c:pt>
                <c:pt idx="189">
                  <c:v>1.0131358326254101</c:v>
                </c:pt>
                <c:pt idx="190">
                  <c:v>1.0136806278678452</c:v>
                </c:pt>
                <c:pt idx="191">
                  <c:v>1.0159692595233389</c:v>
                </c:pt>
                <c:pt idx="192">
                  <c:v>0.997890362614125</c:v>
                </c:pt>
                <c:pt idx="193">
                  <c:v>0.96306142996683897</c:v>
                </c:pt>
                <c:pt idx="194">
                  <c:v>0.98657161420118389</c:v>
                </c:pt>
                <c:pt idx="195">
                  <c:v>1.0470894785910181</c:v>
                </c:pt>
                <c:pt idx="196">
                  <c:v>1.0723381650411572</c:v>
                </c:pt>
                <c:pt idx="197">
                  <c:v>1.0742021227282139</c:v>
                </c:pt>
                <c:pt idx="198">
                  <c:v>1.11900098490246</c:v>
                </c:pt>
                <c:pt idx="199">
                  <c:v>1.1362487414785831</c:v>
                </c:pt>
                <c:pt idx="200">
                  <c:v>1.2035149652502091</c:v>
                </c:pt>
                <c:pt idx="201">
                  <c:v>1.271339974683027</c:v>
                </c:pt>
                <c:pt idx="202">
                  <c:v>1.2520618446564991</c:v>
                </c:pt>
                <c:pt idx="203">
                  <c:v>1.263428514054918</c:v>
                </c:pt>
                <c:pt idx="204">
                  <c:v>1.3048332945904348</c:v>
                </c:pt>
                <c:pt idx="205">
                  <c:v>1.3445460626354551</c:v>
                </c:pt>
                <c:pt idx="206">
                  <c:v>1.3990793855197681</c:v>
                </c:pt>
                <c:pt idx="207">
                  <c:v>1.3652054635075201</c:v>
                </c:pt>
                <c:pt idx="208">
                  <c:v>1.400887551521979</c:v>
                </c:pt>
                <c:pt idx="209">
                  <c:v>1.371804293528361</c:v>
                </c:pt>
                <c:pt idx="210">
                  <c:v>1.309490534890593</c:v>
                </c:pt>
                <c:pt idx="211">
                  <c:v>1.3181528938629601</c:v>
                </c:pt>
                <c:pt idx="212">
                  <c:v>1.30614759506844</c:v>
                </c:pt>
                <c:pt idx="213">
                  <c:v>1.3117613802218822</c:v>
                </c:pt>
                <c:pt idx="214">
                  <c:v>1.3780351353340081</c:v>
                </c:pt>
                <c:pt idx="215">
                  <c:v>1.36734638572314</c:v>
                </c:pt>
                <c:pt idx="216">
                  <c:v>1.341932090750541</c:v>
                </c:pt>
                <c:pt idx="217">
                  <c:v>1.3200914417694389</c:v>
                </c:pt>
                <c:pt idx="218">
                  <c:v>1.3002674898509099</c:v>
                </c:pt>
                <c:pt idx="219">
                  <c:v>1.2913148188708921</c:v>
                </c:pt>
                <c:pt idx="220">
                  <c:v>1.237665078018801</c:v>
                </c:pt>
                <c:pt idx="221">
                  <c:v>1.1766426122557352</c:v>
                </c:pt>
                <c:pt idx="222">
                  <c:v>1.1200202489506321</c:v>
                </c:pt>
                <c:pt idx="223">
                  <c:v>1.067256242232921</c:v>
                </c:pt>
                <c:pt idx="224">
                  <c:v>1.032506495734077</c:v>
                </c:pt>
                <c:pt idx="225">
                  <c:v>1.035092702589246</c:v>
                </c:pt>
                <c:pt idx="226">
                  <c:v>0.98462983839682505</c:v>
                </c:pt>
                <c:pt idx="227">
                  <c:v>0.93476947406586297</c:v>
                </c:pt>
                <c:pt idx="228">
                  <c:v>0.89285935714941156</c:v>
                </c:pt>
                <c:pt idx="229">
                  <c:v>0.85016072461042536</c:v>
                </c:pt>
                <c:pt idx="230">
                  <c:v>0.82236664154859662</c:v>
                </c:pt>
                <c:pt idx="231">
                  <c:v>0.79976726814392729</c:v>
                </c:pt>
                <c:pt idx="232">
                  <c:v>0.76009122199943469</c:v>
                </c:pt>
                <c:pt idx="233">
                  <c:v>0.75697641318354292</c:v>
                </c:pt>
                <c:pt idx="234">
                  <c:v>0.74867093161597353</c:v>
                </c:pt>
                <c:pt idx="235">
                  <c:v>0.75692801563378831</c:v>
                </c:pt>
                <c:pt idx="236">
                  <c:v>0.77358685018921114</c:v>
                </c:pt>
                <c:pt idx="237">
                  <c:v>0.77486941356708061</c:v>
                </c:pt>
                <c:pt idx="238">
                  <c:v>0.76132115531876432</c:v>
                </c:pt>
                <c:pt idx="239">
                  <c:v>0.72578440573742709</c:v>
                </c:pt>
                <c:pt idx="240">
                  <c:v>0.7029362871008541</c:v>
                </c:pt>
                <c:pt idx="241">
                  <c:v>0.7193281193361063</c:v>
                </c:pt>
                <c:pt idx="242">
                  <c:v>0.69751451925695529</c:v>
                </c:pt>
                <c:pt idx="243">
                  <c:v>0.67255080210264873</c:v>
                </c:pt>
                <c:pt idx="244">
                  <c:v>0.68139634328534615</c:v>
                </c:pt>
                <c:pt idx="245">
                  <c:v>0.69685335678780902</c:v>
                </c:pt>
                <c:pt idx="246">
                  <c:v>0.70807692693539248</c:v>
                </c:pt>
                <c:pt idx="247">
                  <c:v>0.71490501148484165</c:v>
                </c:pt>
                <c:pt idx="248">
                  <c:v>0.71332939066936762</c:v>
                </c:pt>
                <c:pt idx="249">
                  <c:v>0.71659483842278338</c:v>
                </c:pt>
                <c:pt idx="250">
                  <c:v>0.73342581197206691</c:v>
                </c:pt>
                <c:pt idx="251">
                  <c:v>0.74032837461194401</c:v>
                </c:pt>
                <c:pt idx="252">
                  <c:v>0.73252202567242508</c:v>
                </c:pt>
                <c:pt idx="253">
                  <c:v>0.71783735156828021</c:v>
                </c:pt>
                <c:pt idx="254">
                  <c:v>0.7276471598754306</c:v>
                </c:pt>
                <c:pt idx="255">
                  <c:v>0.72584425792697049</c:v>
                </c:pt>
                <c:pt idx="256">
                  <c:v>0.74768266986588716</c:v>
                </c:pt>
                <c:pt idx="257">
                  <c:v>0.77953836772317153</c:v>
                </c:pt>
                <c:pt idx="258">
                  <c:v>0.80777728639830959</c:v>
                </c:pt>
                <c:pt idx="259">
                  <c:v>0.84658199882492347</c:v>
                </c:pt>
                <c:pt idx="260">
                  <c:v>0.87100120862403396</c:v>
                </c:pt>
                <c:pt idx="261">
                  <c:v>0.85214002242747511</c:v>
                </c:pt>
                <c:pt idx="262">
                  <c:v>0.86763389265341995</c:v>
                </c:pt>
                <c:pt idx="263">
                  <c:v>0.85337128607895629</c:v>
                </c:pt>
                <c:pt idx="264">
                  <c:v>0.84391604710666379</c:v>
                </c:pt>
                <c:pt idx="265">
                  <c:v>0.87943608618777991</c:v>
                </c:pt>
                <c:pt idx="266">
                  <c:v>0.87262082172641886</c:v>
                </c:pt>
                <c:pt idx="267">
                  <c:v>0.88117481748801418</c:v>
                </c:pt>
                <c:pt idx="268">
                  <c:v>0.89280254792836622</c:v>
                </c:pt>
                <c:pt idx="269">
                  <c:v>0.89863138705170698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B69-42F5-95A4-54C5D5B23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277808"/>
        <c:axId val="1537392927"/>
      </c:lineChart>
      <c:dateAx>
        <c:axId val="44227780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537392927"/>
        <c:crosses val="autoZero"/>
        <c:auto val="1"/>
        <c:lblOffset val="100"/>
        <c:baseTimeUnit val="days"/>
      </c:dateAx>
      <c:valAx>
        <c:axId val="1537392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442277808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Taux d'Infection (Rt)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Rt!$AL$2</c:f>
              <c:strCache>
                <c:ptCount val="1"/>
                <c:pt idx="0">
                  <c:v>Rt Pcr Positives?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Rt!$AK$3:$AK$272</c:f>
              <c:numCache>
                <c:formatCode>d\-mmm</c:formatCode>
                <c:ptCount val="270"/>
                <c:pt idx="0">
                  <c:v>43913</c:v>
                </c:pt>
                <c:pt idx="1">
                  <c:v>43914</c:v>
                </c:pt>
                <c:pt idx="2">
                  <c:v>43915</c:v>
                </c:pt>
                <c:pt idx="3">
                  <c:v>43916</c:v>
                </c:pt>
                <c:pt idx="4">
                  <c:v>43917</c:v>
                </c:pt>
                <c:pt idx="5">
                  <c:v>43918</c:v>
                </c:pt>
                <c:pt idx="6">
                  <c:v>43919</c:v>
                </c:pt>
                <c:pt idx="7">
                  <c:v>43920</c:v>
                </c:pt>
                <c:pt idx="8">
                  <c:v>43921</c:v>
                </c:pt>
                <c:pt idx="9">
                  <c:v>43922</c:v>
                </c:pt>
                <c:pt idx="10">
                  <c:v>43923</c:v>
                </c:pt>
                <c:pt idx="11">
                  <c:v>43924</c:v>
                </c:pt>
                <c:pt idx="12">
                  <c:v>43925</c:v>
                </c:pt>
                <c:pt idx="13">
                  <c:v>43926</c:v>
                </c:pt>
                <c:pt idx="14">
                  <c:v>43927</c:v>
                </c:pt>
                <c:pt idx="15">
                  <c:v>43928</c:v>
                </c:pt>
                <c:pt idx="16">
                  <c:v>43929</c:v>
                </c:pt>
                <c:pt idx="17">
                  <c:v>43930</c:v>
                </c:pt>
                <c:pt idx="18">
                  <c:v>43931</c:v>
                </c:pt>
                <c:pt idx="19">
                  <c:v>43932</c:v>
                </c:pt>
                <c:pt idx="20">
                  <c:v>43933</c:v>
                </c:pt>
                <c:pt idx="21">
                  <c:v>43934</c:v>
                </c:pt>
                <c:pt idx="22">
                  <c:v>43935</c:v>
                </c:pt>
                <c:pt idx="23">
                  <c:v>43936</c:v>
                </c:pt>
                <c:pt idx="24">
                  <c:v>43937</c:v>
                </c:pt>
                <c:pt idx="25">
                  <c:v>43938</c:v>
                </c:pt>
                <c:pt idx="26">
                  <c:v>43939</c:v>
                </c:pt>
                <c:pt idx="27">
                  <c:v>43940</c:v>
                </c:pt>
                <c:pt idx="28">
                  <c:v>43941</c:v>
                </c:pt>
                <c:pt idx="29">
                  <c:v>43942</c:v>
                </c:pt>
                <c:pt idx="30">
                  <c:v>43943</c:v>
                </c:pt>
                <c:pt idx="31">
                  <c:v>43944</c:v>
                </c:pt>
                <c:pt idx="32">
                  <c:v>43945</c:v>
                </c:pt>
                <c:pt idx="33">
                  <c:v>43946</c:v>
                </c:pt>
                <c:pt idx="34">
                  <c:v>43947</c:v>
                </c:pt>
                <c:pt idx="35">
                  <c:v>43948</c:v>
                </c:pt>
                <c:pt idx="36">
                  <c:v>43949</c:v>
                </c:pt>
                <c:pt idx="37">
                  <c:v>43950</c:v>
                </c:pt>
                <c:pt idx="38">
                  <c:v>43951</c:v>
                </c:pt>
                <c:pt idx="39">
                  <c:v>43952</c:v>
                </c:pt>
                <c:pt idx="40">
                  <c:v>43953</c:v>
                </c:pt>
                <c:pt idx="41">
                  <c:v>43954</c:v>
                </c:pt>
                <c:pt idx="42">
                  <c:v>43955</c:v>
                </c:pt>
                <c:pt idx="43">
                  <c:v>43956</c:v>
                </c:pt>
                <c:pt idx="44">
                  <c:v>43957</c:v>
                </c:pt>
                <c:pt idx="45">
                  <c:v>43958</c:v>
                </c:pt>
                <c:pt idx="46">
                  <c:v>43959</c:v>
                </c:pt>
                <c:pt idx="47">
                  <c:v>43960</c:v>
                </c:pt>
                <c:pt idx="48">
                  <c:v>43961</c:v>
                </c:pt>
                <c:pt idx="49">
                  <c:v>43962</c:v>
                </c:pt>
                <c:pt idx="50">
                  <c:v>43963</c:v>
                </c:pt>
                <c:pt idx="51">
                  <c:v>43964</c:v>
                </c:pt>
                <c:pt idx="52">
                  <c:v>43965</c:v>
                </c:pt>
                <c:pt idx="53">
                  <c:v>43966</c:v>
                </c:pt>
                <c:pt idx="54">
                  <c:v>43967</c:v>
                </c:pt>
                <c:pt idx="55">
                  <c:v>43968</c:v>
                </c:pt>
                <c:pt idx="56">
                  <c:v>43969</c:v>
                </c:pt>
                <c:pt idx="57">
                  <c:v>43970</c:v>
                </c:pt>
                <c:pt idx="58">
                  <c:v>43971</c:v>
                </c:pt>
                <c:pt idx="59">
                  <c:v>43972</c:v>
                </c:pt>
                <c:pt idx="60">
                  <c:v>43973</c:v>
                </c:pt>
                <c:pt idx="61">
                  <c:v>43974</c:v>
                </c:pt>
                <c:pt idx="62">
                  <c:v>43975</c:v>
                </c:pt>
                <c:pt idx="63">
                  <c:v>43976</c:v>
                </c:pt>
                <c:pt idx="64">
                  <c:v>43977</c:v>
                </c:pt>
                <c:pt idx="65">
                  <c:v>43978</c:v>
                </c:pt>
                <c:pt idx="66">
                  <c:v>43979</c:v>
                </c:pt>
                <c:pt idx="67">
                  <c:v>43980</c:v>
                </c:pt>
                <c:pt idx="68">
                  <c:v>43981</c:v>
                </c:pt>
                <c:pt idx="69">
                  <c:v>43982</c:v>
                </c:pt>
                <c:pt idx="70">
                  <c:v>43983</c:v>
                </c:pt>
                <c:pt idx="71">
                  <c:v>43984</c:v>
                </c:pt>
                <c:pt idx="72">
                  <c:v>43985</c:v>
                </c:pt>
                <c:pt idx="73">
                  <c:v>43986</c:v>
                </c:pt>
                <c:pt idx="74">
                  <c:v>43987</c:v>
                </c:pt>
                <c:pt idx="75">
                  <c:v>43988</c:v>
                </c:pt>
                <c:pt idx="76">
                  <c:v>43989</c:v>
                </c:pt>
                <c:pt idx="77">
                  <c:v>43990</c:v>
                </c:pt>
                <c:pt idx="78">
                  <c:v>43991</c:v>
                </c:pt>
                <c:pt idx="79">
                  <c:v>43992</c:v>
                </c:pt>
                <c:pt idx="80">
                  <c:v>43993</c:v>
                </c:pt>
                <c:pt idx="81">
                  <c:v>43994</c:v>
                </c:pt>
                <c:pt idx="82">
                  <c:v>43995</c:v>
                </c:pt>
                <c:pt idx="83">
                  <c:v>43996</c:v>
                </c:pt>
                <c:pt idx="84">
                  <c:v>43997</c:v>
                </c:pt>
                <c:pt idx="85">
                  <c:v>43998</c:v>
                </c:pt>
                <c:pt idx="86">
                  <c:v>43999</c:v>
                </c:pt>
                <c:pt idx="87">
                  <c:v>44000</c:v>
                </c:pt>
                <c:pt idx="88">
                  <c:v>44001</c:v>
                </c:pt>
                <c:pt idx="89">
                  <c:v>44002</c:v>
                </c:pt>
                <c:pt idx="90">
                  <c:v>44003</c:v>
                </c:pt>
                <c:pt idx="91">
                  <c:v>44004</c:v>
                </c:pt>
                <c:pt idx="92">
                  <c:v>44005</c:v>
                </c:pt>
                <c:pt idx="93">
                  <c:v>44006</c:v>
                </c:pt>
                <c:pt idx="94">
                  <c:v>44007</c:v>
                </c:pt>
                <c:pt idx="95">
                  <c:v>44008</c:v>
                </c:pt>
                <c:pt idx="96">
                  <c:v>44009</c:v>
                </c:pt>
                <c:pt idx="97">
                  <c:v>44010</c:v>
                </c:pt>
                <c:pt idx="98">
                  <c:v>44011</c:v>
                </c:pt>
                <c:pt idx="99">
                  <c:v>44012</c:v>
                </c:pt>
                <c:pt idx="100">
                  <c:v>44013</c:v>
                </c:pt>
                <c:pt idx="101">
                  <c:v>44014</c:v>
                </c:pt>
                <c:pt idx="102">
                  <c:v>44015</c:v>
                </c:pt>
                <c:pt idx="103">
                  <c:v>44016</c:v>
                </c:pt>
                <c:pt idx="104">
                  <c:v>44017</c:v>
                </c:pt>
                <c:pt idx="105">
                  <c:v>44018</c:v>
                </c:pt>
                <c:pt idx="106">
                  <c:v>44019</c:v>
                </c:pt>
                <c:pt idx="107">
                  <c:v>44020</c:v>
                </c:pt>
                <c:pt idx="108">
                  <c:v>44021</c:v>
                </c:pt>
                <c:pt idx="109">
                  <c:v>44022</c:v>
                </c:pt>
                <c:pt idx="110">
                  <c:v>44023</c:v>
                </c:pt>
                <c:pt idx="111">
                  <c:v>44024</c:v>
                </c:pt>
                <c:pt idx="112">
                  <c:v>44025</c:v>
                </c:pt>
                <c:pt idx="113">
                  <c:v>44026</c:v>
                </c:pt>
                <c:pt idx="114">
                  <c:v>44027</c:v>
                </c:pt>
                <c:pt idx="115">
                  <c:v>44028</c:v>
                </c:pt>
                <c:pt idx="116">
                  <c:v>44029</c:v>
                </c:pt>
                <c:pt idx="117">
                  <c:v>44030</c:v>
                </c:pt>
                <c:pt idx="118">
                  <c:v>44031</c:v>
                </c:pt>
                <c:pt idx="119">
                  <c:v>44032</c:v>
                </c:pt>
                <c:pt idx="120">
                  <c:v>44033</c:v>
                </c:pt>
                <c:pt idx="121">
                  <c:v>44034</c:v>
                </c:pt>
                <c:pt idx="122">
                  <c:v>44035</c:v>
                </c:pt>
                <c:pt idx="123">
                  <c:v>44036</c:v>
                </c:pt>
                <c:pt idx="124">
                  <c:v>44037</c:v>
                </c:pt>
                <c:pt idx="125">
                  <c:v>44038</c:v>
                </c:pt>
                <c:pt idx="126">
                  <c:v>44039</c:v>
                </c:pt>
                <c:pt idx="127">
                  <c:v>44040</c:v>
                </c:pt>
                <c:pt idx="128">
                  <c:v>44041</c:v>
                </c:pt>
                <c:pt idx="129">
                  <c:v>44042</c:v>
                </c:pt>
                <c:pt idx="130">
                  <c:v>44043</c:v>
                </c:pt>
                <c:pt idx="131">
                  <c:v>44044</c:v>
                </c:pt>
                <c:pt idx="132">
                  <c:v>44045</c:v>
                </c:pt>
                <c:pt idx="133">
                  <c:v>44046</c:v>
                </c:pt>
                <c:pt idx="134">
                  <c:v>44047</c:v>
                </c:pt>
                <c:pt idx="135">
                  <c:v>44048</c:v>
                </c:pt>
                <c:pt idx="136">
                  <c:v>44049</c:v>
                </c:pt>
                <c:pt idx="137">
                  <c:v>44050</c:v>
                </c:pt>
                <c:pt idx="138">
                  <c:v>44051</c:v>
                </c:pt>
                <c:pt idx="139">
                  <c:v>44052</c:v>
                </c:pt>
                <c:pt idx="140">
                  <c:v>44053</c:v>
                </c:pt>
                <c:pt idx="141">
                  <c:v>44054</c:v>
                </c:pt>
                <c:pt idx="142">
                  <c:v>44055</c:v>
                </c:pt>
                <c:pt idx="143">
                  <c:v>44056</c:v>
                </c:pt>
                <c:pt idx="144">
                  <c:v>44057</c:v>
                </c:pt>
                <c:pt idx="145">
                  <c:v>44058</c:v>
                </c:pt>
                <c:pt idx="146">
                  <c:v>44059</c:v>
                </c:pt>
                <c:pt idx="147">
                  <c:v>44060</c:v>
                </c:pt>
                <c:pt idx="148">
                  <c:v>44061</c:v>
                </c:pt>
                <c:pt idx="149">
                  <c:v>44062</c:v>
                </c:pt>
                <c:pt idx="150">
                  <c:v>44063</c:v>
                </c:pt>
                <c:pt idx="151">
                  <c:v>44064</c:v>
                </c:pt>
                <c:pt idx="152">
                  <c:v>44065</c:v>
                </c:pt>
                <c:pt idx="153">
                  <c:v>44066</c:v>
                </c:pt>
                <c:pt idx="154">
                  <c:v>44067</c:v>
                </c:pt>
                <c:pt idx="155">
                  <c:v>44068</c:v>
                </c:pt>
                <c:pt idx="156">
                  <c:v>44069</c:v>
                </c:pt>
                <c:pt idx="157">
                  <c:v>44070</c:v>
                </c:pt>
                <c:pt idx="158">
                  <c:v>44071</c:v>
                </c:pt>
                <c:pt idx="159">
                  <c:v>44072</c:v>
                </c:pt>
                <c:pt idx="160">
                  <c:v>44073</c:v>
                </c:pt>
                <c:pt idx="161">
                  <c:v>44074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44079</c:v>
                </c:pt>
                <c:pt idx="167">
                  <c:v>44080</c:v>
                </c:pt>
                <c:pt idx="168">
                  <c:v>44081</c:v>
                </c:pt>
                <c:pt idx="169">
                  <c:v>44082</c:v>
                </c:pt>
                <c:pt idx="170">
                  <c:v>44083</c:v>
                </c:pt>
                <c:pt idx="171">
                  <c:v>44084</c:v>
                </c:pt>
                <c:pt idx="172">
                  <c:v>44085</c:v>
                </c:pt>
                <c:pt idx="173">
                  <c:v>44086</c:v>
                </c:pt>
                <c:pt idx="174">
                  <c:v>44087</c:v>
                </c:pt>
                <c:pt idx="175">
                  <c:v>44088</c:v>
                </c:pt>
                <c:pt idx="176">
                  <c:v>44089</c:v>
                </c:pt>
                <c:pt idx="177">
                  <c:v>44090</c:v>
                </c:pt>
                <c:pt idx="178">
                  <c:v>44091</c:v>
                </c:pt>
                <c:pt idx="179">
                  <c:v>44092</c:v>
                </c:pt>
                <c:pt idx="180">
                  <c:v>44093</c:v>
                </c:pt>
                <c:pt idx="181">
                  <c:v>44094</c:v>
                </c:pt>
                <c:pt idx="182">
                  <c:v>44095</c:v>
                </c:pt>
                <c:pt idx="183">
                  <c:v>44096</c:v>
                </c:pt>
                <c:pt idx="184">
                  <c:v>44097</c:v>
                </c:pt>
                <c:pt idx="185">
                  <c:v>44098</c:v>
                </c:pt>
                <c:pt idx="186">
                  <c:v>44099</c:v>
                </c:pt>
                <c:pt idx="187">
                  <c:v>44100</c:v>
                </c:pt>
                <c:pt idx="188">
                  <c:v>44101</c:v>
                </c:pt>
                <c:pt idx="189">
                  <c:v>44102</c:v>
                </c:pt>
                <c:pt idx="190">
                  <c:v>44103</c:v>
                </c:pt>
                <c:pt idx="191">
                  <c:v>44104</c:v>
                </c:pt>
                <c:pt idx="192">
                  <c:v>44105</c:v>
                </c:pt>
                <c:pt idx="193">
                  <c:v>44106</c:v>
                </c:pt>
                <c:pt idx="194">
                  <c:v>44107</c:v>
                </c:pt>
                <c:pt idx="195">
                  <c:v>44108</c:v>
                </c:pt>
                <c:pt idx="196">
                  <c:v>44109</c:v>
                </c:pt>
                <c:pt idx="197">
                  <c:v>44110</c:v>
                </c:pt>
                <c:pt idx="198">
                  <c:v>44111</c:v>
                </c:pt>
                <c:pt idx="199">
                  <c:v>44112</c:v>
                </c:pt>
                <c:pt idx="200">
                  <c:v>44113</c:v>
                </c:pt>
                <c:pt idx="201">
                  <c:v>44114</c:v>
                </c:pt>
                <c:pt idx="202">
                  <c:v>44115</c:v>
                </c:pt>
                <c:pt idx="203">
                  <c:v>44116</c:v>
                </c:pt>
                <c:pt idx="204">
                  <c:v>44117</c:v>
                </c:pt>
                <c:pt idx="205">
                  <c:v>44118</c:v>
                </c:pt>
                <c:pt idx="206">
                  <c:v>44119</c:v>
                </c:pt>
                <c:pt idx="207">
                  <c:v>44120</c:v>
                </c:pt>
                <c:pt idx="208">
                  <c:v>44121</c:v>
                </c:pt>
                <c:pt idx="209">
                  <c:v>44122</c:v>
                </c:pt>
                <c:pt idx="210">
                  <c:v>44123</c:v>
                </c:pt>
                <c:pt idx="211">
                  <c:v>44124</c:v>
                </c:pt>
                <c:pt idx="212">
                  <c:v>44125</c:v>
                </c:pt>
                <c:pt idx="213">
                  <c:v>44126</c:v>
                </c:pt>
                <c:pt idx="214">
                  <c:v>44127</c:v>
                </c:pt>
                <c:pt idx="215">
                  <c:v>44128</c:v>
                </c:pt>
                <c:pt idx="216">
                  <c:v>44129</c:v>
                </c:pt>
                <c:pt idx="217">
                  <c:v>44130</c:v>
                </c:pt>
                <c:pt idx="218">
                  <c:v>44131</c:v>
                </c:pt>
                <c:pt idx="219">
                  <c:v>44132</c:v>
                </c:pt>
                <c:pt idx="220">
                  <c:v>44133</c:v>
                </c:pt>
                <c:pt idx="221">
                  <c:v>44134</c:v>
                </c:pt>
                <c:pt idx="222">
                  <c:v>44135</c:v>
                </c:pt>
                <c:pt idx="223">
                  <c:v>44136</c:v>
                </c:pt>
                <c:pt idx="224">
                  <c:v>44137</c:v>
                </c:pt>
                <c:pt idx="225">
                  <c:v>44138</c:v>
                </c:pt>
                <c:pt idx="226">
                  <c:v>44139</c:v>
                </c:pt>
                <c:pt idx="227">
                  <c:v>44140</c:v>
                </c:pt>
                <c:pt idx="228">
                  <c:v>44141</c:v>
                </c:pt>
                <c:pt idx="229">
                  <c:v>44142</c:v>
                </c:pt>
                <c:pt idx="230">
                  <c:v>44143</c:v>
                </c:pt>
                <c:pt idx="231">
                  <c:v>44144</c:v>
                </c:pt>
                <c:pt idx="232">
                  <c:v>44145</c:v>
                </c:pt>
                <c:pt idx="233">
                  <c:v>44146</c:v>
                </c:pt>
                <c:pt idx="234">
                  <c:v>44147</c:v>
                </c:pt>
                <c:pt idx="235">
                  <c:v>44148</c:v>
                </c:pt>
                <c:pt idx="236">
                  <c:v>44149</c:v>
                </c:pt>
                <c:pt idx="237">
                  <c:v>44150</c:v>
                </c:pt>
                <c:pt idx="238">
                  <c:v>44151</c:v>
                </c:pt>
                <c:pt idx="239">
                  <c:v>44152</c:v>
                </c:pt>
                <c:pt idx="240">
                  <c:v>44153</c:v>
                </c:pt>
                <c:pt idx="241">
                  <c:v>44154</c:v>
                </c:pt>
                <c:pt idx="242">
                  <c:v>44155</c:v>
                </c:pt>
                <c:pt idx="243">
                  <c:v>44156</c:v>
                </c:pt>
                <c:pt idx="244">
                  <c:v>44157</c:v>
                </c:pt>
                <c:pt idx="245">
                  <c:v>44158</c:v>
                </c:pt>
                <c:pt idx="246">
                  <c:v>44159</c:v>
                </c:pt>
                <c:pt idx="247">
                  <c:v>44160</c:v>
                </c:pt>
                <c:pt idx="248">
                  <c:v>44161</c:v>
                </c:pt>
                <c:pt idx="249">
                  <c:v>44162</c:v>
                </c:pt>
                <c:pt idx="250">
                  <c:v>44163</c:v>
                </c:pt>
                <c:pt idx="251">
                  <c:v>44164</c:v>
                </c:pt>
                <c:pt idx="252">
                  <c:v>44165</c:v>
                </c:pt>
                <c:pt idx="253">
                  <c:v>44166</c:v>
                </c:pt>
                <c:pt idx="254">
                  <c:v>44167</c:v>
                </c:pt>
                <c:pt idx="255">
                  <c:v>44168</c:v>
                </c:pt>
                <c:pt idx="256">
                  <c:v>44169</c:v>
                </c:pt>
                <c:pt idx="257">
                  <c:v>44170</c:v>
                </c:pt>
                <c:pt idx="258">
                  <c:v>44171</c:v>
                </c:pt>
                <c:pt idx="259">
                  <c:v>44172</c:v>
                </c:pt>
                <c:pt idx="260">
                  <c:v>44173</c:v>
                </c:pt>
                <c:pt idx="261">
                  <c:v>44174</c:v>
                </c:pt>
                <c:pt idx="262">
                  <c:v>44175</c:v>
                </c:pt>
                <c:pt idx="263">
                  <c:v>44176</c:v>
                </c:pt>
                <c:pt idx="264">
                  <c:v>44177</c:v>
                </c:pt>
                <c:pt idx="265">
                  <c:v>44178</c:v>
                </c:pt>
                <c:pt idx="266">
                  <c:v>44179</c:v>
                </c:pt>
                <c:pt idx="267">
                  <c:v>44180</c:v>
                </c:pt>
                <c:pt idx="268">
                  <c:v>44181</c:v>
                </c:pt>
                <c:pt idx="269">
                  <c:v>44182</c:v>
                </c:pt>
              </c:numCache>
            </c:numRef>
          </c:cat>
          <c:val>
            <c:numRef>
              <c:f>Rt!$AL$3:$AL$272</c:f>
              <c:numCache>
                <c:formatCode>General</c:formatCode>
                <c:ptCount val="270"/>
                <c:pt idx="0">
                  <c:v>1.1000000000000001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1.1000000000000001</c:v>
                </c:pt>
                <c:pt idx="25">
                  <c:v>1.1000000000000001</c:v>
                </c:pt>
                <c:pt idx="26">
                  <c:v>1.1000000000000001</c:v>
                </c:pt>
                <c:pt idx="27">
                  <c:v>1.1000000000000001</c:v>
                </c:pt>
                <c:pt idx="28">
                  <c:v>1.1000000000000001</c:v>
                </c:pt>
                <c:pt idx="29">
                  <c:v>1.1000000000000001</c:v>
                </c:pt>
                <c:pt idx="30">
                  <c:v>1.1000000000000001</c:v>
                </c:pt>
                <c:pt idx="31">
                  <c:v>1.1000000000000001</c:v>
                </c:pt>
                <c:pt idx="32">
                  <c:v>1.1000000000000001</c:v>
                </c:pt>
                <c:pt idx="33">
                  <c:v>1.1000000000000001</c:v>
                </c:pt>
                <c:pt idx="34">
                  <c:v>1.1000000000000001</c:v>
                </c:pt>
                <c:pt idx="35">
                  <c:v>1.1000000000000001</c:v>
                </c:pt>
                <c:pt idx="36">
                  <c:v>1.1000000000000001</c:v>
                </c:pt>
                <c:pt idx="37">
                  <c:v>1.1000000000000001</c:v>
                </c:pt>
                <c:pt idx="38">
                  <c:v>1.1000000000000001</c:v>
                </c:pt>
                <c:pt idx="39">
                  <c:v>1.1000000000000001</c:v>
                </c:pt>
                <c:pt idx="40">
                  <c:v>1.1000000000000001</c:v>
                </c:pt>
                <c:pt idx="41">
                  <c:v>1.1000000000000001</c:v>
                </c:pt>
                <c:pt idx="42">
                  <c:v>1.1000000000000001</c:v>
                </c:pt>
                <c:pt idx="43">
                  <c:v>1.1000000000000001</c:v>
                </c:pt>
                <c:pt idx="44">
                  <c:v>1.1000000000000001</c:v>
                </c:pt>
                <c:pt idx="45">
                  <c:v>1.1000000000000001</c:v>
                </c:pt>
                <c:pt idx="46">
                  <c:v>1.1000000000000001</c:v>
                </c:pt>
                <c:pt idx="47">
                  <c:v>1.1000000000000001</c:v>
                </c:pt>
                <c:pt idx="48">
                  <c:v>1.1000000000000001</c:v>
                </c:pt>
                <c:pt idx="49">
                  <c:v>1.1000000000000001</c:v>
                </c:pt>
                <c:pt idx="50">
                  <c:v>1.1000000000000001</c:v>
                </c:pt>
                <c:pt idx="51">
                  <c:v>1.1000000000000001</c:v>
                </c:pt>
                <c:pt idx="52">
                  <c:v>1.1000000000000001</c:v>
                </c:pt>
                <c:pt idx="53">
                  <c:v>1.1000000000000001</c:v>
                </c:pt>
                <c:pt idx="54">
                  <c:v>1.1000000000000001</c:v>
                </c:pt>
                <c:pt idx="55">
                  <c:v>1.1000000000000001</c:v>
                </c:pt>
                <c:pt idx="56">
                  <c:v>1.1000000000000001</c:v>
                </c:pt>
                <c:pt idx="57">
                  <c:v>1.1000000000000001</c:v>
                </c:pt>
                <c:pt idx="58">
                  <c:v>1.1000000000000001</c:v>
                </c:pt>
                <c:pt idx="59">
                  <c:v>1.1000000000000001</c:v>
                </c:pt>
                <c:pt idx="60">
                  <c:v>1.1000000000000001</c:v>
                </c:pt>
                <c:pt idx="61">
                  <c:v>1.1000000000000001</c:v>
                </c:pt>
                <c:pt idx="62">
                  <c:v>1.1000000000000001</c:v>
                </c:pt>
                <c:pt idx="63">
                  <c:v>1.1000000000000001</c:v>
                </c:pt>
                <c:pt idx="64">
                  <c:v>1.1000000000000001</c:v>
                </c:pt>
                <c:pt idx="65">
                  <c:v>1.1000000000000001</c:v>
                </c:pt>
                <c:pt idx="66">
                  <c:v>1.1000000000000001</c:v>
                </c:pt>
                <c:pt idx="67">
                  <c:v>1.1000000000000001</c:v>
                </c:pt>
                <c:pt idx="68">
                  <c:v>1.1000000000000001</c:v>
                </c:pt>
                <c:pt idx="69">
                  <c:v>1.1000000000000001</c:v>
                </c:pt>
                <c:pt idx="70">
                  <c:v>1.1000000000000001</c:v>
                </c:pt>
                <c:pt idx="71">
                  <c:v>1.1000000000000001</c:v>
                </c:pt>
                <c:pt idx="72">
                  <c:v>1.1000000000000001</c:v>
                </c:pt>
                <c:pt idx="73">
                  <c:v>1.1000000000000001</c:v>
                </c:pt>
                <c:pt idx="74">
                  <c:v>1.1000000000000001</c:v>
                </c:pt>
                <c:pt idx="75">
                  <c:v>1.1000000000000001</c:v>
                </c:pt>
                <c:pt idx="76">
                  <c:v>1.1000000000000001</c:v>
                </c:pt>
                <c:pt idx="77">
                  <c:v>1.1000000000000001</c:v>
                </c:pt>
                <c:pt idx="78">
                  <c:v>1.1000000000000001</c:v>
                </c:pt>
                <c:pt idx="79">
                  <c:v>1.1000000000000001</c:v>
                </c:pt>
                <c:pt idx="80">
                  <c:v>1.1000000000000001</c:v>
                </c:pt>
                <c:pt idx="81">
                  <c:v>1.1000000000000001</c:v>
                </c:pt>
                <c:pt idx="82">
                  <c:v>1.1000000000000001</c:v>
                </c:pt>
                <c:pt idx="83">
                  <c:v>1.1000000000000001</c:v>
                </c:pt>
                <c:pt idx="84">
                  <c:v>1.1000000000000001</c:v>
                </c:pt>
                <c:pt idx="85">
                  <c:v>1.1000000000000001</c:v>
                </c:pt>
                <c:pt idx="86">
                  <c:v>1.1000000000000001</c:v>
                </c:pt>
                <c:pt idx="87">
                  <c:v>1.1000000000000001</c:v>
                </c:pt>
                <c:pt idx="88">
                  <c:v>1.1000000000000001</c:v>
                </c:pt>
                <c:pt idx="89">
                  <c:v>1.1000000000000001</c:v>
                </c:pt>
                <c:pt idx="90">
                  <c:v>1.1000000000000001</c:v>
                </c:pt>
                <c:pt idx="91">
                  <c:v>1.1000000000000001</c:v>
                </c:pt>
                <c:pt idx="92">
                  <c:v>1.1000000000000001</c:v>
                </c:pt>
                <c:pt idx="93">
                  <c:v>1.1000000000000001</c:v>
                </c:pt>
                <c:pt idx="94">
                  <c:v>1.1000000000000001</c:v>
                </c:pt>
                <c:pt idx="95">
                  <c:v>1.1000000000000001</c:v>
                </c:pt>
                <c:pt idx="96">
                  <c:v>1.1000000000000001</c:v>
                </c:pt>
                <c:pt idx="97">
                  <c:v>1.1000000000000001</c:v>
                </c:pt>
                <c:pt idx="98">
                  <c:v>1.1000000000000001</c:v>
                </c:pt>
                <c:pt idx="99">
                  <c:v>1.1000000000000001</c:v>
                </c:pt>
                <c:pt idx="100">
                  <c:v>1.1000000000000001</c:v>
                </c:pt>
                <c:pt idx="101">
                  <c:v>1.1000000000000001</c:v>
                </c:pt>
                <c:pt idx="102">
                  <c:v>1.1000000000000001</c:v>
                </c:pt>
                <c:pt idx="103">
                  <c:v>1.1000000000000001</c:v>
                </c:pt>
                <c:pt idx="104">
                  <c:v>1.1000000000000001</c:v>
                </c:pt>
                <c:pt idx="105">
                  <c:v>1.1000000000000001</c:v>
                </c:pt>
                <c:pt idx="106">
                  <c:v>1.1000000000000001</c:v>
                </c:pt>
                <c:pt idx="107">
                  <c:v>1.1000000000000001</c:v>
                </c:pt>
                <c:pt idx="108">
                  <c:v>1.1000000000000001</c:v>
                </c:pt>
                <c:pt idx="109">
                  <c:v>1.1000000000000001</c:v>
                </c:pt>
                <c:pt idx="110">
                  <c:v>1.1000000000000001</c:v>
                </c:pt>
                <c:pt idx="111">
                  <c:v>1.1000000000000001</c:v>
                </c:pt>
                <c:pt idx="112">
                  <c:v>1.1000000000000001</c:v>
                </c:pt>
                <c:pt idx="113">
                  <c:v>1.1000000000000001</c:v>
                </c:pt>
                <c:pt idx="114">
                  <c:v>1.1000000000000001</c:v>
                </c:pt>
                <c:pt idx="115">
                  <c:v>1.1000000000000001</c:v>
                </c:pt>
                <c:pt idx="116">
                  <c:v>1.1000000000000001</c:v>
                </c:pt>
                <c:pt idx="117">
                  <c:v>1.1000000000000001</c:v>
                </c:pt>
                <c:pt idx="118">
                  <c:v>1.1000000000000001</c:v>
                </c:pt>
                <c:pt idx="119">
                  <c:v>1.1000000000000001</c:v>
                </c:pt>
                <c:pt idx="120">
                  <c:v>1.1000000000000001</c:v>
                </c:pt>
                <c:pt idx="121">
                  <c:v>1.1000000000000001</c:v>
                </c:pt>
                <c:pt idx="122">
                  <c:v>1.1000000000000001</c:v>
                </c:pt>
                <c:pt idx="123">
                  <c:v>1.1000000000000001</c:v>
                </c:pt>
                <c:pt idx="124">
                  <c:v>1.1000000000000001</c:v>
                </c:pt>
                <c:pt idx="125">
                  <c:v>1.1000000000000001</c:v>
                </c:pt>
                <c:pt idx="126">
                  <c:v>1.1000000000000001</c:v>
                </c:pt>
                <c:pt idx="127">
                  <c:v>1.1000000000000001</c:v>
                </c:pt>
                <c:pt idx="128">
                  <c:v>1.1000000000000001</c:v>
                </c:pt>
                <c:pt idx="129">
                  <c:v>1.1000000000000001</c:v>
                </c:pt>
                <c:pt idx="130">
                  <c:v>1.1000000000000001</c:v>
                </c:pt>
                <c:pt idx="131">
                  <c:v>1.1000000000000001</c:v>
                </c:pt>
                <c:pt idx="132">
                  <c:v>1.1000000000000001</c:v>
                </c:pt>
                <c:pt idx="133">
                  <c:v>1.1000000000000001</c:v>
                </c:pt>
                <c:pt idx="134">
                  <c:v>1.1000000000000001</c:v>
                </c:pt>
                <c:pt idx="135">
                  <c:v>1.1000000000000001</c:v>
                </c:pt>
                <c:pt idx="136">
                  <c:v>1.1000000000000001</c:v>
                </c:pt>
                <c:pt idx="137">
                  <c:v>1.1000000000000001</c:v>
                </c:pt>
                <c:pt idx="138">
                  <c:v>1.1000000000000001</c:v>
                </c:pt>
                <c:pt idx="139">
                  <c:v>1.1000000000000001</c:v>
                </c:pt>
                <c:pt idx="140">
                  <c:v>1.1000000000000001</c:v>
                </c:pt>
                <c:pt idx="141">
                  <c:v>1.1000000000000001</c:v>
                </c:pt>
                <c:pt idx="142">
                  <c:v>1.1000000000000001</c:v>
                </c:pt>
                <c:pt idx="143">
                  <c:v>1.1000000000000001</c:v>
                </c:pt>
                <c:pt idx="144">
                  <c:v>1.1000000000000001</c:v>
                </c:pt>
                <c:pt idx="145">
                  <c:v>1.1000000000000001</c:v>
                </c:pt>
                <c:pt idx="146">
                  <c:v>1.1000000000000001</c:v>
                </c:pt>
                <c:pt idx="147">
                  <c:v>1.1000000000000001</c:v>
                </c:pt>
                <c:pt idx="148">
                  <c:v>1.1000000000000001</c:v>
                </c:pt>
                <c:pt idx="149">
                  <c:v>1.1000000000000001</c:v>
                </c:pt>
                <c:pt idx="150">
                  <c:v>1.1000000000000001</c:v>
                </c:pt>
                <c:pt idx="151">
                  <c:v>1.1000000000000001</c:v>
                </c:pt>
                <c:pt idx="152">
                  <c:v>1.1000000000000001</c:v>
                </c:pt>
                <c:pt idx="153">
                  <c:v>1.1000000000000001</c:v>
                </c:pt>
                <c:pt idx="154">
                  <c:v>1.1000000000000001</c:v>
                </c:pt>
                <c:pt idx="155">
                  <c:v>1.1000000000000001</c:v>
                </c:pt>
                <c:pt idx="156">
                  <c:v>1.1000000000000001</c:v>
                </c:pt>
                <c:pt idx="157">
                  <c:v>1.1000000000000001</c:v>
                </c:pt>
                <c:pt idx="158">
                  <c:v>1.1000000000000001</c:v>
                </c:pt>
                <c:pt idx="159">
                  <c:v>1.1000000000000001</c:v>
                </c:pt>
                <c:pt idx="160">
                  <c:v>1.1000000000000001</c:v>
                </c:pt>
                <c:pt idx="161">
                  <c:v>1.1000000000000001</c:v>
                </c:pt>
                <c:pt idx="162">
                  <c:v>1.1000000000000001</c:v>
                </c:pt>
                <c:pt idx="163">
                  <c:v>1.1000000000000001</c:v>
                </c:pt>
                <c:pt idx="164">
                  <c:v>1.1000000000000001</c:v>
                </c:pt>
                <c:pt idx="165">
                  <c:v>1.1000000000000001</c:v>
                </c:pt>
                <c:pt idx="166">
                  <c:v>1.1000000000000001</c:v>
                </c:pt>
                <c:pt idx="167">
                  <c:v>1.1000000000000001</c:v>
                </c:pt>
                <c:pt idx="168">
                  <c:v>1.1000000000000001</c:v>
                </c:pt>
                <c:pt idx="169">
                  <c:v>1.1000000000000001</c:v>
                </c:pt>
                <c:pt idx="170">
                  <c:v>1.1000000000000001</c:v>
                </c:pt>
                <c:pt idx="171">
                  <c:v>1.1000000000000001</c:v>
                </c:pt>
                <c:pt idx="172">
                  <c:v>1.1000000000000001</c:v>
                </c:pt>
                <c:pt idx="173">
                  <c:v>1.1000000000000001</c:v>
                </c:pt>
                <c:pt idx="174">
                  <c:v>1.1000000000000001</c:v>
                </c:pt>
                <c:pt idx="175">
                  <c:v>1.1000000000000001</c:v>
                </c:pt>
                <c:pt idx="176">
                  <c:v>1.1000000000000001</c:v>
                </c:pt>
                <c:pt idx="177">
                  <c:v>1.1000000000000001</c:v>
                </c:pt>
                <c:pt idx="178">
                  <c:v>1.1000000000000001</c:v>
                </c:pt>
                <c:pt idx="179">
                  <c:v>1.1000000000000001</c:v>
                </c:pt>
                <c:pt idx="180">
                  <c:v>1.1000000000000001</c:v>
                </c:pt>
                <c:pt idx="181">
                  <c:v>1.1000000000000001</c:v>
                </c:pt>
                <c:pt idx="182">
                  <c:v>1.1000000000000001</c:v>
                </c:pt>
                <c:pt idx="183">
                  <c:v>1.1000000000000001</c:v>
                </c:pt>
                <c:pt idx="184">
                  <c:v>1.1000000000000001</c:v>
                </c:pt>
                <c:pt idx="185">
                  <c:v>1.1000000000000001</c:v>
                </c:pt>
                <c:pt idx="186">
                  <c:v>1.1000000000000001</c:v>
                </c:pt>
                <c:pt idx="187">
                  <c:v>1.1000000000000001</c:v>
                </c:pt>
                <c:pt idx="188">
                  <c:v>1.1000000000000001</c:v>
                </c:pt>
                <c:pt idx="189">
                  <c:v>1.1000000000000001</c:v>
                </c:pt>
                <c:pt idx="190">
                  <c:v>1.1000000000000001</c:v>
                </c:pt>
                <c:pt idx="191">
                  <c:v>1.1000000000000001</c:v>
                </c:pt>
                <c:pt idx="192">
                  <c:v>1.1000000000000001</c:v>
                </c:pt>
                <c:pt idx="193">
                  <c:v>1.1000000000000001</c:v>
                </c:pt>
                <c:pt idx="194">
                  <c:v>1.1000000000000001</c:v>
                </c:pt>
                <c:pt idx="195">
                  <c:v>1.1000000000000001</c:v>
                </c:pt>
                <c:pt idx="196">
                  <c:v>1.1000000000000001</c:v>
                </c:pt>
                <c:pt idx="197">
                  <c:v>1.1000000000000001</c:v>
                </c:pt>
                <c:pt idx="198">
                  <c:v>1.1000000000000001</c:v>
                </c:pt>
                <c:pt idx="199">
                  <c:v>1.1000000000000001</c:v>
                </c:pt>
                <c:pt idx="200">
                  <c:v>1.1000000000000001</c:v>
                </c:pt>
                <c:pt idx="201">
                  <c:v>1.1000000000000001</c:v>
                </c:pt>
                <c:pt idx="202">
                  <c:v>1.1000000000000001</c:v>
                </c:pt>
                <c:pt idx="203">
                  <c:v>1.1000000000000001</c:v>
                </c:pt>
                <c:pt idx="204">
                  <c:v>1.1000000000000001</c:v>
                </c:pt>
                <c:pt idx="205">
                  <c:v>1.1000000000000001</c:v>
                </c:pt>
                <c:pt idx="206">
                  <c:v>1.1000000000000001</c:v>
                </c:pt>
                <c:pt idx="207">
                  <c:v>1.1000000000000001</c:v>
                </c:pt>
                <c:pt idx="208">
                  <c:v>1.1000000000000001</c:v>
                </c:pt>
                <c:pt idx="209">
                  <c:v>1.1000000000000001</c:v>
                </c:pt>
                <c:pt idx="210">
                  <c:v>1.1000000000000001</c:v>
                </c:pt>
                <c:pt idx="211">
                  <c:v>1.1000000000000001</c:v>
                </c:pt>
                <c:pt idx="212">
                  <c:v>1.1000000000000001</c:v>
                </c:pt>
                <c:pt idx="213">
                  <c:v>1.1000000000000001</c:v>
                </c:pt>
                <c:pt idx="214">
                  <c:v>1.1000000000000001</c:v>
                </c:pt>
                <c:pt idx="215">
                  <c:v>1.1000000000000001</c:v>
                </c:pt>
                <c:pt idx="216">
                  <c:v>1.1000000000000001</c:v>
                </c:pt>
                <c:pt idx="217">
                  <c:v>1.1000000000000001</c:v>
                </c:pt>
                <c:pt idx="218">
                  <c:v>1.1000000000000001</c:v>
                </c:pt>
                <c:pt idx="219">
                  <c:v>1.1000000000000001</c:v>
                </c:pt>
                <c:pt idx="220">
                  <c:v>1.1000000000000001</c:v>
                </c:pt>
                <c:pt idx="221">
                  <c:v>1.1000000000000001</c:v>
                </c:pt>
                <c:pt idx="222">
                  <c:v>1.1000000000000001</c:v>
                </c:pt>
                <c:pt idx="223">
                  <c:v>1.1000000000000001</c:v>
                </c:pt>
                <c:pt idx="224">
                  <c:v>1.1000000000000001</c:v>
                </c:pt>
                <c:pt idx="225">
                  <c:v>1.1000000000000001</c:v>
                </c:pt>
                <c:pt idx="226">
                  <c:v>1.1000000000000001</c:v>
                </c:pt>
                <c:pt idx="227">
                  <c:v>1.1000000000000001</c:v>
                </c:pt>
                <c:pt idx="228">
                  <c:v>1.1000000000000001</c:v>
                </c:pt>
                <c:pt idx="229">
                  <c:v>1.1000000000000001</c:v>
                </c:pt>
                <c:pt idx="230">
                  <c:v>1.1000000000000001</c:v>
                </c:pt>
                <c:pt idx="231">
                  <c:v>1.1000000000000001</c:v>
                </c:pt>
                <c:pt idx="232">
                  <c:v>1.1000000000000001</c:v>
                </c:pt>
                <c:pt idx="233">
                  <c:v>1.1000000000000001</c:v>
                </c:pt>
                <c:pt idx="234">
                  <c:v>1.1000000000000001</c:v>
                </c:pt>
                <c:pt idx="235">
                  <c:v>1.1000000000000001</c:v>
                </c:pt>
                <c:pt idx="236">
                  <c:v>1.1000000000000001</c:v>
                </c:pt>
                <c:pt idx="237">
                  <c:v>1.1000000000000001</c:v>
                </c:pt>
                <c:pt idx="238">
                  <c:v>1.1000000000000001</c:v>
                </c:pt>
                <c:pt idx="239">
                  <c:v>1.1000000000000001</c:v>
                </c:pt>
                <c:pt idx="240">
                  <c:v>1.1000000000000001</c:v>
                </c:pt>
                <c:pt idx="241">
                  <c:v>1.1000000000000001</c:v>
                </c:pt>
                <c:pt idx="242">
                  <c:v>1.1000000000000001</c:v>
                </c:pt>
                <c:pt idx="243">
                  <c:v>1.1000000000000001</c:v>
                </c:pt>
                <c:pt idx="244">
                  <c:v>1.1000000000000001</c:v>
                </c:pt>
                <c:pt idx="245">
                  <c:v>1.1000000000000001</c:v>
                </c:pt>
                <c:pt idx="246">
                  <c:v>1.1000000000000001</c:v>
                </c:pt>
                <c:pt idx="247">
                  <c:v>1.1000000000000001</c:v>
                </c:pt>
                <c:pt idx="248">
                  <c:v>1.1000000000000001</c:v>
                </c:pt>
                <c:pt idx="249">
                  <c:v>1.1000000000000001</c:v>
                </c:pt>
                <c:pt idx="250">
                  <c:v>1.1000000000000001</c:v>
                </c:pt>
                <c:pt idx="251">
                  <c:v>1.1000000000000001</c:v>
                </c:pt>
                <c:pt idx="252">
                  <c:v>1.1000000000000001</c:v>
                </c:pt>
                <c:pt idx="253">
                  <c:v>1.1000000000000001</c:v>
                </c:pt>
                <c:pt idx="254">
                  <c:v>1.1000000000000001</c:v>
                </c:pt>
                <c:pt idx="255">
                  <c:v>1.1000000000000001</c:v>
                </c:pt>
                <c:pt idx="256">
                  <c:v>1.1000000000000001</c:v>
                </c:pt>
                <c:pt idx="257">
                  <c:v>1.1000000000000001</c:v>
                </c:pt>
                <c:pt idx="258">
                  <c:v>1.1000000000000001</c:v>
                </c:pt>
                <c:pt idx="259">
                  <c:v>1.1000000000000001</c:v>
                </c:pt>
                <c:pt idx="260">
                  <c:v>1.1000000000000001</c:v>
                </c:pt>
                <c:pt idx="261">
                  <c:v>1.1000000000000001</c:v>
                </c:pt>
                <c:pt idx="262">
                  <c:v>1.1000000000000001</c:v>
                </c:pt>
                <c:pt idx="263">
                  <c:v>1.1000000000000001</c:v>
                </c:pt>
                <c:pt idx="264">
                  <c:v>1.1000000000000001</c:v>
                </c:pt>
                <c:pt idx="265">
                  <c:v>1.1000000000000001</c:v>
                </c:pt>
                <c:pt idx="266">
                  <c:v>1.1000000000000001</c:v>
                </c:pt>
                <c:pt idx="267">
                  <c:v>1.1000000000000001</c:v>
                </c:pt>
                <c:pt idx="268">
                  <c:v>1.1000000000000001</c:v>
                </c:pt>
                <c:pt idx="269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99-4918-9C91-ECA584F4CB46}"/>
            </c:ext>
          </c:extLst>
        </c:ser>
        <c:ser>
          <c:idx val="4"/>
          <c:order val="1"/>
          <c:tx>
            <c:strRef>
              <c:f>Rt!$AM$2</c:f>
              <c:strCache>
                <c:ptCount val="1"/>
                <c:pt idx="0">
                  <c:v>Rt Sciensano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Rt!$AK$3:$AK$272</c:f>
              <c:numCache>
                <c:formatCode>d\-mmm</c:formatCode>
                <c:ptCount val="270"/>
                <c:pt idx="0">
                  <c:v>43913</c:v>
                </c:pt>
                <c:pt idx="1">
                  <c:v>43914</c:v>
                </c:pt>
                <c:pt idx="2">
                  <c:v>43915</c:v>
                </c:pt>
                <c:pt idx="3">
                  <c:v>43916</c:v>
                </c:pt>
                <c:pt idx="4">
                  <c:v>43917</c:v>
                </c:pt>
                <c:pt idx="5">
                  <c:v>43918</c:v>
                </c:pt>
                <c:pt idx="6">
                  <c:v>43919</c:v>
                </c:pt>
                <c:pt idx="7">
                  <c:v>43920</c:v>
                </c:pt>
                <c:pt idx="8">
                  <c:v>43921</c:v>
                </c:pt>
                <c:pt idx="9">
                  <c:v>43922</c:v>
                </c:pt>
                <c:pt idx="10">
                  <c:v>43923</c:v>
                </c:pt>
                <c:pt idx="11">
                  <c:v>43924</c:v>
                </c:pt>
                <c:pt idx="12">
                  <c:v>43925</c:v>
                </c:pt>
                <c:pt idx="13">
                  <c:v>43926</c:v>
                </c:pt>
                <c:pt idx="14">
                  <c:v>43927</c:v>
                </c:pt>
                <c:pt idx="15">
                  <c:v>43928</c:v>
                </c:pt>
                <c:pt idx="16">
                  <c:v>43929</c:v>
                </c:pt>
                <c:pt idx="17">
                  <c:v>43930</c:v>
                </c:pt>
                <c:pt idx="18">
                  <c:v>43931</c:v>
                </c:pt>
                <c:pt idx="19">
                  <c:v>43932</c:v>
                </c:pt>
                <c:pt idx="20">
                  <c:v>43933</c:v>
                </c:pt>
                <c:pt idx="21">
                  <c:v>43934</c:v>
                </c:pt>
                <c:pt idx="22">
                  <c:v>43935</c:v>
                </c:pt>
                <c:pt idx="23">
                  <c:v>43936</c:v>
                </c:pt>
                <c:pt idx="24">
                  <c:v>43937</c:v>
                </c:pt>
                <c:pt idx="25">
                  <c:v>43938</c:v>
                </c:pt>
                <c:pt idx="26">
                  <c:v>43939</c:v>
                </c:pt>
                <c:pt idx="27">
                  <c:v>43940</c:v>
                </c:pt>
                <c:pt idx="28">
                  <c:v>43941</c:v>
                </c:pt>
                <c:pt idx="29">
                  <c:v>43942</c:v>
                </c:pt>
                <c:pt idx="30">
                  <c:v>43943</c:v>
                </c:pt>
                <c:pt idx="31">
                  <c:v>43944</c:v>
                </c:pt>
                <c:pt idx="32">
                  <c:v>43945</c:v>
                </c:pt>
                <c:pt idx="33">
                  <c:v>43946</c:v>
                </c:pt>
                <c:pt idx="34">
                  <c:v>43947</c:v>
                </c:pt>
                <c:pt idx="35">
                  <c:v>43948</c:v>
                </c:pt>
                <c:pt idx="36">
                  <c:v>43949</c:v>
                </c:pt>
                <c:pt idx="37">
                  <c:v>43950</c:v>
                </c:pt>
                <c:pt idx="38">
                  <c:v>43951</c:v>
                </c:pt>
                <c:pt idx="39">
                  <c:v>43952</c:v>
                </c:pt>
                <c:pt idx="40">
                  <c:v>43953</c:v>
                </c:pt>
                <c:pt idx="41">
                  <c:v>43954</c:v>
                </c:pt>
                <c:pt idx="42">
                  <c:v>43955</c:v>
                </c:pt>
                <c:pt idx="43">
                  <c:v>43956</c:v>
                </c:pt>
                <c:pt idx="44">
                  <c:v>43957</c:v>
                </c:pt>
                <c:pt idx="45">
                  <c:v>43958</c:v>
                </c:pt>
                <c:pt idx="46">
                  <c:v>43959</c:v>
                </c:pt>
                <c:pt idx="47">
                  <c:v>43960</c:v>
                </c:pt>
                <c:pt idx="48">
                  <c:v>43961</c:v>
                </c:pt>
                <c:pt idx="49">
                  <c:v>43962</c:v>
                </c:pt>
                <c:pt idx="50">
                  <c:v>43963</c:v>
                </c:pt>
                <c:pt idx="51">
                  <c:v>43964</c:v>
                </c:pt>
                <c:pt idx="52">
                  <c:v>43965</c:v>
                </c:pt>
                <c:pt idx="53">
                  <c:v>43966</c:v>
                </c:pt>
                <c:pt idx="54">
                  <c:v>43967</c:v>
                </c:pt>
                <c:pt idx="55">
                  <c:v>43968</c:v>
                </c:pt>
                <c:pt idx="56">
                  <c:v>43969</c:v>
                </c:pt>
                <c:pt idx="57">
                  <c:v>43970</c:v>
                </c:pt>
                <c:pt idx="58">
                  <c:v>43971</c:v>
                </c:pt>
                <c:pt idx="59">
                  <c:v>43972</c:v>
                </c:pt>
                <c:pt idx="60">
                  <c:v>43973</c:v>
                </c:pt>
                <c:pt idx="61">
                  <c:v>43974</c:v>
                </c:pt>
                <c:pt idx="62">
                  <c:v>43975</c:v>
                </c:pt>
                <c:pt idx="63">
                  <c:v>43976</c:v>
                </c:pt>
                <c:pt idx="64">
                  <c:v>43977</c:v>
                </c:pt>
                <c:pt idx="65">
                  <c:v>43978</c:v>
                </c:pt>
                <c:pt idx="66">
                  <c:v>43979</c:v>
                </c:pt>
                <c:pt idx="67">
                  <c:v>43980</c:v>
                </c:pt>
                <c:pt idx="68">
                  <c:v>43981</c:v>
                </c:pt>
                <c:pt idx="69">
                  <c:v>43982</c:v>
                </c:pt>
                <c:pt idx="70">
                  <c:v>43983</c:v>
                </c:pt>
                <c:pt idx="71">
                  <c:v>43984</c:v>
                </c:pt>
                <c:pt idx="72">
                  <c:v>43985</c:v>
                </c:pt>
                <c:pt idx="73">
                  <c:v>43986</c:v>
                </c:pt>
                <c:pt idx="74">
                  <c:v>43987</c:v>
                </c:pt>
                <c:pt idx="75">
                  <c:v>43988</c:v>
                </c:pt>
                <c:pt idx="76">
                  <c:v>43989</c:v>
                </c:pt>
                <c:pt idx="77">
                  <c:v>43990</c:v>
                </c:pt>
                <c:pt idx="78">
                  <c:v>43991</c:v>
                </c:pt>
                <c:pt idx="79">
                  <c:v>43992</c:v>
                </c:pt>
                <c:pt idx="80">
                  <c:v>43993</c:v>
                </c:pt>
                <c:pt idx="81">
                  <c:v>43994</c:v>
                </c:pt>
                <c:pt idx="82">
                  <c:v>43995</c:v>
                </c:pt>
                <c:pt idx="83">
                  <c:v>43996</c:v>
                </c:pt>
                <c:pt idx="84">
                  <c:v>43997</c:v>
                </c:pt>
                <c:pt idx="85">
                  <c:v>43998</c:v>
                </c:pt>
                <c:pt idx="86">
                  <c:v>43999</c:v>
                </c:pt>
                <c:pt idx="87">
                  <c:v>44000</c:v>
                </c:pt>
                <c:pt idx="88">
                  <c:v>44001</c:v>
                </c:pt>
                <c:pt idx="89">
                  <c:v>44002</c:v>
                </c:pt>
                <c:pt idx="90">
                  <c:v>44003</c:v>
                </c:pt>
                <c:pt idx="91">
                  <c:v>44004</c:v>
                </c:pt>
                <c:pt idx="92">
                  <c:v>44005</c:v>
                </c:pt>
                <c:pt idx="93">
                  <c:v>44006</c:v>
                </c:pt>
                <c:pt idx="94">
                  <c:v>44007</c:v>
                </c:pt>
                <c:pt idx="95">
                  <c:v>44008</c:v>
                </c:pt>
                <c:pt idx="96">
                  <c:v>44009</c:v>
                </c:pt>
                <c:pt idx="97">
                  <c:v>44010</c:v>
                </c:pt>
                <c:pt idx="98">
                  <c:v>44011</c:v>
                </c:pt>
                <c:pt idx="99">
                  <c:v>44012</c:v>
                </c:pt>
                <c:pt idx="100">
                  <c:v>44013</c:v>
                </c:pt>
                <c:pt idx="101">
                  <c:v>44014</c:v>
                </c:pt>
                <c:pt idx="102">
                  <c:v>44015</c:v>
                </c:pt>
                <c:pt idx="103">
                  <c:v>44016</c:v>
                </c:pt>
                <c:pt idx="104">
                  <c:v>44017</c:v>
                </c:pt>
                <c:pt idx="105">
                  <c:v>44018</c:v>
                </c:pt>
                <c:pt idx="106">
                  <c:v>44019</c:v>
                </c:pt>
                <c:pt idx="107">
                  <c:v>44020</c:v>
                </c:pt>
                <c:pt idx="108">
                  <c:v>44021</c:v>
                </c:pt>
                <c:pt idx="109">
                  <c:v>44022</c:v>
                </c:pt>
                <c:pt idx="110">
                  <c:v>44023</c:v>
                </c:pt>
                <c:pt idx="111">
                  <c:v>44024</c:v>
                </c:pt>
                <c:pt idx="112">
                  <c:v>44025</c:v>
                </c:pt>
                <c:pt idx="113">
                  <c:v>44026</c:v>
                </c:pt>
                <c:pt idx="114">
                  <c:v>44027</c:v>
                </c:pt>
                <c:pt idx="115">
                  <c:v>44028</c:v>
                </c:pt>
                <c:pt idx="116">
                  <c:v>44029</c:v>
                </c:pt>
                <c:pt idx="117">
                  <c:v>44030</c:v>
                </c:pt>
                <c:pt idx="118">
                  <c:v>44031</c:v>
                </c:pt>
                <c:pt idx="119">
                  <c:v>44032</c:v>
                </c:pt>
                <c:pt idx="120">
                  <c:v>44033</c:v>
                </c:pt>
                <c:pt idx="121">
                  <c:v>44034</c:v>
                </c:pt>
                <c:pt idx="122">
                  <c:v>44035</c:v>
                </c:pt>
                <c:pt idx="123">
                  <c:v>44036</c:v>
                </c:pt>
                <c:pt idx="124">
                  <c:v>44037</c:v>
                </c:pt>
                <c:pt idx="125">
                  <c:v>44038</c:v>
                </c:pt>
                <c:pt idx="126">
                  <c:v>44039</c:v>
                </c:pt>
                <c:pt idx="127">
                  <c:v>44040</c:v>
                </c:pt>
                <c:pt idx="128">
                  <c:v>44041</c:v>
                </c:pt>
                <c:pt idx="129">
                  <c:v>44042</c:v>
                </c:pt>
                <c:pt idx="130">
                  <c:v>44043</c:v>
                </c:pt>
                <c:pt idx="131">
                  <c:v>44044</c:v>
                </c:pt>
                <c:pt idx="132">
                  <c:v>44045</c:v>
                </c:pt>
                <c:pt idx="133">
                  <c:v>44046</c:v>
                </c:pt>
                <c:pt idx="134">
                  <c:v>44047</c:v>
                </c:pt>
                <c:pt idx="135">
                  <c:v>44048</c:v>
                </c:pt>
                <c:pt idx="136">
                  <c:v>44049</c:v>
                </c:pt>
                <c:pt idx="137">
                  <c:v>44050</c:v>
                </c:pt>
                <c:pt idx="138">
                  <c:v>44051</c:v>
                </c:pt>
                <c:pt idx="139">
                  <c:v>44052</c:v>
                </c:pt>
                <c:pt idx="140">
                  <c:v>44053</c:v>
                </c:pt>
                <c:pt idx="141">
                  <c:v>44054</c:v>
                </c:pt>
                <c:pt idx="142">
                  <c:v>44055</c:v>
                </c:pt>
                <c:pt idx="143">
                  <c:v>44056</c:v>
                </c:pt>
                <c:pt idx="144">
                  <c:v>44057</c:v>
                </c:pt>
                <c:pt idx="145">
                  <c:v>44058</c:v>
                </c:pt>
                <c:pt idx="146">
                  <c:v>44059</c:v>
                </c:pt>
                <c:pt idx="147">
                  <c:v>44060</c:v>
                </c:pt>
                <c:pt idx="148">
                  <c:v>44061</c:v>
                </c:pt>
                <c:pt idx="149">
                  <c:v>44062</c:v>
                </c:pt>
                <c:pt idx="150">
                  <c:v>44063</c:v>
                </c:pt>
                <c:pt idx="151">
                  <c:v>44064</c:v>
                </c:pt>
                <c:pt idx="152">
                  <c:v>44065</c:v>
                </c:pt>
                <c:pt idx="153">
                  <c:v>44066</c:v>
                </c:pt>
                <c:pt idx="154">
                  <c:v>44067</c:v>
                </c:pt>
                <c:pt idx="155">
                  <c:v>44068</c:v>
                </c:pt>
                <c:pt idx="156">
                  <c:v>44069</c:v>
                </c:pt>
                <c:pt idx="157">
                  <c:v>44070</c:v>
                </c:pt>
                <c:pt idx="158">
                  <c:v>44071</c:v>
                </c:pt>
                <c:pt idx="159">
                  <c:v>44072</c:v>
                </c:pt>
                <c:pt idx="160">
                  <c:v>44073</c:v>
                </c:pt>
                <c:pt idx="161">
                  <c:v>44074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44079</c:v>
                </c:pt>
                <c:pt idx="167">
                  <c:v>44080</c:v>
                </c:pt>
                <c:pt idx="168">
                  <c:v>44081</c:v>
                </c:pt>
                <c:pt idx="169">
                  <c:v>44082</c:v>
                </c:pt>
                <c:pt idx="170">
                  <c:v>44083</c:v>
                </c:pt>
                <c:pt idx="171">
                  <c:v>44084</c:v>
                </c:pt>
                <c:pt idx="172">
                  <c:v>44085</c:v>
                </c:pt>
                <c:pt idx="173">
                  <c:v>44086</c:v>
                </c:pt>
                <c:pt idx="174">
                  <c:v>44087</c:v>
                </c:pt>
                <c:pt idx="175">
                  <c:v>44088</c:v>
                </c:pt>
                <c:pt idx="176">
                  <c:v>44089</c:v>
                </c:pt>
                <c:pt idx="177">
                  <c:v>44090</c:v>
                </c:pt>
                <c:pt idx="178">
                  <c:v>44091</c:v>
                </c:pt>
                <c:pt idx="179">
                  <c:v>44092</c:v>
                </c:pt>
                <c:pt idx="180">
                  <c:v>44093</c:v>
                </c:pt>
                <c:pt idx="181">
                  <c:v>44094</c:v>
                </c:pt>
                <c:pt idx="182">
                  <c:v>44095</c:v>
                </c:pt>
                <c:pt idx="183">
                  <c:v>44096</c:v>
                </c:pt>
                <c:pt idx="184">
                  <c:v>44097</c:v>
                </c:pt>
                <c:pt idx="185">
                  <c:v>44098</c:v>
                </c:pt>
                <c:pt idx="186">
                  <c:v>44099</c:v>
                </c:pt>
                <c:pt idx="187">
                  <c:v>44100</c:v>
                </c:pt>
                <c:pt idx="188">
                  <c:v>44101</c:v>
                </c:pt>
                <c:pt idx="189">
                  <c:v>44102</c:v>
                </c:pt>
                <c:pt idx="190">
                  <c:v>44103</c:v>
                </c:pt>
                <c:pt idx="191">
                  <c:v>44104</c:v>
                </c:pt>
                <c:pt idx="192">
                  <c:v>44105</c:v>
                </c:pt>
                <c:pt idx="193">
                  <c:v>44106</c:v>
                </c:pt>
                <c:pt idx="194">
                  <c:v>44107</c:v>
                </c:pt>
                <c:pt idx="195">
                  <c:v>44108</c:v>
                </c:pt>
                <c:pt idx="196">
                  <c:v>44109</c:v>
                </c:pt>
                <c:pt idx="197">
                  <c:v>44110</c:v>
                </c:pt>
                <c:pt idx="198">
                  <c:v>44111</c:v>
                </c:pt>
                <c:pt idx="199">
                  <c:v>44112</c:v>
                </c:pt>
                <c:pt idx="200">
                  <c:v>44113</c:v>
                </c:pt>
                <c:pt idx="201">
                  <c:v>44114</c:v>
                </c:pt>
                <c:pt idx="202">
                  <c:v>44115</c:v>
                </c:pt>
                <c:pt idx="203">
                  <c:v>44116</c:v>
                </c:pt>
                <c:pt idx="204">
                  <c:v>44117</c:v>
                </c:pt>
                <c:pt idx="205">
                  <c:v>44118</c:v>
                </c:pt>
                <c:pt idx="206">
                  <c:v>44119</c:v>
                </c:pt>
                <c:pt idx="207">
                  <c:v>44120</c:v>
                </c:pt>
                <c:pt idx="208">
                  <c:v>44121</c:v>
                </c:pt>
                <c:pt idx="209">
                  <c:v>44122</c:v>
                </c:pt>
                <c:pt idx="210">
                  <c:v>44123</c:v>
                </c:pt>
                <c:pt idx="211">
                  <c:v>44124</c:v>
                </c:pt>
                <c:pt idx="212">
                  <c:v>44125</c:v>
                </c:pt>
                <c:pt idx="213">
                  <c:v>44126</c:v>
                </c:pt>
                <c:pt idx="214">
                  <c:v>44127</c:v>
                </c:pt>
                <c:pt idx="215">
                  <c:v>44128</c:v>
                </c:pt>
                <c:pt idx="216">
                  <c:v>44129</c:v>
                </c:pt>
                <c:pt idx="217">
                  <c:v>44130</c:v>
                </c:pt>
                <c:pt idx="218">
                  <c:v>44131</c:v>
                </c:pt>
                <c:pt idx="219">
                  <c:v>44132</c:v>
                </c:pt>
                <c:pt idx="220">
                  <c:v>44133</c:v>
                </c:pt>
                <c:pt idx="221">
                  <c:v>44134</c:v>
                </c:pt>
                <c:pt idx="222">
                  <c:v>44135</c:v>
                </c:pt>
                <c:pt idx="223">
                  <c:v>44136</c:v>
                </c:pt>
                <c:pt idx="224">
                  <c:v>44137</c:v>
                </c:pt>
                <c:pt idx="225">
                  <c:v>44138</c:v>
                </c:pt>
                <c:pt idx="226">
                  <c:v>44139</c:v>
                </c:pt>
                <c:pt idx="227">
                  <c:v>44140</c:v>
                </c:pt>
                <c:pt idx="228">
                  <c:v>44141</c:v>
                </c:pt>
                <c:pt idx="229">
                  <c:v>44142</c:v>
                </c:pt>
                <c:pt idx="230">
                  <c:v>44143</c:v>
                </c:pt>
                <c:pt idx="231">
                  <c:v>44144</c:v>
                </c:pt>
                <c:pt idx="232">
                  <c:v>44145</c:v>
                </c:pt>
                <c:pt idx="233">
                  <c:v>44146</c:v>
                </c:pt>
                <c:pt idx="234">
                  <c:v>44147</c:v>
                </c:pt>
                <c:pt idx="235">
                  <c:v>44148</c:v>
                </c:pt>
                <c:pt idx="236">
                  <c:v>44149</c:v>
                </c:pt>
                <c:pt idx="237">
                  <c:v>44150</c:v>
                </c:pt>
                <c:pt idx="238">
                  <c:v>44151</c:v>
                </c:pt>
                <c:pt idx="239">
                  <c:v>44152</c:v>
                </c:pt>
                <c:pt idx="240">
                  <c:v>44153</c:v>
                </c:pt>
                <c:pt idx="241">
                  <c:v>44154</c:v>
                </c:pt>
                <c:pt idx="242">
                  <c:v>44155</c:v>
                </c:pt>
                <c:pt idx="243">
                  <c:v>44156</c:v>
                </c:pt>
                <c:pt idx="244">
                  <c:v>44157</c:v>
                </c:pt>
                <c:pt idx="245">
                  <c:v>44158</c:v>
                </c:pt>
                <c:pt idx="246">
                  <c:v>44159</c:v>
                </c:pt>
                <c:pt idx="247">
                  <c:v>44160</c:v>
                </c:pt>
                <c:pt idx="248">
                  <c:v>44161</c:v>
                </c:pt>
                <c:pt idx="249">
                  <c:v>44162</c:v>
                </c:pt>
                <c:pt idx="250">
                  <c:v>44163</c:v>
                </c:pt>
                <c:pt idx="251">
                  <c:v>44164</c:v>
                </c:pt>
                <c:pt idx="252">
                  <c:v>44165</c:v>
                </c:pt>
                <c:pt idx="253">
                  <c:v>44166</c:v>
                </c:pt>
                <c:pt idx="254">
                  <c:v>44167</c:v>
                </c:pt>
                <c:pt idx="255">
                  <c:v>44168</c:v>
                </c:pt>
                <c:pt idx="256">
                  <c:v>44169</c:v>
                </c:pt>
                <c:pt idx="257">
                  <c:v>44170</c:v>
                </c:pt>
                <c:pt idx="258">
                  <c:v>44171</c:v>
                </c:pt>
                <c:pt idx="259">
                  <c:v>44172</c:v>
                </c:pt>
                <c:pt idx="260">
                  <c:v>44173</c:v>
                </c:pt>
                <c:pt idx="261">
                  <c:v>44174</c:v>
                </c:pt>
                <c:pt idx="262">
                  <c:v>44175</c:v>
                </c:pt>
                <c:pt idx="263">
                  <c:v>44176</c:v>
                </c:pt>
                <c:pt idx="264">
                  <c:v>44177</c:v>
                </c:pt>
                <c:pt idx="265">
                  <c:v>44178</c:v>
                </c:pt>
                <c:pt idx="266">
                  <c:v>44179</c:v>
                </c:pt>
                <c:pt idx="267">
                  <c:v>44180</c:v>
                </c:pt>
                <c:pt idx="268">
                  <c:v>44181</c:v>
                </c:pt>
                <c:pt idx="269">
                  <c:v>44182</c:v>
                </c:pt>
              </c:numCache>
            </c:numRef>
          </c:cat>
          <c:val>
            <c:numRef>
              <c:f>Rt!$AM$3:$AM$272</c:f>
              <c:numCache>
                <c:formatCode>General</c:formatCode>
                <c:ptCount val="270"/>
                <c:pt idx="0">
                  <c:v>2.6220495940536601</c:v>
                </c:pt>
                <c:pt idx="1">
                  <c:v>2.2963525011375201</c:v>
                </c:pt>
                <c:pt idx="2">
                  <c:v>2.1558851438339199</c:v>
                </c:pt>
                <c:pt idx="3">
                  <c:v>1.98004285257812</c:v>
                </c:pt>
                <c:pt idx="4">
                  <c:v>1.8352740898495199</c:v>
                </c:pt>
                <c:pt idx="5">
                  <c:v>1.7333052367717201</c:v>
                </c:pt>
                <c:pt idx="6">
                  <c:v>1.63404508821159</c:v>
                </c:pt>
                <c:pt idx="7">
                  <c:v>1.53283762472632</c:v>
                </c:pt>
                <c:pt idx="8">
                  <c:v>1.4247359413060301</c:v>
                </c:pt>
                <c:pt idx="9">
                  <c:v>1.31289328103479</c:v>
                </c:pt>
                <c:pt idx="10">
                  <c:v>1.2406441534216099</c:v>
                </c:pt>
                <c:pt idx="11">
                  <c:v>1.1478276704532999</c:v>
                </c:pt>
                <c:pt idx="12">
                  <c:v>1.0606209068713699</c:v>
                </c:pt>
                <c:pt idx="13">
                  <c:v>0.97966176494019996</c:v>
                </c:pt>
                <c:pt idx="14">
                  <c:v>0.92396408341945302</c:v>
                </c:pt>
                <c:pt idx="15">
                  <c:v>0.91054494828774202</c:v>
                </c:pt>
                <c:pt idx="16">
                  <c:v>0.88900867602380995</c:v>
                </c:pt>
                <c:pt idx="17">
                  <c:v>0.876415443366382</c:v>
                </c:pt>
                <c:pt idx="18">
                  <c:v>0.87350162294337397</c:v>
                </c:pt>
                <c:pt idx="19">
                  <c:v>0.86543546568908203</c:v>
                </c:pt>
                <c:pt idx="20">
                  <c:v>0.86308027497704498</c:v>
                </c:pt>
                <c:pt idx="21">
                  <c:v>0.866215163071969</c:v>
                </c:pt>
                <c:pt idx="22">
                  <c:v>0.81438342749692005</c:v>
                </c:pt>
                <c:pt idx="23">
                  <c:v>0.79134231778653397</c:v>
                </c:pt>
                <c:pt idx="24">
                  <c:v>0.77470626972423096</c:v>
                </c:pt>
                <c:pt idx="25">
                  <c:v>0.76850680762039902</c:v>
                </c:pt>
                <c:pt idx="26">
                  <c:v>0.75896894935149894</c:v>
                </c:pt>
                <c:pt idx="27">
                  <c:v>0.78483137217646903</c:v>
                </c:pt>
                <c:pt idx="28">
                  <c:v>0.797707213193662</c:v>
                </c:pt>
                <c:pt idx="29">
                  <c:v>0.84401530848573003</c:v>
                </c:pt>
                <c:pt idx="30">
                  <c:v>0.83530535716679999</c:v>
                </c:pt>
                <c:pt idx="31">
                  <c:v>0.81338991562213703</c:v>
                </c:pt>
                <c:pt idx="32">
                  <c:v>0.80147755218306005</c:v>
                </c:pt>
                <c:pt idx="33">
                  <c:v>0.80245126499863295</c:v>
                </c:pt>
                <c:pt idx="34">
                  <c:v>0.78043309090217405</c:v>
                </c:pt>
                <c:pt idx="35">
                  <c:v>0.78866443864630797</c:v>
                </c:pt>
                <c:pt idx="36">
                  <c:v>0.77360082389002305</c:v>
                </c:pt>
                <c:pt idx="37">
                  <c:v>0.79145453478384398</c:v>
                </c:pt>
                <c:pt idx="38">
                  <c:v>0.79302463596827999</c:v>
                </c:pt>
                <c:pt idx="39">
                  <c:v>0.76903982390728398</c:v>
                </c:pt>
                <c:pt idx="40">
                  <c:v>0.71449371860060595</c:v>
                </c:pt>
                <c:pt idx="41">
                  <c:v>0.70164016666215301</c:v>
                </c:pt>
                <c:pt idx="42">
                  <c:v>0.71578051917485896</c:v>
                </c:pt>
                <c:pt idx="43">
                  <c:v>0.71396004228868204</c:v>
                </c:pt>
                <c:pt idx="44">
                  <c:v>0.686590388434272</c:v>
                </c:pt>
                <c:pt idx="45">
                  <c:v>0.69017057540539095</c:v>
                </c:pt>
                <c:pt idx="46">
                  <c:v>0.68350714629556497</c:v>
                </c:pt>
                <c:pt idx="47">
                  <c:v>0.74286578668997405</c:v>
                </c:pt>
                <c:pt idx="48">
                  <c:v>0.79892431473944903</c:v>
                </c:pt>
                <c:pt idx="49">
                  <c:v>0.79218656101763296</c:v>
                </c:pt>
                <c:pt idx="50">
                  <c:v>0.76694663802479701</c:v>
                </c:pt>
                <c:pt idx="51">
                  <c:v>0.78057142824062498</c:v>
                </c:pt>
                <c:pt idx="52">
                  <c:v>0.75755068673960402</c:v>
                </c:pt>
                <c:pt idx="53">
                  <c:v>0.78153092783780698</c:v>
                </c:pt>
                <c:pt idx="54">
                  <c:v>0.78426861422378003</c:v>
                </c:pt>
                <c:pt idx="55">
                  <c:v>0.79381446683816903</c:v>
                </c:pt>
                <c:pt idx="56">
                  <c:v>0.84750834356746896</c:v>
                </c:pt>
                <c:pt idx="57">
                  <c:v>0.86177531472022595</c:v>
                </c:pt>
                <c:pt idx="58">
                  <c:v>0.87227164732444595</c:v>
                </c:pt>
                <c:pt idx="59">
                  <c:v>0.87639272095035603</c:v>
                </c:pt>
                <c:pt idx="60">
                  <c:v>0.83299882532244296</c:v>
                </c:pt>
                <c:pt idx="61">
                  <c:v>0.83118825593269197</c:v>
                </c:pt>
                <c:pt idx="62">
                  <c:v>0.82360422144941503</c:v>
                </c:pt>
                <c:pt idx="63">
                  <c:v>0.82833560731053901</c:v>
                </c:pt>
                <c:pt idx="64">
                  <c:v>0.804686363887542</c:v>
                </c:pt>
                <c:pt idx="65">
                  <c:v>0.77867117630580795</c:v>
                </c:pt>
                <c:pt idx="66">
                  <c:v>0.73302137393386202</c:v>
                </c:pt>
                <c:pt idx="67">
                  <c:v>0.75748024424195504</c:v>
                </c:pt>
                <c:pt idx="68">
                  <c:v>0.77779908419999999</c:v>
                </c:pt>
                <c:pt idx="69">
                  <c:v>0.81554110861947704</c:v>
                </c:pt>
                <c:pt idx="70">
                  <c:v>0.81199333917476002</c:v>
                </c:pt>
                <c:pt idx="71">
                  <c:v>0.83048051781756405</c:v>
                </c:pt>
                <c:pt idx="72">
                  <c:v>0.75976942562446204</c:v>
                </c:pt>
                <c:pt idx="73">
                  <c:v>0.81355534774387595</c:v>
                </c:pt>
                <c:pt idx="74">
                  <c:v>0.84238045959738295</c:v>
                </c:pt>
                <c:pt idx="75">
                  <c:v>0.79622921301668004</c:v>
                </c:pt>
                <c:pt idx="76">
                  <c:v>0.819703356524069</c:v>
                </c:pt>
                <c:pt idx="77">
                  <c:v>0.80906237930279701</c:v>
                </c:pt>
                <c:pt idx="78">
                  <c:v>0.80957117321487204</c:v>
                </c:pt>
                <c:pt idx="79">
                  <c:v>0.83517524844129898</c:v>
                </c:pt>
                <c:pt idx="80">
                  <c:v>0.87111244094807505</c:v>
                </c:pt>
                <c:pt idx="81">
                  <c:v>0.88677960991574001</c:v>
                </c:pt>
                <c:pt idx="82">
                  <c:v>0.86194747008450701</c:v>
                </c:pt>
                <c:pt idx="83">
                  <c:v>0.85097305012259405</c:v>
                </c:pt>
                <c:pt idx="84">
                  <c:v>0.84748715179873202</c:v>
                </c:pt>
                <c:pt idx="85">
                  <c:v>0.87640888009279605</c:v>
                </c:pt>
                <c:pt idx="86">
                  <c:v>0.90560820318809998</c:v>
                </c:pt>
                <c:pt idx="87">
                  <c:v>0.85022810987473396</c:v>
                </c:pt>
                <c:pt idx="88">
                  <c:v>0.85191688411805999</c:v>
                </c:pt>
                <c:pt idx="89">
                  <c:v>0.92250237680341296</c:v>
                </c:pt>
                <c:pt idx="90">
                  <c:v>0.89868311341559004</c:v>
                </c:pt>
                <c:pt idx="91">
                  <c:v>0.92574532024832501</c:v>
                </c:pt>
                <c:pt idx="92">
                  <c:v>0.853812956622924</c:v>
                </c:pt>
                <c:pt idx="93">
                  <c:v>0.84944406072396506</c:v>
                </c:pt>
                <c:pt idx="94">
                  <c:v>0.86820615720624295</c:v>
                </c:pt>
                <c:pt idx="95">
                  <c:v>0.88029652978157702</c:v>
                </c:pt>
                <c:pt idx="96">
                  <c:v>0.88985324422147005</c:v>
                </c:pt>
                <c:pt idx="97">
                  <c:v>0.87042645620921799</c:v>
                </c:pt>
                <c:pt idx="98">
                  <c:v>0.90315857612573003</c:v>
                </c:pt>
                <c:pt idx="99">
                  <c:v>0.97458730717907605</c:v>
                </c:pt>
                <c:pt idx="100">
                  <c:v>0.92704669070503398</c:v>
                </c:pt>
                <c:pt idx="101">
                  <c:v>0.88043210875657796</c:v>
                </c:pt>
                <c:pt idx="102">
                  <c:v>0.76971798282922699</c:v>
                </c:pt>
                <c:pt idx="103">
                  <c:v>0.79471522456944499</c:v>
                </c:pt>
                <c:pt idx="104">
                  <c:v>0.84350294478906696</c:v>
                </c:pt>
                <c:pt idx="105">
                  <c:v>0.83768940407442005</c:v>
                </c:pt>
                <c:pt idx="106">
                  <c:v>0.84744324407715399</c:v>
                </c:pt>
                <c:pt idx="107">
                  <c:v>0.879584147491701</c:v>
                </c:pt>
                <c:pt idx="108">
                  <c:v>0.87293042941754595</c:v>
                </c:pt>
                <c:pt idx="109">
                  <c:v>0.91199939109378403</c:v>
                </c:pt>
                <c:pt idx="110">
                  <c:v>0.84573050065828803</c:v>
                </c:pt>
                <c:pt idx="111">
                  <c:v>0.88142693321339205</c:v>
                </c:pt>
                <c:pt idx="112">
                  <c:v>0.90970464971150899</c:v>
                </c:pt>
                <c:pt idx="113">
                  <c:v>0.977225807497064</c:v>
                </c:pt>
                <c:pt idx="114">
                  <c:v>0.99555526017728402</c:v>
                </c:pt>
                <c:pt idx="115">
                  <c:v>1.0326734542493501</c:v>
                </c:pt>
                <c:pt idx="116">
                  <c:v>1.06352125118453</c:v>
                </c:pt>
                <c:pt idx="117">
                  <c:v>1.2612255901413101</c:v>
                </c:pt>
                <c:pt idx="118">
                  <c:v>1.3482429617946401</c:v>
                </c:pt>
                <c:pt idx="119">
                  <c:v>1.33608917311049</c:v>
                </c:pt>
                <c:pt idx="120">
                  <c:v>1.0890725617769399</c:v>
                </c:pt>
                <c:pt idx="121">
                  <c:v>1.15627128544883</c:v>
                </c:pt>
                <c:pt idx="122">
                  <c:v>1.2668518279595999</c:v>
                </c:pt>
                <c:pt idx="123">
                  <c:v>1.4488896386085699</c:v>
                </c:pt>
                <c:pt idx="124">
                  <c:v>1.34425329112221</c:v>
                </c:pt>
                <c:pt idx="125">
                  <c:v>1.2369612366784499</c:v>
                </c:pt>
                <c:pt idx="126">
                  <c:v>1.22878968325506</c:v>
                </c:pt>
                <c:pt idx="127">
                  <c:v>1.4379644000362199</c:v>
                </c:pt>
                <c:pt idx="128">
                  <c:v>1.47648715839377</c:v>
                </c:pt>
                <c:pt idx="129">
                  <c:v>1.33063584383594</c:v>
                </c:pt>
                <c:pt idx="130">
                  <c:v>1.10651677283314</c:v>
                </c:pt>
                <c:pt idx="131">
                  <c:v>1.0823967360959199</c:v>
                </c:pt>
                <c:pt idx="132">
                  <c:v>1.1143860515866</c:v>
                </c:pt>
                <c:pt idx="133">
                  <c:v>1.1180784370660699</c:v>
                </c:pt>
                <c:pt idx="134">
                  <c:v>0.98519972152441804</c:v>
                </c:pt>
                <c:pt idx="135">
                  <c:v>1.0191056096386899</c:v>
                </c:pt>
                <c:pt idx="136">
                  <c:v>1.06656928313633</c:v>
                </c:pt>
                <c:pt idx="137">
                  <c:v>1.1590654157121201</c:v>
                </c:pt>
                <c:pt idx="138">
                  <c:v>1.1696756612225701</c:v>
                </c:pt>
                <c:pt idx="139">
                  <c:v>1.1176371461013099</c:v>
                </c:pt>
                <c:pt idx="140">
                  <c:v>1.1358354564490201</c:v>
                </c:pt>
                <c:pt idx="141">
                  <c:v>1.2741902419748301</c:v>
                </c:pt>
                <c:pt idx="142">
                  <c:v>1.17172753073237</c:v>
                </c:pt>
                <c:pt idx="143">
                  <c:v>1.1920683402193299</c:v>
                </c:pt>
                <c:pt idx="144">
                  <c:v>1.1535598004026599</c:v>
                </c:pt>
                <c:pt idx="145">
                  <c:v>1.1320575707693199</c:v>
                </c:pt>
                <c:pt idx="146">
                  <c:v>1.13514416056962</c:v>
                </c:pt>
                <c:pt idx="147">
                  <c:v>1.0186212874192799</c:v>
                </c:pt>
                <c:pt idx="148">
                  <c:v>0.92242223597134099</c:v>
                </c:pt>
                <c:pt idx="149">
                  <c:v>0.94308666463450697</c:v>
                </c:pt>
                <c:pt idx="150">
                  <c:v>0.87855811134561201</c:v>
                </c:pt>
                <c:pt idx="151">
                  <c:v>0.88828456004226297</c:v>
                </c:pt>
                <c:pt idx="152">
                  <c:v>0.84945505077610495</c:v>
                </c:pt>
                <c:pt idx="153">
                  <c:v>0.81538075556446898</c:v>
                </c:pt>
                <c:pt idx="154">
                  <c:v>0.85375909626971902</c:v>
                </c:pt>
                <c:pt idx="155">
                  <c:v>0.78924793078231503</c:v>
                </c:pt>
                <c:pt idx="156">
                  <c:v>0.73976749664725405</c:v>
                </c:pt>
                <c:pt idx="157">
                  <c:v>0.73761152617002801</c:v>
                </c:pt>
                <c:pt idx="158">
                  <c:v>0.72821408341801397</c:v>
                </c:pt>
                <c:pt idx="159">
                  <c:v>0.67313404963852297</c:v>
                </c:pt>
                <c:pt idx="160">
                  <c:v>0.69918803332184798</c:v>
                </c:pt>
                <c:pt idx="161">
                  <c:v>0.73808358849307298</c:v>
                </c:pt>
                <c:pt idx="162">
                  <c:v>0.88488530099746798</c:v>
                </c:pt>
                <c:pt idx="163">
                  <c:v>0.967824288468629</c:v>
                </c:pt>
                <c:pt idx="164">
                  <c:v>0.93622885348830898</c:v>
                </c:pt>
                <c:pt idx="165">
                  <c:v>0.94953556980869203</c:v>
                </c:pt>
                <c:pt idx="166">
                  <c:v>1.0327066551192801</c:v>
                </c:pt>
                <c:pt idx="167">
                  <c:v>1.0495373964343899</c:v>
                </c:pt>
                <c:pt idx="168">
                  <c:v>1.1325041571630601</c:v>
                </c:pt>
                <c:pt idx="169">
                  <c:v>1.2557761944563399</c:v>
                </c:pt>
                <c:pt idx="170">
                  <c:v>1.2095769546031301</c:v>
                </c:pt>
                <c:pt idx="171">
                  <c:v>1.2532088085892601</c:v>
                </c:pt>
                <c:pt idx="172">
                  <c:v>1.27588554432399</c:v>
                </c:pt>
                <c:pt idx="173">
                  <c:v>1.3597122566034201</c:v>
                </c:pt>
                <c:pt idx="174">
                  <c:v>1.4693894821476601</c:v>
                </c:pt>
                <c:pt idx="175">
                  <c:v>1.41080076043937</c:v>
                </c:pt>
                <c:pt idx="176">
                  <c:v>1.3400069249718001</c:v>
                </c:pt>
                <c:pt idx="177">
                  <c:v>1.34751187474626</c:v>
                </c:pt>
                <c:pt idx="178">
                  <c:v>1.38279403807652</c:v>
                </c:pt>
                <c:pt idx="179">
                  <c:v>1.38639298288068</c:v>
                </c:pt>
                <c:pt idx="180">
                  <c:v>1.38239356875079</c:v>
                </c:pt>
                <c:pt idx="181">
                  <c:v>1.3094177930053701</c:v>
                </c:pt>
                <c:pt idx="182">
                  <c:v>1.32577700492219</c:v>
                </c:pt>
                <c:pt idx="183">
                  <c:v>1.3216571144973199</c:v>
                </c:pt>
                <c:pt idx="184">
                  <c:v>1.3363447597379099</c:v>
                </c:pt>
                <c:pt idx="185">
                  <c:v>1.3692160611697299</c:v>
                </c:pt>
                <c:pt idx="186">
                  <c:v>1.35274147809439</c:v>
                </c:pt>
                <c:pt idx="187">
                  <c:v>1.2510222363994801</c:v>
                </c:pt>
                <c:pt idx="188">
                  <c:v>1.1723898668852699</c:v>
                </c:pt>
                <c:pt idx="189">
                  <c:v>1.1257064806949</c:v>
                </c:pt>
                <c:pt idx="190">
                  <c:v>1.1263118087420501</c:v>
                </c:pt>
                <c:pt idx="191">
                  <c:v>1.12885473280371</c:v>
                </c:pt>
                <c:pt idx="192">
                  <c:v>1.1087670695712499</c:v>
                </c:pt>
                <c:pt idx="193">
                  <c:v>1.07006825551871</c:v>
                </c:pt>
                <c:pt idx="194">
                  <c:v>1.0961906824457599</c:v>
                </c:pt>
                <c:pt idx="195">
                  <c:v>1.16343275399002</c:v>
                </c:pt>
                <c:pt idx="196">
                  <c:v>1.1914868500457301</c:v>
                </c:pt>
                <c:pt idx="197">
                  <c:v>1.1935579141424599</c:v>
                </c:pt>
                <c:pt idx="198">
                  <c:v>1.2433344276694001</c:v>
                </c:pt>
                <c:pt idx="199">
                  <c:v>1.2624986016428701</c:v>
                </c:pt>
                <c:pt idx="200">
                  <c:v>1.3372388502780099</c:v>
                </c:pt>
                <c:pt idx="201">
                  <c:v>1.4125999718700299</c:v>
                </c:pt>
                <c:pt idx="202">
                  <c:v>1.39117982739611</c:v>
                </c:pt>
                <c:pt idx="203">
                  <c:v>1.40380946006102</c:v>
                </c:pt>
                <c:pt idx="204">
                  <c:v>1.4498147717671499</c:v>
                </c:pt>
                <c:pt idx="205">
                  <c:v>1.4939400695949501</c:v>
                </c:pt>
                <c:pt idx="206">
                  <c:v>1.5545326505775201</c:v>
                </c:pt>
                <c:pt idx="207">
                  <c:v>1.5168949594528001</c:v>
                </c:pt>
                <c:pt idx="208">
                  <c:v>1.5565417239133099</c:v>
                </c:pt>
                <c:pt idx="209">
                  <c:v>1.52422699280929</c:v>
                </c:pt>
                <c:pt idx="210">
                  <c:v>1.45498948321177</c:v>
                </c:pt>
                <c:pt idx="211">
                  <c:v>1.4646143265144</c:v>
                </c:pt>
                <c:pt idx="212">
                  <c:v>1.4512751056316</c:v>
                </c:pt>
                <c:pt idx="213">
                  <c:v>1.4575126446909801</c:v>
                </c:pt>
                <c:pt idx="214">
                  <c:v>1.53115015037112</c:v>
                </c:pt>
                <c:pt idx="215">
                  <c:v>1.5192737619146</c:v>
                </c:pt>
                <c:pt idx="216">
                  <c:v>1.49103565638949</c:v>
                </c:pt>
                <c:pt idx="217">
                  <c:v>1.4667682686327099</c:v>
                </c:pt>
                <c:pt idx="218">
                  <c:v>1.4447416553899</c:v>
                </c:pt>
                <c:pt idx="219">
                  <c:v>1.4347942431898799</c:v>
                </c:pt>
                <c:pt idx="220">
                  <c:v>1.3751834200208899</c:v>
                </c:pt>
                <c:pt idx="221">
                  <c:v>1.3073806802841501</c:v>
                </c:pt>
                <c:pt idx="222">
                  <c:v>1.2444669432784801</c:v>
                </c:pt>
                <c:pt idx="223">
                  <c:v>1.1858402691476899</c:v>
                </c:pt>
                <c:pt idx="224">
                  <c:v>1.14722943970453</c:v>
                </c:pt>
                <c:pt idx="225">
                  <c:v>1.1501030028769399</c:v>
                </c:pt>
                <c:pt idx="226">
                  <c:v>1.09403315377425</c:v>
                </c:pt>
                <c:pt idx="227">
                  <c:v>1.0386327489620699</c:v>
                </c:pt>
                <c:pt idx="228">
                  <c:v>0.99206595238823503</c:v>
                </c:pt>
                <c:pt idx="229">
                  <c:v>0.94462302734491699</c:v>
                </c:pt>
                <c:pt idx="230">
                  <c:v>0.91374071283177405</c:v>
                </c:pt>
                <c:pt idx="231">
                  <c:v>0.88863029793769699</c:v>
                </c:pt>
                <c:pt idx="232">
                  <c:v>0.84454580222159403</c:v>
                </c:pt>
                <c:pt idx="233">
                  <c:v>0.84108490353726995</c:v>
                </c:pt>
                <c:pt idx="234">
                  <c:v>0.83185659068441498</c:v>
                </c:pt>
                <c:pt idx="235">
                  <c:v>0.84103112848198702</c:v>
                </c:pt>
                <c:pt idx="236">
                  <c:v>0.85954094465467901</c:v>
                </c:pt>
                <c:pt idx="237">
                  <c:v>0.86096601507453396</c:v>
                </c:pt>
                <c:pt idx="238">
                  <c:v>0.84591239479862701</c:v>
                </c:pt>
                <c:pt idx="239">
                  <c:v>0.80642711748603002</c:v>
                </c:pt>
                <c:pt idx="240">
                  <c:v>0.78104031900094895</c:v>
                </c:pt>
                <c:pt idx="241">
                  <c:v>0.79925346592900703</c:v>
                </c:pt>
                <c:pt idx="242">
                  <c:v>0.77501613250772805</c:v>
                </c:pt>
                <c:pt idx="243">
                  <c:v>0.74727866900294304</c:v>
                </c:pt>
                <c:pt idx="244">
                  <c:v>0.75710704809482898</c:v>
                </c:pt>
                <c:pt idx="245">
                  <c:v>0.77428150754200997</c:v>
                </c:pt>
                <c:pt idx="246">
                  <c:v>0.786752141039325</c:v>
                </c:pt>
                <c:pt idx="247">
                  <c:v>0.79433890164982401</c:v>
                </c:pt>
                <c:pt idx="248">
                  <c:v>0.79258821185485295</c:v>
                </c:pt>
                <c:pt idx="249">
                  <c:v>0.79621648713642601</c:v>
                </c:pt>
                <c:pt idx="250">
                  <c:v>0.81491756885785205</c:v>
                </c:pt>
                <c:pt idx="251">
                  <c:v>0.82258708290215998</c:v>
                </c:pt>
                <c:pt idx="252">
                  <c:v>0.81391336185825003</c:v>
                </c:pt>
                <c:pt idx="253">
                  <c:v>0.79759705729808905</c:v>
                </c:pt>
                <c:pt idx="254">
                  <c:v>0.80849684430603397</c:v>
                </c:pt>
                <c:pt idx="255">
                  <c:v>0.80649361991885604</c:v>
                </c:pt>
                <c:pt idx="256">
                  <c:v>0.83075852207320799</c:v>
                </c:pt>
                <c:pt idx="257">
                  <c:v>0.86615374191463501</c:v>
                </c:pt>
                <c:pt idx="258">
                  <c:v>0.89753031822034401</c:v>
                </c:pt>
                <c:pt idx="259">
                  <c:v>0.94064666536102604</c:v>
                </c:pt>
                <c:pt idx="260">
                  <c:v>0.96777912069337102</c:v>
                </c:pt>
                <c:pt idx="261">
                  <c:v>0.94682224714163898</c:v>
                </c:pt>
                <c:pt idx="262">
                  <c:v>0.96403765850379997</c:v>
                </c:pt>
                <c:pt idx="263">
                  <c:v>0.948190317865507</c:v>
                </c:pt>
                <c:pt idx="264">
                  <c:v>0.93768449678518195</c:v>
                </c:pt>
                <c:pt idx="265">
                  <c:v>0.97715120687531098</c:v>
                </c:pt>
                <c:pt idx="266">
                  <c:v>0.96957869080713199</c:v>
                </c:pt>
                <c:pt idx="267">
                  <c:v>0.97908313054223794</c:v>
                </c:pt>
                <c:pt idx="268">
                  <c:v>0.99200283103151798</c:v>
                </c:pt>
                <c:pt idx="269">
                  <c:v>0.99847931894634101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99-4918-9C91-ECA584F4CB46}"/>
            </c:ext>
          </c:extLst>
        </c:ser>
        <c:ser>
          <c:idx val="5"/>
          <c:order val="2"/>
          <c:tx>
            <c:strRef>
              <c:f>Rt!$AN$2</c:f>
              <c:strCache>
                <c:ptCount val="1"/>
                <c:pt idx="0">
                  <c:v>Rt Adjusted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Rt!$AK$3:$AK$272</c:f>
              <c:numCache>
                <c:formatCode>d\-mmm</c:formatCode>
                <c:ptCount val="270"/>
                <c:pt idx="0">
                  <c:v>43913</c:v>
                </c:pt>
                <c:pt idx="1">
                  <c:v>43914</c:v>
                </c:pt>
                <c:pt idx="2">
                  <c:v>43915</c:v>
                </c:pt>
                <c:pt idx="3">
                  <c:v>43916</c:v>
                </c:pt>
                <c:pt idx="4">
                  <c:v>43917</c:v>
                </c:pt>
                <c:pt idx="5">
                  <c:v>43918</c:v>
                </c:pt>
                <c:pt idx="6">
                  <c:v>43919</c:v>
                </c:pt>
                <c:pt idx="7">
                  <c:v>43920</c:v>
                </c:pt>
                <c:pt idx="8">
                  <c:v>43921</c:v>
                </c:pt>
                <c:pt idx="9">
                  <c:v>43922</c:v>
                </c:pt>
                <c:pt idx="10">
                  <c:v>43923</c:v>
                </c:pt>
                <c:pt idx="11">
                  <c:v>43924</c:v>
                </c:pt>
                <c:pt idx="12">
                  <c:v>43925</c:v>
                </c:pt>
                <c:pt idx="13">
                  <c:v>43926</c:v>
                </c:pt>
                <c:pt idx="14">
                  <c:v>43927</c:v>
                </c:pt>
                <c:pt idx="15">
                  <c:v>43928</c:v>
                </c:pt>
                <c:pt idx="16">
                  <c:v>43929</c:v>
                </c:pt>
                <c:pt idx="17">
                  <c:v>43930</c:v>
                </c:pt>
                <c:pt idx="18">
                  <c:v>43931</c:v>
                </c:pt>
                <c:pt idx="19">
                  <c:v>43932</c:v>
                </c:pt>
                <c:pt idx="20">
                  <c:v>43933</c:v>
                </c:pt>
                <c:pt idx="21">
                  <c:v>43934</c:v>
                </c:pt>
                <c:pt idx="22">
                  <c:v>43935</c:v>
                </c:pt>
                <c:pt idx="23">
                  <c:v>43936</c:v>
                </c:pt>
                <c:pt idx="24">
                  <c:v>43937</c:v>
                </c:pt>
                <c:pt idx="25">
                  <c:v>43938</c:v>
                </c:pt>
                <c:pt idx="26">
                  <c:v>43939</c:v>
                </c:pt>
                <c:pt idx="27">
                  <c:v>43940</c:v>
                </c:pt>
                <c:pt idx="28">
                  <c:v>43941</c:v>
                </c:pt>
                <c:pt idx="29">
                  <c:v>43942</c:v>
                </c:pt>
                <c:pt idx="30">
                  <c:v>43943</c:v>
                </c:pt>
                <c:pt idx="31">
                  <c:v>43944</c:v>
                </c:pt>
                <c:pt idx="32">
                  <c:v>43945</c:v>
                </c:pt>
                <c:pt idx="33">
                  <c:v>43946</c:v>
                </c:pt>
                <c:pt idx="34">
                  <c:v>43947</c:v>
                </c:pt>
                <c:pt idx="35">
                  <c:v>43948</c:v>
                </c:pt>
                <c:pt idx="36">
                  <c:v>43949</c:v>
                </c:pt>
                <c:pt idx="37">
                  <c:v>43950</c:v>
                </c:pt>
                <c:pt idx="38">
                  <c:v>43951</c:v>
                </c:pt>
                <c:pt idx="39">
                  <c:v>43952</c:v>
                </c:pt>
                <c:pt idx="40">
                  <c:v>43953</c:v>
                </c:pt>
                <c:pt idx="41">
                  <c:v>43954</c:v>
                </c:pt>
                <c:pt idx="42">
                  <c:v>43955</c:v>
                </c:pt>
                <c:pt idx="43">
                  <c:v>43956</c:v>
                </c:pt>
                <c:pt idx="44">
                  <c:v>43957</c:v>
                </c:pt>
                <c:pt idx="45">
                  <c:v>43958</c:v>
                </c:pt>
                <c:pt idx="46">
                  <c:v>43959</c:v>
                </c:pt>
                <c:pt idx="47">
                  <c:v>43960</c:v>
                </c:pt>
                <c:pt idx="48">
                  <c:v>43961</c:v>
                </c:pt>
                <c:pt idx="49">
                  <c:v>43962</c:v>
                </c:pt>
                <c:pt idx="50">
                  <c:v>43963</c:v>
                </c:pt>
                <c:pt idx="51">
                  <c:v>43964</c:v>
                </c:pt>
                <c:pt idx="52">
                  <c:v>43965</c:v>
                </c:pt>
                <c:pt idx="53">
                  <c:v>43966</c:v>
                </c:pt>
                <c:pt idx="54">
                  <c:v>43967</c:v>
                </c:pt>
                <c:pt idx="55">
                  <c:v>43968</c:v>
                </c:pt>
                <c:pt idx="56">
                  <c:v>43969</c:v>
                </c:pt>
                <c:pt idx="57">
                  <c:v>43970</c:v>
                </c:pt>
                <c:pt idx="58">
                  <c:v>43971</c:v>
                </c:pt>
                <c:pt idx="59">
                  <c:v>43972</c:v>
                </c:pt>
                <c:pt idx="60">
                  <c:v>43973</c:v>
                </c:pt>
                <c:pt idx="61">
                  <c:v>43974</c:v>
                </c:pt>
                <c:pt idx="62">
                  <c:v>43975</c:v>
                </c:pt>
                <c:pt idx="63">
                  <c:v>43976</c:v>
                </c:pt>
                <c:pt idx="64">
                  <c:v>43977</c:v>
                </c:pt>
                <c:pt idx="65">
                  <c:v>43978</c:v>
                </c:pt>
                <c:pt idx="66">
                  <c:v>43979</c:v>
                </c:pt>
                <c:pt idx="67">
                  <c:v>43980</c:v>
                </c:pt>
                <c:pt idx="68">
                  <c:v>43981</c:v>
                </c:pt>
                <c:pt idx="69">
                  <c:v>43982</c:v>
                </c:pt>
                <c:pt idx="70">
                  <c:v>43983</c:v>
                </c:pt>
                <c:pt idx="71">
                  <c:v>43984</c:v>
                </c:pt>
                <c:pt idx="72">
                  <c:v>43985</c:v>
                </c:pt>
                <c:pt idx="73">
                  <c:v>43986</c:v>
                </c:pt>
                <c:pt idx="74">
                  <c:v>43987</c:v>
                </c:pt>
                <c:pt idx="75">
                  <c:v>43988</c:v>
                </c:pt>
                <c:pt idx="76">
                  <c:v>43989</c:v>
                </c:pt>
                <c:pt idx="77">
                  <c:v>43990</c:v>
                </c:pt>
                <c:pt idx="78">
                  <c:v>43991</c:v>
                </c:pt>
                <c:pt idx="79">
                  <c:v>43992</c:v>
                </c:pt>
                <c:pt idx="80">
                  <c:v>43993</c:v>
                </c:pt>
                <c:pt idx="81">
                  <c:v>43994</c:v>
                </c:pt>
                <c:pt idx="82">
                  <c:v>43995</c:v>
                </c:pt>
                <c:pt idx="83">
                  <c:v>43996</c:v>
                </c:pt>
                <c:pt idx="84">
                  <c:v>43997</c:v>
                </c:pt>
                <c:pt idx="85">
                  <c:v>43998</c:v>
                </c:pt>
                <c:pt idx="86">
                  <c:v>43999</c:v>
                </c:pt>
                <c:pt idx="87">
                  <c:v>44000</c:v>
                </c:pt>
                <c:pt idx="88">
                  <c:v>44001</c:v>
                </c:pt>
                <c:pt idx="89">
                  <c:v>44002</c:v>
                </c:pt>
                <c:pt idx="90">
                  <c:v>44003</c:v>
                </c:pt>
                <c:pt idx="91">
                  <c:v>44004</c:v>
                </c:pt>
                <c:pt idx="92">
                  <c:v>44005</c:v>
                </c:pt>
                <c:pt idx="93">
                  <c:v>44006</c:v>
                </c:pt>
                <c:pt idx="94">
                  <c:v>44007</c:v>
                </c:pt>
                <c:pt idx="95">
                  <c:v>44008</c:v>
                </c:pt>
                <c:pt idx="96">
                  <c:v>44009</c:v>
                </c:pt>
                <c:pt idx="97">
                  <c:v>44010</c:v>
                </c:pt>
                <c:pt idx="98">
                  <c:v>44011</c:v>
                </c:pt>
                <c:pt idx="99">
                  <c:v>44012</c:v>
                </c:pt>
                <c:pt idx="100">
                  <c:v>44013</c:v>
                </c:pt>
                <c:pt idx="101">
                  <c:v>44014</c:v>
                </c:pt>
                <c:pt idx="102">
                  <c:v>44015</c:v>
                </c:pt>
                <c:pt idx="103">
                  <c:v>44016</c:v>
                </c:pt>
                <c:pt idx="104">
                  <c:v>44017</c:v>
                </c:pt>
                <c:pt idx="105">
                  <c:v>44018</c:v>
                </c:pt>
                <c:pt idx="106">
                  <c:v>44019</c:v>
                </c:pt>
                <c:pt idx="107">
                  <c:v>44020</c:v>
                </c:pt>
                <c:pt idx="108">
                  <c:v>44021</c:v>
                </c:pt>
                <c:pt idx="109">
                  <c:v>44022</c:v>
                </c:pt>
                <c:pt idx="110">
                  <c:v>44023</c:v>
                </c:pt>
                <c:pt idx="111">
                  <c:v>44024</c:v>
                </c:pt>
                <c:pt idx="112">
                  <c:v>44025</c:v>
                </c:pt>
                <c:pt idx="113">
                  <c:v>44026</c:v>
                </c:pt>
                <c:pt idx="114">
                  <c:v>44027</c:v>
                </c:pt>
                <c:pt idx="115">
                  <c:v>44028</c:v>
                </c:pt>
                <c:pt idx="116">
                  <c:v>44029</c:v>
                </c:pt>
                <c:pt idx="117">
                  <c:v>44030</c:v>
                </c:pt>
                <c:pt idx="118">
                  <c:v>44031</c:v>
                </c:pt>
                <c:pt idx="119">
                  <c:v>44032</c:v>
                </c:pt>
                <c:pt idx="120">
                  <c:v>44033</c:v>
                </c:pt>
                <c:pt idx="121">
                  <c:v>44034</c:v>
                </c:pt>
                <c:pt idx="122">
                  <c:v>44035</c:v>
                </c:pt>
                <c:pt idx="123">
                  <c:v>44036</c:v>
                </c:pt>
                <c:pt idx="124">
                  <c:v>44037</c:v>
                </c:pt>
                <c:pt idx="125">
                  <c:v>44038</c:v>
                </c:pt>
                <c:pt idx="126">
                  <c:v>44039</c:v>
                </c:pt>
                <c:pt idx="127">
                  <c:v>44040</c:v>
                </c:pt>
                <c:pt idx="128">
                  <c:v>44041</c:v>
                </c:pt>
                <c:pt idx="129">
                  <c:v>44042</c:v>
                </c:pt>
                <c:pt idx="130">
                  <c:v>44043</c:v>
                </c:pt>
                <c:pt idx="131">
                  <c:v>44044</c:v>
                </c:pt>
                <c:pt idx="132">
                  <c:v>44045</c:v>
                </c:pt>
                <c:pt idx="133">
                  <c:v>44046</c:v>
                </c:pt>
                <c:pt idx="134">
                  <c:v>44047</c:v>
                </c:pt>
                <c:pt idx="135">
                  <c:v>44048</c:v>
                </c:pt>
                <c:pt idx="136">
                  <c:v>44049</c:v>
                </c:pt>
                <c:pt idx="137">
                  <c:v>44050</c:v>
                </c:pt>
                <c:pt idx="138">
                  <c:v>44051</c:v>
                </c:pt>
                <c:pt idx="139">
                  <c:v>44052</c:v>
                </c:pt>
                <c:pt idx="140">
                  <c:v>44053</c:v>
                </c:pt>
                <c:pt idx="141">
                  <c:v>44054</c:v>
                </c:pt>
                <c:pt idx="142">
                  <c:v>44055</c:v>
                </c:pt>
                <c:pt idx="143">
                  <c:v>44056</c:v>
                </c:pt>
                <c:pt idx="144">
                  <c:v>44057</c:v>
                </c:pt>
                <c:pt idx="145">
                  <c:v>44058</c:v>
                </c:pt>
                <c:pt idx="146">
                  <c:v>44059</c:v>
                </c:pt>
                <c:pt idx="147">
                  <c:v>44060</c:v>
                </c:pt>
                <c:pt idx="148">
                  <c:v>44061</c:v>
                </c:pt>
                <c:pt idx="149">
                  <c:v>44062</c:v>
                </c:pt>
                <c:pt idx="150">
                  <c:v>44063</c:v>
                </c:pt>
                <c:pt idx="151">
                  <c:v>44064</c:v>
                </c:pt>
                <c:pt idx="152">
                  <c:v>44065</c:v>
                </c:pt>
                <c:pt idx="153">
                  <c:v>44066</c:v>
                </c:pt>
                <c:pt idx="154">
                  <c:v>44067</c:v>
                </c:pt>
                <c:pt idx="155">
                  <c:v>44068</c:v>
                </c:pt>
                <c:pt idx="156">
                  <c:v>44069</c:v>
                </c:pt>
                <c:pt idx="157">
                  <c:v>44070</c:v>
                </c:pt>
                <c:pt idx="158">
                  <c:v>44071</c:v>
                </c:pt>
                <c:pt idx="159">
                  <c:v>44072</c:v>
                </c:pt>
                <c:pt idx="160">
                  <c:v>44073</c:v>
                </c:pt>
                <c:pt idx="161">
                  <c:v>44074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44079</c:v>
                </c:pt>
                <c:pt idx="167">
                  <c:v>44080</c:v>
                </c:pt>
                <c:pt idx="168">
                  <c:v>44081</c:v>
                </c:pt>
                <c:pt idx="169">
                  <c:v>44082</c:v>
                </c:pt>
                <c:pt idx="170">
                  <c:v>44083</c:v>
                </c:pt>
                <c:pt idx="171">
                  <c:v>44084</c:v>
                </c:pt>
                <c:pt idx="172">
                  <c:v>44085</c:v>
                </c:pt>
                <c:pt idx="173">
                  <c:v>44086</c:v>
                </c:pt>
                <c:pt idx="174">
                  <c:v>44087</c:v>
                </c:pt>
                <c:pt idx="175">
                  <c:v>44088</c:v>
                </c:pt>
                <c:pt idx="176">
                  <c:v>44089</c:v>
                </c:pt>
                <c:pt idx="177">
                  <c:v>44090</c:v>
                </c:pt>
                <c:pt idx="178">
                  <c:v>44091</c:v>
                </c:pt>
                <c:pt idx="179">
                  <c:v>44092</c:v>
                </c:pt>
                <c:pt idx="180">
                  <c:v>44093</c:v>
                </c:pt>
                <c:pt idx="181">
                  <c:v>44094</c:v>
                </c:pt>
                <c:pt idx="182">
                  <c:v>44095</c:v>
                </c:pt>
                <c:pt idx="183">
                  <c:v>44096</c:v>
                </c:pt>
                <c:pt idx="184">
                  <c:v>44097</c:v>
                </c:pt>
                <c:pt idx="185">
                  <c:v>44098</c:v>
                </c:pt>
                <c:pt idx="186">
                  <c:v>44099</c:v>
                </c:pt>
                <c:pt idx="187">
                  <c:v>44100</c:v>
                </c:pt>
                <c:pt idx="188">
                  <c:v>44101</c:v>
                </c:pt>
                <c:pt idx="189">
                  <c:v>44102</c:v>
                </c:pt>
                <c:pt idx="190">
                  <c:v>44103</c:v>
                </c:pt>
                <c:pt idx="191">
                  <c:v>44104</c:v>
                </c:pt>
                <c:pt idx="192">
                  <c:v>44105</c:v>
                </c:pt>
                <c:pt idx="193">
                  <c:v>44106</c:v>
                </c:pt>
                <c:pt idx="194">
                  <c:v>44107</c:v>
                </c:pt>
                <c:pt idx="195">
                  <c:v>44108</c:v>
                </c:pt>
                <c:pt idx="196">
                  <c:v>44109</c:v>
                </c:pt>
                <c:pt idx="197">
                  <c:v>44110</c:v>
                </c:pt>
                <c:pt idx="198">
                  <c:v>44111</c:v>
                </c:pt>
                <c:pt idx="199">
                  <c:v>44112</c:v>
                </c:pt>
                <c:pt idx="200">
                  <c:v>44113</c:v>
                </c:pt>
                <c:pt idx="201">
                  <c:v>44114</c:v>
                </c:pt>
                <c:pt idx="202">
                  <c:v>44115</c:v>
                </c:pt>
                <c:pt idx="203">
                  <c:v>44116</c:v>
                </c:pt>
                <c:pt idx="204">
                  <c:v>44117</c:v>
                </c:pt>
                <c:pt idx="205">
                  <c:v>44118</c:v>
                </c:pt>
                <c:pt idx="206">
                  <c:v>44119</c:v>
                </c:pt>
                <c:pt idx="207">
                  <c:v>44120</c:v>
                </c:pt>
                <c:pt idx="208">
                  <c:v>44121</c:v>
                </c:pt>
                <c:pt idx="209">
                  <c:v>44122</c:v>
                </c:pt>
                <c:pt idx="210">
                  <c:v>44123</c:v>
                </c:pt>
                <c:pt idx="211">
                  <c:v>44124</c:v>
                </c:pt>
                <c:pt idx="212">
                  <c:v>44125</c:v>
                </c:pt>
                <c:pt idx="213">
                  <c:v>44126</c:v>
                </c:pt>
                <c:pt idx="214">
                  <c:v>44127</c:v>
                </c:pt>
                <c:pt idx="215">
                  <c:v>44128</c:v>
                </c:pt>
                <c:pt idx="216">
                  <c:v>44129</c:v>
                </c:pt>
                <c:pt idx="217">
                  <c:v>44130</c:v>
                </c:pt>
                <c:pt idx="218">
                  <c:v>44131</c:v>
                </c:pt>
                <c:pt idx="219">
                  <c:v>44132</c:v>
                </c:pt>
                <c:pt idx="220">
                  <c:v>44133</c:v>
                </c:pt>
                <c:pt idx="221">
                  <c:v>44134</c:v>
                </c:pt>
                <c:pt idx="222">
                  <c:v>44135</c:v>
                </c:pt>
                <c:pt idx="223">
                  <c:v>44136</c:v>
                </c:pt>
                <c:pt idx="224">
                  <c:v>44137</c:v>
                </c:pt>
                <c:pt idx="225">
                  <c:v>44138</c:v>
                </c:pt>
                <c:pt idx="226">
                  <c:v>44139</c:v>
                </c:pt>
                <c:pt idx="227">
                  <c:v>44140</c:v>
                </c:pt>
                <c:pt idx="228">
                  <c:v>44141</c:v>
                </c:pt>
                <c:pt idx="229">
                  <c:v>44142</c:v>
                </c:pt>
                <c:pt idx="230">
                  <c:v>44143</c:v>
                </c:pt>
                <c:pt idx="231">
                  <c:v>44144</c:v>
                </c:pt>
                <c:pt idx="232">
                  <c:v>44145</c:v>
                </c:pt>
                <c:pt idx="233">
                  <c:v>44146</c:v>
                </c:pt>
                <c:pt idx="234">
                  <c:v>44147</c:v>
                </c:pt>
                <c:pt idx="235">
                  <c:v>44148</c:v>
                </c:pt>
                <c:pt idx="236">
                  <c:v>44149</c:v>
                </c:pt>
                <c:pt idx="237">
                  <c:v>44150</c:v>
                </c:pt>
                <c:pt idx="238">
                  <c:v>44151</c:v>
                </c:pt>
                <c:pt idx="239">
                  <c:v>44152</c:v>
                </c:pt>
                <c:pt idx="240">
                  <c:v>44153</c:v>
                </c:pt>
                <c:pt idx="241">
                  <c:v>44154</c:v>
                </c:pt>
                <c:pt idx="242">
                  <c:v>44155</c:v>
                </c:pt>
                <c:pt idx="243">
                  <c:v>44156</c:v>
                </c:pt>
                <c:pt idx="244">
                  <c:v>44157</c:v>
                </c:pt>
                <c:pt idx="245">
                  <c:v>44158</c:v>
                </c:pt>
                <c:pt idx="246">
                  <c:v>44159</c:v>
                </c:pt>
                <c:pt idx="247">
                  <c:v>44160</c:v>
                </c:pt>
                <c:pt idx="248">
                  <c:v>44161</c:v>
                </c:pt>
                <c:pt idx="249">
                  <c:v>44162</c:v>
                </c:pt>
                <c:pt idx="250">
                  <c:v>44163</c:v>
                </c:pt>
                <c:pt idx="251">
                  <c:v>44164</c:v>
                </c:pt>
                <c:pt idx="252">
                  <c:v>44165</c:v>
                </c:pt>
                <c:pt idx="253">
                  <c:v>44166</c:v>
                </c:pt>
                <c:pt idx="254">
                  <c:v>44167</c:v>
                </c:pt>
                <c:pt idx="255">
                  <c:v>44168</c:v>
                </c:pt>
                <c:pt idx="256">
                  <c:v>44169</c:v>
                </c:pt>
                <c:pt idx="257">
                  <c:v>44170</c:v>
                </c:pt>
                <c:pt idx="258">
                  <c:v>44171</c:v>
                </c:pt>
                <c:pt idx="259">
                  <c:v>44172</c:v>
                </c:pt>
                <c:pt idx="260">
                  <c:v>44173</c:v>
                </c:pt>
                <c:pt idx="261">
                  <c:v>44174</c:v>
                </c:pt>
                <c:pt idx="262">
                  <c:v>44175</c:v>
                </c:pt>
                <c:pt idx="263">
                  <c:v>44176</c:v>
                </c:pt>
                <c:pt idx="264">
                  <c:v>44177</c:v>
                </c:pt>
                <c:pt idx="265">
                  <c:v>44178</c:v>
                </c:pt>
                <c:pt idx="266">
                  <c:v>44179</c:v>
                </c:pt>
                <c:pt idx="267">
                  <c:v>44180</c:v>
                </c:pt>
                <c:pt idx="268">
                  <c:v>44181</c:v>
                </c:pt>
                <c:pt idx="269">
                  <c:v>44182</c:v>
                </c:pt>
              </c:numCache>
            </c:numRef>
          </c:cat>
          <c:val>
            <c:numRef>
              <c:f>Rt!$AN$3:$AN$272</c:f>
              <c:numCache>
                <c:formatCode>General</c:formatCode>
                <c:ptCount val="270"/>
                <c:pt idx="0">
                  <c:v>2.3598446346482942</c:v>
                </c:pt>
                <c:pt idx="1">
                  <c:v>2.0667172510237681</c:v>
                </c:pt>
                <c:pt idx="2">
                  <c:v>1.9402966294505279</c:v>
                </c:pt>
                <c:pt idx="3">
                  <c:v>1.7820385673203081</c:v>
                </c:pt>
                <c:pt idx="4">
                  <c:v>1.651746680864568</c:v>
                </c:pt>
                <c:pt idx="5">
                  <c:v>1.559974713094548</c:v>
                </c:pt>
                <c:pt idx="6">
                  <c:v>1.4706405793904311</c:v>
                </c:pt>
                <c:pt idx="7">
                  <c:v>1.379553862253688</c:v>
                </c:pt>
                <c:pt idx="8">
                  <c:v>1.2822623471754271</c:v>
                </c:pt>
                <c:pt idx="9">
                  <c:v>1.1816039529313109</c:v>
                </c:pt>
                <c:pt idx="10">
                  <c:v>1.1165797380794489</c:v>
                </c:pt>
                <c:pt idx="11">
                  <c:v>1.0330449034079701</c:v>
                </c:pt>
                <c:pt idx="12">
                  <c:v>0.95455881618423288</c:v>
                </c:pt>
                <c:pt idx="13">
                  <c:v>0.88169558844618001</c:v>
                </c:pt>
                <c:pt idx="14">
                  <c:v>0.83156767507750773</c:v>
                </c:pt>
                <c:pt idx="15">
                  <c:v>0.81949045345896787</c:v>
                </c:pt>
                <c:pt idx="16">
                  <c:v>0.80010780842142892</c:v>
                </c:pt>
                <c:pt idx="17">
                  <c:v>0.78877389902974382</c:v>
                </c:pt>
                <c:pt idx="18">
                  <c:v>0.78615146064903663</c:v>
                </c:pt>
                <c:pt idx="19">
                  <c:v>0.77889191912017386</c:v>
                </c:pt>
                <c:pt idx="20">
                  <c:v>0.77677224747934048</c:v>
                </c:pt>
                <c:pt idx="21">
                  <c:v>0.77959364676477216</c:v>
                </c:pt>
                <c:pt idx="22">
                  <c:v>0.73294508474722808</c:v>
                </c:pt>
                <c:pt idx="23">
                  <c:v>0.71220808600788055</c:v>
                </c:pt>
                <c:pt idx="24">
                  <c:v>0.69723564275180783</c:v>
                </c:pt>
                <c:pt idx="25">
                  <c:v>0.69165612685835909</c:v>
                </c:pt>
                <c:pt idx="26">
                  <c:v>0.68307205441634911</c:v>
                </c:pt>
                <c:pt idx="27">
                  <c:v>0.70634823495882215</c:v>
                </c:pt>
                <c:pt idx="28">
                  <c:v>0.71793649187429587</c:v>
                </c:pt>
                <c:pt idx="29">
                  <c:v>0.75961377763715709</c:v>
                </c:pt>
                <c:pt idx="30">
                  <c:v>0.75177482145011998</c:v>
                </c:pt>
                <c:pt idx="31">
                  <c:v>0.73205092405992334</c:v>
                </c:pt>
                <c:pt idx="32">
                  <c:v>0.72132979696475408</c:v>
                </c:pt>
                <c:pt idx="33">
                  <c:v>0.72220613849876969</c:v>
                </c:pt>
                <c:pt idx="34">
                  <c:v>0.70238978181195666</c:v>
                </c:pt>
                <c:pt idx="35">
                  <c:v>0.70979799478167716</c:v>
                </c:pt>
                <c:pt idx="36">
                  <c:v>0.69624074150102078</c:v>
                </c:pt>
                <c:pt idx="37">
                  <c:v>0.71230908130545956</c:v>
                </c:pt>
                <c:pt idx="38">
                  <c:v>0.71372217237145197</c:v>
                </c:pt>
                <c:pt idx="39">
                  <c:v>0.69213584151655561</c:v>
                </c:pt>
                <c:pt idx="40">
                  <c:v>0.64304434674054534</c:v>
                </c:pt>
                <c:pt idx="41">
                  <c:v>0.63147614999593771</c:v>
                </c:pt>
                <c:pt idx="42">
                  <c:v>0.64420246725737307</c:v>
                </c:pt>
                <c:pt idx="43">
                  <c:v>0.64256403805981388</c:v>
                </c:pt>
                <c:pt idx="44">
                  <c:v>0.61793134959084484</c:v>
                </c:pt>
                <c:pt idx="45">
                  <c:v>0.62115351786485185</c:v>
                </c:pt>
                <c:pt idx="46">
                  <c:v>0.61515643166600853</c:v>
                </c:pt>
                <c:pt idx="47">
                  <c:v>0.6685792080209767</c:v>
                </c:pt>
                <c:pt idx="48">
                  <c:v>0.71903188326550416</c:v>
                </c:pt>
                <c:pt idx="49">
                  <c:v>0.7129679049158697</c:v>
                </c:pt>
                <c:pt idx="50">
                  <c:v>0.69025197422231732</c:v>
                </c:pt>
                <c:pt idx="51">
                  <c:v>0.70251428541656247</c:v>
                </c:pt>
                <c:pt idx="52">
                  <c:v>0.68179561806564359</c:v>
                </c:pt>
                <c:pt idx="53">
                  <c:v>0.70337783505402629</c:v>
                </c:pt>
                <c:pt idx="54">
                  <c:v>0.70584175280140204</c:v>
                </c:pt>
                <c:pt idx="55">
                  <c:v>0.71443302015435217</c:v>
                </c:pt>
                <c:pt idx="56">
                  <c:v>0.76275750921072205</c:v>
                </c:pt>
                <c:pt idx="57">
                  <c:v>0.77559778324820339</c:v>
                </c:pt>
                <c:pt idx="58">
                  <c:v>0.78504448259200132</c:v>
                </c:pt>
                <c:pt idx="59">
                  <c:v>0.78875344885532039</c:v>
                </c:pt>
                <c:pt idx="60">
                  <c:v>0.74969894279019866</c:v>
                </c:pt>
                <c:pt idx="61">
                  <c:v>0.74806943033942275</c:v>
                </c:pt>
                <c:pt idx="62">
                  <c:v>0.74124379930447359</c:v>
                </c:pt>
                <c:pt idx="63">
                  <c:v>0.74550204657948516</c:v>
                </c:pt>
                <c:pt idx="64">
                  <c:v>0.72421772749878777</c:v>
                </c:pt>
                <c:pt idx="65">
                  <c:v>0.70080405867522721</c:v>
                </c:pt>
                <c:pt idx="66">
                  <c:v>0.65971923654047582</c:v>
                </c:pt>
                <c:pt idx="67">
                  <c:v>0.68173221981775955</c:v>
                </c:pt>
                <c:pt idx="68">
                  <c:v>0.70001917578000006</c:v>
                </c:pt>
                <c:pt idx="69">
                  <c:v>0.7339869977575294</c:v>
                </c:pt>
                <c:pt idx="70">
                  <c:v>0.730794005257284</c:v>
                </c:pt>
                <c:pt idx="71">
                  <c:v>0.74743246603580771</c:v>
                </c:pt>
                <c:pt idx="72">
                  <c:v>0.6837924830620159</c:v>
                </c:pt>
                <c:pt idx="73">
                  <c:v>0.73219981296948833</c:v>
                </c:pt>
                <c:pt idx="74">
                  <c:v>0.75814241363764467</c:v>
                </c:pt>
                <c:pt idx="75">
                  <c:v>0.716606291715012</c:v>
                </c:pt>
                <c:pt idx="76">
                  <c:v>0.73773302087166215</c:v>
                </c:pt>
                <c:pt idx="77">
                  <c:v>0.72815614137251727</c:v>
                </c:pt>
                <c:pt idx="78">
                  <c:v>0.7286140558933849</c:v>
                </c:pt>
                <c:pt idx="79">
                  <c:v>0.75165772359716909</c:v>
                </c:pt>
                <c:pt idx="80">
                  <c:v>0.78400119685326752</c:v>
                </c:pt>
                <c:pt idx="81">
                  <c:v>0.79810164892416602</c:v>
                </c:pt>
                <c:pt idx="82">
                  <c:v>0.77575272307605636</c:v>
                </c:pt>
                <c:pt idx="83">
                  <c:v>0.76587574511033463</c:v>
                </c:pt>
                <c:pt idx="84">
                  <c:v>0.76273843661885887</c:v>
                </c:pt>
                <c:pt idx="85">
                  <c:v>0.78876799208351644</c:v>
                </c:pt>
                <c:pt idx="86">
                  <c:v>0.81504738286929002</c:v>
                </c:pt>
                <c:pt idx="87">
                  <c:v>0.76520529888726063</c:v>
                </c:pt>
                <c:pt idx="88">
                  <c:v>0.76672519570625397</c:v>
                </c:pt>
                <c:pt idx="89">
                  <c:v>0.83025213912307172</c:v>
                </c:pt>
                <c:pt idx="90">
                  <c:v>0.808814802074031</c:v>
                </c:pt>
                <c:pt idx="91">
                  <c:v>0.83317078822349255</c:v>
                </c:pt>
                <c:pt idx="92">
                  <c:v>0.76843166096063165</c:v>
                </c:pt>
                <c:pt idx="93">
                  <c:v>0.76449965465156855</c:v>
                </c:pt>
                <c:pt idx="94">
                  <c:v>0.78138554148561867</c:v>
                </c:pt>
                <c:pt idx="95">
                  <c:v>0.79226687680341934</c:v>
                </c:pt>
                <c:pt idx="96">
                  <c:v>0.80086791979932304</c:v>
                </c:pt>
                <c:pt idx="97">
                  <c:v>0.7833838105882962</c:v>
                </c:pt>
                <c:pt idx="98">
                  <c:v>0.81284271851315704</c:v>
                </c:pt>
                <c:pt idx="99">
                  <c:v>0.87712857646116849</c:v>
                </c:pt>
                <c:pt idx="100">
                  <c:v>0.83434202163453064</c:v>
                </c:pt>
                <c:pt idx="101">
                  <c:v>0.79238889788092015</c:v>
                </c:pt>
                <c:pt idx="102">
                  <c:v>0.69274618454630432</c:v>
                </c:pt>
                <c:pt idx="103">
                  <c:v>0.71524370211250055</c:v>
                </c:pt>
                <c:pt idx="104">
                  <c:v>0.75915265031016033</c:v>
                </c:pt>
                <c:pt idx="105">
                  <c:v>0.75392046366697807</c:v>
                </c:pt>
                <c:pt idx="106">
                  <c:v>0.76269891966943859</c:v>
                </c:pt>
                <c:pt idx="107">
                  <c:v>0.7916257327425309</c:v>
                </c:pt>
                <c:pt idx="108">
                  <c:v>0.7856373864757914</c:v>
                </c:pt>
                <c:pt idx="109">
                  <c:v>0.82079945198440563</c:v>
                </c:pt>
                <c:pt idx="110">
                  <c:v>0.76115745059245921</c:v>
                </c:pt>
                <c:pt idx="111">
                  <c:v>0.79328423989205288</c:v>
                </c:pt>
                <c:pt idx="112">
                  <c:v>0.81873418474035808</c:v>
                </c:pt>
                <c:pt idx="113">
                  <c:v>0.87950322674735759</c:v>
                </c:pt>
                <c:pt idx="114">
                  <c:v>0.89599973415955558</c:v>
                </c:pt>
                <c:pt idx="115">
                  <c:v>0.9294061088244151</c:v>
                </c:pt>
                <c:pt idx="116">
                  <c:v>0.95716912606607707</c:v>
                </c:pt>
                <c:pt idx="117">
                  <c:v>1.135103031127179</c:v>
                </c:pt>
                <c:pt idx="118">
                  <c:v>1.2134186656151762</c:v>
                </c:pt>
                <c:pt idx="119">
                  <c:v>1.202480255799441</c:v>
                </c:pt>
                <c:pt idx="120">
                  <c:v>0.98016530559924597</c:v>
                </c:pt>
                <c:pt idx="121">
                  <c:v>1.0406441569039471</c:v>
                </c:pt>
                <c:pt idx="122">
                  <c:v>1.1401666451636401</c:v>
                </c:pt>
                <c:pt idx="123">
                  <c:v>1.3040006747477129</c:v>
                </c:pt>
                <c:pt idx="124">
                  <c:v>1.209827962009989</c:v>
                </c:pt>
                <c:pt idx="125">
                  <c:v>1.113265113010605</c:v>
                </c:pt>
                <c:pt idx="126">
                  <c:v>1.105910714929554</c:v>
                </c:pt>
                <c:pt idx="127">
                  <c:v>1.2941679600325979</c:v>
                </c:pt>
                <c:pt idx="128">
                  <c:v>1.3288384425543931</c:v>
                </c:pt>
                <c:pt idx="129">
                  <c:v>1.1975722594523461</c:v>
                </c:pt>
                <c:pt idx="130">
                  <c:v>0.99586509554982605</c:v>
                </c:pt>
                <c:pt idx="131">
                  <c:v>0.97415706248632794</c:v>
                </c:pt>
                <c:pt idx="132">
                  <c:v>1.00294744642794</c:v>
                </c:pt>
                <c:pt idx="133">
                  <c:v>1.0062705933594629</c:v>
                </c:pt>
                <c:pt idx="134">
                  <c:v>0.88667974937197624</c:v>
                </c:pt>
                <c:pt idx="135">
                  <c:v>0.91719504867482093</c:v>
                </c:pt>
                <c:pt idx="136">
                  <c:v>0.9599123548226971</c:v>
                </c:pt>
                <c:pt idx="137">
                  <c:v>1.0431588741409081</c:v>
                </c:pt>
                <c:pt idx="138">
                  <c:v>1.0527080951003132</c:v>
                </c:pt>
                <c:pt idx="139">
                  <c:v>1.005873431491179</c:v>
                </c:pt>
                <c:pt idx="140">
                  <c:v>1.0222519108041181</c:v>
                </c:pt>
                <c:pt idx="141">
                  <c:v>1.146771217777347</c:v>
                </c:pt>
                <c:pt idx="142">
                  <c:v>1.0545547776591331</c:v>
                </c:pt>
                <c:pt idx="143">
                  <c:v>1.072861506197397</c:v>
                </c:pt>
                <c:pt idx="144">
                  <c:v>1.038203820362394</c:v>
                </c:pt>
                <c:pt idx="145">
                  <c:v>1.0188518136923879</c:v>
                </c:pt>
                <c:pt idx="146">
                  <c:v>1.0216297445126581</c:v>
                </c:pt>
                <c:pt idx="147">
                  <c:v>0.91675915867735192</c:v>
                </c:pt>
                <c:pt idx="148">
                  <c:v>0.83018001237420691</c:v>
                </c:pt>
                <c:pt idx="149">
                  <c:v>0.84877799817105626</c:v>
                </c:pt>
                <c:pt idx="150">
                  <c:v>0.79070230021105081</c:v>
                </c:pt>
                <c:pt idx="151">
                  <c:v>0.79945610403803669</c:v>
                </c:pt>
                <c:pt idx="152">
                  <c:v>0.7645095456984945</c:v>
                </c:pt>
                <c:pt idx="153">
                  <c:v>0.73384268000802211</c:v>
                </c:pt>
                <c:pt idx="154">
                  <c:v>0.76838318664274718</c:v>
                </c:pt>
                <c:pt idx="155">
                  <c:v>0.71032313770408351</c:v>
                </c:pt>
                <c:pt idx="156">
                  <c:v>0.66579074698252871</c:v>
                </c:pt>
                <c:pt idx="157">
                  <c:v>0.66385037355302523</c:v>
                </c:pt>
                <c:pt idx="158">
                  <c:v>0.65539267507621257</c:v>
                </c:pt>
                <c:pt idx="159">
                  <c:v>0.60582064467467067</c:v>
                </c:pt>
                <c:pt idx="160">
                  <c:v>0.62926922998966317</c:v>
                </c:pt>
                <c:pt idx="161">
                  <c:v>0.66427522964376573</c:v>
                </c:pt>
                <c:pt idx="162">
                  <c:v>0.79639677089772121</c:v>
                </c:pt>
                <c:pt idx="163">
                  <c:v>0.87104185962176617</c:v>
                </c:pt>
                <c:pt idx="164">
                  <c:v>0.84260596813947808</c:v>
                </c:pt>
                <c:pt idx="165">
                  <c:v>0.85458201282782287</c:v>
                </c:pt>
                <c:pt idx="166">
                  <c:v>0.92943598960735208</c:v>
                </c:pt>
                <c:pt idx="167">
                  <c:v>0.94458365679095091</c:v>
                </c:pt>
                <c:pt idx="168">
                  <c:v>1.0192537414467542</c:v>
                </c:pt>
                <c:pt idx="169">
                  <c:v>1.130198575010706</c:v>
                </c:pt>
                <c:pt idx="170">
                  <c:v>1.0886192591428172</c:v>
                </c:pt>
                <c:pt idx="171">
                  <c:v>1.1278879277303342</c:v>
                </c:pt>
                <c:pt idx="172">
                  <c:v>1.1482969898915911</c:v>
                </c:pt>
                <c:pt idx="173">
                  <c:v>1.2237410309430781</c:v>
                </c:pt>
                <c:pt idx="174">
                  <c:v>1.322450533932894</c:v>
                </c:pt>
                <c:pt idx="175">
                  <c:v>1.269720684395433</c:v>
                </c:pt>
                <c:pt idx="176">
                  <c:v>1.2060062324746201</c:v>
                </c:pt>
                <c:pt idx="177">
                  <c:v>1.2127606872716341</c:v>
                </c:pt>
                <c:pt idx="178">
                  <c:v>1.244514634268868</c:v>
                </c:pt>
                <c:pt idx="179">
                  <c:v>1.247753684592612</c:v>
                </c:pt>
                <c:pt idx="180">
                  <c:v>1.244154211875711</c:v>
                </c:pt>
                <c:pt idx="181">
                  <c:v>1.1784760137048331</c:v>
                </c:pt>
                <c:pt idx="182">
                  <c:v>1.1931993044299709</c:v>
                </c:pt>
                <c:pt idx="183">
                  <c:v>1.189491403047588</c:v>
                </c:pt>
                <c:pt idx="184">
                  <c:v>1.202710283764119</c:v>
                </c:pt>
                <c:pt idx="185">
                  <c:v>1.232294455052757</c:v>
                </c:pt>
                <c:pt idx="186">
                  <c:v>1.217467330284951</c:v>
                </c:pt>
                <c:pt idx="187">
                  <c:v>1.1259200127595321</c:v>
                </c:pt>
                <c:pt idx="188">
                  <c:v>1.0551508801967429</c:v>
                </c:pt>
                <c:pt idx="189">
                  <c:v>1.0131358326254101</c:v>
                </c:pt>
                <c:pt idx="190">
                  <c:v>1.0136806278678452</c:v>
                </c:pt>
                <c:pt idx="191">
                  <c:v>1.0159692595233389</c:v>
                </c:pt>
                <c:pt idx="192">
                  <c:v>0.997890362614125</c:v>
                </c:pt>
                <c:pt idx="193">
                  <c:v>0.96306142996683897</c:v>
                </c:pt>
                <c:pt idx="194">
                  <c:v>0.98657161420118389</c:v>
                </c:pt>
                <c:pt idx="195">
                  <c:v>1.0470894785910181</c:v>
                </c:pt>
                <c:pt idx="196">
                  <c:v>1.0723381650411572</c:v>
                </c:pt>
                <c:pt idx="197">
                  <c:v>1.0742021227282139</c:v>
                </c:pt>
                <c:pt idx="198">
                  <c:v>1.11900098490246</c:v>
                </c:pt>
                <c:pt idx="199">
                  <c:v>1.1362487414785831</c:v>
                </c:pt>
                <c:pt idx="200">
                  <c:v>1.2035149652502091</c:v>
                </c:pt>
                <c:pt idx="201">
                  <c:v>1.271339974683027</c:v>
                </c:pt>
                <c:pt idx="202">
                  <c:v>1.2520618446564991</c:v>
                </c:pt>
                <c:pt idx="203">
                  <c:v>1.263428514054918</c:v>
                </c:pt>
                <c:pt idx="204">
                  <c:v>1.3048332945904348</c:v>
                </c:pt>
                <c:pt idx="205">
                  <c:v>1.3445460626354551</c:v>
                </c:pt>
                <c:pt idx="206">
                  <c:v>1.3990793855197681</c:v>
                </c:pt>
                <c:pt idx="207">
                  <c:v>1.3652054635075201</c:v>
                </c:pt>
                <c:pt idx="208">
                  <c:v>1.400887551521979</c:v>
                </c:pt>
                <c:pt idx="209">
                  <c:v>1.371804293528361</c:v>
                </c:pt>
                <c:pt idx="210">
                  <c:v>1.309490534890593</c:v>
                </c:pt>
                <c:pt idx="211">
                  <c:v>1.3181528938629601</c:v>
                </c:pt>
                <c:pt idx="212">
                  <c:v>1.30614759506844</c:v>
                </c:pt>
                <c:pt idx="213">
                  <c:v>1.3117613802218822</c:v>
                </c:pt>
                <c:pt idx="214">
                  <c:v>1.3780351353340081</c:v>
                </c:pt>
                <c:pt idx="215">
                  <c:v>1.36734638572314</c:v>
                </c:pt>
                <c:pt idx="216">
                  <c:v>1.341932090750541</c:v>
                </c:pt>
                <c:pt idx="217">
                  <c:v>1.3200914417694389</c:v>
                </c:pt>
                <c:pt idx="218">
                  <c:v>1.3002674898509099</c:v>
                </c:pt>
                <c:pt idx="219">
                  <c:v>1.2913148188708921</c:v>
                </c:pt>
                <c:pt idx="220">
                  <c:v>1.237665078018801</c:v>
                </c:pt>
                <c:pt idx="221">
                  <c:v>1.1766426122557352</c:v>
                </c:pt>
                <c:pt idx="222">
                  <c:v>1.1200202489506321</c:v>
                </c:pt>
                <c:pt idx="223">
                  <c:v>1.067256242232921</c:v>
                </c:pt>
                <c:pt idx="224">
                  <c:v>1.032506495734077</c:v>
                </c:pt>
                <c:pt idx="225">
                  <c:v>1.035092702589246</c:v>
                </c:pt>
                <c:pt idx="226">
                  <c:v>0.98462983839682505</c:v>
                </c:pt>
                <c:pt idx="227">
                  <c:v>0.93476947406586297</c:v>
                </c:pt>
                <c:pt idx="228">
                  <c:v>0.89285935714941156</c:v>
                </c:pt>
                <c:pt idx="229">
                  <c:v>0.85016072461042536</c:v>
                </c:pt>
                <c:pt idx="230">
                  <c:v>0.82236664154859662</c:v>
                </c:pt>
                <c:pt idx="231">
                  <c:v>0.79976726814392729</c:v>
                </c:pt>
                <c:pt idx="232">
                  <c:v>0.76009122199943469</c:v>
                </c:pt>
                <c:pt idx="233">
                  <c:v>0.75697641318354292</c:v>
                </c:pt>
                <c:pt idx="234">
                  <c:v>0.74867093161597353</c:v>
                </c:pt>
                <c:pt idx="235">
                  <c:v>0.75692801563378831</c:v>
                </c:pt>
                <c:pt idx="236">
                  <c:v>0.77358685018921114</c:v>
                </c:pt>
                <c:pt idx="237">
                  <c:v>0.77486941356708061</c:v>
                </c:pt>
                <c:pt idx="238">
                  <c:v>0.76132115531876432</c:v>
                </c:pt>
                <c:pt idx="239">
                  <c:v>0.72578440573742709</c:v>
                </c:pt>
                <c:pt idx="240">
                  <c:v>0.7029362871008541</c:v>
                </c:pt>
                <c:pt idx="241">
                  <c:v>0.7193281193361063</c:v>
                </c:pt>
                <c:pt idx="242">
                  <c:v>0.69751451925695529</c:v>
                </c:pt>
                <c:pt idx="243">
                  <c:v>0.67255080210264873</c:v>
                </c:pt>
                <c:pt idx="244">
                  <c:v>0.68139634328534615</c:v>
                </c:pt>
                <c:pt idx="245">
                  <c:v>0.69685335678780902</c:v>
                </c:pt>
                <c:pt idx="246">
                  <c:v>0.70807692693539248</c:v>
                </c:pt>
                <c:pt idx="247">
                  <c:v>0.71490501148484165</c:v>
                </c:pt>
                <c:pt idx="248">
                  <c:v>0.71332939066936762</c:v>
                </c:pt>
                <c:pt idx="249">
                  <c:v>0.71659483842278338</c:v>
                </c:pt>
                <c:pt idx="250">
                  <c:v>0.73342581197206691</c:v>
                </c:pt>
                <c:pt idx="251">
                  <c:v>0.74032837461194401</c:v>
                </c:pt>
                <c:pt idx="252">
                  <c:v>0.73252202567242508</c:v>
                </c:pt>
                <c:pt idx="253">
                  <c:v>0.71783735156828021</c:v>
                </c:pt>
                <c:pt idx="254">
                  <c:v>0.7276471598754306</c:v>
                </c:pt>
                <c:pt idx="255">
                  <c:v>0.72584425792697049</c:v>
                </c:pt>
                <c:pt idx="256">
                  <c:v>0.74768266986588716</c:v>
                </c:pt>
                <c:pt idx="257">
                  <c:v>0.77953836772317153</c:v>
                </c:pt>
                <c:pt idx="258">
                  <c:v>0.80777728639830959</c:v>
                </c:pt>
                <c:pt idx="259">
                  <c:v>0.84658199882492347</c:v>
                </c:pt>
                <c:pt idx="260">
                  <c:v>0.87100120862403396</c:v>
                </c:pt>
                <c:pt idx="261">
                  <c:v>0.85214002242747511</c:v>
                </c:pt>
                <c:pt idx="262">
                  <c:v>0.86763389265341995</c:v>
                </c:pt>
                <c:pt idx="263">
                  <c:v>0.85337128607895629</c:v>
                </c:pt>
                <c:pt idx="264">
                  <c:v>0.84391604710666379</c:v>
                </c:pt>
                <c:pt idx="265">
                  <c:v>0.87943608618777991</c:v>
                </c:pt>
                <c:pt idx="266">
                  <c:v>0.87262082172641886</c:v>
                </c:pt>
                <c:pt idx="267">
                  <c:v>0.88117481748801418</c:v>
                </c:pt>
                <c:pt idx="268">
                  <c:v>0.89280254792836622</c:v>
                </c:pt>
                <c:pt idx="269">
                  <c:v>0.89863138705170698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99-4918-9C91-ECA584F4CB46}"/>
            </c:ext>
          </c:extLst>
        </c:ser>
        <c:ser>
          <c:idx val="0"/>
          <c:order val="3"/>
          <c:tx>
            <c:strRef>
              <c:f>Rt!$AL$2</c:f>
              <c:strCache>
                <c:ptCount val="1"/>
                <c:pt idx="0">
                  <c:v>Rt Pcr Positives?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Rt!$AK$3:$AK$272</c:f>
              <c:numCache>
                <c:formatCode>d\-mmm</c:formatCode>
                <c:ptCount val="270"/>
                <c:pt idx="0">
                  <c:v>43913</c:v>
                </c:pt>
                <c:pt idx="1">
                  <c:v>43914</c:v>
                </c:pt>
                <c:pt idx="2">
                  <c:v>43915</c:v>
                </c:pt>
                <c:pt idx="3">
                  <c:v>43916</c:v>
                </c:pt>
                <c:pt idx="4">
                  <c:v>43917</c:v>
                </c:pt>
                <c:pt idx="5">
                  <c:v>43918</c:v>
                </c:pt>
                <c:pt idx="6">
                  <c:v>43919</c:v>
                </c:pt>
                <c:pt idx="7">
                  <c:v>43920</c:v>
                </c:pt>
                <c:pt idx="8">
                  <c:v>43921</c:v>
                </c:pt>
                <c:pt idx="9">
                  <c:v>43922</c:v>
                </c:pt>
                <c:pt idx="10">
                  <c:v>43923</c:v>
                </c:pt>
                <c:pt idx="11">
                  <c:v>43924</c:v>
                </c:pt>
                <c:pt idx="12">
                  <c:v>43925</c:v>
                </c:pt>
                <c:pt idx="13">
                  <c:v>43926</c:v>
                </c:pt>
                <c:pt idx="14">
                  <c:v>43927</c:v>
                </c:pt>
                <c:pt idx="15">
                  <c:v>43928</c:v>
                </c:pt>
                <c:pt idx="16">
                  <c:v>43929</c:v>
                </c:pt>
                <c:pt idx="17">
                  <c:v>43930</c:v>
                </c:pt>
                <c:pt idx="18">
                  <c:v>43931</c:v>
                </c:pt>
                <c:pt idx="19">
                  <c:v>43932</c:v>
                </c:pt>
                <c:pt idx="20">
                  <c:v>43933</c:v>
                </c:pt>
                <c:pt idx="21">
                  <c:v>43934</c:v>
                </c:pt>
                <c:pt idx="22">
                  <c:v>43935</c:v>
                </c:pt>
                <c:pt idx="23">
                  <c:v>43936</c:v>
                </c:pt>
                <c:pt idx="24">
                  <c:v>43937</c:v>
                </c:pt>
                <c:pt idx="25">
                  <c:v>43938</c:v>
                </c:pt>
                <c:pt idx="26">
                  <c:v>43939</c:v>
                </c:pt>
                <c:pt idx="27">
                  <c:v>43940</c:v>
                </c:pt>
                <c:pt idx="28">
                  <c:v>43941</c:v>
                </c:pt>
                <c:pt idx="29">
                  <c:v>43942</c:v>
                </c:pt>
                <c:pt idx="30">
                  <c:v>43943</c:v>
                </c:pt>
                <c:pt idx="31">
                  <c:v>43944</c:v>
                </c:pt>
                <c:pt idx="32">
                  <c:v>43945</c:v>
                </c:pt>
                <c:pt idx="33">
                  <c:v>43946</c:v>
                </c:pt>
                <c:pt idx="34">
                  <c:v>43947</c:v>
                </c:pt>
                <c:pt idx="35">
                  <c:v>43948</c:v>
                </c:pt>
                <c:pt idx="36">
                  <c:v>43949</c:v>
                </c:pt>
                <c:pt idx="37">
                  <c:v>43950</c:v>
                </c:pt>
                <c:pt idx="38">
                  <c:v>43951</c:v>
                </c:pt>
                <c:pt idx="39">
                  <c:v>43952</c:v>
                </c:pt>
                <c:pt idx="40">
                  <c:v>43953</c:v>
                </c:pt>
                <c:pt idx="41">
                  <c:v>43954</c:v>
                </c:pt>
                <c:pt idx="42">
                  <c:v>43955</c:v>
                </c:pt>
                <c:pt idx="43">
                  <c:v>43956</c:v>
                </c:pt>
                <c:pt idx="44">
                  <c:v>43957</c:v>
                </c:pt>
                <c:pt idx="45">
                  <c:v>43958</c:v>
                </c:pt>
                <c:pt idx="46">
                  <c:v>43959</c:v>
                </c:pt>
                <c:pt idx="47">
                  <c:v>43960</c:v>
                </c:pt>
                <c:pt idx="48">
                  <c:v>43961</c:v>
                </c:pt>
                <c:pt idx="49">
                  <c:v>43962</c:v>
                </c:pt>
                <c:pt idx="50">
                  <c:v>43963</c:v>
                </c:pt>
                <c:pt idx="51">
                  <c:v>43964</c:v>
                </c:pt>
                <c:pt idx="52">
                  <c:v>43965</c:v>
                </c:pt>
                <c:pt idx="53">
                  <c:v>43966</c:v>
                </c:pt>
                <c:pt idx="54">
                  <c:v>43967</c:v>
                </c:pt>
                <c:pt idx="55">
                  <c:v>43968</c:v>
                </c:pt>
                <c:pt idx="56">
                  <c:v>43969</c:v>
                </c:pt>
                <c:pt idx="57">
                  <c:v>43970</c:v>
                </c:pt>
                <c:pt idx="58">
                  <c:v>43971</c:v>
                </c:pt>
                <c:pt idx="59">
                  <c:v>43972</c:v>
                </c:pt>
                <c:pt idx="60">
                  <c:v>43973</c:v>
                </c:pt>
                <c:pt idx="61">
                  <c:v>43974</c:v>
                </c:pt>
                <c:pt idx="62">
                  <c:v>43975</c:v>
                </c:pt>
                <c:pt idx="63">
                  <c:v>43976</c:v>
                </c:pt>
                <c:pt idx="64">
                  <c:v>43977</c:v>
                </c:pt>
                <c:pt idx="65">
                  <c:v>43978</c:v>
                </c:pt>
                <c:pt idx="66">
                  <c:v>43979</c:v>
                </c:pt>
                <c:pt idx="67">
                  <c:v>43980</c:v>
                </c:pt>
                <c:pt idx="68">
                  <c:v>43981</c:v>
                </c:pt>
                <c:pt idx="69">
                  <c:v>43982</c:v>
                </c:pt>
                <c:pt idx="70">
                  <c:v>43983</c:v>
                </c:pt>
                <c:pt idx="71">
                  <c:v>43984</c:v>
                </c:pt>
                <c:pt idx="72">
                  <c:v>43985</c:v>
                </c:pt>
                <c:pt idx="73">
                  <c:v>43986</c:v>
                </c:pt>
                <c:pt idx="74">
                  <c:v>43987</c:v>
                </c:pt>
                <c:pt idx="75">
                  <c:v>43988</c:v>
                </c:pt>
                <c:pt idx="76">
                  <c:v>43989</c:v>
                </c:pt>
                <c:pt idx="77">
                  <c:v>43990</c:v>
                </c:pt>
                <c:pt idx="78">
                  <c:v>43991</c:v>
                </c:pt>
                <c:pt idx="79">
                  <c:v>43992</c:v>
                </c:pt>
                <c:pt idx="80">
                  <c:v>43993</c:v>
                </c:pt>
                <c:pt idx="81">
                  <c:v>43994</c:v>
                </c:pt>
                <c:pt idx="82">
                  <c:v>43995</c:v>
                </c:pt>
                <c:pt idx="83">
                  <c:v>43996</c:v>
                </c:pt>
                <c:pt idx="84">
                  <c:v>43997</c:v>
                </c:pt>
                <c:pt idx="85">
                  <c:v>43998</c:v>
                </c:pt>
                <c:pt idx="86">
                  <c:v>43999</c:v>
                </c:pt>
                <c:pt idx="87">
                  <c:v>44000</c:v>
                </c:pt>
                <c:pt idx="88">
                  <c:v>44001</c:v>
                </c:pt>
                <c:pt idx="89">
                  <c:v>44002</c:v>
                </c:pt>
                <c:pt idx="90">
                  <c:v>44003</c:v>
                </c:pt>
                <c:pt idx="91">
                  <c:v>44004</c:v>
                </c:pt>
                <c:pt idx="92">
                  <c:v>44005</c:v>
                </c:pt>
                <c:pt idx="93">
                  <c:v>44006</c:v>
                </c:pt>
                <c:pt idx="94">
                  <c:v>44007</c:v>
                </c:pt>
                <c:pt idx="95">
                  <c:v>44008</c:v>
                </c:pt>
                <c:pt idx="96">
                  <c:v>44009</c:v>
                </c:pt>
                <c:pt idx="97">
                  <c:v>44010</c:v>
                </c:pt>
                <c:pt idx="98">
                  <c:v>44011</c:v>
                </c:pt>
                <c:pt idx="99">
                  <c:v>44012</c:v>
                </c:pt>
                <c:pt idx="100">
                  <c:v>44013</c:v>
                </c:pt>
                <c:pt idx="101">
                  <c:v>44014</c:v>
                </c:pt>
                <c:pt idx="102">
                  <c:v>44015</c:v>
                </c:pt>
                <c:pt idx="103">
                  <c:v>44016</c:v>
                </c:pt>
                <c:pt idx="104">
                  <c:v>44017</c:v>
                </c:pt>
                <c:pt idx="105">
                  <c:v>44018</c:v>
                </c:pt>
                <c:pt idx="106">
                  <c:v>44019</c:v>
                </c:pt>
                <c:pt idx="107">
                  <c:v>44020</c:v>
                </c:pt>
                <c:pt idx="108">
                  <c:v>44021</c:v>
                </c:pt>
                <c:pt idx="109">
                  <c:v>44022</c:v>
                </c:pt>
                <c:pt idx="110">
                  <c:v>44023</c:v>
                </c:pt>
                <c:pt idx="111">
                  <c:v>44024</c:v>
                </c:pt>
                <c:pt idx="112">
                  <c:v>44025</c:v>
                </c:pt>
                <c:pt idx="113">
                  <c:v>44026</c:v>
                </c:pt>
                <c:pt idx="114">
                  <c:v>44027</c:v>
                </c:pt>
                <c:pt idx="115">
                  <c:v>44028</c:v>
                </c:pt>
                <c:pt idx="116">
                  <c:v>44029</c:v>
                </c:pt>
                <c:pt idx="117">
                  <c:v>44030</c:v>
                </c:pt>
                <c:pt idx="118">
                  <c:v>44031</c:v>
                </c:pt>
                <c:pt idx="119">
                  <c:v>44032</c:v>
                </c:pt>
                <c:pt idx="120">
                  <c:v>44033</c:v>
                </c:pt>
                <c:pt idx="121">
                  <c:v>44034</c:v>
                </c:pt>
                <c:pt idx="122">
                  <c:v>44035</c:v>
                </c:pt>
                <c:pt idx="123">
                  <c:v>44036</c:v>
                </c:pt>
                <c:pt idx="124">
                  <c:v>44037</c:v>
                </c:pt>
                <c:pt idx="125">
                  <c:v>44038</c:v>
                </c:pt>
                <c:pt idx="126">
                  <c:v>44039</c:v>
                </c:pt>
                <c:pt idx="127">
                  <c:v>44040</c:v>
                </c:pt>
                <c:pt idx="128">
                  <c:v>44041</c:v>
                </c:pt>
                <c:pt idx="129">
                  <c:v>44042</c:v>
                </c:pt>
                <c:pt idx="130">
                  <c:v>44043</c:v>
                </c:pt>
                <c:pt idx="131">
                  <c:v>44044</c:v>
                </c:pt>
                <c:pt idx="132">
                  <c:v>44045</c:v>
                </c:pt>
                <c:pt idx="133">
                  <c:v>44046</c:v>
                </c:pt>
                <c:pt idx="134">
                  <c:v>44047</c:v>
                </c:pt>
                <c:pt idx="135">
                  <c:v>44048</c:v>
                </c:pt>
                <c:pt idx="136">
                  <c:v>44049</c:v>
                </c:pt>
                <c:pt idx="137">
                  <c:v>44050</c:v>
                </c:pt>
                <c:pt idx="138">
                  <c:v>44051</c:v>
                </c:pt>
                <c:pt idx="139">
                  <c:v>44052</c:v>
                </c:pt>
                <c:pt idx="140">
                  <c:v>44053</c:v>
                </c:pt>
                <c:pt idx="141">
                  <c:v>44054</c:v>
                </c:pt>
                <c:pt idx="142">
                  <c:v>44055</c:v>
                </c:pt>
                <c:pt idx="143">
                  <c:v>44056</c:v>
                </c:pt>
                <c:pt idx="144">
                  <c:v>44057</c:v>
                </c:pt>
                <c:pt idx="145">
                  <c:v>44058</c:v>
                </c:pt>
                <c:pt idx="146">
                  <c:v>44059</c:v>
                </c:pt>
                <c:pt idx="147">
                  <c:v>44060</c:v>
                </c:pt>
                <c:pt idx="148">
                  <c:v>44061</c:v>
                </c:pt>
                <c:pt idx="149">
                  <c:v>44062</c:v>
                </c:pt>
                <c:pt idx="150">
                  <c:v>44063</c:v>
                </c:pt>
                <c:pt idx="151">
                  <c:v>44064</c:v>
                </c:pt>
                <c:pt idx="152">
                  <c:v>44065</c:v>
                </c:pt>
                <c:pt idx="153">
                  <c:v>44066</c:v>
                </c:pt>
                <c:pt idx="154">
                  <c:v>44067</c:v>
                </c:pt>
                <c:pt idx="155">
                  <c:v>44068</c:v>
                </c:pt>
                <c:pt idx="156">
                  <c:v>44069</c:v>
                </c:pt>
                <c:pt idx="157">
                  <c:v>44070</c:v>
                </c:pt>
                <c:pt idx="158">
                  <c:v>44071</c:v>
                </c:pt>
                <c:pt idx="159">
                  <c:v>44072</c:v>
                </c:pt>
                <c:pt idx="160">
                  <c:v>44073</c:v>
                </c:pt>
                <c:pt idx="161">
                  <c:v>44074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44079</c:v>
                </c:pt>
                <c:pt idx="167">
                  <c:v>44080</c:v>
                </c:pt>
                <c:pt idx="168">
                  <c:v>44081</c:v>
                </c:pt>
                <c:pt idx="169">
                  <c:v>44082</c:v>
                </c:pt>
                <c:pt idx="170">
                  <c:v>44083</c:v>
                </c:pt>
                <c:pt idx="171">
                  <c:v>44084</c:v>
                </c:pt>
                <c:pt idx="172">
                  <c:v>44085</c:v>
                </c:pt>
                <c:pt idx="173">
                  <c:v>44086</c:v>
                </c:pt>
                <c:pt idx="174">
                  <c:v>44087</c:v>
                </c:pt>
                <c:pt idx="175">
                  <c:v>44088</c:v>
                </c:pt>
                <c:pt idx="176">
                  <c:v>44089</c:v>
                </c:pt>
                <c:pt idx="177">
                  <c:v>44090</c:v>
                </c:pt>
                <c:pt idx="178">
                  <c:v>44091</c:v>
                </c:pt>
                <c:pt idx="179">
                  <c:v>44092</c:v>
                </c:pt>
                <c:pt idx="180">
                  <c:v>44093</c:v>
                </c:pt>
                <c:pt idx="181">
                  <c:v>44094</c:v>
                </c:pt>
                <c:pt idx="182">
                  <c:v>44095</c:v>
                </c:pt>
                <c:pt idx="183">
                  <c:v>44096</c:v>
                </c:pt>
                <c:pt idx="184">
                  <c:v>44097</c:v>
                </c:pt>
                <c:pt idx="185">
                  <c:v>44098</c:v>
                </c:pt>
                <c:pt idx="186">
                  <c:v>44099</c:v>
                </c:pt>
                <c:pt idx="187">
                  <c:v>44100</c:v>
                </c:pt>
                <c:pt idx="188">
                  <c:v>44101</c:v>
                </c:pt>
                <c:pt idx="189">
                  <c:v>44102</c:v>
                </c:pt>
                <c:pt idx="190">
                  <c:v>44103</c:v>
                </c:pt>
                <c:pt idx="191">
                  <c:v>44104</c:v>
                </c:pt>
                <c:pt idx="192">
                  <c:v>44105</c:v>
                </c:pt>
                <c:pt idx="193">
                  <c:v>44106</c:v>
                </c:pt>
                <c:pt idx="194">
                  <c:v>44107</c:v>
                </c:pt>
                <c:pt idx="195">
                  <c:v>44108</c:v>
                </c:pt>
                <c:pt idx="196">
                  <c:v>44109</c:v>
                </c:pt>
                <c:pt idx="197">
                  <c:v>44110</c:v>
                </c:pt>
                <c:pt idx="198">
                  <c:v>44111</c:v>
                </c:pt>
                <c:pt idx="199">
                  <c:v>44112</c:v>
                </c:pt>
                <c:pt idx="200">
                  <c:v>44113</c:v>
                </c:pt>
                <c:pt idx="201">
                  <c:v>44114</c:v>
                </c:pt>
                <c:pt idx="202">
                  <c:v>44115</c:v>
                </c:pt>
                <c:pt idx="203">
                  <c:v>44116</c:v>
                </c:pt>
                <c:pt idx="204">
                  <c:v>44117</c:v>
                </c:pt>
                <c:pt idx="205">
                  <c:v>44118</c:v>
                </c:pt>
                <c:pt idx="206">
                  <c:v>44119</c:v>
                </c:pt>
                <c:pt idx="207">
                  <c:v>44120</c:v>
                </c:pt>
                <c:pt idx="208">
                  <c:v>44121</c:v>
                </c:pt>
                <c:pt idx="209">
                  <c:v>44122</c:v>
                </c:pt>
                <c:pt idx="210">
                  <c:v>44123</c:v>
                </c:pt>
                <c:pt idx="211">
                  <c:v>44124</c:v>
                </c:pt>
                <c:pt idx="212">
                  <c:v>44125</c:v>
                </c:pt>
                <c:pt idx="213">
                  <c:v>44126</c:v>
                </c:pt>
                <c:pt idx="214">
                  <c:v>44127</c:v>
                </c:pt>
                <c:pt idx="215">
                  <c:v>44128</c:v>
                </c:pt>
                <c:pt idx="216">
                  <c:v>44129</c:v>
                </c:pt>
                <c:pt idx="217">
                  <c:v>44130</c:v>
                </c:pt>
                <c:pt idx="218">
                  <c:v>44131</c:v>
                </c:pt>
                <c:pt idx="219">
                  <c:v>44132</c:v>
                </c:pt>
                <c:pt idx="220">
                  <c:v>44133</c:v>
                </c:pt>
                <c:pt idx="221">
                  <c:v>44134</c:v>
                </c:pt>
                <c:pt idx="222">
                  <c:v>44135</c:v>
                </c:pt>
                <c:pt idx="223">
                  <c:v>44136</c:v>
                </c:pt>
                <c:pt idx="224">
                  <c:v>44137</c:v>
                </c:pt>
                <c:pt idx="225">
                  <c:v>44138</c:v>
                </c:pt>
                <c:pt idx="226">
                  <c:v>44139</c:v>
                </c:pt>
                <c:pt idx="227">
                  <c:v>44140</c:v>
                </c:pt>
                <c:pt idx="228">
                  <c:v>44141</c:v>
                </c:pt>
                <c:pt idx="229">
                  <c:v>44142</c:v>
                </c:pt>
                <c:pt idx="230">
                  <c:v>44143</c:v>
                </c:pt>
                <c:pt idx="231">
                  <c:v>44144</c:v>
                </c:pt>
                <c:pt idx="232">
                  <c:v>44145</c:v>
                </c:pt>
                <c:pt idx="233">
                  <c:v>44146</c:v>
                </c:pt>
                <c:pt idx="234">
                  <c:v>44147</c:v>
                </c:pt>
                <c:pt idx="235">
                  <c:v>44148</c:v>
                </c:pt>
                <c:pt idx="236">
                  <c:v>44149</c:v>
                </c:pt>
                <c:pt idx="237">
                  <c:v>44150</c:v>
                </c:pt>
                <c:pt idx="238">
                  <c:v>44151</c:v>
                </c:pt>
                <c:pt idx="239">
                  <c:v>44152</c:v>
                </c:pt>
                <c:pt idx="240">
                  <c:v>44153</c:v>
                </c:pt>
                <c:pt idx="241">
                  <c:v>44154</c:v>
                </c:pt>
                <c:pt idx="242">
                  <c:v>44155</c:v>
                </c:pt>
                <c:pt idx="243">
                  <c:v>44156</c:v>
                </c:pt>
                <c:pt idx="244">
                  <c:v>44157</c:v>
                </c:pt>
                <c:pt idx="245">
                  <c:v>44158</c:v>
                </c:pt>
                <c:pt idx="246">
                  <c:v>44159</c:v>
                </c:pt>
                <c:pt idx="247">
                  <c:v>44160</c:v>
                </c:pt>
                <c:pt idx="248">
                  <c:v>44161</c:v>
                </c:pt>
                <c:pt idx="249">
                  <c:v>44162</c:v>
                </c:pt>
                <c:pt idx="250">
                  <c:v>44163</c:v>
                </c:pt>
                <c:pt idx="251">
                  <c:v>44164</c:v>
                </c:pt>
                <c:pt idx="252">
                  <c:v>44165</c:v>
                </c:pt>
                <c:pt idx="253">
                  <c:v>44166</c:v>
                </c:pt>
                <c:pt idx="254">
                  <c:v>44167</c:v>
                </c:pt>
                <c:pt idx="255">
                  <c:v>44168</c:v>
                </c:pt>
                <c:pt idx="256">
                  <c:v>44169</c:v>
                </c:pt>
                <c:pt idx="257">
                  <c:v>44170</c:v>
                </c:pt>
                <c:pt idx="258">
                  <c:v>44171</c:v>
                </c:pt>
                <c:pt idx="259">
                  <c:v>44172</c:v>
                </c:pt>
                <c:pt idx="260">
                  <c:v>44173</c:v>
                </c:pt>
                <c:pt idx="261">
                  <c:v>44174</c:v>
                </c:pt>
                <c:pt idx="262">
                  <c:v>44175</c:v>
                </c:pt>
                <c:pt idx="263">
                  <c:v>44176</c:v>
                </c:pt>
                <c:pt idx="264">
                  <c:v>44177</c:v>
                </c:pt>
                <c:pt idx="265">
                  <c:v>44178</c:v>
                </c:pt>
                <c:pt idx="266">
                  <c:v>44179</c:v>
                </c:pt>
                <c:pt idx="267">
                  <c:v>44180</c:v>
                </c:pt>
                <c:pt idx="268">
                  <c:v>44181</c:v>
                </c:pt>
                <c:pt idx="269">
                  <c:v>44182</c:v>
                </c:pt>
              </c:numCache>
            </c:numRef>
          </c:cat>
          <c:val>
            <c:numRef>
              <c:f>Rt!$AL$3:$AL$272</c:f>
              <c:numCache>
                <c:formatCode>General</c:formatCode>
                <c:ptCount val="270"/>
                <c:pt idx="0">
                  <c:v>1.1000000000000001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1.1000000000000001</c:v>
                </c:pt>
                <c:pt idx="25">
                  <c:v>1.1000000000000001</c:v>
                </c:pt>
                <c:pt idx="26">
                  <c:v>1.1000000000000001</c:v>
                </c:pt>
                <c:pt idx="27">
                  <c:v>1.1000000000000001</c:v>
                </c:pt>
                <c:pt idx="28">
                  <c:v>1.1000000000000001</c:v>
                </c:pt>
                <c:pt idx="29">
                  <c:v>1.1000000000000001</c:v>
                </c:pt>
                <c:pt idx="30">
                  <c:v>1.1000000000000001</c:v>
                </c:pt>
                <c:pt idx="31">
                  <c:v>1.1000000000000001</c:v>
                </c:pt>
                <c:pt idx="32">
                  <c:v>1.1000000000000001</c:v>
                </c:pt>
                <c:pt idx="33">
                  <c:v>1.1000000000000001</c:v>
                </c:pt>
                <c:pt idx="34">
                  <c:v>1.1000000000000001</c:v>
                </c:pt>
                <c:pt idx="35">
                  <c:v>1.1000000000000001</c:v>
                </c:pt>
                <c:pt idx="36">
                  <c:v>1.1000000000000001</c:v>
                </c:pt>
                <c:pt idx="37">
                  <c:v>1.1000000000000001</c:v>
                </c:pt>
                <c:pt idx="38">
                  <c:v>1.1000000000000001</c:v>
                </c:pt>
                <c:pt idx="39">
                  <c:v>1.1000000000000001</c:v>
                </c:pt>
                <c:pt idx="40">
                  <c:v>1.1000000000000001</c:v>
                </c:pt>
                <c:pt idx="41">
                  <c:v>1.1000000000000001</c:v>
                </c:pt>
                <c:pt idx="42">
                  <c:v>1.1000000000000001</c:v>
                </c:pt>
                <c:pt idx="43">
                  <c:v>1.1000000000000001</c:v>
                </c:pt>
                <c:pt idx="44">
                  <c:v>1.1000000000000001</c:v>
                </c:pt>
                <c:pt idx="45">
                  <c:v>1.1000000000000001</c:v>
                </c:pt>
                <c:pt idx="46">
                  <c:v>1.1000000000000001</c:v>
                </c:pt>
                <c:pt idx="47">
                  <c:v>1.1000000000000001</c:v>
                </c:pt>
                <c:pt idx="48">
                  <c:v>1.1000000000000001</c:v>
                </c:pt>
                <c:pt idx="49">
                  <c:v>1.1000000000000001</c:v>
                </c:pt>
                <c:pt idx="50">
                  <c:v>1.1000000000000001</c:v>
                </c:pt>
                <c:pt idx="51">
                  <c:v>1.1000000000000001</c:v>
                </c:pt>
                <c:pt idx="52">
                  <c:v>1.1000000000000001</c:v>
                </c:pt>
                <c:pt idx="53">
                  <c:v>1.1000000000000001</c:v>
                </c:pt>
                <c:pt idx="54">
                  <c:v>1.1000000000000001</c:v>
                </c:pt>
                <c:pt idx="55">
                  <c:v>1.1000000000000001</c:v>
                </c:pt>
                <c:pt idx="56">
                  <c:v>1.1000000000000001</c:v>
                </c:pt>
                <c:pt idx="57">
                  <c:v>1.1000000000000001</c:v>
                </c:pt>
                <c:pt idx="58">
                  <c:v>1.1000000000000001</c:v>
                </c:pt>
                <c:pt idx="59">
                  <c:v>1.1000000000000001</c:v>
                </c:pt>
                <c:pt idx="60">
                  <c:v>1.1000000000000001</c:v>
                </c:pt>
                <c:pt idx="61">
                  <c:v>1.1000000000000001</c:v>
                </c:pt>
                <c:pt idx="62">
                  <c:v>1.1000000000000001</c:v>
                </c:pt>
                <c:pt idx="63">
                  <c:v>1.1000000000000001</c:v>
                </c:pt>
                <c:pt idx="64">
                  <c:v>1.1000000000000001</c:v>
                </c:pt>
                <c:pt idx="65">
                  <c:v>1.1000000000000001</c:v>
                </c:pt>
                <c:pt idx="66">
                  <c:v>1.1000000000000001</c:v>
                </c:pt>
                <c:pt idx="67">
                  <c:v>1.1000000000000001</c:v>
                </c:pt>
                <c:pt idx="68">
                  <c:v>1.1000000000000001</c:v>
                </c:pt>
                <c:pt idx="69">
                  <c:v>1.1000000000000001</c:v>
                </c:pt>
                <c:pt idx="70">
                  <c:v>1.1000000000000001</c:v>
                </c:pt>
                <c:pt idx="71">
                  <c:v>1.1000000000000001</c:v>
                </c:pt>
                <c:pt idx="72">
                  <c:v>1.1000000000000001</c:v>
                </c:pt>
                <c:pt idx="73">
                  <c:v>1.1000000000000001</c:v>
                </c:pt>
                <c:pt idx="74">
                  <c:v>1.1000000000000001</c:v>
                </c:pt>
                <c:pt idx="75">
                  <c:v>1.1000000000000001</c:v>
                </c:pt>
                <c:pt idx="76">
                  <c:v>1.1000000000000001</c:v>
                </c:pt>
                <c:pt idx="77">
                  <c:v>1.1000000000000001</c:v>
                </c:pt>
                <c:pt idx="78">
                  <c:v>1.1000000000000001</c:v>
                </c:pt>
                <c:pt idx="79">
                  <c:v>1.1000000000000001</c:v>
                </c:pt>
                <c:pt idx="80">
                  <c:v>1.1000000000000001</c:v>
                </c:pt>
                <c:pt idx="81">
                  <c:v>1.1000000000000001</c:v>
                </c:pt>
                <c:pt idx="82">
                  <c:v>1.1000000000000001</c:v>
                </c:pt>
                <c:pt idx="83">
                  <c:v>1.1000000000000001</c:v>
                </c:pt>
                <c:pt idx="84">
                  <c:v>1.1000000000000001</c:v>
                </c:pt>
                <c:pt idx="85">
                  <c:v>1.1000000000000001</c:v>
                </c:pt>
                <c:pt idx="86">
                  <c:v>1.1000000000000001</c:v>
                </c:pt>
                <c:pt idx="87">
                  <c:v>1.1000000000000001</c:v>
                </c:pt>
                <c:pt idx="88">
                  <c:v>1.1000000000000001</c:v>
                </c:pt>
                <c:pt idx="89">
                  <c:v>1.1000000000000001</c:v>
                </c:pt>
                <c:pt idx="90">
                  <c:v>1.1000000000000001</c:v>
                </c:pt>
                <c:pt idx="91">
                  <c:v>1.1000000000000001</c:v>
                </c:pt>
                <c:pt idx="92">
                  <c:v>1.1000000000000001</c:v>
                </c:pt>
                <c:pt idx="93">
                  <c:v>1.1000000000000001</c:v>
                </c:pt>
                <c:pt idx="94">
                  <c:v>1.1000000000000001</c:v>
                </c:pt>
                <c:pt idx="95">
                  <c:v>1.1000000000000001</c:v>
                </c:pt>
                <c:pt idx="96">
                  <c:v>1.1000000000000001</c:v>
                </c:pt>
                <c:pt idx="97">
                  <c:v>1.1000000000000001</c:v>
                </c:pt>
                <c:pt idx="98">
                  <c:v>1.1000000000000001</c:v>
                </c:pt>
                <c:pt idx="99">
                  <c:v>1.1000000000000001</c:v>
                </c:pt>
                <c:pt idx="100">
                  <c:v>1.1000000000000001</c:v>
                </c:pt>
                <c:pt idx="101">
                  <c:v>1.1000000000000001</c:v>
                </c:pt>
                <c:pt idx="102">
                  <c:v>1.1000000000000001</c:v>
                </c:pt>
                <c:pt idx="103">
                  <c:v>1.1000000000000001</c:v>
                </c:pt>
                <c:pt idx="104">
                  <c:v>1.1000000000000001</c:v>
                </c:pt>
                <c:pt idx="105">
                  <c:v>1.1000000000000001</c:v>
                </c:pt>
                <c:pt idx="106">
                  <c:v>1.1000000000000001</c:v>
                </c:pt>
                <c:pt idx="107">
                  <c:v>1.1000000000000001</c:v>
                </c:pt>
                <c:pt idx="108">
                  <c:v>1.1000000000000001</c:v>
                </c:pt>
                <c:pt idx="109">
                  <c:v>1.1000000000000001</c:v>
                </c:pt>
                <c:pt idx="110">
                  <c:v>1.1000000000000001</c:v>
                </c:pt>
                <c:pt idx="111">
                  <c:v>1.1000000000000001</c:v>
                </c:pt>
                <c:pt idx="112">
                  <c:v>1.1000000000000001</c:v>
                </c:pt>
                <c:pt idx="113">
                  <c:v>1.1000000000000001</c:v>
                </c:pt>
                <c:pt idx="114">
                  <c:v>1.1000000000000001</c:v>
                </c:pt>
                <c:pt idx="115">
                  <c:v>1.1000000000000001</c:v>
                </c:pt>
                <c:pt idx="116">
                  <c:v>1.1000000000000001</c:v>
                </c:pt>
                <c:pt idx="117">
                  <c:v>1.1000000000000001</c:v>
                </c:pt>
                <c:pt idx="118">
                  <c:v>1.1000000000000001</c:v>
                </c:pt>
                <c:pt idx="119">
                  <c:v>1.1000000000000001</c:v>
                </c:pt>
                <c:pt idx="120">
                  <c:v>1.1000000000000001</c:v>
                </c:pt>
                <c:pt idx="121">
                  <c:v>1.1000000000000001</c:v>
                </c:pt>
                <c:pt idx="122">
                  <c:v>1.1000000000000001</c:v>
                </c:pt>
                <c:pt idx="123">
                  <c:v>1.1000000000000001</c:v>
                </c:pt>
                <c:pt idx="124">
                  <c:v>1.1000000000000001</c:v>
                </c:pt>
                <c:pt idx="125">
                  <c:v>1.1000000000000001</c:v>
                </c:pt>
                <c:pt idx="126">
                  <c:v>1.1000000000000001</c:v>
                </c:pt>
                <c:pt idx="127">
                  <c:v>1.1000000000000001</c:v>
                </c:pt>
                <c:pt idx="128">
                  <c:v>1.1000000000000001</c:v>
                </c:pt>
                <c:pt idx="129">
                  <c:v>1.1000000000000001</c:v>
                </c:pt>
                <c:pt idx="130">
                  <c:v>1.1000000000000001</c:v>
                </c:pt>
                <c:pt idx="131">
                  <c:v>1.1000000000000001</c:v>
                </c:pt>
                <c:pt idx="132">
                  <c:v>1.1000000000000001</c:v>
                </c:pt>
                <c:pt idx="133">
                  <c:v>1.1000000000000001</c:v>
                </c:pt>
                <c:pt idx="134">
                  <c:v>1.1000000000000001</c:v>
                </c:pt>
                <c:pt idx="135">
                  <c:v>1.1000000000000001</c:v>
                </c:pt>
                <c:pt idx="136">
                  <c:v>1.1000000000000001</c:v>
                </c:pt>
                <c:pt idx="137">
                  <c:v>1.1000000000000001</c:v>
                </c:pt>
                <c:pt idx="138">
                  <c:v>1.1000000000000001</c:v>
                </c:pt>
                <c:pt idx="139">
                  <c:v>1.1000000000000001</c:v>
                </c:pt>
                <c:pt idx="140">
                  <c:v>1.1000000000000001</c:v>
                </c:pt>
                <c:pt idx="141">
                  <c:v>1.1000000000000001</c:v>
                </c:pt>
                <c:pt idx="142">
                  <c:v>1.1000000000000001</c:v>
                </c:pt>
                <c:pt idx="143">
                  <c:v>1.1000000000000001</c:v>
                </c:pt>
                <c:pt idx="144">
                  <c:v>1.1000000000000001</c:v>
                </c:pt>
                <c:pt idx="145">
                  <c:v>1.1000000000000001</c:v>
                </c:pt>
                <c:pt idx="146">
                  <c:v>1.1000000000000001</c:v>
                </c:pt>
                <c:pt idx="147">
                  <c:v>1.1000000000000001</c:v>
                </c:pt>
                <c:pt idx="148">
                  <c:v>1.1000000000000001</c:v>
                </c:pt>
                <c:pt idx="149">
                  <c:v>1.1000000000000001</c:v>
                </c:pt>
                <c:pt idx="150">
                  <c:v>1.1000000000000001</c:v>
                </c:pt>
                <c:pt idx="151">
                  <c:v>1.1000000000000001</c:v>
                </c:pt>
                <c:pt idx="152">
                  <c:v>1.1000000000000001</c:v>
                </c:pt>
                <c:pt idx="153">
                  <c:v>1.1000000000000001</c:v>
                </c:pt>
                <c:pt idx="154">
                  <c:v>1.1000000000000001</c:v>
                </c:pt>
                <c:pt idx="155">
                  <c:v>1.1000000000000001</c:v>
                </c:pt>
                <c:pt idx="156">
                  <c:v>1.1000000000000001</c:v>
                </c:pt>
                <c:pt idx="157">
                  <c:v>1.1000000000000001</c:v>
                </c:pt>
                <c:pt idx="158">
                  <c:v>1.1000000000000001</c:v>
                </c:pt>
                <c:pt idx="159">
                  <c:v>1.1000000000000001</c:v>
                </c:pt>
                <c:pt idx="160">
                  <c:v>1.1000000000000001</c:v>
                </c:pt>
                <c:pt idx="161">
                  <c:v>1.1000000000000001</c:v>
                </c:pt>
                <c:pt idx="162">
                  <c:v>1.1000000000000001</c:v>
                </c:pt>
                <c:pt idx="163">
                  <c:v>1.1000000000000001</c:v>
                </c:pt>
                <c:pt idx="164">
                  <c:v>1.1000000000000001</c:v>
                </c:pt>
                <c:pt idx="165">
                  <c:v>1.1000000000000001</c:v>
                </c:pt>
                <c:pt idx="166">
                  <c:v>1.1000000000000001</c:v>
                </c:pt>
                <c:pt idx="167">
                  <c:v>1.1000000000000001</c:v>
                </c:pt>
                <c:pt idx="168">
                  <c:v>1.1000000000000001</c:v>
                </c:pt>
                <c:pt idx="169">
                  <c:v>1.1000000000000001</c:v>
                </c:pt>
                <c:pt idx="170">
                  <c:v>1.1000000000000001</c:v>
                </c:pt>
                <c:pt idx="171">
                  <c:v>1.1000000000000001</c:v>
                </c:pt>
                <c:pt idx="172">
                  <c:v>1.1000000000000001</c:v>
                </c:pt>
                <c:pt idx="173">
                  <c:v>1.1000000000000001</c:v>
                </c:pt>
                <c:pt idx="174">
                  <c:v>1.1000000000000001</c:v>
                </c:pt>
                <c:pt idx="175">
                  <c:v>1.1000000000000001</c:v>
                </c:pt>
                <c:pt idx="176">
                  <c:v>1.1000000000000001</c:v>
                </c:pt>
                <c:pt idx="177">
                  <c:v>1.1000000000000001</c:v>
                </c:pt>
                <c:pt idx="178">
                  <c:v>1.1000000000000001</c:v>
                </c:pt>
                <c:pt idx="179">
                  <c:v>1.1000000000000001</c:v>
                </c:pt>
                <c:pt idx="180">
                  <c:v>1.1000000000000001</c:v>
                </c:pt>
                <c:pt idx="181">
                  <c:v>1.1000000000000001</c:v>
                </c:pt>
                <c:pt idx="182">
                  <c:v>1.1000000000000001</c:v>
                </c:pt>
                <c:pt idx="183">
                  <c:v>1.1000000000000001</c:v>
                </c:pt>
                <c:pt idx="184">
                  <c:v>1.1000000000000001</c:v>
                </c:pt>
                <c:pt idx="185">
                  <c:v>1.1000000000000001</c:v>
                </c:pt>
                <c:pt idx="186">
                  <c:v>1.1000000000000001</c:v>
                </c:pt>
                <c:pt idx="187">
                  <c:v>1.1000000000000001</c:v>
                </c:pt>
                <c:pt idx="188">
                  <c:v>1.1000000000000001</c:v>
                </c:pt>
                <c:pt idx="189">
                  <c:v>1.1000000000000001</c:v>
                </c:pt>
                <c:pt idx="190">
                  <c:v>1.1000000000000001</c:v>
                </c:pt>
                <c:pt idx="191">
                  <c:v>1.1000000000000001</c:v>
                </c:pt>
                <c:pt idx="192">
                  <c:v>1.1000000000000001</c:v>
                </c:pt>
                <c:pt idx="193">
                  <c:v>1.1000000000000001</c:v>
                </c:pt>
                <c:pt idx="194">
                  <c:v>1.1000000000000001</c:v>
                </c:pt>
                <c:pt idx="195">
                  <c:v>1.1000000000000001</c:v>
                </c:pt>
                <c:pt idx="196">
                  <c:v>1.1000000000000001</c:v>
                </c:pt>
                <c:pt idx="197">
                  <c:v>1.1000000000000001</c:v>
                </c:pt>
                <c:pt idx="198">
                  <c:v>1.1000000000000001</c:v>
                </c:pt>
                <c:pt idx="199">
                  <c:v>1.1000000000000001</c:v>
                </c:pt>
                <c:pt idx="200">
                  <c:v>1.1000000000000001</c:v>
                </c:pt>
                <c:pt idx="201">
                  <c:v>1.1000000000000001</c:v>
                </c:pt>
                <c:pt idx="202">
                  <c:v>1.1000000000000001</c:v>
                </c:pt>
                <c:pt idx="203">
                  <c:v>1.1000000000000001</c:v>
                </c:pt>
                <c:pt idx="204">
                  <c:v>1.1000000000000001</c:v>
                </c:pt>
                <c:pt idx="205">
                  <c:v>1.1000000000000001</c:v>
                </c:pt>
                <c:pt idx="206">
                  <c:v>1.1000000000000001</c:v>
                </c:pt>
                <c:pt idx="207">
                  <c:v>1.1000000000000001</c:v>
                </c:pt>
                <c:pt idx="208">
                  <c:v>1.1000000000000001</c:v>
                </c:pt>
                <c:pt idx="209">
                  <c:v>1.1000000000000001</c:v>
                </c:pt>
                <c:pt idx="210">
                  <c:v>1.1000000000000001</c:v>
                </c:pt>
                <c:pt idx="211">
                  <c:v>1.1000000000000001</c:v>
                </c:pt>
                <c:pt idx="212">
                  <c:v>1.1000000000000001</c:v>
                </c:pt>
                <c:pt idx="213">
                  <c:v>1.1000000000000001</c:v>
                </c:pt>
                <c:pt idx="214">
                  <c:v>1.1000000000000001</c:v>
                </c:pt>
                <c:pt idx="215">
                  <c:v>1.1000000000000001</c:v>
                </c:pt>
                <c:pt idx="216">
                  <c:v>1.1000000000000001</c:v>
                </c:pt>
                <c:pt idx="217">
                  <c:v>1.1000000000000001</c:v>
                </c:pt>
                <c:pt idx="218">
                  <c:v>1.1000000000000001</c:v>
                </c:pt>
                <c:pt idx="219">
                  <c:v>1.1000000000000001</c:v>
                </c:pt>
                <c:pt idx="220">
                  <c:v>1.1000000000000001</c:v>
                </c:pt>
                <c:pt idx="221">
                  <c:v>1.1000000000000001</c:v>
                </c:pt>
                <c:pt idx="222">
                  <c:v>1.1000000000000001</c:v>
                </c:pt>
                <c:pt idx="223">
                  <c:v>1.1000000000000001</c:v>
                </c:pt>
                <c:pt idx="224">
                  <c:v>1.1000000000000001</c:v>
                </c:pt>
                <c:pt idx="225">
                  <c:v>1.1000000000000001</c:v>
                </c:pt>
                <c:pt idx="226">
                  <c:v>1.1000000000000001</c:v>
                </c:pt>
                <c:pt idx="227">
                  <c:v>1.1000000000000001</c:v>
                </c:pt>
                <c:pt idx="228">
                  <c:v>1.1000000000000001</c:v>
                </c:pt>
                <c:pt idx="229">
                  <c:v>1.1000000000000001</c:v>
                </c:pt>
                <c:pt idx="230">
                  <c:v>1.1000000000000001</c:v>
                </c:pt>
                <c:pt idx="231">
                  <c:v>1.1000000000000001</c:v>
                </c:pt>
                <c:pt idx="232">
                  <c:v>1.1000000000000001</c:v>
                </c:pt>
                <c:pt idx="233">
                  <c:v>1.1000000000000001</c:v>
                </c:pt>
                <c:pt idx="234">
                  <c:v>1.1000000000000001</c:v>
                </c:pt>
                <c:pt idx="235">
                  <c:v>1.1000000000000001</c:v>
                </c:pt>
                <c:pt idx="236">
                  <c:v>1.1000000000000001</c:v>
                </c:pt>
                <c:pt idx="237">
                  <c:v>1.1000000000000001</c:v>
                </c:pt>
                <c:pt idx="238">
                  <c:v>1.1000000000000001</c:v>
                </c:pt>
                <c:pt idx="239">
                  <c:v>1.1000000000000001</c:v>
                </c:pt>
                <c:pt idx="240">
                  <c:v>1.1000000000000001</c:v>
                </c:pt>
                <c:pt idx="241">
                  <c:v>1.1000000000000001</c:v>
                </c:pt>
                <c:pt idx="242">
                  <c:v>1.1000000000000001</c:v>
                </c:pt>
                <c:pt idx="243">
                  <c:v>1.1000000000000001</c:v>
                </c:pt>
                <c:pt idx="244">
                  <c:v>1.1000000000000001</c:v>
                </c:pt>
                <c:pt idx="245">
                  <c:v>1.1000000000000001</c:v>
                </c:pt>
                <c:pt idx="246">
                  <c:v>1.1000000000000001</c:v>
                </c:pt>
                <c:pt idx="247">
                  <c:v>1.1000000000000001</c:v>
                </c:pt>
                <c:pt idx="248">
                  <c:v>1.1000000000000001</c:v>
                </c:pt>
                <c:pt idx="249">
                  <c:v>1.1000000000000001</c:v>
                </c:pt>
                <c:pt idx="250">
                  <c:v>1.1000000000000001</c:v>
                </c:pt>
                <c:pt idx="251">
                  <c:v>1.1000000000000001</c:v>
                </c:pt>
                <c:pt idx="252">
                  <c:v>1.1000000000000001</c:v>
                </c:pt>
                <c:pt idx="253">
                  <c:v>1.1000000000000001</c:v>
                </c:pt>
                <c:pt idx="254">
                  <c:v>1.1000000000000001</c:v>
                </c:pt>
                <c:pt idx="255">
                  <c:v>1.1000000000000001</c:v>
                </c:pt>
                <c:pt idx="256">
                  <c:v>1.1000000000000001</c:v>
                </c:pt>
                <c:pt idx="257">
                  <c:v>1.1000000000000001</c:v>
                </c:pt>
                <c:pt idx="258">
                  <c:v>1.1000000000000001</c:v>
                </c:pt>
                <c:pt idx="259">
                  <c:v>1.1000000000000001</c:v>
                </c:pt>
                <c:pt idx="260">
                  <c:v>1.1000000000000001</c:v>
                </c:pt>
                <c:pt idx="261">
                  <c:v>1.1000000000000001</c:v>
                </c:pt>
                <c:pt idx="262">
                  <c:v>1.1000000000000001</c:v>
                </c:pt>
                <c:pt idx="263">
                  <c:v>1.1000000000000001</c:v>
                </c:pt>
                <c:pt idx="264">
                  <c:v>1.1000000000000001</c:v>
                </c:pt>
                <c:pt idx="265">
                  <c:v>1.1000000000000001</c:v>
                </c:pt>
                <c:pt idx="266">
                  <c:v>1.1000000000000001</c:v>
                </c:pt>
                <c:pt idx="267">
                  <c:v>1.1000000000000001</c:v>
                </c:pt>
                <c:pt idx="268">
                  <c:v>1.1000000000000001</c:v>
                </c:pt>
                <c:pt idx="269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99-4918-9C91-ECA584F4CB46}"/>
            </c:ext>
          </c:extLst>
        </c:ser>
        <c:ser>
          <c:idx val="1"/>
          <c:order val="4"/>
          <c:tx>
            <c:strRef>
              <c:f>Rt!$AM$2</c:f>
              <c:strCache>
                <c:ptCount val="1"/>
                <c:pt idx="0">
                  <c:v>Rt Sciensano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Rt!$AK$3:$AK$272</c:f>
              <c:numCache>
                <c:formatCode>d\-mmm</c:formatCode>
                <c:ptCount val="270"/>
                <c:pt idx="0">
                  <c:v>43913</c:v>
                </c:pt>
                <c:pt idx="1">
                  <c:v>43914</c:v>
                </c:pt>
                <c:pt idx="2">
                  <c:v>43915</c:v>
                </c:pt>
                <c:pt idx="3">
                  <c:v>43916</c:v>
                </c:pt>
                <c:pt idx="4">
                  <c:v>43917</c:v>
                </c:pt>
                <c:pt idx="5">
                  <c:v>43918</c:v>
                </c:pt>
                <c:pt idx="6">
                  <c:v>43919</c:v>
                </c:pt>
                <c:pt idx="7">
                  <c:v>43920</c:v>
                </c:pt>
                <c:pt idx="8">
                  <c:v>43921</c:v>
                </c:pt>
                <c:pt idx="9">
                  <c:v>43922</c:v>
                </c:pt>
                <c:pt idx="10">
                  <c:v>43923</c:v>
                </c:pt>
                <c:pt idx="11">
                  <c:v>43924</c:v>
                </c:pt>
                <c:pt idx="12">
                  <c:v>43925</c:v>
                </c:pt>
                <c:pt idx="13">
                  <c:v>43926</c:v>
                </c:pt>
                <c:pt idx="14">
                  <c:v>43927</c:v>
                </c:pt>
                <c:pt idx="15">
                  <c:v>43928</c:v>
                </c:pt>
                <c:pt idx="16">
                  <c:v>43929</c:v>
                </c:pt>
                <c:pt idx="17">
                  <c:v>43930</c:v>
                </c:pt>
                <c:pt idx="18">
                  <c:v>43931</c:v>
                </c:pt>
                <c:pt idx="19">
                  <c:v>43932</c:v>
                </c:pt>
                <c:pt idx="20">
                  <c:v>43933</c:v>
                </c:pt>
                <c:pt idx="21">
                  <c:v>43934</c:v>
                </c:pt>
                <c:pt idx="22">
                  <c:v>43935</c:v>
                </c:pt>
                <c:pt idx="23">
                  <c:v>43936</c:v>
                </c:pt>
                <c:pt idx="24">
                  <c:v>43937</c:v>
                </c:pt>
                <c:pt idx="25">
                  <c:v>43938</c:v>
                </c:pt>
                <c:pt idx="26">
                  <c:v>43939</c:v>
                </c:pt>
                <c:pt idx="27">
                  <c:v>43940</c:v>
                </c:pt>
                <c:pt idx="28">
                  <c:v>43941</c:v>
                </c:pt>
                <c:pt idx="29">
                  <c:v>43942</c:v>
                </c:pt>
                <c:pt idx="30">
                  <c:v>43943</c:v>
                </c:pt>
                <c:pt idx="31">
                  <c:v>43944</c:v>
                </c:pt>
                <c:pt idx="32">
                  <c:v>43945</c:v>
                </c:pt>
                <c:pt idx="33">
                  <c:v>43946</c:v>
                </c:pt>
                <c:pt idx="34">
                  <c:v>43947</c:v>
                </c:pt>
                <c:pt idx="35">
                  <c:v>43948</c:v>
                </c:pt>
                <c:pt idx="36">
                  <c:v>43949</c:v>
                </c:pt>
                <c:pt idx="37">
                  <c:v>43950</c:v>
                </c:pt>
                <c:pt idx="38">
                  <c:v>43951</c:v>
                </c:pt>
                <c:pt idx="39">
                  <c:v>43952</c:v>
                </c:pt>
                <c:pt idx="40">
                  <c:v>43953</c:v>
                </c:pt>
                <c:pt idx="41">
                  <c:v>43954</c:v>
                </c:pt>
                <c:pt idx="42">
                  <c:v>43955</c:v>
                </c:pt>
                <c:pt idx="43">
                  <c:v>43956</c:v>
                </c:pt>
                <c:pt idx="44">
                  <c:v>43957</c:v>
                </c:pt>
                <c:pt idx="45">
                  <c:v>43958</c:v>
                </c:pt>
                <c:pt idx="46">
                  <c:v>43959</c:v>
                </c:pt>
                <c:pt idx="47">
                  <c:v>43960</c:v>
                </c:pt>
                <c:pt idx="48">
                  <c:v>43961</c:v>
                </c:pt>
                <c:pt idx="49">
                  <c:v>43962</c:v>
                </c:pt>
                <c:pt idx="50">
                  <c:v>43963</c:v>
                </c:pt>
                <c:pt idx="51">
                  <c:v>43964</c:v>
                </c:pt>
                <c:pt idx="52">
                  <c:v>43965</c:v>
                </c:pt>
                <c:pt idx="53">
                  <c:v>43966</c:v>
                </c:pt>
                <c:pt idx="54">
                  <c:v>43967</c:v>
                </c:pt>
                <c:pt idx="55">
                  <c:v>43968</c:v>
                </c:pt>
                <c:pt idx="56">
                  <c:v>43969</c:v>
                </c:pt>
                <c:pt idx="57">
                  <c:v>43970</c:v>
                </c:pt>
                <c:pt idx="58">
                  <c:v>43971</c:v>
                </c:pt>
                <c:pt idx="59">
                  <c:v>43972</c:v>
                </c:pt>
                <c:pt idx="60">
                  <c:v>43973</c:v>
                </c:pt>
                <c:pt idx="61">
                  <c:v>43974</c:v>
                </c:pt>
                <c:pt idx="62">
                  <c:v>43975</c:v>
                </c:pt>
                <c:pt idx="63">
                  <c:v>43976</c:v>
                </c:pt>
                <c:pt idx="64">
                  <c:v>43977</c:v>
                </c:pt>
                <c:pt idx="65">
                  <c:v>43978</c:v>
                </c:pt>
                <c:pt idx="66">
                  <c:v>43979</c:v>
                </c:pt>
                <c:pt idx="67">
                  <c:v>43980</c:v>
                </c:pt>
                <c:pt idx="68">
                  <c:v>43981</c:v>
                </c:pt>
                <c:pt idx="69">
                  <c:v>43982</c:v>
                </c:pt>
                <c:pt idx="70">
                  <c:v>43983</c:v>
                </c:pt>
                <c:pt idx="71">
                  <c:v>43984</c:v>
                </c:pt>
                <c:pt idx="72">
                  <c:v>43985</c:v>
                </c:pt>
                <c:pt idx="73">
                  <c:v>43986</c:v>
                </c:pt>
                <c:pt idx="74">
                  <c:v>43987</c:v>
                </c:pt>
                <c:pt idx="75">
                  <c:v>43988</c:v>
                </c:pt>
                <c:pt idx="76">
                  <c:v>43989</c:v>
                </c:pt>
                <c:pt idx="77">
                  <c:v>43990</c:v>
                </c:pt>
                <c:pt idx="78">
                  <c:v>43991</c:v>
                </c:pt>
                <c:pt idx="79">
                  <c:v>43992</c:v>
                </c:pt>
                <c:pt idx="80">
                  <c:v>43993</c:v>
                </c:pt>
                <c:pt idx="81">
                  <c:v>43994</c:v>
                </c:pt>
                <c:pt idx="82">
                  <c:v>43995</c:v>
                </c:pt>
                <c:pt idx="83">
                  <c:v>43996</c:v>
                </c:pt>
                <c:pt idx="84">
                  <c:v>43997</c:v>
                </c:pt>
                <c:pt idx="85">
                  <c:v>43998</c:v>
                </c:pt>
                <c:pt idx="86">
                  <c:v>43999</c:v>
                </c:pt>
                <c:pt idx="87">
                  <c:v>44000</c:v>
                </c:pt>
                <c:pt idx="88">
                  <c:v>44001</c:v>
                </c:pt>
                <c:pt idx="89">
                  <c:v>44002</c:v>
                </c:pt>
                <c:pt idx="90">
                  <c:v>44003</c:v>
                </c:pt>
                <c:pt idx="91">
                  <c:v>44004</c:v>
                </c:pt>
                <c:pt idx="92">
                  <c:v>44005</c:v>
                </c:pt>
                <c:pt idx="93">
                  <c:v>44006</c:v>
                </c:pt>
                <c:pt idx="94">
                  <c:v>44007</c:v>
                </c:pt>
                <c:pt idx="95">
                  <c:v>44008</c:v>
                </c:pt>
                <c:pt idx="96">
                  <c:v>44009</c:v>
                </c:pt>
                <c:pt idx="97">
                  <c:v>44010</c:v>
                </c:pt>
                <c:pt idx="98">
                  <c:v>44011</c:v>
                </c:pt>
                <c:pt idx="99">
                  <c:v>44012</c:v>
                </c:pt>
                <c:pt idx="100">
                  <c:v>44013</c:v>
                </c:pt>
                <c:pt idx="101">
                  <c:v>44014</c:v>
                </c:pt>
                <c:pt idx="102">
                  <c:v>44015</c:v>
                </c:pt>
                <c:pt idx="103">
                  <c:v>44016</c:v>
                </c:pt>
                <c:pt idx="104">
                  <c:v>44017</c:v>
                </c:pt>
                <c:pt idx="105">
                  <c:v>44018</c:v>
                </c:pt>
                <c:pt idx="106">
                  <c:v>44019</c:v>
                </c:pt>
                <c:pt idx="107">
                  <c:v>44020</c:v>
                </c:pt>
                <c:pt idx="108">
                  <c:v>44021</c:v>
                </c:pt>
                <c:pt idx="109">
                  <c:v>44022</c:v>
                </c:pt>
                <c:pt idx="110">
                  <c:v>44023</c:v>
                </c:pt>
                <c:pt idx="111">
                  <c:v>44024</c:v>
                </c:pt>
                <c:pt idx="112">
                  <c:v>44025</c:v>
                </c:pt>
                <c:pt idx="113">
                  <c:v>44026</c:v>
                </c:pt>
                <c:pt idx="114">
                  <c:v>44027</c:v>
                </c:pt>
                <c:pt idx="115">
                  <c:v>44028</c:v>
                </c:pt>
                <c:pt idx="116">
                  <c:v>44029</c:v>
                </c:pt>
                <c:pt idx="117">
                  <c:v>44030</c:v>
                </c:pt>
                <c:pt idx="118">
                  <c:v>44031</c:v>
                </c:pt>
                <c:pt idx="119">
                  <c:v>44032</c:v>
                </c:pt>
                <c:pt idx="120">
                  <c:v>44033</c:v>
                </c:pt>
                <c:pt idx="121">
                  <c:v>44034</c:v>
                </c:pt>
                <c:pt idx="122">
                  <c:v>44035</c:v>
                </c:pt>
                <c:pt idx="123">
                  <c:v>44036</c:v>
                </c:pt>
                <c:pt idx="124">
                  <c:v>44037</c:v>
                </c:pt>
                <c:pt idx="125">
                  <c:v>44038</c:v>
                </c:pt>
                <c:pt idx="126">
                  <c:v>44039</c:v>
                </c:pt>
                <c:pt idx="127">
                  <c:v>44040</c:v>
                </c:pt>
                <c:pt idx="128">
                  <c:v>44041</c:v>
                </c:pt>
                <c:pt idx="129">
                  <c:v>44042</c:v>
                </c:pt>
                <c:pt idx="130">
                  <c:v>44043</c:v>
                </c:pt>
                <c:pt idx="131">
                  <c:v>44044</c:v>
                </c:pt>
                <c:pt idx="132">
                  <c:v>44045</c:v>
                </c:pt>
                <c:pt idx="133">
                  <c:v>44046</c:v>
                </c:pt>
                <c:pt idx="134">
                  <c:v>44047</c:v>
                </c:pt>
                <c:pt idx="135">
                  <c:v>44048</c:v>
                </c:pt>
                <c:pt idx="136">
                  <c:v>44049</c:v>
                </c:pt>
                <c:pt idx="137">
                  <c:v>44050</c:v>
                </c:pt>
                <c:pt idx="138">
                  <c:v>44051</c:v>
                </c:pt>
                <c:pt idx="139">
                  <c:v>44052</c:v>
                </c:pt>
                <c:pt idx="140">
                  <c:v>44053</c:v>
                </c:pt>
                <c:pt idx="141">
                  <c:v>44054</c:v>
                </c:pt>
                <c:pt idx="142">
                  <c:v>44055</c:v>
                </c:pt>
                <c:pt idx="143">
                  <c:v>44056</c:v>
                </c:pt>
                <c:pt idx="144">
                  <c:v>44057</c:v>
                </c:pt>
                <c:pt idx="145">
                  <c:v>44058</c:v>
                </c:pt>
                <c:pt idx="146">
                  <c:v>44059</c:v>
                </c:pt>
                <c:pt idx="147">
                  <c:v>44060</c:v>
                </c:pt>
                <c:pt idx="148">
                  <c:v>44061</c:v>
                </c:pt>
                <c:pt idx="149">
                  <c:v>44062</c:v>
                </c:pt>
                <c:pt idx="150">
                  <c:v>44063</c:v>
                </c:pt>
                <c:pt idx="151">
                  <c:v>44064</c:v>
                </c:pt>
                <c:pt idx="152">
                  <c:v>44065</c:v>
                </c:pt>
                <c:pt idx="153">
                  <c:v>44066</c:v>
                </c:pt>
                <c:pt idx="154">
                  <c:v>44067</c:v>
                </c:pt>
                <c:pt idx="155">
                  <c:v>44068</c:v>
                </c:pt>
                <c:pt idx="156">
                  <c:v>44069</c:v>
                </c:pt>
                <c:pt idx="157">
                  <c:v>44070</c:v>
                </c:pt>
                <c:pt idx="158">
                  <c:v>44071</c:v>
                </c:pt>
                <c:pt idx="159">
                  <c:v>44072</c:v>
                </c:pt>
                <c:pt idx="160">
                  <c:v>44073</c:v>
                </c:pt>
                <c:pt idx="161">
                  <c:v>44074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44079</c:v>
                </c:pt>
                <c:pt idx="167">
                  <c:v>44080</c:v>
                </c:pt>
                <c:pt idx="168">
                  <c:v>44081</c:v>
                </c:pt>
                <c:pt idx="169">
                  <c:v>44082</c:v>
                </c:pt>
                <c:pt idx="170">
                  <c:v>44083</c:v>
                </c:pt>
                <c:pt idx="171">
                  <c:v>44084</c:v>
                </c:pt>
                <c:pt idx="172">
                  <c:v>44085</c:v>
                </c:pt>
                <c:pt idx="173">
                  <c:v>44086</c:v>
                </c:pt>
                <c:pt idx="174">
                  <c:v>44087</c:v>
                </c:pt>
                <c:pt idx="175">
                  <c:v>44088</c:v>
                </c:pt>
                <c:pt idx="176">
                  <c:v>44089</c:v>
                </c:pt>
                <c:pt idx="177">
                  <c:v>44090</c:v>
                </c:pt>
                <c:pt idx="178">
                  <c:v>44091</c:v>
                </c:pt>
                <c:pt idx="179">
                  <c:v>44092</c:v>
                </c:pt>
                <c:pt idx="180">
                  <c:v>44093</c:v>
                </c:pt>
                <c:pt idx="181">
                  <c:v>44094</c:v>
                </c:pt>
                <c:pt idx="182">
                  <c:v>44095</c:v>
                </c:pt>
                <c:pt idx="183">
                  <c:v>44096</c:v>
                </c:pt>
                <c:pt idx="184">
                  <c:v>44097</c:v>
                </c:pt>
                <c:pt idx="185">
                  <c:v>44098</c:v>
                </c:pt>
                <c:pt idx="186">
                  <c:v>44099</c:v>
                </c:pt>
                <c:pt idx="187">
                  <c:v>44100</c:v>
                </c:pt>
                <c:pt idx="188">
                  <c:v>44101</c:v>
                </c:pt>
                <c:pt idx="189">
                  <c:v>44102</c:v>
                </c:pt>
                <c:pt idx="190">
                  <c:v>44103</c:v>
                </c:pt>
                <c:pt idx="191">
                  <c:v>44104</c:v>
                </c:pt>
                <c:pt idx="192">
                  <c:v>44105</c:v>
                </c:pt>
                <c:pt idx="193">
                  <c:v>44106</c:v>
                </c:pt>
                <c:pt idx="194">
                  <c:v>44107</c:v>
                </c:pt>
                <c:pt idx="195">
                  <c:v>44108</c:v>
                </c:pt>
                <c:pt idx="196">
                  <c:v>44109</c:v>
                </c:pt>
                <c:pt idx="197">
                  <c:v>44110</c:v>
                </c:pt>
                <c:pt idx="198">
                  <c:v>44111</c:v>
                </c:pt>
                <c:pt idx="199">
                  <c:v>44112</c:v>
                </c:pt>
                <c:pt idx="200">
                  <c:v>44113</c:v>
                </c:pt>
                <c:pt idx="201">
                  <c:v>44114</c:v>
                </c:pt>
                <c:pt idx="202">
                  <c:v>44115</c:v>
                </c:pt>
                <c:pt idx="203">
                  <c:v>44116</c:v>
                </c:pt>
                <c:pt idx="204">
                  <c:v>44117</c:v>
                </c:pt>
                <c:pt idx="205">
                  <c:v>44118</c:v>
                </c:pt>
                <c:pt idx="206">
                  <c:v>44119</c:v>
                </c:pt>
                <c:pt idx="207">
                  <c:v>44120</c:v>
                </c:pt>
                <c:pt idx="208">
                  <c:v>44121</c:v>
                </c:pt>
                <c:pt idx="209">
                  <c:v>44122</c:v>
                </c:pt>
                <c:pt idx="210">
                  <c:v>44123</c:v>
                </c:pt>
                <c:pt idx="211">
                  <c:v>44124</c:v>
                </c:pt>
                <c:pt idx="212">
                  <c:v>44125</c:v>
                </c:pt>
                <c:pt idx="213">
                  <c:v>44126</c:v>
                </c:pt>
                <c:pt idx="214">
                  <c:v>44127</c:v>
                </c:pt>
                <c:pt idx="215">
                  <c:v>44128</c:v>
                </c:pt>
                <c:pt idx="216">
                  <c:v>44129</c:v>
                </c:pt>
                <c:pt idx="217">
                  <c:v>44130</c:v>
                </c:pt>
                <c:pt idx="218">
                  <c:v>44131</c:v>
                </c:pt>
                <c:pt idx="219">
                  <c:v>44132</c:v>
                </c:pt>
                <c:pt idx="220">
                  <c:v>44133</c:v>
                </c:pt>
                <c:pt idx="221">
                  <c:v>44134</c:v>
                </c:pt>
                <c:pt idx="222">
                  <c:v>44135</c:v>
                </c:pt>
                <c:pt idx="223">
                  <c:v>44136</c:v>
                </c:pt>
                <c:pt idx="224">
                  <c:v>44137</c:v>
                </c:pt>
                <c:pt idx="225">
                  <c:v>44138</c:v>
                </c:pt>
                <c:pt idx="226">
                  <c:v>44139</c:v>
                </c:pt>
                <c:pt idx="227">
                  <c:v>44140</c:v>
                </c:pt>
                <c:pt idx="228">
                  <c:v>44141</c:v>
                </c:pt>
                <c:pt idx="229">
                  <c:v>44142</c:v>
                </c:pt>
                <c:pt idx="230">
                  <c:v>44143</c:v>
                </c:pt>
                <c:pt idx="231">
                  <c:v>44144</c:v>
                </c:pt>
                <c:pt idx="232">
                  <c:v>44145</c:v>
                </c:pt>
                <c:pt idx="233">
                  <c:v>44146</c:v>
                </c:pt>
                <c:pt idx="234">
                  <c:v>44147</c:v>
                </c:pt>
                <c:pt idx="235">
                  <c:v>44148</c:v>
                </c:pt>
                <c:pt idx="236">
                  <c:v>44149</c:v>
                </c:pt>
                <c:pt idx="237">
                  <c:v>44150</c:v>
                </c:pt>
                <c:pt idx="238">
                  <c:v>44151</c:v>
                </c:pt>
                <c:pt idx="239">
                  <c:v>44152</c:v>
                </c:pt>
                <c:pt idx="240">
                  <c:v>44153</c:v>
                </c:pt>
                <c:pt idx="241">
                  <c:v>44154</c:v>
                </c:pt>
                <c:pt idx="242">
                  <c:v>44155</c:v>
                </c:pt>
                <c:pt idx="243">
                  <c:v>44156</c:v>
                </c:pt>
                <c:pt idx="244">
                  <c:v>44157</c:v>
                </c:pt>
                <c:pt idx="245">
                  <c:v>44158</c:v>
                </c:pt>
                <c:pt idx="246">
                  <c:v>44159</c:v>
                </c:pt>
                <c:pt idx="247">
                  <c:v>44160</c:v>
                </c:pt>
                <c:pt idx="248">
                  <c:v>44161</c:v>
                </c:pt>
                <c:pt idx="249">
                  <c:v>44162</c:v>
                </c:pt>
                <c:pt idx="250">
                  <c:v>44163</c:v>
                </c:pt>
                <c:pt idx="251">
                  <c:v>44164</c:v>
                </c:pt>
                <c:pt idx="252">
                  <c:v>44165</c:v>
                </c:pt>
                <c:pt idx="253">
                  <c:v>44166</c:v>
                </c:pt>
                <c:pt idx="254">
                  <c:v>44167</c:v>
                </c:pt>
                <c:pt idx="255">
                  <c:v>44168</c:v>
                </c:pt>
                <c:pt idx="256">
                  <c:v>44169</c:v>
                </c:pt>
                <c:pt idx="257">
                  <c:v>44170</c:v>
                </c:pt>
                <c:pt idx="258">
                  <c:v>44171</c:v>
                </c:pt>
                <c:pt idx="259">
                  <c:v>44172</c:v>
                </c:pt>
                <c:pt idx="260">
                  <c:v>44173</c:v>
                </c:pt>
                <c:pt idx="261">
                  <c:v>44174</c:v>
                </c:pt>
                <c:pt idx="262">
                  <c:v>44175</c:v>
                </c:pt>
                <c:pt idx="263">
                  <c:v>44176</c:v>
                </c:pt>
                <c:pt idx="264">
                  <c:v>44177</c:v>
                </c:pt>
                <c:pt idx="265">
                  <c:v>44178</c:v>
                </c:pt>
                <c:pt idx="266">
                  <c:v>44179</c:v>
                </c:pt>
                <c:pt idx="267">
                  <c:v>44180</c:v>
                </c:pt>
                <c:pt idx="268">
                  <c:v>44181</c:v>
                </c:pt>
                <c:pt idx="269">
                  <c:v>44182</c:v>
                </c:pt>
              </c:numCache>
            </c:numRef>
          </c:cat>
          <c:val>
            <c:numRef>
              <c:f>Rt!$AM$3:$AM$272</c:f>
              <c:numCache>
                <c:formatCode>General</c:formatCode>
                <c:ptCount val="270"/>
                <c:pt idx="0">
                  <c:v>2.6220495940536601</c:v>
                </c:pt>
                <c:pt idx="1">
                  <c:v>2.2963525011375201</c:v>
                </c:pt>
                <c:pt idx="2">
                  <c:v>2.1558851438339199</c:v>
                </c:pt>
                <c:pt idx="3">
                  <c:v>1.98004285257812</c:v>
                </c:pt>
                <c:pt idx="4">
                  <c:v>1.8352740898495199</c:v>
                </c:pt>
                <c:pt idx="5">
                  <c:v>1.7333052367717201</c:v>
                </c:pt>
                <c:pt idx="6">
                  <c:v>1.63404508821159</c:v>
                </c:pt>
                <c:pt idx="7">
                  <c:v>1.53283762472632</c:v>
                </c:pt>
                <c:pt idx="8">
                  <c:v>1.4247359413060301</c:v>
                </c:pt>
                <c:pt idx="9">
                  <c:v>1.31289328103479</c:v>
                </c:pt>
                <c:pt idx="10">
                  <c:v>1.2406441534216099</c:v>
                </c:pt>
                <c:pt idx="11">
                  <c:v>1.1478276704532999</c:v>
                </c:pt>
                <c:pt idx="12">
                  <c:v>1.0606209068713699</c:v>
                </c:pt>
                <c:pt idx="13">
                  <c:v>0.97966176494019996</c:v>
                </c:pt>
                <c:pt idx="14">
                  <c:v>0.92396408341945302</c:v>
                </c:pt>
                <c:pt idx="15">
                  <c:v>0.91054494828774202</c:v>
                </c:pt>
                <c:pt idx="16">
                  <c:v>0.88900867602380995</c:v>
                </c:pt>
                <c:pt idx="17">
                  <c:v>0.876415443366382</c:v>
                </c:pt>
                <c:pt idx="18">
                  <c:v>0.87350162294337397</c:v>
                </c:pt>
                <c:pt idx="19">
                  <c:v>0.86543546568908203</c:v>
                </c:pt>
                <c:pt idx="20">
                  <c:v>0.86308027497704498</c:v>
                </c:pt>
                <c:pt idx="21">
                  <c:v>0.866215163071969</c:v>
                </c:pt>
                <c:pt idx="22">
                  <c:v>0.81438342749692005</c:v>
                </c:pt>
                <c:pt idx="23">
                  <c:v>0.79134231778653397</c:v>
                </c:pt>
                <c:pt idx="24">
                  <c:v>0.77470626972423096</c:v>
                </c:pt>
                <c:pt idx="25">
                  <c:v>0.76850680762039902</c:v>
                </c:pt>
                <c:pt idx="26">
                  <c:v>0.75896894935149894</c:v>
                </c:pt>
                <c:pt idx="27">
                  <c:v>0.78483137217646903</c:v>
                </c:pt>
                <c:pt idx="28">
                  <c:v>0.797707213193662</c:v>
                </c:pt>
                <c:pt idx="29">
                  <c:v>0.84401530848573003</c:v>
                </c:pt>
                <c:pt idx="30">
                  <c:v>0.83530535716679999</c:v>
                </c:pt>
                <c:pt idx="31">
                  <c:v>0.81338991562213703</c:v>
                </c:pt>
                <c:pt idx="32">
                  <c:v>0.80147755218306005</c:v>
                </c:pt>
                <c:pt idx="33">
                  <c:v>0.80245126499863295</c:v>
                </c:pt>
                <c:pt idx="34">
                  <c:v>0.78043309090217405</c:v>
                </c:pt>
                <c:pt idx="35">
                  <c:v>0.78866443864630797</c:v>
                </c:pt>
                <c:pt idx="36">
                  <c:v>0.77360082389002305</c:v>
                </c:pt>
                <c:pt idx="37">
                  <c:v>0.79145453478384398</c:v>
                </c:pt>
                <c:pt idx="38">
                  <c:v>0.79302463596827999</c:v>
                </c:pt>
                <c:pt idx="39">
                  <c:v>0.76903982390728398</c:v>
                </c:pt>
                <c:pt idx="40">
                  <c:v>0.71449371860060595</c:v>
                </c:pt>
                <c:pt idx="41">
                  <c:v>0.70164016666215301</c:v>
                </c:pt>
                <c:pt idx="42">
                  <c:v>0.71578051917485896</c:v>
                </c:pt>
                <c:pt idx="43">
                  <c:v>0.71396004228868204</c:v>
                </c:pt>
                <c:pt idx="44">
                  <c:v>0.686590388434272</c:v>
                </c:pt>
                <c:pt idx="45">
                  <c:v>0.69017057540539095</c:v>
                </c:pt>
                <c:pt idx="46">
                  <c:v>0.68350714629556497</c:v>
                </c:pt>
                <c:pt idx="47">
                  <c:v>0.74286578668997405</c:v>
                </c:pt>
                <c:pt idx="48">
                  <c:v>0.79892431473944903</c:v>
                </c:pt>
                <c:pt idx="49">
                  <c:v>0.79218656101763296</c:v>
                </c:pt>
                <c:pt idx="50">
                  <c:v>0.76694663802479701</c:v>
                </c:pt>
                <c:pt idx="51">
                  <c:v>0.78057142824062498</c:v>
                </c:pt>
                <c:pt idx="52">
                  <c:v>0.75755068673960402</c:v>
                </c:pt>
                <c:pt idx="53">
                  <c:v>0.78153092783780698</c:v>
                </c:pt>
                <c:pt idx="54">
                  <c:v>0.78426861422378003</c:v>
                </c:pt>
                <c:pt idx="55">
                  <c:v>0.79381446683816903</c:v>
                </c:pt>
                <c:pt idx="56">
                  <c:v>0.84750834356746896</c:v>
                </c:pt>
                <c:pt idx="57">
                  <c:v>0.86177531472022595</c:v>
                </c:pt>
                <c:pt idx="58">
                  <c:v>0.87227164732444595</c:v>
                </c:pt>
                <c:pt idx="59">
                  <c:v>0.87639272095035603</c:v>
                </c:pt>
                <c:pt idx="60">
                  <c:v>0.83299882532244296</c:v>
                </c:pt>
                <c:pt idx="61">
                  <c:v>0.83118825593269197</c:v>
                </c:pt>
                <c:pt idx="62">
                  <c:v>0.82360422144941503</c:v>
                </c:pt>
                <c:pt idx="63">
                  <c:v>0.82833560731053901</c:v>
                </c:pt>
                <c:pt idx="64">
                  <c:v>0.804686363887542</c:v>
                </c:pt>
                <c:pt idx="65">
                  <c:v>0.77867117630580795</c:v>
                </c:pt>
                <c:pt idx="66">
                  <c:v>0.73302137393386202</c:v>
                </c:pt>
                <c:pt idx="67">
                  <c:v>0.75748024424195504</c:v>
                </c:pt>
                <c:pt idx="68">
                  <c:v>0.77779908419999999</c:v>
                </c:pt>
                <c:pt idx="69">
                  <c:v>0.81554110861947704</c:v>
                </c:pt>
                <c:pt idx="70">
                  <c:v>0.81199333917476002</c:v>
                </c:pt>
                <c:pt idx="71">
                  <c:v>0.83048051781756405</c:v>
                </c:pt>
                <c:pt idx="72">
                  <c:v>0.75976942562446204</c:v>
                </c:pt>
                <c:pt idx="73">
                  <c:v>0.81355534774387595</c:v>
                </c:pt>
                <c:pt idx="74">
                  <c:v>0.84238045959738295</c:v>
                </c:pt>
                <c:pt idx="75">
                  <c:v>0.79622921301668004</c:v>
                </c:pt>
                <c:pt idx="76">
                  <c:v>0.819703356524069</c:v>
                </c:pt>
                <c:pt idx="77">
                  <c:v>0.80906237930279701</c:v>
                </c:pt>
                <c:pt idx="78">
                  <c:v>0.80957117321487204</c:v>
                </c:pt>
                <c:pt idx="79">
                  <c:v>0.83517524844129898</c:v>
                </c:pt>
                <c:pt idx="80">
                  <c:v>0.87111244094807505</c:v>
                </c:pt>
                <c:pt idx="81">
                  <c:v>0.88677960991574001</c:v>
                </c:pt>
                <c:pt idx="82">
                  <c:v>0.86194747008450701</c:v>
                </c:pt>
                <c:pt idx="83">
                  <c:v>0.85097305012259405</c:v>
                </c:pt>
                <c:pt idx="84">
                  <c:v>0.84748715179873202</c:v>
                </c:pt>
                <c:pt idx="85">
                  <c:v>0.87640888009279605</c:v>
                </c:pt>
                <c:pt idx="86">
                  <c:v>0.90560820318809998</c:v>
                </c:pt>
                <c:pt idx="87">
                  <c:v>0.85022810987473396</c:v>
                </c:pt>
                <c:pt idx="88">
                  <c:v>0.85191688411805999</c:v>
                </c:pt>
                <c:pt idx="89">
                  <c:v>0.92250237680341296</c:v>
                </c:pt>
                <c:pt idx="90">
                  <c:v>0.89868311341559004</c:v>
                </c:pt>
                <c:pt idx="91">
                  <c:v>0.92574532024832501</c:v>
                </c:pt>
                <c:pt idx="92">
                  <c:v>0.853812956622924</c:v>
                </c:pt>
                <c:pt idx="93">
                  <c:v>0.84944406072396506</c:v>
                </c:pt>
                <c:pt idx="94">
                  <c:v>0.86820615720624295</c:v>
                </c:pt>
                <c:pt idx="95">
                  <c:v>0.88029652978157702</c:v>
                </c:pt>
                <c:pt idx="96">
                  <c:v>0.88985324422147005</c:v>
                </c:pt>
                <c:pt idx="97">
                  <c:v>0.87042645620921799</c:v>
                </c:pt>
                <c:pt idx="98">
                  <c:v>0.90315857612573003</c:v>
                </c:pt>
                <c:pt idx="99">
                  <c:v>0.97458730717907605</c:v>
                </c:pt>
                <c:pt idx="100">
                  <c:v>0.92704669070503398</c:v>
                </c:pt>
                <c:pt idx="101">
                  <c:v>0.88043210875657796</c:v>
                </c:pt>
                <c:pt idx="102">
                  <c:v>0.76971798282922699</c:v>
                </c:pt>
                <c:pt idx="103">
                  <c:v>0.79471522456944499</c:v>
                </c:pt>
                <c:pt idx="104">
                  <c:v>0.84350294478906696</c:v>
                </c:pt>
                <c:pt idx="105">
                  <c:v>0.83768940407442005</c:v>
                </c:pt>
                <c:pt idx="106">
                  <c:v>0.84744324407715399</c:v>
                </c:pt>
                <c:pt idx="107">
                  <c:v>0.879584147491701</c:v>
                </c:pt>
                <c:pt idx="108">
                  <c:v>0.87293042941754595</c:v>
                </c:pt>
                <c:pt idx="109">
                  <c:v>0.91199939109378403</c:v>
                </c:pt>
                <c:pt idx="110">
                  <c:v>0.84573050065828803</c:v>
                </c:pt>
                <c:pt idx="111">
                  <c:v>0.88142693321339205</c:v>
                </c:pt>
                <c:pt idx="112">
                  <c:v>0.90970464971150899</c:v>
                </c:pt>
                <c:pt idx="113">
                  <c:v>0.977225807497064</c:v>
                </c:pt>
                <c:pt idx="114">
                  <c:v>0.99555526017728402</c:v>
                </c:pt>
                <c:pt idx="115">
                  <c:v>1.0326734542493501</c:v>
                </c:pt>
                <c:pt idx="116">
                  <c:v>1.06352125118453</c:v>
                </c:pt>
                <c:pt idx="117">
                  <c:v>1.2612255901413101</c:v>
                </c:pt>
                <c:pt idx="118">
                  <c:v>1.3482429617946401</c:v>
                </c:pt>
                <c:pt idx="119">
                  <c:v>1.33608917311049</c:v>
                </c:pt>
                <c:pt idx="120">
                  <c:v>1.0890725617769399</c:v>
                </c:pt>
                <c:pt idx="121">
                  <c:v>1.15627128544883</c:v>
                </c:pt>
                <c:pt idx="122">
                  <c:v>1.2668518279595999</c:v>
                </c:pt>
                <c:pt idx="123">
                  <c:v>1.4488896386085699</c:v>
                </c:pt>
                <c:pt idx="124">
                  <c:v>1.34425329112221</c:v>
                </c:pt>
                <c:pt idx="125">
                  <c:v>1.2369612366784499</c:v>
                </c:pt>
                <c:pt idx="126">
                  <c:v>1.22878968325506</c:v>
                </c:pt>
                <c:pt idx="127">
                  <c:v>1.4379644000362199</c:v>
                </c:pt>
                <c:pt idx="128">
                  <c:v>1.47648715839377</c:v>
                </c:pt>
                <c:pt idx="129">
                  <c:v>1.33063584383594</c:v>
                </c:pt>
                <c:pt idx="130">
                  <c:v>1.10651677283314</c:v>
                </c:pt>
                <c:pt idx="131">
                  <c:v>1.0823967360959199</c:v>
                </c:pt>
                <c:pt idx="132">
                  <c:v>1.1143860515866</c:v>
                </c:pt>
                <c:pt idx="133">
                  <c:v>1.1180784370660699</c:v>
                </c:pt>
                <c:pt idx="134">
                  <c:v>0.98519972152441804</c:v>
                </c:pt>
                <c:pt idx="135">
                  <c:v>1.0191056096386899</c:v>
                </c:pt>
                <c:pt idx="136">
                  <c:v>1.06656928313633</c:v>
                </c:pt>
                <c:pt idx="137">
                  <c:v>1.1590654157121201</c:v>
                </c:pt>
                <c:pt idx="138">
                  <c:v>1.1696756612225701</c:v>
                </c:pt>
                <c:pt idx="139">
                  <c:v>1.1176371461013099</c:v>
                </c:pt>
                <c:pt idx="140">
                  <c:v>1.1358354564490201</c:v>
                </c:pt>
                <c:pt idx="141">
                  <c:v>1.2741902419748301</c:v>
                </c:pt>
                <c:pt idx="142">
                  <c:v>1.17172753073237</c:v>
                </c:pt>
                <c:pt idx="143">
                  <c:v>1.1920683402193299</c:v>
                </c:pt>
                <c:pt idx="144">
                  <c:v>1.1535598004026599</c:v>
                </c:pt>
                <c:pt idx="145">
                  <c:v>1.1320575707693199</c:v>
                </c:pt>
                <c:pt idx="146">
                  <c:v>1.13514416056962</c:v>
                </c:pt>
                <c:pt idx="147">
                  <c:v>1.0186212874192799</c:v>
                </c:pt>
                <c:pt idx="148">
                  <c:v>0.92242223597134099</c:v>
                </c:pt>
                <c:pt idx="149">
                  <c:v>0.94308666463450697</c:v>
                </c:pt>
                <c:pt idx="150">
                  <c:v>0.87855811134561201</c:v>
                </c:pt>
                <c:pt idx="151">
                  <c:v>0.88828456004226297</c:v>
                </c:pt>
                <c:pt idx="152">
                  <c:v>0.84945505077610495</c:v>
                </c:pt>
                <c:pt idx="153">
                  <c:v>0.81538075556446898</c:v>
                </c:pt>
                <c:pt idx="154">
                  <c:v>0.85375909626971902</c:v>
                </c:pt>
                <c:pt idx="155">
                  <c:v>0.78924793078231503</c:v>
                </c:pt>
                <c:pt idx="156">
                  <c:v>0.73976749664725405</c:v>
                </c:pt>
                <c:pt idx="157">
                  <c:v>0.73761152617002801</c:v>
                </c:pt>
                <c:pt idx="158">
                  <c:v>0.72821408341801397</c:v>
                </c:pt>
                <c:pt idx="159">
                  <c:v>0.67313404963852297</c:v>
                </c:pt>
                <c:pt idx="160">
                  <c:v>0.69918803332184798</c:v>
                </c:pt>
                <c:pt idx="161">
                  <c:v>0.73808358849307298</c:v>
                </c:pt>
                <c:pt idx="162">
                  <c:v>0.88488530099746798</c:v>
                </c:pt>
                <c:pt idx="163">
                  <c:v>0.967824288468629</c:v>
                </c:pt>
                <c:pt idx="164">
                  <c:v>0.93622885348830898</c:v>
                </c:pt>
                <c:pt idx="165">
                  <c:v>0.94953556980869203</c:v>
                </c:pt>
                <c:pt idx="166">
                  <c:v>1.0327066551192801</c:v>
                </c:pt>
                <c:pt idx="167">
                  <c:v>1.0495373964343899</c:v>
                </c:pt>
                <c:pt idx="168">
                  <c:v>1.1325041571630601</c:v>
                </c:pt>
                <c:pt idx="169">
                  <c:v>1.2557761944563399</c:v>
                </c:pt>
                <c:pt idx="170">
                  <c:v>1.2095769546031301</c:v>
                </c:pt>
                <c:pt idx="171">
                  <c:v>1.2532088085892601</c:v>
                </c:pt>
                <c:pt idx="172">
                  <c:v>1.27588554432399</c:v>
                </c:pt>
                <c:pt idx="173">
                  <c:v>1.3597122566034201</c:v>
                </c:pt>
                <c:pt idx="174">
                  <c:v>1.4693894821476601</c:v>
                </c:pt>
                <c:pt idx="175">
                  <c:v>1.41080076043937</c:v>
                </c:pt>
                <c:pt idx="176">
                  <c:v>1.3400069249718001</c:v>
                </c:pt>
                <c:pt idx="177">
                  <c:v>1.34751187474626</c:v>
                </c:pt>
                <c:pt idx="178">
                  <c:v>1.38279403807652</c:v>
                </c:pt>
                <c:pt idx="179">
                  <c:v>1.38639298288068</c:v>
                </c:pt>
                <c:pt idx="180">
                  <c:v>1.38239356875079</c:v>
                </c:pt>
                <c:pt idx="181">
                  <c:v>1.3094177930053701</c:v>
                </c:pt>
                <c:pt idx="182">
                  <c:v>1.32577700492219</c:v>
                </c:pt>
                <c:pt idx="183">
                  <c:v>1.3216571144973199</c:v>
                </c:pt>
                <c:pt idx="184">
                  <c:v>1.3363447597379099</c:v>
                </c:pt>
                <c:pt idx="185">
                  <c:v>1.3692160611697299</c:v>
                </c:pt>
                <c:pt idx="186">
                  <c:v>1.35274147809439</c:v>
                </c:pt>
                <c:pt idx="187">
                  <c:v>1.2510222363994801</c:v>
                </c:pt>
                <c:pt idx="188">
                  <c:v>1.1723898668852699</c:v>
                </c:pt>
                <c:pt idx="189">
                  <c:v>1.1257064806949</c:v>
                </c:pt>
                <c:pt idx="190">
                  <c:v>1.1263118087420501</c:v>
                </c:pt>
                <c:pt idx="191">
                  <c:v>1.12885473280371</c:v>
                </c:pt>
                <c:pt idx="192">
                  <c:v>1.1087670695712499</c:v>
                </c:pt>
                <c:pt idx="193">
                  <c:v>1.07006825551871</c:v>
                </c:pt>
                <c:pt idx="194">
                  <c:v>1.0961906824457599</c:v>
                </c:pt>
                <c:pt idx="195">
                  <c:v>1.16343275399002</c:v>
                </c:pt>
                <c:pt idx="196">
                  <c:v>1.1914868500457301</c:v>
                </c:pt>
                <c:pt idx="197">
                  <c:v>1.1935579141424599</c:v>
                </c:pt>
                <c:pt idx="198">
                  <c:v>1.2433344276694001</c:v>
                </c:pt>
                <c:pt idx="199">
                  <c:v>1.2624986016428701</c:v>
                </c:pt>
                <c:pt idx="200">
                  <c:v>1.3372388502780099</c:v>
                </c:pt>
                <c:pt idx="201">
                  <c:v>1.4125999718700299</c:v>
                </c:pt>
                <c:pt idx="202">
                  <c:v>1.39117982739611</c:v>
                </c:pt>
                <c:pt idx="203">
                  <c:v>1.40380946006102</c:v>
                </c:pt>
                <c:pt idx="204">
                  <c:v>1.4498147717671499</c:v>
                </c:pt>
                <c:pt idx="205">
                  <c:v>1.4939400695949501</c:v>
                </c:pt>
                <c:pt idx="206">
                  <c:v>1.5545326505775201</c:v>
                </c:pt>
                <c:pt idx="207">
                  <c:v>1.5168949594528001</c:v>
                </c:pt>
                <c:pt idx="208">
                  <c:v>1.5565417239133099</c:v>
                </c:pt>
                <c:pt idx="209">
                  <c:v>1.52422699280929</c:v>
                </c:pt>
                <c:pt idx="210">
                  <c:v>1.45498948321177</c:v>
                </c:pt>
                <c:pt idx="211">
                  <c:v>1.4646143265144</c:v>
                </c:pt>
                <c:pt idx="212">
                  <c:v>1.4512751056316</c:v>
                </c:pt>
                <c:pt idx="213">
                  <c:v>1.4575126446909801</c:v>
                </c:pt>
                <c:pt idx="214">
                  <c:v>1.53115015037112</c:v>
                </c:pt>
                <c:pt idx="215">
                  <c:v>1.5192737619146</c:v>
                </c:pt>
                <c:pt idx="216">
                  <c:v>1.49103565638949</c:v>
                </c:pt>
                <c:pt idx="217">
                  <c:v>1.4667682686327099</c:v>
                </c:pt>
                <c:pt idx="218">
                  <c:v>1.4447416553899</c:v>
                </c:pt>
                <c:pt idx="219">
                  <c:v>1.4347942431898799</c:v>
                </c:pt>
                <c:pt idx="220">
                  <c:v>1.3751834200208899</c:v>
                </c:pt>
                <c:pt idx="221">
                  <c:v>1.3073806802841501</c:v>
                </c:pt>
                <c:pt idx="222">
                  <c:v>1.2444669432784801</c:v>
                </c:pt>
                <c:pt idx="223">
                  <c:v>1.1858402691476899</c:v>
                </c:pt>
                <c:pt idx="224">
                  <c:v>1.14722943970453</c:v>
                </c:pt>
                <c:pt idx="225">
                  <c:v>1.1501030028769399</c:v>
                </c:pt>
                <c:pt idx="226">
                  <c:v>1.09403315377425</c:v>
                </c:pt>
                <c:pt idx="227">
                  <c:v>1.0386327489620699</c:v>
                </c:pt>
                <c:pt idx="228">
                  <c:v>0.99206595238823503</c:v>
                </c:pt>
                <c:pt idx="229">
                  <c:v>0.94462302734491699</c:v>
                </c:pt>
                <c:pt idx="230">
                  <c:v>0.91374071283177405</c:v>
                </c:pt>
                <c:pt idx="231">
                  <c:v>0.88863029793769699</c:v>
                </c:pt>
                <c:pt idx="232">
                  <c:v>0.84454580222159403</c:v>
                </c:pt>
                <c:pt idx="233">
                  <c:v>0.84108490353726995</c:v>
                </c:pt>
                <c:pt idx="234">
                  <c:v>0.83185659068441498</c:v>
                </c:pt>
                <c:pt idx="235">
                  <c:v>0.84103112848198702</c:v>
                </c:pt>
                <c:pt idx="236">
                  <c:v>0.85954094465467901</c:v>
                </c:pt>
                <c:pt idx="237">
                  <c:v>0.86096601507453396</c:v>
                </c:pt>
                <c:pt idx="238">
                  <c:v>0.84591239479862701</c:v>
                </c:pt>
                <c:pt idx="239">
                  <c:v>0.80642711748603002</c:v>
                </c:pt>
                <c:pt idx="240">
                  <c:v>0.78104031900094895</c:v>
                </c:pt>
                <c:pt idx="241">
                  <c:v>0.79925346592900703</c:v>
                </c:pt>
                <c:pt idx="242">
                  <c:v>0.77501613250772805</c:v>
                </c:pt>
                <c:pt idx="243">
                  <c:v>0.74727866900294304</c:v>
                </c:pt>
                <c:pt idx="244">
                  <c:v>0.75710704809482898</c:v>
                </c:pt>
                <c:pt idx="245">
                  <c:v>0.77428150754200997</c:v>
                </c:pt>
                <c:pt idx="246">
                  <c:v>0.786752141039325</c:v>
                </c:pt>
                <c:pt idx="247">
                  <c:v>0.79433890164982401</c:v>
                </c:pt>
                <c:pt idx="248">
                  <c:v>0.79258821185485295</c:v>
                </c:pt>
                <c:pt idx="249">
                  <c:v>0.79621648713642601</c:v>
                </c:pt>
                <c:pt idx="250">
                  <c:v>0.81491756885785205</c:v>
                </c:pt>
                <c:pt idx="251">
                  <c:v>0.82258708290215998</c:v>
                </c:pt>
                <c:pt idx="252">
                  <c:v>0.81391336185825003</c:v>
                </c:pt>
                <c:pt idx="253">
                  <c:v>0.79759705729808905</c:v>
                </c:pt>
                <c:pt idx="254">
                  <c:v>0.80849684430603397</c:v>
                </c:pt>
                <c:pt idx="255">
                  <c:v>0.80649361991885604</c:v>
                </c:pt>
                <c:pt idx="256">
                  <c:v>0.83075852207320799</c:v>
                </c:pt>
                <c:pt idx="257">
                  <c:v>0.86615374191463501</c:v>
                </c:pt>
                <c:pt idx="258">
                  <c:v>0.89753031822034401</c:v>
                </c:pt>
                <c:pt idx="259">
                  <c:v>0.94064666536102604</c:v>
                </c:pt>
                <c:pt idx="260">
                  <c:v>0.96777912069337102</c:v>
                </c:pt>
                <c:pt idx="261">
                  <c:v>0.94682224714163898</c:v>
                </c:pt>
                <c:pt idx="262">
                  <c:v>0.96403765850379997</c:v>
                </c:pt>
                <c:pt idx="263">
                  <c:v>0.948190317865507</c:v>
                </c:pt>
                <c:pt idx="264">
                  <c:v>0.93768449678518195</c:v>
                </c:pt>
                <c:pt idx="265">
                  <c:v>0.97715120687531098</c:v>
                </c:pt>
                <c:pt idx="266">
                  <c:v>0.96957869080713199</c:v>
                </c:pt>
                <c:pt idx="267">
                  <c:v>0.97908313054223794</c:v>
                </c:pt>
                <c:pt idx="268">
                  <c:v>0.99200283103151798</c:v>
                </c:pt>
                <c:pt idx="269">
                  <c:v>0.99847931894634101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99-4918-9C91-ECA584F4CB46}"/>
            </c:ext>
          </c:extLst>
        </c:ser>
        <c:ser>
          <c:idx val="2"/>
          <c:order val="5"/>
          <c:tx>
            <c:strRef>
              <c:f>Rt!$AN$2</c:f>
              <c:strCache>
                <c:ptCount val="1"/>
                <c:pt idx="0">
                  <c:v>Rt Adjusted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Rt!$AK$3:$AK$272</c:f>
              <c:numCache>
                <c:formatCode>d\-mmm</c:formatCode>
                <c:ptCount val="270"/>
                <c:pt idx="0">
                  <c:v>43913</c:v>
                </c:pt>
                <c:pt idx="1">
                  <c:v>43914</c:v>
                </c:pt>
                <c:pt idx="2">
                  <c:v>43915</c:v>
                </c:pt>
                <c:pt idx="3">
                  <c:v>43916</c:v>
                </c:pt>
                <c:pt idx="4">
                  <c:v>43917</c:v>
                </c:pt>
                <c:pt idx="5">
                  <c:v>43918</c:v>
                </c:pt>
                <c:pt idx="6">
                  <c:v>43919</c:v>
                </c:pt>
                <c:pt idx="7">
                  <c:v>43920</c:v>
                </c:pt>
                <c:pt idx="8">
                  <c:v>43921</c:v>
                </c:pt>
                <c:pt idx="9">
                  <c:v>43922</c:v>
                </c:pt>
                <c:pt idx="10">
                  <c:v>43923</c:v>
                </c:pt>
                <c:pt idx="11">
                  <c:v>43924</c:v>
                </c:pt>
                <c:pt idx="12">
                  <c:v>43925</c:v>
                </c:pt>
                <c:pt idx="13">
                  <c:v>43926</c:v>
                </c:pt>
                <c:pt idx="14">
                  <c:v>43927</c:v>
                </c:pt>
                <c:pt idx="15">
                  <c:v>43928</c:v>
                </c:pt>
                <c:pt idx="16">
                  <c:v>43929</c:v>
                </c:pt>
                <c:pt idx="17">
                  <c:v>43930</c:v>
                </c:pt>
                <c:pt idx="18">
                  <c:v>43931</c:v>
                </c:pt>
                <c:pt idx="19">
                  <c:v>43932</c:v>
                </c:pt>
                <c:pt idx="20">
                  <c:v>43933</c:v>
                </c:pt>
                <c:pt idx="21">
                  <c:v>43934</c:v>
                </c:pt>
                <c:pt idx="22">
                  <c:v>43935</c:v>
                </c:pt>
                <c:pt idx="23">
                  <c:v>43936</c:v>
                </c:pt>
                <c:pt idx="24">
                  <c:v>43937</c:v>
                </c:pt>
                <c:pt idx="25">
                  <c:v>43938</c:v>
                </c:pt>
                <c:pt idx="26">
                  <c:v>43939</c:v>
                </c:pt>
                <c:pt idx="27">
                  <c:v>43940</c:v>
                </c:pt>
                <c:pt idx="28">
                  <c:v>43941</c:v>
                </c:pt>
                <c:pt idx="29">
                  <c:v>43942</c:v>
                </c:pt>
                <c:pt idx="30">
                  <c:v>43943</c:v>
                </c:pt>
                <c:pt idx="31">
                  <c:v>43944</c:v>
                </c:pt>
                <c:pt idx="32">
                  <c:v>43945</c:v>
                </c:pt>
                <c:pt idx="33">
                  <c:v>43946</c:v>
                </c:pt>
                <c:pt idx="34">
                  <c:v>43947</c:v>
                </c:pt>
                <c:pt idx="35">
                  <c:v>43948</c:v>
                </c:pt>
                <c:pt idx="36">
                  <c:v>43949</c:v>
                </c:pt>
                <c:pt idx="37">
                  <c:v>43950</c:v>
                </c:pt>
                <c:pt idx="38">
                  <c:v>43951</c:v>
                </c:pt>
                <c:pt idx="39">
                  <c:v>43952</c:v>
                </c:pt>
                <c:pt idx="40">
                  <c:v>43953</c:v>
                </c:pt>
                <c:pt idx="41">
                  <c:v>43954</c:v>
                </c:pt>
                <c:pt idx="42">
                  <c:v>43955</c:v>
                </c:pt>
                <c:pt idx="43">
                  <c:v>43956</c:v>
                </c:pt>
                <c:pt idx="44">
                  <c:v>43957</c:v>
                </c:pt>
                <c:pt idx="45">
                  <c:v>43958</c:v>
                </c:pt>
                <c:pt idx="46">
                  <c:v>43959</c:v>
                </c:pt>
                <c:pt idx="47">
                  <c:v>43960</c:v>
                </c:pt>
                <c:pt idx="48">
                  <c:v>43961</c:v>
                </c:pt>
                <c:pt idx="49">
                  <c:v>43962</c:v>
                </c:pt>
                <c:pt idx="50">
                  <c:v>43963</c:v>
                </c:pt>
                <c:pt idx="51">
                  <c:v>43964</c:v>
                </c:pt>
                <c:pt idx="52">
                  <c:v>43965</c:v>
                </c:pt>
                <c:pt idx="53">
                  <c:v>43966</c:v>
                </c:pt>
                <c:pt idx="54">
                  <c:v>43967</c:v>
                </c:pt>
                <c:pt idx="55">
                  <c:v>43968</c:v>
                </c:pt>
                <c:pt idx="56">
                  <c:v>43969</c:v>
                </c:pt>
                <c:pt idx="57">
                  <c:v>43970</c:v>
                </c:pt>
                <c:pt idx="58">
                  <c:v>43971</c:v>
                </c:pt>
                <c:pt idx="59">
                  <c:v>43972</c:v>
                </c:pt>
                <c:pt idx="60">
                  <c:v>43973</c:v>
                </c:pt>
                <c:pt idx="61">
                  <c:v>43974</c:v>
                </c:pt>
                <c:pt idx="62">
                  <c:v>43975</c:v>
                </c:pt>
                <c:pt idx="63">
                  <c:v>43976</c:v>
                </c:pt>
                <c:pt idx="64">
                  <c:v>43977</c:v>
                </c:pt>
                <c:pt idx="65">
                  <c:v>43978</c:v>
                </c:pt>
                <c:pt idx="66">
                  <c:v>43979</c:v>
                </c:pt>
                <c:pt idx="67">
                  <c:v>43980</c:v>
                </c:pt>
                <c:pt idx="68">
                  <c:v>43981</c:v>
                </c:pt>
                <c:pt idx="69">
                  <c:v>43982</c:v>
                </c:pt>
                <c:pt idx="70">
                  <c:v>43983</c:v>
                </c:pt>
                <c:pt idx="71">
                  <c:v>43984</c:v>
                </c:pt>
                <c:pt idx="72">
                  <c:v>43985</c:v>
                </c:pt>
                <c:pt idx="73">
                  <c:v>43986</c:v>
                </c:pt>
                <c:pt idx="74">
                  <c:v>43987</c:v>
                </c:pt>
                <c:pt idx="75">
                  <c:v>43988</c:v>
                </c:pt>
                <c:pt idx="76">
                  <c:v>43989</c:v>
                </c:pt>
                <c:pt idx="77">
                  <c:v>43990</c:v>
                </c:pt>
                <c:pt idx="78">
                  <c:v>43991</c:v>
                </c:pt>
                <c:pt idx="79">
                  <c:v>43992</c:v>
                </c:pt>
                <c:pt idx="80">
                  <c:v>43993</c:v>
                </c:pt>
                <c:pt idx="81">
                  <c:v>43994</c:v>
                </c:pt>
                <c:pt idx="82">
                  <c:v>43995</c:v>
                </c:pt>
                <c:pt idx="83">
                  <c:v>43996</c:v>
                </c:pt>
                <c:pt idx="84">
                  <c:v>43997</c:v>
                </c:pt>
                <c:pt idx="85">
                  <c:v>43998</c:v>
                </c:pt>
                <c:pt idx="86">
                  <c:v>43999</c:v>
                </c:pt>
                <c:pt idx="87">
                  <c:v>44000</c:v>
                </c:pt>
                <c:pt idx="88">
                  <c:v>44001</c:v>
                </c:pt>
                <c:pt idx="89">
                  <c:v>44002</c:v>
                </c:pt>
                <c:pt idx="90">
                  <c:v>44003</c:v>
                </c:pt>
                <c:pt idx="91">
                  <c:v>44004</c:v>
                </c:pt>
                <c:pt idx="92">
                  <c:v>44005</c:v>
                </c:pt>
                <c:pt idx="93">
                  <c:v>44006</c:v>
                </c:pt>
                <c:pt idx="94">
                  <c:v>44007</c:v>
                </c:pt>
                <c:pt idx="95">
                  <c:v>44008</c:v>
                </c:pt>
                <c:pt idx="96">
                  <c:v>44009</c:v>
                </c:pt>
                <c:pt idx="97">
                  <c:v>44010</c:v>
                </c:pt>
                <c:pt idx="98">
                  <c:v>44011</c:v>
                </c:pt>
                <c:pt idx="99">
                  <c:v>44012</c:v>
                </c:pt>
                <c:pt idx="100">
                  <c:v>44013</c:v>
                </c:pt>
                <c:pt idx="101">
                  <c:v>44014</c:v>
                </c:pt>
                <c:pt idx="102">
                  <c:v>44015</c:v>
                </c:pt>
                <c:pt idx="103">
                  <c:v>44016</c:v>
                </c:pt>
                <c:pt idx="104">
                  <c:v>44017</c:v>
                </c:pt>
                <c:pt idx="105">
                  <c:v>44018</c:v>
                </c:pt>
                <c:pt idx="106">
                  <c:v>44019</c:v>
                </c:pt>
                <c:pt idx="107">
                  <c:v>44020</c:v>
                </c:pt>
                <c:pt idx="108">
                  <c:v>44021</c:v>
                </c:pt>
                <c:pt idx="109">
                  <c:v>44022</c:v>
                </c:pt>
                <c:pt idx="110">
                  <c:v>44023</c:v>
                </c:pt>
                <c:pt idx="111">
                  <c:v>44024</c:v>
                </c:pt>
                <c:pt idx="112">
                  <c:v>44025</c:v>
                </c:pt>
                <c:pt idx="113">
                  <c:v>44026</c:v>
                </c:pt>
                <c:pt idx="114">
                  <c:v>44027</c:v>
                </c:pt>
                <c:pt idx="115">
                  <c:v>44028</c:v>
                </c:pt>
                <c:pt idx="116">
                  <c:v>44029</c:v>
                </c:pt>
                <c:pt idx="117">
                  <c:v>44030</c:v>
                </c:pt>
                <c:pt idx="118">
                  <c:v>44031</c:v>
                </c:pt>
                <c:pt idx="119">
                  <c:v>44032</c:v>
                </c:pt>
                <c:pt idx="120">
                  <c:v>44033</c:v>
                </c:pt>
                <c:pt idx="121">
                  <c:v>44034</c:v>
                </c:pt>
                <c:pt idx="122">
                  <c:v>44035</c:v>
                </c:pt>
                <c:pt idx="123">
                  <c:v>44036</c:v>
                </c:pt>
                <c:pt idx="124">
                  <c:v>44037</c:v>
                </c:pt>
                <c:pt idx="125">
                  <c:v>44038</c:v>
                </c:pt>
                <c:pt idx="126">
                  <c:v>44039</c:v>
                </c:pt>
                <c:pt idx="127">
                  <c:v>44040</c:v>
                </c:pt>
                <c:pt idx="128">
                  <c:v>44041</c:v>
                </c:pt>
                <c:pt idx="129">
                  <c:v>44042</c:v>
                </c:pt>
                <c:pt idx="130">
                  <c:v>44043</c:v>
                </c:pt>
                <c:pt idx="131">
                  <c:v>44044</c:v>
                </c:pt>
                <c:pt idx="132">
                  <c:v>44045</c:v>
                </c:pt>
                <c:pt idx="133">
                  <c:v>44046</c:v>
                </c:pt>
                <c:pt idx="134">
                  <c:v>44047</c:v>
                </c:pt>
                <c:pt idx="135">
                  <c:v>44048</c:v>
                </c:pt>
                <c:pt idx="136">
                  <c:v>44049</c:v>
                </c:pt>
                <c:pt idx="137">
                  <c:v>44050</c:v>
                </c:pt>
                <c:pt idx="138">
                  <c:v>44051</c:v>
                </c:pt>
                <c:pt idx="139">
                  <c:v>44052</c:v>
                </c:pt>
                <c:pt idx="140">
                  <c:v>44053</c:v>
                </c:pt>
                <c:pt idx="141">
                  <c:v>44054</c:v>
                </c:pt>
                <c:pt idx="142">
                  <c:v>44055</c:v>
                </c:pt>
                <c:pt idx="143">
                  <c:v>44056</c:v>
                </c:pt>
                <c:pt idx="144">
                  <c:v>44057</c:v>
                </c:pt>
                <c:pt idx="145">
                  <c:v>44058</c:v>
                </c:pt>
                <c:pt idx="146">
                  <c:v>44059</c:v>
                </c:pt>
                <c:pt idx="147">
                  <c:v>44060</c:v>
                </c:pt>
                <c:pt idx="148">
                  <c:v>44061</c:v>
                </c:pt>
                <c:pt idx="149">
                  <c:v>44062</c:v>
                </c:pt>
                <c:pt idx="150">
                  <c:v>44063</c:v>
                </c:pt>
                <c:pt idx="151">
                  <c:v>44064</c:v>
                </c:pt>
                <c:pt idx="152">
                  <c:v>44065</c:v>
                </c:pt>
                <c:pt idx="153">
                  <c:v>44066</c:v>
                </c:pt>
                <c:pt idx="154">
                  <c:v>44067</c:v>
                </c:pt>
                <c:pt idx="155">
                  <c:v>44068</c:v>
                </c:pt>
                <c:pt idx="156">
                  <c:v>44069</c:v>
                </c:pt>
                <c:pt idx="157">
                  <c:v>44070</c:v>
                </c:pt>
                <c:pt idx="158">
                  <c:v>44071</c:v>
                </c:pt>
                <c:pt idx="159">
                  <c:v>44072</c:v>
                </c:pt>
                <c:pt idx="160">
                  <c:v>44073</c:v>
                </c:pt>
                <c:pt idx="161">
                  <c:v>44074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44079</c:v>
                </c:pt>
                <c:pt idx="167">
                  <c:v>44080</c:v>
                </c:pt>
                <c:pt idx="168">
                  <c:v>44081</c:v>
                </c:pt>
                <c:pt idx="169">
                  <c:v>44082</c:v>
                </c:pt>
                <c:pt idx="170">
                  <c:v>44083</c:v>
                </c:pt>
                <c:pt idx="171">
                  <c:v>44084</c:v>
                </c:pt>
                <c:pt idx="172">
                  <c:v>44085</c:v>
                </c:pt>
                <c:pt idx="173">
                  <c:v>44086</c:v>
                </c:pt>
                <c:pt idx="174">
                  <c:v>44087</c:v>
                </c:pt>
                <c:pt idx="175">
                  <c:v>44088</c:v>
                </c:pt>
                <c:pt idx="176">
                  <c:v>44089</c:v>
                </c:pt>
                <c:pt idx="177">
                  <c:v>44090</c:v>
                </c:pt>
                <c:pt idx="178">
                  <c:v>44091</c:v>
                </c:pt>
                <c:pt idx="179">
                  <c:v>44092</c:v>
                </c:pt>
                <c:pt idx="180">
                  <c:v>44093</c:v>
                </c:pt>
                <c:pt idx="181">
                  <c:v>44094</c:v>
                </c:pt>
                <c:pt idx="182">
                  <c:v>44095</c:v>
                </c:pt>
                <c:pt idx="183">
                  <c:v>44096</c:v>
                </c:pt>
                <c:pt idx="184">
                  <c:v>44097</c:v>
                </c:pt>
                <c:pt idx="185">
                  <c:v>44098</c:v>
                </c:pt>
                <c:pt idx="186">
                  <c:v>44099</c:v>
                </c:pt>
                <c:pt idx="187">
                  <c:v>44100</c:v>
                </c:pt>
                <c:pt idx="188">
                  <c:v>44101</c:v>
                </c:pt>
                <c:pt idx="189">
                  <c:v>44102</c:v>
                </c:pt>
                <c:pt idx="190">
                  <c:v>44103</c:v>
                </c:pt>
                <c:pt idx="191">
                  <c:v>44104</c:v>
                </c:pt>
                <c:pt idx="192">
                  <c:v>44105</c:v>
                </c:pt>
                <c:pt idx="193">
                  <c:v>44106</c:v>
                </c:pt>
                <c:pt idx="194">
                  <c:v>44107</c:v>
                </c:pt>
                <c:pt idx="195">
                  <c:v>44108</c:v>
                </c:pt>
                <c:pt idx="196">
                  <c:v>44109</c:v>
                </c:pt>
                <c:pt idx="197">
                  <c:v>44110</c:v>
                </c:pt>
                <c:pt idx="198">
                  <c:v>44111</c:v>
                </c:pt>
                <c:pt idx="199">
                  <c:v>44112</c:v>
                </c:pt>
                <c:pt idx="200">
                  <c:v>44113</c:v>
                </c:pt>
                <c:pt idx="201">
                  <c:v>44114</c:v>
                </c:pt>
                <c:pt idx="202">
                  <c:v>44115</c:v>
                </c:pt>
                <c:pt idx="203">
                  <c:v>44116</c:v>
                </c:pt>
                <c:pt idx="204">
                  <c:v>44117</c:v>
                </c:pt>
                <c:pt idx="205">
                  <c:v>44118</c:v>
                </c:pt>
                <c:pt idx="206">
                  <c:v>44119</c:v>
                </c:pt>
                <c:pt idx="207">
                  <c:v>44120</c:v>
                </c:pt>
                <c:pt idx="208">
                  <c:v>44121</c:v>
                </c:pt>
                <c:pt idx="209">
                  <c:v>44122</c:v>
                </c:pt>
                <c:pt idx="210">
                  <c:v>44123</c:v>
                </c:pt>
                <c:pt idx="211">
                  <c:v>44124</c:v>
                </c:pt>
                <c:pt idx="212">
                  <c:v>44125</c:v>
                </c:pt>
                <c:pt idx="213">
                  <c:v>44126</c:v>
                </c:pt>
                <c:pt idx="214">
                  <c:v>44127</c:v>
                </c:pt>
                <c:pt idx="215">
                  <c:v>44128</c:v>
                </c:pt>
                <c:pt idx="216">
                  <c:v>44129</c:v>
                </c:pt>
                <c:pt idx="217">
                  <c:v>44130</c:v>
                </c:pt>
                <c:pt idx="218">
                  <c:v>44131</c:v>
                </c:pt>
                <c:pt idx="219">
                  <c:v>44132</c:v>
                </c:pt>
                <c:pt idx="220">
                  <c:v>44133</c:v>
                </c:pt>
                <c:pt idx="221">
                  <c:v>44134</c:v>
                </c:pt>
                <c:pt idx="222">
                  <c:v>44135</c:v>
                </c:pt>
                <c:pt idx="223">
                  <c:v>44136</c:v>
                </c:pt>
                <c:pt idx="224">
                  <c:v>44137</c:v>
                </c:pt>
                <c:pt idx="225">
                  <c:v>44138</c:v>
                </c:pt>
                <c:pt idx="226">
                  <c:v>44139</c:v>
                </c:pt>
                <c:pt idx="227">
                  <c:v>44140</c:v>
                </c:pt>
                <c:pt idx="228">
                  <c:v>44141</c:v>
                </c:pt>
                <c:pt idx="229">
                  <c:v>44142</c:v>
                </c:pt>
                <c:pt idx="230">
                  <c:v>44143</c:v>
                </c:pt>
                <c:pt idx="231">
                  <c:v>44144</c:v>
                </c:pt>
                <c:pt idx="232">
                  <c:v>44145</c:v>
                </c:pt>
                <c:pt idx="233">
                  <c:v>44146</c:v>
                </c:pt>
                <c:pt idx="234">
                  <c:v>44147</c:v>
                </c:pt>
                <c:pt idx="235">
                  <c:v>44148</c:v>
                </c:pt>
                <c:pt idx="236">
                  <c:v>44149</c:v>
                </c:pt>
                <c:pt idx="237">
                  <c:v>44150</c:v>
                </c:pt>
                <c:pt idx="238">
                  <c:v>44151</c:v>
                </c:pt>
                <c:pt idx="239">
                  <c:v>44152</c:v>
                </c:pt>
                <c:pt idx="240">
                  <c:v>44153</c:v>
                </c:pt>
                <c:pt idx="241">
                  <c:v>44154</c:v>
                </c:pt>
                <c:pt idx="242">
                  <c:v>44155</c:v>
                </c:pt>
                <c:pt idx="243">
                  <c:v>44156</c:v>
                </c:pt>
                <c:pt idx="244">
                  <c:v>44157</c:v>
                </c:pt>
                <c:pt idx="245">
                  <c:v>44158</c:v>
                </c:pt>
                <c:pt idx="246">
                  <c:v>44159</c:v>
                </c:pt>
                <c:pt idx="247">
                  <c:v>44160</c:v>
                </c:pt>
                <c:pt idx="248">
                  <c:v>44161</c:v>
                </c:pt>
                <c:pt idx="249">
                  <c:v>44162</c:v>
                </c:pt>
                <c:pt idx="250">
                  <c:v>44163</c:v>
                </c:pt>
                <c:pt idx="251">
                  <c:v>44164</c:v>
                </c:pt>
                <c:pt idx="252">
                  <c:v>44165</c:v>
                </c:pt>
                <c:pt idx="253">
                  <c:v>44166</c:v>
                </c:pt>
                <c:pt idx="254">
                  <c:v>44167</c:v>
                </c:pt>
                <c:pt idx="255">
                  <c:v>44168</c:v>
                </c:pt>
                <c:pt idx="256">
                  <c:v>44169</c:v>
                </c:pt>
                <c:pt idx="257">
                  <c:v>44170</c:v>
                </c:pt>
                <c:pt idx="258">
                  <c:v>44171</c:v>
                </c:pt>
                <c:pt idx="259">
                  <c:v>44172</c:v>
                </c:pt>
                <c:pt idx="260">
                  <c:v>44173</c:v>
                </c:pt>
                <c:pt idx="261">
                  <c:v>44174</c:v>
                </c:pt>
                <c:pt idx="262">
                  <c:v>44175</c:v>
                </c:pt>
                <c:pt idx="263">
                  <c:v>44176</c:v>
                </c:pt>
                <c:pt idx="264">
                  <c:v>44177</c:v>
                </c:pt>
                <c:pt idx="265">
                  <c:v>44178</c:v>
                </c:pt>
                <c:pt idx="266">
                  <c:v>44179</c:v>
                </c:pt>
                <c:pt idx="267">
                  <c:v>44180</c:v>
                </c:pt>
                <c:pt idx="268">
                  <c:v>44181</c:v>
                </c:pt>
                <c:pt idx="269">
                  <c:v>44182</c:v>
                </c:pt>
              </c:numCache>
            </c:numRef>
          </c:cat>
          <c:val>
            <c:numRef>
              <c:f>Rt!$AN$3:$AN$272</c:f>
              <c:numCache>
                <c:formatCode>General</c:formatCode>
                <c:ptCount val="270"/>
                <c:pt idx="0">
                  <c:v>2.3598446346482942</c:v>
                </c:pt>
                <c:pt idx="1">
                  <c:v>2.0667172510237681</c:v>
                </c:pt>
                <c:pt idx="2">
                  <c:v>1.9402966294505279</c:v>
                </c:pt>
                <c:pt idx="3">
                  <c:v>1.7820385673203081</c:v>
                </c:pt>
                <c:pt idx="4">
                  <c:v>1.651746680864568</c:v>
                </c:pt>
                <c:pt idx="5">
                  <c:v>1.559974713094548</c:v>
                </c:pt>
                <c:pt idx="6">
                  <c:v>1.4706405793904311</c:v>
                </c:pt>
                <c:pt idx="7">
                  <c:v>1.379553862253688</c:v>
                </c:pt>
                <c:pt idx="8">
                  <c:v>1.2822623471754271</c:v>
                </c:pt>
                <c:pt idx="9">
                  <c:v>1.1816039529313109</c:v>
                </c:pt>
                <c:pt idx="10">
                  <c:v>1.1165797380794489</c:v>
                </c:pt>
                <c:pt idx="11">
                  <c:v>1.0330449034079701</c:v>
                </c:pt>
                <c:pt idx="12">
                  <c:v>0.95455881618423288</c:v>
                </c:pt>
                <c:pt idx="13">
                  <c:v>0.88169558844618001</c:v>
                </c:pt>
                <c:pt idx="14">
                  <c:v>0.83156767507750773</c:v>
                </c:pt>
                <c:pt idx="15">
                  <c:v>0.81949045345896787</c:v>
                </c:pt>
                <c:pt idx="16">
                  <c:v>0.80010780842142892</c:v>
                </c:pt>
                <c:pt idx="17">
                  <c:v>0.78877389902974382</c:v>
                </c:pt>
                <c:pt idx="18">
                  <c:v>0.78615146064903663</c:v>
                </c:pt>
                <c:pt idx="19">
                  <c:v>0.77889191912017386</c:v>
                </c:pt>
                <c:pt idx="20">
                  <c:v>0.77677224747934048</c:v>
                </c:pt>
                <c:pt idx="21">
                  <c:v>0.77959364676477216</c:v>
                </c:pt>
                <c:pt idx="22">
                  <c:v>0.73294508474722808</c:v>
                </c:pt>
                <c:pt idx="23">
                  <c:v>0.71220808600788055</c:v>
                </c:pt>
                <c:pt idx="24">
                  <c:v>0.69723564275180783</c:v>
                </c:pt>
                <c:pt idx="25">
                  <c:v>0.69165612685835909</c:v>
                </c:pt>
                <c:pt idx="26">
                  <c:v>0.68307205441634911</c:v>
                </c:pt>
                <c:pt idx="27">
                  <c:v>0.70634823495882215</c:v>
                </c:pt>
                <c:pt idx="28">
                  <c:v>0.71793649187429587</c:v>
                </c:pt>
                <c:pt idx="29">
                  <c:v>0.75961377763715709</c:v>
                </c:pt>
                <c:pt idx="30">
                  <c:v>0.75177482145011998</c:v>
                </c:pt>
                <c:pt idx="31">
                  <c:v>0.73205092405992334</c:v>
                </c:pt>
                <c:pt idx="32">
                  <c:v>0.72132979696475408</c:v>
                </c:pt>
                <c:pt idx="33">
                  <c:v>0.72220613849876969</c:v>
                </c:pt>
                <c:pt idx="34">
                  <c:v>0.70238978181195666</c:v>
                </c:pt>
                <c:pt idx="35">
                  <c:v>0.70979799478167716</c:v>
                </c:pt>
                <c:pt idx="36">
                  <c:v>0.69624074150102078</c:v>
                </c:pt>
                <c:pt idx="37">
                  <c:v>0.71230908130545956</c:v>
                </c:pt>
                <c:pt idx="38">
                  <c:v>0.71372217237145197</c:v>
                </c:pt>
                <c:pt idx="39">
                  <c:v>0.69213584151655561</c:v>
                </c:pt>
                <c:pt idx="40">
                  <c:v>0.64304434674054534</c:v>
                </c:pt>
                <c:pt idx="41">
                  <c:v>0.63147614999593771</c:v>
                </c:pt>
                <c:pt idx="42">
                  <c:v>0.64420246725737307</c:v>
                </c:pt>
                <c:pt idx="43">
                  <c:v>0.64256403805981388</c:v>
                </c:pt>
                <c:pt idx="44">
                  <c:v>0.61793134959084484</c:v>
                </c:pt>
                <c:pt idx="45">
                  <c:v>0.62115351786485185</c:v>
                </c:pt>
                <c:pt idx="46">
                  <c:v>0.61515643166600853</c:v>
                </c:pt>
                <c:pt idx="47">
                  <c:v>0.6685792080209767</c:v>
                </c:pt>
                <c:pt idx="48">
                  <c:v>0.71903188326550416</c:v>
                </c:pt>
                <c:pt idx="49">
                  <c:v>0.7129679049158697</c:v>
                </c:pt>
                <c:pt idx="50">
                  <c:v>0.69025197422231732</c:v>
                </c:pt>
                <c:pt idx="51">
                  <c:v>0.70251428541656247</c:v>
                </c:pt>
                <c:pt idx="52">
                  <c:v>0.68179561806564359</c:v>
                </c:pt>
                <c:pt idx="53">
                  <c:v>0.70337783505402629</c:v>
                </c:pt>
                <c:pt idx="54">
                  <c:v>0.70584175280140204</c:v>
                </c:pt>
                <c:pt idx="55">
                  <c:v>0.71443302015435217</c:v>
                </c:pt>
                <c:pt idx="56">
                  <c:v>0.76275750921072205</c:v>
                </c:pt>
                <c:pt idx="57">
                  <c:v>0.77559778324820339</c:v>
                </c:pt>
                <c:pt idx="58">
                  <c:v>0.78504448259200132</c:v>
                </c:pt>
                <c:pt idx="59">
                  <c:v>0.78875344885532039</c:v>
                </c:pt>
                <c:pt idx="60">
                  <c:v>0.74969894279019866</c:v>
                </c:pt>
                <c:pt idx="61">
                  <c:v>0.74806943033942275</c:v>
                </c:pt>
                <c:pt idx="62">
                  <c:v>0.74124379930447359</c:v>
                </c:pt>
                <c:pt idx="63">
                  <c:v>0.74550204657948516</c:v>
                </c:pt>
                <c:pt idx="64">
                  <c:v>0.72421772749878777</c:v>
                </c:pt>
                <c:pt idx="65">
                  <c:v>0.70080405867522721</c:v>
                </c:pt>
                <c:pt idx="66">
                  <c:v>0.65971923654047582</c:v>
                </c:pt>
                <c:pt idx="67">
                  <c:v>0.68173221981775955</c:v>
                </c:pt>
                <c:pt idx="68">
                  <c:v>0.70001917578000006</c:v>
                </c:pt>
                <c:pt idx="69">
                  <c:v>0.7339869977575294</c:v>
                </c:pt>
                <c:pt idx="70">
                  <c:v>0.730794005257284</c:v>
                </c:pt>
                <c:pt idx="71">
                  <c:v>0.74743246603580771</c:v>
                </c:pt>
                <c:pt idx="72">
                  <c:v>0.6837924830620159</c:v>
                </c:pt>
                <c:pt idx="73">
                  <c:v>0.73219981296948833</c:v>
                </c:pt>
                <c:pt idx="74">
                  <c:v>0.75814241363764467</c:v>
                </c:pt>
                <c:pt idx="75">
                  <c:v>0.716606291715012</c:v>
                </c:pt>
                <c:pt idx="76">
                  <c:v>0.73773302087166215</c:v>
                </c:pt>
                <c:pt idx="77">
                  <c:v>0.72815614137251727</c:v>
                </c:pt>
                <c:pt idx="78">
                  <c:v>0.7286140558933849</c:v>
                </c:pt>
                <c:pt idx="79">
                  <c:v>0.75165772359716909</c:v>
                </c:pt>
                <c:pt idx="80">
                  <c:v>0.78400119685326752</c:v>
                </c:pt>
                <c:pt idx="81">
                  <c:v>0.79810164892416602</c:v>
                </c:pt>
                <c:pt idx="82">
                  <c:v>0.77575272307605636</c:v>
                </c:pt>
                <c:pt idx="83">
                  <c:v>0.76587574511033463</c:v>
                </c:pt>
                <c:pt idx="84">
                  <c:v>0.76273843661885887</c:v>
                </c:pt>
                <c:pt idx="85">
                  <c:v>0.78876799208351644</c:v>
                </c:pt>
                <c:pt idx="86">
                  <c:v>0.81504738286929002</c:v>
                </c:pt>
                <c:pt idx="87">
                  <c:v>0.76520529888726063</c:v>
                </c:pt>
                <c:pt idx="88">
                  <c:v>0.76672519570625397</c:v>
                </c:pt>
                <c:pt idx="89">
                  <c:v>0.83025213912307172</c:v>
                </c:pt>
                <c:pt idx="90">
                  <c:v>0.808814802074031</c:v>
                </c:pt>
                <c:pt idx="91">
                  <c:v>0.83317078822349255</c:v>
                </c:pt>
                <c:pt idx="92">
                  <c:v>0.76843166096063165</c:v>
                </c:pt>
                <c:pt idx="93">
                  <c:v>0.76449965465156855</c:v>
                </c:pt>
                <c:pt idx="94">
                  <c:v>0.78138554148561867</c:v>
                </c:pt>
                <c:pt idx="95">
                  <c:v>0.79226687680341934</c:v>
                </c:pt>
                <c:pt idx="96">
                  <c:v>0.80086791979932304</c:v>
                </c:pt>
                <c:pt idx="97">
                  <c:v>0.7833838105882962</c:v>
                </c:pt>
                <c:pt idx="98">
                  <c:v>0.81284271851315704</c:v>
                </c:pt>
                <c:pt idx="99">
                  <c:v>0.87712857646116849</c:v>
                </c:pt>
                <c:pt idx="100">
                  <c:v>0.83434202163453064</c:v>
                </c:pt>
                <c:pt idx="101">
                  <c:v>0.79238889788092015</c:v>
                </c:pt>
                <c:pt idx="102">
                  <c:v>0.69274618454630432</c:v>
                </c:pt>
                <c:pt idx="103">
                  <c:v>0.71524370211250055</c:v>
                </c:pt>
                <c:pt idx="104">
                  <c:v>0.75915265031016033</c:v>
                </c:pt>
                <c:pt idx="105">
                  <c:v>0.75392046366697807</c:v>
                </c:pt>
                <c:pt idx="106">
                  <c:v>0.76269891966943859</c:v>
                </c:pt>
                <c:pt idx="107">
                  <c:v>0.7916257327425309</c:v>
                </c:pt>
                <c:pt idx="108">
                  <c:v>0.7856373864757914</c:v>
                </c:pt>
                <c:pt idx="109">
                  <c:v>0.82079945198440563</c:v>
                </c:pt>
                <c:pt idx="110">
                  <c:v>0.76115745059245921</c:v>
                </c:pt>
                <c:pt idx="111">
                  <c:v>0.79328423989205288</c:v>
                </c:pt>
                <c:pt idx="112">
                  <c:v>0.81873418474035808</c:v>
                </c:pt>
                <c:pt idx="113">
                  <c:v>0.87950322674735759</c:v>
                </c:pt>
                <c:pt idx="114">
                  <c:v>0.89599973415955558</c:v>
                </c:pt>
                <c:pt idx="115">
                  <c:v>0.9294061088244151</c:v>
                </c:pt>
                <c:pt idx="116">
                  <c:v>0.95716912606607707</c:v>
                </c:pt>
                <c:pt idx="117">
                  <c:v>1.135103031127179</c:v>
                </c:pt>
                <c:pt idx="118">
                  <c:v>1.2134186656151762</c:v>
                </c:pt>
                <c:pt idx="119">
                  <c:v>1.202480255799441</c:v>
                </c:pt>
                <c:pt idx="120">
                  <c:v>0.98016530559924597</c:v>
                </c:pt>
                <c:pt idx="121">
                  <c:v>1.0406441569039471</c:v>
                </c:pt>
                <c:pt idx="122">
                  <c:v>1.1401666451636401</c:v>
                </c:pt>
                <c:pt idx="123">
                  <c:v>1.3040006747477129</c:v>
                </c:pt>
                <c:pt idx="124">
                  <c:v>1.209827962009989</c:v>
                </c:pt>
                <c:pt idx="125">
                  <c:v>1.113265113010605</c:v>
                </c:pt>
                <c:pt idx="126">
                  <c:v>1.105910714929554</c:v>
                </c:pt>
                <c:pt idx="127">
                  <c:v>1.2941679600325979</c:v>
                </c:pt>
                <c:pt idx="128">
                  <c:v>1.3288384425543931</c:v>
                </c:pt>
                <c:pt idx="129">
                  <c:v>1.1975722594523461</c:v>
                </c:pt>
                <c:pt idx="130">
                  <c:v>0.99586509554982605</c:v>
                </c:pt>
                <c:pt idx="131">
                  <c:v>0.97415706248632794</c:v>
                </c:pt>
                <c:pt idx="132">
                  <c:v>1.00294744642794</c:v>
                </c:pt>
                <c:pt idx="133">
                  <c:v>1.0062705933594629</c:v>
                </c:pt>
                <c:pt idx="134">
                  <c:v>0.88667974937197624</c:v>
                </c:pt>
                <c:pt idx="135">
                  <c:v>0.91719504867482093</c:v>
                </c:pt>
                <c:pt idx="136">
                  <c:v>0.9599123548226971</c:v>
                </c:pt>
                <c:pt idx="137">
                  <c:v>1.0431588741409081</c:v>
                </c:pt>
                <c:pt idx="138">
                  <c:v>1.0527080951003132</c:v>
                </c:pt>
                <c:pt idx="139">
                  <c:v>1.005873431491179</c:v>
                </c:pt>
                <c:pt idx="140">
                  <c:v>1.0222519108041181</c:v>
                </c:pt>
                <c:pt idx="141">
                  <c:v>1.146771217777347</c:v>
                </c:pt>
                <c:pt idx="142">
                  <c:v>1.0545547776591331</c:v>
                </c:pt>
                <c:pt idx="143">
                  <c:v>1.072861506197397</c:v>
                </c:pt>
                <c:pt idx="144">
                  <c:v>1.038203820362394</c:v>
                </c:pt>
                <c:pt idx="145">
                  <c:v>1.0188518136923879</c:v>
                </c:pt>
                <c:pt idx="146">
                  <c:v>1.0216297445126581</c:v>
                </c:pt>
                <c:pt idx="147">
                  <c:v>0.91675915867735192</c:v>
                </c:pt>
                <c:pt idx="148">
                  <c:v>0.83018001237420691</c:v>
                </c:pt>
                <c:pt idx="149">
                  <c:v>0.84877799817105626</c:v>
                </c:pt>
                <c:pt idx="150">
                  <c:v>0.79070230021105081</c:v>
                </c:pt>
                <c:pt idx="151">
                  <c:v>0.79945610403803669</c:v>
                </c:pt>
                <c:pt idx="152">
                  <c:v>0.7645095456984945</c:v>
                </c:pt>
                <c:pt idx="153">
                  <c:v>0.73384268000802211</c:v>
                </c:pt>
                <c:pt idx="154">
                  <c:v>0.76838318664274718</c:v>
                </c:pt>
                <c:pt idx="155">
                  <c:v>0.71032313770408351</c:v>
                </c:pt>
                <c:pt idx="156">
                  <c:v>0.66579074698252871</c:v>
                </c:pt>
                <c:pt idx="157">
                  <c:v>0.66385037355302523</c:v>
                </c:pt>
                <c:pt idx="158">
                  <c:v>0.65539267507621257</c:v>
                </c:pt>
                <c:pt idx="159">
                  <c:v>0.60582064467467067</c:v>
                </c:pt>
                <c:pt idx="160">
                  <c:v>0.62926922998966317</c:v>
                </c:pt>
                <c:pt idx="161">
                  <c:v>0.66427522964376573</c:v>
                </c:pt>
                <c:pt idx="162">
                  <c:v>0.79639677089772121</c:v>
                </c:pt>
                <c:pt idx="163">
                  <c:v>0.87104185962176617</c:v>
                </c:pt>
                <c:pt idx="164">
                  <c:v>0.84260596813947808</c:v>
                </c:pt>
                <c:pt idx="165">
                  <c:v>0.85458201282782287</c:v>
                </c:pt>
                <c:pt idx="166">
                  <c:v>0.92943598960735208</c:v>
                </c:pt>
                <c:pt idx="167">
                  <c:v>0.94458365679095091</c:v>
                </c:pt>
                <c:pt idx="168">
                  <c:v>1.0192537414467542</c:v>
                </c:pt>
                <c:pt idx="169">
                  <c:v>1.130198575010706</c:v>
                </c:pt>
                <c:pt idx="170">
                  <c:v>1.0886192591428172</c:v>
                </c:pt>
                <c:pt idx="171">
                  <c:v>1.1278879277303342</c:v>
                </c:pt>
                <c:pt idx="172">
                  <c:v>1.1482969898915911</c:v>
                </c:pt>
                <c:pt idx="173">
                  <c:v>1.2237410309430781</c:v>
                </c:pt>
                <c:pt idx="174">
                  <c:v>1.322450533932894</c:v>
                </c:pt>
                <c:pt idx="175">
                  <c:v>1.269720684395433</c:v>
                </c:pt>
                <c:pt idx="176">
                  <c:v>1.2060062324746201</c:v>
                </c:pt>
                <c:pt idx="177">
                  <c:v>1.2127606872716341</c:v>
                </c:pt>
                <c:pt idx="178">
                  <c:v>1.244514634268868</c:v>
                </c:pt>
                <c:pt idx="179">
                  <c:v>1.247753684592612</c:v>
                </c:pt>
                <c:pt idx="180">
                  <c:v>1.244154211875711</c:v>
                </c:pt>
                <c:pt idx="181">
                  <c:v>1.1784760137048331</c:v>
                </c:pt>
                <c:pt idx="182">
                  <c:v>1.1931993044299709</c:v>
                </c:pt>
                <c:pt idx="183">
                  <c:v>1.189491403047588</c:v>
                </c:pt>
                <c:pt idx="184">
                  <c:v>1.202710283764119</c:v>
                </c:pt>
                <c:pt idx="185">
                  <c:v>1.232294455052757</c:v>
                </c:pt>
                <c:pt idx="186">
                  <c:v>1.217467330284951</c:v>
                </c:pt>
                <c:pt idx="187">
                  <c:v>1.1259200127595321</c:v>
                </c:pt>
                <c:pt idx="188">
                  <c:v>1.0551508801967429</c:v>
                </c:pt>
                <c:pt idx="189">
                  <c:v>1.0131358326254101</c:v>
                </c:pt>
                <c:pt idx="190">
                  <c:v>1.0136806278678452</c:v>
                </c:pt>
                <c:pt idx="191">
                  <c:v>1.0159692595233389</c:v>
                </c:pt>
                <c:pt idx="192">
                  <c:v>0.997890362614125</c:v>
                </c:pt>
                <c:pt idx="193">
                  <c:v>0.96306142996683897</c:v>
                </c:pt>
                <c:pt idx="194">
                  <c:v>0.98657161420118389</c:v>
                </c:pt>
                <c:pt idx="195">
                  <c:v>1.0470894785910181</c:v>
                </c:pt>
                <c:pt idx="196">
                  <c:v>1.0723381650411572</c:v>
                </c:pt>
                <c:pt idx="197">
                  <c:v>1.0742021227282139</c:v>
                </c:pt>
                <c:pt idx="198">
                  <c:v>1.11900098490246</c:v>
                </c:pt>
                <c:pt idx="199">
                  <c:v>1.1362487414785831</c:v>
                </c:pt>
                <c:pt idx="200">
                  <c:v>1.2035149652502091</c:v>
                </c:pt>
                <c:pt idx="201">
                  <c:v>1.271339974683027</c:v>
                </c:pt>
                <c:pt idx="202">
                  <c:v>1.2520618446564991</c:v>
                </c:pt>
                <c:pt idx="203">
                  <c:v>1.263428514054918</c:v>
                </c:pt>
                <c:pt idx="204">
                  <c:v>1.3048332945904348</c:v>
                </c:pt>
                <c:pt idx="205">
                  <c:v>1.3445460626354551</c:v>
                </c:pt>
                <c:pt idx="206">
                  <c:v>1.3990793855197681</c:v>
                </c:pt>
                <c:pt idx="207">
                  <c:v>1.3652054635075201</c:v>
                </c:pt>
                <c:pt idx="208">
                  <c:v>1.400887551521979</c:v>
                </c:pt>
                <c:pt idx="209">
                  <c:v>1.371804293528361</c:v>
                </c:pt>
                <c:pt idx="210">
                  <c:v>1.309490534890593</c:v>
                </c:pt>
                <c:pt idx="211">
                  <c:v>1.3181528938629601</c:v>
                </c:pt>
                <c:pt idx="212">
                  <c:v>1.30614759506844</c:v>
                </c:pt>
                <c:pt idx="213">
                  <c:v>1.3117613802218822</c:v>
                </c:pt>
                <c:pt idx="214">
                  <c:v>1.3780351353340081</c:v>
                </c:pt>
                <c:pt idx="215">
                  <c:v>1.36734638572314</c:v>
                </c:pt>
                <c:pt idx="216">
                  <c:v>1.341932090750541</c:v>
                </c:pt>
                <c:pt idx="217">
                  <c:v>1.3200914417694389</c:v>
                </c:pt>
                <c:pt idx="218">
                  <c:v>1.3002674898509099</c:v>
                </c:pt>
                <c:pt idx="219">
                  <c:v>1.2913148188708921</c:v>
                </c:pt>
                <c:pt idx="220">
                  <c:v>1.237665078018801</c:v>
                </c:pt>
                <c:pt idx="221">
                  <c:v>1.1766426122557352</c:v>
                </c:pt>
                <c:pt idx="222">
                  <c:v>1.1200202489506321</c:v>
                </c:pt>
                <c:pt idx="223">
                  <c:v>1.067256242232921</c:v>
                </c:pt>
                <c:pt idx="224">
                  <c:v>1.032506495734077</c:v>
                </c:pt>
                <c:pt idx="225">
                  <c:v>1.035092702589246</c:v>
                </c:pt>
                <c:pt idx="226">
                  <c:v>0.98462983839682505</c:v>
                </c:pt>
                <c:pt idx="227">
                  <c:v>0.93476947406586297</c:v>
                </c:pt>
                <c:pt idx="228">
                  <c:v>0.89285935714941156</c:v>
                </c:pt>
                <c:pt idx="229">
                  <c:v>0.85016072461042536</c:v>
                </c:pt>
                <c:pt idx="230">
                  <c:v>0.82236664154859662</c:v>
                </c:pt>
                <c:pt idx="231">
                  <c:v>0.79976726814392729</c:v>
                </c:pt>
                <c:pt idx="232">
                  <c:v>0.76009122199943469</c:v>
                </c:pt>
                <c:pt idx="233">
                  <c:v>0.75697641318354292</c:v>
                </c:pt>
                <c:pt idx="234">
                  <c:v>0.74867093161597353</c:v>
                </c:pt>
                <c:pt idx="235">
                  <c:v>0.75692801563378831</c:v>
                </c:pt>
                <c:pt idx="236">
                  <c:v>0.77358685018921114</c:v>
                </c:pt>
                <c:pt idx="237">
                  <c:v>0.77486941356708061</c:v>
                </c:pt>
                <c:pt idx="238">
                  <c:v>0.76132115531876432</c:v>
                </c:pt>
                <c:pt idx="239">
                  <c:v>0.72578440573742709</c:v>
                </c:pt>
                <c:pt idx="240">
                  <c:v>0.7029362871008541</c:v>
                </c:pt>
                <c:pt idx="241">
                  <c:v>0.7193281193361063</c:v>
                </c:pt>
                <c:pt idx="242">
                  <c:v>0.69751451925695529</c:v>
                </c:pt>
                <c:pt idx="243">
                  <c:v>0.67255080210264873</c:v>
                </c:pt>
                <c:pt idx="244">
                  <c:v>0.68139634328534615</c:v>
                </c:pt>
                <c:pt idx="245">
                  <c:v>0.69685335678780902</c:v>
                </c:pt>
                <c:pt idx="246">
                  <c:v>0.70807692693539248</c:v>
                </c:pt>
                <c:pt idx="247">
                  <c:v>0.71490501148484165</c:v>
                </c:pt>
                <c:pt idx="248">
                  <c:v>0.71332939066936762</c:v>
                </c:pt>
                <c:pt idx="249">
                  <c:v>0.71659483842278338</c:v>
                </c:pt>
                <c:pt idx="250">
                  <c:v>0.73342581197206691</c:v>
                </c:pt>
                <c:pt idx="251">
                  <c:v>0.74032837461194401</c:v>
                </c:pt>
                <c:pt idx="252">
                  <c:v>0.73252202567242508</c:v>
                </c:pt>
                <c:pt idx="253">
                  <c:v>0.71783735156828021</c:v>
                </c:pt>
                <c:pt idx="254">
                  <c:v>0.7276471598754306</c:v>
                </c:pt>
                <c:pt idx="255">
                  <c:v>0.72584425792697049</c:v>
                </c:pt>
                <c:pt idx="256">
                  <c:v>0.74768266986588716</c:v>
                </c:pt>
                <c:pt idx="257">
                  <c:v>0.77953836772317153</c:v>
                </c:pt>
                <c:pt idx="258">
                  <c:v>0.80777728639830959</c:v>
                </c:pt>
                <c:pt idx="259">
                  <c:v>0.84658199882492347</c:v>
                </c:pt>
                <c:pt idx="260">
                  <c:v>0.87100120862403396</c:v>
                </c:pt>
                <c:pt idx="261">
                  <c:v>0.85214002242747511</c:v>
                </c:pt>
                <c:pt idx="262">
                  <c:v>0.86763389265341995</c:v>
                </c:pt>
                <c:pt idx="263">
                  <c:v>0.85337128607895629</c:v>
                </c:pt>
                <c:pt idx="264">
                  <c:v>0.84391604710666379</c:v>
                </c:pt>
                <c:pt idx="265">
                  <c:v>0.87943608618777991</c:v>
                </c:pt>
                <c:pt idx="266">
                  <c:v>0.87262082172641886</c:v>
                </c:pt>
                <c:pt idx="267">
                  <c:v>0.88117481748801418</c:v>
                </c:pt>
                <c:pt idx="268">
                  <c:v>0.89280254792836622</c:v>
                </c:pt>
                <c:pt idx="269">
                  <c:v>0.89863138705170698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299-4918-9C91-ECA584F4C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277808"/>
        <c:axId val="1537392927"/>
      </c:lineChart>
      <c:dateAx>
        <c:axId val="44227780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537392927"/>
        <c:crosses val="autoZero"/>
        <c:auto val="1"/>
        <c:lblOffset val="100"/>
        <c:baseTimeUnit val="days"/>
      </c:dateAx>
      <c:valAx>
        <c:axId val="1537392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442277808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Hoe</a:t>
            </a:r>
            <a:r>
              <a:rPr lang="en-US" baseline="0"/>
              <a:t> ver rekken we nog de levens verwachting?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Levensverwachting!$N$16</c:f>
              <c:strCache>
                <c:ptCount val="1"/>
                <c:pt idx="0">
                  <c:v>85+ overlijdens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Levensverwachting!$O$7:$Y$7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Levensverwachting!$O$16:$Y$16</c:f>
              <c:numCache>
                <c:formatCode>_-* #,##0_-;\-* #,##0_-;_-* "-"??_-;_-@_-</c:formatCode>
                <c:ptCount val="11"/>
                <c:pt idx="0">
                  <c:v>35949</c:v>
                </c:pt>
                <c:pt idx="1">
                  <c:v>36594</c:v>
                </c:pt>
                <c:pt idx="2">
                  <c:v>40381</c:v>
                </c:pt>
                <c:pt idx="3">
                  <c:v>41209</c:v>
                </c:pt>
                <c:pt idx="4">
                  <c:v>40103</c:v>
                </c:pt>
                <c:pt idx="5">
                  <c:v>44022</c:v>
                </c:pt>
                <c:pt idx="6">
                  <c:v>43615</c:v>
                </c:pt>
                <c:pt idx="7">
                  <c:v>45858</c:v>
                </c:pt>
                <c:pt idx="8">
                  <c:v>46857</c:v>
                </c:pt>
                <c:pt idx="9">
                  <c:v>46586</c:v>
                </c:pt>
                <c:pt idx="10">
                  <c:v>55343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F0-4354-8BDD-11DA258C5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763199"/>
        <c:axId val="1546968335"/>
      </c:barChart>
      <c:lineChart>
        <c:grouping val="standard"/>
        <c:varyColors val="0"/>
        <c:ser>
          <c:idx val="0"/>
          <c:order val="0"/>
          <c:tx>
            <c:strRef>
              <c:f>Levensverwachting!$N$9</c:f>
              <c:strCache>
                <c:ptCount val="1"/>
                <c:pt idx="0">
                  <c:v>#Ouder dan levens verwachting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Levensverwachting!$O$7:$Y$7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Levensverwachting!$O$9:$Y$9</c:f>
              <c:numCache>
                <c:formatCode>_-* #,##0_-;\-* #,##0_-;_-* "-"??_-;_-@_-</c:formatCode>
                <c:ptCount val="11"/>
                <c:pt idx="0">
                  <c:v>529809.62187076977</c:v>
                </c:pt>
                <c:pt idx="1">
                  <c:v>527012.33162932773</c:v>
                </c:pt>
                <c:pt idx="2">
                  <c:v>553581.13463554601</c:v>
                </c:pt>
                <c:pt idx="3">
                  <c:v>552297.10791689018</c:v>
                </c:pt>
                <c:pt idx="4">
                  <c:v>522473.53868030995</c:v>
                </c:pt>
                <c:pt idx="5">
                  <c:v>547914.75121496152</c:v>
                </c:pt>
                <c:pt idx="6">
                  <c:v>531968.39005513827</c:v>
                </c:pt>
                <c:pt idx="7">
                  <c:v>534268.65127219527</c:v>
                </c:pt>
                <c:pt idx="8">
                  <c:v>533623.53985469695</c:v>
                </c:pt>
                <c:pt idx="9">
                  <c:v>517287.77801793808</c:v>
                </c:pt>
                <c:pt idx="10">
                  <c:v>512576.43713419832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F0-4354-8BDD-11DA258C55F5}"/>
            </c:ext>
          </c:extLst>
        </c:ser>
        <c:ser>
          <c:idx val="1"/>
          <c:order val="1"/>
          <c:tx>
            <c:strRef>
              <c:f>Levensverwachting!$N$10</c:f>
              <c:strCache>
                <c:ptCount val="1"/>
                <c:pt idx="0">
                  <c:v>#Ouder dan 82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Levensverwachting!$O$7:$Y$7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Levensverwachting!$O$10:$Y$10</c:f>
              <c:numCache>
                <c:formatCode>_-* #,##0_-;\-* #,##0_-;_-* "-"??_-;_-@_-</c:formatCode>
                <c:ptCount val="11"/>
                <c:pt idx="0">
                  <c:v>400140</c:v>
                </c:pt>
                <c:pt idx="1">
                  <c:v>414093</c:v>
                </c:pt>
                <c:pt idx="2">
                  <c:v>429110</c:v>
                </c:pt>
                <c:pt idx="3">
                  <c:v>444098</c:v>
                </c:pt>
                <c:pt idx="4">
                  <c:v>457928</c:v>
                </c:pt>
                <c:pt idx="5">
                  <c:v>473638</c:v>
                </c:pt>
                <c:pt idx="6">
                  <c:v>482247</c:v>
                </c:pt>
                <c:pt idx="7">
                  <c:v>492291</c:v>
                </c:pt>
                <c:pt idx="8">
                  <c:v>499192</c:v>
                </c:pt>
                <c:pt idx="9">
                  <c:v>505757</c:v>
                </c:pt>
                <c:pt idx="10">
                  <c:v>512576.43713419832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F0-4354-8BDD-11DA258C5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380383"/>
        <c:axId val="798075087"/>
      </c:lineChart>
      <c:catAx>
        <c:axId val="1587380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798075087"/>
        <c:crosses val="autoZero"/>
        <c:auto val="1"/>
        <c:lblAlgn val="ctr"/>
        <c:lblOffset val="100"/>
        <c:noMultiLvlLbl val="0"/>
      </c:catAx>
      <c:valAx>
        <c:axId val="798075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587380383"/>
        <c:crosses val="autoZero"/>
        <c:crossBetween val="between"/>
      </c:valAx>
      <c:valAx>
        <c:axId val="1546968335"/>
        <c:scaling>
          <c:orientation val="minMax"/>
        </c:scaling>
        <c:delete val="0"/>
        <c:axPos val="r"/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506763199"/>
        <c:crosses val="max"/>
        <c:crossBetween val="between"/>
      </c:valAx>
      <c:catAx>
        <c:axId val="15067631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469683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161604799400076"/>
          <c:y val="0.79023837773702943"/>
          <c:w val="0.65978346456692916"/>
          <c:h val="0.186930572034660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Hoe ver rekken we nog de levens verwachting?</a:t>
            </a:r>
            <a:endParaRPr lang="en-B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Levensverwachting!$D$3</c:f>
              <c:strCache>
                <c:ptCount val="1"/>
                <c:pt idx="0">
                  <c:v>Mannen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Levensverwachting!$C$7:$C$27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Levensverwachting!$D$7:$D$27</c:f>
              <c:numCache>
                <c:formatCode>0.0</c:formatCode>
                <c:ptCount val="21"/>
                <c:pt idx="0">
                  <c:v>74.580284134845854</c:v>
                </c:pt>
                <c:pt idx="1">
                  <c:v>74.918842135934412</c:v>
                </c:pt>
                <c:pt idx="2">
                  <c:v>75.078189598873251</c:v>
                </c:pt>
                <c:pt idx="3">
                  <c:v>75.352686235203109</c:v>
                </c:pt>
                <c:pt idx="4">
                  <c:v>75.97142199520367</c:v>
                </c:pt>
                <c:pt idx="5">
                  <c:v>76.144502781139693</c:v>
                </c:pt>
                <c:pt idx="6">
                  <c:v>76.514470885870765</c:v>
                </c:pt>
                <c:pt idx="7">
                  <c:v>76.736774779151489</c:v>
                </c:pt>
                <c:pt idx="8">
                  <c:v>76.774408277168817</c:v>
                </c:pt>
                <c:pt idx="9">
                  <c:v>77.153549034603657</c:v>
                </c:pt>
                <c:pt idx="10">
                  <c:v>77.363550089673311</c:v>
                </c:pt>
                <c:pt idx="11">
                  <c:v>77.747567979549871</c:v>
                </c:pt>
                <c:pt idx="12">
                  <c:v>77.614831277268507</c:v>
                </c:pt>
                <c:pt idx="13">
                  <c:v>77.940757676954007</c:v>
                </c:pt>
                <c:pt idx="14">
                  <c:v>78.556333725454436</c:v>
                </c:pt>
                <c:pt idx="15">
                  <c:v>78.553497791390868</c:v>
                </c:pt>
                <c:pt idx="16">
                  <c:v>78.77851528760938</c:v>
                </c:pt>
                <c:pt idx="17">
                  <c:v>78.994621369551311</c:v>
                </c:pt>
                <c:pt idx="18">
                  <c:v>79.19943300874327</c:v>
                </c:pt>
                <c:pt idx="19">
                  <c:v>79.580493044190163</c:v>
                </c:pt>
                <c:pt idx="20">
                  <c:v>79.82743698936126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FF-430E-A2AE-33967F09CB35}"/>
            </c:ext>
          </c:extLst>
        </c:ser>
        <c:ser>
          <c:idx val="1"/>
          <c:order val="1"/>
          <c:tx>
            <c:strRef>
              <c:f>Levensverwachting!$E$3</c:f>
              <c:strCache>
                <c:ptCount val="1"/>
                <c:pt idx="0">
                  <c:v>Vrouwen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Levensverwachting!$C$7:$C$27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Levensverwachting!$E$7:$E$27</c:f>
              <c:numCache>
                <c:formatCode>0.0</c:formatCode>
                <c:ptCount val="21"/>
                <c:pt idx="0">
                  <c:v>80.917875418088428</c:v>
                </c:pt>
                <c:pt idx="1">
                  <c:v>81.167325029390099</c:v>
                </c:pt>
                <c:pt idx="2">
                  <c:v>81.193105487951883</c:v>
                </c:pt>
                <c:pt idx="3">
                  <c:v>81.19493332487788</c:v>
                </c:pt>
                <c:pt idx="4">
                  <c:v>81.862529997185135</c:v>
                </c:pt>
                <c:pt idx="5">
                  <c:v>81.862777678194604</c:v>
                </c:pt>
                <c:pt idx="6">
                  <c:v>82.146755374226515</c:v>
                </c:pt>
                <c:pt idx="7">
                  <c:v>82.208972834286598</c:v>
                </c:pt>
                <c:pt idx="8">
                  <c:v>82.319585188434019</c:v>
                </c:pt>
                <c:pt idx="9">
                  <c:v>82.431239009670378</c:v>
                </c:pt>
                <c:pt idx="10">
                  <c:v>82.636434613513245</c:v>
                </c:pt>
                <c:pt idx="11">
                  <c:v>82.854246008954348</c:v>
                </c:pt>
                <c:pt idx="12">
                  <c:v>82.829544096232055</c:v>
                </c:pt>
                <c:pt idx="13">
                  <c:v>82.928570669783753</c:v>
                </c:pt>
                <c:pt idx="14">
                  <c:v>83.500727336243799</c:v>
                </c:pt>
                <c:pt idx="15">
                  <c:v>83.16313943070152</c:v>
                </c:pt>
                <c:pt idx="16">
                  <c:v>83.678333941134966</c:v>
                </c:pt>
                <c:pt idx="17">
                  <c:v>83.656292079062794</c:v>
                </c:pt>
                <c:pt idx="18">
                  <c:v>83.693116132039549</c:v>
                </c:pt>
                <c:pt idx="19">
                  <c:v>84.003219591467882</c:v>
                </c:pt>
                <c:pt idx="20">
                  <c:v>84.159124668915084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FF-430E-A2AE-33967F09CB35}"/>
            </c:ext>
          </c:extLst>
        </c:ser>
        <c:ser>
          <c:idx val="2"/>
          <c:order val="2"/>
          <c:tx>
            <c:strRef>
              <c:f>Levensverwachting!$F$3</c:f>
              <c:strCache>
                <c:ptCount val="1"/>
                <c:pt idx="0">
                  <c:v>Beiden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Levensverwachting!$C$7:$C$27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Levensverwachting!$F$7:$F$27</c:f>
              <c:numCache>
                <c:formatCode>0.0</c:formatCode>
                <c:ptCount val="21"/>
                <c:pt idx="0">
                  <c:v>77.786855199283735</c:v>
                </c:pt>
                <c:pt idx="1">
                  <c:v>78.088074494602367</c:v>
                </c:pt>
                <c:pt idx="2">
                  <c:v>78.174429895734207</c:v>
                </c:pt>
                <c:pt idx="3">
                  <c:v>78.316405548105791</c:v>
                </c:pt>
                <c:pt idx="4">
                  <c:v>78.968352769750823</c:v>
                </c:pt>
                <c:pt idx="5">
                  <c:v>79.054124167041152</c:v>
                </c:pt>
                <c:pt idx="6">
                  <c:v>79.38429772527455</c:v>
                </c:pt>
                <c:pt idx="7">
                  <c:v>79.529867703879034</c:v>
                </c:pt>
                <c:pt idx="8">
                  <c:v>79.590003372475692</c:v>
                </c:pt>
                <c:pt idx="9">
                  <c:v>79.844509820291776</c:v>
                </c:pt>
                <c:pt idx="10">
                  <c:v>80.048506451240925</c:v>
                </c:pt>
                <c:pt idx="11">
                  <c:v>80.35266345756213</c:v>
                </c:pt>
                <c:pt idx="12">
                  <c:v>80.257282362530631</c:v>
                </c:pt>
                <c:pt idx="13">
                  <c:v>80.474751657171282</c:v>
                </c:pt>
                <c:pt idx="14">
                  <c:v>81.072248337257662</c:v>
                </c:pt>
                <c:pt idx="15">
                  <c:v>80.897752179669141</c:v>
                </c:pt>
                <c:pt idx="16">
                  <c:v>81.260956180993219</c:v>
                </c:pt>
                <c:pt idx="17">
                  <c:v>81.362768102129863</c:v>
                </c:pt>
                <c:pt idx="18">
                  <c:v>81.482528181569975</c:v>
                </c:pt>
                <c:pt idx="19">
                  <c:v>81.829994721523633</c:v>
                </c:pt>
                <c:pt idx="20">
                  <c:v>82.031026801756994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FF-430E-A2AE-33967F09C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2098255"/>
        <c:axId val="1508756319"/>
      </c:lineChart>
      <c:catAx>
        <c:axId val="1602098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508756319"/>
        <c:crosses val="autoZero"/>
        <c:auto val="1"/>
        <c:lblAlgn val="ctr"/>
        <c:lblOffset val="100"/>
        <c:noMultiLvlLbl val="0"/>
      </c:catAx>
      <c:valAx>
        <c:axId val="1508756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602098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Levensverwachting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Levensverwachting!$D$30</c:f>
              <c:strCache>
                <c:ptCount val="1"/>
                <c:pt idx="0">
                  <c:v>Mannen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Levensverwachting!$C$31:$C$35</c:f>
              <c:numCache>
                <c:formatCode>General</c:formatCode>
                <c:ptCount val="5"/>
                <c:pt idx="0">
                  <c:v>1910</c:v>
                </c:pt>
                <c:pt idx="1">
                  <c:v>1940</c:v>
                </c:pt>
                <c:pt idx="2">
                  <c:v>1970</c:v>
                </c:pt>
                <c:pt idx="3">
                  <c:v>2000</c:v>
                </c:pt>
                <c:pt idx="4">
                  <c:v>2019</c:v>
                </c:pt>
              </c:numCache>
            </c:numRef>
          </c:cat>
          <c:val>
            <c:numRef>
              <c:f>Levensverwachting!$D$31:$D$35</c:f>
              <c:numCache>
                <c:formatCode>General</c:formatCode>
                <c:ptCount val="5"/>
                <c:pt idx="0">
                  <c:v>50</c:v>
                </c:pt>
                <c:pt idx="1">
                  <c:v>59</c:v>
                </c:pt>
                <c:pt idx="2">
                  <c:v>68.5</c:v>
                </c:pt>
                <c:pt idx="3" formatCode="0.0">
                  <c:v>74.580284134845854</c:v>
                </c:pt>
                <c:pt idx="4" formatCode="0.0">
                  <c:v>79.580493044190163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69-44F1-8F78-C5CFBF166989}"/>
            </c:ext>
          </c:extLst>
        </c:ser>
        <c:ser>
          <c:idx val="1"/>
          <c:order val="1"/>
          <c:tx>
            <c:strRef>
              <c:f>Levensverwachting!$E$30</c:f>
              <c:strCache>
                <c:ptCount val="1"/>
                <c:pt idx="0">
                  <c:v>Vrouwen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Levensverwachting!$C$31:$C$35</c:f>
              <c:numCache>
                <c:formatCode>General</c:formatCode>
                <c:ptCount val="5"/>
                <c:pt idx="0">
                  <c:v>1910</c:v>
                </c:pt>
                <c:pt idx="1">
                  <c:v>1940</c:v>
                </c:pt>
                <c:pt idx="2">
                  <c:v>1970</c:v>
                </c:pt>
                <c:pt idx="3">
                  <c:v>2000</c:v>
                </c:pt>
                <c:pt idx="4">
                  <c:v>2019</c:v>
                </c:pt>
              </c:numCache>
            </c:numRef>
          </c:cat>
          <c:val>
            <c:numRef>
              <c:f>Levensverwachting!$E$31:$E$35</c:f>
              <c:numCache>
                <c:formatCode>General</c:formatCode>
                <c:ptCount val="5"/>
                <c:pt idx="0">
                  <c:v>53</c:v>
                </c:pt>
                <c:pt idx="1">
                  <c:v>64</c:v>
                </c:pt>
                <c:pt idx="2">
                  <c:v>74</c:v>
                </c:pt>
                <c:pt idx="3" formatCode="0.0">
                  <c:v>80.917875418088428</c:v>
                </c:pt>
                <c:pt idx="4" formatCode="0.0">
                  <c:v>84.003219591467882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69-44F1-8F78-C5CFBF166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1105599"/>
        <c:axId val="1454758831"/>
      </c:lineChart>
      <c:catAx>
        <c:axId val="1641105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454758831"/>
        <c:crosses val="autoZero"/>
        <c:auto val="1"/>
        <c:lblAlgn val="ctr"/>
        <c:lblOffset val="100"/>
        <c:noMultiLvlLbl val="0"/>
      </c:catAx>
      <c:valAx>
        <c:axId val="1454758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641105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Ziekenhuis bezetting COVID</a:t>
            </a:r>
            <a:endParaRPr lang="en-B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areaChart>
        <c:grouping val="standard"/>
        <c:varyColors val="0"/>
        <c:ser>
          <c:idx val="6"/>
          <c:order val="5"/>
          <c:tx>
            <c:strRef>
              <c:f>Ziekenhuisbedden!$T$18</c:f>
              <c:strCache>
                <c:ptCount val="1"/>
                <c:pt idx="0">
                  <c:v>85+ 2020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effectLst/>
          </c:spPr>
          <c:cat>
            <c:strRef>
              <c:f>Ziekenhuisbedden!$M$19:$M$296</c:f>
              <c:strCache>
                <c:ptCount val="278"/>
                <c:pt idx="0">
                  <c:v>15-Mar</c:v>
                </c:pt>
                <c:pt idx="1">
                  <c:v>16-Mar</c:v>
                </c:pt>
                <c:pt idx="2">
                  <c:v>17-Mar</c:v>
                </c:pt>
                <c:pt idx="3">
                  <c:v>18-Mar</c:v>
                </c:pt>
                <c:pt idx="4">
                  <c:v>19-Mar</c:v>
                </c:pt>
                <c:pt idx="5">
                  <c:v>20-Mar</c:v>
                </c:pt>
                <c:pt idx="6">
                  <c:v>21-Mar</c:v>
                </c:pt>
                <c:pt idx="7">
                  <c:v>22-Mar</c:v>
                </c:pt>
                <c:pt idx="8">
                  <c:v>23-Mar</c:v>
                </c:pt>
                <c:pt idx="9">
                  <c:v>24-Mar</c:v>
                </c:pt>
                <c:pt idx="10">
                  <c:v>25-Mar</c:v>
                </c:pt>
                <c:pt idx="11">
                  <c:v>26-Mar</c:v>
                </c:pt>
                <c:pt idx="12">
                  <c:v>27-Mar</c:v>
                </c:pt>
                <c:pt idx="13">
                  <c:v>28-Mar</c:v>
                </c:pt>
                <c:pt idx="14">
                  <c:v>29-Mar</c:v>
                </c:pt>
                <c:pt idx="15">
                  <c:v>30-Mar</c:v>
                </c:pt>
                <c:pt idx="16">
                  <c:v>31-Mar</c:v>
                </c:pt>
                <c:pt idx="17">
                  <c:v>01-Apr</c:v>
                </c:pt>
                <c:pt idx="18">
                  <c:v>02-Apr</c:v>
                </c:pt>
                <c:pt idx="19">
                  <c:v>03-Apr</c:v>
                </c:pt>
                <c:pt idx="20">
                  <c:v>04-Apr</c:v>
                </c:pt>
                <c:pt idx="21">
                  <c:v>05-Apr</c:v>
                </c:pt>
                <c:pt idx="22">
                  <c:v>06-Apr</c:v>
                </c:pt>
                <c:pt idx="23">
                  <c:v>07-Apr</c:v>
                </c:pt>
                <c:pt idx="24">
                  <c:v>08-Apr</c:v>
                </c:pt>
                <c:pt idx="25">
                  <c:v>09-Apr</c:v>
                </c:pt>
                <c:pt idx="26">
                  <c:v>10-Apr</c:v>
                </c:pt>
                <c:pt idx="27">
                  <c:v>11-Apr</c:v>
                </c:pt>
                <c:pt idx="28">
                  <c:v>12-Apr</c:v>
                </c:pt>
                <c:pt idx="29">
                  <c:v>13-Apr</c:v>
                </c:pt>
                <c:pt idx="30">
                  <c:v>14-Apr</c:v>
                </c:pt>
                <c:pt idx="31">
                  <c:v>15-Apr</c:v>
                </c:pt>
                <c:pt idx="32">
                  <c:v>16-Apr</c:v>
                </c:pt>
                <c:pt idx="33">
                  <c:v>17-Apr</c:v>
                </c:pt>
                <c:pt idx="34">
                  <c:v>18-Apr</c:v>
                </c:pt>
                <c:pt idx="35">
                  <c:v>19-Apr</c:v>
                </c:pt>
                <c:pt idx="36">
                  <c:v>20-Apr</c:v>
                </c:pt>
                <c:pt idx="37">
                  <c:v>21-Apr</c:v>
                </c:pt>
                <c:pt idx="38">
                  <c:v>22-Apr</c:v>
                </c:pt>
                <c:pt idx="39">
                  <c:v>23-Apr</c:v>
                </c:pt>
                <c:pt idx="40">
                  <c:v>24-Apr</c:v>
                </c:pt>
                <c:pt idx="41">
                  <c:v>25-Apr</c:v>
                </c:pt>
                <c:pt idx="42">
                  <c:v>26-Apr</c:v>
                </c:pt>
                <c:pt idx="43">
                  <c:v>27-Apr</c:v>
                </c:pt>
                <c:pt idx="44">
                  <c:v>28-Apr</c:v>
                </c:pt>
                <c:pt idx="45">
                  <c:v>29-Apr</c:v>
                </c:pt>
                <c:pt idx="46">
                  <c:v>30-Apr</c:v>
                </c:pt>
                <c:pt idx="47">
                  <c:v>01-May</c:v>
                </c:pt>
                <c:pt idx="48">
                  <c:v>02-May</c:v>
                </c:pt>
                <c:pt idx="49">
                  <c:v>03-May</c:v>
                </c:pt>
                <c:pt idx="50">
                  <c:v>04-May</c:v>
                </c:pt>
                <c:pt idx="51">
                  <c:v>05-May</c:v>
                </c:pt>
                <c:pt idx="52">
                  <c:v>06-May</c:v>
                </c:pt>
                <c:pt idx="53">
                  <c:v>07-May</c:v>
                </c:pt>
                <c:pt idx="54">
                  <c:v>08-May</c:v>
                </c:pt>
                <c:pt idx="55">
                  <c:v>09-May</c:v>
                </c:pt>
                <c:pt idx="56">
                  <c:v>10-May</c:v>
                </c:pt>
                <c:pt idx="57">
                  <c:v>11-May</c:v>
                </c:pt>
                <c:pt idx="58">
                  <c:v>12-May</c:v>
                </c:pt>
                <c:pt idx="59">
                  <c:v>13-May</c:v>
                </c:pt>
                <c:pt idx="60">
                  <c:v>14-May</c:v>
                </c:pt>
                <c:pt idx="61">
                  <c:v>15-May</c:v>
                </c:pt>
                <c:pt idx="62">
                  <c:v>16-May</c:v>
                </c:pt>
                <c:pt idx="63">
                  <c:v>17-May</c:v>
                </c:pt>
                <c:pt idx="64">
                  <c:v>18-May</c:v>
                </c:pt>
                <c:pt idx="65">
                  <c:v>19-May</c:v>
                </c:pt>
                <c:pt idx="66">
                  <c:v>20-May</c:v>
                </c:pt>
                <c:pt idx="67">
                  <c:v>21-May</c:v>
                </c:pt>
                <c:pt idx="68">
                  <c:v>22-May</c:v>
                </c:pt>
                <c:pt idx="69">
                  <c:v>23-May</c:v>
                </c:pt>
                <c:pt idx="70">
                  <c:v>24-May</c:v>
                </c:pt>
                <c:pt idx="71">
                  <c:v>25-May</c:v>
                </c:pt>
                <c:pt idx="72">
                  <c:v>26-May</c:v>
                </c:pt>
                <c:pt idx="73">
                  <c:v>27-May</c:v>
                </c:pt>
                <c:pt idx="74">
                  <c:v>28-May</c:v>
                </c:pt>
                <c:pt idx="75">
                  <c:v>29-May</c:v>
                </c:pt>
                <c:pt idx="76">
                  <c:v>30-May</c:v>
                </c:pt>
                <c:pt idx="77">
                  <c:v>31-May</c:v>
                </c:pt>
                <c:pt idx="78">
                  <c:v>01-Jun</c:v>
                </c:pt>
                <c:pt idx="79">
                  <c:v>02-Jun</c:v>
                </c:pt>
                <c:pt idx="80">
                  <c:v>03-Jun</c:v>
                </c:pt>
                <c:pt idx="81">
                  <c:v>04-Jun</c:v>
                </c:pt>
                <c:pt idx="82">
                  <c:v>05-Jun</c:v>
                </c:pt>
                <c:pt idx="83">
                  <c:v>06-Jun</c:v>
                </c:pt>
                <c:pt idx="84">
                  <c:v>07-Jun</c:v>
                </c:pt>
                <c:pt idx="85">
                  <c:v>08-Jun</c:v>
                </c:pt>
                <c:pt idx="86">
                  <c:v>09-Jun</c:v>
                </c:pt>
                <c:pt idx="87">
                  <c:v>10-Jun</c:v>
                </c:pt>
                <c:pt idx="88">
                  <c:v>11-Jun</c:v>
                </c:pt>
                <c:pt idx="89">
                  <c:v>12-Jun</c:v>
                </c:pt>
                <c:pt idx="90">
                  <c:v>13-Jun</c:v>
                </c:pt>
                <c:pt idx="91">
                  <c:v>14-Jun</c:v>
                </c:pt>
                <c:pt idx="92">
                  <c:v>15-Jun</c:v>
                </c:pt>
                <c:pt idx="93">
                  <c:v>16-Jun</c:v>
                </c:pt>
                <c:pt idx="94">
                  <c:v>17-Jun</c:v>
                </c:pt>
                <c:pt idx="95">
                  <c:v>18-Jun</c:v>
                </c:pt>
                <c:pt idx="96">
                  <c:v>19-Jun</c:v>
                </c:pt>
                <c:pt idx="97">
                  <c:v>20-Jun</c:v>
                </c:pt>
                <c:pt idx="98">
                  <c:v>21-Jun</c:v>
                </c:pt>
                <c:pt idx="99">
                  <c:v>22-Jun</c:v>
                </c:pt>
                <c:pt idx="100">
                  <c:v>23-Jun</c:v>
                </c:pt>
                <c:pt idx="101">
                  <c:v>24-Jun</c:v>
                </c:pt>
                <c:pt idx="102">
                  <c:v>25-Jun</c:v>
                </c:pt>
                <c:pt idx="103">
                  <c:v>26-Jun</c:v>
                </c:pt>
                <c:pt idx="104">
                  <c:v>27-Jun</c:v>
                </c:pt>
                <c:pt idx="105">
                  <c:v>28-Jun</c:v>
                </c:pt>
                <c:pt idx="106">
                  <c:v>29-Jun</c:v>
                </c:pt>
                <c:pt idx="107">
                  <c:v>30-Jun</c:v>
                </c:pt>
                <c:pt idx="108">
                  <c:v>01-Jul</c:v>
                </c:pt>
                <c:pt idx="109">
                  <c:v>02-Jul</c:v>
                </c:pt>
                <c:pt idx="110">
                  <c:v>03-Jul</c:v>
                </c:pt>
                <c:pt idx="111">
                  <c:v>04-Jul</c:v>
                </c:pt>
                <c:pt idx="112">
                  <c:v>05-Jul</c:v>
                </c:pt>
                <c:pt idx="113">
                  <c:v>06-Jul</c:v>
                </c:pt>
                <c:pt idx="114">
                  <c:v>07-Jul</c:v>
                </c:pt>
                <c:pt idx="115">
                  <c:v>08-Jul</c:v>
                </c:pt>
                <c:pt idx="116">
                  <c:v>09-Jul</c:v>
                </c:pt>
                <c:pt idx="117">
                  <c:v>10-Jul</c:v>
                </c:pt>
                <c:pt idx="118">
                  <c:v>11-Jul</c:v>
                </c:pt>
                <c:pt idx="119">
                  <c:v>12-Jul</c:v>
                </c:pt>
                <c:pt idx="120">
                  <c:v>13-Jul</c:v>
                </c:pt>
                <c:pt idx="121">
                  <c:v>14-Jul</c:v>
                </c:pt>
                <c:pt idx="122">
                  <c:v>15-Jul</c:v>
                </c:pt>
                <c:pt idx="123">
                  <c:v>16-Jul</c:v>
                </c:pt>
                <c:pt idx="124">
                  <c:v>17-Jul</c:v>
                </c:pt>
                <c:pt idx="125">
                  <c:v>18-Jul</c:v>
                </c:pt>
                <c:pt idx="126">
                  <c:v>19-Jul</c:v>
                </c:pt>
                <c:pt idx="127">
                  <c:v>20-Jul</c:v>
                </c:pt>
                <c:pt idx="128">
                  <c:v>21-Jul</c:v>
                </c:pt>
                <c:pt idx="129">
                  <c:v>22-Jul</c:v>
                </c:pt>
                <c:pt idx="130">
                  <c:v>23-Jul</c:v>
                </c:pt>
                <c:pt idx="131">
                  <c:v>24-Jul</c:v>
                </c:pt>
                <c:pt idx="132">
                  <c:v>25-Jul</c:v>
                </c:pt>
                <c:pt idx="133">
                  <c:v>26-Jul</c:v>
                </c:pt>
                <c:pt idx="134">
                  <c:v>27-Jul</c:v>
                </c:pt>
                <c:pt idx="135">
                  <c:v>28-Jul</c:v>
                </c:pt>
                <c:pt idx="136">
                  <c:v>29-Jul</c:v>
                </c:pt>
                <c:pt idx="137">
                  <c:v>30-Jul</c:v>
                </c:pt>
                <c:pt idx="138">
                  <c:v>31-Jul</c:v>
                </c:pt>
                <c:pt idx="139">
                  <c:v>01-Aug</c:v>
                </c:pt>
                <c:pt idx="140">
                  <c:v>02-Aug</c:v>
                </c:pt>
                <c:pt idx="141">
                  <c:v>03-Aug</c:v>
                </c:pt>
                <c:pt idx="142">
                  <c:v>04-Aug</c:v>
                </c:pt>
                <c:pt idx="143">
                  <c:v>05-Aug</c:v>
                </c:pt>
                <c:pt idx="144">
                  <c:v>06-Aug</c:v>
                </c:pt>
                <c:pt idx="145">
                  <c:v>07-Aug</c:v>
                </c:pt>
                <c:pt idx="146">
                  <c:v>08-Aug</c:v>
                </c:pt>
                <c:pt idx="147">
                  <c:v>09-Aug</c:v>
                </c:pt>
                <c:pt idx="148">
                  <c:v>10-Aug</c:v>
                </c:pt>
                <c:pt idx="149">
                  <c:v>11-Aug</c:v>
                </c:pt>
                <c:pt idx="150">
                  <c:v>12-Aug</c:v>
                </c:pt>
                <c:pt idx="151">
                  <c:v>13-Aug</c:v>
                </c:pt>
                <c:pt idx="152">
                  <c:v>14-Aug</c:v>
                </c:pt>
                <c:pt idx="153">
                  <c:v>15-Aug</c:v>
                </c:pt>
                <c:pt idx="154">
                  <c:v>16-Aug</c:v>
                </c:pt>
                <c:pt idx="155">
                  <c:v>17-Aug</c:v>
                </c:pt>
                <c:pt idx="156">
                  <c:v>18-Aug</c:v>
                </c:pt>
                <c:pt idx="157">
                  <c:v>19-Aug</c:v>
                </c:pt>
                <c:pt idx="158">
                  <c:v>20-Aug</c:v>
                </c:pt>
                <c:pt idx="159">
                  <c:v>21-Aug</c:v>
                </c:pt>
                <c:pt idx="160">
                  <c:v>22-Aug</c:v>
                </c:pt>
                <c:pt idx="161">
                  <c:v>23-Aug</c:v>
                </c:pt>
                <c:pt idx="162">
                  <c:v>24-Aug</c:v>
                </c:pt>
                <c:pt idx="163">
                  <c:v>25-Aug</c:v>
                </c:pt>
                <c:pt idx="164">
                  <c:v>26-Aug</c:v>
                </c:pt>
                <c:pt idx="165">
                  <c:v>27-Aug</c:v>
                </c:pt>
                <c:pt idx="166">
                  <c:v>28-Aug</c:v>
                </c:pt>
                <c:pt idx="167">
                  <c:v>29-Aug</c:v>
                </c:pt>
                <c:pt idx="168">
                  <c:v>30-Aug</c:v>
                </c:pt>
                <c:pt idx="169">
                  <c:v>31-Aug</c:v>
                </c:pt>
                <c:pt idx="170">
                  <c:v>01-Sep</c:v>
                </c:pt>
                <c:pt idx="171">
                  <c:v>02-Sep</c:v>
                </c:pt>
                <c:pt idx="172">
                  <c:v>03-Sep</c:v>
                </c:pt>
                <c:pt idx="173">
                  <c:v>04-Sep</c:v>
                </c:pt>
                <c:pt idx="174">
                  <c:v>05-Sep</c:v>
                </c:pt>
                <c:pt idx="175">
                  <c:v>06-Sep</c:v>
                </c:pt>
                <c:pt idx="176">
                  <c:v>07-Sep</c:v>
                </c:pt>
                <c:pt idx="177">
                  <c:v>08-Sep</c:v>
                </c:pt>
                <c:pt idx="178">
                  <c:v>09-Sep</c:v>
                </c:pt>
                <c:pt idx="179">
                  <c:v>10-Sep</c:v>
                </c:pt>
                <c:pt idx="180">
                  <c:v>11-Sep</c:v>
                </c:pt>
                <c:pt idx="181">
                  <c:v>12-Sep</c:v>
                </c:pt>
                <c:pt idx="182">
                  <c:v>13-Sep</c:v>
                </c:pt>
                <c:pt idx="183">
                  <c:v>14-Sep</c:v>
                </c:pt>
                <c:pt idx="184">
                  <c:v>15-Sep</c:v>
                </c:pt>
                <c:pt idx="185">
                  <c:v>16-Sep</c:v>
                </c:pt>
                <c:pt idx="186">
                  <c:v>17-Sep</c:v>
                </c:pt>
                <c:pt idx="187">
                  <c:v>18-Sep</c:v>
                </c:pt>
                <c:pt idx="188">
                  <c:v>19-Sep</c:v>
                </c:pt>
                <c:pt idx="189">
                  <c:v>20-Sep</c:v>
                </c:pt>
                <c:pt idx="190">
                  <c:v>21-Sep</c:v>
                </c:pt>
                <c:pt idx="191">
                  <c:v>22-Sep</c:v>
                </c:pt>
                <c:pt idx="192">
                  <c:v>23-Sep</c:v>
                </c:pt>
                <c:pt idx="193">
                  <c:v>24-Sep</c:v>
                </c:pt>
                <c:pt idx="194">
                  <c:v>25-Sep</c:v>
                </c:pt>
                <c:pt idx="195">
                  <c:v>26-Sep</c:v>
                </c:pt>
                <c:pt idx="196">
                  <c:v>27-Sep</c:v>
                </c:pt>
                <c:pt idx="197">
                  <c:v>28-Sep</c:v>
                </c:pt>
                <c:pt idx="198">
                  <c:v>29-Sep</c:v>
                </c:pt>
                <c:pt idx="199">
                  <c:v>30-Sep</c:v>
                </c:pt>
                <c:pt idx="200">
                  <c:v>01-Oct</c:v>
                </c:pt>
                <c:pt idx="201">
                  <c:v>02-Oct</c:v>
                </c:pt>
                <c:pt idx="202">
                  <c:v>03-Oct</c:v>
                </c:pt>
                <c:pt idx="203">
                  <c:v>04-Oct</c:v>
                </c:pt>
                <c:pt idx="204">
                  <c:v>05-Oct</c:v>
                </c:pt>
                <c:pt idx="205">
                  <c:v>06-Oct</c:v>
                </c:pt>
                <c:pt idx="206">
                  <c:v>07-Oct</c:v>
                </c:pt>
                <c:pt idx="207">
                  <c:v>08-Oct</c:v>
                </c:pt>
                <c:pt idx="208">
                  <c:v>09-Oct</c:v>
                </c:pt>
                <c:pt idx="209">
                  <c:v>10-Oct</c:v>
                </c:pt>
                <c:pt idx="210">
                  <c:v>11-Oct</c:v>
                </c:pt>
                <c:pt idx="211">
                  <c:v>12-Oct</c:v>
                </c:pt>
                <c:pt idx="212">
                  <c:v>13-Oct</c:v>
                </c:pt>
                <c:pt idx="213">
                  <c:v>14-Oct</c:v>
                </c:pt>
                <c:pt idx="214">
                  <c:v>15-Oct</c:v>
                </c:pt>
                <c:pt idx="215">
                  <c:v>16-Oct</c:v>
                </c:pt>
                <c:pt idx="216">
                  <c:v>17-Oct</c:v>
                </c:pt>
                <c:pt idx="217">
                  <c:v>18-Oct</c:v>
                </c:pt>
                <c:pt idx="218">
                  <c:v>19-Oct</c:v>
                </c:pt>
                <c:pt idx="219">
                  <c:v>20-Oct</c:v>
                </c:pt>
                <c:pt idx="220">
                  <c:v>21-Oct</c:v>
                </c:pt>
                <c:pt idx="221">
                  <c:v>22-Oct</c:v>
                </c:pt>
                <c:pt idx="222">
                  <c:v>23-Oct</c:v>
                </c:pt>
                <c:pt idx="223">
                  <c:v>24-Oct</c:v>
                </c:pt>
                <c:pt idx="224">
                  <c:v>25-Oct</c:v>
                </c:pt>
                <c:pt idx="225">
                  <c:v>26-Oct</c:v>
                </c:pt>
                <c:pt idx="226">
                  <c:v>27-Oct</c:v>
                </c:pt>
                <c:pt idx="227">
                  <c:v>28-Oct</c:v>
                </c:pt>
                <c:pt idx="228">
                  <c:v>29-Oct</c:v>
                </c:pt>
                <c:pt idx="229">
                  <c:v>30-Oct</c:v>
                </c:pt>
                <c:pt idx="230">
                  <c:v>31-Oct</c:v>
                </c:pt>
                <c:pt idx="231">
                  <c:v>01-Nov</c:v>
                </c:pt>
                <c:pt idx="232">
                  <c:v>02-Nov</c:v>
                </c:pt>
                <c:pt idx="233">
                  <c:v>03-Nov</c:v>
                </c:pt>
                <c:pt idx="234">
                  <c:v>04-Nov</c:v>
                </c:pt>
                <c:pt idx="235">
                  <c:v>05-Nov</c:v>
                </c:pt>
                <c:pt idx="236">
                  <c:v>06-Nov</c:v>
                </c:pt>
                <c:pt idx="237">
                  <c:v>07-Nov</c:v>
                </c:pt>
                <c:pt idx="238">
                  <c:v>08-Nov</c:v>
                </c:pt>
                <c:pt idx="239">
                  <c:v>09-Nov</c:v>
                </c:pt>
                <c:pt idx="240">
                  <c:v>10-Nov</c:v>
                </c:pt>
                <c:pt idx="241">
                  <c:v>11-Nov</c:v>
                </c:pt>
                <c:pt idx="242">
                  <c:v>12-Nov</c:v>
                </c:pt>
                <c:pt idx="243">
                  <c:v>13-Nov</c:v>
                </c:pt>
                <c:pt idx="244">
                  <c:v>14-Nov</c:v>
                </c:pt>
                <c:pt idx="245">
                  <c:v>15-Nov</c:v>
                </c:pt>
                <c:pt idx="246">
                  <c:v>16-Nov</c:v>
                </c:pt>
                <c:pt idx="247">
                  <c:v>17-Nov</c:v>
                </c:pt>
                <c:pt idx="248">
                  <c:v>18-Nov</c:v>
                </c:pt>
                <c:pt idx="249">
                  <c:v>19-Nov</c:v>
                </c:pt>
                <c:pt idx="250">
                  <c:v>20-Nov</c:v>
                </c:pt>
                <c:pt idx="251">
                  <c:v>21-Nov</c:v>
                </c:pt>
                <c:pt idx="252">
                  <c:v>22-Nov</c:v>
                </c:pt>
                <c:pt idx="253">
                  <c:v>23-Nov</c:v>
                </c:pt>
                <c:pt idx="254">
                  <c:v>24-Nov</c:v>
                </c:pt>
                <c:pt idx="255">
                  <c:v>25-Nov</c:v>
                </c:pt>
                <c:pt idx="256">
                  <c:v>26-Nov</c:v>
                </c:pt>
                <c:pt idx="257">
                  <c:v>27-Nov</c:v>
                </c:pt>
                <c:pt idx="258">
                  <c:v>28-Nov</c:v>
                </c:pt>
                <c:pt idx="259">
                  <c:v>29-Nov</c:v>
                </c:pt>
                <c:pt idx="260">
                  <c:v>30-Nov</c:v>
                </c:pt>
                <c:pt idx="261">
                  <c:v>01-Dec</c:v>
                </c:pt>
                <c:pt idx="262">
                  <c:v>02-Dec</c:v>
                </c:pt>
                <c:pt idx="263">
                  <c:v>03-Dec</c:v>
                </c:pt>
                <c:pt idx="264">
                  <c:v>04-Dec</c:v>
                </c:pt>
                <c:pt idx="265">
                  <c:v>05-Dec</c:v>
                </c:pt>
                <c:pt idx="266">
                  <c:v>06-Dec</c:v>
                </c:pt>
                <c:pt idx="267">
                  <c:v>07-Dec</c:v>
                </c:pt>
                <c:pt idx="268">
                  <c:v>08-Dec</c:v>
                </c:pt>
                <c:pt idx="269">
                  <c:v>09-Dec</c:v>
                </c:pt>
                <c:pt idx="270">
                  <c:v>10-Dec</c:v>
                </c:pt>
                <c:pt idx="271">
                  <c:v>11-Dec</c:v>
                </c:pt>
                <c:pt idx="272">
                  <c:v>12-Dec</c:v>
                </c:pt>
                <c:pt idx="273">
                  <c:v>13-Dec</c:v>
                </c:pt>
                <c:pt idx="274">
                  <c:v>14-Dec</c:v>
                </c:pt>
                <c:pt idx="275">
                  <c:v>15-Dec</c:v>
                </c:pt>
                <c:pt idx="276">
                  <c:v>16-Dec</c:v>
                </c:pt>
                <c:pt idx="277">
                  <c:v>17-Dec</c:v>
                </c:pt>
              </c:strCache>
            </c:strRef>
          </c:cat>
          <c:val>
            <c:numRef>
              <c:f>Ziekenhuisbedden!$T$19:$T$296</c:f>
              <c:numCache>
                <c:formatCode>_-* #,##0_-;\-* #,##0_-;_-* "-"??_-;_-@_-</c:formatCode>
                <c:ptCount val="278"/>
                <c:pt idx="0">
                  <c:v>335139</c:v>
                </c:pt>
                <c:pt idx="1">
                  <c:v>335139</c:v>
                </c:pt>
                <c:pt idx="2">
                  <c:v>335139</c:v>
                </c:pt>
                <c:pt idx="3">
                  <c:v>335139</c:v>
                </c:pt>
                <c:pt idx="4">
                  <c:v>335139</c:v>
                </c:pt>
                <c:pt idx="5">
                  <c:v>335139</c:v>
                </c:pt>
                <c:pt idx="6">
                  <c:v>335139</c:v>
                </c:pt>
                <c:pt idx="7">
                  <c:v>335139</c:v>
                </c:pt>
                <c:pt idx="8">
                  <c:v>335139</c:v>
                </c:pt>
                <c:pt idx="9">
                  <c:v>335139</c:v>
                </c:pt>
                <c:pt idx="10">
                  <c:v>335139</c:v>
                </c:pt>
                <c:pt idx="11">
                  <c:v>335139</c:v>
                </c:pt>
                <c:pt idx="12">
                  <c:v>335139</c:v>
                </c:pt>
                <c:pt idx="13">
                  <c:v>335139</c:v>
                </c:pt>
                <c:pt idx="14">
                  <c:v>335139</c:v>
                </c:pt>
                <c:pt idx="15">
                  <c:v>335139</c:v>
                </c:pt>
                <c:pt idx="16">
                  <c:v>335139</c:v>
                </c:pt>
                <c:pt idx="17">
                  <c:v>335139</c:v>
                </c:pt>
                <c:pt idx="18">
                  <c:v>335139</c:v>
                </c:pt>
                <c:pt idx="19">
                  <c:v>335139</c:v>
                </c:pt>
                <c:pt idx="20">
                  <c:v>335139</c:v>
                </c:pt>
                <c:pt idx="21">
                  <c:v>335139</c:v>
                </c:pt>
                <c:pt idx="22">
                  <c:v>335139</c:v>
                </c:pt>
                <c:pt idx="23">
                  <c:v>335139</c:v>
                </c:pt>
                <c:pt idx="24">
                  <c:v>335139</c:v>
                </c:pt>
                <c:pt idx="25">
                  <c:v>335139</c:v>
                </c:pt>
                <c:pt idx="26">
                  <c:v>335139</c:v>
                </c:pt>
                <c:pt idx="27">
                  <c:v>335139</c:v>
                </c:pt>
                <c:pt idx="28">
                  <c:v>335139</c:v>
                </c:pt>
                <c:pt idx="29">
                  <c:v>335139</c:v>
                </c:pt>
                <c:pt idx="30">
                  <c:v>335139</c:v>
                </c:pt>
                <c:pt idx="31">
                  <c:v>335139</c:v>
                </c:pt>
                <c:pt idx="32">
                  <c:v>335139</c:v>
                </c:pt>
                <c:pt idx="33">
                  <c:v>335139</c:v>
                </c:pt>
                <c:pt idx="34">
                  <c:v>335139</c:v>
                </c:pt>
                <c:pt idx="35">
                  <c:v>335139</c:v>
                </c:pt>
                <c:pt idx="36">
                  <c:v>335139</c:v>
                </c:pt>
                <c:pt idx="37">
                  <c:v>335139</c:v>
                </c:pt>
                <c:pt idx="38">
                  <c:v>335139</c:v>
                </c:pt>
                <c:pt idx="39">
                  <c:v>335139</c:v>
                </c:pt>
                <c:pt idx="40">
                  <c:v>335139</c:v>
                </c:pt>
                <c:pt idx="41">
                  <c:v>335139</c:v>
                </c:pt>
                <c:pt idx="42">
                  <c:v>335139</c:v>
                </c:pt>
                <c:pt idx="43">
                  <c:v>335139</c:v>
                </c:pt>
                <c:pt idx="44">
                  <c:v>335139</c:v>
                </c:pt>
                <c:pt idx="45">
                  <c:v>335139</c:v>
                </c:pt>
                <c:pt idx="46">
                  <c:v>335139</c:v>
                </c:pt>
                <c:pt idx="47">
                  <c:v>335139</c:v>
                </c:pt>
                <c:pt idx="48">
                  <c:v>335139</c:v>
                </c:pt>
                <c:pt idx="49">
                  <c:v>335139</c:v>
                </c:pt>
                <c:pt idx="50">
                  <c:v>335139</c:v>
                </c:pt>
                <c:pt idx="51">
                  <c:v>335139</c:v>
                </c:pt>
                <c:pt idx="52">
                  <c:v>335139</c:v>
                </c:pt>
                <c:pt idx="53">
                  <c:v>335139</c:v>
                </c:pt>
                <c:pt idx="54">
                  <c:v>335139</c:v>
                </c:pt>
                <c:pt idx="55">
                  <c:v>335139</c:v>
                </c:pt>
                <c:pt idx="56">
                  <c:v>335139</c:v>
                </c:pt>
                <c:pt idx="57">
                  <c:v>335139</c:v>
                </c:pt>
                <c:pt idx="58">
                  <c:v>335139</c:v>
                </c:pt>
                <c:pt idx="59">
                  <c:v>335139</c:v>
                </c:pt>
                <c:pt idx="60">
                  <c:v>335139</c:v>
                </c:pt>
                <c:pt idx="61">
                  <c:v>335139</c:v>
                </c:pt>
                <c:pt idx="62">
                  <c:v>335139</c:v>
                </c:pt>
                <c:pt idx="63">
                  <c:v>335139</c:v>
                </c:pt>
                <c:pt idx="64">
                  <c:v>335139</c:v>
                </c:pt>
                <c:pt idx="65">
                  <c:v>335139</c:v>
                </c:pt>
                <c:pt idx="66">
                  <c:v>335139</c:v>
                </c:pt>
                <c:pt idx="67">
                  <c:v>335139</c:v>
                </c:pt>
                <c:pt idx="68">
                  <c:v>335139</c:v>
                </c:pt>
                <c:pt idx="69">
                  <c:v>335139</c:v>
                </c:pt>
                <c:pt idx="70">
                  <c:v>335139</c:v>
                </c:pt>
                <c:pt idx="71">
                  <c:v>335139</c:v>
                </c:pt>
                <c:pt idx="72">
                  <c:v>335139</c:v>
                </c:pt>
                <c:pt idx="73">
                  <c:v>335139</c:v>
                </c:pt>
                <c:pt idx="74">
                  <c:v>335139</c:v>
                </c:pt>
                <c:pt idx="75">
                  <c:v>335139</c:v>
                </c:pt>
                <c:pt idx="76">
                  <c:v>335139</c:v>
                </c:pt>
                <c:pt idx="77">
                  <c:v>335139</c:v>
                </c:pt>
                <c:pt idx="78">
                  <c:v>335139</c:v>
                </c:pt>
                <c:pt idx="79">
                  <c:v>335139</c:v>
                </c:pt>
                <c:pt idx="80">
                  <c:v>335139</c:v>
                </c:pt>
                <c:pt idx="81">
                  <c:v>335139</c:v>
                </c:pt>
                <c:pt idx="82">
                  <c:v>335139</c:v>
                </c:pt>
                <c:pt idx="83">
                  <c:v>335139</c:v>
                </c:pt>
                <c:pt idx="84">
                  <c:v>335139</c:v>
                </c:pt>
                <c:pt idx="85">
                  <c:v>335139</c:v>
                </c:pt>
                <c:pt idx="86">
                  <c:v>335139</c:v>
                </c:pt>
                <c:pt idx="87">
                  <c:v>335139</c:v>
                </c:pt>
                <c:pt idx="88">
                  <c:v>335139</c:v>
                </c:pt>
                <c:pt idx="89">
                  <c:v>335139</c:v>
                </c:pt>
                <c:pt idx="90">
                  <c:v>335139</c:v>
                </c:pt>
                <c:pt idx="91">
                  <c:v>335139</c:v>
                </c:pt>
                <c:pt idx="92">
                  <c:v>335139</c:v>
                </c:pt>
                <c:pt idx="93">
                  <c:v>335139</c:v>
                </c:pt>
                <c:pt idx="94">
                  <c:v>335139</c:v>
                </c:pt>
                <c:pt idx="95">
                  <c:v>335139</c:v>
                </c:pt>
                <c:pt idx="96">
                  <c:v>335139</c:v>
                </c:pt>
                <c:pt idx="97">
                  <c:v>335139</c:v>
                </c:pt>
                <c:pt idx="98">
                  <c:v>335139</c:v>
                </c:pt>
                <c:pt idx="99">
                  <c:v>335139</c:v>
                </c:pt>
                <c:pt idx="100">
                  <c:v>335139</c:v>
                </c:pt>
                <c:pt idx="101">
                  <c:v>335139</c:v>
                </c:pt>
                <c:pt idx="102">
                  <c:v>335139</c:v>
                </c:pt>
                <c:pt idx="103">
                  <c:v>335139</c:v>
                </c:pt>
                <c:pt idx="104">
                  <c:v>335139</c:v>
                </c:pt>
                <c:pt idx="105">
                  <c:v>335139</c:v>
                </c:pt>
                <c:pt idx="106">
                  <c:v>335139</c:v>
                </c:pt>
                <c:pt idx="107">
                  <c:v>335139</c:v>
                </c:pt>
                <c:pt idx="108">
                  <c:v>335139</c:v>
                </c:pt>
                <c:pt idx="109">
                  <c:v>335139</c:v>
                </c:pt>
                <c:pt idx="110">
                  <c:v>335139</c:v>
                </c:pt>
                <c:pt idx="111">
                  <c:v>335139</c:v>
                </c:pt>
                <c:pt idx="112">
                  <c:v>335139</c:v>
                </c:pt>
                <c:pt idx="113">
                  <c:v>335139</c:v>
                </c:pt>
                <c:pt idx="114">
                  <c:v>335139</c:v>
                </c:pt>
                <c:pt idx="115">
                  <c:v>335139</c:v>
                </c:pt>
                <c:pt idx="116">
                  <c:v>335139</c:v>
                </c:pt>
                <c:pt idx="117">
                  <c:v>335139</c:v>
                </c:pt>
                <c:pt idx="118">
                  <c:v>335139</c:v>
                </c:pt>
                <c:pt idx="119">
                  <c:v>335139</c:v>
                </c:pt>
                <c:pt idx="120">
                  <c:v>335139</c:v>
                </c:pt>
                <c:pt idx="121">
                  <c:v>335139</c:v>
                </c:pt>
                <c:pt idx="122">
                  <c:v>335139</c:v>
                </c:pt>
                <c:pt idx="123">
                  <c:v>335139</c:v>
                </c:pt>
                <c:pt idx="124">
                  <c:v>335139</c:v>
                </c:pt>
                <c:pt idx="125">
                  <c:v>335139</c:v>
                </c:pt>
                <c:pt idx="126">
                  <c:v>335139</c:v>
                </c:pt>
                <c:pt idx="127">
                  <c:v>335139</c:v>
                </c:pt>
                <c:pt idx="128">
                  <c:v>335139</c:v>
                </c:pt>
                <c:pt idx="129">
                  <c:v>335139</c:v>
                </c:pt>
                <c:pt idx="130">
                  <c:v>335139</c:v>
                </c:pt>
                <c:pt idx="131">
                  <c:v>335139</c:v>
                </c:pt>
                <c:pt idx="132">
                  <c:v>335139</c:v>
                </c:pt>
                <c:pt idx="133">
                  <c:v>335139</c:v>
                </c:pt>
                <c:pt idx="134">
                  <c:v>335139</c:v>
                </c:pt>
                <c:pt idx="135">
                  <c:v>335139</c:v>
                </c:pt>
                <c:pt idx="136">
                  <c:v>335139</c:v>
                </c:pt>
                <c:pt idx="137">
                  <c:v>335139</c:v>
                </c:pt>
                <c:pt idx="138">
                  <c:v>335139</c:v>
                </c:pt>
                <c:pt idx="139">
                  <c:v>335139</c:v>
                </c:pt>
                <c:pt idx="140">
                  <c:v>335139</c:v>
                </c:pt>
                <c:pt idx="141">
                  <c:v>335139</c:v>
                </c:pt>
                <c:pt idx="142">
                  <c:v>335139</c:v>
                </c:pt>
                <c:pt idx="143">
                  <c:v>335139</c:v>
                </c:pt>
                <c:pt idx="144">
                  <c:v>335139</c:v>
                </c:pt>
                <c:pt idx="145">
                  <c:v>335139</c:v>
                </c:pt>
                <c:pt idx="146">
                  <c:v>335139</c:v>
                </c:pt>
                <c:pt idx="147">
                  <c:v>335139</c:v>
                </c:pt>
                <c:pt idx="148">
                  <c:v>335139</c:v>
                </c:pt>
                <c:pt idx="149">
                  <c:v>335139</c:v>
                </c:pt>
                <c:pt idx="150">
                  <c:v>335139</c:v>
                </c:pt>
                <c:pt idx="151">
                  <c:v>335139</c:v>
                </c:pt>
                <c:pt idx="152">
                  <c:v>335139</c:v>
                </c:pt>
                <c:pt idx="153">
                  <c:v>335139</c:v>
                </c:pt>
                <c:pt idx="154">
                  <c:v>335139</c:v>
                </c:pt>
                <c:pt idx="155">
                  <c:v>335139</c:v>
                </c:pt>
                <c:pt idx="156">
                  <c:v>335139</c:v>
                </c:pt>
                <c:pt idx="157">
                  <c:v>335139</c:v>
                </c:pt>
                <c:pt idx="158">
                  <c:v>335139</c:v>
                </c:pt>
                <c:pt idx="159">
                  <c:v>335139</c:v>
                </c:pt>
                <c:pt idx="160">
                  <c:v>335139</c:v>
                </c:pt>
                <c:pt idx="161">
                  <c:v>335139</c:v>
                </c:pt>
                <c:pt idx="162">
                  <c:v>335139</c:v>
                </c:pt>
                <c:pt idx="163">
                  <c:v>335139</c:v>
                </c:pt>
                <c:pt idx="164">
                  <c:v>335139</c:v>
                </c:pt>
                <c:pt idx="165">
                  <c:v>335139</c:v>
                </c:pt>
                <c:pt idx="166">
                  <c:v>335139</c:v>
                </c:pt>
                <c:pt idx="167">
                  <c:v>335139</c:v>
                </c:pt>
                <c:pt idx="168">
                  <c:v>335139</c:v>
                </c:pt>
                <c:pt idx="169">
                  <c:v>335139</c:v>
                </c:pt>
                <c:pt idx="170">
                  <c:v>335139</c:v>
                </c:pt>
                <c:pt idx="171">
                  <c:v>335139</c:v>
                </c:pt>
                <c:pt idx="172">
                  <c:v>335139</c:v>
                </c:pt>
                <c:pt idx="173">
                  <c:v>335139</c:v>
                </c:pt>
                <c:pt idx="174">
                  <c:v>335139</c:v>
                </c:pt>
                <c:pt idx="175">
                  <c:v>335139</c:v>
                </c:pt>
                <c:pt idx="176">
                  <c:v>335139</c:v>
                </c:pt>
                <c:pt idx="177">
                  <c:v>335139</c:v>
                </c:pt>
                <c:pt idx="178">
                  <c:v>335139</c:v>
                </c:pt>
                <c:pt idx="179">
                  <c:v>335139</c:v>
                </c:pt>
                <c:pt idx="180">
                  <c:v>335139</c:v>
                </c:pt>
                <c:pt idx="181">
                  <c:v>335139</c:v>
                </c:pt>
                <c:pt idx="182">
                  <c:v>335139</c:v>
                </c:pt>
                <c:pt idx="183">
                  <c:v>335139</c:v>
                </c:pt>
                <c:pt idx="184">
                  <c:v>335139</c:v>
                </c:pt>
                <c:pt idx="185">
                  <c:v>335139</c:v>
                </c:pt>
                <c:pt idx="186">
                  <c:v>335139</c:v>
                </c:pt>
                <c:pt idx="187">
                  <c:v>335139</c:v>
                </c:pt>
                <c:pt idx="188">
                  <c:v>335139</c:v>
                </c:pt>
                <c:pt idx="189">
                  <c:v>335139</c:v>
                </c:pt>
                <c:pt idx="190">
                  <c:v>335139</c:v>
                </c:pt>
                <c:pt idx="191">
                  <c:v>335139</c:v>
                </c:pt>
                <c:pt idx="192">
                  <c:v>335139</c:v>
                </c:pt>
                <c:pt idx="193">
                  <c:v>335139</c:v>
                </c:pt>
                <c:pt idx="194">
                  <c:v>335139</c:v>
                </c:pt>
                <c:pt idx="195">
                  <c:v>335139</c:v>
                </c:pt>
                <c:pt idx="196">
                  <c:v>335139</c:v>
                </c:pt>
                <c:pt idx="197">
                  <c:v>335139</c:v>
                </c:pt>
                <c:pt idx="198">
                  <c:v>335139</c:v>
                </c:pt>
                <c:pt idx="199">
                  <c:v>335139</c:v>
                </c:pt>
                <c:pt idx="200">
                  <c:v>335139</c:v>
                </c:pt>
                <c:pt idx="201">
                  <c:v>335139</c:v>
                </c:pt>
                <c:pt idx="202">
                  <c:v>335139</c:v>
                </c:pt>
                <c:pt idx="203">
                  <c:v>335139</c:v>
                </c:pt>
                <c:pt idx="204">
                  <c:v>335139</c:v>
                </c:pt>
                <c:pt idx="205">
                  <c:v>335139</c:v>
                </c:pt>
                <c:pt idx="206">
                  <c:v>335139</c:v>
                </c:pt>
                <c:pt idx="207">
                  <c:v>335139</c:v>
                </c:pt>
                <c:pt idx="208">
                  <c:v>335139</c:v>
                </c:pt>
                <c:pt idx="209">
                  <c:v>335139</c:v>
                </c:pt>
                <c:pt idx="210">
                  <c:v>335139</c:v>
                </c:pt>
                <c:pt idx="211">
                  <c:v>335139</c:v>
                </c:pt>
                <c:pt idx="212">
                  <c:v>335139</c:v>
                </c:pt>
                <c:pt idx="213">
                  <c:v>335139</c:v>
                </c:pt>
                <c:pt idx="214">
                  <c:v>335139</c:v>
                </c:pt>
                <c:pt idx="215">
                  <c:v>335139</c:v>
                </c:pt>
                <c:pt idx="216">
                  <c:v>335139</c:v>
                </c:pt>
                <c:pt idx="217">
                  <c:v>335139</c:v>
                </c:pt>
                <c:pt idx="218">
                  <c:v>335139</c:v>
                </c:pt>
                <c:pt idx="219">
                  <c:v>335139</c:v>
                </c:pt>
                <c:pt idx="220">
                  <c:v>335139</c:v>
                </c:pt>
                <c:pt idx="221">
                  <c:v>335139</c:v>
                </c:pt>
                <c:pt idx="222">
                  <c:v>335139</c:v>
                </c:pt>
                <c:pt idx="223">
                  <c:v>335139</c:v>
                </c:pt>
                <c:pt idx="224">
                  <c:v>335139</c:v>
                </c:pt>
                <c:pt idx="225">
                  <c:v>335139</c:v>
                </c:pt>
                <c:pt idx="226">
                  <c:v>335139</c:v>
                </c:pt>
                <c:pt idx="227">
                  <c:v>335139</c:v>
                </c:pt>
                <c:pt idx="228">
                  <c:v>335139</c:v>
                </c:pt>
                <c:pt idx="229">
                  <c:v>335139</c:v>
                </c:pt>
                <c:pt idx="230">
                  <c:v>335139</c:v>
                </c:pt>
                <c:pt idx="231">
                  <c:v>335139</c:v>
                </c:pt>
                <c:pt idx="232">
                  <c:v>335139</c:v>
                </c:pt>
                <c:pt idx="233">
                  <c:v>335139</c:v>
                </c:pt>
                <c:pt idx="234">
                  <c:v>335139</c:v>
                </c:pt>
                <c:pt idx="235">
                  <c:v>335139</c:v>
                </c:pt>
                <c:pt idx="236">
                  <c:v>335139</c:v>
                </c:pt>
                <c:pt idx="237">
                  <c:v>335139</c:v>
                </c:pt>
                <c:pt idx="238">
                  <c:v>335139</c:v>
                </c:pt>
                <c:pt idx="239">
                  <c:v>335139</c:v>
                </c:pt>
                <c:pt idx="240">
                  <c:v>335139</c:v>
                </c:pt>
                <c:pt idx="241">
                  <c:v>335139</c:v>
                </c:pt>
                <c:pt idx="242">
                  <c:v>335139</c:v>
                </c:pt>
                <c:pt idx="243">
                  <c:v>335139</c:v>
                </c:pt>
                <c:pt idx="244">
                  <c:v>335139</c:v>
                </c:pt>
                <c:pt idx="245">
                  <c:v>335139</c:v>
                </c:pt>
                <c:pt idx="246">
                  <c:v>335139</c:v>
                </c:pt>
                <c:pt idx="247">
                  <c:v>335139</c:v>
                </c:pt>
                <c:pt idx="248">
                  <c:v>335139</c:v>
                </c:pt>
                <c:pt idx="249">
                  <c:v>335139</c:v>
                </c:pt>
                <c:pt idx="250">
                  <c:v>335139</c:v>
                </c:pt>
                <c:pt idx="251">
                  <c:v>335139</c:v>
                </c:pt>
                <c:pt idx="252">
                  <c:v>335139</c:v>
                </c:pt>
                <c:pt idx="253">
                  <c:v>335139</c:v>
                </c:pt>
                <c:pt idx="254">
                  <c:v>335139</c:v>
                </c:pt>
                <c:pt idx="255">
                  <c:v>335139</c:v>
                </c:pt>
                <c:pt idx="256">
                  <c:v>335139</c:v>
                </c:pt>
                <c:pt idx="257">
                  <c:v>335139</c:v>
                </c:pt>
                <c:pt idx="258">
                  <c:v>335139</c:v>
                </c:pt>
                <c:pt idx="259">
                  <c:v>335139</c:v>
                </c:pt>
                <c:pt idx="260">
                  <c:v>335139</c:v>
                </c:pt>
                <c:pt idx="261">
                  <c:v>335139</c:v>
                </c:pt>
                <c:pt idx="262">
                  <c:v>335139</c:v>
                </c:pt>
                <c:pt idx="263">
                  <c:v>335139</c:v>
                </c:pt>
                <c:pt idx="264">
                  <c:v>335139</c:v>
                </c:pt>
                <c:pt idx="265">
                  <c:v>335139</c:v>
                </c:pt>
                <c:pt idx="266">
                  <c:v>335139</c:v>
                </c:pt>
                <c:pt idx="267">
                  <c:v>335139</c:v>
                </c:pt>
                <c:pt idx="268">
                  <c:v>335139</c:v>
                </c:pt>
                <c:pt idx="269">
                  <c:v>335139</c:v>
                </c:pt>
                <c:pt idx="270">
                  <c:v>335139</c:v>
                </c:pt>
                <c:pt idx="271">
                  <c:v>335139</c:v>
                </c:pt>
                <c:pt idx="272">
                  <c:v>335139</c:v>
                </c:pt>
                <c:pt idx="273">
                  <c:v>335139</c:v>
                </c:pt>
                <c:pt idx="274">
                  <c:v>335139</c:v>
                </c:pt>
                <c:pt idx="275">
                  <c:v>335139</c:v>
                </c:pt>
                <c:pt idx="276">
                  <c:v>335139</c:v>
                </c:pt>
                <c:pt idx="277">
                  <c:v>335139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32-498E-967C-43CD46721681}"/>
            </c:ext>
          </c:extLst>
        </c:ser>
        <c:ser>
          <c:idx val="5"/>
          <c:order val="6"/>
          <c:tx>
            <c:strRef>
              <c:f>Ziekenhuisbedden!$S$18</c:f>
              <c:strCache>
                <c:ptCount val="1"/>
                <c:pt idx="0">
                  <c:v>85+ 2010</c:v>
                </c:pt>
              </c:strCache>
            </c:strRef>
          </c:tx>
          <c:spPr>
            <a:solidFill>
              <a:srgbClr val="FFFFCC"/>
            </a:solidFill>
            <a:ln>
              <a:noFill/>
            </a:ln>
            <a:effectLst/>
          </c:spPr>
          <c:cat>
            <c:strRef>
              <c:f>Ziekenhuisbedden!$M$19:$M$296</c:f>
              <c:strCache>
                <c:ptCount val="278"/>
                <c:pt idx="0">
                  <c:v>15-Mar</c:v>
                </c:pt>
                <c:pt idx="1">
                  <c:v>16-Mar</c:v>
                </c:pt>
                <c:pt idx="2">
                  <c:v>17-Mar</c:v>
                </c:pt>
                <c:pt idx="3">
                  <c:v>18-Mar</c:v>
                </c:pt>
                <c:pt idx="4">
                  <c:v>19-Mar</c:v>
                </c:pt>
                <c:pt idx="5">
                  <c:v>20-Mar</c:v>
                </c:pt>
                <c:pt idx="6">
                  <c:v>21-Mar</c:v>
                </c:pt>
                <c:pt idx="7">
                  <c:v>22-Mar</c:v>
                </c:pt>
                <c:pt idx="8">
                  <c:v>23-Mar</c:v>
                </c:pt>
                <c:pt idx="9">
                  <c:v>24-Mar</c:v>
                </c:pt>
                <c:pt idx="10">
                  <c:v>25-Mar</c:v>
                </c:pt>
                <c:pt idx="11">
                  <c:v>26-Mar</c:v>
                </c:pt>
                <c:pt idx="12">
                  <c:v>27-Mar</c:v>
                </c:pt>
                <c:pt idx="13">
                  <c:v>28-Mar</c:v>
                </c:pt>
                <c:pt idx="14">
                  <c:v>29-Mar</c:v>
                </c:pt>
                <c:pt idx="15">
                  <c:v>30-Mar</c:v>
                </c:pt>
                <c:pt idx="16">
                  <c:v>31-Mar</c:v>
                </c:pt>
                <c:pt idx="17">
                  <c:v>01-Apr</c:v>
                </c:pt>
                <c:pt idx="18">
                  <c:v>02-Apr</c:v>
                </c:pt>
                <c:pt idx="19">
                  <c:v>03-Apr</c:v>
                </c:pt>
                <c:pt idx="20">
                  <c:v>04-Apr</c:v>
                </c:pt>
                <c:pt idx="21">
                  <c:v>05-Apr</c:v>
                </c:pt>
                <c:pt idx="22">
                  <c:v>06-Apr</c:v>
                </c:pt>
                <c:pt idx="23">
                  <c:v>07-Apr</c:v>
                </c:pt>
                <c:pt idx="24">
                  <c:v>08-Apr</c:v>
                </c:pt>
                <c:pt idx="25">
                  <c:v>09-Apr</c:v>
                </c:pt>
                <c:pt idx="26">
                  <c:v>10-Apr</c:v>
                </c:pt>
                <c:pt idx="27">
                  <c:v>11-Apr</c:v>
                </c:pt>
                <c:pt idx="28">
                  <c:v>12-Apr</c:v>
                </c:pt>
                <c:pt idx="29">
                  <c:v>13-Apr</c:v>
                </c:pt>
                <c:pt idx="30">
                  <c:v>14-Apr</c:v>
                </c:pt>
                <c:pt idx="31">
                  <c:v>15-Apr</c:v>
                </c:pt>
                <c:pt idx="32">
                  <c:v>16-Apr</c:v>
                </c:pt>
                <c:pt idx="33">
                  <c:v>17-Apr</c:v>
                </c:pt>
                <c:pt idx="34">
                  <c:v>18-Apr</c:v>
                </c:pt>
                <c:pt idx="35">
                  <c:v>19-Apr</c:v>
                </c:pt>
                <c:pt idx="36">
                  <c:v>20-Apr</c:v>
                </c:pt>
                <c:pt idx="37">
                  <c:v>21-Apr</c:v>
                </c:pt>
                <c:pt idx="38">
                  <c:v>22-Apr</c:v>
                </c:pt>
                <c:pt idx="39">
                  <c:v>23-Apr</c:v>
                </c:pt>
                <c:pt idx="40">
                  <c:v>24-Apr</c:v>
                </c:pt>
                <c:pt idx="41">
                  <c:v>25-Apr</c:v>
                </c:pt>
                <c:pt idx="42">
                  <c:v>26-Apr</c:v>
                </c:pt>
                <c:pt idx="43">
                  <c:v>27-Apr</c:v>
                </c:pt>
                <c:pt idx="44">
                  <c:v>28-Apr</c:v>
                </c:pt>
                <c:pt idx="45">
                  <c:v>29-Apr</c:v>
                </c:pt>
                <c:pt idx="46">
                  <c:v>30-Apr</c:v>
                </c:pt>
                <c:pt idx="47">
                  <c:v>01-May</c:v>
                </c:pt>
                <c:pt idx="48">
                  <c:v>02-May</c:v>
                </c:pt>
                <c:pt idx="49">
                  <c:v>03-May</c:v>
                </c:pt>
                <c:pt idx="50">
                  <c:v>04-May</c:v>
                </c:pt>
                <c:pt idx="51">
                  <c:v>05-May</c:v>
                </c:pt>
                <c:pt idx="52">
                  <c:v>06-May</c:v>
                </c:pt>
                <c:pt idx="53">
                  <c:v>07-May</c:v>
                </c:pt>
                <c:pt idx="54">
                  <c:v>08-May</c:v>
                </c:pt>
                <c:pt idx="55">
                  <c:v>09-May</c:v>
                </c:pt>
                <c:pt idx="56">
                  <c:v>10-May</c:v>
                </c:pt>
                <c:pt idx="57">
                  <c:v>11-May</c:v>
                </c:pt>
                <c:pt idx="58">
                  <c:v>12-May</c:v>
                </c:pt>
                <c:pt idx="59">
                  <c:v>13-May</c:v>
                </c:pt>
                <c:pt idx="60">
                  <c:v>14-May</c:v>
                </c:pt>
                <c:pt idx="61">
                  <c:v>15-May</c:v>
                </c:pt>
                <c:pt idx="62">
                  <c:v>16-May</c:v>
                </c:pt>
                <c:pt idx="63">
                  <c:v>17-May</c:v>
                </c:pt>
                <c:pt idx="64">
                  <c:v>18-May</c:v>
                </c:pt>
                <c:pt idx="65">
                  <c:v>19-May</c:v>
                </c:pt>
                <c:pt idx="66">
                  <c:v>20-May</c:v>
                </c:pt>
                <c:pt idx="67">
                  <c:v>21-May</c:v>
                </c:pt>
                <c:pt idx="68">
                  <c:v>22-May</c:v>
                </c:pt>
                <c:pt idx="69">
                  <c:v>23-May</c:v>
                </c:pt>
                <c:pt idx="70">
                  <c:v>24-May</c:v>
                </c:pt>
                <c:pt idx="71">
                  <c:v>25-May</c:v>
                </c:pt>
                <c:pt idx="72">
                  <c:v>26-May</c:v>
                </c:pt>
                <c:pt idx="73">
                  <c:v>27-May</c:v>
                </c:pt>
                <c:pt idx="74">
                  <c:v>28-May</c:v>
                </c:pt>
                <c:pt idx="75">
                  <c:v>29-May</c:v>
                </c:pt>
                <c:pt idx="76">
                  <c:v>30-May</c:v>
                </c:pt>
                <c:pt idx="77">
                  <c:v>31-May</c:v>
                </c:pt>
                <c:pt idx="78">
                  <c:v>01-Jun</c:v>
                </c:pt>
                <c:pt idx="79">
                  <c:v>02-Jun</c:v>
                </c:pt>
                <c:pt idx="80">
                  <c:v>03-Jun</c:v>
                </c:pt>
                <c:pt idx="81">
                  <c:v>04-Jun</c:v>
                </c:pt>
                <c:pt idx="82">
                  <c:v>05-Jun</c:v>
                </c:pt>
                <c:pt idx="83">
                  <c:v>06-Jun</c:v>
                </c:pt>
                <c:pt idx="84">
                  <c:v>07-Jun</c:v>
                </c:pt>
                <c:pt idx="85">
                  <c:v>08-Jun</c:v>
                </c:pt>
                <c:pt idx="86">
                  <c:v>09-Jun</c:v>
                </c:pt>
                <c:pt idx="87">
                  <c:v>10-Jun</c:v>
                </c:pt>
                <c:pt idx="88">
                  <c:v>11-Jun</c:v>
                </c:pt>
                <c:pt idx="89">
                  <c:v>12-Jun</c:v>
                </c:pt>
                <c:pt idx="90">
                  <c:v>13-Jun</c:v>
                </c:pt>
                <c:pt idx="91">
                  <c:v>14-Jun</c:v>
                </c:pt>
                <c:pt idx="92">
                  <c:v>15-Jun</c:v>
                </c:pt>
                <c:pt idx="93">
                  <c:v>16-Jun</c:v>
                </c:pt>
                <c:pt idx="94">
                  <c:v>17-Jun</c:v>
                </c:pt>
                <c:pt idx="95">
                  <c:v>18-Jun</c:v>
                </c:pt>
                <c:pt idx="96">
                  <c:v>19-Jun</c:v>
                </c:pt>
                <c:pt idx="97">
                  <c:v>20-Jun</c:v>
                </c:pt>
                <c:pt idx="98">
                  <c:v>21-Jun</c:v>
                </c:pt>
                <c:pt idx="99">
                  <c:v>22-Jun</c:v>
                </c:pt>
                <c:pt idx="100">
                  <c:v>23-Jun</c:v>
                </c:pt>
                <c:pt idx="101">
                  <c:v>24-Jun</c:v>
                </c:pt>
                <c:pt idx="102">
                  <c:v>25-Jun</c:v>
                </c:pt>
                <c:pt idx="103">
                  <c:v>26-Jun</c:v>
                </c:pt>
                <c:pt idx="104">
                  <c:v>27-Jun</c:v>
                </c:pt>
                <c:pt idx="105">
                  <c:v>28-Jun</c:v>
                </c:pt>
                <c:pt idx="106">
                  <c:v>29-Jun</c:v>
                </c:pt>
                <c:pt idx="107">
                  <c:v>30-Jun</c:v>
                </c:pt>
                <c:pt idx="108">
                  <c:v>01-Jul</c:v>
                </c:pt>
                <c:pt idx="109">
                  <c:v>02-Jul</c:v>
                </c:pt>
                <c:pt idx="110">
                  <c:v>03-Jul</c:v>
                </c:pt>
                <c:pt idx="111">
                  <c:v>04-Jul</c:v>
                </c:pt>
                <c:pt idx="112">
                  <c:v>05-Jul</c:v>
                </c:pt>
                <c:pt idx="113">
                  <c:v>06-Jul</c:v>
                </c:pt>
                <c:pt idx="114">
                  <c:v>07-Jul</c:v>
                </c:pt>
                <c:pt idx="115">
                  <c:v>08-Jul</c:v>
                </c:pt>
                <c:pt idx="116">
                  <c:v>09-Jul</c:v>
                </c:pt>
                <c:pt idx="117">
                  <c:v>10-Jul</c:v>
                </c:pt>
                <c:pt idx="118">
                  <c:v>11-Jul</c:v>
                </c:pt>
                <c:pt idx="119">
                  <c:v>12-Jul</c:v>
                </c:pt>
                <c:pt idx="120">
                  <c:v>13-Jul</c:v>
                </c:pt>
                <c:pt idx="121">
                  <c:v>14-Jul</c:v>
                </c:pt>
                <c:pt idx="122">
                  <c:v>15-Jul</c:v>
                </c:pt>
                <c:pt idx="123">
                  <c:v>16-Jul</c:v>
                </c:pt>
                <c:pt idx="124">
                  <c:v>17-Jul</c:v>
                </c:pt>
                <c:pt idx="125">
                  <c:v>18-Jul</c:v>
                </c:pt>
                <c:pt idx="126">
                  <c:v>19-Jul</c:v>
                </c:pt>
                <c:pt idx="127">
                  <c:v>20-Jul</c:v>
                </c:pt>
                <c:pt idx="128">
                  <c:v>21-Jul</c:v>
                </c:pt>
                <c:pt idx="129">
                  <c:v>22-Jul</c:v>
                </c:pt>
                <c:pt idx="130">
                  <c:v>23-Jul</c:v>
                </c:pt>
                <c:pt idx="131">
                  <c:v>24-Jul</c:v>
                </c:pt>
                <c:pt idx="132">
                  <c:v>25-Jul</c:v>
                </c:pt>
                <c:pt idx="133">
                  <c:v>26-Jul</c:v>
                </c:pt>
                <c:pt idx="134">
                  <c:v>27-Jul</c:v>
                </c:pt>
                <c:pt idx="135">
                  <c:v>28-Jul</c:v>
                </c:pt>
                <c:pt idx="136">
                  <c:v>29-Jul</c:v>
                </c:pt>
                <c:pt idx="137">
                  <c:v>30-Jul</c:v>
                </c:pt>
                <c:pt idx="138">
                  <c:v>31-Jul</c:v>
                </c:pt>
                <c:pt idx="139">
                  <c:v>01-Aug</c:v>
                </c:pt>
                <c:pt idx="140">
                  <c:v>02-Aug</c:v>
                </c:pt>
                <c:pt idx="141">
                  <c:v>03-Aug</c:v>
                </c:pt>
                <c:pt idx="142">
                  <c:v>04-Aug</c:v>
                </c:pt>
                <c:pt idx="143">
                  <c:v>05-Aug</c:v>
                </c:pt>
                <c:pt idx="144">
                  <c:v>06-Aug</c:v>
                </c:pt>
                <c:pt idx="145">
                  <c:v>07-Aug</c:v>
                </c:pt>
                <c:pt idx="146">
                  <c:v>08-Aug</c:v>
                </c:pt>
                <c:pt idx="147">
                  <c:v>09-Aug</c:v>
                </c:pt>
                <c:pt idx="148">
                  <c:v>10-Aug</c:v>
                </c:pt>
                <c:pt idx="149">
                  <c:v>11-Aug</c:v>
                </c:pt>
                <c:pt idx="150">
                  <c:v>12-Aug</c:v>
                </c:pt>
                <c:pt idx="151">
                  <c:v>13-Aug</c:v>
                </c:pt>
                <c:pt idx="152">
                  <c:v>14-Aug</c:v>
                </c:pt>
                <c:pt idx="153">
                  <c:v>15-Aug</c:v>
                </c:pt>
                <c:pt idx="154">
                  <c:v>16-Aug</c:v>
                </c:pt>
                <c:pt idx="155">
                  <c:v>17-Aug</c:v>
                </c:pt>
                <c:pt idx="156">
                  <c:v>18-Aug</c:v>
                </c:pt>
                <c:pt idx="157">
                  <c:v>19-Aug</c:v>
                </c:pt>
                <c:pt idx="158">
                  <c:v>20-Aug</c:v>
                </c:pt>
                <c:pt idx="159">
                  <c:v>21-Aug</c:v>
                </c:pt>
                <c:pt idx="160">
                  <c:v>22-Aug</c:v>
                </c:pt>
                <c:pt idx="161">
                  <c:v>23-Aug</c:v>
                </c:pt>
                <c:pt idx="162">
                  <c:v>24-Aug</c:v>
                </c:pt>
                <c:pt idx="163">
                  <c:v>25-Aug</c:v>
                </c:pt>
                <c:pt idx="164">
                  <c:v>26-Aug</c:v>
                </c:pt>
                <c:pt idx="165">
                  <c:v>27-Aug</c:v>
                </c:pt>
                <c:pt idx="166">
                  <c:v>28-Aug</c:v>
                </c:pt>
                <c:pt idx="167">
                  <c:v>29-Aug</c:v>
                </c:pt>
                <c:pt idx="168">
                  <c:v>30-Aug</c:v>
                </c:pt>
                <c:pt idx="169">
                  <c:v>31-Aug</c:v>
                </c:pt>
                <c:pt idx="170">
                  <c:v>01-Sep</c:v>
                </c:pt>
                <c:pt idx="171">
                  <c:v>02-Sep</c:v>
                </c:pt>
                <c:pt idx="172">
                  <c:v>03-Sep</c:v>
                </c:pt>
                <c:pt idx="173">
                  <c:v>04-Sep</c:v>
                </c:pt>
                <c:pt idx="174">
                  <c:v>05-Sep</c:v>
                </c:pt>
                <c:pt idx="175">
                  <c:v>06-Sep</c:v>
                </c:pt>
                <c:pt idx="176">
                  <c:v>07-Sep</c:v>
                </c:pt>
                <c:pt idx="177">
                  <c:v>08-Sep</c:v>
                </c:pt>
                <c:pt idx="178">
                  <c:v>09-Sep</c:v>
                </c:pt>
                <c:pt idx="179">
                  <c:v>10-Sep</c:v>
                </c:pt>
                <c:pt idx="180">
                  <c:v>11-Sep</c:v>
                </c:pt>
                <c:pt idx="181">
                  <c:v>12-Sep</c:v>
                </c:pt>
                <c:pt idx="182">
                  <c:v>13-Sep</c:v>
                </c:pt>
                <c:pt idx="183">
                  <c:v>14-Sep</c:v>
                </c:pt>
                <c:pt idx="184">
                  <c:v>15-Sep</c:v>
                </c:pt>
                <c:pt idx="185">
                  <c:v>16-Sep</c:v>
                </c:pt>
                <c:pt idx="186">
                  <c:v>17-Sep</c:v>
                </c:pt>
                <c:pt idx="187">
                  <c:v>18-Sep</c:v>
                </c:pt>
                <c:pt idx="188">
                  <c:v>19-Sep</c:v>
                </c:pt>
                <c:pt idx="189">
                  <c:v>20-Sep</c:v>
                </c:pt>
                <c:pt idx="190">
                  <c:v>21-Sep</c:v>
                </c:pt>
                <c:pt idx="191">
                  <c:v>22-Sep</c:v>
                </c:pt>
                <c:pt idx="192">
                  <c:v>23-Sep</c:v>
                </c:pt>
                <c:pt idx="193">
                  <c:v>24-Sep</c:v>
                </c:pt>
                <c:pt idx="194">
                  <c:v>25-Sep</c:v>
                </c:pt>
                <c:pt idx="195">
                  <c:v>26-Sep</c:v>
                </c:pt>
                <c:pt idx="196">
                  <c:v>27-Sep</c:v>
                </c:pt>
                <c:pt idx="197">
                  <c:v>28-Sep</c:v>
                </c:pt>
                <c:pt idx="198">
                  <c:v>29-Sep</c:v>
                </c:pt>
                <c:pt idx="199">
                  <c:v>30-Sep</c:v>
                </c:pt>
                <c:pt idx="200">
                  <c:v>01-Oct</c:v>
                </c:pt>
                <c:pt idx="201">
                  <c:v>02-Oct</c:v>
                </c:pt>
                <c:pt idx="202">
                  <c:v>03-Oct</c:v>
                </c:pt>
                <c:pt idx="203">
                  <c:v>04-Oct</c:v>
                </c:pt>
                <c:pt idx="204">
                  <c:v>05-Oct</c:v>
                </c:pt>
                <c:pt idx="205">
                  <c:v>06-Oct</c:v>
                </c:pt>
                <c:pt idx="206">
                  <c:v>07-Oct</c:v>
                </c:pt>
                <c:pt idx="207">
                  <c:v>08-Oct</c:v>
                </c:pt>
                <c:pt idx="208">
                  <c:v>09-Oct</c:v>
                </c:pt>
                <c:pt idx="209">
                  <c:v>10-Oct</c:v>
                </c:pt>
                <c:pt idx="210">
                  <c:v>11-Oct</c:v>
                </c:pt>
                <c:pt idx="211">
                  <c:v>12-Oct</c:v>
                </c:pt>
                <c:pt idx="212">
                  <c:v>13-Oct</c:v>
                </c:pt>
                <c:pt idx="213">
                  <c:v>14-Oct</c:v>
                </c:pt>
                <c:pt idx="214">
                  <c:v>15-Oct</c:v>
                </c:pt>
                <c:pt idx="215">
                  <c:v>16-Oct</c:v>
                </c:pt>
                <c:pt idx="216">
                  <c:v>17-Oct</c:v>
                </c:pt>
                <c:pt idx="217">
                  <c:v>18-Oct</c:v>
                </c:pt>
                <c:pt idx="218">
                  <c:v>19-Oct</c:v>
                </c:pt>
                <c:pt idx="219">
                  <c:v>20-Oct</c:v>
                </c:pt>
                <c:pt idx="220">
                  <c:v>21-Oct</c:v>
                </c:pt>
                <c:pt idx="221">
                  <c:v>22-Oct</c:v>
                </c:pt>
                <c:pt idx="222">
                  <c:v>23-Oct</c:v>
                </c:pt>
                <c:pt idx="223">
                  <c:v>24-Oct</c:v>
                </c:pt>
                <c:pt idx="224">
                  <c:v>25-Oct</c:v>
                </c:pt>
                <c:pt idx="225">
                  <c:v>26-Oct</c:v>
                </c:pt>
                <c:pt idx="226">
                  <c:v>27-Oct</c:v>
                </c:pt>
                <c:pt idx="227">
                  <c:v>28-Oct</c:v>
                </c:pt>
                <c:pt idx="228">
                  <c:v>29-Oct</c:v>
                </c:pt>
                <c:pt idx="229">
                  <c:v>30-Oct</c:v>
                </c:pt>
                <c:pt idx="230">
                  <c:v>31-Oct</c:v>
                </c:pt>
                <c:pt idx="231">
                  <c:v>01-Nov</c:v>
                </c:pt>
                <c:pt idx="232">
                  <c:v>02-Nov</c:v>
                </c:pt>
                <c:pt idx="233">
                  <c:v>03-Nov</c:v>
                </c:pt>
                <c:pt idx="234">
                  <c:v>04-Nov</c:v>
                </c:pt>
                <c:pt idx="235">
                  <c:v>05-Nov</c:v>
                </c:pt>
                <c:pt idx="236">
                  <c:v>06-Nov</c:v>
                </c:pt>
                <c:pt idx="237">
                  <c:v>07-Nov</c:v>
                </c:pt>
                <c:pt idx="238">
                  <c:v>08-Nov</c:v>
                </c:pt>
                <c:pt idx="239">
                  <c:v>09-Nov</c:v>
                </c:pt>
                <c:pt idx="240">
                  <c:v>10-Nov</c:v>
                </c:pt>
                <c:pt idx="241">
                  <c:v>11-Nov</c:v>
                </c:pt>
                <c:pt idx="242">
                  <c:v>12-Nov</c:v>
                </c:pt>
                <c:pt idx="243">
                  <c:v>13-Nov</c:v>
                </c:pt>
                <c:pt idx="244">
                  <c:v>14-Nov</c:v>
                </c:pt>
                <c:pt idx="245">
                  <c:v>15-Nov</c:v>
                </c:pt>
                <c:pt idx="246">
                  <c:v>16-Nov</c:v>
                </c:pt>
                <c:pt idx="247">
                  <c:v>17-Nov</c:v>
                </c:pt>
                <c:pt idx="248">
                  <c:v>18-Nov</c:v>
                </c:pt>
                <c:pt idx="249">
                  <c:v>19-Nov</c:v>
                </c:pt>
                <c:pt idx="250">
                  <c:v>20-Nov</c:v>
                </c:pt>
                <c:pt idx="251">
                  <c:v>21-Nov</c:v>
                </c:pt>
                <c:pt idx="252">
                  <c:v>22-Nov</c:v>
                </c:pt>
                <c:pt idx="253">
                  <c:v>23-Nov</c:v>
                </c:pt>
                <c:pt idx="254">
                  <c:v>24-Nov</c:v>
                </c:pt>
                <c:pt idx="255">
                  <c:v>25-Nov</c:v>
                </c:pt>
                <c:pt idx="256">
                  <c:v>26-Nov</c:v>
                </c:pt>
                <c:pt idx="257">
                  <c:v>27-Nov</c:v>
                </c:pt>
                <c:pt idx="258">
                  <c:v>28-Nov</c:v>
                </c:pt>
                <c:pt idx="259">
                  <c:v>29-Nov</c:v>
                </c:pt>
                <c:pt idx="260">
                  <c:v>30-Nov</c:v>
                </c:pt>
                <c:pt idx="261">
                  <c:v>01-Dec</c:v>
                </c:pt>
                <c:pt idx="262">
                  <c:v>02-Dec</c:v>
                </c:pt>
                <c:pt idx="263">
                  <c:v>03-Dec</c:v>
                </c:pt>
                <c:pt idx="264">
                  <c:v>04-Dec</c:v>
                </c:pt>
                <c:pt idx="265">
                  <c:v>05-Dec</c:v>
                </c:pt>
                <c:pt idx="266">
                  <c:v>06-Dec</c:v>
                </c:pt>
                <c:pt idx="267">
                  <c:v>07-Dec</c:v>
                </c:pt>
                <c:pt idx="268">
                  <c:v>08-Dec</c:v>
                </c:pt>
                <c:pt idx="269">
                  <c:v>09-Dec</c:v>
                </c:pt>
                <c:pt idx="270">
                  <c:v>10-Dec</c:v>
                </c:pt>
                <c:pt idx="271">
                  <c:v>11-Dec</c:v>
                </c:pt>
                <c:pt idx="272">
                  <c:v>12-Dec</c:v>
                </c:pt>
                <c:pt idx="273">
                  <c:v>13-Dec</c:v>
                </c:pt>
                <c:pt idx="274">
                  <c:v>14-Dec</c:v>
                </c:pt>
                <c:pt idx="275">
                  <c:v>15-Dec</c:v>
                </c:pt>
                <c:pt idx="276">
                  <c:v>16-Dec</c:v>
                </c:pt>
                <c:pt idx="277">
                  <c:v>17-Dec</c:v>
                </c:pt>
              </c:strCache>
            </c:strRef>
          </c:cat>
          <c:val>
            <c:numRef>
              <c:f>Ziekenhuisbedden!$S$19:$S$296</c:f>
              <c:numCache>
                <c:formatCode>_-* #,##0_-;\-* #,##0_-;_-* "-"??_-;_-@_-</c:formatCode>
                <c:ptCount val="278"/>
                <c:pt idx="0">
                  <c:v>235421</c:v>
                </c:pt>
                <c:pt idx="1">
                  <c:v>235421</c:v>
                </c:pt>
                <c:pt idx="2">
                  <c:v>235421</c:v>
                </c:pt>
                <c:pt idx="3">
                  <c:v>235421</c:v>
                </c:pt>
                <c:pt idx="4">
                  <c:v>235421</c:v>
                </c:pt>
                <c:pt idx="5">
                  <c:v>235421</c:v>
                </c:pt>
                <c:pt idx="6">
                  <c:v>235421</c:v>
                </c:pt>
                <c:pt idx="7">
                  <c:v>235421</c:v>
                </c:pt>
                <c:pt idx="8">
                  <c:v>235421</c:v>
                </c:pt>
                <c:pt idx="9">
                  <c:v>235421</c:v>
                </c:pt>
                <c:pt idx="10">
                  <c:v>235421</c:v>
                </c:pt>
                <c:pt idx="11">
                  <c:v>235421</c:v>
                </c:pt>
                <c:pt idx="12">
                  <c:v>235421</c:v>
                </c:pt>
                <c:pt idx="13">
                  <c:v>235421</c:v>
                </c:pt>
                <c:pt idx="14">
                  <c:v>235421</c:v>
                </c:pt>
                <c:pt idx="15">
                  <c:v>235421</c:v>
                </c:pt>
                <c:pt idx="16">
                  <c:v>235421</c:v>
                </c:pt>
                <c:pt idx="17">
                  <c:v>235421</c:v>
                </c:pt>
                <c:pt idx="18">
                  <c:v>235421</c:v>
                </c:pt>
                <c:pt idx="19">
                  <c:v>235421</c:v>
                </c:pt>
                <c:pt idx="20">
                  <c:v>235421</c:v>
                </c:pt>
                <c:pt idx="21">
                  <c:v>235421</c:v>
                </c:pt>
                <c:pt idx="22">
                  <c:v>235421</c:v>
                </c:pt>
                <c:pt idx="23">
                  <c:v>235421</c:v>
                </c:pt>
                <c:pt idx="24">
                  <c:v>235421</c:v>
                </c:pt>
                <c:pt idx="25">
                  <c:v>235421</c:v>
                </c:pt>
                <c:pt idx="26">
                  <c:v>235421</c:v>
                </c:pt>
                <c:pt idx="27">
                  <c:v>235421</c:v>
                </c:pt>
                <c:pt idx="28">
                  <c:v>235421</c:v>
                </c:pt>
                <c:pt idx="29">
                  <c:v>235421</c:v>
                </c:pt>
                <c:pt idx="30">
                  <c:v>235421</c:v>
                </c:pt>
                <c:pt idx="31">
                  <c:v>235421</c:v>
                </c:pt>
                <c:pt idx="32">
                  <c:v>235421</c:v>
                </c:pt>
                <c:pt idx="33">
                  <c:v>235421</c:v>
                </c:pt>
                <c:pt idx="34">
                  <c:v>235421</c:v>
                </c:pt>
                <c:pt idx="35">
                  <c:v>235421</c:v>
                </c:pt>
                <c:pt idx="36">
                  <c:v>235421</c:v>
                </c:pt>
                <c:pt idx="37">
                  <c:v>235421</c:v>
                </c:pt>
                <c:pt idx="38">
                  <c:v>235421</c:v>
                </c:pt>
                <c:pt idx="39">
                  <c:v>235421</c:v>
                </c:pt>
                <c:pt idx="40">
                  <c:v>235421</c:v>
                </c:pt>
                <c:pt idx="41">
                  <c:v>235421</c:v>
                </c:pt>
                <c:pt idx="42">
                  <c:v>235421</c:v>
                </c:pt>
                <c:pt idx="43">
                  <c:v>235421</c:v>
                </c:pt>
                <c:pt idx="44">
                  <c:v>235421</c:v>
                </c:pt>
                <c:pt idx="45">
                  <c:v>235421</c:v>
                </c:pt>
                <c:pt idx="46">
                  <c:v>235421</c:v>
                </c:pt>
                <c:pt idx="47">
                  <c:v>235421</c:v>
                </c:pt>
                <c:pt idx="48">
                  <c:v>235421</c:v>
                </c:pt>
                <c:pt idx="49">
                  <c:v>235421</c:v>
                </c:pt>
                <c:pt idx="50">
                  <c:v>235421</c:v>
                </c:pt>
                <c:pt idx="51">
                  <c:v>235421</c:v>
                </c:pt>
                <c:pt idx="52">
                  <c:v>235421</c:v>
                </c:pt>
                <c:pt idx="53">
                  <c:v>235421</c:v>
                </c:pt>
                <c:pt idx="54">
                  <c:v>235421</c:v>
                </c:pt>
                <c:pt idx="55">
                  <c:v>235421</c:v>
                </c:pt>
                <c:pt idx="56">
                  <c:v>235421</c:v>
                </c:pt>
                <c:pt idx="57">
                  <c:v>235421</c:v>
                </c:pt>
                <c:pt idx="58">
                  <c:v>235421</c:v>
                </c:pt>
                <c:pt idx="59">
                  <c:v>235421</c:v>
                </c:pt>
                <c:pt idx="60">
                  <c:v>235421</c:v>
                </c:pt>
                <c:pt idx="61">
                  <c:v>235421</c:v>
                </c:pt>
                <c:pt idx="62">
                  <c:v>235421</c:v>
                </c:pt>
                <c:pt idx="63">
                  <c:v>235421</c:v>
                </c:pt>
                <c:pt idx="64">
                  <c:v>235421</c:v>
                </c:pt>
                <c:pt idx="65">
                  <c:v>235421</c:v>
                </c:pt>
                <c:pt idx="66">
                  <c:v>235421</c:v>
                </c:pt>
                <c:pt idx="67">
                  <c:v>235421</c:v>
                </c:pt>
                <c:pt idx="68">
                  <c:v>235421</c:v>
                </c:pt>
                <c:pt idx="69">
                  <c:v>235421</c:v>
                </c:pt>
                <c:pt idx="70">
                  <c:v>235421</c:v>
                </c:pt>
                <c:pt idx="71">
                  <c:v>235421</c:v>
                </c:pt>
                <c:pt idx="72">
                  <c:v>235421</c:v>
                </c:pt>
                <c:pt idx="73">
                  <c:v>235421</c:v>
                </c:pt>
                <c:pt idx="74">
                  <c:v>235421</c:v>
                </c:pt>
                <c:pt idx="75">
                  <c:v>235421</c:v>
                </c:pt>
                <c:pt idx="76">
                  <c:v>235421</c:v>
                </c:pt>
                <c:pt idx="77">
                  <c:v>235421</c:v>
                </c:pt>
                <c:pt idx="78">
                  <c:v>235421</c:v>
                </c:pt>
                <c:pt idx="79">
                  <c:v>235421</c:v>
                </c:pt>
                <c:pt idx="80">
                  <c:v>235421</c:v>
                </c:pt>
                <c:pt idx="81">
                  <c:v>235421</c:v>
                </c:pt>
                <c:pt idx="82">
                  <c:v>235421</c:v>
                </c:pt>
                <c:pt idx="83">
                  <c:v>235421</c:v>
                </c:pt>
                <c:pt idx="84">
                  <c:v>235421</c:v>
                </c:pt>
                <c:pt idx="85">
                  <c:v>235421</c:v>
                </c:pt>
                <c:pt idx="86">
                  <c:v>235421</c:v>
                </c:pt>
                <c:pt idx="87">
                  <c:v>235421</c:v>
                </c:pt>
                <c:pt idx="88">
                  <c:v>235421</c:v>
                </c:pt>
                <c:pt idx="89">
                  <c:v>235421</c:v>
                </c:pt>
                <c:pt idx="90">
                  <c:v>235421</c:v>
                </c:pt>
                <c:pt idx="91">
                  <c:v>235421</c:v>
                </c:pt>
                <c:pt idx="92">
                  <c:v>235421</c:v>
                </c:pt>
                <c:pt idx="93">
                  <c:v>235421</c:v>
                </c:pt>
                <c:pt idx="94">
                  <c:v>235421</c:v>
                </c:pt>
                <c:pt idx="95">
                  <c:v>235421</c:v>
                </c:pt>
                <c:pt idx="96">
                  <c:v>235421</c:v>
                </c:pt>
                <c:pt idx="97">
                  <c:v>235421</c:v>
                </c:pt>
                <c:pt idx="98">
                  <c:v>235421</c:v>
                </c:pt>
                <c:pt idx="99">
                  <c:v>235421</c:v>
                </c:pt>
                <c:pt idx="100">
                  <c:v>235421</c:v>
                </c:pt>
                <c:pt idx="101">
                  <c:v>235421</c:v>
                </c:pt>
                <c:pt idx="102">
                  <c:v>235421</c:v>
                </c:pt>
                <c:pt idx="103">
                  <c:v>235421</c:v>
                </c:pt>
                <c:pt idx="104">
                  <c:v>235421</c:v>
                </c:pt>
                <c:pt idx="105">
                  <c:v>235421</c:v>
                </c:pt>
                <c:pt idx="106">
                  <c:v>235421</c:v>
                </c:pt>
                <c:pt idx="107">
                  <c:v>235421</c:v>
                </c:pt>
                <c:pt idx="108">
                  <c:v>235421</c:v>
                </c:pt>
                <c:pt idx="109">
                  <c:v>235421</c:v>
                </c:pt>
                <c:pt idx="110">
                  <c:v>235421</c:v>
                </c:pt>
                <c:pt idx="111">
                  <c:v>235421</c:v>
                </c:pt>
                <c:pt idx="112">
                  <c:v>235421</c:v>
                </c:pt>
                <c:pt idx="113">
                  <c:v>235421</c:v>
                </c:pt>
                <c:pt idx="114">
                  <c:v>235421</c:v>
                </c:pt>
                <c:pt idx="115">
                  <c:v>235421</c:v>
                </c:pt>
                <c:pt idx="116">
                  <c:v>235421</c:v>
                </c:pt>
                <c:pt idx="117">
                  <c:v>235421</c:v>
                </c:pt>
                <c:pt idx="118">
                  <c:v>235421</c:v>
                </c:pt>
                <c:pt idx="119">
                  <c:v>235421</c:v>
                </c:pt>
                <c:pt idx="120">
                  <c:v>235421</c:v>
                </c:pt>
                <c:pt idx="121">
                  <c:v>235421</c:v>
                </c:pt>
                <c:pt idx="122">
                  <c:v>235421</c:v>
                </c:pt>
                <c:pt idx="123">
                  <c:v>235421</c:v>
                </c:pt>
                <c:pt idx="124">
                  <c:v>235421</c:v>
                </c:pt>
                <c:pt idx="125">
                  <c:v>235421</c:v>
                </c:pt>
                <c:pt idx="126">
                  <c:v>235421</c:v>
                </c:pt>
                <c:pt idx="127">
                  <c:v>235421</c:v>
                </c:pt>
                <c:pt idx="128">
                  <c:v>235421</c:v>
                </c:pt>
                <c:pt idx="129">
                  <c:v>235421</c:v>
                </c:pt>
                <c:pt idx="130">
                  <c:v>235421</c:v>
                </c:pt>
                <c:pt idx="131">
                  <c:v>235421</c:v>
                </c:pt>
                <c:pt idx="132">
                  <c:v>235421</c:v>
                </c:pt>
                <c:pt idx="133">
                  <c:v>235421</c:v>
                </c:pt>
                <c:pt idx="134">
                  <c:v>235421</c:v>
                </c:pt>
                <c:pt idx="135">
                  <c:v>235421</c:v>
                </c:pt>
                <c:pt idx="136">
                  <c:v>235421</c:v>
                </c:pt>
                <c:pt idx="137">
                  <c:v>235421</c:v>
                </c:pt>
                <c:pt idx="138">
                  <c:v>235421</c:v>
                </c:pt>
                <c:pt idx="139">
                  <c:v>235421</c:v>
                </c:pt>
                <c:pt idx="140">
                  <c:v>235421</c:v>
                </c:pt>
                <c:pt idx="141">
                  <c:v>235421</c:v>
                </c:pt>
                <c:pt idx="142">
                  <c:v>235421</c:v>
                </c:pt>
                <c:pt idx="143">
                  <c:v>235421</c:v>
                </c:pt>
                <c:pt idx="144">
                  <c:v>235421</c:v>
                </c:pt>
                <c:pt idx="145">
                  <c:v>235421</c:v>
                </c:pt>
                <c:pt idx="146">
                  <c:v>235421</c:v>
                </c:pt>
                <c:pt idx="147">
                  <c:v>235421</c:v>
                </c:pt>
                <c:pt idx="148">
                  <c:v>235421</c:v>
                </c:pt>
                <c:pt idx="149">
                  <c:v>235421</c:v>
                </c:pt>
                <c:pt idx="150">
                  <c:v>235421</c:v>
                </c:pt>
                <c:pt idx="151">
                  <c:v>235421</c:v>
                </c:pt>
                <c:pt idx="152">
                  <c:v>235421</c:v>
                </c:pt>
                <c:pt idx="153">
                  <c:v>235421</c:v>
                </c:pt>
                <c:pt idx="154">
                  <c:v>235421</c:v>
                </c:pt>
                <c:pt idx="155">
                  <c:v>235421</c:v>
                </c:pt>
                <c:pt idx="156">
                  <c:v>235421</c:v>
                </c:pt>
                <c:pt idx="157">
                  <c:v>235421</c:v>
                </c:pt>
                <c:pt idx="158">
                  <c:v>235421</c:v>
                </c:pt>
                <c:pt idx="159">
                  <c:v>235421</c:v>
                </c:pt>
                <c:pt idx="160">
                  <c:v>235421</c:v>
                </c:pt>
                <c:pt idx="161">
                  <c:v>235421</c:v>
                </c:pt>
                <c:pt idx="162">
                  <c:v>235421</c:v>
                </c:pt>
                <c:pt idx="163">
                  <c:v>235421</c:v>
                </c:pt>
                <c:pt idx="164">
                  <c:v>235421</c:v>
                </c:pt>
                <c:pt idx="165">
                  <c:v>235421</c:v>
                </c:pt>
                <c:pt idx="166">
                  <c:v>235421</c:v>
                </c:pt>
                <c:pt idx="167">
                  <c:v>235421</c:v>
                </c:pt>
                <c:pt idx="168">
                  <c:v>235421</c:v>
                </c:pt>
                <c:pt idx="169">
                  <c:v>235421</c:v>
                </c:pt>
                <c:pt idx="170">
                  <c:v>235421</c:v>
                </c:pt>
                <c:pt idx="171">
                  <c:v>235421</c:v>
                </c:pt>
                <c:pt idx="172">
                  <c:v>235421</c:v>
                </c:pt>
                <c:pt idx="173">
                  <c:v>235421</c:v>
                </c:pt>
                <c:pt idx="174">
                  <c:v>235421</c:v>
                </c:pt>
                <c:pt idx="175">
                  <c:v>235421</c:v>
                </c:pt>
                <c:pt idx="176">
                  <c:v>235421</c:v>
                </c:pt>
                <c:pt idx="177">
                  <c:v>235421</c:v>
                </c:pt>
                <c:pt idx="178">
                  <c:v>235421</c:v>
                </c:pt>
                <c:pt idx="179">
                  <c:v>235421</c:v>
                </c:pt>
                <c:pt idx="180">
                  <c:v>235421</c:v>
                </c:pt>
                <c:pt idx="181">
                  <c:v>235421</c:v>
                </c:pt>
                <c:pt idx="182">
                  <c:v>235421</c:v>
                </c:pt>
                <c:pt idx="183">
                  <c:v>235421</c:v>
                </c:pt>
                <c:pt idx="184">
                  <c:v>235421</c:v>
                </c:pt>
                <c:pt idx="185">
                  <c:v>235421</c:v>
                </c:pt>
                <c:pt idx="186">
                  <c:v>235421</c:v>
                </c:pt>
                <c:pt idx="187">
                  <c:v>235421</c:v>
                </c:pt>
                <c:pt idx="188">
                  <c:v>235421</c:v>
                </c:pt>
                <c:pt idx="189">
                  <c:v>235421</c:v>
                </c:pt>
                <c:pt idx="190">
                  <c:v>235421</c:v>
                </c:pt>
                <c:pt idx="191">
                  <c:v>235421</c:v>
                </c:pt>
                <c:pt idx="192">
                  <c:v>235421</c:v>
                </c:pt>
                <c:pt idx="193">
                  <c:v>235421</c:v>
                </c:pt>
                <c:pt idx="194">
                  <c:v>235421</c:v>
                </c:pt>
                <c:pt idx="195">
                  <c:v>235421</c:v>
                </c:pt>
                <c:pt idx="196">
                  <c:v>235421</c:v>
                </c:pt>
                <c:pt idx="197">
                  <c:v>235421</c:v>
                </c:pt>
                <c:pt idx="198">
                  <c:v>235421</c:v>
                </c:pt>
                <c:pt idx="199">
                  <c:v>235421</c:v>
                </c:pt>
                <c:pt idx="200">
                  <c:v>235421</c:v>
                </c:pt>
                <c:pt idx="201">
                  <c:v>235421</c:v>
                </c:pt>
                <c:pt idx="202">
                  <c:v>235421</c:v>
                </c:pt>
                <c:pt idx="203">
                  <c:v>235421</c:v>
                </c:pt>
                <c:pt idx="204">
                  <c:v>235421</c:v>
                </c:pt>
                <c:pt idx="205">
                  <c:v>235421</c:v>
                </c:pt>
                <c:pt idx="206">
                  <c:v>235421</c:v>
                </c:pt>
                <c:pt idx="207">
                  <c:v>235421</c:v>
                </c:pt>
                <c:pt idx="208">
                  <c:v>235421</c:v>
                </c:pt>
                <c:pt idx="209">
                  <c:v>235421</c:v>
                </c:pt>
                <c:pt idx="210">
                  <c:v>235421</c:v>
                </c:pt>
                <c:pt idx="211">
                  <c:v>235421</c:v>
                </c:pt>
                <c:pt idx="212">
                  <c:v>235421</c:v>
                </c:pt>
                <c:pt idx="213">
                  <c:v>235421</c:v>
                </c:pt>
                <c:pt idx="214">
                  <c:v>235421</c:v>
                </c:pt>
                <c:pt idx="215">
                  <c:v>235421</c:v>
                </c:pt>
                <c:pt idx="216">
                  <c:v>235421</c:v>
                </c:pt>
                <c:pt idx="217">
                  <c:v>235421</c:v>
                </c:pt>
                <c:pt idx="218">
                  <c:v>235421</c:v>
                </c:pt>
                <c:pt idx="219">
                  <c:v>235421</c:v>
                </c:pt>
                <c:pt idx="220">
                  <c:v>235421</c:v>
                </c:pt>
                <c:pt idx="221">
                  <c:v>235421</c:v>
                </c:pt>
                <c:pt idx="222">
                  <c:v>235421</c:v>
                </c:pt>
                <c:pt idx="223">
                  <c:v>235421</c:v>
                </c:pt>
                <c:pt idx="224">
                  <c:v>235421</c:v>
                </c:pt>
                <c:pt idx="225">
                  <c:v>235421</c:v>
                </c:pt>
                <c:pt idx="226">
                  <c:v>235421</c:v>
                </c:pt>
                <c:pt idx="227">
                  <c:v>235421</c:v>
                </c:pt>
                <c:pt idx="228">
                  <c:v>235421</c:v>
                </c:pt>
                <c:pt idx="229">
                  <c:v>235421</c:v>
                </c:pt>
                <c:pt idx="230">
                  <c:v>235421</c:v>
                </c:pt>
                <c:pt idx="231">
                  <c:v>235421</c:v>
                </c:pt>
                <c:pt idx="232">
                  <c:v>235421</c:v>
                </c:pt>
                <c:pt idx="233">
                  <c:v>235421</c:v>
                </c:pt>
                <c:pt idx="234">
                  <c:v>235421</c:v>
                </c:pt>
                <c:pt idx="235">
                  <c:v>235421</c:v>
                </c:pt>
                <c:pt idx="236">
                  <c:v>235421</c:v>
                </c:pt>
                <c:pt idx="237">
                  <c:v>235421</c:v>
                </c:pt>
                <c:pt idx="238">
                  <c:v>235421</c:v>
                </c:pt>
                <c:pt idx="239">
                  <c:v>235421</c:v>
                </c:pt>
                <c:pt idx="240">
                  <c:v>235421</c:v>
                </c:pt>
                <c:pt idx="241">
                  <c:v>235421</c:v>
                </c:pt>
                <c:pt idx="242">
                  <c:v>235421</c:v>
                </c:pt>
                <c:pt idx="243">
                  <c:v>235421</c:v>
                </c:pt>
                <c:pt idx="244">
                  <c:v>235421</c:v>
                </c:pt>
                <c:pt idx="245">
                  <c:v>235421</c:v>
                </c:pt>
                <c:pt idx="246">
                  <c:v>235421</c:v>
                </c:pt>
                <c:pt idx="247">
                  <c:v>235421</c:v>
                </c:pt>
                <c:pt idx="248">
                  <c:v>235421</c:v>
                </c:pt>
                <c:pt idx="249">
                  <c:v>235421</c:v>
                </c:pt>
                <c:pt idx="250">
                  <c:v>235421</c:v>
                </c:pt>
                <c:pt idx="251">
                  <c:v>235421</c:v>
                </c:pt>
                <c:pt idx="252">
                  <c:v>235421</c:v>
                </c:pt>
                <c:pt idx="253">
                  <c:v>235421</c:v>
                </c:pt>
                <c:pt idx="254">
                  <c:v>235421</c:v>
                </c:pt>
                <c:pt idx="255">
                  <c:v>235421</c:v>
                </c:pt>
                <c:pt idx="256">
                  <c:v>235421</c:v>
                </c:pt>
                <c:pt idx="257">
                  <c:v>235421</c:v>
                </c:pt>
                <c:pt idx="258">
                  <c:v>235421</c:v>
                </c:pt>
                <c:pt idx="259">
                  <c:v>235421</c:v>
                </c:pt>
                <c:pt idx="260">
                  <c:v>235421</c:v>
                </c:pt>
                <c:pt idx="261">
                  <c:v>235421</c:v>
                </c:pt>
                <c:pt idx="262">
                  <c:v>235421</c:v>
                </c:pt>
                <c:pt idx="263">
                  <c:v>235421</c:v>
                </c:pt>
                <c:pt idx="264">
                  <c:v>235421</c:v>
                </c:pt>
                <c:pt idx="265">
                  <c:v>235421</c:v>
                </c:pt>
                <c:pt idx="266">
                  <c:v>235421</c:v>
                </c:pt>
                <c:pt idx="267">
                  <c:v>235421</c:v>
                </c:pt>
                <c:pt idx="268">
                  <c:v>235421</c:v>
                </c:pt>
                <c:pt idx="269">
                  <c:v>235421</c:v>
                </c:pt>
                <c:pt idx="270">
                  <c:v>235421</c:v>
                </c:pt>
                <c:pt idx="271">
                  <c:v>235421</c:v>
                </c:pt>
                <c:pt idx="272">
                  <c:v>235421</c:v>
                </c:pt>
                <c:pt idx="273">
                  <c:v>235421</c:v>
                </c:pt>
                <c:pt idx="274">
                  <c:v>235421</c:v>
                </c:pt>
                <c:pt idx="275">
                  <c:v>235421</c:v>
                </c:pt>
                <c:pt idx="276">
                  <c:v>235421</c:v>
                </c:pt>
                <c:pt idx="277">
                  <c:v>235421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32-498E-967C-43CD46721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679775"/>
        <c:axId val="1400228287"/>
      </c:areaChart>
      <c:lineChart>
        <c:grouping val="standard"/>
        <c:varyColors val="0"/>
        <c:ser>
          <c:idx val="0"/>
          <c:order val="0"/>
          <c:tx>
            <c:strRef>
              <c:f>Ziekenhuisbedden!$N$18</c:f>
              <c:strCache>
                <c:ptCount val="1"/>
                <c:pt idx="0">
                  <c:v>Lits aigus 2010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Ziekenhuisbedden!$M$19:$M$296</c:f>
              <c:strCache>
                <c:ptCount val="278"/>
                <c:pt idx="0">
                  <c:v>15-Mar</c:v>
                </c:pt>
                <c:pt idx="1">
                  <c:v>16-Mar</c:v>
                </c:pt>
                <c:pt idx="2">
                  <c:v>17-Mar</c:v>
                </c:pt>
                <c:pt idx="3">
                  <c:v>18-Mar</c:v>
                </c:pt>
                <c:pt idx="4">
                  <c:v>19-Mar</c:v>
                </c:pt>
                <c:pt idx="5">
                  <c:v>20-Mar</c:v>
                </c:pt>
                <c:pt idx="6">
                  <c:v>21-Mar</c:v>
                </c:pt>
                <c:pt idx="7">
                  <c:v>22-Mar</c:v>
                </c:pt>
                <c:pt idx="8">
                  <c:v>23-Mar</c:v>
                </c:pt>
                <c:pt idx="9">
                  <c:v>24-Mar</c:v>
                </c:pt>
                <c:pt idx="10">
                  <c:v>25-Mar</c:v>
                </c:pt>
                <c:pt idx="11">
                  <c:v>26-Mar</c:v>
                </c:pt>
                <c:pt idx="12">
                  <c:v>27-Mar</c:v>
                </c:pt>
                <c:pt idx="13">
                  <c:v>28-Mar</c:v>
                </c:pt>
                <c:pt idx="14">
                  <c:v>29-Mar</c:v>
                </c:pt>
                <c:pt idx="15">
                  <c:v>30-Mar</c:v>
                </c:pt>
                <c:pt idx="16">
                  <c:v>31-Mar</c:v>
                </c:pt>
                <c:pt idx="17">
                  <c:v>01-Apr</c:v>
                </c:pt>
                <c:pt idx="18">
                  <c:v>02-Apr</c:v>
                </c:pt>
                <c:pt idx="19">
                  <c:v>03-Apr</c:v>
                </c:pt>
                <c:pt idx="20">
                  <c:v>04-Apr</c:v>
                </c:pt>
                <c:pt idx="21">
                  <c:v>05-Apr</c:v>
                </c:pt>
                <c:pt idx="22">
                  <c:v>06-Apr</c:v>
                </c:pt>
                <c:pt idx="23">
                  <c:v>07-Apr</c:v>
                </c:pt>
                <c:pt idx="24">
                  <c:v>08-Apr</c:v>
                </c:pt>
                <c:pt idx="25">
                  <c:v>09-Apr</c:v>
                </c:pt>
                <c:pt idx="26">
                  <c:v>10-Apr</c:v>
                </c:pt>
                <c:pt idx="27">
                  <c:v>11-Apr</c:v>
                </c:pt>
                <c:pt idx="28">
                  <c:v>12-Apr</c:v>
                </c:pt>
                <c:pt idx="29">
                  <c:v>13-Apr</c:v>
                </c:pt>
                <c:pt idx="30">
                  <c:v>14-Apr</c:v>
                </c:pt>
                <c:pt idx="31">
                  <c:v>15-Apr</c:v>
                </c:pt>
                <c:pt idx="32">
                  <c:v>16-Apr</c:v>
                </c:pt>
                <c:pt idx="33">
                  <c:v>17-Apr</c:v>
                </c:pt>
                <c:pt idx="34">
                  <c:v>18-Apr</c:v>
                </c:pt>
                <c:pt idx="35">
                  <c:v>19-Apr</c:v>
                </c:pt>
                <c:pt idx="36">
                  <c:v>20-Apr</c:v>
                </c:pt>
                <c:pt idx="37">
                  <c:v>21-Apr</c:v>
                </c:pt>
                <c:pt idx="38">
                  <c:v>22-Apr</c:v>
                </c:pt>
                <c:pt idx="39">
                  <c:v>23-Apr</c:v>
                </c:pt>
                <c:pt idx="40">
                  <c:v>24-Apr</c:v>
                </c:pt>
                <c:pt idx="41">
                  <c:v>25-Apr</c:v>
                </c:pt>
                <c:pt idx="42">
                  <c:v>26-Apr</c:v>
                </c:pt>
                <c:pt idx="43">
                  <c:v>27-Apr</c:v>
                </c:pt>
                <c:pt idx="44">
                  <c:v>28-Apr</c:v>
                </c:pt>
                <c:pt idx="45">
                  <c:v>29-Apr</c:v>
                </c:pt>
                <c:pt idx="46">
                  <c:v>30-Apr</c:v>
                </c:pt>
                <c:pt idx="47">
                  <c:v>01-May</c:v>
                </c:pt>
                <c:pt idx="48">
                  <c:v>02-May</c:v>
                </c:pt>
                <c:pt idx="49">
                  <c:v>03-May</c:v>
                </c:pt>
                <c:pt idx="50">
                  <c:v>04-May</c:v>
                </c:pt>
                <c:pt idx="51">
                  <c:v>05-May</c:v>
                </c:pt>
                <c:pt idx="52">
                  <c:v>06-May</c:v>
                </c:pt>
                <c:pt idx="53">
                  <c:v>07-May</c:v>
                </c:pt>
                <c:pt idx="54">
                  <c:v>08-May</c:v>
                </c:pt>
                <c:pt idx="55">
                  <c:v>09-May</c:v>
                </c:pt>
                <c:pt idx="56">
                  <c:v>10-May</c:v>
                </c:pt>
                <c:pt idx="57">
                  <c:v>11-May</c:v>
                </c:pt>
                <c:pt idx="58">
                  <c:v>12-May</c:v>
                </c:pt>
                <c:pt idx="59">
                  <c:v>13-May</c:v>
                </c:pt>
                <c:pt idx="60">
                  <c:v>14-May</c:v>
                </c:pt>
                <c:pt idx="61">
                  <c:v>15-May</c:v>
                </c:pt>
                <c:pt idx="62">
                  <c:v>16-May</c:v>
                </c:pt>
                <c:pt idx="63">
                  <c:v>17-May</c:v>
                </c:pt>
                <c:pt idx="64">
                  <c:v>18-May</c:v>
                </c:pt>
                <c:pt idx="65">
                  <c:v>19-May</c:v>
                </c:pt>
                <c:pt idx="66">
                  <c:v>20-May</c:v>
                </c:pt>
                <c:pt idx="67">
                  <c:v>21-May</c:v>
                </c:pt>
                <c:pt idx="68">
                  <c:v>22-May</c:v>
                </c:pt>
                <c:pt idx="69">
                  <c:v>23-May</c:v>
                </c:pt>
                <c:pt idx="70">
                  <c:v>24-May</c:v>
                </c:pt>
                <c:pt idx="71">
                  <c:v>25-May</c:v>
                </c:pt>
                <c:pt idx="72">
                  <c:v>26-May</c:v>
                </c:pt>
                <c:pt idx="73">
                  <c:v>27-May</c:v>
                </c:pt>
                <c:pt idx="74">
                  <c:v>28-May</c:v>
                </c:pt>
                <c:pt idx="75">
                  <c:v>29-May</c:v>
                </c:pt>
                <c:pt idx="76">
                  <c:v>30-May</c:v>
                </c:pt>
                <c:pt idx="77">
                  <c:v>31-May</c:v>
                </c:pt>
                <c:pt idx="78">
                  <c:v>01-Jun</c:v>
                </c:pt>
                <c:pt idx="79">
                  <c:v>02-Jun</c:v>
                </c:pt>
                <c:pt idx="80">
                  <c:v>03-Jun</c:v>
                </c:pt>
                <c:pt idx="81">
                  <c:v>04-Jun</c:v>
                </c:pt>
                <c:pt idx="82">
                  <c:v>05-Jun</c:v>
                </c:pt>
                <c:pt idx="83">
                  <c:v>06-Jun</c:v>
                </c:pt>
                <c:pt idx="84">
                  <c:v>07-Jun</c:v>
                </c:pt>
                <c:pt idx="85">
                  <c:v>08-Jun</c:v>
                </c:pt>
                <c:pt idx="86">
                  <c:v>09-Jun</c:v>
                </c:pt>
                <c:pt idx="87">
                  <c:v>10-Jun</c:v>
                </c:pt>
                <c:pt idx="88">
                  <c:v>11-Jun</c:v>
                </c:pt>
                <c:pt idx="89">
                  <c:v>12-Jun</c:v>
                </c:pt>
                <c:pt idx="90">
                  <c:v>13-Jun</c:v>
                </c:pt>
                <c:pt idx="91">
                  <c:v>14-Jun</c:v>
                </c:pt>
                <c:pt idx="92">
                  <c:v>15-Jun</c:v>
                </c:pt>
                <c:pt idx="93">
                  <c:v>16-Jun</c:v>
                </c:pt>
                <c:pt idx="94">
                  <c:v>17-Jun</c:v>
                </c:pt>
                <c:pt idx="95">
                  <c:v>18-Jun</c:v>
                </c:pt>
                <c:pt idx="96">
                  <c:v>19-Jun</c:v>
                </c:pt>
                <c:pt idx="97">
                  <c:v>20-Jun</c:v>
                </c:pt>
                <c:pt idx="98">
                  <c:v>21-Jun</c:v>
                </c:pt>
                <c:pt idx="99">
                  <c:v>22-Jun</c:v>
                </c:pt>
                <c:pt idx="100">
                  <c:v>23-Jun</c:v>
                </c:pt>
                <c:pt idx="101">
                  <c:v>24-Jun</c:v>
                </c:pt>
                <c:pt idx="102">
                  <c:v>25-Jun</c:v>
                </c:pt>
                <c:pt idx="103">
                  <c:v>26-Jun</c:v>
                </c:pt>
                <c:pt idx="104">
                  <c:v>27-Jun</c:v>
                </c:pt>
                <c:pt idx="105">
                  <c:v>28-Jun</c:v>
                </c:pt>
                <c:pt idx="106">
                  <c:v>29-Jun</c:v>
                </c:pt>
                <c:pt idx="107">
                  <c:v>30-Jun</c:v>
                </c:pt>
                <c:pt idx="108">
                  <c:v>01-Jul</c:v>
                </c:pt>
                <c:pt idx="109">
                  <c:v>02-Jul</c:v>
                </c:pt>
                <c:pt idx="110">
                  <c:v>03-Jul</c:v>
                </c:pt>
                <c:pt idx="111">
                  <c:v>04-Jul</c:v>
                </c:pt>
                <c:pt idx="112">
                  <c:v>05-Jul</c:v>
                </c:pt>
                <c:pt idx="113">
                  <c:v>06-Jul</c:v>
                </c:pt>
                <c:pt idx="114">
                  <c:v>07-Jul</c:v>
                </c:pt>
                <c:pt idx="115">
                  <c:v>08-Jul</c:v>
                </c:pt>
                <c:pt idx="116">
                  <c:v>09-Jul</c:v>
                </c:pt>
                <c:pt idx="117">
                  <c:v>10-Jul</c:v>
                </c:pt>
                <c:pt idx="118">
                  <c:v>11-Jul</c:v>
                </c:pt>
                <c:pt idx="119">
                  <c:v>12-Jul</c:v>
                </c:pt>
                <c:pt idx="120">
                  <c:v>13-Jul</c:v>
                </c:pt>
                <c:pt idx="121">
                  <c:v>14-Jul</c:v>
                </c:pt>
                <c:pt idx="122">
                  <c:v>15-Jul</c:v>
                </c:pt>
                <c:pt idx="123">
                  <c:v>16-Jul</c:v>
                </c:pt>
                <c:pt idx="124">
                  <c:v>17-Jul</c:v>
                </c:pt>
                <c:pt idx="125">
                  <c:v>18-Jul</c:v>
                </c:pt>
                <c:pt idx="126">
                  <c:v>19-Jul</c:v>
                </c:pt>
                <c:pt idx="127">
                  <c:v>20-Jul</c:v>
                </c:pt>
                <c:pt idx="128">
                  <c:v>21-Jul</c:v>
                </c:pt>
                <c:pt idx="129">
                  <c:v>22-Jul</c:v>
                </c:pt>
                <c:pt idx="130">
                  <c:v>23-Jul</c:v>
                </c:pt>
                <c:pt idx="131">
                  <c:v>24-Jul</c:v>
                </c:pt>
                <c:pt idx="132">
                  <c:v>25-Jul</c:v>
                </c:pt>
                <c:pt idx="133">
                  <c:v>26-Jul</c:v>
                </c:pt>
                <c:pt idx="134">
                  <c:v>27-Jul</c:v>
                </c:pt>
                <c:pt idx="135">
                  <c:v>28-Jul</c:v>
                </c:pt>
                <c:pt idx="136">
                  <c:v>29-Jul</c:v>
                </c:pt>
                <c:pt idx="137">
                  <c:v>30-Jul</c:v>
                </c:pt>
                <c:pt idx="138">
                  <c:v>31-Jul</c:v>
                </c:pt>
                <c:pt idx="139">
                  <c:v>01-Aug</c:v>
                </c:pt>
                <c:pt idx="140">
                  <c:v>02-Aug</c:v>
                </c:pt>
                <c:pt idx="141">
                  <c:v>03-Aug</c:v>
                </c:pt>
                <c:pt idx="142">
                  <c:v>04-Aug</c:v>
                </c:pt>
                <c:pt idx="143">
                  <c:v>05-Aug</c:v>
                </c:pt>
                <c:pt idx="144">
                  <c:v>06-Aug</c:v>
                </c:pt>
                <c:pt idx="145">
                  <c:v>07-Aug</c:v>
                </c:pt>
                <c:pt idx="146">
                  <c:v>08-Aug</c:v>
                </c:pt>
                <c:pt idx="147">
                  <c:v>09-Aug</c:v>
                </c:pt>
                <c:pt idx="148">
                  <c:v>10-Aug</c:v>
                </c:pt>
                <c:pt idx="149">
                  <c:v>11-Aug</c:v>
                </c:pt>
                <c:pt idx="150">
                  <c:v>12-Aug</c:v>
                </c:pt>
                <c:pt idx="151">
                  <c:v>13-Aug</c:v>
                </c:pt>
                <c:pt idx="152">
                  <c:v>14-Aug</c:v>
                </c:pt>
                <c:pt idx="153">
                  <c:v>15-Aug</c:v>
                </c:pt>
                <c:pt idx="154">
                  <c:v>16-Aug</c:v>
                </c:pt>
                <c:pt idx="155">
                  <c:v>17-Aug</c:v>
                </c:pt>
                <c:pt idx="156">
                  <c:v>18-Aug</c:v>
                </c:pt>
                <c:pt idx="157">
                  <c:v>19-Aug</c:v>
                </c:pt>
                <c:pt idx="158">
                  <c:v>20-Aug</c:v>
                </c:pt>
                <c:pt idx="159">
                  <c:v>21-Aug</c:v>
                </c:pt>
                <c:pt idx="160">
                  <c:v>22-Aug</c:v>
                </c:pt>
                <c:pt idx="161">
                  <c:v>23-Aug</c:v>
                </c:pt>
                <c:pt idx="162">
                  <c:v>24-Aug</c:v>
                </c:pt>
                <c:pt idx="163">
                  <c:v>25-Aug</c:v>
                </c:pt>
                <c:pt idx="164">
                  <c:v>26-Aug</c:v>
                </c:pt>
                <c:pt idx="165">
                  <c:v>27-Aug</c:v>
                </c:pt>
                <c:pt idx="166">
                  <c:v>28-Aug</c:v>
                </c:pt>
                <c:pt idx="167">
                  <c:v>29-Aug</c:v>
                </c:pt>
                <c:pt idx="168">
                  <c:v>30-Aug</c:v>
                </c:pt>
                <c:pt idx="169">
                  <c:v>31-Aug</c:v>
                </c:pt>
                <c:pt idx="170">
                  <c:v>01-Sep</c:v>
                </c:pt>
                <c:pt idx="171">
                  <c:v>02-Sep</c:v>
                </c:pt>
                <c:pt idx="172">
                  <c:v>03-Sep</c:v>
                </c:pt>
                <c:pt idx="173">
                  <c:v>04-Sep</c:v>
                </c:pt>
                <c:pt idx="174">
                  <c:v>05-Sep</c:v>
                </c:pt>
                <c:pt idx="175">
                  <c:v>06-Sep</c:v>
                </c:pt>
                <c:pt idx="176">
                  <c:v>07-Sep</c:v>
                </c:pt>
                <c:pt idx="177">
                  <c:v>08-Sep</c:v>
                </c:pt>
                <c:pt idx="178">
                  <c:v>09-Sep</c:v>
                </c:pt>
                <c:pt idx="179">
                  <c:v>10-Sep</c:v>
                </c:pt>
                <c:pt idx="180">
                  <c:v>11-Sep</c:v>
                </c:pt>
                <c:pt idx="181">
                  <c:v>12-Sep</c:v>
                </c:pt>
                <c:pt idx="182">
                  <c:v>13-Sep</c:v>
                </c:pt>
                <c:pt idx="183">
                  <c:v>14-Sep</c:v>
                </c:pt>
                <c:pt idx="184">
                  <c:v>15-Sep</c:v>
                </c:pt>
                <c:pt idx="185">
                  <c:v>16-Sep</c:v>
                </c:pt>
                <c:pt idx="186">
                  <c:v>17-Sep</c:v>
                </c:pt>
                <c:pt idx="187">
                  <c:v>18-Sep</c:v>
                </c:pt>
                <c:pt idx="188">
                  <c:v>19-Sep</c:v>
                </c:pt>
                <c:pt idx="189">
                  <c:v>20-Sep</c:v>
                </c:pt>
                <c:pt idx="190">
                  <c:v>21-Sep</c:v>
                </c:pt>
                <c:pt idx="191">
                  <c:v>22-Sep</c:v>
                </c:pt>
                <c:pt idx="192">
                  <c:v>23-Sep</c:v>
                </c:pt>
                <c:pt idx="193">
                  <c:v>24-Sep</c:v>
                </c:pt>
                <c:pt idx="194">
                  <c:v>25-Sep</c:v>
                </c:pt>
                <c:pt idx="195">
                  <c:v>26-Sep</c:v>
                </c:pt>
                <c:pt idx="196">
                  <c:v>27-Sep</c:v>
                </c:pt>
                <c:pt idx="197">
                  <c:v>28-Sep</c:v>
                </c:pt>
                <c:pt idx="198">
                  <c:v>29-Sep</c:v>
                </c:pt>
                <c:pt idx="199">
                  <c:v>30-Sep</c:v>
                </c:pt>
                <c:pt idx="200">
                  <c:v>01-Oct</c:v>
                </c:pt>
                <c:pt idx="201">
                  <c:v>02-Oct</c:v>
                </c:pt>
                <c:pt idx="202">
                  <c:v>03-Oct</c:v>
                </c:pt>
                <c:pt idx="203">
                  <c:v>04-Oct</c:v>
                </c:pt>
                <c:pt idx="204">
                  <c:v>05-Oct</c:v>
                </c:pt>
                <c:pt idx="205">
                  <c:v>06-Oct</c:v>
                </c:pt>
                <c:pt idx="206">
                  <c:v>07-Oct</c:v>
                </c:pt>
                <c:pt idx="207">
                  <c:v>08-Oct</c:v>
                </c:pt>
                <c:pt idx="208">
                  <c:v>09-Oct</c:v>
                </c:pt>
                <c:pt idx="209">
                  <c:v>10-Oct</c:v>
                </c:pt>
                <c:pt idx="210">
                  <c:v>11-Oct</c:v>
                </c:pt>
                <c:pt idx="211">
                  <c:v>12-Oct</c:v>
                </c:pt>
                <c:pt idx="212">
                  <c:v>13-Oct</c:v>
                </c:pt>
                <c:pt idx="213">
                  <c:v>14-Oct</c:v>
                </c:pt>
                <c:pt idx="214">
                  <c:v>15-Oct</c:v>
                </c:pt>
                <c:pt idx="215">
                  <c:v>16-Oct</c:v>
                </c:pt>
                <c:pt idx="216">
                  <c:v>17-Oct</c:v>
                </c:pt>
                <c:pt idx="217">
                  <c:v>18-Oct</c:v>
                </c:pt>
                <c:pt idx="218">
                  <c:v>19-Oct</c:v>
                </c:pt>
                <c:pt idx="219">
                  <c:v>20-Oct</c:v>
                </c:pt>
                <c:pt idx="220">
                  <c:v>21-Oct</c:v>
                </c:pt>
                <c:pt idx="221">
                  <c:v>22-Oct</c:v>
                </c:pt>
                <c:pt idx="222">
                  <c:v>23-Oct</c:v>
                </c:pt>
                <c:pt idx="223">
                  <c:v>24-Oct</c:v>
                </c:pt>
                <c:pt idx="224">
                  <c:v>25-Oct</c:v>
                </c:pt>
                <c:pt idx="225">
                  <c:v>26-Oct</c:v>
                </c:pt>
                <c:pt idx="226">
                  <c:v>27-Oct</c:v>
                </c:pt>
                <c:pt idx="227">
                  <c:v>28-Oct</c:v>
                </c:pt>
                <c:pt idx="228">
                  <c:v>29-Oct</c:v>
                </c:pt>
                <c:pt idx="229">
                  <c:v>30-Oct</c:v>
                </c:pt>
                <c:pt idx="230">
                  <c:v>31-Oct</c:v>
                </c:pt>
                <c:pt idx="231">
                  <c:v>01-Nov</c:v>
                </c:pt>
                <c:pt idx="232">
                  <c:v>02-Nov</c:v>
                </c:pt>
                <c:pt idx="233">
                  <c:v>03-Nov</c:v>
                </c:pt>
                <c:pt idx="234">
                  <c:v>04-Nov</c:v>
                </c:pt>
                <c:pt idx="235">
                  <c:v>05-Nov</c:v>
                </c:pt>
                <c:pt idx="236">
                  <c:v>06-Nov</c:v>
                </c:pt>
                <c:pt idx="237">
                  <c:v>07-Nov</c:v>
                </c:pt>
                <c:pt idx="238">
                  <c:v>08-Nov</c:v>
                </c:pt>
                <c:pt idx="239">
                  <c:v>09-Nov</c:v>
                </c:pt>
                <c:pt idx="240">
                  <c:v>10-Nov</c:v>
                </c:pt>
                <c:pt idx="241">
                  <c:v>11-Nov</c:v>
                </c:pt>
                <c:pt idx="242">
                  <c:v>12-Nov</c:v>
                </c:pt>
                <c:pt idx="243">
                  <c:v>13-Nov</c:v>
                </c:pt>
                <c:pt idx="244">
                  <c:v>14-Nov</c:v>
                </c:pt>
                <c:pt idx="245">
                  <c:v>15-Nov</c:v>
                </c:pt>
                <c:pt idx="246">
                  <c:v>16-Nov</c:v>
                </c:pt>
                <c:pt idx="247">
                  <c:v>17-Nov</c:v>
                </c:pt>
                <c:pt idx="248">
                  <c:v>18-Nov</c:v>
                </c:pt>
                <c:pt idx="249">
                  <c:v>19-Nov</c:v>
                </c:pt>
                <c:pt idx="250">
                  <c:v>20-Nov</c:v>
                </c:pt>
                <c:pt idx="251">
                  <c:v>21-Nov</c:v>
                </c:pt>
                <c:pt idx="252">
                  <c:v>22-Nov</c:v>
                </c:pt>
                <c:pt idx="253">
                  <c:v>23-Nov</c:v>
                </c:pt>
                <c:pt idx="254">
                  <c:v>24-Nov</c:v>
                </c:pt>
                <c:pt idx="255">
                  <c:v>25-Nov</c:v>
                </c:pt>
                <c:pt idx="256">
                  <c:v>26-Nov</c:v>
                </c:pt>
                <c:pt idx="257">
                  <c:v>27-Nov</c:v>
                </c:pt>
                <c:pt idx="258">
                  <c:v>28-Nov</c:v>
                </c:pt>
                <c:pt idx="259">
                  <c:v>29-Nov</c:v>
                </c:pt>
                <c:pt idx="260">
                  <c:v>30-Nov</c:v>
                </c:pt>
                <c:pt idx="261">
                  <c:v>01-Dec</c:v>
                </c:pt>
                <c:pt idx="262">
                  <c:v>02-Dec</c:v>
                </c:pt>
                <c:pt idx="263">
                  <c:v>03-Dec</c:v>
                </c:pt>
                <c:pt idx="264">
                  <c:v>04-Dec</c:v>
                </c:pt>
                <c:pt idx="265">
                  <c:v>05-Dec</c:v>
                </c:pt>
                <c:pt idx="266">
                  <c:v>06-Dec</c:v>
                </c:pt>
                <c:pt idx="267">
                  <c:v>07-Dec</c:v>
                </c:pt>
                <c:pt idx="268">
                  <c:v>08-Dec</c:v>
                </c:pt>
                <c:pt idx="269">
                  <c:v>09-Dec</c:v>
                </c:pt>
                <c:pt idx="270">
                  <c:v>10-Dec</c:v>
                </c:pt>
                <c:pt idx="271">
                  <c:v>11-Dec</c:v>
                </c:pt>
                <c:pt idx="272">
                  <c:v>12-Dec</c:v>
                </c:pt>
                <c:pt idx="273">
                  <c:v>13-Dec</c:v>
                </c:pt>
                <c:pt idx="274">
                  <c:v>14-Dec</c:v>
                </c:pt>
                <c:pt idx="275">
                  <c:v>15-Dec</c:v>
                </c:pt>
                <c:pt idx="276">
                  <c:v>16-Dec</c:v>
                </c:pt>
                <c:pt idx="277">
                  <c:v>17-Dec</c:v>
                </c:pt>
              </c:strCache>
            </c:strRef>
          </c:cat>
          <c:val>
            <c:numRef>
              <c:f>Ziekenhuisbedden!$N$19:$N$296</c:f>
              <c:numCache>
                <c:formatCode>_-* #,##0_-;\-* #,##0_-;_-* "-"??_-;_-@_-</c:formatCode>
                <c:ptCount val="278"/>
                <c:pt idx="0">
                  <c:v>38419</c:v>
                </c:pt>
                <c:pt idx="1">
                  <c:v>38419</c:v>
                </c:pt>
                <c:pt idx="2">
                  <c:v>38419</c:v>
                </c:pt>
                <c:pt idx="3">
                  <c:v>38419</c:v>
                </c:pt>
                <c:pt idx="4">
                  <c:v>38419</c:v>
                </c:pt>
                <c:pt idx="5">
                  <c:v>38419</c:v>
                </c:pt>
                <c:pt idx="6">
                  <c:v>38419</c:v>
                </c:pt>
                <c:pt idx="7">
                  <c:v>38419</c:v>
                </c:pt>
                <c:pt idx="8">
                  <c:v>38419</c:v>
                </c:pt>
                <c:pt idx="9">
                  <c:v>38419</c:v>
                </c:pt>
                <c:pt idx="10">
                  <c:v>38419</c:v>
                </c:pt>
                <c:pt idx="11">
                  <c:v>38419</c:v>
                </c:pt>
                <c:pt idx="12">
                  <c:v>38419</c:v>
                </c:pt>
                <c:pt idx="13">
                  <c:v>38419</c:v>
                </c:pt>
                <c:pt idx="14">
                  <c:v>38419</c:v>
                </c:pt>
                <c:pt idx="15">
                  <c:v>38419</c:v>
                </c:pt>
                <c:pt idx="16">
                  <c:v>38419</c:v>
                </c:pt>
                <c:pt idx="17">
                  <c:v>38419</c:v>
                </c:pt>
                <c:pt idx="18">
                  <c:v>38419</c:v>
                </c:pt>
                <c:pt idx="19">
                  <c:v>38419</c:v>
                </c:pt>
                <c:pt idx="20">
                  <c:v>38419</c:v>
                </c:pt>
                <c:pt idx="21">
                  <c:v>38419</c:v>
                </c:pt>
                <c:pt idx="22">
                  <c:v>38419</c:v>
                </c:pt>
                <c:pt idx="23">
                  <c:v>38419</c:v>
                </c:pt>
                <c:pt idx="24">
                  <c:v>38419</c:v>
                </c:pt>
                <c:pt idx="25">
                  <c:v>38419</c:v>
                </c:pt>
                <c:pt idx="26">
                  <c:v>38419</c:v>
                </c:pt>
                <c:pt idx="27">
                  <c:v>38419</c:v>
                </c:pt>
                <c:pt idx="28">
                  <c:v>38419</c:v>
                </c:pt>
                <c:pt idx="29">
                  <c:v>38419</c:v>
                </c:pt>
                <c:pt idx="30">
                  <c:v>38419</c:v>
                </c:pt>
                <c:pt idx="31">
                  <c:v>38419</c:v>
                </c:pt>
                <c:pt idx="32">
                  <c:v>38419</c:v>
                </c:pt>
                <c:pt idx="33">
                  <c:v>38419</c:v>
                </c:pt>
                <c:pt idx="34">
                  <c:v>38419</c:v>
                </c:pt>
                <c:pt idx="35">
                  <c:v>38419</c:v>
                </c:pt>
                <c:pt idx="36">
                  <c:v>38419</c:v>
                </c:pt>
                <c:pt idx="37">
                  <c:v>38419</c:v>
                </c:pt>
                <c:pt idx="38">
                  <c:v>38419</c:v>
                </c:pt>
                <c:pt idx="39">
                  <c:v>38419</c:v>
                </c:pt>
                <c:pt idx="40">
                  <c:v>38419</c:v>
                </c:pt>
                <c:pt idx="41">
                  <c:v>38419</c:v>
                </c:pt>
                <c:pt idx="42">
                  <c:v>38419</c:v>
                </c:pt>
                <c:pt idx="43">
                  <c:v>38419</c:v>
                </c:pt>
                <c:pt idx="44">
                  <c:v>38419</c:v>
                </c:pt>
                <c:pt idx="45">
                  <c:v>38419</c:v>
                </c:pt>
                <c:pt idx="46">
                  <c:v>38419</c:v>
                </c:pt>
                <c:pt idx="47">
                  <c:v>38419</c:v>
                </c:pt>
                <c:pt idx="48">
                  <c:v>38419</c:v>
                </c:pt>
                <c:pt idx="49">
                  <c:v>38419</c:v>
                </c:pt>
                <c:pt idx="50">
                  <c:v>38419</c:v>
                </c:pt>
                <c:pt idx="51">
                  <c:v>38419</c:v>
                </c:pt>
                <c:pt idx="52">
                  <c:v>38419</c:v>
                </c:pt>
                <c:pt idx="53">
                  <c:v>38419</c:v>
                </c:pt>
                <c:pt idx="54">
                  <c:v>38419</c:v>
                </c:pt>
                <c:pt idx="55">
                  <c:v>38419</c:v>
                </c:pt>
                <c:pt idx="56">
                  <c:v>38419</c:v>
                </c:pt>
                <c:pt idx="57">
                  <c:v>38419</c:v>
                </c:pt>
                <c:pt idx="58">
                  <c:v>38419</c:v>
                </c:pt>
                <c:pt idx="59">
                  <c:v>38419</c:v>
                </c:pt>
                <c:pt idx="60">
                  <c:v>38419</c:v>
                </c:pt>
                <c:pt idx="61">
                  <c:v>38419</c:v>
                </c:pt>
                <c:pt idx="62">
                  <c:v>38419</c:v>
                </c:pt>
                <c:pt idx="63">
                  <c:v>38419</c:v>
                </c:pt>
                <c:pt idx="64">
                  <c:v>38419</c:v>
                </c:pt>
                <c:pt idx="65">
                  <c:v>38419</c:v>
                </c:pt>
                <c:pt idx="66">
                  <c:v>38419</c:v>
                </c:pt>
                <c:pt idx="67">
                  <c:v>38419</c:v>
                </c:pt>
                <c:pt idx="68">
                  <c:v>38419</c:v>
                </c:pt>
                <c:pt idx="69">
                  <c:v>38419</c:v>
                </c:pt>
                <c:pt idx="70">
                  <c:v>38419</c:v>
                </c:pt>
                <c:pt idx="71">
                  <c:v>38419</c:v>
                </c:pt>
                <c:pt idx="72">
                  <c:v>38419</c:v>
                </c:pt>
                <c:pt idx="73">
                  <c:v>38419</c:v>
                </c:pt>
                <c:pt idx="74">
                  <c:v>38419</c:v>
                </c:pt>
                <c:pt idx="75">
                  <c:v>38419</c:v>
                </c:pt>
                <c:pt idx="76">
                  <c:v>38419</c:v>
                </c:pt>
                <c:pt idx="77">
                  <c:v>38419</c:v>
                </c:pt>
                <c:pt idx="78">
                  <c:v>38419</c:v>
                </c:pt>
                <c:pt idx="79">
                  <c:v>38419</c:v>
                </c:pt>
                <c:pt idx="80">
                  <c:v>38419</c:v>
                </c:pt>
                <c:pt idx="81">
                  <c:v>38419</c:v>
                </c:pt>
                <c:pt idx="82">
                  <c:v>38419</c:v>
                </c:pt>
                <c:pt idx="83">
                  <c:v>38419</c:v>
                </c:pt>
                <c:pt idx="84">
                  <c:v>38419</c:v>
                </c:pt>
                <c:pt idx="85">
                  <c:v>38419</c:v>
                </c:pt>
                <c:pt idx="86">
                  <c:v>38419</c:v>
                </c:pt>
                <c:pt idx="87">
                  <c:v>38419</c:v>
                </c:pt>
                <c:pt idx="88">
                  <c:v>38419</c:v>
                </c:pt>
                <c:pt idx="89">
                  <c:v>38419</c:v>
                </c:pt>
                <c:pt idx="90">
                  <c:v>38419</c:v>
                </c:pt>
                <c:pt idx="91">
                  <c:v>38419</c:v>
                </c:pt>
                <c:pt idx="92">
                  <c:v>38419</c:v>
                </c:pt>
                <c:pt idx="93">
                  <c:v>38419</c:v>
                </c:pt>
                <c:pt idx="94">
                  <c:v>38419</c:v>
                </c:pt>
                <c:pt idx="95">
                  <c:v>38419</c:v>
                </c:pt>
                <c:pt idx="96">
                  <c:v>38419</c:v>
                </c:pt>
                <c:pt idx="97">
                  <c:v>38419</c:v>
                </c:pt>
                <c:pt idx="98">
                  <c:v>38419</c:v>
                </c:pt>
                <c:pt idx="99">
                  <c:v>38419</c:v>
                </c:pt>
                <c:pt idx="100">
                  <c:v>38419</c:v>
                </c:pt>
                <c:pt idx="101">
                  <c:v>38419</c:v>
                </c:pt>
                <c:pt idx="102">
                  <c:v>38419</c:v>
                </c:pt>
                <c:pt idx="103">
                  <c:v>38419</c:v>
                </c:pt>
                <c:pt idx="104">
                  <c:v>38419</c:v>
                </c:pt>
                <c:pt idx="105">
                  <c:v>38419</c:v>
                </c:pt>
                <c:pt idx="106">
                  <c:v>38419</c:v>
                </c:pt>
                <c:pt idx="107">
                  <c:v>38419</c:v>
                </c:pt>
                <c:pt idx="108">
                  <c:v>38419</c:v>
                </c:pt>
                <c:pt idx="109">
                  <c:v>38419</c:v>
                </c:pt>
                <c:pt idx="110">
                  <c:v>38419</c:v>
                </c:pt>
                <c:pt idx="111">
                  <c:v>38419</c:v>
                </c:pt>
                <c:pt idx="112">
                  <c:v>38419</c:v>
                </c:pt>
                <c:pt idx="113">
                  <c:v>38419</c:v>
                </c:pt>
                <c:pt idx="114">
                  <c:v>38419</c:v>
                </c:pt>
                <c:pt idx="115">
                  <c:v>38419</c:v>
                </c:pt>
                <c:pt idx="116">
                  <c:v>38419</c:v>
                </c:pt>
                <c:pt idx="117">
                  <c:v>38419</c:v>
                </c:pt>
                <c:pt idx="118">
                  <c:v>38419</c:v>
                </c:pt>
                <c:pt idx="119">
                  <c:v>38419</c:v>
                </c:pt>
                <c:pt idx="120">
                  <c:v>38419</c:v>
                </c:pt>
                <c:pt idx="121">
                  <c:v>38419</c:v>
                </c:pt>
                <c:pt idx="122">
                  <c:v>38419</c:v>
                </c:pt>
                <c:pt idx="123">
                  <c:v>38419</c:v>
                </c:pt>
                <c:pt idx="124">
                  <c:v>38419</c:v>
                </c:pt>
                <c:pt idx="125">
                  <c:v>38419</c:v>
                </c:pt>
                <c:pt idx="126">
                  <c:v>38419</c:v>
                </c:pt>
                <c:pt idx="127">
                  <c:v>38419</c:v>
                </c:pt>
                <c:pt idx="128">
                  <c:v>38419</c:v>
                </c:pt>
                <c:pt idx="129">
                  <c:v>38419</c:v>
                </c:pt>
                <c:pt idx="130">
                  <c:v>38419</c:v>
                </c:pt>
                <c:pt idx="131">
                  <c:v>38419</c:v>
                </c:pt>
                <c:pt idx="132">
                  <c:v>38419</c:v>
                </c:pt>
                <c:pt idx="133">
                  <c:v>38419</c:v>
                </c:pt>
                <c:pt idx="134">
                  <c:v>38419</c:v>
                </c:pt>
                <c:pt idx="135">
                  <c:v>38419</c:v>
                </c:pt>
                <c:pt idx="136">
                  <c:v>38419</c:v>
                </c:pt>
                <c:pt idx="137">
                  <c:v>38419</c:v>
                </c:pt>
                <c:pt idx="138">
                  <c:v>38419</c:v>
                </c:pt>
                <c:pt idx="139">
                  <c:v>38419</c:v>
                </c:pt>
                <c:pt idx="140">
                  <c:v>38419</c:v>
                </c:pt>
                <c:pt idx="141">
                  <c:v>38419</c:v>
                </c:pt>
                <c:pt idx="142">
                  <c:v>38419</c:v>
                </c:pt>
                <c:pt idx="143">
                  <c:v>38419</c:v>
                </c:pt>
                <c:pt idx="144">
                  <c:v>38419</c:v>
                </c:pt>
                <c:pt idx="145">
                  <c:v>38419</c:v>
                </c:pt>
                <c:pt idx="146">
                  <c:v>38419</c:v>
                </c:pt>
                <c:pt idx="147">
                  <c:v>38419</c:v>
                </c:pt>
                <c:pt idx="148">
                  <c:v>38419</c:v>
                </c:pt>
                <c:pt idx="149">
                  <c:v>38419</c:v>
                </c:pt>
                <c:pt idx="150">
                  <c:v>38419</c:v>
                </c:pt>
                <c:pt idx="151">
                  <c:v>38419</c:v>
                </c:pt>
                <c:pt idx="152">
                  <c:v>38419</c:v>
                </c:pt>
                <c:pt idx="153">
                  <c:v>38419</c:v>
                </c:pt>
                <c:pt idx="154">
                  <c:v>38419</c:v>
                </c:pt>
                <c:pt idx="155">
                  <c:v>38419</c:v>
                </c:pt>
                <c:pt idx="156">
                  <c:v>38419</c:v>
                </c:pt>
                <c:pt idx="157">
                  <c:v>38419</c:v>
                </c:pt>
                <c:pt idx="158">
                  <c:v>38419</c:v>
                </c:pt>
                <c:pt idx="159">
                  <c:v>38419</c:v>
                </c:pt>
                <c:pt idx="160">
                  <c:v>38419</c:v>
                </c:pt>
                <c:pt idx="161">
                  <c:v>38419</c:v>
                </c:pt>
                <c:pt idx="162">
                  <c:v>38419</c:v>
                </c:pt>
                <c:pt idx="163">
                  <c:v>38419</c:v>
                </c:pt>
                <c:pt idx="164">
                  <c:v>38419</c:v>
                </c:pt>
                <c:pt idx="165">
                  <c:v>38419</c:v>
                </c:pt>
                <c:pt idx="166">
                  <c:v>38419</c:v>
                </c:pt>
                <c:pt idx="167">
                  <c:v>38419</c:v>
                </c:pt>
                <c:pt idx="168">
                  <c:v>38419</c:v>
                </c:pt>
                <c:pt idx="169">
                  <c:v>38419</c:v>
                </c:pt>
                <c:pt idx="170">
                  <c:v>38419</c:v>
                </c:pt>
                <c:pt idx="171">
                  <c:v>38419</c:v>
                </c:pt>
                <c:pt idx="172">
                  <c:v>38419</c:v>
                </c:pt>
                <c:pt idx="173">
                  <c:v>38419</c:v>
                </c:pt>
                <c:pt idx="174">
                  <c:v>38419</c:v>
                </c:pt>
                <c:pt idx="175">
                  <c:v>38419</c:v>
                </c:pt>
                <c:pt idx="176">
                  <c:v>38419</c:v>
                </c:pt>
                <c:pt idx="177">
                  <c:v>38419</c:v>
                </c:pt>
                <c:pt idx="178">
                  <c:v>38419</c:v>
                </c:pt>
                <c:pt idx="179">
                  <c:v>38419</c:v>
                </c:pt>
                <c:pt idx="180">
                  <c:v>38419</c:v>
                </c:pt>
                <c:pt idx="181">
                  <c:v>38419</c:v>
                </c:pt>
                <c:pt idx="182">
                  <c:v>38419</c:v>
                </c:pt>
                <c:pt idx="183">
                  <c:v>38419</c:v>
                </c:pt>
                <c:pt idx="184">
                  <c:v>38419</c:v>
                </c:pt>
                <c:pt idx="185">
                  <c:v>38419</c:v>
                </c:pt>
                <c:pt idx="186">
                  <c:v>38419</c:v>
                </c:pt>
                <c:pt idx="187">
                  <c:v>38419</c:v>
                </c:pt>
                <c:pt idx="188">
                  <c:v>38419</c:v>
                </c:pt>
                <c:pt idx="189">
                  <c:v>38419</c:v>
                </c:pt>
                <c:pt idx="190">
                  <c:v>38419</c:v>
                </c:pt>
                <c:pt idx="191">
                  <c:v>38419</c:v>
                </c:pt>
                <c:pt idx="192">
                  <c:v>38419</c:v>
                </c:pt>
                <c:pt idx="193">
                  <c:v>38419</c:v>
                </c:pt>
                <c:pt idx="194">
                  <c:v>38419</c:v>
                </c:pt>
                <c:pt idx="195">
                  <c:v>38419</c:v>
                </c:pt>
                <c:pt idx="196">
                  <c:v>38419</c:v>
                </c:pt>
                <c:pt idx="197">
                  <c:v>38419</c:v>
                </c:pt>
                <c:pt idx="198">
                  <c:v>38419</c:v>
                </c:pt>
                <c:pt idx="199">
                  <c:v>38419</c:v>
                </c:pt>
                <c:pt idx="200">
                  <c:v>38419</c:v>
                </c:pt>
                <c:pt idx="201">
                  <c:v>38419</c:v>
                </c:pt>
                <c:pt idx="202">
                  <c:v>38419</c:v>
                </c:pt>
                <c:pt idx="203">
                  <c:v>38419</c:v>
                </c:pt>
                <c:pt idx="204">
                  <c:v>38419</c:v>
                </c:pt>
                <c:pt idx="205">
                  <c:v>38419</c:v>
                </c:pt>
                <c:pt idx="206">
                  <c:v>38419</c:v>
                </c:pt>
                <c:pt idx="207">
                  <c:v>38419</c:v>
                </c:pt>
                <c:pt idx="208">
                  <c:v>38419</c:v>
                </c:pt>
                <c:pt idx="209">
                  <c:v>38419</c:v>
                </c:pt>
                <c:pt idx="210">
                  <c:v>38419</c:v>
                </c:pt>
                <c:pt idx="211">
                  <c:v>38419</c:v>
                </c:pt>
                <c:pt idx="212">
                  <c:v>38419</c:v>
                </c:pt>
                <c:pt idx="213">
                  <c:v>38419</c:v>
                </c:pt>
                <c:pt idx="214">
                  <c:v>38419</c:v>
                </c:pt>
                <c:pt idx="215">
                  <c:v>38419</c:v>
                </c:pt>
                <c:pt idx="216">
                  <c:v>38419</c:v>
                </c:pt>
                <c:pt idx="217">
                  <c:v>38419</c:v>
                </c:pt>
                <c:pt idx="218">
                  <c:v>38419</c:v>
                </c:pt>
                <c:pt idx="219">
                  <c:v>38419</c:v>
                </c:pt>
                <c:pt idx="220">
                  <c:v>38419</c:v>
                </c:pt>
                <c:pt idx="221">
                  <c:v>38419</c:v>
                </c:pt>
                <c:pt idx="222">
                  <c:v>38419</c:v>
                </c:pt>
                <c:pt idx="223">
                  <c:v>38419</c:v>
                </c:pt>
                <c:pt idx="224">
                  <c:v>38419</c:v>
                </c:pt>
                <c:pt idx="225">
                  <c:v>38419</c:v>
                </c:pt>
                <c:pt idx="226">
                  <c:v>38419</c:v>
                </c:pt>
                <c:pt idx="227">
                  <c:v>38419</c:v>
                </c:pt>
                <c:pt idx="228">
                  <c:v>38419</c:v>
                </c:pt>
                <c:pt idx="229">
                  <c:v>38419</c:v>
                </c:pt>
                <c:pt idx="230">
                  <c:v>38419</c:v>
                </c:pt>
                <c:pt idx="231">
                  <c:v>38419</c:v>
                </c:pt>
                <c:pt idx="232">
                  <c:v>38419</c:v>
                </c:pt>
                <c:pt idx="233">
                  <c:v>38419</c:v>
                </c:pt>
                <c:pt idx="234">
                  <c:v>38419</c:v>
                </c:pt>
                <c:pt idx="235">
                  <c:v>38419</c:v>
                </c:pt>
                <c:pt idx="236">
                  <c:v>38419</c:v>
                </c:pt>
                <c:pt idx="237">
                  <c:v>38419</c:v>
                </c:pt>
                <c:pt idx="238">
                  <c:v>38419</c:v>
                </c:pt>
                <c:pt idx="239">
                  <c:v>38419</c:v>
                </c:pt>
                <c:pt idx="240">
                  <c:v>38419</c:v>
                </c:pt>
                <c:pt idx="241">
                  <c:v>38419</c:v>
                </c:pt>
                <c:pt idx="242">
                  <c:v>38419</c:v>
                </c:pt>
                <c:pt idx="243">
                  <c:v>38419</c:v>
                </c:pt>
                <c:pt idx="244">
                  <c:v>38419</c:v>
                </c:pt>
                <c:pt idx="245">
                  <c:v>38419</c:v>
                </c:pt>
                <c:pt idx="246">
                  <c:v>38419</c:v>
                </c:pt>
                <c:pt idx="247">
                  <c:v>38419</c:v>
                </c:pt>
                <c:pt idx="248">
                  <c:v>38419</c:v>
                </c:pt>
                <c:pt idx="249">
                  <c:v>38419</c:v>
                </c:pt>
                <c:pt idx="250">
                  <c:v>38419</c:v>
                </c:pt>
                <c:pt idx="251">
                  <c:v>38419</c:v>
                </c:pt>
                <c:pt idx="252">
                  <c:v>38419</c:v>
                </c:pt>
                <c:pt idx="253">
                  <c:v>38419</c:v>
                </c:pt>
                <c:pt idx="254">
                  <c:v>38419</c:v>
                </c:pt>
                <c:pt idx="255">
                  <c:v>38419</c:v>
                </c:pt>
                <c:pt idx="256">
                  <c:v>38419</c:v>
                </c:pt>
                <c:pt idx="257">
                  <c:v>38419</c:v>
                </c:pt>
                <c:pt idx="258">
                  <c:v>38419</c:v>
                </c:pt>
                <c:pt idx="259">
                  <c:v>38419</c:v>
                </c:pt>
                <c:pt idx="260">
                  <c:v>38419</c:v>
                </c:pt>
                <c:pt idx="261">
                  <c:v>38419</c:v>
                </c:pt>
                <c:pt idx="262">
                  <c:v>38419</c:v>
                </c:pt>
                <c:pt idx="263">
                  <c:v>38419</c:v>
                </c:pt>
                <c:pt idx="264">
                  <c:v>38419</c:v>
                </c:pt>
                <c:pt idx="265">
                  <c:v>38419</c:v>
                </c:pt>
                <c:pt idx="266">
                  <c:v>38419</c:v>
                </c:pt>
                <c:pt idx="267">
                  <c:v>38419</c:v>
                </c:pt>
                <c:pt idx="268">
                  <c:v>38419</c:v>
                </c:pt>
                <c:pt idx="269">
                  <c:v>38419</c:v>
                </c:pt>
                <c:pt idx="270">
                  <c:v>38419</c:v>
                </c:pt>
                <c:pt idx="271">
                  <c:v>38419</c:v>
                </c:pt>
                <c:pt idx="272">
                  <c:v>38419</c:v>
                </c:pt>
                <c:pt idx="273">
                  <c:v>38419</c:v>
                </c:pt>
                <c:pt idx="274">
                  <c:v>38419</c:v>
                </c:pt>
                <c:pt idx="275">
                  <c:v>38419</c:v>
                </c:pt>
                <c:pt idx="276">
                  <c:v>38419</c:v>
                </c:pt>
                <c:pt idx="277">
                  <c:v>38419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32-498E-967C-43CD46721681}"/>
            </c:ext>
          </c:extLst>
        </c:ser>
        <c:ser>
          <c:idx val="1"/>
          <c:order val="1"/>
          <c:tx>
            <c:strRef>
              <c:f>Ziekenhuisbedden!$O$18</c:f>
              <c:strCache>
                <c:ptCount val="1"/>
                <c:pt idx="0">
                  <c:v>Lits aigus 2020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Ziekenhuisbedden!$M$19:$M$296</c:f>
              <c:strCache>
                <c:ptCount val="278"/>
                <c:pt idx="0">
                  <c:v>15-Mar</c:v>
                </c:pt>
                <c:pt idx="1">
                  <c:v>16-Mar</c:v>
                </c:pt>
                <c:pt idx="2">
                  <c:v>17-Mar</c:v>
                </c:pt>
                <c:pt idx="3">
                  <c:v>18-Mar</c:v>
                </c:pt>
                <c:pt idx="4">
                  <c:v>19-Mar</c:v>
                </c:pt>
                <c:pt idx="5">
                  <c:v>20-Mar</c:v>
                </c:pt>
                <c:pt idx="6">
                  <c:v>21-Mar</c:v>
                </c:pt>
                <c:pt idx="7">
                  <c:v>22-Mar</c:v>
                </c:pt>
                <c:pt idx="8">
                  <c:v>23-Mar</c:v>
                </c:pt>
                <c:pt idx="9">
                  <c:v>24-Mar</c:v>
                </c:pt>
                <c:pt idx="10">
                  <c:v>25-Mar</c:v>
                </c:pt>
                <c:pt idx="11">
                  <c:v>26-Mar</c:v>
                </c:pt>
                <c:pt idx="12">
                  <c:v>27-Mar</c:v>
                </c:pt>
                <c:pt idx="13">
                  <c:v>28-Mar</c:v>
                </c:pt>
                <c:pt idx="14">
                  <c:v>29-Mar</c:v>
                </c:pt>
                <c:pt idx="15">
                  <c:v>30-Mar</c:v>
                </c:pt>
                <c:pt idx="16">
                  <c:v>31-Mar</c:v>
                </c:pt>
                <c:pt idx="17">
                  <c:v>01-Apr</c:v>
                </c:pt>
                <c:pt idx="18">
                  <c:v>02-Apr</c:v>
                </c:pt>
                <c:pt idx="19">
                  <c:v>03-Apr</c:v>
                </c:pt>
                <c:pt idx="20">
                  <c:v>04-Apr</c:v>
                </c:pt>
                <c:pt idx="21">
                  <c:v>05-Apr</c:v>
                </c:pt>
                <c:pt idx="22">
                  <c:v>06-Apr</c:v>
                </c:pt>
                <c:pt idx="23">
                  <c:v>07-Apr</c:v>
                </c:pt>
                <c:pt idx="24">
                  <c:v>08-Apr</c:v>
                </c:pt>
                <c:pt idx="25">
                  <c:v>09-Apr</c:v>
                </c:pt>
                <c:pt idx="26">
                  <c:v>10-Apr</c:v>
                </c:pt>
                <c:pt idx="27">
                  <c:v>11-Apr</c:v>
                </c:pt>
                <c:pt idx="28">
                  <c:v>12-Apr</c:v>
                </c:pt>
                <c:pt idx="29">
                  <c:v>13-Apr</c:v>
                </c:pt>
                <c:pt idx="30">
                  <c:v>14-Apr</c:v>
                </c:pt>
                <c:pt idx="31">
                  <c:v>15-Apr</c:v>
                </c:pt>
                <c:pt idx="32">
                  <c:v>16-Apr</c:v>
                </c:pt>
                <c:pt idx="33">
                  <c:v>17-Apr</c:v>
                </c:pt>
                <c:pt idx="34">
                  <c:v>18-Apr</c:v>
                </c:pt>
                <c:pt idx="35">
                  <c:v>19-Apr</c:v>
                </c:pt>
                <c:pt idx="36">
                  <c:v>20-Apr</c:v>
                </c:pt>
                <c:pt idx="37">
                  <c:v>21-Apr</c:v>
                </c:pt>
                <c:pt idx="38">
                  <c:v>22-Apr</c:v>
                </c:pt>
                <c:pt idx="39">
                  <c:v>23-Apr</c:v>
                </c:pt>
                <c:pt idx="40">
                  <c:v>24-Apr</c:v>
                </c:pt>
                <c:pt idx="41">
                  <c:v>25-Apr</c:v>
                </c:pt>
                <c:pt idx="42">
                  <c:v>26-Apr</c:v>
                </c:pt>
                <c:pt idx="43">
                  <c:v>27-Apr</c:v>
                </c:pt>
                <c:pt idx="44">
                  <c:v>28-Apr</c:v>
                </c:pt>
                <c:pt idx="45">
                  <c:v>29-Apr</c:v>
                </c:pt>
                <c:pt idx="46">
                  <c:v>30-Apr</c:v>
                </c:pt>
                <c:pt idx="47">
                  <c:v>01-May</c:v>
                </c:pt>
                <c:pt idx="48">
                  <c:v>02-May</c:v>
                </c:pt>
                <c:pt idx="49">
                  <c:v>03-May</c:v>
                </c:pt>
                <c:pt idx="50">
                  <c:v>04-May</c:v>
                </c:pt>
                <c:pt idx="51">
                  <c:v>05-May</c:v>
                </c:pt>
                <c:pt idx="52">
                  <c:v>06-May</c:v>
                </c:pt>
                <c:pt idx="53">
                  <c:v>07-May</c:v>
                </c:pt>
                <c:pt idx="54">
                  <c:v>08-May</c:v>
                </c:pt>
                <c:pt idx="55">
                  <c:v>09-May</c:v>
                </c:pt>
                <c:pt idx="56">
                  <c:v>10-May</c:v>
                </c:pt>
                <c:pt idx="57">
                  <c:v>11-May</c:v>
                </c:pt>
                <c:pt idx="58">
                  <c:v>12-May</c:v>
                </c:pt>
                <c:pt idx="59">
                  <c:v>13-May</c:v>
                </c:pt>
                <c:pt idx="60">
                  <c:v>14-May</c:v>
                </c:pt>
                <c:pt idx="61">
                  <c:v>15-May</c:v>
                </c:pt>
                <c:pt idx="62">
                  <c:v>16-May</c:v>
                </c:pt>
                <c:pt idx="63">
                  <c:v>17-May</c:v>
                </c:pt>
                <c:pt idx="64">
                  <c:v>18-May</c:v>
                </c:pt>
                <c:pt idx="65">
                  <c:v>19-May</c:v>
                </c:pt>
                <c:pt idx="66">
                  <c:v>20-May</c:v>
                </c:pt>
                <c:pt idx="67">
                  <c:v>21-May</c:v>
                </c:pt>
                <c:pt idx="68">
                  <c:v>22-May</c:v>
                </c:pt>
                <c:pt idx="69">
                  <c:v>23-May</c:v>
                </c:pt>
                <c:pt idx="70">
                  <c:v>24-May</c:v>
                </c:pt>
                <c:pt idx="71">
                  <c:v>25-May</c:v>
                </c:pt>
                <c:pt idx="72">
                  <c:v>26-May</c:v>
                </c:pt>
                <c:pt idx="73">
                  <c:v>27-May</c:v>
                </c:pt>
                <c:pt idx="74">
                  <c:v>28-May</c:v>
                </c:pt>
                <c:pt idx="75">
                  <c:v>29-May</c:v>
                </c:pt>
                <c:pt idx="76">
                  <c:v>30-May</c:v>
                </c:pt>
                <c:pt idx="77">
                  <c:v>31-May</c:v>
                </c:pt>
                <c:pt idx="78">
                  <c:v>01-Jun</c:v>
                </c:pt>
                <c:pt idx="79">
                  <c:v>02-Jun</c:v>
                </c:pt>
                <c:pt idx="80">
                  <c:v>03-Jun</c:v>
                </c:pt>
                <c:pt idx="81">
                  <c:v>04-Jun</c:v>
                </c:pt>
                <c:pt idx="82">
                  <c:v>05-Jun</c:v>
                </c:pt>
                <c:pt idx="83">
                  <c:v>06-Jun</c:v>
                </c:pt>
                <c:pt idx="84">
                  <c:v>07-Jun</c:v>
                </c:pt>
                <c:pt idx="85">
                  <c:v>08-Jun</c:v>
                </c:pt>
                <c:pt idx="86">
                  <c:v>09-Jun</c:v>
                </c:pt>
                <c:pt idx="87">
                  <c:v>10-Jun</c:v>
                </c:pt>
                <c:pt idx="88">
                  <c:v>11-Jun</c:v>
                </c:pt>
                <c:pt idx="89">
                  <c:v>12-Jun</c:v>
                </c:pt>
                <c:pt idx="90">
                  <c:v>13-Jun</c:v>
                </c:pt>
                <c:pt idx="91">
                  <c:v>14-Jun</c:v>
                </c:pt>
                <c:pt idx="92">
                  <c:v>15-Jun</c:v>
                </c:pt>
                <c:pt idx="93">
                  <c:v>16-Jun</c:v>
                </c:pt>
                <c:pt idx="94">
                  <c:v>17-Jun</c:v>
                </c:pt>
                <c:pt idx="95">
                  <c:v>18-Jun</c:v>
                </c:pt>
                <c:pt idx="96">
                  <c:v>19-Jun</c:v>
                </c:pt>
                <c:pt idx="97">
                  <c:v>20-Jun</c:v>
                </c:pt>
                <c:pt idx="98">
                  <c:v>21-Jun</c:v>
                </c:pt>
                <c:pt idx="99">
                  <c:v>22-Jun</c:v>
                </c:pt>
                <c:pt idx="100">
                  <c:v>23-Jun</c:v>
                </c:pt>
                <c:pt idx="101">
                  <c:v>24-Jun</c:v>
                </c:pt>
                <c:pt idx="102">
                  <c:v>25-Jun</c:v>
                </c:pt>
                <c:pt idx="103">
                  <c:v>26-Jun</c:v>
                </c:pt>
                <c:pt idx="104">
                  <c:v>27-Jun</c:v>
                </c:pt>
                <c:pt idx="105">
                  <c:v>28-Jun</c:v>
                </c:pt>
                <c:pt idx="106">
                  <c:v>29-Jun</c:v>
                </c:pt>
                <c:pt idx="107">
                  <c:v>30-Jun</c:v>
                </c:pt>
                <c:pt idx="108">
                  <c:v>01-Jul</c:v>
                </c:pt>
                <c:pt idx="109">
                  <c:v>02-Jul</c:v>
                </c:pt>
                <c:pt idx="110">
                  <c:v>03-Jul</c:v>
                </c:pt>
                <c:pt idx="111">
                  <c:v>04-Jul</c:v>
                </c:pt>
                <c:pt idx="112">
                  <c:v>05-Jul</c:v>
                </c:pt>
                <c:pt idx="113">
                  <c:v>06-Jul</c:v>
                </c:pt>
                <c:pt idx="114">
                  <c:v>07-Jul</c:v>
                </c:pt>
                <c:pt idx="115">
                  <c:v>08-Jul</c:v>
                </c:pt>
                <c:pt idx="116">
                  <c:v>09-Jul</c:v>
                </c:pt>
                <c:pt idx="117">
                  <c:v>10-Jul</c:v>
                </c:pt>
                <c:pt idx="118">
                  <c:v>11-Jul</c:v>
                </c:pt>
                <c:pt idx="119">
                  <c:v>12-Jul</c:v>
                </c:pt>
                <c:pt idx="120">
                  <c:v>13-Jul</c:v>
                </c:pt>
                <c:pt idx="121">
                  <c:v>14-Jul</c:v>
                </c:pt>
                <c:pt idx="122">
                  <c:v>15-Jul</c:v>
                </c:pt>
                <c:pt idx="123">
                  <c:v>16-Jul</c:v>
                </c:pt>
                <c:pt idx="124">
                  <c:v>17-Jul</c:v>
                </c:pt>
                <c:pt idx="125">
                  <c:v>18-Jul</c:v>
                </c:pt>
                <c:pt idx="126">
                  <c:v>19-Jul</c:v>
                </c:pt>
                <c:pt idx="127">
                  <c:v>20-Jul</c:v>
                </c:pt>
                <c:pt idx="128">
                  <c:v>21-Jul</c:v>
                </c:pt>
                <c:pt idx="129">
                  <c:v>22-Jul</c:v>
                </c:pt>
                <c:pt idx="130">
                  <c:v>23-Jul</c:v>
                </c:pt>
                <c:pt idx="131">
                  <c:v>24-Jul</c:v>
                </c:pt>
                <c:pt idx="132">
                  <c:v>25-Jul</c:v>
                </c:pt>
                <c:pt idx="133">
                  <c:v>26-Jul</c:v>
                </c:pt>
                <c:pt idx="134">
                  <c:v>27-Jul</c:v>
                </c:pt>
                <c:pt idx="135">
                  <c:v>28-Jul</c:v>
                </c:pt>
                <c:pt idx="136">
                  <c:v>29-Jul</c:v>
                </c:pt>
                <c:pt idx="137">
                  <c:v>30-Jul</c:v>
                </c:pt>
                <c:pt idx="138">
                  <c:v>31-Jul</c:v>
                </c:pt>
                <c:pt idx="139">
                  <c:v>01-Aug</c:v>
                </c:pt>
                <c:pt idx="140">
                  <c:v>02-Aug</c:v>
                </c:pt>
                <c:pt idx="141">
                  <c:v>03-Aug</c:v>
                </c:pt>
                <c:pt idx="142">
                  <c:v>04-Aug</c:v>
                </c:pt>
                <c:pt idx="143">
                  <c:v>05-Aug</c:v>
                </c:pt>
                <c:pt idx="144">
                  <c:v>06-Aug</c:v>
                </c:pt>
                <c:pt idx="145">
                  <c:v>07-Aug</c:v>
                </c:pt>
                <c:pt idx="146">
                  <c:v>08-Aug</c:v>
                </c:pt>
                <c:pt idx="147">
                  <c:v>09-Aug</c:v>
                </c:pt>
                <c:pt idx="148">
                  <c:v>10-Aug</c:v>
                </c:pt>
                <c:pt idx="149">
                  <c:v>11-Aug</c:v>
                </c:pt>
                <c:pt idx="150">
                  <c:v>12-Aug</c:v>
                </c:pt>
                <c:pt idx="151">
                  <c:v>13-Aug</c:v>
                </c:pt>
                <c:pt idx="152">
                  <c:v>14-Aug</c:v>
                </c:pt>
                <c:pt idx="153">
                  <c:v>15-Aug</c:v>
                </c:pt>
                <c:pt idx="154">
                  <c:v>16-Aug</c:v>
                </c:pt>
                <c:pt idx="155">
                  <c:v>17-Aug</c:v>
                </c:pt>
                <c:pt idx="156">
                  <c:v>18-Aug</c:v>
                </c:pt>
                <c:pt idx="157">
                  <c:v>19-Aug</c:v>
                </c:pt>
                <c:pt idx="158">
                  <c:v>20-Aug</c:v>
                </c:pt>
                <c:pt idx="159">
                  <c:v>21-Aug</c:v>
                </c:pt>
                <c:pt idx="160">
                  <c:v>22-Aug</c:v>
                </c:pt>
                <c:pt idx="161">
                  <c:v>23-Aug</c:v>
                </c:pt>
                <c:pt idx="162">
                  <c:v>24-Aug</c:v>
                </c:pt>
                <c:pt idx="163">
                  <c:v>25-Aug</c:v>
                </c:pt>
                <c:pt idx="164">
                  <c:v>26-Aug</c:v>
                </c:pt>
                <c:pt idx="165">
                  <c:v>27-Aug</c:v>
                </c:pt>
                <c:pt idx="166">
                  <c:v>28-Aug</c:v>
                </c:pt>
                <c:pt idx="167">
                  <c:v>29-Aug</c:v>
                </c:pt>
                <c:pt idx="168">
                  <c:v>30-Aug</c:v>
                </c:pt>
                <c:pt idx="169">
                  <c:v>31-Aug</c:v>
                </c:pt>
                <c:pt idx="170">
                  <c:v>01-Sep</c:v>
                </c:pt>
                <c:pt idx="171">
                  <c:v>02-Sep</c:v>
                </c:pt>
                <c:pt idx="172">
                  <c:v>03-Sep</c:v>
                </c:pt>
                <c:pt idx="173">
                  <c:v>04-Sep</c:v>
                </c:pt>
                <c:pt idx="174">
                  <c:v>05-Sep</c:v>
                </c:pt>
                <c:pt idx="175">
                  <c:v>06-Sep</c:v>
                </c:pt>
                <c:pt idx="176">
                  <c:v>07-Sep</c:v>
                </c:pt>
                <c:pt idx="177">
                  <c:v>08-Sep</c:v>
                </c:pt>
                <c:pt idx="178">
                  <c:v>09-Sep</c:v>
                </c:pt>
                <c:pt idx="179">
                  <c:v>10-Sep</c:v>
                </c:pt>
                <c:pt idx="180">
                  <c:v>11-Sep</c:v>
                </c:pt>
                <c:pt idx="181">
                  <c:v>12-Sep</c:v>
                </c:pt>
                <c:pt idx="182">
                  <c:v>13-Sep</c:v>
                </c:pt>
                <c:pt idx="183">
                  <c:v>14-Sep</c:v>
                </c:pt>
                <c:pt idx="184">
                  <c:v>15-Sep</c:v>
                </c:pt>
                <c:pt idx="185">
                  <c:v>16-Sep</c:v>
                </c:pt>
                <c:pt idx="186">
                  <c:v>17-Sep</c:v>
                </c:pt>
                <c:pt idx="187">
                  <c:v>18-Sep</c:v>
                </c:pt>
                <c:pt idx="188">
                  <c:v>19-Sep</c:v>
                </c:pt>
                <c:pt idx="189">
                  <c:v>20-Sep</c:v>
                </c:pt>
                <c:pt idx="190">
                  <c:v>21-Sep</c:v>
                </c:pt>
                <c:pt idx="191">
                  <c:v>22-Sep</c:v>
                </c:pt>
                <c:pt idx="192">
                  <c:v>23-Sep</c:v>
                </c:pt>
                <c:pt idx="193">
                  <c:v>24-Sep</c:v>
                </c:pt>
                <c:pt idx="194">
                  <c:v>25-Sep</c:v>
                </c:pt>
                <c:pt idx="195">
                  <c:v>26-Sep</c:v>
                </c:pt>
                <c:pt idx="196">
                  <c:v>27-Sep</c:v>
                </c:pt>
                <c:pt idx="197">
                  <c:v>28-Sep</c:v>
                </c:pt>
                <c:pt idx="198">
                  <c:v>29-Sep</c:v>
                </c:pt>
                <c:pt idx="199">
                  <c:v>30-Sep</c:v>
                </c:pt>
                <c:pt idx="200">
                  <c:v>01-Oct</c:v>
                </c:pt>
                <c:pt idx="201">
                  <c:v>02-Oct</c:v>
                </c:pt>
                <c:pt idx="202">
                  <c:v>03-Oct</c:v>
                </c:pt>
                <c:pt idx="203">
                  <c:v>04-Oct</c:v>
                </c:pt>
                <c:pt idx="204">
                  <c:v>05-Oct</c:v>
                </c:pt>
                <c:pt idx="205">
                  <c:v>06-Oct</c:v>
                </c:pt>
                <c:pt idx="206">
                  <c:v>07-Oct</c:v>
                </c:pt>
                <c:pt idx="207">
                  <c:v>08-Oct</c:v>
                </c:pt>
                <c:pt idx="208">
                  <c:v>09-Oct</c:v>
                </c:pt>
                <c:pt idx="209">
                  <c:v>10-Oct</c:v>
                </c:pt>
                <c:pt idx="210">
                  <c:v>11-Oct</c:v>
                </c:pt>
                <c:pt idx="211">
                  <c:v>12-Oct</c:v>
                </c:pt>
                <c:pt idx="212">
                  <c:v>13-Oct</c:v>
                </c:pt>
                <c:pt idx="213">
                  <c:v>14-Oct</c:v>
                </c:pt>
                <c:pt idx="214">
                  <c:v>15-Oct</c:v>
                </c:pt>
                <c:pt idx="215">
                  <c:v>16-Oct</c:v>
                </c:pt>
                <c:pt idx="216">
                  <c:v>17-Oct</c:v>
                </c:pt>
                <c:pt idx="217">
                  <c:v>18-Oct</c:v>
                </c:pt>
                <c:pt idx="218">
                  <c:v>19-Oct</c:v>
                </c:pt>
                <c:pt idx="219">
                  <c:v>20-Oct</c:v>
                </c:pt>
                <c:pt idx="220">
                  <c:v>21-Oct</c:v>
                </c:pt>
                <c:pt idx="221">
                  <c:v>22-Oct</c:v>
                </c:pt>
                <c:pt idx="222">
                  <c:v>23-Oct</c:v>
                </c:pt>
                <c:pt idx="223">
                  <c:v>24-Oct</c:v>
                </c:pt>
                <c:pt idx="224">
                  <c:v>25-Oct</c:v>
                </c:pt>
                <c:pt idx="225">
                  <c:v>26-Oct</c:v>
                </c:pt>
                <c:pt idx="226">
                  <c:v>27-Oct</c:v>
                </c:pt>
                <c:pt idx="227">
                  <c:v>28-Oct</c:v>
                </c:pt>
                <c:pt idx="228">
                  <c:v>29-Oct</c:v>
                </c:pt>
                <c:pt idx="229">
                  <c:v>30-Oct</c:v>
                </c:pt>
                <c:pt idx="230">
                  <c:v>31-Oct</c:v>
                </c:pt>
                <c:pt idx="231">
                  <c:v>01-Nov</c:v>
                </c:pt>
                <c:pt idx="232">
                  <c:v>02-Nov</c:v>
                </c:pt>
                <c:pt idx="233">
                  <c:v>03-Nov</c:v>
                </c:pt>
                <c:pt idx="234">
                  <c:v>04-Nov</c:v>
                </c:pt>
                <c:pt idx="235">
                  <c:v>05-Nov</c:v>
                </c:pt>
                <c:pt idx="236">
                  <c:v>06-Nov</c:v>
                </c:pt>
                <c:pt idx="237">
                  <c:v>07-Nov</c:v>
                </c:pt>
                <c:pt idx="238">
                  <c:v>08-Nov</c:v>
                </c:pt>
                <c:pt idx="239">
                  <c:v>09-Nov</c:v>
                </c:pt>
                <c:pt idx="240">
                  <c:v>10-Nov</c:v>
                </c:pt>
                <c:pt idx="241">
                  <c:v>11-Nov</c:v>
                </c:pt>
                <c:pt idx="242">
                  <c:v>12-Nov</c:v>
                </c:pt>
                <c:pt idx="243">
                  <c:v>13-Nov</c:v>
                </c:pt>
                <c:pt idx="244">
                  <c:v>14-Nov</c:v>
                </c:pt>
                <c:pt idx="245">
                  <c:v>15-Nov</c:v>
                </c:pt>
                <c:pt idx="246">
                  <c:v>16-Nov</c:v>
                </c:pt>
                <c:pt idx="247">
                  <c:v>17-Nov</c:v>
                </c:pt>
                <c:pt idx="248">
                  <c:v>18-Nov</c:v>
                </c:pt>
                <c:pt idx="249">
                  <c:v>19-Nov</c:v>
                </c:pt>
                <c:pt idx="250">
                  <c:v>20-Nov</c:v>
                </c:pt>
                <c:pt idx="251">
                  <c:v>21-Nov</c:v>
                </c:pt>
                <c:pt idx="252">
                  <c:v>22-Nov</c:v>
                </c:pt>
                <c:pt idx="253">
                  <c:v>23-Nov</c:v>
                </c:pt>
                <c:pt idx="254">
                  <c:v>24-Nov</c:v>
                </c:pt>
                <c:pt idx="255">
                  <c:v>25-Nov</c:v>
                </c:pt>
                <c:pt idx="256">
                  <c:v>26-Nov</c:v>
                </c:pt>
                <c:pt idx="257">
                  <c:v>27-Nov</c:v>
                </c:pt>
                <c:pt idx="258">
                  <c:v>28-Nov</c:v>
                </c:pt>
                <c:pt idx="259">
                  <c:v>29-Nov</c:v>
                </c:pt>
                <c:pt idx="260">
                  <c:v>30-Nov</c:v>
                </c:pt>
                <c:pt idx="261">
                  <c:v>01-Dec</c:v>
                </c:pt>
                <c:pt idx="262">
                  <c:v>02-Dec</c:v>
                </c:pt>
                <c:pt idx="263">
                  <c:v>03-Dec</c:v>
                </c:pt>
                <c:pt idx="264">
                  <c:v>04-Dec</c:v>
                </c:pt>
                <c:pt idx="265">
                  <c:v>05-Dec</c:v>
                </c:pt>
                <c:pt idx="266">
                  <c:v>06-Dec</c:v>
                </c:pt>
                <c:pt idx="267">
                  <c:v>07-Dec</c:v>
                </c:pt>
                <c:pt idx="268">
                  <c:v>08-Dec</c:v>
                </c:pt>
                <c:pt idx="269">
                  <c:v>09-Dec</c:v>
                </c:pt>
                <c:pt idx="270">
                  <c:v>10-Dec</c:v>
                </c:pt>
                <c:pt idx="271">
                  <c:v>11-Dec</c:v>
                </c:pt>
                <c:pt idx="272">
                  <c:v>12-Dec</c:v>
                </c:pt>
                <c:pt idx="273">
                  <c:v>13-Dec</c:v>
                </c:pt>
                <c:pt idx="274">
                  <c:v>14-Dec</c:v>
                </c:pt>
                <c:pt idx="275">
                  <c:v>15-Dec</c:v>
                </c:pt>
                <c:pt idx="276">
                  <c:v>16-Dec</c:v>
                </c:pt>
                <c:pt idx="277">
                  <c:v>17-Dec</c:v>
                </c:pt>
              </c:strCache>
            </c:strRef>
          </c:cat>
          <c:val>
            <c:numRef>
              <c:f>Ziekenhuisbedden!$O$19:$O$296</c:f>
              <c:numCache>
                <c:formatCode>_-* #,##0_-;\-* #,##0_-;_-* "-"??_-;_-@_-</c:formatCode>
                <c:ptCount val="278"/>
                <c:pt idx="0">
                  <c:v>34962</c:v>
                </c:pt>
                <c:pt idx="1">
                  <c:v>34962</c:v>
                </c:pt>
                <c:pt idx="2">
                  <c:v>34962</c:v>
                </c:pt>
                <c:pt idx="3">
                  <c:v>34962</c:v>
                </c:pt>
                <c:pt idx="4">
                  <c:v>34962</c:v>
                </c:pt>
                <c:pt idx="5">
                  <c:v>34962</c:v>
                </c:pt>
                <c:pt idx="6">
                  <c:v>34962</c:v>
                </c:pt>
                <c:pt idx="7">
                  <c:v>34962</c:v>
                </c:pt>
                <c:pt idx="8">
                  <c:v>34962</c:v>
                </c:pt>
                <c:pt idx="9">
                  <c:v>34962</c:v>
                </c:pt>
                <c:pt idx="10">
                  <c:v>34962</c:v>
                </c:pt>
                <c:pt idx="11">
                  <c:v>34962</c:v>
                </c:pt>
                <c:pt idx="12">
                  <c:v>34962</c:v>
                </c:pt>
                <c:pt idx="13">
                  <c:v>34962</c:v>
                </c:pt>
                <c:pt idx="14">
                  <c:v>34962</c:v>
                </c:pt>
                <c:pt idx="15">
                  <c:v>34962</c:v>
                </c:pt>
                <c:pt idx="16">
                  <c:v>34962</c:v>
                </c:pt>
                <c:pt idx="17">
                  <c:v>34962</c:v>
                </c:pt>
                <c:pt idx="18">
                  <c:v>34962</c:v>
                </c:pt>
                <c:pt idx="19">
                  <c:v>34962</c:v>
                </c:pt>
                <c:pt idx="20">
                  <c:v>34962</c:v>
                </c:pt>
                <c:pt idx="21">
                  <c:v>34962</c:v>
                </c:pt>
                <c:pt idx="22">
                  <c:v>34962</c:v>
                </c:pt>
                <c:pt idx="23">
                  <c:v>34962</c:v>
                </c:pt>
                <c:pt idx="24">
                  <c:v>34962</c:v>
                </c:pt>
                <c:pt idx="25">
                  <c:v>34962</c:v>
                </c:pt>
                <c:pt idx="26">
                  <c:v>34962</c:v>
                </c:pt>
                <c:pt idx="27">
                  <c:v>34962</c:v>
                </c:pt>
                <c:pt idx="28">
                  <c:v>34962</c:v>
                </c:pt>
                <c:pt idx="29">
                  <c:v>34962</c:v>
                </c:pt>
                <c:pt idx="30">
                  <c:v>34962</c:v>
                </c:pt>
                <c:pt idx="31">
                  <c:v>34962</c:v>
                </c:pt>
                <c:pt idx="32">
                  <c:v>34962</c:v>
                </c:pt>
                <c:pt idx="33">
                  <c:v>34962</c:v>
                </c:pt>
                <c:pt idx="34">
                  <c:v>34962</c:v>
                </c:pt>
                <c:pt idx="35">
                  <c:v>34962</c:v>
                </c:pt>
                <c:pt idx="36">
                  <c:v>34962</c:v>
                </c:pt>
                <c:pt idx="37">
                  <c:v>34962</c:v>
                </c:pt>
                <c:pt idx="38">
                  <c:v>34962</c:v>
                </c:pt>
                <c:pt idx="39">
                  <c:v>34962</c:v>
                </c:pt>
                <c:pt idx="40">
                  <c:v>34962</c:v>
                </c:pt>
                <c:pt idx="41">
                  <c:v>34962</c:v>
                </c:pt>
                <c:pt idx="42">
                  <c:v>34962</c:v>
                </c:pt>
                <c:pt idx="43">
                  <c:v>34962</c:v>
                </c:pt>
                <c:pt idx="44">
                  <c:v>34962</c:v>
                </c:pt>
                <c:pt idx="45">
                  <c:v>34962</c:v>
                </c:pt>
                <c:pt idx="46">
                  <c:v>34962</c:v>
                </c:pt>
                <c:pt idx="47">
                  <c:v>34962</c:v>
                </c:pt>
                <c:pt idx="48">
                  <c:v>34962</c:v>
                </c:pt>
                <c:pt idx="49">
                  <c:v>34962</c:v>
                </c:pt>
                <c:pt idx="50">
                  <c:v>34962</c:v>
                </c:pt>
                <c:pt idx="51">
                  <c:v>34962</c:v>
                </c:pt>
                <c:pt idx="52">
                  <c:v>34962</c:v>
                </c:pt>
                <c:pt idx="53">
                  <c:v>34962</c:v>
                </c:pt>
                <c:pt idx="54">
                  <c:v>34962</c:v>
                </c:pt>
                <c:pt idx="55">
                  <c:v>34962</c:v>
                </c:pt>
                <c:pt idx="56">
                  <c:v>34962</c:v>
                </c:pt>
                <c:pt idx="57">
                  <c:v>34962</c:v>
                </c:pt>
                <c:pt idx="58">
                  <c:v>34962</c:v>
                </c:pt>
                <c:pt idx="59">
                  <c:v>34962</c:v>
                </c:pt>
                <c:pt idx="60">
                  <c:v>34962</c:v>
                </c:pt>
                <c:pt idx="61">
                  <c:v>34962</c:v>
                </c:pt>
                <c:pt idx="62">
                  <c:v>34962</c:v>
                </c:pt>
                <c:pt idx="63">
                  <c:v>34962</c:v>
                </c:pt>
                <c:pt idx="64">
                  <c:v>34962</c:v>
                </c:pt>
                <c:pt idx="65">
                  <c:v>34962</c:v>
                </c:pt>
                <c:pt idx="66">
                  <c:v>34962</c:v>
                </c:pt>
                <c:pt idx="67">
                  <c:v>34962</c:v>
                </c:pt>
                <c:pt idx="68">
                  <c:v>34962</c:v>
                </c:pt>
                <c:pt idx="69">
                  <c:v>34962</c:v>
                </c:pt>
                <c:pt idx="70">
                  <c:v>34962</c:v>
                </c:pt>
                <c:pt idx="71">
                  <c:v>34962</c:v>
                </c:pt>
                <c:pt idx="72">
                  <c:v>34962</c:v>
                </c:pt>
                <c:pt idx="73">
                  <c:v>34962</c:v>
                </c:pt>
                <c:pt idx="74">
                  <c:v>34962</c:v>
                </c:pt>
                <c:pt idx="75">
                  <c:v>34962</c:v>
                </c:pt>
                <c:pt idx="76">
                  <c:v>34962</c:v>
                </c:pt>
                <c:pt idx="77">
                  <c:v>34962</c:v>
                </c:pt>
                <c:pt idx="78">
                  <c:v>34962</c:v>
                </c:pt>
                <c:pt idx="79">
                  <c:v>34962</c:v>
                </c:pt>
                <c:pt idx="80">
                  <c:v>34962</c:v>
                </c:pt>
                <c:pt idx="81">
                  <c:v>34962</c:v>
                </c:pt>
                <c:pt idx="82">
                  <c:v>34962</c:v>
                </c:pt>
                <c:pt idx="83">
                  <c:v>34962</c:v>
                </c:pt>
                <c:pt idx="84">
                  <c:v>34962</c:v>
                </c:pt>
                <c:pt idx="85">
                  <c:v>34962</c:v>
                </c:pt>
                <c:pt idx="86">
                  <c:v>34962</c:v>
                </c:pt>
                <c:pt idx="87">
                  <c:v>34962</c:v>
                </c:pt>
                <c:pt idx="88">
                  <c:v>34962</c:v>
                </c:pt>
                <c:pt idx="89">
                  <c:v>34962</c:v>
                </c:pt>
                <c:pt idx="90">
                  <c:v>34962</c:v>
                </c:pt>
                <c:pt idx="91">
                  <c:v>34962</c:v>
                </c:pt>
                <c:pt idx="92">
                  <c:v>34962</c:v>
                </c:pt>
                <c:pt idx="93">
                  <c:v>34962</c:v>
                </c:pt>
                <c:pt idx="94">
                  <c:v>34962</c:v>
                </c:pt>
                <c:pt idx="95">
                  <c:v>34962</c:v>
                </c:pt>
                <c:pt idx="96">
                  <c:v>34962</c:v>
                </c:pt>
                <c:pt idx="97">
                  <c:v>34962</c:v>
                </c:pt>
                <c:pt idx="98">
                  <c:v>34962</c:v>
                </c:pt>
                <c:pt idx="99">
                  <c:v>34962</c:v>
                </c:pt>
                <c:pt idx="100">
                  <c:v>34962</c:v>
                </c:pt>
                <c:pt idx="101">
                  <c:v>34962</c:v>
                </c:pt>
                <c:pt idx="102">
                  <c:v>34962</c:v>
                </c:pt>
                <c:pt idx="103">
                  <c:v>34962</c:v>
                </c:pt>
                <c:pt idx="104">
                  <c:v>34962</c:v>
                </c:pt>
                <c:pt idx="105">
                  <c:v>34962</c:v>
                </c:pt>
                <c:pt idx="106">
                  <c:v>34962</c:v>
                </c:pt>
                <c:pt idx="107">
                  <c:v>34962</c:v>
                </c:pt>
                <c:pt idx="108">
                  <c:v>34962</c:v>
                </c:pt>
                <c:pt idx="109">
                  <c:v>34962</c:v>
                </c:pt>
                <c:pt idx="110">
                  <c:v>34962</c:v>
                </c:pt>
                <c:pt idx="111">
                  <c:v>34962</c:v>
                </c:pt>
                <c:pt idx="112">
                  <c:v>34962</c:v>
                </c:pt>
                <c:pt idx="113">
                  <c:v>34962</c:v>
                </c:pt>
                <c:pt idx="114">
                  <c:v>34962</c:v>
                </c:pt>
                <c:pt idx="115">
                  <c:v>34962</c:v>
                </c:pt>
                <c:pt idx="116">
                  <c:v>34962</c:v>
                </c:pt>
                <c:pt idx="117">
                  <c:v>34962</c:v>
                </c:pt>
                <c:pt idx="118">
                  <c:v>34962</c:v>
                </c:pt>
                <c:pt idx="119">
                  <c:v>34962</c:v>
                </c:pt>
                <c:pt idx="120">
                  <c:v>34962</c:v>
                </c:pt>
                <c:pt idx="121">
                  <c:v>34962</c:v>
                </c:pt>
                <c:pt idx="122">
                  <c:v>34962</c:v>
                </c:pt>
                <c:pt idx="123">
                  <c:v>34962</c:v>
                </c:pt>
                <c:pt idx="124">
                  <c:v>34962</c:v>
                </c:pt>
                <c:pt idx="125">
                  <c:v>34962</c:v>
                </c:pt>
                <c:pt idx="126">
                  <c:v>34962</c:v>
                </c:pt>
                <c:pt idx="127">
                  <c:v>34962</c:v>
                </c:pt>
                <c:pt idx="128">
                  <c:v>34962</c:v>
                </c:pt>
                <c:pt idx="129">
                  <c:v>34962</c:v>
                </c:pt>
                <c:pt idx="130">
                  <c:v>34962</c:v>
                </c:pt>
                <c:pt idx="131">
                  <c:v>34962</c:v>
                </c:pt>
                <c:pt idx="132">
                  <c:v>34962</c:v>
                </c:pt>
                <c:pt idx="133">
                  <c:v>34962</c:v>
                </c:pt>
                <c:pt idx="134">
                  <c:v>34962</c:v>
                </c:pt>
                <c:pt idx="135">
                  <c:v>34962</c:v>
                </c:pt>
                <c:pt idx="136">
                  <c:v>34962</c:v>
                </c:pt>
                <c:pt idx="137">
                  <c:v>34962</c:v>
                </c:pt>
                <c:pt idx="138">
                  <c:v>34962</c:v>
                </c:pt>
                <c:pt idx="139">
                  <c:v>34962</c:v>
                </c:pt>
                <c:pt idx="140">
                  <c:v>34962</c:v>
                </c:pt>
                <c:pt idx="141">
                  <c:v>34962</c:v>
                </c:pt>
                <c:pt idx="142">
                  <c:v>34962</c:v>
                </c:pt>
                <c:pt idx="143">
                  <c:v>34962</c:v>
                </c:pt>
                <c:pt idx="144">
                  <c:v>34962</c:v>
                </c:pt>
                <c:pt idx="145">
                  <c:v>34962</c:v>
                </c:pt>
                <c:pt idx="146">
                  <c:v>34962</c:v>
                </c:pt>
                <c:pt idx="147">
                  <c:v>34962</c:v>
                </c:pt>
                <c:pt idx="148">
                  <c:v>34962</c:v>
                </c:pt>
                <c:pt idx="149">
                  <c:v>34962</c:v>
                </c:pt>
                <c:pt idx="150">
                  <c:v>34962</c:v>
                </c:pt>
                <c:pt idx="151">
                  <c:v>34962</c:v>
                </c:pt>
                <c:pt idx="152">
                  <c:v>34962</c:v>
                </c:pt>
                <c:pt idx="153">
                  <c:v>34962</c:v>
                </c:pt>
                <c:pt idx="154">
                  <c:v>34962</c:v>
                </c:pt>
                <c:pt idx="155">
                  <c:v>34962</c:v>
                </c:pt>
                <c:pt idx="156">
                  <c:v>34962</c:v>
                </c:pt>
                <c:pt idx="157">
                  <c:v>34962</c:v>
                </c:pt>
                <c:pt idx="158">
                  <c:v>34962</c:v>
                </c:pt>
                <c:pt idx="159">
                  <c:v>34962</c:v>
                </c:pt>
                <c:pt idx="160">
                  <c:v>34962</c:v>
                </c:pt>
                <c:pt idx="161">
                  <c:v>34962</c:v>
                </c:pt>
                <c:pt idx="162">
                  <c:v>34962</c:v>
                </c:pt>
                <c:pt idx="163">
                  <c:v>34962</c:v>
                </c:pt>
                <c:pt idx="164">
                  <c:v>34962</c:v>
                </c:pt>
                <c:pt idx="165">
                  <c:v>34962</c:v>
                </c:pt>
                <c:pt idx="166">
                  <c:v>34962</c:v>
                </c:pt>
                <c:pt idx="167">
                  <c:v>34962</c:v>
                </c:pt>
                <c:pt idx="168">
                  <c:v>34962</c:v>
                </c:pt>
                <c:pt idx="169">
                  <c:v>34962</c:v>
                </c:pt>
                <c:pt idx="170">
                  <c:v>34962</c:v>
                </c:pt>
                <c:pt idx="171">
                  <c:v>34962</c:v>
                </c:pt>
                <c:pt idx="172">
                  <c:v>34962</c:v>
                </c:pt>
                <c:pt idx="173">
                  <c:v>34962</c:v>
                </c:pt>
                <c:pt idx="174">
                  <c:v>34962</c:v>
                </c:pt>
                <c:pt idx="175">
                  <c:v>34962</c:v>
                </c:pt>
                <c:pt idx="176">
                  <c:v>34962</c:v>
                </c:pt>
                <c:pt idx="177">
                  <c:v>34962</c:v>
                </c:pt>
                <c:pt idx="178">
                  <c:v>34962</c:v>
                </c:pt>
                <c:pt idx="179">
                  <c:v>34962</c:v>
                </c:pt>
                <c:pt idx="180">
                  <c:v>34962</c:v>
                </c:pt>
                <c:pt idx="181">
                  <c:v>34962</c:v>
                </c:pt>
                <c:pt idx="182">
                  <c:v>34962</c:v>
                </c:pt>
                <c:pt idx="183">
                  <c:v>34962</c:v>
                </c:pt>
                <c:pt idx="184">
                  <c:v>34962</c:v>
                </c:pt>
                <c:pt idx="185">
                  <c:v>34962</c:v>
                </c:pt>
                <c:pt idx="186">
                  <c:v>34962</c:v>
                </c:pt>
                <c:pt idx="187">
                  <c:v>34962</c:v>
                </c:pt>
                <c:pt idx="188">
                  <c:v>34962</c:v>
                </c:pt>
                <c:pt idx="189">
                  <c:v>34962</c:v>
                </c:pt>
                <c:pt idx="190">
                  <c:v>34962</c:v>
                </c:pt>
                <c:pt idx="191">
                  <c:v>34962</c:v>
                </c:pt>
                <c:pt idx="192">
                  <c:v>34962</c:v>
                </c:pt>
                <c:pt idx="193">
                  <c:v>34962</c:v>
                </c:pt>
                <c:pt idx="194">
                  <c:v>34962</c:v>
                </c:pt>
                <c:pt idx="195">
                  <c:v>34962</c:v>
                </c:pt>
                <c:pt idx="196">
                  <c:v>34962</c:v>
                </c:pt>
                <c:pt idx="197">
                  <c:v>34962</c:v>
                </c:pt>
                <c:pt idx="198">
                  <c:v>34962</c:v>
                </c:pt>
                <c:pt idx="199">
                  <c:v>34962</c:v>
                </c:pt>
                <c:pt idx="200">
                  <c:v>34962</c:v>
                </c:pt>
                <c:pt idx="201">
                  <c:v>34962</c:v>
                </c:pt>
                <c:pt idx="202">
                  <c:v>34962</c:v>
                </c:pt>
                <c:pt idx="203">
                  <c:v>34962</c:v>
                </c:pt>
                <c:pt idx="204">
                  <c:v>34962</c:v>
                </c:pt>
                <c:pt idx="205">
                  <c:v>34962</c:v>
                </c:pt>
                <c:pt idx="206">
                  <c:v>34962</c:v>
                </c:pt>
                <c:pt idx="207">
                  <c:v>34962</c:v>
                </c:pt>
                <c:pt idx="208">
                  <c:v>34962</c:v>
                </c:pt>
                <c:pt idx="209">
                  <c:v>34962</c:v>
                </c:pt>
                <c:pt idx="210">
                  <c:v>34962</c:v>
                </c:pt>
                <c:pt idx="211">
                  <c:v>34962</c:v>
                </c:pt>
                <c:pt idx="212">
                  <c:v>34962</c:v>
                </c:pt>
                <c:pt idx="213">
                  <c:v>34962</c:v>
                </c:pt>
                <c:pt idx="214">
                  <c:v>34962</c:v>
                </c:pt>
                <c:pt idx="215">
                  <c:v>34962</c:v>
                </c:pt>
                <c:pt idx="216">
                  <c:v>34962</c:v>
                </c:pt>
                <c:pt idx="217">
                  <c:v>34962</c:v>
                </c:pt>
                <c:pt idx="218">
                  <c:v>34962</c:v>
                </c:pt>
                <c:pt idx="219">
                  <c:v>34962</c:v>
                </c:pt>
                <c:pt idx="220">
                  <c:v>34962</c:v>
                </c:pt>
                <c:pt idx="221">
                  <c:v>34962</c:v>
                </c:pt>
                <c:pt idx="222">
                  <c:v>34962</c:v>
                </c:pt>
                <c:pt idx="223">
                  <c:v>34962</c:v>
                </c:pt>
                <c:pt idx="224">
                  <c:v>34962</c:v>
                </c:pt>
                <c:pt idx="225">
                  <c:v>34962</c:v>
                </c:pt>
                <c:pt idx="226">
                  <c:v>34962</c:v>
                </c:pt>
                <c:pt idx="227">
                  <c:v>34962</c:v>
                </c:pt>
                <c:pt idx="228">
                  <c:v>34962</c:v>
                </c:pt>
                <c:pt idx="229">
                  <c:v>34962</c:v>
                </c:pt>
                <c:pt idx="230">
                  <c:v>34962</c:v>
                </c:pt>
                <c:pt idx="231">
                  <c:v>34962</c:v>
                </c:pt>
                <c:pt idx="232">
                  <c:v>34962</c:v>
                </c:pt>
                <c:pt idx="233">
                  <c:v>34962</c:v>
                </c:pt>
                <c:pt idx="234">
                  <c:v>34962</c:v>
                </c:pt>
                <c:pt idx="235">
                  <c:v>34962</c:v>
                </c:pt>
                <c:pt idx="236">
                  <c:v>34962</c:v>
                </c:pt>
                <c:pt idx="237">
                  <c:v>34962</c:v>
                </c:pt>
                <c:pt idx="238">
                  <c:v>34962</c:v>
                </c:pt>
                <c:pt idx="239">
                  <c:v>34962</c:v>
                </c:pt>
                <c:pt idx="240">
                  <c:v>34962</c:v>
                </c:pt>
                <c:pt idx="241">
                  <c:v>34962</c:v>
                </c:pt>
                <c:pt idx="242">
                  <c:v>34962</c:v>
                </c:pt>
                <c:pt idx="243">
                  <c:v>34962</c:v>
                </c:pt>
                <c:pt idx="244">
                  <c:v>34962</c:v>
                </c:pt>
                <c:pt idx="245">
                  <c:v>34962</c:v>
                </c:pt>
                <c:pt idx="246">
                  <c:v>34962</c:v>
                </c:pt>
                <c:pt idx="247">
                  <c:v>34962</c:v>
                </c:pt>
                <c:pt idx="248">
                  <c:v>34962</c:v>
                </c:pt>
                <c:pt idx="249">
                  <c:v>34962</c:v>
                </c:pt>
                <c:pt idx="250">
                  <c:v>34962</c:v>
                </c:pt>
                <c:pt idx="251">
                  <c:v>34962</c:v>
                </c:pt>
                <c:pt idx="252">
                  <c:v>34962</c:v>
                </c:pt>
                <c:pt idx="253">
                  <c:v>34962</c:v>
                </c:pt>
                <c:pt idx="254">
                  <c:v>34962</c:v>
                </c:pt>
                <c:pt idx="255">
                  <c:v>34962</c:v>
                </c:pt>
                <c:pt idx="256">
                  <c:v>34962</c:v>
                </c:pt>
                <c:pt idx="257">
                  <c:v>34962</c:v>
                </c:pt>
                <c:pt idx="258">
                  <c:v>34962</c:v>
                </c:pt>
                <c:pt idx="259">
                  <c:v>34962</c:v>
                </c:pt>
                <c:pt idx="260">
                  <c:v>34962</c:v>
                </c:pt>
                <c:pt idx="261">
                  <c:v>34962</c:v>
                </c:pt>
                <c:pt idx="262">
                  <c:v>34962</c:v>
                </c:pt>
                <c:pt idx="263">
                  <c:v>34962</c:v>
                </c:pt>
                <c:pt idx="264">
                  <c:v>34962</c:v>
                </c:pt>
                <c:pt idx="265">
                  <c:v>34962</c:v>
                </c:pt>
                <c:pt idx="266">
                  <c:v>34962</c:v>
                </c:pt>
                <c:pt idx="267">
                  <c:v>34962</c:v>
                </c:pt>
                <c:pt idx="268">
                  <c:v>34962</c:v>
                </c:pt>
                <c:pt idx="269">
                  <c:v>34962</c:v>
                </c:pt>
                <c:pt idx="270">
                  <c:v>34962</c:v>
                </c:pt>
                <c:pt idx="271">
                  <c:v>34962</c:v>
                </c:pt>
                <c:pt idx="272">
                  <c:v>34962</c:v>
                </c:pt>
                <c:pt idx="273">
                  <c:v>34962</c:v>
                </c:pt>
                <c:pt idx="274">
                  <c:v>34962</c:v>
                </c:pt>
                <c:pt idx="275">
                  <c:v>34962</c:v>
                </c:pt>
                <c:pt idx="276">
                  <c:v>34962</c:v>
                </c:pt>
                <c:pt idx="277">
                  <c:v>34962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32-498E-967C-43CD46721681}"/>
            </c:ext>
          </c:extLst>
        </c:ser>
        <c:ser>
          <c:idx val="2"/>
          <c:order val="2"/>
          <c:tx>
            <c:strRef>
              <c:f>Ziekenhuisbedden!$P$18</c:f>
              <c:strCache>
                <c:ptCount val="1"/>
                <c:pt idx="0">
                  <c:v>Lits Intensive Care 2020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Ziekenhuisbedden!$M$19:$M$296</c:f>
              <c:strCache>
                <c:ptCount val="278"/>
                <c:pt idx="0">
                  <c:v>15-Mar</c:v>
                </c:pt>
                <c:pt idx="1">
                  <c:v>16-Mar</c:v>
                </c:pt>
                <c:pt idx="2">
                  <c:v>17-Mar</c:v>
                </c:pt>
                <c:pt idx="3">
                  <c:v>18-Mar</c:v>
                </c:pt>
                <c:pt idx="4">
                  <c:v>19-Mar</c:v>
                </c:pt>
                <c:pt idx="5">
                  <c:v>20-Mar</c:v>
                </c:pt>
                <c:pt idx="6">
                  <c:v>21-Mar</c:v>
                </c:pt>
                <c:pt idx="7">
                  <c:v>22-Mar</c:v>
                </c:pt>
                <c:pt idx="8">
                  <c:v>23-Mar</c:v>
                </c:pt>
                <c:pt idx="9">
                  <c:v>24-Mar</c:v>
                </c:pt>
                <c:pt idx="10">
                  <c:v>25-Mar</c:v>
                </c:pt>
                <c:pt idx="11">
                  <c:v>26-Mar</c:v>
                </c:pt>
                <c:pt idx="12">
                  <c:v>27-Mar</c:v>
                </c:pt>
                <c:pt idx="13">
                  <c:v>28-Mar</c:v>
                </c:pt>
                <c:pt idx="14">
                  <c:v>29-Mar</c:v>
                </c:pt>
                <c:pt idx="15">
                  <c:v>30-Mar</c:v>
                </c:pt>
                <c:pt idx="16">
                  <c:v>31-Mar</c:v>
                </c:pt>
                <c:pt idx="17">
                  <c:v>01-Apr</c:v>
                </c:pt>
                <c:pt idx="18">
                  <c:v>02-Apr</c:v>
                </c:pt>
                <c:pt idx="19">
                  <c:v>03-Apr</c:v>
                </c:pt>
                <c:pt idx="20">
                  <c:v>04-Apr</c:v>
                </c:pt>
                <c:pt idx="21">
                  <c:v>05-Apr</c:v>
                </c:pt>
                <c:pt idx="22">
                  <c:v>06-Apr</c:v>
                </c:pt>
                <c:pt idx="23">
                  <c:v>07-Apr</c:v>
                </c:pt>
                <c:pt idx="24">
                  <c:v>08-Apr</c:v>
                </c:pt>
                <c:pt idx="25">
                  <c:v>09-Apr</c:v>
                </c:pt>
                <c:pt idx="26">
                  <c:v>10-Apr</c:v>
                </c:pt>
                <c:pt idx="27">
                  <c:v>11-Apr</c:v>
                </c:pt>
                <c:pt idx="28">
                  <c:v>12-Apr</c:v>
                </c:pt>
                <c:pt idx="29">
                  <c:v>13-Apr</c:v>
                </c:pt>
                <c:pt idx="30">
                  <c:v>14-Apr</c:v>
                </c:pt>
                <c:pt idx="31">
                  <c:v>15-Apr</c:v>
                </c:pt>
                <c:pt idx="32">
                  <c:v>16-Apr</c:v>
                </c:pt>
                <c:pt idx="33">
                  <c:v>17-Apr</c:v>
                </c:pt>
                <c:pt idx="34">
                  <c:v>18-Apr</c:v>
                </c:pt>
                <c:pt idx="35">
                  <c:v>19-Apr</c:v>
                </c:pt>
                <c:pt idx="36">
                  <c:v>20-Apr</c:v>
                </c:pt>
                <c:pt idx="37">
                  <c:v>21-Apr</c:v>
                </c:pt>
                <c:pt idx="38">
                  <c:v>22-Apr</c:v>
                </c:pt>
                <c:pt idx="39">
                  <c:v>23-Apr</c:v>
                </c:pt>
                <c:pt idx="40">
                  <c:v>24-Apr</c:v>
                </c:pt>
                <c:pt idx="41">
                  <c:v>25-Apr</c:v>
                </c:pt>
                <c:pt idx="42">
                  <c:v>26-Apr</c:v>
                </c:pt>
                <c:pt idx="43">
                  <c:v>27-Apr</c:v>
                </c:pt>
                <c:pt idx="44">
                  <c:v>28-Apr</c:v>
                </c:pt>
                <c:pt idx="45">
                  <c:v>29-Apr</c:v>
                </c:pt>
                <c:pt idx="46">
                  <c:v>30-Apr</c:v>
                </c:pt>
                <c:pt idx="47">
                  <c:v>01-May</c:v>
                </c:pt>
                <c:pt idx="48">
                  <c:v>02-May</c:v>
                </c:pt>
                <c:pt idx="49">
                  <c:v>03-May</c:v>
                </c:pt>
                <c:pt idx="50">
                  <c:v>04-May</c:v>
                </c:pt>
                <c:pt idx="51">
                  <c:v>05-May</c:v>
                </c:pt>
                <c:pt idx="52">
                  <c:v>06-May</c:v>
                </c:pt>
                <c:pt idx="53">
                  <c:v>07-May</c:v>
                </c:pt>
                <c:pt idx="54">
                  <c:v>08-May</c:v>
                </c:pt>
                <c:pt idx="55">
                  <c:v>09-May</c:v>
                </c:pt>
                <c:pt idx="56">
                  <c:v>10-May</c:v>
                </c:pt>
                <c:pt idx="57">
                  <c:v>11-May</c:v>
                </c:pt>
                <c:pt idx="58">
                  <c:v>12-May</c:v>
                </c:pt>
                <c:pt idx="59">
                  <c:v>13-May</c:v>
                </c:pt>
                <c:pt idx="60">
                  <c:v>14-May</c:v>
                </c:pt>
                <c:pt idx="61">
                  <c:v>15-May</c:v>
                </c:pt>
                <c:pt idx="62">
                  <c:v>16-May</c:v>
                </c:pt>
                <c:pt idx="63">
                  <c:v>17-May</c:v>
                </c:pt>
                <c:pt idx="64">
                  <c:v>18-May</c:v>
                </c:pt>
                <c:pt idx="65">
                  <c:v>19-May</c:v>
                </c:pt>
                <c:pt idx="66">
                  <c:v>20-May</c:v>
                </c:pt>
                <c:pt idx="67">
                  <c:v>21-May</c:v>
                </c:pt>
                <c:pt idx="68">
                  <c:v>22-May</c:v>
                </c:pt>
                <c:pt idx="69">
                  <c:v>23-May</c:v>
                </c:pt>
                <c:pt idx="70">
                  <c:v>24-May</c:v>
                </c:pt>
                <c:pt idx="71">
                  <c:v>25-May</c:v>
                </c:pt>
                <c:pt idx="72">
                  <c:v>26-May</c:v>
                </c:pt>
                <c:pt idx="73">
                  <c:v>27-May</c:v>
                </c:pt>
                <c:pt idx="74">
                  <c:v>28-May</c:v>
                </c:pt>
                <c:pt idx="75">
                  <c:v>29-May</c:v>
                </c:pt>
                <c:pt idx="76">
                  <c:v>30-May</c:v>
                </c:pt>
                <c:pt idx="77">
                  <c:v>31-May</c:v>
                </c:pt>
                <c:pt idx="78">
                  <c:v>01-Jun</c:v>
                </c:pt>
                <c:pt idx="79">
                  <c:v>02-Jun</c:v>
                </c:pt>
                <c:pt idx="80">
                  <c:v>03-Jun</c:v>
                </c:pt>
                <c:pt idx="81">
                  <c:v>04-Jun</c:v>
                </c:pt>
                <c:pt idx="82">
                  <c:v>05-Jun</c:v>
                </c:pt>
                <c:pt idx="83">
                  <c:v>06-Jun</c:v>
                </c:pt>
                <c:pt idx="84">
                  <c:v>07-Jun</c:v>
                </c:pt>
                <c:pt idx="85">
                  <c:v>08-Jun</c:v>
                </c:pt>
                <c:pt idx="86">
                  <c:v>09-Jun</c:v>
                </c:pt>
                <c:pt idx="87">
                  <c:v>10-Jun</c:v>
                </c:pt>
                <c:pt idx="88">
                  <c:v>11-Jun</c:v>
                </c:pt>
                <c:pt idx="89">
                  <c:v>12-Jun</c:v>
                </c:pt>
                <c:pt idx="90">
                  <c:v>13-Jun</c:v>
                </c:pt>
                <c:pt idx="91">
                  <c:v>14-Jun</c:v>
                </c:pt>
                <c:pt idx="92">
                  <c:v>15-Jun</c:v>
                </c:pt>
                <c:pt idx="93">
                  <c:v>16-Jun</c:v>
                </c:pt>
                <c:pt idx="94">
                  <c:v>17-Jun</c:v>
                </c:pt>
                <c:pt idx="95">
                  <c:v>18-Jun</c:v>
                </c:pt>
                <c:pt idx="96">
                  <c:v>19-Jun</c:v>
                </c:pt>
                <c:pt idx="97">
                  <c:v>20-Jun</c:v>
                </c:pt>
                <c:pt idx="98">
                  <c:v>21-Jun</c:v>
                </c:pt>
                <c:pt idx="99">
                  <c:v>22-Jun</c:v>
                </c:pt>
                <c:pt idx="100">
                  <c:v>23-Jun</c:v>
                </c:pt>
                <c:pt idx="101">
                  <c:v>24-Jun</c:v>
                </c:pt>
                <c:pt idx="102">
                  <c:v>25-Jun</c:v>
                </c:pt>
                <c:pt idx="103">
                  <c:v>26-Jun</c:v>
                </c:pt>
                <c:pt idx="104">
                  <c:v>27-Jun</c:v>
                </c:pt>
                <c:pt idx="105">
                  <c:v>28-Jun</c:v>
                </c:pt>
                <c:pt idx="106">
                  <c:v>29-Jun</c:v>
                </c:pt>
                <c:pt idx="107">
                  <c:v>30-Jun</c:v>
                </c:pt>
                <c:pt idx="108">
                  <c:v>01-Jul</c:v>
                </c:pt>
                <c:pt idx="109">
                  <c:v>02-Jul</c:v>
                </c:pt>
                <c:pt idx="110">
                  <c:v>03-Jul</c:v>
                </c:pt>
                <c:pt idx="111">
                  <c:v>04-Jul</c:v>
                </c:pt>
                <c:pt idx="112">
                  <c:v>05-Jul</c:v>
                </c:pt>
                <c:pt idx="113">
                  <c:v>06-Jul</c:v>
                </c:pt>
                <c:pt idx="114">
                  <c:v>07-Jul</c:v>
                </c:pt>
                <c:pt idx="115">
                  <c:v>08-Jul</c:v>
                </c:pt>
                <c:pt idx="116">
                  <c:v>09-Jul</c:v>
                </c:pt>
                <c:pt idx="117">
                  <c:v>10-Jul</c:v>
                </c:pt>
                <c:pt idx="118">
                  <c:v>11-Jul</c:v>
                </c:pt>
                <c:pt idx="119">
                  <c:v>12-Jul</c:v>
                </c:pt>
                <c:pt idx="120">
                  <c:v>13-Jul</c:v>
                </c:pt>
                <c:pt idx="121">
                  <c:v>14-Jul</c:v>
                </c:pt>
                <c:pt idx="122">
                  <c:v>15-Jul</c:v>
                </c:pt>
                <c:pt idx="123">
                  <c:v>16-Jul</c:v>
                </c:pt>
                <c:pt idx="124">
                  <c:v>17-Jul</c:v>
                </c:pt>
                <c:pt idx="125">
                  <c:v>18-Jul</c:v>
                </c:pt>
                <c:pt idx="126">
                  <c:v>19-Jul</c:v>
                </c:pt>
                <c:pt idx="127">
                  <c:v>20-Jul</c:v>
                </c:pt>
                <c:pt idx="128">
                  <c:v>21-Jul</c:v>
                </c:pt>
                <c:pt idx="129">
                  <c:v>22-Jul</c:v>
                </c:pt>
                <c:pt idx="130">
                  <c:v>23-Jul</c:v>
                </c:pt>
                <c:pt idx="131">
                  <c:v>24-Jul</c:v>
                </c:pt>
                <c:pt idx="132">
                  <c:v>25-Jul</c:v>
                </c:pt>
                <c:pt idx="133">
                  <c:v>26-Jul</c:v>
                </c:pt>
                <c:pt idx="134">
                  <c:v>27-Jul</c:v>
                </c:pt>
                <c:pt idx="135">
                  <c:v>28-Jul</c:v>
                </c:pt>
                <c:pt idx="136">
                  <c:v>29-Jul</c:v>
                </c:pt>
                <c:pt idx="137">
                  <c:v>30-Jul</c:v>
                </c:pt>
                <c:pt idx="138">
                  <c:v>31-Jul</c:v>
                </c:pt>
                <c:pt idx="139">
                  <c:v>01-Aug</c:v>
                </c:pt>
                <c:pt idx="140">
                  <c:v>02-Aug</c:v>
                </c:pt>
                <c:pt idx="141">
                  <c:v>03-Aug</c:v>
                </c:pt>
                <c:pt idx="142">
                  <c:v>04-Aug</c:v>
                </c:pt>
                <c:pt idx="143">
                  <c:v>05-Aug</c:v>
                </c:pt>
                <c:pt idx="144">
                  <c:v>06-Aug</c:v>
                </c:pt>
                <c:pt idx="145">
                  <c:v>07-Aug</c:v>
                </c:pt>
                <c:pt idx="146">
                  <c:v>08-Aug</c:v>
                </c:pt>
                <c:pt idx="147">
                  <c:v>09-Aug</c:v>
                </c:pt>
                <c:pt idx="148">
                  <c:v>10-Aug</c:v>
                </c:pt>
                <c:pt idx="149">
                  <c:v>11-Aug</c:v>
                </c:pt>
                <c:pt idx="150">
                  <c:v>12-Aug</c:v>
                </c:pt>
                <c:pt idx="151">
                  <c:v>13-Aug</c:v>
                </c:pt>
                <c:pt idx="152">
                  <c:v>14-Aug</c:v>
                </c:pt>
                <c:pt idx="153">
                  <c:v>15-Aug</c:v>
                </c:pt>
                <c:pt idx="154">
                  <c:v>16-Aug</c:v>
                </c:pt>
                <c:pt idx="155">
                  <c:v>17-Aug</c:v>
                </c:pt>
                <c:pt idx="156">
                  <c:v>18-Aug</c:v>
                </c:pt>
                <c:pt idx="157">
                  <c:v>19-Aug</c:v>
                </c:pt>
                <c:pt idx="158">
                  <c:v>20-Aug</c:v>
                </c:pt>
                <c:pt idx="159">
                  <c:v>21-Aug</c:v>
                </c:pt>
                <c:pt idx="160">
                  <c:v>22-Aug</c:v>
                </c:pt>
                <c:pt idx="161">
                  <c:v>23-Aug</c:v>
                </c:pt>
                <c:pt idx="162">
                  <c:v>24-Aug</c:v>
                </c:pt>
                <c:pt idx="163">
                  <c:v>25-Aug</c:v>
                </c:pt>
                <c:pt idx="164">
                  <c:v>26-Aug</c:v>
                </c:pt>
                <c:pt idx="165">
                  <c:v>27-Aug</c:v>
                </c:pt>
                <c:pt idx="166">
                  <c:v>28-Aug</c:v>
                </c:pt>
                <c:pt idx="167">
                  <c:v>29-Aug</c:v>
                </c:pt>
                <c:pt idx="168">
                  <c:v>30-Aug</c:v>
                </c:pt>
                <c:pt idx="169">
                  <c:v>31-Aug</c:v>
                </c:pt>
                <c:pt idx="170">
                  <c:v>01-Sep</c:v>
                </c:pt>
                <c:pt idx="171">
                  <c:v>02-Sep</c:v>
                </c:pt>
                <c:pt idx="172">
                  <c:v>03-Sep</c:v>
                </c:pt>
                <c:pt idx="173">
                  <c:v>04-Sep</c:v>
                </c:pt>
                <c:pt idx="174">
                  <c:v>05-Sep</c:v>
                </c:pt>
                <c:pt idx="175">
                  <c:v>06-Sep</c:v>
                </c:pt>
                <c:pt idx="176">
                  <c:v>07-Sep</c:v>
                </c:pt>
                <c:pt idx="177">
                  <c:v>08-Sep</c:v>
                </c:pt>
                <c:pt idx="178">
                  <c:v>09-Sep</c:v>
                </c:pt>
                <c:pt idx="179">
                  <c:v>10-Sep</c:v>
                </c:pt>
                <c:pt idx="180">
                  <c:v>11-Sep</c:v>
                </c:pt>
                <c:pt idx="181">
                  <c:v>12-Sep</c:v>
                </c:pt>
                <c:pt idx="182">
                  <c:v>13-Sep</c:v>
                </c:pt>
                <c:pt idx="183">
                  <c:v>14-Sep</c:v>
                </c:pt>
                <c:pt idx="184">
                  <c:v>15-Sep</c:v>
                </c:pt>
                <c:pt idx="185">
                  <c:v>16-Sep</c:v>
                </c:pt>
                <c:pt idx="186">
                  <c:v>17-Sep</c:v>
                </c:pt>
                <c:pt idx="187">
                  <c:v>18-Sep</c:v>
                </c:pt>
                <c:pt idx="188">
                  <c:v>19-Sep</c:v>
                </c:pt>
                <c:pt idx="189">
                  <c:v>20-Sep</c:v>
                </c:pt>
                <c:pt idx="190">
                  <c:v>21-Sep</c:v>
                </c:pt>
                <c:pt idx="191">
                  <c:v>22-Sep</c:v>
                </c:pt>
                <c:pt idx="192">
                  <c:v>23-Sep</c:v>
                </c:pt>
                <c:pt idx="193">
                  <c:v>24-Sep</c:v>
                </c:pt>
                <c:pt idx="194">
                  <c:v>25-Sep</c:v>
                </c:pt>
                <c:pt idx="195">
                  <c:v>26-Sep</c:v>
                </c:pt>
                <c:pt idx="196">
                  <c:v>27-Sep</c:v>
                </c:pt>
                <c:pt idx="197">
                  <c:v>28-Sep</c:v>
                </c:pt>
                <c:pt idx="198">
                  <c:v>29-Sep</c:v>
                </c:pt>
                <c:pt idx="199">
                  <c:v>30-Sep</c:v>
                </c:pt>
                <c:pt idx="200">
                  <c:v>01-Oct</c:v>
                </c:pt>
                <c:pt idx="201">
                  <c:v>02-Oct</c:v>
                </c:pt>
                <c:pt idx="202">
                  <c:v>03-Oct</c:v>
                </c:pt>
                <c:pt idx="203">
                  <c:v>04-Oct</c:v>
                </c:pt>
                <c:pt idx="204">
                  <c:v>05-Oct</c:v>
                </c:pt>
                <c:pt idx="205">
                  <c:v>06-Oct</c:v>
                </c:pt>
                <c:pt idx="206">
                  <c:v>07-Oct</c:v>
                </c:pt>
                <c:pt idx="207">
                  <c:v>08-Oct</c:v>
                </c:pt>
                <c:pt idx="208">
                  <c:v>09-Oct</c:v>
                </c:pt>
                <c:pt idx="209">
                  <c:v>10-Oct</c:v>
                </c:pt>
                <c:pt idx="210">
                  <c:v>11-Oct</c:v>
                </c:pt>
                <c:pt idx="211">
                  <c:v>12-Oct</c:v>
                </c:pt>
                <c:pt idx="212">
                  <c:v>13-Oct</c:v>
                </c:pt>
                <c:pt idx="213">
                  <c:v>14-Oct</c:v>
                </c:pt>
                <c:pt idx="214">
                  <c:v>15-Oct</c:v>
                </c:pt>
                <c:pt idx="215">
                  <c:v>16-Oct</c:v>
                </c:pt>
                <c:pt idx="216">
                  <c:v>17-Oct</c:v>
                </c:pt>
                <c:pt idx="217">
                  <c:v>18-Oct</c:v>
                </c:pt>
                <c:pt idx="218">
                  <c:v>19-Oct</c:v>
                </c:pt>
                <c:pt idx="219">
                  <c:v>20-Oct</c:v>
                </c:pt>
                <c:pt idx="220">
                  <c:v>21-Oct</c:v>
                </c:pt>
                <c:pt idx="221">
                  <c:v>22-Oct</c:v>
                </c:pt>
                <c:pt idx="222">
                  <c:v>23-Oct</c:v>
                </c:pt>
                <c:pt idx="223">
                  <c:v>24-Oct</c:v>
                </c:pt>
                <c:pt idx="224">
                  <c:v>25-Oct</c:v>
                </c:pt>
                <c:pt idx="225">
                  <c:v>26-Oct</c:v>
                </c:pt>
                <c:pt idx="226">
                  <c:v>27-Oct</c:v>
                </c:pt>
                <c:pt idx="227">
                  <c:v>28-Oct</c:v>
                </c:pt>
                <c:pt idx="228">
                  <c:v>29-Oct</c:v>
                </c:pt>
                <c:pt idx="229">
                  <c:v>30-Oct</c:v>
                </c:pt>
                <c:pt idx="230">
                  <c:v>31-Oct</c:v>
                </c:pt>
                <c:pt idx="231">
                  <c:v>01-Nov</c:v>
                </c:pt>
                <c:pt idx="232">
                  <c:v>02-Nov</c:v>
                </c:pt>
                <c:pt idx="233">
                  <c:v>03-Nov</c:v>
                </c:pt>
                <c:pt idx="234">
                  <c:v>04-Nov</c:v>
                </c:pt>
                <c:pt idx="235">
                  <c:v>05-Nov</c:v>
                </c:pt>
                <c:pt idx="236">
                  <c:v>06-Nov</c:v>
                </c:pt>
                <c:pt idx="237">
                  <c:v>07-Nov</c:v>
                </c:pt>
                <c:pt idx="238">
                  <c:v>08-Nov</c:v>
                </c:pt>
                <c:pt idx="239">
                  <c:v>09-Nov</c:v>
                </c:pt>
                <c:pt idx="240">
                  <c:v>10-Nov</c:v>
                </c:pt>
                <c:pt idx="241">
                  <c:v>11-Nov</c:v>
                </c:pt>
                <c:pt idx="242">
                  <c:v>12-Nov</c:v>
                </c:pt>
                <c:pt idx="243">
                  <c:v>13-Nov</c:v>
                </c:pt>
                <c:pt idx="244">
                  <c:v>14-Nov</c:v>
                </c:pt>
                <c:pt idx="245">
                  <c:v>15-Nov</c:v>
                </c:pt>
                <c:pt idx="246">
                  <c:v>16-Nov</c:v>
                </c:pt>
                <c:pt idx="247">
                  <c:v>17-Nov</c:v>
                </c:pt>
                <c:pt idx="248">
                  <c:v>18-Nov</c:v>
                </c:pt>
                <c:pt idx="249">
                  <c:v>19-Nov</c:v>
                </c:pt>
                <c:pt idx="250">
                  <c:v>20-Nov</c:v>
                </c:pt>
                <c:pt idx="251">
                  <c:v>21-Nov</c:v>
                </c:pt>
                <c:pt idx="252">
                  <c:v>22-Nov</c:v>
                </c:pt>
                <c:pt idx="253">
                  <c:v>23-Nov</c:v>
                </c:pt>
                <c:pt idx="254">
                  <c:v>24-Nov</c:v>
                </c:pt>
                <c:pt idx="255">
                  <c:v>25-Nov</c:v>
                </c:pt>
                <c:pt idx="256">
                  <c:v>26-Nov</c:v>
                </c:pt>
                <c:pt idx="257">
                  <c:v>27-Nov</c:v>
                </c:pt>
                <c:pt idx="258">
                  <c:v>28-Nov</c:v>
                </c:pt>
                <c:pt idx="259">
                  <c:v>29-Nov</c:v>
                </c:pt>
                <c:pt idx="260">
                  <c:v>30-Nov</c:v>
                </c:pt>
                <c:pt idx="261">
                  <c:v>01-Dec</c:v>
                </c:pt>
                <c:pt idx="262">
                  <c:v>02-Dec</c:v>
                </c:pt>
                <c:pt idx="263">
                  <c:v>03-Dec</c:v>
                </c:pt>
                <c:pt idx="264">
                  <c:v>04-Dec</c:v>
                </c:pt>
                <c:pt idx="265">
                  <c:v>05-Dec</c:v>
                </c:pt>
                <c:pt idx="266">
                  <c:v>06-Dec</c:v>
                </c:pt>
                <c:pt idx="267">
                  <c:v>07-Dec</c:v>
                </c:pt>
                <c:pt idx="268">
                  <c:v>08-Dec</c:v>
                </c:pt>
                <c:pt idx="269">
                  <c:v>09-Dec</c:v>
                </c:pt>
                <c:pt idx="270">
                  <c:v>10-Dec</c:v>
                </c:pt>
                <c:pt idx="271">
                  <c:v>11-Dec</c:v>
                </c:pt>
                <c:pt idx="272">
                  <c:v>12-Dec</c:v>
                </c:pt>
                <c:pt idx="273">
                  <c:v>13-Dec</c:v>
                </c:pt>
                <c:pt idx="274">
                  <c:v>14-Dec</c:v>
                </c:pt>
                <c:pt idx="275">
                  <c:v>15-Dec</c:v>
                </c:pt>
                <c:pt idx="276">
                  <c:v>16-Dec</c:v>
                </c:pt>
                <c:pt idx="277">
                  <c:v>17-Dec</c:v>
                </c:pt>
              </c:strCache>
            </c:strRef>
          </c:cat>
          <c:val>
            <c:numRef>
              <c:f>Ziekenhuisbedden!$P$19:$P$296</c:f>
              <c:numCache>
                <c:formatCode>_-* #,##0_-;\-* #,##0_-;_-* "-"??_-;_-@_-</c:formatCode>
                <c:ptCount val="278"/>
                <c:pt idx="0">
                  <c:v>2037</c:v>
                </c:pt>
                <c:pt idx="1">
                  <c:v>2037</c:v>
                </c:pt>
                <c:pt idx="2">
                  <c:v>2037</c:v>
                </c:pt>
                <c:pt idx="3">
                  <c:v>2037</c:v>
                </c:pt>
                <c:pt idx="4">
                  <c:v>2037</c:v>
                </c:pt>
                <c:pt idx="5">
                  <c:v>2037</c:v>
                </c:pt>
                <c:pt idx="6">
                  <c:v>2037</c:v>
                </c:pt>
                <c:pt idx="7">
                  <c:v>2037</c:v>
                </c:pt>
                <c:pt idx="8">
                  <c:v>2037</c:v>
                </c:pt>
                <c:pt idx="9">
                  <c:v>2037</c:v>
                </c:pt>
                <c:pt idx="10">
                  <c:v>2037</c:v>
                </c:pt>
                <c:pt idx="11">
                  <c:v>2037</c:v>
                </c:pt>
                <c:pt idx="12">
                  <c:v>2037</c:v>
                </c:pt>
                <c:pt idx="13">
                  <c:v>2037</c:v>
                </c:pt>
                <c:pt idx="14">
                  <c:v>2037</c:v>
                </c:pt>
                <c:pt idx="15">
                  <c:v>2037</c:v>
                </c:pt>
                <c:pt idx="16">
                  <c:v>2037</c:v>
                </c:pt>
                <c:pt idx="17">
                  <c:v>2037</c:v>
                </c:pt>
                <c:pt idx="18">
                  <c:v>2037</c:v>
                </c:pt>
                <c:pt idx="19">
                  <c:v>2037</c:v>
                </c:pt>
                <c:pt idx="20">
                  <c:v>2037</c:v>
                </c:pt>
                <c:pt idx="21">
                  <c:v>2037</c:v>
                </c:pt>
                <c:pt idx="22">
                  <c:v>2037</c:v>
                </c:pt>
                <c:pt idx="23">
                  <c:v>2037</c:v>
                </c:pt>
                <c:pt idx="24">
                  <c:v>2037</c:v>
                </c:pt>
                <c:pt idx="25">
                  <c:v>2037</c:v>
                </c:pt>
                <c:pt idx="26">
                  <c:v>2037</c:v>
                </c:pt>
                <c:pt idx="27">
                  <c:v>2037</c:v>
                </c:pt>
                <c:pt idx="28">
                  <c:v>2037</c:v>
                </c:pt>
                <c:pt idx="29">
                  <c:v>2037</c:v>
                </c:pt>
                <c:pt idx="30">
                  <c:v>2037</c:v>
                </c:pt>
                <c:pt idx="31">
                  <c:v>2037</c:v>
                </c:pt>
                <c:pt idx="32">
                  <c:v>2037</c:v>
                </c:pt>
                <c:pt idx="33">
                  <c:v>2037</c:v>
                </c:pt>
                <c:pt idx="34">
                  <c:v>2037</c:v>
                </c:pt>
                <c:pt idx="35">
                  <c:v>2037</c:v>
                </c:pt>
                <c:pt idx="36">
                  <c:v>2037</c:v>
                </c:pt>
                <c:pt idx="37">
                  <c:v>2037</c:v>
                </c:pt>
                <c:pt idx="38">
                  <c:v>2037</c:v>
                </c:pt>
                <c:pt idx="39">
                  <c:v>2037</c:v>
                </c:pt>
                <c:pt idx="40">
                  <c:v>2037</c:v>
                </c:pt>
                <c:pt idx="41">
                  <c:v>2037</c:v>
                </c:pt>
                <c:pt idx="42">
                  <c:v>2037</c:v>
                </c:pt>
                <c:pt idx="43">
                  <c:v>2037</c:v>
                </c:pt>
                <c:pt idx="44">
                  <c:v>2037</c:v>
                </c:pt>
                <c:pt idx="45">
                  <c:v>2037</c:v>
                </c:pt>
                <c:pt idx="46">
                  <c:v>2037</c:v>
                </c:pt>
                <c:pt idx="47">
                  <c:v>2037</c:v>
                </c:pt>
                <c:pt idx="48">
                  <c:v>2037</c:v>
                </c:pt>
                <c:pt idx="49">
                  <c:v>2037</c:v>
                </c:pt>
                <c:pt idx="50">
                  <c:v>2037</c:v>
                </c:pt>
                <c:pt idx="51">
                  <c:v>2037</c:v>
                </c:pt>
                <c:pt idx="52">
                  <c:v>2037</c:v>
                </c:pt>
                <c:pt idx="53">
                  <c:v>2037</c:v>
                </c:pt>
                <c:pt idx="54">
                  <c:v>2037</c:v>
                </c:pt>
                <c:pt idx="55">
                  <c:v>2037</c:v>
                </c:pt>
                <c:pt idx="56">
                  <c:v>2037</c:v>
                </c:pt>
                <c:pt idx="57">
                  <c:v>2037</c:v>
                </c:pt>
                <c:pt idx="58">
                  <c:v>2037</c:v>
                </c:pt>
                <c:pt idx="59">
                  <c:v>2037</c:v>
                </c:pt>
                <c:pt idx="60">
                  <c:v>2037</c:v>
                </c:pt>
                <c:pt idx="61">
                  <c:v>2037</c:v>
                </c:pt>
                <c:pt idx="62">
                  <c:v>2037</c:v>
                </c:pt>
                <c:pt idx="63">
                  <c:v>2037</c:v>
                </c:pt>
                <c:pt idx="64">
                  <c:v>2037</c:v>
                </c:pt>
                <c:pt idx="65">
                  <c:v>2037</c:v>
                </c:pt>
                <c:pt idx="66">
                  <c:v>2037</c:v>
                </c:pt>
                <c:pt idx="67">
                  <c:v>2037</c:v>
                </c:pt>
                <c:pt idx="68">
                  <c:v>2037</c:v>
                </c:pt>
                <c:pt idx="69">
                  <c:v>2037</c:v>
                </c:pt>
                <c:pt idx="70">
                  <c:v>2037</c:v>
                </c:pt>
                <c:pt idx="71">
                  <c:v>2037</c:v>
                </c:pt>
                <c:pt idx="72">
                  <c:v>2037</c:v>
                </c:pt>
                <c:pt idx="73">
                  <c:v>2037</c:v>
                </c:pt>
                <c:pt idx="74">
                  <c:v>2037</c:v>
                </c:pt>
                <c:pt idx="75">
                  <c:v>2037</c:v>
                </c:pt>
                <c:pt idx="76">
                  <c:v>2037</c:v>
                </c:pt>
                <c:pt idx="77">
                  <c:v>2037</c:v>
                </c:pt>
                <c:pt idx="78">
                  <c:v>2831</c:v>
                </c:pt>
                <c:pt idx="79">
                  <c:v>2831</c:v>
                </c:pt>
                <c:pt idx="80">
                  <c:v>2831</c:v>
                </c:pt>
                <c:pt idx="81">
                  <c:v>2831</c:v>
                </c:pt>
                <c:pt idx="82">
                  <c:v>2831</c:v>
                </c:pt>
                <c:pt idx="83">
                  <c:v>2831</c:v>
                </c:pt>
                <c:pt idx="84">
                  <c:v>2831</c:v>
                </c:pt>
                <c:pt idx="85">
                  <c:v>2831</c:v>
                </c:pt>
                <c:pt idx="86">
                  <c:v>2831</c:v>
                </c:pt>
                <c:pt idx="87">
                  <c:v>2831</c:v>
                </c:pt>
                <c:pt idx="88">
                  <c:v>2831</c:v>
                </c:pt>
                <c:pt idx="89">
                  <c:v>2831</c:v>
                </c:pt>
                <c:pt idx="90">
                  <c:v>2831</c:v>
                </c:pt>
                <c:pt idx="91">
                  <c:v>2831</c:v>
                </c:pt>
                <c:pt idx="92">
                  <c:v>2831</c:v>
                </c:pt>
                <c:pt idx="93">
                  <c:v>2831</c:v>
                </c:pt>
                <c:pt idx="94">
                  <c:v>2831</c:v>
                </c:pt>
                <c:pt idx="95">
                  <c:v>2831</c:v>
                </c:pt>
                <c:pt idx="96">
                  <c:v>2831</c:v>
                </c:pt>
                <c:pt idx="97">
                  <c:v>2831</c:v>
                </c:pt>
                <c:pt idx="98">
                  <c:v>2831</c:v>
                </c:pt>
                <c:pt idx="99">
                  <c:v>2831</c:v>
                </c:pt>
                <c:pt idx="100">
                  <c:v>2831</c:v>
                </c:pt>
                <c:pt idx="101">
                  <c:v>2831</c:v>
                </c:pt>
                <c:pt idx="102">
                  <c:v>2831</c:v>
                </c:pt>
                <c:pt idx="103">
                  <c:v>2831</c:v>
                </c:pt>
                <c:pt idx="104">
                  <c:v>2831</c:v>
                </c:pt>
                <c:pt idx="105">
                  <c:v>2831</c:v>
                </c:pt>
                <c:pt idx="106">
                  <c:v>2831</c:v>
                </c:pt>
                <c:pt idx="107">
                  <c:v>2831</c:v>
                </c:pt>
                <c:pt idx="108">
                  <c:v>2831</c:v>
                </c:pt>
                <c:pt idx="109">
                  <c:v>2831</c:v>
                </c:pt>
                <c:pt idx="110">
                  <c:v>2831</c:v>
                </c:pt>
                <c:pt idx="111">
                  <c:v>2831</c:v>
                </c:pt>
                <c:pt idx="112">
                  <c:v>2831</c:v>
                </c:pt>
                <c:pt idx="113">
                  <c:v>2831</c:v>
                </c:pt>
                <c:pt idx="114">
                  <c:v>2831</c:v>
                </c:pt>
                <c:pt idx="115">
                  <c:v>2831</c:v>
                </c:pt>
                <c:pt idx="116">
                  <c:v>2831</c:v>
                </c:pt>
                <c:pt idx="117">
                  <c:v>2831</c:v>
                </c:pt>
                <c:pt idx="118">
                  <c:v>2831</c:v>
                </c:pt>
                <c:pt idx="119">
                  <c:v>2831</c:v>
                </c:pt>
                <c:pt idx="120">
                  <c:v>2831</c:v>
                </c:pt>
                <c:pt idx="121">
                  <c:v>2831</c:v>
                </c:pt>
                <c:pt idx="122">
                  <c:v>2831</c:v>
                </c:pt>
                <c:pt idx="123">
                  <c:v>2831</c:v>
                </c:pt>
                <c:pt idx="124">
                  <c:v>2831</c:v>
                </c:pt>
                <c:pt idx="125">
                  <c:v>2831</c:v>
                </c:pt>
                <c:pt idx="126">
                  <c:v>2831</c:v>
                </c:pt>
                <c:pt idx="127">
                  <c:v>2831</c:v>
                </c:pt>
                <c:pt idx="128">
                  <c:v>2831</c:v>
                </c:pt>
                <c:pt idx="129">
                  <c:v>2831</c:v>
                </c:pt>
                <c:pt idx="130">
                  <c:v>2831</c:v>
                </c:pt>
                <c:pt idx="131">
                  <c:v>2831</c:v>
                </c:pt>
                <c:pt idx="132">
                  <c:v>2831</c:v>
                </c:pt>
                <c:pt idx="133">
                  <c:v>2831</c:v>
                </c:pt>
                <c:pt idx="134">
                  <c:v>2831</c:v>
                </c:pt>
                <c:pt idx="135">
                  <c:v>2831</c:v>
                </c:pt>
                <c:pt idx="136">
                  <c:v>2831</c:v>
                </c:pt>
                <c:pt idx="137">
                  <c:v>2831</c:v>
                </c:pt>
                <c:pt idx="138">
                  <c:v>2831</c:v>
                </c:pt>
                <c:pt idx="139">
                  <c:v>2831</c:v>
                </c:pt>
                <c:pt idx="140">
                  <c:v>2831</c:v>
                </c:pt>
                <c:pt idx="141">
                  <c:v>2831</c:v>
                </c:pt>
                <c:pt idx="142">
                  <c:v>2831</c:v>
                </c:pt>
                <c:pt idx="143">
                  <c:v>2831</c:v>
                </c:pt>
                <c:pt idx="144">
                  <c:v>2831</c:v>
                </c:pt>
                <c:pt idx="145">
                  <c:v>2831</c:v>
                </c:pt>
                <c:pt idx="146">
                  <c:v>2831</c:v>
                </c:pt>
                <c:pt idx="147">
                  <c:v>2831</c:v>
                </c:pt>
                <c:pt idx="148">
                  <c:v>2831</c:v>
                </c:pt>
                <c:pt idx="149">
                  <c:v>2831</c:v>
                </c:pt>
                <c:pt idx="150">
                  <c:v>2831</c:v>
                </c:pt>
                <c:pt idx="151">
                  <c:v>2831</c:v>
                </c:pt>
                <c:pt idx="152">
                  <c:v>2831</c:v>
                </c:pt>
                <c:pt idx="153">
                  <c:v>2831</c:v>
                </c:pt>
                <c:pt idx="154">
                  <c:v>2831</c:v>
                </c:pt>
                <c:pt idx="155">
                  <c:v>2831</c:v>
                </c:pt>
                <c:pt idx="156">
                  <c:v>2831</c:v>
                </c:pt>
                <c:pt idx="157">
                  <c:v>2831</c:v>
                </c:pt>
                <c:pt idx="158">
                  <c:v>2831</c:v>
                </c:pt>
                <c:pt idx="159">
                  <c:v>2831</c:v>
                </c:pt>
                <c:pt idx="160">
                  <c:v>2831</c:v>
                </c:pt>
                <c:pt idx="161">
                  <c:v>2831</c:v>
                </c:pt>
                <c:pt idx="162">
                  <c:v>2831</c:v>
                </c:pt>
                <c:pt idx="163">
                  <c:v>2831</c:v>
                </c:pt>
                <c:pt idx="164">
                  <c:v>2831</c:v>
                </c:pt>
                <c:pt idx="165">
                  <c:v>2831</c:v>
                </c:pt>
                <c:pt idx="166">
                  <c:v>2831</c:v>
                </c:pt>
                <c:pt idx="167">
                  <c:v>2831</c:v>
                </c:pt>
                <c:pt idx="168">
                  <c:v>2831</c:v>
                </c:pt>
                <c:pt idx="169">
                  <c:v>2831</c:v>
                </c:pt>
                <c:pt idx="170">
                  <c:v>2831</c:v>
                </c:pt>
                <c:pt idx="171">
                  <c:v>2831</c:v>
                </c:pt>
                <c:pt idx="172">
                  <c:v>2831</c:v>
                </c:pt>
                <c:pt idx="173">
                  <c:v>2831</c:v>
                </c:pt>
                <c:pt idx="174">
                  <c:v>2831</c:v>
                </c:pt>
                <c:pt idx="175">
                  <c:v>2831</c:v>
                </c:pt>
                <c:pt idx="176">
                  <c:v>2831</c:v>
                </c:pt>
                <c:pt idx="177">
                  <c:v>2831</c:v>
                </c:pt>
                <c:pt idx="178">
                  <c:v>2831</c:v>
                </c:pt>
                <c:pt idx="179">
                  <c:v>2831</c:v>
                </c:pt>
                <c:pt idx="180">
                  <c:v>2831</c:v>
                </c:pt>
                <c:pt idx="181">
                  <c:v>2831</c:v>
                </c:pt>
                <c:pt idx="182">
                  <c:v>2831</c:v>
                </c:pt>
                <c:pt idx="183">
                  <c:v>2831</c:v>
                </c:pt>
                <c:pt idx="184">
                  <c:v>2831</c:v>
                </c:pt>
                <c:pt idx="185">
                  <c:v>2831</c:v>
                </c:pt>
                <c:pt idx="186">
                  <c:v>2831</c:v>
                </c:pt>
                <c:pt idx="187">
                  <c:v>2831</c:v>
                </c:pt>
                <c:pt idx="188">
                  <c:v>2831</c:v>
                </c:pt>
                <c:pt idx="189">
                  <c:v>2831</c:v>
                </c:pt>
                <c:pt idx="190">
                  <c:v>2831</c:v>
                </c:pt>
                <c:pt idx="191">
                  <c:v>2831</c:v>
                </c:pt>
                <c:pt idx="192">
                  <c:v>2831</c:v>
                </c:pt>
                <c:pt idx="193">
                  <c:v>2831</c:v>
                </c:pt>
                <c:pt idx="194">
                  <c:v>2831</c:v>
                </c:pt>
                <c:pt idx="195">
                  <c:v>2831</c:v>
                </c:pt>
                <c:pt idx="196">
                  <c:v>2831</c:v>
                </c:pt>
                <c:pt idx="197">
                  <c:v>2831</c:v>
                </c:pt>
                <c:pt idx="198">
                  <c:v>2831</c:v>
                </c:pt>
                <c:pt idx="199">
                  <c:v>2831</c:v>
                </c:pt>
                <c:pt idx="200">
                  <c:v>2831</c:v>
                </c:pt>
                <c:pt idx="201">
                  <c:v>2831</c:v>
                </c:pt>
                <c:pt idx="202">
                  <c:v>2831</c:v>
                </c:pt>
                <c:pt idx="203">
                  <c:v>2831</c:v>
                </c:pt>
                <c:pt idx="204">
                  <c:v>2831</c:v>
                </c:pt>
                <c:pt idx="205">
                  <c:v>2831</c:v>
                </c:pt>
                <c:pt idx="206">
                  <c:v>2831</c:v>
                </c:pt>
                <c:pt idx="207">
                  <c:v>2831</c:v>
                </c:pt>
                <c:pt idx="208">
                  <c:v>2831</c:v>
                </c:pt>
                <c:pt idx="209">
                  <c:v>2831</c:v>
                </c:pt>
                <c:pt idx="210">
                  <c:v>2831</c:v>
                </c:pt>
                <c:pt idx="211">
                  <c:v>2831</c:v>
                </c:pt>
                <c:pt idx="212">
                  <c:v>2831</c:v>
                </c:pt>
                <c:pt idx="213">
                  <c:v>2831</c:v>
                </c:pt>
                <c:pt idx="214">
                  <c:v>2831</c:v>
                </c:pt>
                <c:pt idx="215">
                  <c:v>2831</c:v>
                </c:pt>
                <c:pt idx="216">
                  <c:v>2831</c:v>
                </c:pt>
                <c:pt idx="217">
                  <c:v>2831</c:v>
                </c:pt>
                <c:pt idx="218">
                  <c:v>2831</c:v>
                </c:pt>
                <c:pt idx="219">
                  <c:v>2831</c:v>
                </c:pt>
                <c:pt idx="220">
                  <c:v>2831</c:v>
                </c:pt>
                <c:pt idx="221">
                  <c:v>2831</c:v>
                </c:pt>
                <c:pt idx="222">
                  <c:v>2831</c:v>
                </c:pt>
                <c:pt idx="223">
                  <c:v>2831</c:v>
                </c:pt>
                <c:pt idx="224">
                  <c:v>2831</c:v>
                </c:pt>
                <c:pt idx="225">
                  <c:v>2831</c:v>
                </c:pt>
                <c:pt idx="226">
                  <c:v>2831</c:v>
                </c:pt>
                <c:pt idx="227">
                  <c:v>2831</c:v>
                </c:pt>
                <c:pt idx="228">
                  <c:v>2831</c:v>
                </c:pt>
                <c:pt idx="229">
                  <c:v>2831</c:v>
                </c:pt>
                <c:pt idx="230">
                  <c:v>2831</c:v>
                </c:pt>
                <c:pt idx="231">
                  <c:v>2831</c:v>
                </c:pt>
                <c:pt idx="232">
                  <c:v>2831</c:v>
                </c:pt>
                <c:pt idx="233">
                  <c:v>2831</c:v>
                </c:pt>
                <c:pt idx="234">
                  <c:v>2831</c:v>
                </c:pt>
                <c:pt idx="235">
                  <c:v>2831</c:v>
                </c:pt>
                <c:pt idx="236">
                  <c:v>2831</c:v>
                </c:pt>
                <c:pt idx="237">
                  <c:v>2831</c:v>
                </c:pt>
                <c:pt idx="238">
                  <c:v>2831</c:v>
                </c:pt>
                <c:pt idx="239">
                  <c:v>2831</c:v>
                </c:pt>
                <c:pt idx="240">
                  <c:v>2831</c:v>
                </c:pt>
                <c:pt idx="241">
                  <c:v>2831</c:v>
                </c:pt>
                <c:pt idx="242">
                  <c:v>2831</c:v>
                </c:pt>
                <c:pt idx="243">
                  <c:v>2831</c:v>
                </c:pt>
                <c:pt idx="244">
                  <c:v>2831</c:v>
                </c:pt>
                <c:pt idx="245">
                  <c:v>2831</c:v>
                </c:pt>
                <c:pt idx="246">
                  <c:v>2831</c:v>
                </c:pt>
                <c:pt idx="247">
                  <c:v>2831</c:v>
                </c:pt>
                <c:pt idx="248">
                  <c:v>2831</c:v>
                </c:pt>
                <c:pt idx="249">
                  <c:v>2831</c:v>
                </c:pt>
                <c:pt idx="250">
                  <c:v>2831</c:v>
                </c:pt>
                <c:pt idx="251">
                  <c:v>2831</c:v>
                </c:pt>
                <c:pt idx="252">
                  <c:v>2831</c:v>
                </c:pt>
                <c:pt idx="253">
                  <c:v>2831</c:v>
                </c:pt>
                <c:pt idx="254">
                  <c:v>2831</c:v>
                </c:pt>
                <c:pt idx="255">
                  <c:v>2831</c:v>
                </c:pt>
                <c:pt idx="256">
                  <c:v>2831</c:v>
                </c:pt>
                <c:pt idx="257">
                  <c:v>2831</c:v>
                </c:pt>
                <c:pt idx="258">
                  <c:v>2831</c:v>
                </c:pt>
                <c:pt idx="259">
                  <c:v>2831</c:v>
                </c:pt>
                <c:pt idx="260">
                  <c:v>2831</c:v>
                </c:pt>
                <c:pt idx="261">
                  <c:v>2831</c:v>
                </c:pt>
                <c:pt idx="262">
                  <c:v>2831</c:v>
                </c:pt>
                <c:pt idx="263">
                  <c:v>2831</c:v>
                </c:pt>
                <c:pt idx="264">
                  <c:v>2831</c:v>
                </c:pt>
                <c:pt idx="265">
                  <c:v>2831</c:v>
                </c:pt>
                <c:pt idx="266">
                  <c:v>2831</c:v>
                </c:pt>
                <c:pt idx="267">
                  <c:v>2831</c:v>
                </c:pt>
                <c:pt idx="268">
                  <c:v>2831</c:v>
                </c:pt>
                <c:pt idx="269">
                  <c:v>2831</c:v>
                </c:pt>
                <c:pt idx="270">
                  <c:v>2831</c:v>
                </c:pt>
                <c:pt idx="271">
                  <c:v>2831</c:v>
                </c:pt>
                <c:pt idx="272">
                  <c:v>2831</c:v>
                </c:pt>
                <c:pt idx="273">
                  <c:v>2831</c:v>
                </c:pt>
                <c:pt idx="274">
                  <c:v>2831</c:v>
                </c:pt>
                <c:pt idx="275">
                  <c:v>2831</c:v>
                </c:pt>
                <c:pt idx="276">
                  <c:v>2831</c:v>
                </c:pt>
                <c:pt idx="277">
                  <c:v>2831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32-498E-967C-43CD46721681}"/>
            </c:ext>
          </c:extLst>
        </c:ser>
        <c:ser>
          <c:idx val="3"/>
          <c:order val="3"/>
          <c:tx>
            <c:strRef>
              <c:f>Ziekenhuisbedden!$Q$18</c:f>
              <c:strCache>
                <c:ptCount val="1"/>
                <c:pt idx="0">
                  <c:v>Lits COVID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Ziekenhuisbedden!$M$19:$M$296</c:f>
              <c:strCache>
                <c:ptCount val="278"/>
                <c:pt idx="0">
                  <c:v>15-Mar</c:v>
                </c:pt>
                <c:pt idx="1">
                  <c:v>16-Mar</c:v>
                </c:pt>
                <c:pt idx="2">
                  <c:v>17-Mar</c:v>
                </c:pt>
                <c:pt idx="3">
                  <c:v>18-Mar</c:v>
                </c:pt>
                <c:pt idx="4">
                  <c:v>19-Mar</c:v>
                </c:pt>
                <c:pt idx="5">
                  <c:v>20-Mar</c:v>
                </c:pt>
                <c:pt idx="6">
                  <c:v>21-Mar</c:v>
                </c:pt>
                <c:pt idx="7">
                  <c:v>22-Mar</c:v>
                </c:pt>
                <c:pt idx="8">
                  <c:v>23-Mar</c:v>
                </c:pt>
                <c:pt idx="9">
                  <c:v>24-Mar</c:v>
                </c:pt>
                <c:pt idx="10">
                  <c:v>25-Mar</c:v>
                </c:pt>
                <c:pt idx="11">
                  <c:v>26-Mar</c:v>
                </c:pt>
                <c:pt idx="12">
                  <c:v>27-Mar</c:v>
                </c:pt>
                <c:pt idx="13">
                  <c:v>28-Mar</c:v>
                </c:pt>
                <c:pt idx="14">
                  <c:v>29-Mar</c:v>
                </c:pt>
                <c:pt idx="15">
                  <c:v>30-Mar</c:v>
                </c:pt>
                <c:pt idx="16">
                  <c:v>31-Mar</c:v>
                </c:pt>
                <c:pt idx="17">
                  <c:v>01-Apr</c:v>
                </c:pt>
                <c:pt idx="18">
                  <c:v>02-Apr</c:v>
                </c:pt>
                <c:pt idx="19">
                  <c:v>03-Apr</c:v>
                </c:pt>
                <c:pt idx="20">
                  <c:v>04-Apr</c:v>
                </c:pt>
                <c:pt idx="21">
                  <c:v>05-Apr</c:v>
                </c:pt>
                <c:pt idx="22">
                  <c:v>06-Apr</c:v>
                </c:pt>
                <c:pt idx="23">
                  <c:v>07-Apr</c:v>
                </c:pt>
                <c:pt idx="24">
                  <c:v>08-Apr</c:v>
                </c:pt>
                <c:pt idx="25">
                  <c:v>09-Apr</c:v>
                </c:pt>
                <c:pt idx="26">
                  <c:v>10-Apr</c:v>
                </c:pt>
                <c:pt idx="27">
                  <c:v>11-Apr</c:v>
                </c:pt>
                <c:pt idx="28">
                  <c:v>12-Apr</c:v>
                </c:pt>
                <c:pt idx="29">
                  <c:v>13-Apr</c:v>
                </c:pt>
                <c:pt idx="30">
                  <c:v>14-Apr</c:v>
                </c:pt>
                <c:pt idx="31">
                  <c:v>15-Apr</c:v>
                </c:pt>
                <c:pt idx="32">
                  <c:v>16-Apr</c:v>
                </c:pt>
                <c:pt idx="33">
                  <c:v>17-Apr</c:v>
                </c:pt>
                <c:pt idx="34">
                  <c:v>18-Apr</c:v>
                </c:pt>
                <c:pt idx="35">
                  <c:v>19-Apr</c:v>
                </c:pt>
                <c:pt idx="36">
                  <c:v>20-Apr</c:v>
                </c:pt>
                <c:pt idx="37">
                  <c:v>21-Apr</c:v>
                </c:pt>
                <c:pt idx="38">
                  <c:v>22-Apr</c:v>
                </c:pt>
                <c:pt idx="39">
                  <c:v>23-Apr</c:v>
                </c:pt>
                <c:pt idx="40">
                  <c:v>24-Apr</c:v>
                </c:pt>
                <c:pt idx="41">
                  <c:v>25-Apr</c:v>
                </c:pt>
                <c:pt idx="42">
                  <c:v>26-Apr</c:v>
                </c:pt>
                <c:pt idx="43">
                  <c:v>27-Apr</c:v>
                </c:pt>
                <c:pt idx="44">
                  <c:v>28-Apr</c:v>
                </c:pt>
                <c:pt idx="45">
                  <c:v>29-Apr</c:v>
                </c:pt>
                <c:pt idx="46">
                  <c:v>30-Apr</c:v>
                </c:pt>
                <c:pt idx="47">
                  <c:v>01-May</c:v>
                </c:pt>
                <c:pt idx="48">
                  <c:v>02-May</c:v>
                </c:pt>
                <c:pt idx="49">
                  <c:v>03-May</c:v>
                </c:pt>
                <c:pt idx="50">
                  <c:v>04-May</c:v>
                </c:pt>
                <c:pt idx="51">
                  <c:v>05-May</c:v>
                </c:pt>
                <c:pt idx="52">
                  <c:v>06-May</c:v>
                </c:pt>
                <c:pt idx="53">
                  <c:v>07-May</c:v>
                </c:pt>
                <c:pt idx="54">
                  <c:v>08-May</c:v>
                </c:pt>
                <c:pt idx="55">
                  <c:v>09-May</c:v>
                </c:pt>
                <c:pt idx="56">
                  <c:v>10-May</c:v>
                </c:pt>
                <c:pt idx="57">
                  <c:v>11-May</c:v>
                </c:pt>
                <c:pt idx="58">
                  <c:v>12-May</c:v>
                </c:pt>
                <c:pt idx="59">
                  <c:v>13-May</c:v>
                </c:pt>
                <c:pt idx="60">
                  <c:v>14-May</c:v>
                </c:pt>
                <c:pt idx="61">
                  <c:v>15-May</c:v>
                </c:pt>
                <c:pt idx="62">
                  <c:v>16-May</c:v>
                </c:pt>
                <c:pt idx="63">
                  <c:v>17-May</c:v>
                </c:pt>
                <c:pt idx="64">
                  <c:v>18-May</c:v>
                </c:pt>
                <c:pt idx="65">
                  <c:v>19-May</c:v>
                </c:pt>
                <c:pt idx="66">
                  <c:v>20-May</c:v>
                </c:pt>
                <c:pt idx="67">
                  <c:v>21-May</c:v>
                </c:pt>
                <c:pt idx="68">
                  <c:v>22-May</c:v>
                </c:pt>
                <c:pt idx="69">
                  <c:v>23-May</c:v>
                </c:pt>
                <c:pt idx="70">
                  <c:v>24-May</c:v>
                </c:pt>
                <c:pt idx="71">
                  <c:v>25-May</c:v>
                </c:pt>
                <c:pt idx="72">
                  <c:v>26-May</c:v>
                </c:pt>
                <c:pt idx="73">
                  <c:v>27-May</c:v>
                </c:pt>
                <c:pt idx="74">
                  <c:v>28-May</c:v>
                </c:pt>
                <c:pt idx="75">
                  <c:v>29-May</c:v>
                </c:pt>
                <c:pt idx="76">
                  <c:v>30-May</c:v>
                </c:pt>
                <c:pt idx="77">
                  <c:v>31-May</c:v>
                </c:pt>
                <c:pt idx="78">
                  <c:v>01-Jun</c:v>
                </c:pt>
                <c:pt idx="79">
                  <c:v>02-Jun</c:v>
                </c:pt>
                <c:pt idx="80">
                  <c:v>03-Jun</c:v>
                </c:pt>
                <c:pt idx="81">
                  <c:v>04-Jun</c:v>
                </c:pt>
                <c:pt idx="82">
                  <c:v>05-Jun</c:v>
                </c:pt>
                <c:pt idx="83">
                  <c:v>06-Jun</c:v>
                </c:pt>
                <c:pt idx="84">
                  <c:v>07-Jun</c:v>
                </c:pt>
                <c:pt idx="85">
                  <c:v>08-Jun</c:v>
                </c:pt>
                <c:pt idx="86">
                  <c:v>09-Jun</c:v>
                </c:pt>
                <c:pt idx="87">
                  <c:v>10-Jun</c:v>
                </c:pt>
                <c:pt idx="88">
                  <c:v>11-Jun</c:v>
                </c:pt>
                <c:pt idx="89">
                  <c:v>12-Jun</c:v>
                </c:pt>
                <c:pt idx="90">
                  <c:v>13-Jun</c:v>
                </c:pt>
                <c:pt idx="91">
                  <c:v>14-Jun</c:v>
                </c:pt>
                <c:pt idx="92">
                  <c:v>15-Jun</c:v>
                </c:pt>
                <c:pt idx="93">
                  <c:v>16-Jun</c:v>
                </c:pt>
                <c:pt idx="94">
                  <c:v>17-Jun</c:v>
                </c:pt>
                <c:pt idx="95">
                  <c:v>18-Jun</c:v>
                </c:pt>
                <c:pt idx="96">
                  <c:v>19-Jun</c:v>
                </c:pt>
                <c:pt idx="97">
                  <c:v>20-Jun</c:v>
                </c:pt>
                <c:pt idx="98">
                  <c:v>21-Jun</c:v>
                </c:pt>
                <c:pt idx="99">
                  <c:v>22-Jun</c:v>
                </c:pt>
                <c:pt idx="100">
                  <c:v>23-Jun</c:v>
                </c:pt>
                <c:pt idx="101">
                  <c:v>24-Jun</c:v>
                </c:pt>
                <c:pt idx="102">
                  <c:v>25-Jun</c:v>
                </c:pt>
                <c:pt idx="103">
                  <c:v>26-Jun</c:v>
                </c:pt>
                <c:pt idx="104">
                  <c:v>27-Jun</c:v>
                </c:pt>
                <c:pt idx="105">
                  <c:v>28-Jun</c:v>
                </c:pt>
                <c:pt idx="106">
                  <c:v>29-Jun</c:v>
                </c:pt>
                <c:pt idx="107">
                  <c:v>30-Jun</c:v>
                </c:pt>
                <c:pt idx="108">
                  <c:v>01-Jul</c:v>
                </c:pt>
                <c:pt idx="109">
                  <c:v>02-Jul</c:v>
                </c:pt>
                <c:pt idx="110">
                  <c:v>03-Jul</c:v>
                </c:pt>
                <c:pt idx="111">
                  <c:v>04-Jul</c:v>
                </c:pt>
                <c:pt idx="112">
                  <c:v>05-Jul</c:v>
                </c:pt>
                <c:pt idx="113">
                  <c:v>06-Jul</c:v>
                </c:pt>
                <c:pt idx="114">
                  <c:v>07-Jul</c:v>
                </c:pt>
                <c:pt idx="115">
                  <c:v>08-Jul</c:v>
                </c:pt>
                <c:pt idx="116">
                  <c:v>09-Jul</c:v>
                </c:pt>
                <c:pt idx="117">
                  <c:v>10-Jul</c:v>
                </c:pt>
                <c:pt idx="118">
                  <c:v>11-Jul</c:v>
                </c:pt>
                <c:pt idx="119">
                  <c:v>12-Jul</c:v>
                </c:pt>
                <c:pt idx="120">
                  <c:v>13-Jul</c:v>
                </c:pt>
                <c:pt idx="121">
                  <c:v>14-Jul</c:v>
                </c:pt>
                <c:pt idx="122">
                  <c:v>15-Jul</c:v>
                </c:pt>
                <c:pt idx="123">
                  <c:v>16-Jul</c:v>
                </c:pt>
                <c:pt idx="124">
                  <c:v>17-Jul</c:v>
                </c:pt>
                <c:pt idx="125">
                  <c:v>18-Jul</c:v>
                </c:pt>
                <c:pt idx="126">
                  <c:v>19-Jul</c:v>
                </c:pt>
                <c:pt idx="127">
                  <c:v>20-Jul</c:v>
                </c:pt>
                <c:pt idx="128">
                  <c:v>21-Jul</c:v>
                </c:pt>
                <c:pt idx="129">
                  <c:v>22-Jul</c:v>
                </c:pt>
                <c:pt idx="130">
                  <c:v>23-Jul</c:v>
                </c:pt>
                <c:pt idx="131">
                  <c:v>24-Jul</c:v>
                </c:pt>
                <c:pt idx="132">
                  <c:v>25-Jul</c:v>
                </c:pt>
                <c:pt idx="133">
                  <c:v>26-Jul</c:v>
                </c:pt>
                <c:pt idx="134">
                  <c:v>27-Jul</c:v>
                </c:pt>
                <c:pt idx="135">
                  <c:v>28-Jul</c:v>
                </c:pt>
                <c:pt idx="136">
                  <c:v>29-Jul</c:v>
                </c:pt>
                <c:pt idx="137">
                  <c:v>30-Jul</c:v>
                </c:pt>
                <c:pt idx="138">
                  <c:v>31-Jul</c:v>
                </c:pt>
                <c:pt idx="139">
                  <c:v>01-Aug</c:v>
                </c:pt>
                <c:pt idx="140">
                  <c:v>02-Aug</c:v>
                </c:pt>
                <c:pt idx="141">
                  <c:v>03-Aug</c:v>
                </c:pt>
                <c:pt idx="142">
                  <c:v>04-Aug</c:v>
                </c:pt>
                <c:pt idx="143">
                  <c:v>05-Aug</c:v>
                </c:pt>
                <c:pt idx="144">
                  <c:v>06-Aug</c:v>
                </c:pt>
                <c:pt idx="145">
                  <c:v>07-Aug</c:v>
                </c:pt>
                <c:pt idx="146">
                  <c:v>08-Aug</c:v>
                </c:pt>
                <c:pt idx="147">
                  <c:v>09-Aug</c:v>
                </c:pt>
                <c:pt idx="148">
                  <c:v>10-Aug</c:v>
                </c:pt>
                <c:pt idx="149">
                  <c:v>11-Aug</c:v>
                </c:pt>
                <c:pt idx="150">
                  <c:v>12-Aug</c:v>
                </c:pt>
                <c:pt idx="151">
                  <c:v>13-Aug</c:v>
                </c:pt>
                <c:pt idx="152">
                  <c:v>14-Aug</c:v>
                </c:pt>
                <c:pt idx="153">
                  <c:v>15-Aug</c:v>
                </c:pt>
                <c:pt idx="154">
                  <c:v>16-Aug</c:v>
                </c:pt>
                <c:pt idx="155">
                  <c:v>17-Aug</c:v>
                </c:pt>
                <c:pt idx="156">
                  <c:v>18-Aug</c:v>
                </c:pt>
                <c:pt idx="157">
                  <c:v>19-Aug</c:v>
                </c:pt>
                <c:pt idx="158">
                  <c:v>20-Aug</c:v>
                </c:pt>
                <c:pt idx="159">
                  <c:v>21-Aug</c:v>
                </c:pt>
                <c:pt idx="160">
                  <c:v>22-Aug</c:v>
                </c:pt>
                <c:pt idx="161">
                  <c:v>23-Aug</c:v>
                </c:pt>
                <c:pt idx="162">
                  <c:v>24-Aug</c:v>
                </c:pt>
                <c:pt idx="163">
                  <c:v>25-Aug</c:v>
                </c:pt>
                <c:pt idx="164">
                  <c:v>26-Aug</c:v>
                </c:pt>
                <c:pt idx="165">
                  <c:v>27-Aug</c:v>
                </c:pt>
                <c:pt idx="166">
                  <c:v>28-Aug</c:v>
                </c:pt>
                <c:pt idx="167">
                  <c:v>29-Aug</c:v>
                </c:pt>
                <c:pt idx="168">
                  <c:v>30-Aug</c:v>
                </c:pt>
                <c:pt idx="169">
                  <c:v>31-Aug</c:v>
                </c:pt>
                <c:pt idx="170">
                  <c:v>01-Sep</c:v>
                </c:pt>
                <c:pt idx="171">
                  <c:v>02-Sep</c:v>
                </c:pt>
                <c:pt idx="172">
                  <c:v>03-Sep</c:v>
                </c:pt>
                <c:pt idx="173">
                  <c:v>04-Sep</c:v>
                </c:pt>
                <c:pt idx="174">
                  <c:v>05-Sep</c:v>
                </c:pt>
                <c:pt idx="175">
                  <c:v>06-Sep</c:v>
                </c:pt>
                <c:pt idx="176">
                  <c:v>07-Sep</c:v>
                </c:pt>
                <c:pt idx="177">
                  <c:v>08-Sep</c:v>
                </c:pt>
                <c:pt idx="178">
                  <c:v>09-Sep</c:v>
                </c:pt>
                <c:pt idx="179">
                  <c:v>10-Sep</c:v>
                </c:pt>
                <c:pt idx="180">
                  <c:v>11-Sep</c:v>
                </c:pt>
                <c:pt idx="181">
                  <c:v>12-Sep</c:v>
                </c:pt>
                <c:pt idx="182">
                  <c:v>13-Sep</c:v>
                </c:pt>
                <c:pt idx="183">
                  <c:v>14-Sep</c:v>
                </c:pt>
                <c:pt idx="184">
                  <c:v>15-Sep</c:v>
                </c:pt>
                <c:pt idx="185">
                  <c:v>16-Sep</c:v>
                </c:pt>
                <c:pt idx="186">
                  <c:v>17-Sep</c:v>
                </c:pt>
                <c:pt idx="187">
                  <c:v>18-Sep</c:v>
                </c:pt>
                <c:pt idx="188">
                  <c:v>19-Sep</c:v>
                </c:pt>
                <c:pt idx="189">
                  <c:v>20-Sep</c:v>
                </c:pt>
                <c:pt idx="190">
                  <c:v>21-Sep</c:v>
                </c:pt>
                <c:pt idx="191">
                  <c:v>22-Sep</c:v>
                </c:pt>
                <c:pt idx="192">
                  <c:v>23-Sep</c:v>
                </c:pt>
                <c:pt idx="193">
                  <c:v>24-Sep</c:v>
                </c:pt>
                <c:pt idx="194">
                  <c:v>25-Sep</c:v>
                </c:pt>
                <c:pt idx="195">
                  <c:v>26-Sep</c:v>
                </c:pt>
                <c:pt idx="196">
                  <c:v>27-Sep</c:v>
                </c:pt>
                <c:pt idx="197">
                  <c:v>28-Sep</c:v>
                </c:pt>
                <c:pt idx="198">
                  <c:v>29-Sep</c:v>
                </c:pt>
                <c:pt idx="199">
                  <c:v>30-Sep</c:v>
                </c:pt>
                <c:pt idx="200">
                  <c:v>01-Oct</c:v>
                </c:pt>
                <c:pt idx="201">
                  <c:v>02-Oct</c:v>
                </c:pt>
                <c:pt idx="202">
                  <c:v>03-Oct</c:v>
                </c:pt>
                <c:pt idx="203">
                  <c:v>04-Oct</c:v>
                </c:pt>
                <c:pt idx="204">
                  <c:v>05-Oct</c:v>
                </c:pt>
                <c:pt idx="205">
                  <c:v>06-Oct</c:v>
                </c:pt>
                <c:pt idx="206">
                  <c:v>07-Oct</c:v>
                </c:pt>
                <c:pt idx="207">
                  <c:v>08-Oct</c:v>
                </c:pt>
                <c:pt idx="208">
                  <c:v>09-Oct</c:v>
                </c:pt>
                <c:pt idx="209">
                  <c:v>10-Oct</c:v>
                </c:pt>
                <c:pt idx="210">
                  <c:v>11-Oct</c:v>
                </c:pt>
                <c:pt idx="211">
                  <c:v>12-Oct</c:v>
                </c:pt>
                <c:pt idx="212">
                  <c:v>13-Oct</c:v>
                </c:pt>
                <c:pt idx="213">
                  <c:v>14-Oct</c:v>
                </c:pt>
                <c:pt idx="214">
                  <c:v>15-Oct</c:v>
                </c:pt>
                <c:pt idx="215">
                  <c:v>16-Oct</c:v>
                </c:pt>
                <c:pt idx="216">
                  <c:v>17-Oct</c:v>
                </c:pt>
                <c:pt idx="217">
                  <c:v>18-Oct</c:v>
                </c:pt>
                <c:pt idx="218">
                  <c:v>19-Oct</c:v>
                </c:pt>
                <c:pt idx="219">
                  <c:v>20-Oct</c:v>
                </c:pt>
                <c:pt idx="220">
                  <c:v>21-Oct</c:v>
                </c:pt>
                <c:pt idx="221">
                  <c:v>22-Oct</c:v>
                </c:pt>
                <c:pt idx="222">
                  <c:v>23-Oct</c:v>
                </c:pt>
                <c:pt idx="223">
                  <c:v>24-Oct</c:v>
                </c:pt>
                <c:pt idx="224">
                  <c:v>25-Oct</c:v>
                </c:pt>
                <c:pt idx="225">
                  <c:v>26-Oct</c:v>
                </c:pt>
                <c:pt idx="226">
                  <c:v>27-Oct</c:v>
                </c:pt>
                <c:pt idx="227">
                  <c:v>28-Oct</c:v>
                </c:pt>
                <c:pt idx="228">
                  <c:v>29-Oct</c:v>
                </c:pt>
                <c:pt idx="229">
                  <c:v>30-Oct</c:v>
                </c:pt>
                <c:pt idx="230">
                  <c:v>31-Oct</c:v>
                </c:pt>
                <c:pt idx="231">
                  <c:v>01-Nov</c:v>
                </c:pt>
                <c:pt idx="232">
                  <c:v>02-Nov</c:v>
                </c:pt>
                <c:pt idx="233">
                  <c:v>03-Nov</c:v>
                </c:pt>
                <c:pt idx="234">
                  <c:v>04-Nov</c:v>
                </c:pt>
                <c:pt idx="235">
                  <c:v>05-Nov</c:v>
                </c:pt>
                <c:pt idx="236">
                  <c:v>06-Nov</c:v>
                </c:pt>
                <c:pt idx="237">
                  <c:v>07-Nov</c:v>
                </c:pt>
                <c:pt idx="238">
                  <c:v>08-Nov</c:v>
                </c:pt>
                <c:pt idx="239">
                  <c:v>09-Nov</c:v>
                </c:pt>
                <c:pt idx="240">
                  <c:v>10-Nov</c:v>
                </c:pt>
                <c:pt idx="241">
                  <c:v>11-Nov</c:v>
                </c:pt>
                <c:pt idx="242">
                  <c:v>12-Nov</c:v>
                </c:pt>
                <c:pt idx="243">
                  <c:v>13-Nov</c:v>
                </c:pt>
                <c:pt idx="244">
                  <c:v>14-Nov</c:v>
                </c:pt>
                <c:pt idx="245">
                  <c:v>15-Nov</c:v>
                </c:pt>
                <c:pt idx="246">
                  <c:v>16-Nov</c:v>
                </c:pt>
                <c:pt idx="247">
                  <c:v>17-Nov</c:v>
                </c:pt>
                <c:pt idx="248">
                  <c:v>18-Nov</c:v>
                </c:pt>
                <c:pt idx="249">
                  <c:v>19-Nov</c:v>
                </c:pt>
                <c:pt idx="250">
                  <c:v>20-Nov</c:v>
                </c:pt>
                <c:pt idx="251">
                  <c:v>21-Nov</c:v>
                </c:pt>
                <c:pt idx="252">
                  <c:v>22-Nov</c:v>
                </c:pt>
                <c:pt idx="253">
                  <c:v>23-Nov</c:v>
                </c:pt>
                <c:pt idx="254">
                  <c:v>24-Nov</c:v>
                </c:pt>
                <c:pt idx="255">
                  <c:v>25-Nov</c:v>
                </c:pt>
                <c:pt idx="256">
                  <c:v>26-Nov</c:v>
                </c:pt>
                <c:pt idx="257">
                  <c:v>27-Nov</c:v>
                </c:pt>
                <c:pt idx="258">
                  <c:v>28-Nov</c:v>
                </c:pt>
                <c:pt idx="259">
                  <c:v>29-Nov</c:v>
                </c:pt>
                <c:pt idx="260">
                  <c:v>30-Nov</c:v>
                </c:pt>
                <c:pt idx="261">
                  <c:v>01-Dec</c:v>
                </c:pt>
                <c:pt idx="262">
                  <c:v>02-Dec</c:v>
                </c:pt>
                <c:pt idx="263">
                  <c:v>03-Dec</c:v>
                </c:pt>
                <c:pt idx="264">
                  <c:v>04-Dec</c:v>
                </c:pt>
                <c:pt idx="265">
                  <c:v>05-Dec</c:v>
                </c:pt>
                <c:pt idx="266">
                  <c:v>06-Dec</c:v>
                </c:pt>
                <c:pt idx="267">
                  <c:v>07-Dec</c:v>
                </c:pt>
                <c:pt idx="268">
                  <c:v>08-Dec</c:v>
                </c:pt>
                <c:pt idx="269">
                  <c:v>09-Dec</c:v>
                </c:pt>
                <c:pt idx="270">
                  <c:v>10-Dec</c:v>
                </c:pt>
                <c:pt idx="271">
                  <c:v>11-Dec</c:v>
                </c:pt>
                <c:pt idx="272">
                  <c:v>12-Dec</c:v>
                </c:pt>
                <c:pt idx="273">
                  <c:v>13-Dec</c:v>
                </c:pt>
                <c:pt idx="274">
                  <c:v>14-Dec</c:v>
                </c:pt>
                <c:pt idx="275">
                  <c:v>15-Dec</c:v>
                </c:pt>
                <c:pt idx="276">
                  <c:v>16-Dec</c:v>
                </c:pt>
                <c:pt idx="277">
                  <c:v>17-Dec</c:v>
                </c:pt>
              </c:strCache>
            </c:strRef>
          </c:cat>
          <c:val>
            <c:numRef>
              <c:f>Ziekenhuisbedden!$Q$19:$Q$296</c:f>
              <c:numCache>
                <c:formatCode>General</c:formatCode>
                <c:ptCount val="278"/>
                <c:pt idx="0">
                  <c:v>266</c:v>
                </c:pt>
                <c:pt idx="1">
                  <c:v>370</c:v>
                </c:pt>
                <c:pt idx="2">
                  <c:v>497</c:v>
                </c:pt>
                <c:pt idx="3">
                  <c:v>650</c:v>
                </c:pt>
                <c:pt idx="4">
                  <c:v>844</c:v>
                </c:pt>
                <c:pt idx="5">
                  <c:v>1101</c:v>
                </c:pt>
                <c:pt idx="6">
                  <c:v>1384</c:v>
                </c:pt>
                <c:pt idx="7">
                  <c:v>1646</c:v>
                </c:pt>
                <c:pt idx="8">
                  <c:v>1883</c:v>
                </c:pt>
                <c:pt idx="9">
                  <c:v>2140</c:v>
                </c:pt>
                <c:pt idx="10">
                  <c:v>2721</c:v>
                </c:pt>
                <c:pt idx="11">
                  <c:v>3077</c:v>
                </c:pt>
                <c:pt idx="12">
                  <c:v>3650</c:v>
                </c:pt>
                <c:pt idx="13">
                  <c:v>4089</c:v>
                </c:pt>
                <c:pt idx="14">
                  <c:v>4480</c:v>
                </c:pt>
                <c:pt idx="15">
                  <c:v>4897</c:v>
                </c:pt>
                <c:pt idx="16">
                  <c:v>4989</c:v>
                </c:pt>
                <c:pt idx="17">
                  <c:v>5220</c:v>
                </c:pt>
                <c:pt idx="18">
                  <c:v>5383</c:v>
                </c:pt>
                <c:pt idx="19">
                  <c:v>5513</c:v>
                </c:pt>
                <c:pt idx="20">
                  <c:v>5531</c:v>
                </c:pt>
                <c:pt idx="21">
                  <c:v>5620</c:v>
                </c:pt>
                <c:pt idx="22">
                  <c:v>5759</c:v>
                </c:pt>
                <c:pt idx="23">
                  <c:v>5715</c:v>
                </c:pt>
                <c:pt idx="24">
                  <c:v>5616</c:v>
                </c:pt>
                <c:pt idx="25">
                  <c:v>5636</c:v>
                </c:pt>
                <c:pt idx="26">
                  <c:v>5659</c:v>
                </c:pt>
                <c:pt idx="27">
                  <c:v>5437</c:v>
                </c:pt>
                <c:pt idx="28">
                  <c:v>5441</c:v>
                </c:pt>
                <c:pt idx="29">
                  <c:v>5554</c:v>
                </c:pt>
                <c:pt idx="30">
                  <c:v>5532</c:v>
                </c:pt>
                <c:pt idx="31">
                  <c:v>5331</c:v>
                </c:pt>
                <c:pt idx="32">
                  <c:v>5181</c:v>
                </c:pt>
                <c:pt idx="33">
                  <c:v>5088</c:v>
                </c:pt>
                <c:pt idx="34">
                  <c:v>4892</c:v>
                </c:pt>
                <c:pt idx="35">
                  <c:v>4940</c:v>
                </c:pt>
                <c:pt idx="36">
                  <c:v>4996</c:v>
                </c:pt>
                <c:pt idx="37">
                  <c:v>4765</c:v>
                </c:pt>
                <c:pt idx="38">
                  <c:v>4527</c:v>
                </c:pt>
                <c:pt idx="39">
                  <c:v>4355</c:v>
                </c:pt>
                <c:pt idx="40">
                  <c:v>4195</c:v>
                </c:pt>
                <c:pt idx="41">
                  <c:v>3957</c:v>
                </c:pt>
                <c:pt idx="42">
                  <c:v>3968</c:v>
                </c:pt>
                <c:pt idx="43">
                  <c:v>3976</c:v>
                </c:pt>
                <c:pt idx="44">
                  <c:v>3733</c:v>
                </c:pt>
                <c:pt idx="45">
                  <c:v>3609</c:v>
                </c:pt>
                <c:pt idx="46">
                  <c:v>3386</c:v>
                </c:pt>
                <c:pt idx="47">
                  <c:v>3109</c:v>
                </c:pt>
                <c:pt idx="48">
                  <c:v>3080</c:v>
                </c:pt>
                <c:pt idx="49">
                  <c:v>3044</c:v>
                </c:pt>
                <c:pt idx="50">
                  <c:v>3082</c:v>
                </c:pt>
                <c:pt idx="51">
                  <c:v>2868</c:v>
                </c:pt>
                <c:pt idx="52">
                  <c:v>2699</c:v>
                </c:pt>
                <c:pt idx="53">
                  <c:v>2555</c:v>
                </c:pt>
                <c:pt idx="54">
                  <c:v>2381</c:v>
                </c:pt>
                <c:pt idx="55">
                  <c:v>2222</c:v>
                </c:pt>
                <c:pt idx="56">
                  <c:v>2222</c:v>
                </c:pt>
                <c:pt idx="57">
                  <c:v>2230</c:v>
                </c:pt>
                <c:pt idx="58">
                  <c:v>2085</c:v>
                </c:pt>
                <c:pt idx="59">
                  <c:v>1966</c:v>
                </c:pt>
                <c:pt idx="60">
                  <c:v>1862</c:v>
                </c:pt>
                <c:pt idx="61">
                  <c:v>1750</c:v>
                </c:pt>
                <c:pt idx="62">
                  <c:v>1625</c:v>
                </c:pt>
                <c:pt idx="63">
                  <c:v>1614</c:v>
                </c:pt>
                <c:pt idx="64">
                  <c:v>1630</c:v>
                </c:pt>
                <c:pt idx="65">
                  <c:v>1527</c:v>
                </c:pt>
                <c:pt idx="66">
                  <c:v>1448</c:v>
                </c:pt>
                <c:pt idx="67">
                  <c:v>1388</c:v>
                </c:pt>
                <c:pt idx="68">
                  <c:v>1360</c:v>
                </c:pt>
                <c:pt idx="69">
                  <c:v>1296</c:v>
                </c:pt>
                <c:pt idx="70">
                  <c:v>1306</c:v>
                </c:pt>
                <c:pt idx="71">
                  <c:v>1304</c:v>
                </c:pt>
                <c:pt idx="72">
                  <c:v>1150</c:v>
                </c:pt>
                <c:pt idx="73">
                  <c:v>1050</c:v>
                </c:pt>
                <c:pt idx="74">
                  <c:v>939</c:v>
                </c:pt>
                <c:pt idx="75">
                  <c:v>892</c:v>
                </c:pt>
                <c:pt idx="76">
                  <c:v>824</c:v>
                </c:pt>
                <c:pt idx="77">
                  <c:v>818</c:v>
                </c:pt>
                <c:pt idx="78">
                  <c:v>821</c:v>
                </c:pt>
                <c:pt idx="79">
                  <c:v>821</c:v>
                </c:pt>
                <c:pt idx="80">
                  <c:v>739</c:v>
                </c:pt>
                <c:pt idx="81">
                  <c:v>702</c:v>
                </c:pt>
                <c:pt idx="82">
                  <c:v>647</c:v>
                </c:pt>
                <c:pt idx="83">
                  <c:v>573</c:v>
                </c:pt>
                <c:pt idx="84">
                  <c:v>576</c:v>
                </c:pt>
                <c:pt idx="85">
                  <c:v>575</c:v>
                </c:pt>
                <c:pt idx="86">
                  <c:v>527</c:v>
                </c:pt>
                <c:pt idx="87">
                  <c:v>484</c:v>
                </c:pt>
                <c:pt idx="88">
                  <c:v>479</c:v>
                </c:pt>
                <c:pt idx="89">
                  <c:v>425</c:v>
                </c:pt>
                <c:pt idx="90">
                  <c:v>395</c:v>
                </c:pt>
                <c:pt idx="91">
                  <c:v>400</c:v>
                </c:pt>
                <c:pt idx="92">
                  <c:v>393</c:v>
                </c:pt>
                <c:pt idx="93">
                  <c:v>371</c:v>
                </c:pt>
                <c:pt idx="94">
                  <c:v>344</c:v>
                </c:pt>
                <c:pt idx="95">
                  <c:v>339</c:v>
                </c:pt>
                <c:pt idx="96">
                  <c:v>308</c:v>
                </c:pt>
                <c:pt idx="97">
                  <c:v>292</c:v>
                </c:pt>
                <c:pt idx="98">
                  <c:v>295</c:v>
                </c:pt>
                <c:pt idx="99">
                  <c:v>293</c:v>
                </c:pt>
                <c:pt idx="100">
                  <c:v>281</c:v>
                </c:pt>
                <c:pt idx="101">
                  <c:v>268</c:v>
                </c:pt>
                <c:pt idx="102">
                  <c:v>256</c:v>
                </c:pt>
                <c:pt idx="103">
                  <c:v>247</c:v>
                </c:pt>
                <c:pt idx="104">
                  <c:v>237</c:v>
                </c:pt>
                <c:pt idx="105">
                  <c:v>237</c:v>
                </c:pt>
                <c:pt idx="106">
                  <c:v>244</c:v>
                </c:pt>
                <c:pt idx="107">
                  <c:v>222</c:v>
                </c:pt>
                <c:pt idx="108">
                  <c:v>203</c:v>
                </c:pt>
                <c:pt idx="109">
                  <c:v>187</c:v>
                </c:pt>
                <c:pt idx="110">
                  <c:v>168</c:v>
                </c:pt>
                <c:pt idx="111">
                  <c:v>170</c:v>
                </c:pt>
                <c:pt idx="112">
                  <c:v>170</c:v>
                </c:pt>
                <c:pt idx="113">
                  <c:v>169</c:v>
                </c:pt>
                <c:pt idx="114">
                  <c:v>178</c:v>
                </c:pt>
                <c:pt idx="115">
                  <c:v>165</c:v>
                </c:pt>
                <c:pt idx="116">
                  <c:v>160</c:v>
                </c:pt>
                <c:pt idx="117">
                  <c:v>143</c:v>
                </c:pt>
                <c:pt idx="118">
                  <c:v>132</c:v>
                </c:pt>
                <c:pt idx="119">
                  <c:v>130</c:v>
                </c:pt>
                <c:pt idx="120">
                  <c:v>138</c:v>
                </c:pt>
                <c:pt idx="121">
                  <c:v>147</c:v>
                </c:pt>
                <c:pt idx="122">
                  <c:v>150</c:v>
                </c:pt>
                <c:pt idx="123">
                  <c:v>147</c:v>
                </c:pt>
                <c:pt idx="124">
                  <c:v>145</c:v>
                </c:pt>
                <c:pt idx="125">
                  <c:v>161</c:v>
                </c:pt>
                <c:pt idx="126">
                  <c:v>168</c:v>
                </c:pt>
                <c:pt idx="127">
                  <c:v>181</c:v>
                </c:pt>
                <c:pt idx="128">
                  <c:v>172</c:v>
                </c:pt>
                <c:pt idx="129">
                  <c:v>191</c:v>
                </c:pt>
                <c:pt idx="130">
                  <c:v>203</c:v>
                </c:pt>
                <c:pt idx="131">
                  <c:v>218</c:v>
                </c:pt>
                <c:pt idx="132">
                  <c:v>210</c:v>
                </c:pt>
                <c:pt idx="133">
                  <c:v>211</c:v>
                </c:pt>
                <c:pt idx="134">
                  <c:v>222</c:v>
                </c:pt>
                <c:pt idx="135">
                  <c:v>232</c:v>
                </c:pt>
                <c:pt idx="136">
                  <c:v>263</c:v>
                </c:pt>
                <c:pt idx="137">
                  <c:v>267</c:v>
                </c:pt>
                <c:pt idx="138">
                  <c:v>253</c:v>
                </c:pt>
                <c:pt idx="139">
                  <c:v>259</c:v>
                </c:pt>
                <c:pt idx="140">
                  <c:v>271</c:v>
                </c:pt>
                <c:pt idx="141">
                  <c:v>290</c:v>
                </c:pt>
                <c:pt idx="142">
                  <c:v>265</c:v>
                </c:pt>
                <c:pt idx="143">
                  <c:v>293</c:v>
                </c:pt>
                <c:pt idx="144">
                  <c:v>278</c:v>
                </c:pt>
                <c:pt idx="145">
                  <c:v>285</c:v>
                </c:pt>
                <c:pt idx="146">
                  <c:v>281</c:v>
                </c:pt>
                <c:pt idx="147">
                  <c:v>285</c:v>
                </c:pt>
                <c:pt idx="148">
                  <c:v>312</c:v>
                </c:pt>
                <c:pt idx="149">
                  <c:v>307</c:v>
                </c:pt>
                <c:pt idx="150">
                  <c:v>301</c:v>
                </c:pt>
                <c:pt idx="151">
                  <c:v>309</c:v>
                </c:pt>
                <c:pt idx="152">
                  <c:v>312</c:v>
                </c:pt>
                <c:pt idx="153">
                  <c:v>309</c:v>
                </c:pt>
                <c:pt idx="154">
                  <c:v>337</c:v>
                </c:pt>
                <c:pt idx="155">
                  <c:v>341</c:v>
                </c:pt>
                <c:pt idx="156">
                  <c:v>335</c:v>
                </c:pt>
                <c:pt idx="157">
                  <c:v>334</c:v>
                </c:pt>
                <c:pt idx="158">
                  <c:v>303</c:v>
                </c:pt>
                <c:pt idx="159">
                  <c:v>314</c:v>
                </c:pt>
                <c:pt idx="160">
                  <c:v>310</c:v>
                </c:pt>
                <c:pt idx="161">
                  <c:v>312</c:v>
                </c:pt>
                <c:pt idx="162">
                  <c:v>320</c:v>
                </c:pt>
                <c:pt idx="163">
                  <c:v>282</c:v>
                </c:pt>
                <c:pt idx="164">
                  <c:v>260</c:v>
                </c:pt>
                <c:pt idx="165">
                  <c:v>257</c:v>
                </c:pt>
                <c:pt idx="166">
                  <c:v>252</c:v>
                </c:pt>
                <c:pt idx="167">
                  <c:v>230</c:v>
                </c:pt>
                <c:pt idx="168">
                  <c:v>233</c:v>
                </c:pt>
                <c:pt idx="169">
                  <c:v>243</c:v>
                </c:pt>
                <c:pt idx="170">
                  <c:v>226</c:v>
                </c:pt>
                <c:pt idx="171">
                  <c:v>221</c:v>
                </c:pt>
                <c:pt idx="172">
                  <c:v>209</c:v>
                </c:pt>
                <c:pt idx="173">
                  <c:v>215</c:v>
                </c:pt>
                <c:pt idx="174">
                  <c:v>215</c:v>
                </c:pt>
                <c:pt idx="175">
                  <c:v>223</c:v>
                </c:pt>
                <c:pt idx="176">
                  <c:v>235</c:v>
                </c:pt>
                <c:pt idx="177">
                  <c:v>260</c:v>
                </c:pt>
                <c:pt idx="178">
                  <c:v>250</c:v>
                </c:pt>
                <c:pt idx="179">
                  <c:v>249</c:v>
                </c:pt>
                <c:pt idx="180">
                  <c:v>254</c:v>
                </c:pt>
                <c:pt idx="181">
                  <c:v>260</c:v>
                </c:pt>
                <c:pt idx="182">
                  <c:v>293</c:v>
                </c:pt>
                <c:pt idx="183">
                  <c:v>318</c:v>
                </c:pt>
                <c:pt idx="184">
                  <c:v>315</c:v>
                </c:pt>
                <c:pt idx="185">
                  <c:v>353</c:v>
                </c:pt>
                <c:pt idx="186">
                  <c:v>371</c:v>
                </c:pt>
                <c:pt idx="187">
                  <c:v>392</c:v>
                </c:pt>
                <c:pt idx="188">
                  <c:v>421</c:v>
                </c:pt>
                <c:pt idx="189">
                  <c:v>432</c:v>
                </c:pt>
                <c:pt idx="190">
                  <c:v>490</c:v>
                </c:pt>
                <c:pt idx="191">
                  <c:v>505</c:v>
                </c:pt>
                <c:pt idx="192">
                  <c:v>550</c:v>
                </c:pt>
                <c:pt idx="193">
                  <c:v>602</c:v>
                </c:pt>
                <c:pt idx="194">
                  <c:v>620</c:v>
                </c:pt>
                <c:pt idx="195">
                  <c:v>626</c:v>
                </c:pt>
                <c:pt idx="196">
                  <c:v>654</c:v>
                </c:pt>
                <c:pt idx="197">
                  <c:v>708</c:v>
                </c:pt>
                <c:pt idx="198">
                  <c:v>716</c:v>
                </c:pt>
                <c:pt idx="199">
                  <c:v>739</c:v>
                </c:pt>
                <c:pt idx="200">
                  <c:v>771</c:v>
                </c:pt>
                <c:pt idx="201">
                  <c:v>789</c:v>
                </c:pt>
                <c:pt idx="202">
                  <c:v>819</c:v>
                </c:pt>
                <c:pt idx="203">
                  <c:v>866</c:v>
                </c:pt>
                <c:pt idx="204">
                  <c:v>937</c:v>
                </c:pt>
                <c:pt idx="205">
                  <c:v>952</c:v>
                </c:pt>
                <c:pt idx="206">
                  <c:v>1050</c:v>
                </c:pt>
                <c:pt idx="207">
                  <c:v>1110</c:v>
                </c:pt>
                <c:pt idx="208">
                  <c:v>1189</c:v>
                </c:pt>
                <c:pt idx="209">
                  <c:v>1257</c:v>
                </c:pt>
                <c:pt idx="210">
                  <c:v>1331</c:v>
                </c:pt>
                <c:pt idx="211">
                  <c:v>1473</c:v>
                </c:pt>
                <c:pt idx="212">
                  <c:v>1622</c:v>
                </c:pt>
                <c:pt idx="213">
                  <c:v>1778</c:v>
                </c:pt>
                <c:pt idx="214">
                  <c:v>1951</c:v>
                </c:pt>
                <c:pt idx="215">
                  <c:v>2099</c:v>
                </c:pt>
                <c:pt idx="216">
                  <c:v>2267</c:v>
                </c:pt>
                <c:pt idx="217">
                  <c:v>2497</c:v>
                </c:pt>
                <c:pt idx="218">
                  <c:v>2773</c:v>
                </c:pt>
                <c:pt idx="219">
                  <c:v>2969</c:v>
                </c:pt>
                <c:pt idx="220">
                  <c:v>3275</c:v>
                </c:pt>
                <c:pt idx="221">
                  <c:v>3649</c:v>
                </c:pt>
                <c:pt idx="222">
                  <c:v>4056</c:v>
                </c:pt>
                <c:pt idx="223">
                  <c:v>4408</c:v>
                </c:pt>
                <c:pt idx="224">
                  <c:v>4825</c:v>
                </c:pt>
                <c:pt idx="225">
                  <c:v>5268</c:v>
                </c:pt>
                <c:pt idx="226">
                  <c:v>5548</c:v>
                </c:pt>
                <c:pt idx="227">
                  <c:v>5924</c:v>
                </c:pt>
                <c:pt idx="228">
                  <c:v>6187</c:v>
                </c:pt>
                <c:pt idx="229">
                  <c:v>6439</c:v>
                </c:pt>
                <c:pt idx="230">
                  <c:v>6502</c:v>
                </c:pt>
                <c:pt idx="231">
                  <c:v>6824</c:v>
                </c:pt>
                <c:pt idx="232">
                  <c:v>7233</c:v>
                </c:pt>
                <c:pt idx="233">
                  <c:v>7489</c:v>
                </c:pt>
                <c:pt idx="234">
                  <c:v>7407</c:v>
                </c:pt>
                <c:pt idx="235">
                  <c:v>7290</c:v>
                </c:pt>
                <c:pt idx="236">
                  <c:v>7224</c:v>
                </c:pt>
                <c:pt idx="237">
                  <c:v>6895</c:v>
                </c:pt>
                <c:pt idx="238">
                  <c:v>6955</c:v>
                </c:pt>
                <c:pt idx="239">
                  <c:v>7221</c:v>
                </c:pt>
                <c:pt idx="240">
                  <c:v>7058</c:v>
                </c:pt>
                <c:pt idx="241">
                  <c:v>6879</c:v>
                </c:pt>
                <c:pt idx="242">
                  <c:v>7010</c:v>
                </c:pt>
                <c:pt idx="243">
                  <c:v>6762</c:v>
                </c:pt>
                <c:pt idx="244">
                  <c:v>6505</c:v>
                </c:pt>
                <c:pt idx="245">
                  <c:v>6518</c:v>
                </c:pt>
                <c:pt idx="246">
                  <c:v>6580</c:v>
                </c:pt>
                <c:pt idx="247">
                  <c:v>6240</c:v>
                </c:pt>
                <c:pt idx="248">
                  <c:v>5930</c:v>
                </c:pt>
                <c:pt idx="249">
                  <c:v>5651</c:v>
                </c:pt>
                <c:pt idx="250">
                  <c:v>5418</c:v>
                </c:pt>
                <c:pt idx="251">
                  <c:v>5017</c:v>
                </c:pt>
                <c:pt idx="252">
                  <c:v>5025</c:v>
                </c:pt>
                <c:pt idx="253">
                  <c:v>5076</c:v>
                </c:pt>
                <c:pt idx="254">
                  <c:v>4788</c:v>
                </c:pt>
                <c:pt idx="255">
                  <c:v>4570</c:v>
                </c:pt>
                <c:pt idx="256">
                  <c:v>4390</c:v>
                </c:pt>
                <c:pt idx="257">
                  <c:v>4215</c:v>
                </c:pt>
                <c:pt idx="258">
                  <c:v>3994</c:v>
                </c:pt>
                <c:pt idx="259">
                  <c:v>3989</c:v>
                </c:pt>
                <c:pt idx="260">
                  <c:v>4029</c:v>
                </c:pt>
                <c:pt idx="261">
                  <c:v>3707</c:v>
                </c:pt>
                <c:pt idx="262">
                  <c:v>3590</c:v>
                </c:pt>
                <c:pt idx="263">
                  <c:v>3417</c:v>
                </c:pt>
                <c:pt idx="264">
                  <c:v>3348</c:v>
                </c:pt>
                <c:pt idx="265">
                  <c:v>3163</c:v>
                </c:pt>
                <c:pt idx="266">
                  <c:v>3208</c:v>
                </c:pt>
                <c:pt idx="267">
                  <c:v>3270</c:v>
                </c:pt>
                <c:pt idx="268">
                  <c:v>3136</c:v>
                </c:pt>
                <c:pt idx="269">
                  <c:v>3034</c:v>
                </c:pt>
                <c:pt idx="270">
                  <c:v>2961</c:v>
                </c:pt>
                <c:pt idx="271">
                  <c:v>2896</c:v>
                </c:pt>
                <c:pt idx="272">
                  <c:v>2772</c:v>
                </c:pt>
                <c:pt idx="273">
                  <c:v>2864</c:v>
                </c:pt>
                <c:pt idx="274">
                  <c:v>2888</c:v>
                </c:pt>
                <c:pt idx="275">
                  <c:v>2772</c:v>
                </c:pt>
                <c:pt idx="276">
                  <c:v>2707</c:v>
                </c:pt>
                <c:pt idx="277">
                  <c:v>2683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32-498E-967C-43CD46721681}"/>
            </c:ext>
          </c:extLst>
        </c:ser>
        <c:ser>
          <c:idx val="4"/>
          <c:order val="4"/>
          <c:tx>
            <c:strRef>
              <c:f>Ziekenhuisbedden!$R$18</c:f>
              <c:strCache>
                <c:ptCount val="1"/>
                <c:pt idx="0">
                  <c:v>Lits Intensive Care COVID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Ziekenhuisbedden!$M$19:$M$296</c:f>
              <c:strCache>
                <c:ptCount val="278"/>
                <c:pt idx="0">
                  <c:v>15-Mar</c:v>
                </c:pt>
                <c:pt idx="1">
                  <c:v>16-Mar</c:v>
                </c:pt>
                <c:pt idx="2">
                  <c:v>17-Mar</c:v>
                </c:pt>
                <c:pt idx="3">
                  <c:v>18-Mar</c:v>
                </c:pt>
                <c:pt idx="4">
                  <c:v>19-Mar</c:v>
                </c:pt>
                <c:pt idx="5">
                  <c:v>20-Mar</c:v>
                </c:pt>
                <c:pt idx="6">
                  <c:v>21-Mar</c:v>
                </c:pt>
                <c:pt idx="7">
                  <c:v>22-Mar</c:v>
                </c:pt>
                <c:pt idx="8">
                  <c:v>23-Mar</c:v>
                </c:pt>
                <c:pt idx="9">
                  <c:v>24-Mar</c:v>
                </c:pt>
                <c:pt idx="10">
                  <c:v>25-Mar</c:v>
                </c:pt>
                <c:pt idx="11">
                  <c:v>26-Mar</c:v>
                </c:pt>
                <c:pt idx="12">
                  <c:v>27-Mar</c:v>
                </c:pt>
                <c:pt idx="13">
                  <c:v>28-Mar</c:v>
                </c:pt>
                <c:pt idx="14">
                  <c:v>29-Mar</c:v>
                </c:pt>
                <c:pt idx="15">
                  <c:v>30-Mar</c:v>
                </c:pt>
                <c:pt idx="16">
                  <c:v>31-Mar</c:v>
                </c:pt>
                <c:pt idx="17">
                  <c:v>01-Apr</c:v>
                </c:pt>
                <c:pt idx="18">
                  <c:v>02-Apr</c:v>
                </c:pt>
                <c:pt idx="19">
                  <c:v>03-Apr</c:v>
                </c:pt>
                <c:pt idx="20">
                  <c:v>04-Apr</c:v>
                </c:pt>
                <c:pt idx="21">
                  <c:v>05-Apr</c:v>
                </c:pt>
                <c:pt idx="22">
                  <c:v>06-Apr</c:v>
                </c:pt>
                <c:pt idx="23">
                  <c:v>07-Apr</c:v>
                </c:pt>
                <c:pt idx="24">
                  <c:v>08-Apr</c:v>
                </c:pt>
                <c:pt idx="25">
                  <c:v>09-Apr</c:v>
                </c:pt>
                <c:pt idx="26">
                  <c:v>10-Apr</c:v>
                </c:pt>
                <c:pt idx="27">
                  <c:v>11-Apr</c:v>
                </c:pt>
                <c:pt idx="28">
                  <c:v>12-Apr</c:v>
                </c:pt>
                <c:pt idx="29">
                  <c:v>13-Apr</c:v>
                </c:pt>
                <c:pt idx="30">
                  <c:v>14-Apr</c:v>
                </c:pt>
                <c:pt idx="31">
                  <c:v>15-Apr</c:v>
                </c:pt>
                <c:pt idx="32">
                  <c:v>16-Apr</c:v>
                </c:pt>
                <c:pt idx="33">
                  <c:v>17-Apr</c:v>
                </c:pt>
                <c:pt idx="34">
                  <c:v>18-Apr</c:v>
                </c:pt>
                <c:pt idx="35">
                  <c:v>19-Apr</c:v>
                </c:pt>
                <c:pt idx="36">
                  <c:v>20-Apr</c:v>
                </c:pt>
                <c:pt idx="37">
                  <c:v>21-Apr</c:v>
                </c:pt>
                <c:pt idx="38">
                  <c:v>22-Apr</c:v>
                </c:pt>
                <c:pt idx="39">
                  <c:v>23-Apr</c:v>
                </c:pt>
                <c:pt idx="40">
                  <c:v>24-Apr</c:v>
                </c:pt>
                <c:pt idx="41">
                  <c:v>25-Apr</c:v>
                </c:pt>
                <c:pt idx="42">
                  <c:v>26-Apr</c:v>
                </c:pt>
                <c:pt idx="43">
                  <c:v>27-Apr</c:v>
                </c:pt>
                <c:pt idx="44">
                  <c:v>28-Apr</c:v>
                </c:pt>
                <c:pt idx="45">
                  <c:v>29-Apr</c:v>
                </c:pt>
                <c:pt idx="46">
                  <c:v>30-Apr</c:v>
                </c:pt>
                <c:pt idx="47">
                  <c:v>01-May</c:v>
                </c:pt>
                <c:pt idx="48">
                  <c:v>02-May</c:v>
                </c:pt>
                <c:pt idx="49">
                  <c:v>03-May</c:v>
                </c:pt>
                <c:pt idx="50">
                  <c:v>04-May</c:v>
                </c:pt>
                <c:pt idx="51">
                  <c:v>05-May</c:v>
                </c:pt>
                <c:pt idx="52">
                  <c:v>06-May</c:v>
                </c:pt>
                <c:pt idx="53">
                  <c:v>07-May</c:v>
                </c:pt>
                <c:pt idx="54">
                  <c:v>08-May</c:v>
                </c:pt>
                <c:pt idx="55">
                  <c:v>09-May</c:v>
                </c:pt>
                <c:pt idx="56">
                  <c:v>10-May</c:v>
                </c:pt>
                <c:pt idx="57">
                  <c:v>11-May</c:v>
                </c:pt>
                <c:pt idx="58">
                  <c:v>12-May</c:v>
                </c:pt>
                <c:pt idx="59">
                  <c:v>13-May</c:v>
                </c:pt>
                <c:pt idx="60">
                  <c:v>14-May</c:v>
                </c:pt>
                <c:pt idx="61">
                  <c:v>15-May</c:v>
                </c:pt>
                <c:pt idx="62">
                  <c:v>16-May</c:v>
                </c:pt>
                <c:pt idx="63">
                  <c:v>17-May</c:v>
                </c:pt>
                <c:pt idx="64">
                  <c:v>18-May</c:v>
                </c:pt>
                <c:pt idx="65">
                  <c:v>19-May</c:v>
                </c:pt>
                <c:pt idx="66">
                  <c:v>20-May</c:v>
                </c:pt>
                <c:pt idx="67">
                  <c:v>21-May</c:v>
                </c:pt>
                <c:pt idx="68">
                  <c:v>22-May</c:v>
                </c:pt>
                <c:pt idx="69">
                  <c:v>23-May</c:v>
                </c:pt>
                <c:pt idx="70">
                  <c:v>24-May</c:v>
                </c:pt>
                <c:pt idx="71">
                  <c:v>25-May</c:v>
                </c:pt>
                <c:pt idx="72">
                  <c:v>26-May</c:v>
                </c:pt>
                <c:pt idx="73">
                  <c:v>27-May</c:v>
                </c:pt>
                <c:pt idx="74">
                  <c:v>28-May</c:v>
                </c:pt>
                <c:pt idx="75">
                  <c:v>29-May</c:v>
                </c:pt>
                <c:pt idx="76">
                  <c:v>30-May</c:v>
                </c:pt>
                <c:pt idx="77">
                  <c:v>31-May</c:v>
                </c:pt>
                <c:pt idx="78">
                  <c:v>01-Jun</c:v>
                </c:pt>
                <c:pt idx="79">
                  <c:v>02-Jun</c:v>
                </c:pt>
                <c:pt idx="80">
                  <c:v>03-Jun</c:v>
                </c:pt>
                <c:pt idx="81">
                  <c:v>04-Jun</c:v>
                </c:pt>
                <c:pt idx="82">
                  <c:v>05-Jun</c:v>
                </c:pt>
                <c:pt idx="83">
                  <c:v>06-Jun</c:v>
                </c:pt>
                <c:pt idx="84">
                  <c:v>07-Jun</c:v>
                </c:pt>
                <c:pt idx="85">
                  <c:v>08-Jun</c:v>
                </c:pt>
                <c:pt idx="86">
                  <c:v>09-Jun</c:v>
                </c:pt>
                <c:pt idx="87">
                  <c:v>10-Jun</c:v>
                </c:pt>
                <c:pt idx="88">
                  <c:v>11-Jun</c:v>
                </c:pt>
                <c:pt idx="89">
                  <c:v>12-Jun</c:v>
                </c:pt>
                <c:pt idx="90">
                  <c:v>13-Jun</c:v>
                </c:pt>
                <c:pt idx="91">
                  <c:v>14-Jun</c:v>
                </c:pt>
                <c:pt idx="92">
                  <c:v>15-Jun</c:v>
                </c:pt>
                <c:pt idx="93">
                  <c:v>16-Jun</c:v>
                </c:pt>
                <c:pt idx="94">
                  <c:v>17-Jun</c:v>
                </c:pt>
                <c:pt idx="95">
                  <c:v>18-Jun</c:v>
                </c:pt>
                <c:pt idx="96">
                  <c:v>19-Jun</c:v>
                </c:pt>
                <c:pt idx="97">
                  <c:v>20-Jun</c:v>
                </c:pt>
                <c:pt idx="98">
                  <c:v>21-Jun</c:v>
                </c:pt>
                <c:pt idx="99">
                  <c:v>22-Jun</c:v>
                </c:pt>
                <c:pt idx="100">
                  <c:v>23-Jun</c:v>
                </c:pt>
                <c:pt idx="101">
                  <c:v>24-Jun</c:v>
                </c:pt>
                <c:pt idx="102">
                  <c:v>25-Jun</c:v>
                </c:pt>
                <c:pt idx="103">
                  <c:v>26-Jun</c:v>
                </c:pt>
                <c:pt idx="104">
                  <c:v>27-Jun</c:v>
                </c:pt>
                <c:pt idx="105">
                  <c:v>28-Jun</c:v>
                </c:pt>
                <c:pt idx="106">
                  <c:v>29-Jun</c:v>
                </c:pt>
                <c:pt idx="107">
                  <c:v>30-Jun</c:v>
                </c:pt>
                <c:pt idx="108">
                  <c:v>01-Jul</c:v>
                </c:pt>
                <c:pt idx="109">
                  <c:v>02-Jul</c:v>
                </c:pt>
                <c:pt idx="110">
                  <c:v>03-Jul</c:v>
                </c:pt>
                <c:pt idx="111">
                  <c:v>04-Jul</c:v>
                </c:pt>
                <c:pt idx="112">
                  <c:v>05-Jul</c:v>
                </c:pt>
                <c:pt idx="113">
                  <c:v>06-Jul</c:v>
                </c:pt>
                <c:pt idx="114">
                  <c:v>07-Jul</c:v>
                </c:pt>
                <c:pt idx="115">
                  <c:v>08-Jul</c:v>
                </c:pt>
                <c:pt idx="116">
                  <c:v>09-Jul</c:v>
                </c:pt>
                <c:pt idx="117">
                  <c:v>10-Jul</c:v>
                </c:pt>
                <c:pt idx="118">
                  <c:v>11-Jul</c:v>
                </c:pt>
                <c:pt idx="119">
                  <c:v>12-Jul</c:v>
                </c:pt>
                <c:pt idx="120">
                  <c:v>13-Jul</c:v>
                </c:pt>
                <c:pt idx="121">
                  <c:v>14-Jul</c:v>
                </c:pt>
                <c:pt idx="122">
                  <c:v>15-Jul</c:v>
                </c:pt>
                <c:pt idx="123">
                  <c:v>16-Jul</c:v>
                </c:pt>
                <c:pt idx="124">
                  <c:v>17-Jul</c:v>
                </c:pt>
                <c:pt idx="125">
                  <c:v>18-Jul</c:v>
                </c:pt>
                <c:pt idx="126">
                  <c:v>19-Jul</c:v>
                </c:pt>
                <c:pt idx="127">
                  <c:v>20-Jul</c:v>
                </c:pt>
                <c:pt idx="128">
                  <c:v>21-Jul</c:v>
                </c:pt>
                <c:pt idx="129">
                  <c:v>22-Jul</c:v>
                </c:pt>
                <c:pt idx="130">
                  <c:v>23-Jul</c:v>
                </c:pt>
                <c:pt idx="131">
                  <c:v>24-Jul</c:v>
                </c:pt>
                <c:pt idx="132">
                  <c:v>25-Jul</c:v>
                </c:pt>
                <c:pt idx="133">
                  <c:v>26-Jul</c:v>
                </c:pt>
                <c:pt idx="134">
                  <c:v>27-Jul</c:v>
                </c:pt>
                <c:pt idx="135">
                  <c:v>28-Jul</c:v>
                </c:pt>
                <c:pt idx="136">
                  <c:v>29-Jul</c:v>
                </c:pt>
                <c:pt idx="137">
                  <c:v>30-Jul</c:v>
                </c:pt>
                <c:pt idx="138">
                  <c:v>31-Jul</c:v>
                </c:pt>
                <c:pt idx="139">
                  <c:v>01-Aug</c:v>
                </c:pt>
                <c:pt idx="140">
                  <c:v>02-Aug</c:v>
                </c:pt>
                <c:pt idx="141">
                  <c:v>03-Aug</c:v>
                </c:pt>
                <c:pt idx="142">
                  <c:v>04-Aug</c:v>
                </c:pt>
                <c:pt idx="143">
                  <c:v>05-Aug</c:v>
                </c:pt>
                <c:pt idx="144">
                  <c:v>06-Aug</c:v>
                </c:pt>
                <c:pt idx="145">
                  <c:v>07-Aug</c:v>
                </c:pt>
                <c:pt idx="146">
                  <c:v>08-Aug</c:v>
                </c:pt>
                <c:pt idx="147">
                  <c:v>09-Aug</c:v>
                </c:pt>
                <c:pt idx="148">
                  <c:v>10-Aug</c:v>
                </c:pt>
                <c:pt idx="149">
                  <c:v>11-Aug</c:v>
                </c:pt>
                <c:pt idx="150">
                  <c:v>12-Aug</c:v>
                </c:pt>
                <c:pt idx="151">
                  <c:v>13-Aug</c:v>
                </c:pt>
                <c:pt idx="152">
                  <c:v>14-Aug</c:v>
                </c:pt>
                <c:pt idx="153">
                  <c:v>15-Aug</c:v>
                </c:pt>
                <c:pt idx="154">
                  <c:v>16-Aug</c:v>
                </c:pt>
                <c:pt idx="155">
                  <c:v>17-Aug</c:v>
                </c:pt>
                <c:pt idx="156">
                  <c:v>18-Aug</c:v>
                </c:pt>
                <c:pt idx="157">
                  <c:v>19-Aug</c:v>
                </c:pt>
                <c:pt idx="158">
                  <c:v>20-Aug</c:v>
                </c:pt>
                <c:pt idx="159">
                  <c:v>21-Aug</c:v>
                </c:pt>
                <c:pt idx="160">
                  <c:v>22-Aug</c:v>
                </c:pt>
                <c:pt idx="161">
                  <c:v>23-Aug</c:v>
                </c:pt>
                <c:pt idx="162">
                  <c:v>24-Aug</c:v>
                </c:pt>
                <c:pt idx="163">
                  <c:v>25-Aug</c:v>
                </c:pt>
                <c:pt idx="164">
                  <c:v>26-Aug</c:v>
                </c:pt>
                <c:pt idx="165">
                  <c:v>27-Aug</c:v>
                </c:pt>
                <c:pt idx="166">
                  <c:v>28-Aug</c:v>
                </c:pt>
                <c:pt idx="167">
                  <c:v>29-Aug</c:v>
                </c:pt>
                <c:pt idx="168">
                  <c:v>30-Aug</c:v>
                </c:pt>
                <c:pt idx="169">
                  <c:v>31-Aug</c:v>
                </c:pt>
                <c:pt idx="170">
                  <c:v>01-Sep</c:v>
                </c:pt>
                <c:pt idx="171">
                  <c:v>02-Sep</c:v>
                </c:pt>
                <c:pt idx="172">
                  <c:v>03-Sep</c:v>
                </c:pt>
                <c:pt idx="173">
                  <c:v>04-Sep</c:v>
                </c:pt>
                <c:pt idx="174">
                  <c:v>05-Sep</c:v>
                </c:pt>
                <c:pt idx="175">
                  <c:v>06-Sep</c:v>
                </c:pt>
                <c:pt idx="176">
                  <c:v>07-Sep</c:v>
                </c:pt>
                <c:pt idx="177">
                  <c:v>08-Sep</c:v>
                </c:pt>
                <c:pt idx="178">
                  <c:v>09-Sep</c:v>
                </c:pt>
                <c:pt idx="179">
                  <c:v>10-Sep</c:v>
                </c:pt>
                <c:pt idx="180">
                  <c:v>11-Sep</c:v>
                </c:pt>
                <c:pt idx="181">
                  <c:v>12-Sep</c:v>
                </c:pt>
                <c:pt idx="182">
                  <c:v>13-Sep</c:v>
                </c:pt>
                <c:pt idx="183">
                  <c:v>14-Sep</c:v>
                </c:pt>
                <c:pt idx="184">
                  <c:v>15-Sep</c:v>
                </c:pt>
                <c:pt idx="185">
                  <c:v>16-Sep</c:v>
                </c:pt>
                <c:pt idx="186">
                  <c:v>17-Sep</c:v>
                </c:pt>
                <c:pt idx="187">
                  <c:v>18-Sep</c:v>
                </c:pt>
                <c:pt idx="188">
                  <c:v>19-Sep</c:v>
                </c:pt>
                <c:pt idx="189">
                  <c:v>20-Sep</c:v>
                </c:pt>
                <c:pt idx="190">
                  <c:v>21-Sep</c:v>
                </c:pt>
                <c:pt idx="191">
                  <c:v>22-Sep</c:v>
                </c:pt>
                <c:pt idx="192">
                  <c:v>23-Sep</c:v>
                </c:pt>
                <c:pt idx="193">
                  <c:v>24-Sep</c:v>
                </c:pt>
                <c:pt idx="194">
                  <c:v>25-Sep</c:v>
                </c:pt>
                <c:pt idx="195">
                  <c:v>26-Sep</c:v>
                </c:pt>
                <c:pt idx="196">
                  <c:v>27-Sep</c:v>
                </c:pt>
                <c:pt idx="197">
                  <c:v>28-Sep</c:v>
                </c:pt>
                <c:pt idx="198">
                  <c:v>29-Sep</c:v>
                </c:pt>
                <c:pt idx="199">
                  <c:v>30-Sep</c:v>
                </c:pt>
                <c:pt idx="200">
                  <c:v>01-Oct</c:v>
                </c:pt>
                <c:pt idx="201">
                  <c:v>02-Oct</c:v>
                </c:pt>
                <c:pt idx="202">
                  <c:v>03-Oct</c:v>
                </c:pt>
                <c:pt idx="203">
                  <c:v>04-Oct</c:v>
                </c:pt>
                <c:pt idx="204">
                  <c:v>05-Oct</c:v>
                </c:pt>
                <c:pt idx="205">
                  <c:v>06-Oct</c:v>
                </c:pt>
                <c:pt idx="206">
                  <c:v>07-Oct</c:v>
                </c:pt>
                <c:pt idx="207">
                  <c:v>08-Oct</c:v>
                </c:pt>
                <c:pt idx="208">
                  <c:v>09-Oct</c:v>
                </c:pt>
                <c:pt idx="209">
                  <c:v>10-Oct</c:v>
                </c:pt>
                <c:pt idx="210">
                  <c:v>11-Oct</c:v>
                </c:pt>
                <c:pt idx="211">
                  <c:v>12-Oct</c:v>
                </c:pt>
                <c:pt idx="212">
                  <c:v>13-Oct</c:v>
                </c:pt>
                <c:pt idx="213">
                  <c:v>14-Oct</c:v>
                </c:pt>
                <c:pt idx="214">
                  <c:v>15-Oct</c:v>
                </c:pt>
                <c:pt idx="215">
                  <c:v>16-Oct</c:v>
                </c:pt>
                <c:pt idx="216">
                  <c:v>17-Oct</c:v>
                </c:pt>
                <c:pt idx="217">
                  <c:v>18-Oct</c:v>
                </c:pt>
                <c:pt idx="218">
                  <c:v>19-Oct</c:v>
                </c:pt>
                <c:pt idx="219">
                  <c:v>20-Oct</c:v>
                </c:pt>
                <c:pt idx="220">
                  <c:v>21-Oct</c:v>
                </c:pt>
                <c:pt idx="221">
                  <c:v>22-Oct</c:v>
                </c:pt>
                <c:pt idx="222">
                  <c:v>23-Oct</c:v>
                </c:pt>
                <c:pt idx="223">
                  <c:v>24-Oct</c:v>
                </c:pt>
                <c:pt idx="224">
                  <c:v>25-Oct</c:v>
                </c:pt>
                <c:pt idx="225">
                  <c:v>26-Oct</c:v>
                </c:pt>
                <c:pt idx="226">
                  <c:v>27-Oct</c:v>
                </c:pt>
                <c:pt idx="227">
                  <c:v>28-Oct</c:v>
                </c:pt>
                <c:pt idx="228">
                  <c:v>29-Oct</c:v>
                </c:pt>
                <c:pt idx="229">
                  <c:v>30-Oct</c:v>
                </c:pt>
                <c:pt idx="230">
                  <c:v>31-Oct</c:v>
                </c:pt>
                <c:pt idx="231">
                  <c:v>01-Nov</c:v>
                </c:pt>
                <c:pt idx="232">
                  <c:v>02-Nov</c:v>
                </c:pt>
                <c:pt idx="233">
                  <c:v>03-Nov</c:v>
                </c:pt>
                <c:pt idx="234">
                  <c:v>04-Nov</c:v>
                </c:pt>
                <c:pt idx="235">
                  <c:v>05-Nov</c:v>
                </c:pt>
                <c:pt idx="236">
                  <c:v>06-Nov</c:v>
                </c:pt>
                <c:pt idx="237">
                  <c:v>07-Nov</c:v>
                </c:pt>
                <c:pt idx="238">
                  <c:v>08-Nov</c:v>
                </c:pt>
                <c:pt idx="239">
                  <c:v>09-Nov</c:v>
                </c:pt>
                <c:pt idx="240">
                  <c:v>10-Nov</c:v>
                </c:pt>
                <c:pt idx="241">
                  <c:v>11-Nov</c:v>
                </c:pt>
                <c:pt idx="242">
                  <c:v>12-Nov</c:v>
                </c:pt>
                <c:pt idx="243">
                  <c:v>13-Nov</c:v>
                </c:pt>
                <c:pt idx="244">
                  <c:v>14-Nov</c:v>
                </c:pt>
                <c:pt idx="245">
                  <c:v>15-Nov</c:v>
                </c:pt>
                <c:pt idx="246">
                  <c:v>16-Nov</c:v>
                </c:pt>
                <c:pt idx="247">
                  <c:v>17-Nov</c:v>
                </c:pt>
                <c:pt idx="248">
                  <c:v>18-Nov</c:v>
                </c:pt>
                <c:pt idx="249">
                  <c:v>19-Nov</c:v>
                </c:pt>
                <c:pt idx="250">
                  <c:v>20-Nov</c:v>
                </c:pt>
                <c:pt idx="251">
                  <c:v>21-Nov</c:v>
                </c:pt>
                <c:pt idx="252">
                  <c:v>22-Nov</c:v>
                </c:pt>
                <c:pt idx="253">
                  <c:v>23-Nov</c:v>
                </c:pt>
                <c:pt idx="254">
                  <c:v>24-Nov</c:v>
                </c:pt>
                <c:pt idx="255">
                  <c:v>25-Nov</c:v>
                </c:pt>
                <c:pt idx="256">
                  <c:v>26-Nov</c:v>
                </c:pt>
                <c:pt idx="257">
                  <c:v>27-Nov</c:v>
                </c:pt>
                <c:pt idx="258">
                  <c:v>28-Nov</c:v>
                </c:pt>
                <c:pt idx="259">
                  <c:v>29-Nov</c:v>
                </c:pt>
                <c:pt idx="260">
                  <c:v>30-Nov</c:v>
                </c:pt>
                <c:pt idx="261">
                  <c:v>01-Dec</c:v>
                </c:pt>
                <c:pt idx="262">
                  <c:v>02-Dec</c:v>
                </c:pt>
                <c:pt idx="263">
                  <c:v>03-Dec</c:v>
                </c:pt>
                <c:pt idx="264">
                  <c:v>04-Dec</c:v>
                </c:pt>
                <c:pt idx="265">
                  <c:v>05-Dec</c:v>
                </c:pt>
                <c:pt idx="266">
                  <c:v>06-Dec</c:v>
                </c:pt>
                <c:pt idx="267">
                  <c:v>07-Dec</c:v>
                </c:pt>
                <c:pt idx="268">
                  <c:v>08-Dec</c:v>
                </c:pt>
                <c:pt idx="269">
                  <c:v>09-Dec</c:v>
                </c:pt>
                <c:pt idx="270">
                  <c:v>10-Dec</c:v>
                </c:pt>
                <c:pt idx="271">
                  <c:v>11-Dec</c:v>
                </c:pt>
                <c:pt idx="272">
                  <c:v>12-Dec</c:v>
                </c:pt>
                <c:pt idx="273">
                  <c:v>13-Dec</c:v>
                </c:pt>
                <c:pt idx="274">
                  <c:v>14-Dec</c:v>
                </c:pt>
                <c:pt idx="275">
                  <c:v>15-Dec</c:v>
                </c:pt>
                <c:pt idx="276">
                  <c:v>16-Dec</c:v>
                </c:pt>
                <c:pt idx="277">
                  <c:v>17-Dec</c:v>
                </c:pt>
              </c:strCache>
            </c:strRef>
          </c:cat>
          <c:val>
            <c:numRef>
              <c:f>Ziekenhuisbedden!$R$19:$R$296</c:f>
              <c:numCache>
                <c:formatCode>General</c:formatCode>
                <c:ptCount val="278"/>
                <c:pt idx="0">
                  <c:v>54</c:v>
                </c:pt>
                <c:pt idx="1">
                  <c:v>79</c:v>
                </c:pt>
                <c:pt idx="2">
                  <c:v>100</c:v>
                </c:pt>
                <c:pt idx="3">
                  <c:v>131</c:v>
                </c:pt>
                <c:pt idx="4">
                  <c:v>165</c:v>
                </c:pt>
                <c:pt idx="5">
                  <c:v>228</c:v>
                </c:pt>
                <c:pt idx="6">
                  <c:v>290</c:v>
                </c:pt>
                <c:pt idx="7">
                  <c:v>322</c:v>
                </c:pt>
                <c:pt idx="8">
                  <c:v>385</c:v>
                </c:pt>
                <c:pt idx="9">
                  <c:v>474</c:v>
                </c:pt>
                <c:pt idx="10">
                  <c:v>612</c:v>
                </c:pt>
                <c:pt idx="11">
                  <c:v>690</c:v>
                </c:pt>
                <c:pt idx="12">
                  <c:v>789</c:v>
                </c:pt>
                <c:pt idx="13">
                  <c:v>867</c:v>
                </c:pt>
                <c:pt idx="14">
                  <c:v>942</c:v>
                </c:pt>
                <c:pt idx="15">
                  <c:v>1021</c:v>
                </c:pt>
                <c:pt idx="16">
                  <c:v>1088</c:v>
                </c:pt>
                <c:pt idx="17">
                  <c:v>1144</c:v>
                </c:pt>
                <c:pt idx="18">
                  <c:v>1205</c:v>
                </c:pt>
                <c:pt idx="19">
                  <c:v>1245</c:v>
                </c:pt>
                <c:pt idx="20">
                  <c:v>1261</c:v>
                </c:pt>
                <c:pt idx="21">
                  <c:v>1267</c:v>
                </c:pt>
                <c:pt idx="22">
                  <c:v>1260</c:v>
                </c:pt>
                <c:pt idx="23">
                  <c:v>1276</c:v>
                </c:pt>
                <c:pt idx="24">
                  <c:v>1285</c:v>
                </c:pt>
                <c:pt idx="25">
                  <c:v>1278</c:v>
                </c:pt>
                <c:pt idx="26">
                  <c:v>1262</c:v>
                </c:pt>
                <c:pt idx="27">
                  <c:v>1232</c:v>
                </c:pt>
                <c:pt idx="28">
                  <c:v>1234</c:v>
                </c:pt>
                <c:pt idx="29">
                  <c:v>1226</c:v>
                </c:pt>
                <c:pt idx="30">
                  <c:v>1204</c:v>
                </c:pt>
                <c:pt idx="31">
                  <c:v>1182</c:v>
                </c:pt>
                <c:pt idx="32">
                  <c:v>1150</c:v>
                </c:pt>
                <c:pt idx="33">
                  <c:v>1119</c:v>
                </c:pt>
                <c:pt idx="34">
                  <c:v>1081</c:v>
                </c:pt>
                <c:pt idx="35">
                  <c:v>1071</c:v>
                </c:pt>
                <c:pt idx="36">
                  <c:v>1079</c:v>
                </c:pt>
                <c:pt idx="37">
                  <c:v>1020</c:v>
                </c:pt>
                <c:pt idx="38">
                  <c:v>993</c:v>
                </c:pt>
                <c:pt idx="39">
                  <c:v>970</c:v>
                </c:pt>
                <c:pt idx="40">
                  <c:v>934</c:v>
                </c:pt>
                <c:pt idx="41">
                  <c:v>901</c:v>
                </c:pt>
                <c:pt idx="42">
                  <c:v>903</c:v>
                </c:pt>
                <c:pt idx="43">
                  <c:v>876</c:v>
                </c:pt>
                <c:pt idx="44">
                  <c:v>797</c:v>
                </c:pt>
                <c:pt idx="45">
                  <c:v>769</c:v>
                </c:pt>
                <c:pt idx="46">
                  <c:v>749</c:v>
                </c:pt>
                <c:pt idx="47">
                  <c:v>690</c:v>
                </c:pt>
                <c:pt idx="48">
                  <c:v>684</c:v>
                </c:pt>
                <c:pt idx="49">
                  <c:v>655</c:v>
                </c:pt>
                <c:pt idx="50">
                  <c:v>646</c:v>
                </c:pt>
                <c:pt idx="51">
                  <c:v>582</c:v>
                </c:pt>
                <c:pt idx="52">
                  <c:v>542</c:v>
                </c:pt>
                <c:pt idx="53">
                  <c:v>508</c:v>
                </c:pt>
                <c:pt idx="54">
                  <c:v>502</c:v>
                </c:pt>
                <c:pt idx="55">
                  <c:v>475</c:v>
                </c:pt>
                <c:pt idx="56">
                  <c:v>477</c:v>
                </c:pt>
                <c:pt idx="57">
                  <c:v>465</c:v>
                </c:pt>
                <c:pt idx="58">
                  <c:v>427</c:v>
                </c:pt>
                <c:pt idx="59">
                  <c:v>407</c:v>
                </c:pt>
                <c:pt idx="60">
                  <c:v>380</c:v>
                </c:pt>
                <c:pt idx="61">
                  <c:v>364</c:v>
                </c:pt>
                <c:pt idx="62">
                  <c:v>345</c:v>
                </c:pt>
                <c:pt idx="63">
                  <c:v>342</c:v>
                </c:pt>
                <c:pt idx="64">
                  <c:v>345</c:v>
                </c:pt>
                <c:pt idx="65">
                  <c:v>313</c:v>
                </c:pt>
                <c:pt idx="66">
                  <c:v>277</c:v>
                </c:pt>
                <c:pt idx="67">
                  <c:v>268</c:v>
                </c:pt>
                <c:pt idx="68">
                  <c:v>259</c:v>
                </c:pt>
                <c:pt idx="69">
                  <c:v>256</c:v>
                </c:pt>
                <c:pt idx="70">
                  <c:v>251</c:v>
                </c:pt>
                <c:pt idx="71">
                  <c:v>249</c:v>
                </c:pt>
                <c:pt idx="72">
                  <c:v>223</c:v>
                </c:pt>
                <c:pt idx="73">
                  <c:v>209</c:v>
                </c:pt>
                <c:pt idx="74">
                  <c:v>187</c:v>
                </c:pt>
                <c:pt idx="75">
                  <c:v>173</c:v>
                </c:pt>
                <c:pt idx="76">
                  <c:v>168</c:v>
                </c:pt>
                <c:pt idx="77">
                  <c:v>164</c:v>
                </c:pt>
                <c:pt idx="78">
                  <c:v>166</c:v>
                </c:pt>
                <c:pt idx="79">
                  <c:v>172</c:v>
                </c:pt>
                <c:pt idx="80">
                  <c:v>145</c:v>
                </c:pt>
                <c:pt idx="81">
                  <c:v>137</c:v>
                </c:pt>
                <c:pt idx="82">
                  <c:v>121</c:v>
                </c:pt>
                <c:pt idx="83">
                  <c:v>111</c:v>
                </c:pt>
                <c:pt idx="84">
                  <c:v>116</c:v>
                </c:pt>
                <c:pt idx="85">
                  <c:v>115</c:v>
                </c:pt>
                <c:pt idx="86">
                  <c:v>102</c:v>
                </c:pt>
                <c:pt idx="87">
                  <c:v>99</c:v>
                </c:pt>
                <c:pt idx="88">
                  <c:v>89</c:v>
                </c:pt>
                <c:pt idx="89">
                  <c:v>88</c:v>
                </c:pt>
                <c:pt idx="90">
                  <c:v>82</c:v>
                </c:pt>
                <c:pt idx="91">
                  <c:v>85</c:v>
                </c:pt>
                <c:pt idx="92">
                  <c:v>75</c:v>
                </c:pt>
                <c:pt idx="93">
                  <c:v>67</c:v>
                </c:pt>
                <c:pt idx="94">
                  <c:v>60</c:v>
                </c:pt>
                <c:pt idx="95">
                  <c:v>52</c:v>
                </c:pt>
                <c:pt idx="96">
                  <c:v>50</c:v>
                </c:pt>
                <c:pt idx="97">
                  <c:v>53</c:v>
                </c:pt>
                <c:pt idx="98">
                  <c:v>50</c:v>
                </c:pt>
                <c:pt idx="99">
                  <c:v>42</c:v>
                </c:pt>
                <c:pt idx="100">
                  <c:v>41</c:v>
                </c:pt>
                <c:pt idx="101">
                  <c:v>40</c:v>
                </c:pt>
                <c:pt idx="102">
                  <c:v>38</c:v>
                </c:pt>
                <c:pt idx="103">
                  <c:v>36</c:v>
                </c:pt>
                <c:pt idx="104">
                  <c:v>34</c:v>
                </c:pt>
                <c:pt idx="105">
                  <c:v>36</c:v>
                </c:pt>
                <c:pt idx="106">
                  <c:v>41</c:v>
                </c:pt>
                <c:pt idx="107">
                  <c:v>37</c:v>
                </c:pt>
                <c:pt idx="108">
                  <c:v>36</c:v>
                </c:pt>
                <c:pt idx="109">
                  <c:v>35</c:v>
                </c:pt>
                <c:pt idx="110">
                  <c:v>32</c:v>
                </c:pt>
                <c:pt idx="111">
                  <c:v>29</c:v>
                </c:pt>
                <c:pt idx="112">
                  <c:v>30</c:v>
                </c:pt>
                <c:pt idx="113">
                  <c:v>27</c:v>
                </c:pt>
                <c:pt idx="114">
                  <c:v>32</c:v>
                </c:pt>
                <c:pt idx="115">
                  <c:v>32</c:v>
                </c:pt>
                <c:pt idx="116">
                  <c:v>36</c:v>
                </c:pt>
                <c:pt idx="117">
                  <c:v>32</c:v>
                </c:pt>
                <c:pt idx="118">
                  <c:v>28</c:v>
                </c:pt>
                <c:pt idx="119">
                  <c:v>27</c:v>
                </c:pt>
                <c:pt idx="120">
                  <c:v>23</c:v>
                </c:pt>
                <c:pt idx="121">
                  <c:v>27</c:v>
                </c:pt>
                <c:pt idx="122">
                  <c:v>27</c:v>
                </c:pt>
                <c:pt idx="123">
                  <c:v>28</c:v>
                </c:pt>
                <c:pt idx="124">
                  <c:v>28</c:v>
                </c:pt>
                <c:pt idx="125">
                  <c:v>30</c:v>
                </c:pt>
                <c:pt idx="126">
                  <c:v>31</c:v>
                </c:pt>
                <c:pt idx="127">
                  <c:v>36</c:v>
                </c:pt>
                <c:pt idx="128">
                  <c:v>33</c:v>
                </c:pt>
                <c:pt idx="129">
                  <c:v>41</c:v>
                </c:pt>
                <c:pt idx="130">
                  <c:v>40</c:v>
                </c:pt>
                <c:pt idx="131">
                  <c:v>41</c:v>
                </c:pt>
                <c:pt idx="132">
                  <c:v>44</c:v>
                </c:pt>
                <c:pt idx="133">
                  <c:v>47</c:v>
                </c:pt>
                <c:pt idx="134">
                  <c:v>52</c:v>
                </c:pt>
                <c:pt idx="135">
                  <c:v>49</c:v>
                </c:pt>
                <c:pt idx="136">
                  <c:v>47</c:v>
                </c:pt>
                <c:pt idx="137">
                  <c:v>42</c:v>
                </c:pt>
                <c:pt idx="138">
                  <c:v>48</c:v>
                </c:pt>
                <c:pt idx="139">
                  <c:v>56</c:v>
                </c:pt>
                <c:pt idx="140">
                  <c:v>58</c:v>
                </c:pt>
                <c:pt idx="141">
                  <c:v>54</c:v>
                </c:pt>
                <c:pt idx="142">
                  <c:v>63</c:v>
                </c:pt>
                <c:pt idx="143">
                  <c:v>61</c:v>
                </c:pt>
                <c:pt idx="144">
                  <c:v>65</c:v>
                </c:pt>
                <c:pt idx="145">
                  <c:v>69</c:v>
                </c:pt>
                <c:pt idx="146">
                  <c:v>67</c:v>
                </c:pt>
                <c:pt idx="147">
                  <c:v>69</c:v>
                </c:pt>
                <c:pt idx="148">
                  <c:v>73</c:v>
                </c:pt>
                <c:pt idx="149">
                  <c:v>77</c:v>
                </c:pt>
                <c:pt idx="150">
                  <c:v>76</c:v>
                </c:pt>
                <c:pt idx="151">
                  <c:v>74</c:v>
                </c:pt>
                <c:pt idx="152">
                  <c:v>80</c:v>
                </c:pt>
                <c:pt idx="153">
                  <c:v>82</c:v>
                </c:pt>
                <c:pt idx="154">
                  <c:v>86</c:v>
                </c:pt>
                <c:pt idx="155">
                  <c:v>91</c:v>
                </c:pt>
                <c:pt idx="156">
                  <c:v>89</c:v>
                </c:pt>
                <c:pt idx="157">
                  <c:v>83</c:v>
                </c:pt>
                <c:pt idx="158">
                  <c:v>82</c:v>
                </c:pt>
                <c:pt idx="159">
                  <c:v>84</c:v>
                </c:pt>
                <c:pt idx="160">
                  <c:v>85</c:v>
                </c:pt>
                <c:pt idx="161">
                  <c:v>87</c:v>
                </c:pt>
                <c:pt idx="162">
                  <c:v>89</c:v>
                </c:pt>
                <c:pt idx="163">
                  <c:v>85</c:v>
                </c:pt>
                <c:pt idx="164">
                  <c:v>81</c:v>
                </c:pt>
                <c:pt idx="165">
                  <c:v>82</c:v>
                </c:pt>
                <c:pt idx="166">
                  <c:v>77</c:v>
                </c:pt>
                <c:pt idx="167">
                  <c:v>72</c:v>
                </c:pt>
                <c:pt idx="168">
                  <c:v>71</c:v>
                </c:pt>
                <c:pt idx="169">
                  <c:v>74</c:v>
                </c:pt>
                <c:pt idx="170">
                  <c:v>68</c:v>
                </c:pt>
                <c:pt idx="171">
                  <c:v>60</c:v>
                </c:pt>
                <c:pt idx="172">
                  <c:v>58</c:v>
                </c:pt>
                <c:pt idx="173">
                  <c:v>52</c:v>
                </c:pt>
                <c:pt idx="174">
                  <c:v>53</c:v>
                </c:pt>
                <c:pt idx="175">
                  <c:v>53</c:v>
                </c:pt>
                <c:pt idx="176">
                  <c:v>52</c:v>
                </c:pt>
                <c:pt idx="177">
                  <c:v>59</c:v>
                </c:pt>
                <c:pt idx="178">
                  <c:v>60</c:v>
                </c:pt>
                <c:pt idx="179">
                  <c:v>65</c:v>
                </c:pt>
                <c:pt idx="180">
                  <c:v>67</c:v>
                </c:pt>
                <c:pt idx="181">
                  <c:v>68</c:v>
                </c:pt>
                <c:pt idx="182">
                  <c:v>71</c:v>
                </c:pt>
                <c:pt idx="183">
                  <c:v>72</c:v>
                </c:pt>
                <c:pt idx="184">
                  <c:v>67</c:v>
                </c:pt>
                <c:pt idx="185">
                  <c:v>74</c:v>
                </c:pt>
                <c:pt idx="186">
                  <c:v>69</c:v>
                </c:pt>
                <c:pt idx="187">
                  <c:v>78</c:v>
                </c:pt>
                <c:pt idx="188">
                  <c:v>78</c:v>
                </c:pt>
                <c:pt idx="189">
                  <c:v>77</c:v>
                </c:pt>
                <c:pt idx="190">
                  <c:v>87</c:v>
                </c:pt>
                <c:pt idx="191">
                  <c:v>94</c:v>
                </c:pt>
                <c:pt idx="192">
                  <c:v>95</c:v>
                </c:pt>
                <c:pt idx="193">
                  <c:v>104</c:v>
                </c:pt>
                <c:pt idx="194">
                  <c:v>109</c:v>
                </c:pt>
                <c:pt idx="195">
                  <c:v>120</c:v>
                </c:pt>
                <c:pt idx="196">
                  <c:v>135</c:v>
                </c:pt>
                <c:pt idx="197">
                  <c:v>140</c:v>
                </c:pt>
                <c:pt idx="198">
                  <c:v>150</c:v>
                </c:pt>
                <c:pt idx="199">
                  <c:v>157</c:v>
                </c:pt>
                <c:pt idx="200">
                  <c:v>156</c:v>
                </c:pt>
                <c:pt idx="201">
                  <c:v>163</c:v>
                </c:pt>
                <c:pt idx="202">
                  <c:v>185</c:v>
                </c:pt>
                <c:pt idx="203">
                  <c:v>186</c:v>
                </c:pt>
                <c:pt idx="204">
                  <c:v>195</c:v>
                </c:pt>
                <c:pt idx="205">
                  <c:v>189</c:v>
                </c:pt>
                <c:pt idx="206">
                  <c:v>201</c:v>
                </c:pt>
                <c:pt idx="207">
                  <c:v>213</c:v>
                </c:pt>
                <c:pt idx="208">
                  <c:v>212</c:v>
                </c:pt>
                <c:pt idx="209">
                  <c:v>226</c:v>
                </c:pt>
                <c:pt idx="210">
                  <c:v>243</c:v>
                </c:pt>
                <c:pt idx="211">
                  <c:v>268</c:v>
                </c:pt>
                <c:pt idx="212">
                  <c:v>281</c:v>
                </c:pt>
                <c:pt idx="213">
                  <c:v>313</c:v>
                </c:pt>
                <c:pt idx="214">
                  <c:v>327</c:v>
                </c:pt>
                <c:pt idx="215">
                  <c:v>358</c:v>
                </c:pt>
                <c:pt idx="216">
                  <c:v>384</c:v>
                </c:pt>
                <c:pt idx="217">
                  <c:v>412</c:v>
                </c:pt>
                <c:pt idx="218">
                  <c:v>446</c:v>
                </c:pt>
                <c:pt idx="219">
                  <c:v>486</c:v>
                </c:pt>
                <c:pt idx="220">
                  <c:v>525</c:v>
                </c:pt>
                <c:pt idx="221">
                  <c:v>573</c:v>
                </c:pt>
                <c:pt idx="222">
                  <c:v>633</c:v>
                </c:pt>
                <c:pt idx="223">
                  <c:v>694</c:v>
                </c:pt>
                <c:pt idx="224">
                  <c:v>756</c:v>
                </c:pt>
                <c:pt idx="225">
                  <c:v>813</c:v>
                </c:pt>
                <c:pt idx="226">
                  <c:v>912</c:v>
                </c:pt>
                <c:pt idx="227">
                  <c:v>994</c:v>
                </c:pt>
                <c:pt idx="228">
                  <c:v>1057</c:v>
                </c:pt>
                <c:pt idx="229">
                  <c:v>1105</c:v>
                </c:pt>
                <c:pt idx="230">
                  <c:v>1161</c:v>
                </c:pt>
                <c:pt idx="231">
                  <c:v>1223</c:v>
                </c:pt>
                <c:pt idx="232">
                  <c:v>1302</c:v>
                </c:pt>
                <c:pt idx="233">
                  <c:v>1353</c:v>
                </c:pt>
                <c:pt idx="234">
                  <c:v>1412</c:v>
                </c:pt>
                <c:pt idx="235">
                  <c:v>1428</c:v>
                </c:pt>
                <c:pt idx="236">
                  <c:v>1459</c:v>
                </c:pt>
                <c:pt idx="237">
                  <c:v>1464</c:v>
                </c:pt>
                <c:pt idx="238">
                  <c:v>1470</c:v>
                </c:pt>
                <c:pt idx="239">
                  <c:v>1474</c:v>
                </c:pt>
                <c:pt idx="240">
                  <c:v>1470</c:v>
                </c:pt>
                <c:pt idx="241">
                  <c:v>1463</c:v>
                </c:pt>
                <c:pt idx="242">
                  <c:v>1456</c:v>
                </c:pt>
                <c:pt idx="243">
                  <c:v>1457</c:v>
                </c:pt>
                <c:pt idx="244">
                  <c:v>1423</c:v>
                </c:pt>
                <c:pt idx="245">
                  <c:v>1439</c:v>
                </c:pt>
                <c:pt idx="246">
                  <c:v>1408</c:v>
                </c:pt>
                <c:pt idx="247">
                  <c:v>1356</c:v>
                </c:pt>
                <c:pt idx="248">
                  <c:v>1323</c:v>
                </c:pt>
                <c:pt idx="249">
                  <c:v>1286</c:v>
                </c:pt>
                <c:pt idx="250">
                  <c:v>1256</c:v>
                </c:pt>
                <c:pt idx="251">
                  <c:v>1201</c:v>
                </c:pt>
                <c:pt idx="252">
                  <c:v>1194</c:v>
                </c:pt>
                <c:pt idx="253">
                  <c:v>1169</c:v>
                </c:pt>
                <c:pt idx="254">
                  <c:v>1105</c:v>
                </c:pt>
                <c:pt idx="255">
                  <c:v>1071</c:v>
                </c:pt>
                <c:pt idx="256">
                  <c:v>1034</c:v>
                </c:pt>
                <c:pt idx="257">
                  <c:v>997</c:v>
                </c:pt>
                <c:pt idx="258">
                  <c:v>946</c:v>
                </c:pt>
                <c:pt idx="259">
                  <c:v>904</c:v>
                </c:pt>
                <c:pt idx="260">
                  <c:v>900</c:v>
                </c:pt>
                <c:pt idx="261">
                  <c:v>854</c:v>
                </c:pt>
                <c:pt idx="262">
                  <c:v>829</c:v>
                </c:pt>
                <c:pt idx="263">
                  <c:v>786</c:v>
                </c:pt>
                <c:pt idx="264">
                  <c:v>789</c:v>
                </c:pt>
                <c:pt idx="265">
                  <c:v>758</c:v>
                </c:pt>
                <c:pt idx="266">
                  <c:v>743</c:v>
                </c:pt>
                <c:pt idx="267">
                  <c:v>724</c:v>
                </c:pt>
                <c:pt idx="268">
                  <c:v>677</c:v>
                </c:pt>
                <c:pt idx="269">
                  <c:v>662</c:v>
                </c:pt>
                <c:pt idx="270">
                  <c:v>658</c:v>
                </c:pt>
                <c:pt idx="271">
                  <c:v>646</c:v>
                </c:pt>
                <c:pt idx="272">
                  <c:v>627</c:v>
                </c:pt>
                <c:pt idx="273">
                  <c:v>617</c:v>
                </c:pt>
                <c:pt idx="274">
                  <c:v>615</c:v>
                </c:pt>
                <c:pt idx="275">
                  <c:v>594</c:v>
                </c:pt>
                <c:pt idx="276">
                  <c:v>571</c:v>
                </c:pt>
                <c:pt idx="277">
                  <c:v>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32-498E-967C-43CD46721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099663"/>
        <c:axId val="1330042463"/>
      </c:lineChart>
      <c:catAx>
        <c:axId val="1554099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330042463"/>
        <c:crosses val="autoZero"/>
        <c:auto val="1"/>
        <c:lblAlgn val="ctr"/>
        <c:lblOffset val="100"/>
        <c:noMultiLvlLbl val="0"/>
      </c:catAx>
      <c:valAx>
        <c:axId val="1330042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554099663"/>
        <c:crosses val="autoZero"/>
        <c:crossBetween val="between"/>
      </c:valAx>
      <c:valAx>
        <c:axId val="1400228287"/>
        <c:scaling>
          <c:orientation val="minMax"/>
        </c:scaling>
        <c:delete val="0"/>
        <c:axPos val="r"/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385679775"/>
        <c:crosses val="max"/>
        <c:crossBetween val="between"/>
      </c:valAx>
      <c:catAx>
        <c:axId val="13856797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02282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Taux d'occupation des      hôpitaux COVID</a:t>
            </a:r>
            <a:endParaRPr lang="en-BE">
              <a:effectLst/>
            </a:endParaRPr>
          </a:p>
        </c:rich>
      </c:tx>
      <c:layout>
        <c:manualLayout>
          <c:xMode val="edge"/>
          <c:yMode val="edge"/>
          <c:x val="0.16831658824751383"/>
          <c:y val="7.71044287812497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areaChart>
        <c:grouping val="standard"/>
        <c:varyColors val="0"/>
        <c:ser>
          <c:idx val="6"/>
          <c:order val="5"/>
          <c:tx>
            <c:strRef>
              <c:f>Ziekenhuisbedden!$T$18</c:f>
              <c:strCache>
                <c:ptCount val="1"/>
                <c:pt idx="0">
                  <c:v>85+ 2020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effectLst/>
          </c:spPr>
          <c:cat>
            <c:strRef>
              <c:f>Ziekenhuisbedden!$M$19:$M$296</c:f>
              <c:strCache>
                <c:ptCount val="278"/>
                <c:pt idx="0">
                  <c:v>15-Mar</c:v>
                </c:pt>
                <c:pt idx="1">
                  <c:v>16-Mar</c:v>
                </c:pt>
                <c:pt idx="2">
                  <c:v>17-Mar</c:v>
                </c:pt>
                <c:pt idx="3">
                  <c:v>18-Mar</c:v>
                </c:pt>
                <c:pt idx="4">
                  <c:v>19-Mar</c:v>
                </c:pt>
                <c:pt idx="5">
                  <c:v>20-Mar</c:v>
                </c:pt>
                <c:pt idx="6">
                  <c:v>21-Mar</c:v>
                </c:pt>
                <c:pt idx="7">
                  <c:v>22-Mar</c:v>
                </c:pt>
                <c:pt idx="8">
                  <c:v>23-Mar</c:v>
                </c:pt>
                <c:pt idx="9">
                  <c:v>24-Mar</c:v>
                </c:pt>
                <c:pt idx="10">
                  <c:v>25-Mar</c:v>
                </c:pt>
                <c:pt idx="11">
                  <c:v>26-Mar</c:v>
                </c:pt>
                <c:pt idx="12">
                  <c:v>27-Mar</c:v>
                </c:pt>
                <c:pt idx="13">
                  <c:v>28-Mar</c:v>
                </c:pt>
                <c:pt idx="14">
                  <c:v>29-Mar</c:v>
                </c:pt>
                <c:pt idx="15">
                  <c:v>30-Mar</c:v>
                </c:pt>
                <c:pt idx="16">
                  <c:v>31-Mar</c:v>
                </c:pt>
                <c:pt idx="17">
                  <c:v>01-Apr</c:v>
                </c:pt>
                <c:pt idx="18">
                  <c:v>02-Apr</c:v>
                </c:pt>
                <c:pt idx="19">
                  <c:v>03-Apr</c:v>
                </c:pt>
                <c:pt idx="20">
                  <c:v>04-Apr</c:v>
                </c:pt>
                <c:pt idx="21">
                  <c:v>05-Apr</c:v>
                </c:pt>
                <c:pt idx="22">
                  <c:v>06-Apr</c:v>
                </c:pt>
                <c:pt idx="23">
                  <c:v>07-Apr</c:v>
                </c:pt>
                <c:pt idx="24">
                  <c:v>08-Apr</c:v>
                </c:pt>
                <c:pt idx="25">
                  <c:v>09-Apr</c:v>
                </c:pt>
                <c:pt idx="26">
                  <c:v>10-Apr</c:v>
                </c:pt>
                <c:pt idx="27">
                  <c:v>11-Apr</c:v>
                </c:pt>
                <c:pt idx="28">
                  <c:v>12-Apr</c:v>
                </c:pt>
                <c:pt idx="29">
                  <c:v>13-Apr</c:v>
                </c:pt>
                <c:pt idx="30">
                  <c:v>14-Apr</c:v>
                </c:pt>
                <c:pt idx="31">
                  <c:v>15-Apr</c:v>
                </c:pt>
                <c:pt idx="32">
                  <c:v>16-Apr</c:v>
                </c:pt>
                <c:pt idx="33">
                  <c:v>17-Apr</c:v>
                </c:pt>
                <c:pt idx="34">
                  <c:v>18-Apr</c:v>
                </c:pt>
                <c:pt idx="35">
                  <c:v>19-Apr</c:v>
                </c:pt>
                <c:pt idx="36">
                  <c:v>20-Apr</c:v>
                </c:pt>
                <c:pt idx="37">
                  <c:v>21-Apr</c:v>
                </c:pt>
                <c:pt idx="38">
                  <c:v>22-Apr</c:v>
                </c:pt>
                <c:pt idx="39">
                  <c:v>23-Apr</c:v>
                </c:pt>
                <c:pt idx="40">
                  <c:v>24-Apr</c:v>
                </c:pt>
                <c:pt idx="41">
                  <c:v>25-Apr</c:v>
                </c:pt>
                <c:pt idx="42">
                  <c:v>26-Apr</c:v>
                </c:pt>
                <c:pt idx="43">
                  <c:v>27-Apr</c:v>
                </c:pt>
                <c:pt idx="44">
                  <c:v>28-Apr</c:v>
                </c:pt>
                <c:pt idx="45">
                  <c:v>29-Apr</c:v>
                </c:pt>
                <c:pt idx="46">
                  <c:v>30-Apr</c:v>
                </c:pt>
                <c:pt idx="47">
                  <c:v>01-May</c:v>
                </c:pt>
                <c:pt idx="48">
                  <c:v>02-May</c:v>
                </c:pt>
                <c:pt idx="49">
                  <c:v>03-May</c:v>
                </c:pt>
                <c:pt idx="50">
                  <c:v>04-May</c:v>
                </c:pt>
                <c:pt idx="51">
                  <c:v>05-May</c:v>
                </c:pt>
                <c:pt idx="52">
                  <c:v>06-May</c:v>
                </c:pt>
                <c:pt idx="53">
                  <c:v>07-May</c:v>
                </c:pt>
                <c:pt idx="54">
                  <c:v>08-May</c:v>
                </c:pt>
                <c:pt idx="55">
                  <c:v>09-May</c:v>
                </c:pt>
                <c:pt idx="56">
                  <c:v>10-May</c:v>
                </c:pt>
                <c:pt idx="57">
                  <c:v>11-May</c:v>
                </c:pt>
                <c:pt idx="58">
                  <c:v>12-May</c:v>
                </c:pt>
                <c:pt idx="59">
                  <c:v>13-May</c:v>
                </c:pt>
                <c:pt idx="60">
                  <c:v>14-May</c:v>
                </c:pt>
                <c:pt idx="61">
                  <c:v>15-May</c:v>
                </c:pt>
                <c:pt idx="62">
                  <c:v>16-May</c:v>
                </c:pt>
                <c:pt idx="63">
                  <c:v>17-May</c:v>
                </c:pt>
                <c:pt idx="64">
                  <c:v>18-May</c:v>
                </c:pt>
                <c:pt idx="65">
                  <c:v>19-May</c:v>
                </c:pt>
                <c:pt idx="66">
                  <c:v>20-May</c:v>
                </c:pt>
                <c:pt idx="67">
                  <c:v>21-May</c:v>
                </c:pt>
                <c:pt idx="68">
                  <c:v>22-May</c:v>
                </c:pt>
                <c:pt idx="69">
                  <c:v>23-May</c:v>
                </c:pt>
                <c:pt idx="70">
                  <c:v>24-May</c:v>
                </c:pt>
                <c:pt idx="71">
                  <c:v>25-May</c:v>
                </c:pt>
                <c:pt idx="72">
                  <c:v>26-May</c:v>
                </c:pt>
                <c:pt idx="73">
                  <c:v>27-May</c:v>
                </c:pt>
                <c:pt idx="74">
                  <c:v>28-May</c:v>
                </c:pt>
                <c:pt idx="75">
                  <c:v>29-May</c:v>
                </c:pt>
                <c:pt idx="76">
                  <c:v>30-May</c:v>
                </c:pt>
                <c:pt idx="77">
                  <c:v>31-May</c:v>
                </c:pt>
                <c:pt idx="78">
                  <c:v>01-Jun</c:v>
                </c:pt>
                <c:pt idx="79">
                  <c:v>02-Jun</c:v>
                </c:pt>
                <c:pt idx="80">
                  <c:v>03-Jun</c:v>
                </c:pt>
                <c:pt idx="81">
                  <c:v>04-Jun</c:v>
                </c:pt>
                <c:pt idx="82">
                  <c:v>05-Jun</c:v>
                </c:pt>
                <c:pt idx="83">
                  <c:v>06-Jun</c:v>
                </c:pt>
                <c:pt idx="84">
                  <c:v>07-Jun</c:v>
                </c:pt>
                <c:pt idx="85">
                  <c:v>08-Jun</c:v>
                </c:pt>
                <c:pt idx="86">
                  <c:v>09-Jun</c:v>
                </c:pt>
                <c:pt idx="87">
                  <c:v>10-Jun</c:v>
                </c:pt>
                <c:pt idx="88">
                  <c:v>11-Jun</c:v>
                </c:pt>
                <c:pt idx="89">
                  <c:v>12-Jun</c:v>
                </c:pt>
                <c:pt idx="90">
                  <c:v>13-Jun</c:v>
                </c:pt>
                <c:pt idx="91">
                  <c:v>14-Jun</c:v>
                </c:pt>
                <c:pt idx="92">
                  <c:v>15-Jun</c:v>
                </c:pt>
                <c:pt idx="93">
                  <c:v>16-Jun</c:v>
                </c:pt>
                <c:pt idx="94">
                  <c:v>17-Jun</c:v>
                </c:pt>
                <c:pt idx="95">
                  <c:v>18-Jun</c:v>
                </c:pt>
                <c:pt idx="96">
                  <c:v>19-Jun</c:v>
                </c:pt>
                <c:pt idx="97">
                  <c:v>20-Jun</c:v>
                </c:pt>
                <c:pt idx="98">
                  <c:v>21-Jun</c:v>
                </c:pt>
                <c:pt idx="99">
                  <c:v>22-Jun</c:v>
                </c:pt>
                <c:pt idx="100">
                  <c:v>23-Jun</c:v>
                </c:pt>
                <c:pt idx="101">
                  <c:v>24-Jun</c:v>
                </c:pt>
                <c:pt idx="102">
                  <c:v>25-Jun</c:v>
                </c:pt>
                <c:pt idx="103">
                  <c:v>26-Jun</c:v>
                </c:pt>
                <c:pt idx="104">
                  <c:v>27-Jun</c:v>
                </c:pt>
                <c:pt idx="105">
                  <c:v>28-Jun</c:v>
                </c:pt>
                <c:pt idx="106">
                  <c:v>29-Jun</c:v>
                </c:pt>
                <c:pt idx="107">
                  <c:v>30-Jun</c:v>
                </c:pt>
                <c:pt idx="108">
                  <c:v>01-Jul</c:v>
                </c:pt>
                <c:pt idx="109">
                  <c:v>02-Jul</c:v>
                </c:pt>
                <c:pt idx="110">
                  <c:v>03-Jul</c:v>
                </c:pt>
                <c:pt idx="111">
                  <c:v>04-Jul</c:v>
                </c:pt>
                <c:pt idx="112">
                  <c:v>05-Jul</c:v>
                </c:pt>
                <c:pt idx="113">
                  <c:v>06-Jul</c:v>
                </c:pt>
                <c:pt idx="114">
                  <c:v>07-Jul</c:v>
                </c:pt>
                <c:pt idx="115">
                  <c:v>08-Jul</c:v>
                </c:pt>
                <c:pt idx="116">
                  <c:v>09-Jul</c:v>
                </c:pt>
                <c:pt idx="117">
                  <c:v>10-Jul</c:v>
                </c:pt>
                <c:pt idx="118">
                  <c:v>11-Jul</c:v>
                </c:pt>
                <c:pt idx="119">
                  <c:v>12-Jul</c:v>
                </c:pt>
                <c:pt idx="120">
                  <c:v>13-Jul</c:v>
                </c:pt>
                <c:pt idx="121">
                  <c:v>14-Jul</c:v>
                </c:pt>
                <c:pt idx="122">
                  <c:v>15-Jul</c:v>
                </c:pt>
                <c:pt idx="123">
                  <c:v>16-Jul</c:v>
                </c:pt>
                <c:pt idx="124">
                  <c:v>17-Jul</c:v>
                </c:pt>
                <c:pt idx="125">
                  <c:v>18-Jul</c:v>
                </c:pt>
                <c:pt idx="126">
                  <c:v>19-Jul</c:v>
                </c:pt>
                <c:pt idx="127">
                  <c:v>20-Jul</c:v>
                </c:pt>
                <c:pt idx="128">
                  <c:v>21-Jul</c:v>
                </c:pt>
                <c:pt idx="129">
                  <c:v>22-Jul</c:v>
                </c:pt>
                <c:pt idx="130">
                  <c:v>23-Jul</c:v>
                </c:pt>
                <c:pt idx="131">
                  <c:v>24-Jul</c:v>
                </c:pt>
                <c:pt idx="132">
                  <c:v>25-Jul</c:v>
                </c:pt>
                <c:pt idx="133">
                  <c:v>26-Jul</c:v>
                </c:pt>
                <c:pt idx="134">
                  <c:v>27-Jul</c:v>
                </c:pt>
                <c:pt idx="135">
                  <c:v>28-Jul</c:v>
                </c:pt>
                <c:pt idx="136">
                  <c:v>29-Jul</c:v>
                </c:pt>
                <c:pt idx="137">
                  <c:v>30-Jul</c:v>
                </c:pt>
                <c:pt idx="138">
                  <c:v>31-Jul</c:v>
                </c:pt>
                <c:pt idx="139">
                  <c:v>01-Aug</c:v>
                </c:pt>
                <c:pt idx="140">
                  <c:v>02-Aug</c:v>
                </c:pt>
                <c:pt idx="141">
                  <c:v>03-Aug</c:v>
                </c:pt>
                <c:pt idx="142">
                  <c:v>04-Aug</c:v>
                </c:pt>
                <c:pt idx="143">
                  <c:v>05-Aug</c:v>
                </c:pt>
                <c:pt idx="144">
                  <c:v>06-Aug</c:v>
                </c:pt>
                <c:pt idx="145">
                  <c:v>07-Aug</c:v>
                </c:pt>
                <c:pt idx="146">
                  <c:v>08-Aug</c:v>
                </c:pt>
                <c:pt idx="147">
                  <c:v>09-Aug</c:v>
                </c:pt>
                <c:pt idx="148">
                  <c:v>10-Aug</c:v>
                </c:pt>
                <c:pt idx="149">
                  <c:v>11-Aug</c:v>
                </c:pt>
                <c:pt idx="150">
                  <c:v>12-Aug</c:v>
                </c:pt>
                <c:pt idx="151">
                  <c:v>13-Aug</c:v>
                </c:pt>
                <c:pt idx="152">
                  <c:v>14-Aug</c:v>
                </c:pt>
                <c:pt idx="153">
                  <c:v>15-Aug</c:v>
                </c:pt>
                <c:pt idx="154">
                  <c:v>16-Aug</c:v>
                </c:pt>
                <c:pt idx="155">
                  <c:v>17-Aug</c:v>
                </c:pt>
                <c:pt idx="156">
                  <c:v>18-Aug</c:v>
                </c:pt>
                <c:pt idx="157">
                  <c:v>19-Aug</c:v>
                </c:pt>
                <c:pt idx="158">
                  <c:v>20-Aug</c:v>
                </c:pt>
                <c:pt idx="159">
                  <c:v>21-Aug</c:v>
                </c:pt>
                <c:pt idx="160">
                  <c:v>22-Aug</c:v>
                </c:pt>
                <c:pt idx="161">
                  <c:v>23-Aug</c:v>
                </c:pt>
                <c:pt idx="162">
                  <c:v>24-Aug</c:v>
                </c:pt>
                <c:pt idx="163">
                  <c:v>25-Aug</c:v>
                </c:pt>
                <c:pt idx="164">
                  <c:v>26-Aug</c:v>
                </c:pt>
                <c:pt idx="165">
                  <c:v>27-Aug</c:v>
                </c:pt>
                <c:pt idx="166">
                  <c:v>28-Aug</c:v>
                </c:pt>
                <c:pt idx="167">
                  <c:v>29-Aug</c:v>
                </c:pt>
                <c:pt idx="168">
                  <c:v>30-Aug</c:v>
                </c:pt>
                <c:pt idx="169">
                  <c:v>31-Aug</c:v>
                </c:pt>
                <c:pt idx="170">
                  <c:v>01-Sep</c:v>
                </c:pt>
                <c:pt idx="171">
                  <c:v>02-Sep</c:v>
                </c:pt>
                <c:pt idx="172">
                  <c:v>03-Sep</c:v>
                </c:pt>
                <c:pt idx="173">
                  <c:v>04-Sep</c:v>
                </c:pt>
                <c:pt idx="174">
                  <c:v>05-Sep</c:v>
                </c:pt>
                <c:pt idx="175">
                  <c:v>06-Sep</c:v>
                </c:pt>
                <c:pt idx="176">
                  <c:v>07-Sep</c:v>
                </c:pt>
                <c:pt idx="177">
                  <c:v>08-Sep</c:v>
                </c:pt>
                <c:pt idx="178">
                  <c:v>09-Sep</c:v>
                </c:pt>
                <c:pt idx="179">
                  <c:v>10-Sep</c:v>
                </c:pt>
                <c:pt idx="180">
                  <c:v>11-Sep</c:v>
                </c:pt>
                <c:pt idx="181">
                  <c:v>12-Sep</c:v>
                </c:pt>
                <c:pt idx="182">
                  <c:v>13-Sep</c:v>
                </c:pt>
                <c:pt idx="183">
                  <c:v>14-Sep</c:v>
                </c:pt>
                <c:pt idx="184">
                  <c:v>15-Sep</c:v>
                </c:pt>
                <c:pt idx="185">
                  <c:v>16-Sep</c:v>
                </c:pt>
                <c:pt idx="186">
                  <c:v>17-Sep</c:v>
                </c:pt>
                <c:pt idx="187">
                  <c:v>18-Sep</c:v>
                </c:pt>
                <c:pt idx="188">
                  <c:v>19-Sep</c:v>
                </c:pt>
                <c:pt idx="189">
                  <c:v>20-Sep</c:v>
                </c:pt>
                <c:pt idx="190">
                  <c:v>21-Sep</c:v>
                </c:pt>
                <c:pt idx="191">
                  <c:v>22-Sep</c:v>
                </c:pt>
                <c:pt idx="192">
                  <c:v>23-Sep</c:v>
                </c:pt>
                <c:pt idx="193">
                  <c:v>24-Sep</c:v>
                </c:pt>
                <c:pt idx="194">
                  <c:v>25-Sep</c:v>
                </c:pt>
                <c:pt idx="195">
                  <c:v>26-Sep</c:v>
                </c:pt>
                <c:pt idx="196">
                  <c:v>27-Sep</c:v>
                </c:pt>
                <c:pt idx="197">
                  <c:v>28-Sep</c:v>
                </c:pt>
                <c:pt idx="198">
                  <c:v>29-Sep</c:v>
                </c:pt>
                <c:pt idx="199">
                  <c:v>30-Sep</c:v>
                </c:pt>
                <c:pt idx="200">
                  <c:v>01-Oct</c:v>
                </c:pt>
                <c:pt idx="201">
                  <c:v>02-Oct</c:v>
                </c:pt>
                <c:pt idx="202">
                  <c:v>03-Oct</c:v>
                </c:pt>
                <c:pt idx="203">
                  <c:v>04-Oct</c:v>
                </c:pt>
                <c:pt idx="204">
                  <c:v>05-Oct</c:v>
                </c:pt>
                <c:pt idx="205">
                  <c:v>06-Oct</c:v>
                </c:pt>
                <c:pt idx="206">
                  <c:v>07-Oct</c:v>
                </c:pt>
                <c:pt idx="207">
                  <c:v>08-Oct</c:v>
                </c:pt>
                <c:pt idx="208">
                  <c:v>09-Oct</c:v>
                </c:pt>
                <c:pt idx="209">
                  <c:v>10-Oct</c:v>
                </c:pt>
                <c:pt idx="210">
                  <c:v>11-Oct</c:v>
                </c:pt>
                <c:pt idx="211">
                  <c:v>12-Oct</c:v>
                </c:pt>
                <c:pt idx="212">
                  <c:v>13-Oct</c:v>
                </c:pt>
                <c:pt idx="213">
                  <c:v>14-Oct</c:v>
                </c:pt>
                <c:pt idx="214">
                  <c:v>15-Oct</c:v>
                </c:pt>
                <c:pt idx="215">
                  <c:v>16-Oct</c:v>
                </c:pt>
                <c:pt idx="216">
                  <c:v>17-Oct</c:v>
                </c:pt>
                <c:pt idx="217">
                  <c:v>18-Oct</c:v>
                </c:pt>
                <c:pt idx="218">
                  <c:v>19-Oct</c:v>
                </c:pt>
                <c:pt idx="219">
                  <c:v>20-Oct</c:v>
                </c:pt>
                <c:pt idx="220">
                  <c:v>21-Oct</c:v>
                </c:pt>
                <c:pt idx="221">
                  <c:v>22-Oct</c:v>
                </c:pt>
                <c:pt idx="222">
                  <c:v>23-Oct</c:v>
                </c:pt>
                <c:pt idx="223">
                  <c:v>24-Oct</c:v>
                </c:pt>
                <c:pt idx="224">
                  <c:v>25-Oct</c:v>
                </c:pt>
                <c:pt idx="225">
                  <c:v>26-Oct</c:v>
                </c:pt>
                <c:pt idx="226">
                  <c:v>27-Oct</c:v>
                </c:pt>
                <c:pt idx="227">
                  <c:v>28-Oct</c:v>
                </c:pt>
                <c:pt idx="228">
                  <c:v>29-Oct</c:v>
                </c:pt>
                <c:pt idx="229">
                  <c:v>30-Oct</c:v>
                </c:pt>
                <c:pt idx="230">
                  <c:v>31-Oct</c:v>
                </c:pt>
                <c:pt idx="231">
                  <c:v>01-Nov</c:v>
                </c:pt>
                <c:pt idx="232">
                  <c:v>02-Nov</c:v>
                </c:pt>
                <c:pt idx="233">
                  <c:v>03-Nov</c:v>
                </c:pt>
                <c:pt idx="234">
                  <c:v>04-Nov</c:v>
                </c:pt>
                <c:pt idx="235">
                  <c:v>05-Nov</c:v>
                </c:pt>
                <c:pt idx="236">
                  <c:v>06-Nov</c:v>
                </c:pt>
                <c:pt idx="237">
                  <c:v>07-Nov</c:v>
                </c:pt>
                <c:pt idx="238">
                  <c:v>08-Nov</c:v>
                </c:pt>
                <c:pt idx="239">
                  <c:v>09-Nov</c:v>
                </c:pt>
                <c:pt idx="240">
                  <c:v>10-Nov</c:v>
                </c:pt>
                <c:pt idx="241">
                  <c:v>11-Nov</c:v>
                </c:pt>
                <c:pt idx="242">
                  <c:v>12-Nov</c:v>
                </c:pt>
                <c:pt idx="243">
                  <c:v>13-Nov</c:v>
                </c:pt>
                <c:pt idx="244">
                  <c:v>14-Nov</c:v>
                </c:pt>
                <c:pt idx="245">
                  <c:v>15-Nov</c:v>
                </c:pt>
                <c:pt idx="246">
                  <c:v>16-Nov</c:v>
                </c:pt>
                <c:pt idx="247">
                  <c:v>17-Nov</c:v>
                </c:pt>
                <c:pt idx="248">
                  <c:v>18-Nov</c:v>
                </c:pt>
                <c:pt idx="249">
                  <c:v>19-Nov</c:v>
                </c:pt>
                <c:pt idx="250">
                  <c:v>20-Nov</c:v>
                </c:pt>
                <c:pt idx="251">
                  <c:v>21-Nov</c:v>
                </c:pt>
                <c:pt idx="252">
                  <c:v>22-Nov</c:v>
                </c:pt>
                <c:pt idx="253">
                  <c:v>23-Nov</c:v>
                </c:pt>
                <c:pt idx="254">
                  <c:v>24-Nov</c:v>
                </c:pt>
                <c:pt idx="255">
                  <c:v>25-Nov</c:v>
                </c:pt>
                <c:pt idx="256">
                  <c:v>26-Nov</c:v>
                </c:pt>
                <c:pt idx="257">
                  <c:v>27-Nov</c:v>
                </c:pt>
                <c:pt idx="258">
                  <c:v>28-Nov</c:v>
                </c:pt>
                <c:pt idx="259">
                  <c:v>29-Nov</c:v>
                </c:pt>
                <c:pt idx="260">
                  <c:v>30-Nov</c:v>
                </c:pt>
                <c:pt idx="261">
                  <c:v>01-Dec</c:v>
                </c:pt>
                <c:pt idx="262">
                  <c:v>02-Dec</c:v>
                </c:pt>
                <c:pt idx="263">
                  <c:v>03-Dec</c:v>
                </c:pt>
                <c:pt idx="264">
                  <c:v>04-Dec</c:v>
                </c:pt>
                <c:pt idx="265">
                  <c:v>05-Dec</c:v>
                </c:pt>
                <c:pt idx="266">
                  <c:v>06-Dec</c:v>
                </c:pt>
                <c:pt idx="267">
                  <c:v>07-Dec</c:v>
                </c:pt>
                <c:pt idx="268">
                  <c:v>08-Dec</c:v>
                </c:pt>
                <c:pt idx="269">
                  <c:v>09-Dec</c:v>
                </c:pt>
                <c:pt idx="270">
                  <c:v>10-Dec</c:v>
                </c:pt>
                <c:pt idx="271">
                  <c:v>11-Dec</c:v>
                </c:pt>
                <c:pt idx="272">
                  <c:v>12-Dec</c:v>
                </c:pt>
                <c:pt idx="273">
                  <c:v>13-Dec</c:v>
                </c:pt>
                <c:pt idx="274">
                  <c:v>14-Dec</c:v>
                </c:pt>
                <c:pt idx="275">
                  <c:v>15-Dec</c:v>
                </c:pt>
                <c:pt idx="276">
                  <c:v>16-Dec</c:v>
                </c:pt>
                <c:pt idx="277">
                  <c:v>17-Dec</c:v>
                </c:pt>
              </c:strCache>
            </c:strRef>
          </c:cat>
          <c:val>
            <c:numRef>
              <c:f>Ziekenhuisbedden!$T$19:$T$296</c:f>
              <c:numCache>
                <c:formatCode>_-* #,##0_-;\-* #,##0_-;_-* "-"??_-;_-@_-</c:formatCode>
                <c:ptCount val="278"/>
                <c:pt idx="0">
                  <c:v>335139</c:v>
                </c:pt>
                <c:pt idx="1">
                  <c:v>335139</c:v>
                </c:pt>
                <c:pt idx="2">
                  <c:v>335139</c:v>
                </c:pt>
                <c:pt idx="3">
                  <c:v>335139</c:v>
                </c:pt>
                <c:pt idx="4">
                  <c:v>335139</c:v>
                </c:pt>
                <c:pt idx="5">
                  <c:v>335139</c:v>
                </c:pt>
                <c:pt idx="6">
                  <c:v>335139</c:v>
                </c:pt>
                <c:pt idx="7">
                  <c:v>335139</c:v>
                </c:pt>
                <c:pt idx="8">
                  <c:v>335139</c:v>
                </c:pt>
                <c:pt idx="9">
                  <c:v>335139</c:v>
                </c:pt>
                <c:pt idx="10">
                  <c:v>335139</c:v>
                </c:pt>
                <c:pt idx="11">
                  <c:v>335139</c:v>
                </c:pt>
                <c:pt idx="12">
                  <c:v>335139</c:v>
                </c:pt>
                <c:pt idx="13">
                  <c:v>335139</c:v>
                </c:pt>
                <c:pt idx="14">
                  <c:v>335139</c:v>
                </c:pt>
                <c:pt idx="15">
                  <c:v>335139</c:v>
                </c:pt>
                <c:pt idx="16">
                  <c:v>335139</c:v>
                </c:pt>
                <c:pt idx="17">
                  <c:v>335139</c:v>
                </c:pt>
                <c:pt idx="18">
                  <c:v>335139</c:v>
                </c:pt>
                <c:pt idx="19">
                  <c:v>335139</c:v>
                </c:pt>
                <c:pt idx="20">
                  <c:v>335139</c:v>
                </c:pt>
                <c:pt idx="21">
                  <c:v>335139</c:v>
                </c:pt>
                <c:pt idx="22">
                  <c:v>335139</c:v>
                </c:pt>
                <c:pt idx="23">
                  <c:v>335139</c:v>
                </c:pt>
                <c:pt idx="24">
                  <c:v>335139</c:v>
                </c:pt>
                <c:pt idx="25">
                  <c:v>335139</c:v>
                </c:pt>
                <c:pt idx="26">
                  <c:v>335139</c:v>
                </c:pt>
                <c:pt idx="27">
                  <c:v>335139</c:v>
                </c:pt>
                <c:pt idx="28">
                  <c:v>335139</c:v>
                </c:pt>
                <c:pt idx="29">
                  <c:v>335139</c:v>
                </c:pt>
                <c:pt idx="30">
                  <c:v>335139</c:v>
                </c:pt>
                <c:pt idx="31">
                  <c:v>335139</c:v>
                </c:pt>
                <c:pt idx="32">
                  <c:v>335139</c:v>
                </c:pt>
                <c:pt idx="33">
                  <c:v>335139</c:v>
                </c:pt>
                <c:pt idx="34">
                  <c:v>335139</c:v>
                </c:pt>
                <c:pt idx="35">
                  <c:v>335139</c:v>
                </c:pt>
                <c:pt idx="36">
                  <c:v>335139</c:v>
                </c:pt>
                <c:pt idx="37">
                  <c:v>335139</c:v>
                </c:pt>
                <c:pt idx="38">
                  <c:v>335139</c:v>
                </c:pt>
                <c:pt idx="39">
                  <c:v>335139</c:v>
                </c:pt>
                <c:pt idx="40">
                  <c:v>335139</c:v>
                </c:pt>
                <c:pt idx="41">
                  <c:v>335139</c:v>
                </c:pt>
                <c:pt idx="42">
                  <c:v>335139</c:v>
                </c:pt>
                <c:pt idx="43">
                  <c:v>335139</c:v>
                </c:pt>
                <c:pt idx="44">
                  <c:v>335139</c:v>
                </c:pt>
                <c:pt idx="45">
                  <c:v>335139</c:v>
                </c:pt>
                <c:pt idx="46">
                  <c:v>335139</c:v>
                </c:pt>
                <c:pt idx="47">
                  <c:v>335139</c:v>
                </c:pt>
                <c:pt idx="48">
                  <c:v>335139</c:v>
                </c:pt>
                <c:pt idx="49">
                  <c:v>335139</c:v>
                </c:pt>
                <c:pt idx="50">
                  <c:v>335139</c:v>
                </c:pt>
                <c:pt idx="51">
                  <c:v>335139</c:v>
                </c:pt>
                <c:pt idx="52">
                  <c:v>335139</c:v>
                </c:pt>
                <c:pt idx="53">
                  <c:v>335139</c:v>
                </c:pt>
                <c:pt idx="54">
                  <c:v>335139</c:v>
                </c:pt>
                <c:pt idx="55">
                  <c:v>335139</c:v>
                </c:pt>
                <c:pt idx="56">
                  <c:v>335139</c:v>
                </c:pt>
                <c:pt idx="57">
                  <c:v>335139</c:v>
                </c:pt>
                <c:pt idx="58">
                  <c:v>335139</c:v>
                </c:pt>
                <c:pt idx="59">
                  <c:v>335139</c:v>
                </c:pt>
                <c:pt idx="60">
                  <c:v>335139</c:v>
                </c:pt>
                <c:pt idx="61">
                  <c:v>335139</c:v>
                </c:pt>
                <c:pt idx="62">
                  <c:v>335139</c:v>
                </c:pt>
                <c:pt idx="63">
                  <c:v>335139</c:v>
                </c:pt>
                <c:pt idx="64">
                  <c:v>335139</c:v>
                </c:pt>
                <c:pt idx="65">
                  <c:v>335139</c:v>
                </c:pt>
                <c:pt idx="66">
                  <c:v>335139</c:v>
                </c:pt>
                <c:pt idx="67">
                  <c:v>335139</c:v>
                </c:pt>
                <c:pt idx="68">
                  <c:v>335139</c:v>
                </c:pt>
                <c:pt idx="69">
                  <c:v>335139</c:v>
                </c:pt>
                <c:pt idx="70">
                  <c:v>335139</c:v>
                </c:pt>
                <c:pt idx="71">
                  <c:v>335139</c:v>
                </c:pt>
                <c:pt idx="72">
                  <c:v>335139</c:v>
                </c:pt>
                <c:pt idx="73">
                  <c:v>335139</c:v>
                </c:pt>
                <c:pt idx="74">
                  <c:v>335139</c:v>
                </c:pt>
                <c:pt idx="75">
                  <c:v>335139</c:v>
                </c:pt>
                <c:pt idx="76">
                  <c:v>335139</c:v>
                </c:pt>
                <c:pt idx="77">
                  <c:v>335139</c:v>
                </c:pt>
                <c:pt idx="78">
                  <c:v>335139</c:v>
                </c:pt>
                <c:pt idx="79">
                  <c:v>335139</c:v>
                </c:pt>
                <c:pt idx="80">
                  <c:v>335139</c:v>
                </c:pt>
                <c:pt idx="81">
                  <c:v>335139</c:v>
                </c:pt>
                <c:pt idx="82">
                  <c:v>335139</c:v>
                </c:pt>
                <c:pt idx="83">
                  <c:v>335139</c:v>
                </c:pt>
                <c:pt idx="84">
                  <c:v>335139</c:v>
                </c:pt>
                <c:pt idx="85">
                  <c:v>335139</c:v>
                </c:pt>
                <c:pt idx="86">
                  <c:v>335139</c:v>
                </c:pt>
                <c:pt idx="87">
                  <c:v>335139</c:v>
                </c:pt>
                <c:pt idx="88">
                  <c:v>335139</c:v>
                </c:pt>
                <c:pt idx="89">
                  <c:v>335139</c:v>
                </c:pt>
                <c:pt idx="90">
                  <c:v>335139</c:v>
                </c:pt>
                <c:pt idx="91">
                  <c:v>335139</c:v>
                </c:pt>
                <c:pt idx="92">
                  <c:v>335139</c:v>
                </c:pt>
                <c:pt idx="93">
                  <c:v>335139</c:v>
                </c:pt>
                <c:pt idx="94">
                  <c:v>335139</c:v>
                </c:pt>
                <c:pt idx="95">
                  <c:v>335139</c:v>
                </c:pt>
                <c:pt idx="96">
                  <c:v>335139</c:v>
                </c:pt>
                <c:pt idx="97">
                  <c:v>335139</c:v>
                </c:pt>
                <c:pt idx="98">
                  <c:v>335139</c:v>
                </c:pt>
                <c:pt idx="99">
                  <c:v>335139</c:v>
                </c:pt>
                <c:pt idx="100">
                  <c:v>335139</c:v>
                </c:pt>
                <c:pt idx="101">
                  <c:v>335139</c:v>
                </c:pt>
                <c:pt idx="102">
                  <c:v>335139</c:v>
                </c:pt>
                <c:pt idx="103">
                  <c:v>335139</c:v>
                </c:pt>
                <c:pt idx="104">
                  <c:v>335139</c:v>
                </c:pt>
                <c:pt idx="105">
                  <c:v>335139</c:v>
                </c:pt>
                <c:pt idx="106">
                  <c:v>335139</c:v>
                </c:pt>
                <c:pt idx="107">
                  <c:v>335139</c:v>
                </c:pt>
                <c:pt idx="108">
                  <c:v>335139</c:v>
                </c:pt>
                <c:pt idx="109">
                  <c:v>335139</c:v>
                </c:pt>
                <c:pt idx="110">
                  <c:v>335139</c:v>
                </c:pt>
                <c:pt idx="111">
                  <c:v>335139</c:v>
                </c:pt>
                <c:pt idx="112">
                  <c:v>335139</c:v>
                </c:pt>
                <c:pt idx="113">
                  <c:v>335139</c:v>
                </c:pt>
                <c:pt idx="114">
                  <c:v>335139</c:v>
                </c:pt>
                <c:pt idx="115">
                  <c:v>335139</c:v>
                </c:pt>
                <c:pt idx="116">
                  <c:v>335139</c:v>
                </c:pt>
                <c:pt idx="117">
                  <c:v>335139</c:v>
                </c:pt>
                <c:pt idx="118">
                  <c:v>335139</c:v>
                </c:pt>
                <c:pt idx="119">
                  <c:v>335139</c:v>
                </c:pt>
                <c:pt idx="120">
                  <c:v>335139</c:v>
                </c:pt>
                <c:pt idx="121">
                  <c:v>335139</c:v>
                </c:pt>
                <c:pt idx="122">
                  <c:v>335139</c:v>
                </c:pt>
                <c:pt idx="123">
                  <c:v>335139</c:v>
                </c:pt>
                <c:pt idx="124">
                  <c:v>335139</c:v>
                </c:pt>
                <c:pt idx="125">
                  <c:v>335139</c:v>
                </c:pt>
                <c:pt idx="126">
                  <c:v>335139</c:v>
                </c:pt>
                <c:pt idx="127">
                  <c:v>335139</c:v>
                </c:pt>
                <c:pt idx="128">
                  <c:v>335139</c:v>
                </c:pt>
                <c:pt idx="129">
                  <c:v>335139</c:v>
                </c:pt>
                <c:pt idx="130">
                  <c:v>335139</c:v>
                </c:pt>
                <c:pt idx="131">
                  <c:v>335139</c:v>
                </c:pt>
                <c:pt idx="132">
                  <c:v>335139</c:v>
                </c:pt>
                <c:pt idx="133">
                  <c:v>335139</c:v>
                </c:pt>
                <c:pt idx="134">
                  <c:v>335139</c:v>
                </c:pt>
                <c:pt idx="135">
                  <c:v>335139</c:v>
                </c:pt>
                <c:pt idx="136">
                  <c:v>335139</c:v>
                </c:pt>
                <c:pt idx="137">
                  <c:v>335139</c:v>
                </c:pt>
                <c:pt idx="138">
                  <c:v>335139</c:v>
                </c:pt>
                <c:pt idx="139">
                  <c:v>335139</c:v>
                </c:pt>
                <c:pt idx="140">
                  <c:v>335139</c:v>
                </c:pt>
                <c:pt idx="141">
                  <c:v>335139</c:v>
                </c:pt>
                <c:pt idx="142">
                  <c:v>335139</c:v>
                </c:pt>
                <c:pt idx="143">
                  <c:v>335139</c:v>
                </c:pt>
                <c:pt idx="144">
                  <c:v>335139</c:v>
                </c:pt>
                <c:pt idx="145">
                  <c:v>335139</c:v>
                </c:pt>
                <c:pt idx="146">
                  <c:v>335139</c:v>
                </c:pt>
                <c:pt idx="147">
                  <c:v>335139</c:v>
                </c:pt>
                <c:pt idx="148">
                  <c:v>335139</c:v>
                </c:pt>
                <c:pt idx="149">
                  <c:v>335139</c:v>
                </c:pt>
                <c:pt idx="150">
                  <c:v>335139</c:v>
                </c:pt>
                <c:pt idx="151">
                  <c:v>335139</c:v>
                </c:pt>
                <c:pt idx="152">
                  <c:v>335139</c:v>
                </c:pt>
                <c:pt idx="153">
                  <c:v>335139</c:v>
                </c:pt>
                <c:pt idx="154">
                  <c:v>335139</c:v>
                </c:pt>
                <c:pt idx="155">
                  <c:v>335139</c:v>
                </c:pt>
                <c:pt idx="156">
                  <c:v>335139</c:v>
                </c:pt>
                <c:pt idx="157">
                  <c:v>335139</c:v>
                </c:pt>
                <c:pt idx="158">
                  <c:v>335139</c:v>
                </c:pt>
                <c:pt idx="159">
                  <c:v>335139</c:v>
                </c:pt>
                <c:pt idx="160">
                  <c:v>335139</c:v>
                </c:pt>
                <c:pt idx="161">
                  <c:v>335139</c:v>
                </c:pt>
                <c:pt idx="162">
                  <c:v>335139</c:v>
                </c:pt>
                <c:pt idx="163">
                  <c:v>335139</c:v>
                </c:pt>
                <c:pt idx="164">
                  <c:v>335139</c:v>
                </c:pt>
                <c:pt idx="165">
                  <c:v>335139</c:v>
                </c:pt>
                <c:pt idx="166">
                  <c:v>335139</c:v>
                </c:pt>
                <c:pt idx="167">
                  <c:v>335139</c:v>
                </c:pt>
                <c:pt idx="168">
                  <c:v>335139</c:v>
                </c:pt>
                <c:pt idx="169">
                  <c:v>335139</c:v>
                </c:pt>
                <c:pt idx="170">
                  <c:v>335139</c:v>
                </c:pt>
                <c:pt idx="171">
                  <c:v>335139</c:v>
                </c:pt>
                <c:pt idx="172">
                  <c:v>335139</c:v>
                </c:pt>
                <c:pt idx="173">
                  <c:v>335139</c:v>
                </c:pt>
                <c:pt idx="174">
                  <c:v>335139</c:v>
                </c:pt>
                <c:pt idx="175">
                  <c:v>335139</c:v>
                </c:pt>
                <c:pt idx="176">
                  <c:v>335139</c:v>
                </c:pt>
                <c:pt idx="177">
                  <c:v>335139</c:v>
                </c:pt>
                <c:pt idx="178">
                  <c:v>335139</c:v>
                </c:pt>
                <c:pt idx="179">
                  <c:v>335139</c:v>
                </c:pt>
                <c:pt idx="180">
                  <c:v>335139</c:v>
                </c:pt>
                <c:pt idx="181">
                  <c:v>335139</c:v>
                </c:pt>
                <c:pt idx="182">
                  <c:v>335139</c:v>
                </c:pt>
                <c:pt idx="183">
                  <c:v>335139</c:v>
                </c:pt>
                <c:pt idx="184">
                  <c:v>335139</c:v>
                </c:pt>
                <c:pt idx="185">
                  <c:v>335139</c:v>
                </c:pt>
                <c:pt idx="186">
                  <c:v>335139</c:v>
                </c:pt>
                <c:pt idx="187">
                  <c:v>335139</c:v>
                </c:pt>
                <c:pt idx="188">
                  <c:v>335139</c:v>
                </c:pt>
                <c:pt idx="189">
                  <c:v>335139</c:v>
                </c:pt>
                <c:pt idx="190">
                  <c:v>335139</c:v>
                </c:pt>
                <c:pt idx="191">
                  <c:v>335139</c:v>
                </c:pt>
                <c:pt idx="192">
                  <c:v>335139</c:v>
                </c:pt>
                <c:pt idx="193">
                  <c:v>335139</c:v>
                </c:pt>
                <c:pt idx="194">
                  <c:v>335139</c:v>
                </c:pt>
                <c:pt idx="195">
                  <c:v>335139</c:v>
                </c:pt>
                <c:pt idx="196">
                  <c:v>335139</c:v>
                </c:pt>
                <c:pt idx="197">
                  <c:v>335139</c:v>
                </c:pt>
                <c:pt idx="198">
                  <c:v>335139</c:v>
                </c:pt>
                <c:pt idx="199">
                  <c:v>335139</c:v>
                </c:pt>
                <c:pt idx="200">
                  <c:v>335139</c:v>
                </c:pt>
                <c:pt idx="201">
                  <c:v>335139</c:v>
                </c:pt>
                <c:pt idx="202">
                  <c:v>335139</c:v>
                </c:pt>
                <c:pt idx="203">
                  <c:v>335139</c:v>
                </c:pt>
                <c:pt idx="204">
                  <c:v>335139</c:v>
                </c:pt>
                <c:pt idx="205">
                  <c:v>335139</c:v>
                </c:pt>
                <c:pt idx="206">
                  <c:v>335139</c:v>
                </c:pt>
                <c:pt idx="207">
                  <c:v>335139</c:v>
                </c:pt>
                <c:pt idx="208">
                  <c:v>335139</c:v>
                </c:pt>
                <c:pt idx="209">
                  <c:v>335139</c:v>
                </c:pt>
                <c:pt idx="210">
                  <c:v>335139</c:v>
                </c:pt>
                <c:pt idx="211">
                  <c:v>335139</c:v>
                </c:pt>
                <c:pt idx="212">
                  <c:v>335139</c:v>
                </c:pt>
                <c:pt idx="213">
                  <c:v>335139</c:v>
                </c:pt>
                <c:pt idx="214">
                  <c:v>335139</c:v>
                </c:pt>
                <c:pt idx="215">
                  <c:v>335139</c:v>
                </c:pt>
                <c:pt idx="216">
                  <c:v>335139</c:v>
                </c:pt>
                <c:pt idx="217">
                  <c:v>335139</c:v>
                </c:pt>
                <c:pt idx="218">
                  <c:v>335139</c:v>
                </c:pt>
                <c:pt idx="219">
                  <c:v>335139</c:v>
                </c:pt>
                <c:pt idx="220">
                  <c:v>335139</c:v>
                </c:pt>
                <c:pt idx="221">
                  <c:v>335139</c:v>
                </c:pt>
                <c:pt idx="222">
                  <c:v>335139</c:v>
                </c:pt>
                <c:pt idx="223">
                  <c:v>335139</c:v>
                </c:pt>
                <c:pt idx="224">
                  <c:v>335139</c:v>
                </c:pt>
                <c:pt idx="225">
                  <c:v>335139</c:v>
                </c:pt>
                <c:pt idx="226">
                  <c:v>335139</c:v>
                </c:pt>
                <c:pt idx="227">
                  <c:v>335139</c:v>
                </c:pt>
                <c:pt idx="228">
                  <c:v>335139</c:v>
                </c:pt>
                <c:pt idx="229">
                  <c:v>335139</c:v>
                </c:pt>
                <c:pt idx="230">
                  <c:v>335139</c:v>
                </c:pt>
                <c:pt idx="231">
                  <c:v>335139</c:v>
                </c:pt>
                <c:pt idx="232">
                  <c:v>335139</c:v>
                </c:pt>
                <c:pt idx="233">
                  <c:v>335139</c:v>
                </c:pt>
                <c:pt idx="234">
                  <c:v>335139</c:v>
                </c:pt>
                <c:pt idx="235">
                  <c:v>335139</c:v>
                </c:pt>
                <c:pt idx="236">
                  <c:v>335139</c:v>
                </c:pt>
                <c:pt idx="237">
                  <c:v>335139</c:v>
                </c:pt>
                <c:pt idx="238">
                  <c:v>335139</c:v>
                </c:pt>
                <c:pt idx="239">
                  <c:v>335139</c:v>
                </c:pt>
                <c:pt idx="240">
                  <c:v>335139</c:v>
                </c:pt>
                <c:pt idx="241">
                  <c:v>335139</c:v>
                </c:pt>
                <c:pt idx="242">
                  <c:v>335139</c:v>
                </c:pt>
                <c:pt idx="243">
                  <c:v>335139</c:v>
                </c:pt>
                <c:pt idx="244">
                  <c:v>335139</c:v>
                </c:pt>
                <c:pt idx="245">
                  <c:v>335139</c:v>
                </c:pt>
                <c:pt idx="246">
                  <c:v>335139</c:v>
                </c:pt>
                <c:pt idx="247">
                  <c:v>335139</c:v>
                </c:pt>
                <c:pt idx="248">
                  <c:v>335139</c:v>
                </c:pt>
                <c:pt idx="249">
                  <c:v>335139</c:v>
                </c:pt>
                <c:pt idx="250">
                  <c:v>335139</c:v>
                </c:pt>
                <c:pt idx="251">
                  <c:v>335139</c:v>
                </c:pt>
                <c:pt idx="252">
                  <c:v>335139</c:v>
                </c:pt>
                <c:pt idx="253">
                  <c:v>335139</c:v>
                </c:pt>
                <c:pt idx="254">
                  <c:v>335139</c:v>
                </c:pt>
                <c:pt idx="255">
                  <c:v>335139</c:v>
                </c:pt>
                <c:pt idx="256">
                  <c:v>335139</c:v>
                </c:pt>
                <c:pt idx="257">
                  <c:v>335139</c:v>
                </c:pt>
                <c:pt idx="258">
                  <c:v>335139</c:v>
                </c:pt>
                <c:pt idx="259">
                  <c:v>335139</c:v>
                </c:pt>
                <c:pt idx="260">
                  <c:v>335139</c:v>
                </c:pt>
                <c:pt idx="261">
                  <c:v>335139</c:v>
                </c:pt>
                <c:pt idx="262">
                  <c:v>335139</c:v>
                </c:pt>
                <c:pt idx="263">
                  <c:v>335139</c:v>
                </c:pt>
                <c:pt idx="264">
                  <c:v>335139</c:v>
                </c:pt>
                <c:pt idx="265">
                  <c:v>335139</c:v>
                </c:pt>
                <c:pt idx="266">
                  <c:v>335139</c:v>
                </c:pt>
                <c:pt idx="267">
                  <c:v>335139</c:v>
                </c:pt>
                <c:pt idx="268">
                  <c:v>335139</c:v>
                </c:pt>
                <c:pt idx="269">
                  <c:v>335139</c:v>
                </c:pt>
                <c:pt idx="270">
                  <c:v>335139</c:v>
                </c:pt>
                <c:pt idx="271">
                  <c:v>335139</c:v>
                </c:pt>
                <c:pt idx="272">
                  <c:v>335139</c:v>
                </c:pt>
                <c:pt idx="273">
                  <c:v>335139</c:v>
                </c:pt>
                <c:pt idx="274">
                  <c:v>335139</c:v>
                </c:pt>
                <c:pt idx="275">
                  <c:v>335139</c:v>
                </c:pt>
                <c:pt idx="276">
                  <c:v>335139</c:v>
                </c:pt>
                <c:pt idx="277">
                  <c:v>335139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D-4C52-88AB-C84A540109F1}"/>
            </c:ext>
          </c:extLst>
        </c:ser>
        <c:ser>
          <c:idx val="5"/>
          <c:order val="6"/>
          <c:tx>
            <c:strRef>
              <c:f>Ziekenhuisbedden!$S$18</c:f>
              <c:strCache>
                <c:ptCount val="1"/>
                <c:pt idx="0">
                  <c:v>85+ 2010</c:v>
                </c:pt>
              </c:strCache>
            </c:strRef>
          </c:tx>
          <c:spPr>
            <a:solidFill>
              <a:srgbClr val="FFFFCC"/>
            </a:solidFill>
            <a:ln>
              <a:noFill/>
            </a:ln>
            <a:effectLst/>
          </c:spPr>
          <c:cat>
            <c:strRef>
              <c:f>Ziekenhuisbedden!$M$19:$M$296</c:f>
              <c:strCache>
                <c:ptCount val="278"/>
                <c:pt idx="0">
                  <c:v>15-Mar</c:v>
                </c:pt>
                <c:pt idx="1">
                  <c:v>16-Mar</c:v>
                </c:pt>
                <c:pt idx="2">
                  <c:v>17-Mar</c:v>
                </c:pt>
                <c:pt idx="3">
                  <c:v>18-Mar</c:v>
                </c:pt>
                <c:pt idx="4">
                  <c:v>19-Mar</c:v>
                </c:pt>
                <c:pt idx="5">
                  <c:v>20-Mar</c:v>
                </c:pt>
                <c:pt idx="6">
                  <c:v>21-Mar</c:v>
                </c:pt>
                <c:pt idx="7">
                  <c:v>22-Mar</c:v>
                </c:pt>
                <c:pt idx="8">
                  <c:v>23-Mar</c:v>
                </c:pt>
                <c:pt idx="9">
                  <c:v>24-Mar</c:v>
                </c:pt>
                <c:pt idx="10">
                  <c:v>25-Mar</c:v>
                </c:pt>
                <c:pt idx="11">
                  <c:v>26-Mar</c:v>
                </c:pt>
                <c:pt idx="12">
                  <c:v>27-Mar</c:v>
                </c:pt>
                <c:pt idx="13">
                  <c:v>28-Mar</c:v>
                </c:pt>
                <c:pt idx="14">
                  <c:v>29-Mar</c:v>
                </c:pt>
                <c:pt idx="15">
                  <c:v>30-Mar</c:v>
                </c:pt>
                <c:pt idx="16">
                  <c:v>31-Mar</c:v>
                </c:pt>
                <c:pt idx="17">
                  <c:v>01-Apr</c:v>
                </c:pt>
                <c:pt idx="18">
                  <c:v>02-Apr</c:v>
                </c:pt>
                <c:pt idx="19">
                  <c:v>03-Apr</c:v>
                </c:pt>
                <c:pt idx="20">
                  <c:v>04-Apr</c:v>
                </c:pt>
                <c:pt idx="21">
                  <c:v>05-Apr</c:v>
                </c:pt>
                <c:pt idx="22">
                  <c:v>06-Apr</c:v>
                </c:pt>
                <c:pt idx="23">
                  <c:v>07-Apr</c:v>
                </c:pt>
                <c:pt idx="24">
                  <c:v>08-Apr</c:v>
                </c:pt>
                <c:pt idx="25">
                  <c:v>09-Apr</c:v>
                </c:pt>
                <c:pt idx="26">
                  <c:v>10-Apr</c:v>
                </c:pt>
                <c:pt idx="27">
                  <c:v>11-Apr</c:v>
                </c:pt>
                <c:pt idx="28">
                  <c:v>12-Apr</c:v>
                </c:pt>
                <c:pt idx="29">
                  <c:v>13-Apr</c:v>
                </c:pt>
                <c:pt idx="30">
                  <c:v>14-Apr</c:v>
                </c:pt>
                <c:pt idx="31">
                  <c:v>15-Apr</c:v>
                </c:pt>
                <c:pt idx="32">
                  <c:v>16-Apr</c:v>
                </c:pt>
                <c:pt idx="33">
                  <c:v>17-Apr</c:v>
                </c:pt>
                <c:pt idx="34">
                  <c:v>18-Apr</c:v>
                </c:pt>
                <c:pt idx="35">
                  <c:v>19-Apr</c:v>
                </c:pt>
                <c:pt idx="36">
                  <c:v>20-Apr</c:v>
                </c:pt>
                <c:pt idx="37">
                  <c:v>21-Apr</c:v>
                </c:pt>
                <c:pt idx="38">
                  <c:v>22-Apr</c:v>
                </c:pt>
                <c:pt idx="39">
                  <c:v>23-Apr</c:v>
                </c:pt>
                <c:pt idx="40">
                  <c:v>24-Apr</c:v>
                </c:pt>
                <c:pt idx="41">
                  <c:v>25-Apr</c:v>
                </c:pt>
                <c:pt idx="42">
                  <c:v>26-Apr</c:v>
                </c:pt>
                <c:pt idx="43">
                  <c:v>27-Apr</c:v>
                </c:pt>
                <c:pt idx="44">
                  <c:v>28-Apr</c:v>
                </c:pt>
                <c:pt idx="45">
                  <c:v>29-Apr</c:v>
                </c:pt>
                <c:pt idx="46">
                  <c:v>30-Apr</c:v>
                </c:pt>
                <c:pt idx="47">
                  <c:v>01-May</c:v>
                </c:pt>
                <c:pt idx="48">
                  <c:v>02-May</c:v>
                </c:pt>
                <c:pt idx="49">
                  <c:v>03-May</c:v>
                </c:pt>
                <c:pt idx="50">
                  <c:v>04-May</c:v>
                </c:pt>
                <c:pt idx="51">
                  <c:v>05-May</c:v>
                </c:pt>
                <c:pt idx="52">
                  <c:v>06-May</c:v>
                </c:pt>
                <c:pt idx="53">
                  <c:v>07-May</c:v>
                </c:pt>
                <c:pt idx="54">
                  <c:v>08-May</c:v>
                </c:pt>
                <c:pt idx="55">
                  <c:v>09-May</c:v>
                </c:pt>
                <c:pt idx="56">
                  <c:v>10-May</c:v>
                </c:pt>
                <c:pt idx="57">
                  <c:v>11-May</c:v>
                </c:pt>
                <c:pt idx="58">
                  <c:v>12-May</c:v>
                </c:pt>
                <c:pt idx="59">
                  <c:v>13-May</c:v>
                </c:pt>
                <c:pt idx="60">
                  <c:v>14-May</c:v>
                </c:pt>
                <c:pt idx="61">
                  <c:v>15-May</c:v>
                </c:pt>
                <c:pt idx="62">
                  <c:v>16-May</c:v>
                </c:pt>
                <c:pt idx="63">
                  <c:v>17-May</c:v>
                </c:pt>
                <c:pt idx="64">
                  <c:v>18-May</c:v>
                </c:pt>
                <c:pt idx="65">
                  <c:v>19-May</c:v>
                </c:pt>
                <c:pt idx="66">
                  <c:v>20-May</c:v>
                </c:pt>
                <c:pt idx="67">
                  <c:v>21-May</c:v>
                </c:pt>
                <c:pt idx="68">
                  <c:v>22-May</c:v>
                </c:pt>
                <c:pt idx="69">
                  <c:v>23-May</c:v>
                </c:pt>
                <c:pt idx="70">
                  <c:v>24-May</c:v>
                </c:pt>
                <c:pt idx="71">
                  <c:v>25-May</c:v>
                </c:pt>
                <c:pt idx="72">
                  <c:v>26-May</c:v>
                </c:pt>
                <c:pt idx="73">
                  <c:v>27-May</c:v>
                </c:pt>
                <c:pt idx="74">
                  <c:v>28-May</c:v>
                </c:pt>
                <c:pt idx="75">
                  <c:v>29-May</c:v>
                </c:pt>
                <c:pt idx="76">
                  <c:v>30-May</c:v>
                </c:pt>
                <c:pt idx="77">
                  <c:v>31-May</c:v>
                </c:pt>
                <c:pt idx="78">
                  <c:v>01-Jun</c:v>
                </c:pt>
                <c:pt idx="79">
                  <c:v>02-Jun</c:v>
                </c:pt>
                <c:pt idx="80">
                  <c:v>03-Jun</c:v>
                </c:pt>
                <c:pt idx="81">
                  <c:v>04-Jun</c:v>
                </c:pt>
                <c:pt idx="82">
                  <c:v>05-Jun</c:v>
                </c:pt>
                <c:pt idx="83">
                  <c:v>06-Jun</c:v>
                </c:pt>
                <c:pt idx="84">
                  <c:v>07-Jun</c:v>
                </c:pt>
                <c:pt idx="85">
                  <c:v>08-Jun</c:v>
                </c:pt>
                <c:pt idx="86">
                  <c:v>09-Jun</c:v>
                </c:pt>
                <c:pt idx="87">
                  <c:v>10-Jun</c:v>
                </c:pt>
                <c:pt idx="88">
                  <c:v>11-Jun</c:v>
                </c:pt>
                <c:pt idx="89">
                  <c:v>12-Jun</c:v>
                </c:pt>
                <c:pt idx="90">
                  <c:v>13-Jun</c:v>
                </c:pt>
                <c:pt idx="91">
                  <c:v>14-Jun</c:v>
                </c:pt>
                <c:pt idx="92">
                  <c:v>15-Jun</c:v>
                </c:pt>
                <c:pt idx="93">
                  <c:v>16-Jun</c:v>
                </c:pt>
                <c:pt idx="94">
                  <c:v>17-Jun</c:v>
                </c:pt>
                <c:pt idx="95">
                  <c:v>18-Jun</c:v>
                </c:pt>
                <c:pt idx="96">
                  <c:v>19-Jun</c:v>
                </c:pt>
                <c:pt idx="97">
                  <c:v>20-Jun</c:v>
                </c:pt>
                <c:pt idx="98">
                  <c:v>21-Jun</c:v>
                </c:pt>
                <c:pt idx="99">
                  <c:v>22-Jun</c:v>
                </c:pt>
                <c:pt idx="100">
                  <c:v>23-Jun</c:v>
                </c:pt>
                <c:pt idx="101">
                  <c:v>24-Jun</c:v>
                </c:pt>
                <c:pt idx="102">
                  <c:v>25-Jun</c:v>
                </c:pt>
                <c:pt idx="103">
                  <c:v>26-Jun</c:v>
                </c:pt>
                <c:pt idx="104">
                  <c:v>27-Jun</c:v>
                </c:pt>
                <c:pt idx="105">
                  <c:v>28-Jun</c:v>
                </c:pt>
                <c:pt idx="106">
                  <c:v>29-Jun</c:v>
                </c:pt>
                <c:pt idx="107">
                  <c:v>30-Jun</c:v>
                </c:pt>
                <c:pt idx="108">
                  <c:v>01-Jul</c:v>
                </c:pt>
                <c:pt idx="109">
                  <c:v>02-Jul</c:v>
                </c:pt>
                <c:pt idx="110">
                  <c:v>03-Jul</c:v>
                </c:pt>
                <c:pt idx="111">
                  <c:v>04-Jul</c:v>
                </c:pt>
                <c:pt idx="112">
                  <c:v>05-Jul</c:v>
                </c:pt>
                <c:pt idx="113">
                  <c:v>06-Jul</c:v>
                </c:pt>
                <c:pt idx="114">
                  <c:v>07-Jul</c:v>
                </c:pt>
                <c:pt idx="115">
                  <c:v>08-Jul</c:v>
                </c:pt>
                <c:pt idx="116">
                  <c:v>09-Jul</c:v>
                </c:pt>
                <c:pt idx="117">
                  <c:v>10-Jul</c:v>
                </c:pt>
                <c:pt idx="118">
                  <c:v>11-Jul</c:v>
                </c:pt>
                <c:pt idx="119">
                  <c:v>12-Jul</c:v>
                </c:pt>
                <c:pt idx="120">
                  <c:v>13-Jul</c:v>
                </c:pt>
                <c:pt idx="121">
                  <c:v>14-Jul</c:v>
                </c:pt>
                <c:pt idx="122">
                  <c:v>15-Jul</c:v>
                </c:pt>
                <c:pt idx="123">
                  <c:v>16-Jul</c:v>
                </c:pt>
                <c:pt idx="124">
                  <c:v>17-Jul</c:v>
                </c:pt>
                <c:pt idx="125">
                  <c:v>18-Jul</c:v>
                </c:pt>
                <c:pt idx="126">
                  <c:v>19-Jul</c:v>
                </c:pt>
                <c:pt idx="127">
                  <c:v>20-Jul</c:v>
                </c:pt>
                <c:pt idx="128">
                  <c:v>21-Jul</c:v>
                </c:pt>
                <c:pt idx="129">
                  <c:v>22-Jul</c:v>
                </c:pt>
                <c:pt idx="130">
                  <c:v>23-Jul</c:v>
                </c:pt>
                <c:pt idx="131">
                  <c:v>24-Jul</c:v>
                </c:pt>
                <c:pt idx="132">
                  <c:v>25-Jul</c:v>
                </c:pt>
                <c:pt idx="133">
                  <c:v>26-Jul</c:v>
                </c:pt>
                <c:pt idx="134">
                  <c:v>27-Jul</c:v>
                </c:pt>
                <c:pt idx="135">
                  <c:v>28-Jul</c:v>
                </c:pt>
                <c:pt idx="136">
                  <c:v>29-Jul</c:v>
                </c:pt>
                <c:pt idx="137">
                  <c:v>30-Jul</c:v>
                </c:pt>
                <c:pt idx="138">
                  <c:v>31-Jul</c:v>
                </c:pt>
                <c:pt idx="139">
                  <c:v>01-Aug</c:v>
                </c:pt>
                <c:pt idx="140">
                  <c:v>02-Aug</c:v>
                </c:pt>
                <c:pt idx="141">
                  <c:v>03-Aug</c:v>
                </c:pt>
                <c:pt idx="142">
                  <c:v>04-Aug</c:v>
                </c:pt>
                <c:pt idx="143">
                  <c:v>05-Aug</c:v>
                </c:pt>
                <c:pt idx="144">
                  <c:v>06-Aug</c:v>
                </c:pt>
                <c:pt idx="145">
                  <c:v>07-Aug</c:v>
                </c:pt>
                <c:pt idx="146">
                  <c:v>08-Aug</c:v>
                </c:pt>
                <c:pt idx="147">
                  <c:v>09-Aug</c:v>
                </c:pt>
                <c:pt idx="148">
                  <c:v>10-Aug</c:v>
                </c:pt>
                <c:pt idx="149">
                  <c:v>11-Aug</c:v>
                </c:pt>
                <c:pt idx="150">
                  <c:v>12-Aug</c:v>
                </c:pt>
                <c:pt idx="151">
                  <c:v>13-Aug</c:v>
                </c:pt>
                <c:pt idx="152">
                  <c:v>14-Aug</c:v>
                </c:pt>
                <c:pt idx="153">
                  <c:v>15-Aug</c:v>
                </c:pt>
                <c:pt idx="154">
                  <c:v>16-Aug</c:v>
                </c:pt>
                <c:pt idx="155">
                  <c:v>17-Aug</c:v>
                </c:pt>
                <c:pt idx="156">
                  <c:v>18-Aug</c:v>
                </c:pt>
                <c:pt idx="157">
                  <c:v>19-Aug</c:v>
                </c:pt>
                <c:pt idx="158">
                  <c:v>20-Aug</c:v>
                </c:pt>
                <c:pt idx="159">
                  <c:v>21-Aug</c:v>
                </c:pt>
                <c:pt idx="160">
                  <c:v>22-Aug</c:v>
                </c:pt>
                <c:pt idx="161">
                  <c:v>23-Aug</c:v>
                </c:pt>
                <c:pt idx="162">
                  <c:v>24-Aug</c:v>
                </c:pt>
                <c:pt idx="163">
                  <c:v>25-Aug</c:v>
                </c:pt>
                <c:pt idx="164">
                  <c:v>26-Aug</c:v>
                </c:pt>
                <c:pt idx="165">
                  <c:v>27-Aug</c:v>
                </c:pt>
                <c:pt idx="166">
                  <c:v>28-Aug</c:v>
                </c:pt>
                <c:pt idx="167">
                  <c:v>29-Aug</c:v>
                </c:pt>
                <c:pt idx="168">
                  <c:v>30-Aug</c:v>
                </c:pt>
                <c:pt idx="169">
                  <c:v>31-Aug</c:v>
                </c:pt>
                <c:pt idx="170">
                  <c:v>01-Sep</c:v>
                </c:pt>
                <c:pt idx="171">
                  <c:v>02-Sep</c:v>
                </c:pt>
                <c:pt idx="172">
                  <c:v>03-Sep</c:v>
                </c:pt>
                <c:pt idx="173">
                  <c:v>04-Sep</c:v>
                </c:pt>
                <c:pt idx="174">
                  <c:v>05-Sep</c:v>
                </c:pt>
                <c:pt idx="175">
                  <c:v>06-Sep</c:v>
                </c:pt>
                <c:pt idx="176">
                  <c:v>07-Sep</c:v>
                </c:pt>
                <c:pt idx="177">
                  <c:v>08-Sep</c:v>
                </c:pt>
                <c:pt idx="178">
                  <c:v>09-Sep</c:v>
                </c:pt>
                <c:pt idx="179">
                  <c:v>10-Sep</c:v>
                </c:pt>
                <c:pt idx="180">
                  <c:v>11-Sep</c:v>
                </c:pt>
                <c:pt idx="181">
                  <c:v>12-Sep</c:v>
                </c:pt>
                <c:pt idx="182">
                  <c:v>13-Sep</c:v>
                </c:pt>
                <c:pt idx="183">
                  <c:v>14-Sep</c:v>
                </c:pt>
                <c:pt idx="184">
                  <c:v>15-Sep</c:v>
                </c:pt>
                <c:pt idx="185">
                  <c:v>16-Sep</c:v>
                </c:pt>
                <c:pt idx="186">
                  <c:v>17-Sep</c:v>
                </c:pt>
                <c:pt idx="187">
                  <c:v>18-Sep</c:v>
                </c:pt>
                <c:pt idx="188">
                  <c:v>19-Sep</c:v>
                </c:pt>
                <c:pt idx="189">
                  <c:v>20-Sep</c:v>
                </c:pt>
                <c:pt idx="190">
                  <c:v>21-Sep</c:v>
                </c:pt>
                <c:pt idx="191">
                  <c:v>22-Sep</c:v>
                </c:pt>
                <c:pt idx="192">
                  <c:v>23-Sep</c:v>
                </c:pt>
                <c:pt idx="193">
                  <c:v>24-Sep</c:v>
                </c:pt>
                <c:pt idx="194">
                  <c:v>25-Sep</c:v>
                </c:pt>
                <c:pt idx="195">
                  <c:v>26-Sep</c:v>
                </c:pt>
                <c:pt idx="196">
                  <c:v>27-Sep</c:v>
                </c:pt>
                <c:pt idx="197">
                  <c:v>28-Sep</c:v>
                </c:pt>
                <c:pt idx="198">
                  <c:v>29-Sep</c:v>
                </c:pt>
                <c:pt idx="199">
                  <c:v>30-Sep</c:v>
                </c:pt>
                <c:pt idx="200">
                  <c:v>01-Oct</c:v>
                </c:pt>
                <c:pt idx="201">
                  <c:v>02-Oct</c:v>
                </c:pt>
                <c:pt idx="202">
                  <c:v>03-Oct</c:v>
                </c:pt>
                <c:pt idx="203">
                  <c:v>04-Oct</c:v>
                </c:pt>
                <c:pt idx="204">
                  <c:v>05-Oct</c:v>
                </c:pt>
                <c:pt idx="205">
                  <c:v>06-Oct</c:v>
                </c:pt>
                <c:pt idx="206">
                  <c:v>07-Oct</c:v>
                </c:pt>
                <c:pt idx="207">
                  <c:v>08-Oct</c:v>
                </c:pt>
                <c:pt idx="208">
                  <c:v>09-Oct</c:v>
                </c:pt>
                <c:pt idx="209">
                  <c:v>10-Oct</c:v>
                </c:pt>
                <c:pt idx="210">
                  <c:v>11-Oct</c:v>
                </c:pt>
                <c:pt idx="211">
                  <c:v>12-Oct</c:v>
                </c:pt>
                <c:pt idx="212">
                  <c:v>13-Oct</c:v>
                </c:pt>
                <c:pt idx="213">
                  <c:v>14-Oct</c:v>
                </c:pt>
                <c:pt idx="214">
                  <c:v>15-Oct</c:v>
                </c:pt>
                <c:pt idx="215">
                  <c:v>16-Oct</c:v>
                </c:pt>
                <c:pt idx="216">
                  <c:v>17-Oct</c:v>
                </c:pt>
                <c:pt idx="217">
                  <c:v>18-Oct</c:v>
                </c:pt>
                <c:pt idx="218">
                  <c:v>19-Oct</c:v>
                </c:pt>
                <c:pt idx="219">
                  <c:v>20-Oct</c:v>
                </c:pt>
                <c:pt idx="220">
                  <c:v>21-Oct</c:v>
                </c:pt>
                <c:pt idx="221">
                  <c:v>22-Oct</c:v>
                </c:pt>
                <c:pt idx="222">
                  <c:v>23-Oct</c:v>
                </c:pt>
                <c:pt idx="223">
                  <c:v>24-Oct</c:v>
                </c:pt>
                <c:pt idx="224">
                  <c:v>25-Oct</c:v>
                </c:pt>
                <c:pt idx="225">
                  <c:v>26-Oct</c:v>
                </c:pt>
                <c:pt idx="226">
                  <c:v>27-Oct</c:v>
                </c:pt>
                <c:pt idx="227">
                  <c:v>28-Oct</c:v>
                </c:pt>
                <c:pt idx="228">
                  <c:v>29-Oct</c:v>
                </c:pt>
                <c:pt idx="229">
                  <c:v>30-Oct</c:v>
                </c:pt>
                <c:pt idx="230">
                  <c:v>31-Oct</c:v>
                </c:pt>
                <c:pt idx="231">
                  <c:v>01-Nov</c:v>
                </c:pt>
                <c:pt idx="232">
                  <c:v>02-Nov</c:v>
                </c:pt>
                <c:pt idx="233">
                  <c:v>03-Nov</c:v>
                </c:pt>
                <c:pt idx="234">
                  <c:v>04-Nov</c:v>
                </c:pt>
                <c:pt idx="235">
                  <c:v>05-Nov</c:v>
                </c:pt>
                <c:pt idx="236">
                  <c:v>06-Nov</c:v>
                </c:pt>
                <c:pt idx="237">
                  <c:v>07-Nov</c:v>
                </c:pt>
                <c:pt idx="238">
                  <c:v>08-Nov</c:v>
                </c:pt>
                <c:pt idx="239">
                  <c:v>09-Nov</c:v>
                </c:pt>
                <c:pt idx="240">
                  <c:v>10-Nov</c:v>
                </c:pt>
                <c:pt idx="241">
                  <c:v>11-Nov</c:v>
                </c:pt>
                <c:pt idx="242">
                  <c:v>12-Nov</c:v>
                </c:pt>
                <c:pt idx="243">
                  <c:v>13-Nov</c:v>
                </c:pt>
                <c:pt idx="244">
                  <c:v>14-Nov</c:v>
                </c:pt>
                <c:pt idx="245">
                  <c:v>15-Nov</c:v>
                </c:pt>
                <c:pt idx="246">
                  <c:v>16-Nov</c:v>
                </c:pt>
                <c:pt idx="247">
                  <c:v>17-Nov</c:v>
                </c:pt>
                <c:pt idx="248">
                  <c:v>18-Nov</c:v>
                </c:pt>
                <c:pt idx="249">
                  <c:v>19-Nov</c:v>
                </c:pt>
                <c:pt idx="250">
                  <c:v>20-Nov</c:v>
                </c:pt>
                <c:pt idx="251">
                  <c:v>21-Nov</c:v>
                </c:pt>
                <c:pt idx="252">
                  <c:v>22-Nov</c:v>
                </c:pt>
                <c:pt idx="253">
                  <c:v>23-Nov</c:v>
                </c:pt>
                <c:pt idx="254">
                  <c:v>24-Nov</c:v>
                </c:pt>
                <c:pt idx="255">
                  <c:v>25-Nov</c:v>
                </c:pt>
                <c:pt idx="256">
                  <c:v>26-Nov</c:v>
                </c:pt>
                <c:pt idx="257">
                  <c:v>27-Nov</c:v>
                </c:pt>
                <c:pt idx="258">
                  <c:v>28-Nov</c:v>
                </c:pt>
                <c:pt idx="259">
                  <c:v>29-Nov</c:v>
                </c:pt>
                <c:pt idx="260">
                  <c:v>30-Nov</c:v>
                </c:pt>
                <c:pt idx="261">
                  <c:v>01-Dec</c:v>
                </c:pt>
                <c:pt idx="262">
                  <c:v>02-Dec</c:v>
                </c:pt>
                <c:pt idx="263">
                  <c:v>03-Dec</c:v>
                </c:pt>
                <c:pt idx="264">
                  <c:v>04-Dec</c:v>
                </c:pt>
                <c:pt idx="265">
                  <c:v>05-Dec</c:v>
                </c:pt>
                <c:pt idx="266">
                  <c:v>06-Dec</c:v>
                </c:pt>
                <c:pt idx="267">
                  <c:v>07-Dec</c:v>
                </c:pt>
                <c:pt idx="268">
                  <c:v>08-Dec</c:v>
                </c:pt>
                <c:pt idx="269">
                  <c:v>09-Dec</c:v>
                </c:pt>
                <c:pt idx="270">
                  <c:v>10-Dec</c:v>
                </c:pt>
                <c:pt idx="271">
                  <c:v>11-Dec</c:v>
                </c:pt>
                <c:pt idx="272">
                  <c:v>12-Dec</c:v>
                </c:pt>
                <c:pt idx="273">
                  <c:v>13-Dec</c:v>
                </c:pt>
                <c:pt idx="274">
                  <c:v>14-Dec</c:v>
                </c:pt>
                <c:pt idx="275">
                  <c:v>15-Dec</c:v>
                </c:pt>
                <c:pt idx="276">
                  <c:v>16-Dec</c:v>
                </c:pt>
                <c:pt idx="277">
                  <c:v>17-Dec</c:v>
                </c:pt>
              </c:strCache>
            </c:strRef>
          </c:cat>
          <c:val>
            <c:numRef>
              <c:f>Ziekenhuisbedden!$S$19:$S$296</c:f>
              <c:numCache>
                <c:formatCode>_-* #,##0_-;\-* #,##0_-;_-* "-"??_-;_-@_-</c:formatCode>
                <c:ptCount val="278"/>
                <c:pt idx="0">
                  <c:v>235421</c:v>
                </c:pt>
                <c:pt idx="1">
                  <c:v>235421</c:v>
                </c:pt>
                <c:pt idx="2">
                  <c:v>235421</c:v>
                </c:pt>
                <c:pt idx="3">
                  <c:v>235421</c:v>
                </c:pt>
                <c:pt idx="4">
                  <c:v>235421</c:v>
                </c:pt>
                <c:pt idx="5">
                  <c:v>235421</c:v>
                </c:pt>
                <c:pt idx="6">
                  <c:v>235421</c:v>
                </c:pt>
                <c:pt idx="7">
                  <c:v>235421</c:v>
                </c:pt>
                <c:pt idx="8">
                  <c:v>235421</c:v>
                </c:pt>
                <c:pt idx="9">
                  <c:v>235421</c:v>
                </c:pt>
                <c:pt idx="10">
                  <c:v>235421</c:v>
                </c:pt>
                <c:pt idx="11">
                  <c:v>235421</c:v>
                </c:pt>
                <c:pt idx="12">
                  <c:v>235421</c:v>
                </c:pt>
                <c:pt idx="13">
                  <c:v>235421</c:v>
                </c:pt>
                <c:pt idx="14">
                  <c:v>235421</c:v>
                </c:pt>
                <c:pt idx="15">
                  <c:v>235421</c:v>
                </c:pt>
                <c:pt idx="16">
                  <c:v>235421</c:v>
                </c:pt>
                <c:pt idx="17">
                  <c:v>235421</c:v>
                </c:pt>
                <c:pt idx="18">
                  <c:v>235421</c:v>
                </c:pt>
                <c:pt idx="19">
                  <c:v>235421</c:v>
                </c:pt>
                <c:pt idx="20">
                  <c:v>235421</c:v>
                </c:pt>
                <c:pt idx="21">
                  <c:v>235421</c:v>
                </c:pt>
                <c:pt idx="22">
                  <c:v>235421</c:v>
                </c:pt>
                <c:pt idx="23">
                  <c:v>235421</c:v>
                </c:pt>
                <c:pt idx="24">
                  <c:v>235421</c:v>
                </c:pt>
                <c:pt idx="25">
                  <c:v>235421</c:v>
                </c:pt>
                <c:pt idx="26">
                  <c:v>235421</c:v>
                </c:pt>
                <c:pt idx="27">
                  <c:v>235421</c:v>
                </c:pt>
                <c:pt idx="28">
                  <c:v>235421</c:v>
                </c:pt>
                <c:pt idx="29">
                  <c:v>235421</c:v>
                </c:pt>
                <c:pt idx="30">
                  <c:v>235421</c:v>
                </c:pt>
                <c:pt idx="31">
                  <c:v>235421</c:v>
                </c:pt>
                <c:pt idx="32">
                  <c:v>235421</c:v>
                </c:pt>
                <c:pt idx="33">
                  <c:v>235421</c:v>
                </c:pt>
                <c:pt idx="34">
                  <c:v>235421</c:v>
                </c:pt>
                <c:pt idx="35">
                  <c:v>235421</c:v>
                </c:pt>
                <c:pt idx="36">
                  <c:v>235421</c:v>
                </c:pt>
                <c:pt idx="37">
                  <c:v>235421</c:v>
                </c:pt>
                <c:pt idx="38">
                  <c:v>235421</c:v>
                </c:pt>
                <c:pt idx="39">
                  <c:v>235421</c:v>
                </c:pt>
                <c:pt idx="40">
                  <c:v>235421</c:v>
                </c:pt>
                <c:pt idx="41">
                  <c:v>235421</c:v>
                </c:pt>
                <c:pt idx="42">
                  <c:v>235421</c:v>
                </c:pt>
                <c:pt idx="43">
                  <c:v>235421</c:v>
                </c:pt>
                <c:pt idx="44">
                  <c:v>235421</c:v>
                </c:pt>
                <c:pt idx="45">
                  <c:v>235421</c:v>
                </c:pt>
                <c:pt idx="46">
                  <c:v>235421</c:v>
                </c:pt>
                <c:pt idx="47">
                  <c:v>235421</c:v>
                </c:pt>
                <c:pt idx="48">
                  <c:v>235421</c:v>
                </c:pt>
                <c:pt idx="49">
                  <c:v>235421</c:v>
                </c:pt>
                <c:pt idx="50">
                  <c:v>235421</c:v>
                </c:pt>
                <c:pt idx="51">
                  <c:v>235421</c:v>
                </c:pt>
                <c:pt idx="52">
                  <c:v>235421</c:v>
                </c:pt>
                <c:pt idx="53">
                  <c:v>235421</c:v>
                </c:pt>
                <c:pt idx="54">
                  <c:v>235421</c:v>
                </c:pt>
                <c:pt idx="55">
                  <c:v>235421</c:v>
                </c:pt>
                <c:pt idx="56">
                  <c:v>235421</c:v>
                </c:pt>
                <c:pt idx="57">
                  <c:v>235421</c:v>
                </c:pt>
                <c:pt idx="58">
                  <c:v>235421</c:v>
                </c:pt>
                <c:pt idx="59">
                  <c:v>235421</c:v>
                </c:pt>
                <c:pt idx="60">
                  <c:v>235421</c:v>
                </c:pt>
                <c:pt idx="61">
                  <c:v>235421</c:v>
                </c:pt>
                <c:pt idx="62">
                  <c:v>235421</c:v>
                </c:pt>
                <c:pt idx="63">
                  <c:v>235421</c:v>
                </c:pt>
                <c:pt idx="64">
                  <c:v>235421</c:v>
                </c:pt>
                <c:pt idx="65">
                  <c:v>235421</c:v>
                </c:pt>
                <c:pt idx="66">
                  <c:v>235421</c:v>
                </c:pt>
                <c:pt idx="67">
                  <c:v>235421</c:v>
                </c:pt>
                <c:pt idx="68">
                  <c:v>235421</c:v>
                </c:pt>
                <c:pt idx="69">
                  <c:v>235421</c:v>
                </c:pt>
                <c:pt idx="70">
                  <c:v>235421</c:v>
                </c:pt>
                <c:pt idx="71">
                  <c:v>235421</c:v>
                </c:pt>
                <c:pt idx="72">
                  <c:v>235421</c:v>
                </c:pt>
                <c:pt idx="73">
                  <c:v>235421</c:v>
                </c:pt>
                <c:pt idx="74">
                  <c:v>235421</c:v>
                </c:pt>
                <c:pt idx="75">
                  <c:v>235421</c:v>
                </c:pt>
                <c:pt idx="76">
                  <c:v>235421</c:v>
                </c:pt>
                <c:pt idx="77">
                  <c:v>235421</c:v>
                </c:pt>
                <c:pt idx="78">
                  <c:v>235421</c:v>
                </c:pt>
                <c:pt idx="79">
                  <c:v>235421</c:v>
                </c:pt>
                <c:pt idx="80">
                  <c:v>235421</c:v>
                </c:pt>
                <c:pt idx="81">
                  <c:v>235421</c:v>
                </c:pt>
                <c:pt idx="82">
                  <c:v>235421</c:v>
                </c:pt>
                <c:pt idx="83">
                  <c:v>235421</c:v>
                </c:pt>
                <c:pt idx="84">
                  <c:v>235421</c:v>
                </c:pt>
                <c:pt idx="85">
                  <c:v>235421</c:v>
                </c:pt>
                <c:pt idx="86">
                  <c:v>235421</c:v>
                </c:pt>
                <c:pt idx="87">
                  <c:v>235421</c:v>
                </c:pt>
                <c:pt idx="88">
                  <c:v>235421</c:v>
                </c:pt>
                <c:pt idx="89">
                  <c:v>235421</c:v>
                </c:pt>
                <c:pt idx="90">
                  <c:v>235421</c:v>
                </c:pt>
                <c:pt idx="91">
                  <c:v>235421</c:v>
                </c:pt>
                <c:pt idx="92">
                  <c:v>235421</c:v>
                </c:pt>
                <c:pt idx="93">
                  <c:v>235421</c:v>
                </c:pt>
                <c:pt idx="94">
                  <c:v>235421</c:v>
                </c:pt>
                <c:pt idx="95">
                  <c:v>235421</c:v>
                </c:pt>
                <c:pt idx="96">
                  <c:v>235421</c:v>
                </c:pt>
                <c:pt idx="97">
                  <c:v>235421</c:v>
                </c:pt>
                <c:pt idx="98">
                  <c:v>235421</c:v>
                </c:pt>
                <c:pt idx="99">
                  <c:v>235421</c:v>
                </c:pt>
                <c:pt idx="100">
                  <c:v>235421</c:v>
                </c:pt>
                <c:pt idx="101">
                  <c:v>235421</c:v>
                </c:pt>
                <c:pt idx="102">
                  <c:v>235421</c:v>
                </c:pt>
                <c:pt idx="103">
                  <c:v>235421</c:v>
                </c:pt>
                <c:pt idx="104">
                  <c:v>235421</c:v>
                </c:pt>
                <c:pt idx="105">
                  <c:v>235421</c:v>
                </c:pt>
                <c:pt idx="106">
                  <c:v>235421</c:v>
                </c:pt>
                <c:pt idx="107">
                  <c:v>235421</c:v>
                </c:pt>
                <c:pt idx="108">
                  <c:v>235421</c:v>
                </c:pt>
                <c:pt idx="109">
                  <c:v>235421</c:v>
                </c:pt>
                <c:pt idx="110">
                  <c:v>235421</c:v>
                </c:pt>
                <c:pt idx="111">
                  <c:v>235421</c:v>
                </c:pt>
                <c:pt idx="112">
                  <c:v>235421</c:v>
                </c:pt>
                <c:pt idx="113">
                  <c:v>235421</c:v>
                </c:pt>
                <c:pt idx="114">
                  <c:v>235421</c:v>
                </c:pt>
                <c:pt idx="115">
                  <c:v>235421</c:v>
                </c:pt>
                <c:pt idx="116">
                  <c:v>235421</c:v>
                </c:pt>
                <c:pt idx="117">
                  <c:v>235421</c:v>
                </c:pt>
                <c:pt idx="118">
                  <c:v>235421</c:v>
                </c:pt>
                <c:pt idx="119">
                  <c:v>235421</c:v>
                </c:pt>
                <c:pt idx="120">
                  <c:v>235421</c:v>
                </c:pt>
                <c:pt idx="121">
                  <c:v>235421</c:v>
                </c:pt>
                <c:pt idx="122">
                  <c:v>235421</c:v>
                </c:pt>
                <c:pt idx="123">
                  <c:v>235421</c:v>
                </c:pt>
                <c:pt idx="124">
                  <c:v>235421</c:v>
                </c:pt>
                <c:pt idx="125">
                  <c:v>235421</c:v>
                </c:pt>
                <c:pt idx="126">
                  <c:v>235421</c:v>
                </c:pt>
                <c:pt idx="127">
                  <c:v>235421</c:v>
                </c:pt>
                <c:pt idx="128">
                  <c:v>235421</c:v>
                </c:pt>
                <c:pt idx="129">
                  <c:v>235421</c:v>
                </c:pt>
                <c:pt idx="130">
                  <c:v>235421</c:v>
                </c:pt>
                <c:pt idx="131">
                  <c:v>235421</c:v>
                </c:pt>
                <c:pt idx="132">
                  <c:v>235421</c:v>
                </c:pt>
                <c:pt idx="133">
                  <c:v>235421</c:v>
                </c:pt>
                <c:pt idx="134">
                  <c:v>235421</c:v>
                </c:pt>
                <c:pt idx="135">
                  <c:v>235421</c:v>
                </c:pt>
                <c:pt idx="136">
                  <c:v>235421</c:v>
                </c:pt>
                <c:pt idx="137">
                  <c:v>235421</c:v>
                </c:pt>
                <c:pt idx="138">
                  <c:v>235421</c:v>
                </c:pt>
                <c:pt idx="139">
                  <c:v>235421</c:v>
                </c:pt>
                <c:pt idx="140">
                  <c:v>235421</c:v>
                </c:pt>
                <c:pt idx="141">
                  <c:v>235421</c:v>
                </c:pt>
                <c:pt idx="142">
                  <c:v>235421</c:v>
                </c:pt>
                <c:pt idx="143">
                  <c:v>235421</c:v>
                </c:pt>
                <c:pt idx="144">
                  <c:v>235421</c:v>
                </c:pt>
                <c:pt idx="145">
                  <c:v>235421</c:v>
                </c:pt>
                <c:pt idx="146">
                  <c:v>235421</c:v>
                </c:pt>
                <c:pt idx="147">
                  <c:v>235421</c:v>
                </c:pt>
                <c:pt idx="148">
                  <c:v>235421</c:v>
                </c:pt>
                <c:pt idx="149">
                  <c:v>235421</c:v>
                </c:pt>
                <c:pt idx="150">
                  <c:v>235421</c:v>
                </c:pt>
                <c:pt idx="151">
                  <c:v>235421</c:v>
                </c:pt>
                <c:pt idx="152">
                  <c:v>235421</c:v>
                </c:pt>
                <c:pt idx="153">
                  <c:v>235421</c:v>
                </c:pt>
                <c:pt idx="154">
                  <c:v>235421</c:v>
                </c:pt>
                <c:pt idx="155">
                  <c:v>235421</c:v>
                </c:pt>
                <c:pt idx="156">
                  <c:v>235421</c:v>
                </c:pt>
                <c:pt idx="157">
                  <c:v>235421</c:v>
                </c:pt>
                <c:pt idx="158">
                  <c:v>235421</c:v>
                </c:pt>
                <c:pt idx="159">
                  <c:v>235421</c:v>
                </c:pt>
                <c:pt idx="160">
                  <c:v>235421</c:v>
                </c:pt>
                <c:pt idx="161">
                  <c:v>235421</c:v>
                </c:pt>
                <c:pt idx="162">
                  <c:v>235421</c:v>
                </c:pt>
                <c:pt idx="163">
                  <c:v>235421</c:v>
                </c:pt>
                <c:pt idx="164">
                  <c:v>235421</c:v>
                </c:pt>
                <c:pt idx="165">
                  <c:v>235421</c:v>
                </c:pt>
                <c:pt idx="166">
                  <c:v>235421</c:v>
                </c:pt>
                <c:pt idx="167">
                  <c:v>235421</c:v>
                </c:pt>
                <c:pt idx="168">
                  <c:v>235421</c:v>
                </c:pt>
                <c:pt idx="169">
                  <c:v>235421</c:v>
                </c:pt>
                <c:pt idx="170">
                  <c:v>235421</c:v>
                </c:pt>
                <c:pt idx="171">
                  <c:v>235421</c:v>
                </c:pt>
                <c:pt idx="172">
                  <c:v>235421</c:v>
                </c:pt>
                <c:pt idx="173">
                  <c:v>235421</c:v>
                </c:pt>
                <c:pt idx="174">
                  <c:v>235421</c:v>
                </c:pt>
                <c:pt idx="175">
                  <c:v>235421</c:v>
                </c:pt>
                <c:pt idx="176">
                  <c:v>235421</c:v>
                </c:pt>
                <c:pt idx="177">
                  <c:v>235421</c:v>
                </c:pt>
                <c:pt idx="178">
                  <c:v>235421</c:v>
                </c:pt>
                <c:pt idx="179">
                  <c:v>235421</c:v>
                </c:pt>
                <c:pt idx="180">
                  <c:v>235421</c:v>
                </c:pt>
                <c:pt idx="181">
                  <c:v>235421</c:v>
                </c:pt>
                <c:pt idx="182">
                  <c:v>235421</c:v>
                </c:pt>
                <c:pt idx="183">
                  <c:v>235421</c:v>
                </c:pt>
                <c:pt idx="184">
                  <c:v>235421</c:v>
                </c:pt>
                <c:pt idx="185">
                  <c:v>235421</c:v>
                </c:pt>
                <c:pt idx="186">
                  <c:v>235421</c:v>
                </c:pt>
                <c:pt idx="187">
                  <c:v>235421</c:v>
                </c:pt>
                <c:pt idx="188">
                  <c:v>235421</c:v>
                </c:pt>
                <c:pt idx="189">
                  <c:v>235421</c:v>
                </c:pt>
                <c:pt idx="190">
                  <c:v>235421</c:v>
                </c:pt>
                <c:pt idx="191">
                  <c:v>235421</c:v>
                </c:pt>
                <c:pt idx="192">
                  <c:v>235421</c:v>
                </c:pt>
                <c:pt idx="193">
                  <c:v>235421</c:v>
                </c:pt>
                <c:pt idx="194">
                  <c:v>235421</c:v>
                </c:pt>
                <c:pt idx="195">
                  <c:v>235421</c:v>
                </c:pt>
                <c:pt idx="196">
                  <c:v>235421</c:v>
                </c:pt>
                <c:pt idx="197">
                  <c:v>235421</c:v>
                </c:pt>
                <c:pt idx="198">
                  <c:v>235421</c:v>
                </c:pt>
                <c:pt idx="199">
                  <c:v>235421</c:v>
                </c:pt>
                <c:pt idx="200">
                  <c:v>235421</c:v>
                </c:pt>
                <c:pt idx="201">
                  <c:v>235421</c:v>
                </c:pt>
                <c:pt idx="202">
                  <c:v>235421</c:v>
                </c:pt>
                <c:pt idx="203">
                  <c:v>235421</c:v>
                </c:pt>
                <c:pt idx="204">
                  <c:v>235421</c:v>
                </c:pt>
                <c:pt idx="205">
                  <c:v>235421</c:v>
                </c:pt>
                <c:pt idx="206">
                  <c:v>235421</c:v>
                </c:pt>
                <c:pt idx="207">
                  <c:v>235421</c:v>
                </c:pt>
                <c:pt idx="208">
                  <c:v>235421</c:v>
                </c:pt>
                <c:pt idx="209">
                  <c:v>235421</c:v>
                </c:pt>
                <c:pt idx="210">
                  <c:v>235421</c:v>
                </c:pt>
                <c:pt idx="211">
                  <c:v>235421</c:v>
                </c:pt>
                <c:pt idx="212">
                  <c:v>235421</c:v>
                </c:pt>
                <c:pt idx="213">
                  <c:v>235421</c:v>
                </c:pt>
                <c:pt idx="214">
                  <c:v>235421</c:v>
                </c:pt>
                <c:pt idx="215">
                  <c:v>235421</c:v>
                </c:pt>
                <c:pt idx="216">
                  <c:v>235421</c:v>
                </c:pt>
                <c:pt idx="217">
                  <c:v>235421</c:v>
                </c:pt>
                <c:pt idx="218">
                  <c:v>235421</c:v>
                </c:pt>
                <c:pt idx="219">
                  <c:v>235421</c:v>
                </c:pt>
                <c:pt idx="220">
                  <c:v>235421</c:v>
                </c:pt>
                <c:pt idx="221">
                  <c:v>235421</c:v>
                </c:pt>
                <c:pt idx="222">
                  <c:v>235421</c:v>
                </c:pt>
                <c:pt idx="223">
                  <c:v>235421</c:v>
                </c:pt>
                <c:pt idx="224">
                  <c:v>235421</c:v>
                </c:pt>
                <c:pt idx="225">
                  <c:v>235421</c:v>
                </c:pt>
                <c:pt idx="226">
                  <c:v>235421</c:v>
                </c:pt>
                <c:pt idx="227">
                  <c:v>235421</c:v>
                </c:pt>
                <c:pt idx="228">
                  <c:v>235421</c:v>
                </c:pt>
                <c:pt idx="229">
                  <c:v>235421</c:v>
                </c:pt>
                <c:pt idx="230">
                  <c:v>235421</c:v>
                </c:pt>
                <c:pt idx="231">
                  <c:v>235421</c:v>
                </c:pt>
                <c:pt idx="232">
                  <c:v>235421</c:v>
                </c:pt>
                <c:pt idx="233">
                  <c:v>235421</c:v>
                </c:pt>
                <c:pt idx="234">
                  <c:v>235421</c:v>
                </c:pt>
                <c:pt idx="235">
                  <c:v>235421</c:v>
                </c:pt>
                <c:pt idx="236">
                  <c:v>235421</c:v>
                </c:pt>
                <c:pt idx="237">
                  <c:v>235421</c:v>
                </c:pt>
                <c:pt idx="238">
                  <c:v>235421</c:v>
                </c:pt>
                <c:pt idx="239">
                  <c:v>235421</c:v>
                </c:pt>
                <c:pt idx="240">
                  <c:v>235421</c:v>
                </c:pt>
                <c:pt idx="241">
                  <c:v>235421</c:v>
                </c:pt>
                <c:pt idx="242">
                  <c:v>235421</c:v>
                </c:pt>
                <c:pt idx="243">
                  <c:v>235421</c:v>
                </c:pt>
                <c:pt idx="244">
                  <c:v>235421</c:v>
                </c:pt>
                <c:pt idx="245">
                  <c:v>235421</c:v>
                </c:pt>
                <c:pt idx="246">
                  <c:v>235421</c:v>
                </c:pt>
                <c:pt idx="247">
                  <c:v>235421</c:v>
                </c:pt>
                <c:pt idx="248">
                  <c:v>235421</c:v>
                </c:pt>
                <c:pt idx="249">
                  <c:v>235421</c:v>
                </c:pt>
                <c:pt idx="250">
                  <c:v>235421</c:v>
                </c:pt>
                <c:pt idx="251">
                  <c:v>235421</c:v>
                </c:pt>
                <c:pt idx="252">
                  <c:v>235421</c:v>
                </c:pt>
                <c:pt idx="253">
                  <c:v>235421</c:v>
                </c:pt>
                <c:pt idx="254">
                  <c:v>235421</c:v>
                </c:pt>
                <c:pt idx="255">
                  <c:v>235421</c:v>
                </c:pt>
                <c:pt idx="256">
                  <c:v>235421</c:v>
                </c:pt>
                <c:pt idx="257">
                  <c:v>235421</c:v>
                </c:pt>
                <c:pt idx="258">
                  <c:v>235421</c:v>
                </c:pt>
                <c:pt idx="259">
                  <c:v>235421</c:v>
                </c:pt>
                <c:pt idx="260">
                  <c:v>235421</c:v>
                </c:pt>
                <c:pt idx="261">
                  <c:v>235421</c:v>
                </c:pt>
                <c:pt idx="262">
                  <c:v>235421</c:v>
                </c:pt>
                <c:pt idx="263">
                  <c:v>235421</c:v>
                </c:pt>
                <c:pt idx="264">
                  <c:v>235421</c:v>
                </c:pt>
                <c:pt idx="265">
                  <c:v>235421</c:v>
                </c:pt>
                <c:pt idx="266">
                  <c:v>235421</c:v>
                </c:pt>
                <c:pt idx="267">
                  <c:v>235421</c:v>
                </c:pt>
                <c:pt idx="268">
                  <c:v>235421</c:v>
                </c:pt>
                <c:pt idx="269">
                  <c:v>235421</c:v>
                </c:pt>
                <c:pt idx="270">
                  <c:v>235421</c:v>
                </c:pt>
                <c:pt idx="271">
                  <c:v>235421</c:v>
                </c:pt>
                <c:pt idx="272">
                  <c:v>235421</c:v>
                </c:pt>
                <c:pt idx="273">
                  <c:v>235421</c:v>
                </c:pt>
                <c:pt idx="274">
                  <c:v>235421</c:v>
                </c:pt>
                <c:pt idx="275">
                  <c:v>235421</c:v>
                </c:pt>
                <c:pt idx="276">
                  <c:v>235421</c:v>
                </c:pt>
                <c:pt idx="277">
                  <c:v>235421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0D-4C52-88AB-C84A54010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679775"/>
        <c:axId val="1400228287"/>
      </c:areaChart>
      <c:lineChart>
        <c:grouping val="standard"/>
        <c:varyColors val="0"/>
        <c:ser>
          <c:idx val="0"/>
          <c:order val="0"/>
          <c:tx>
            <c:strRef>
              <c:f>Ziekenhuisbedden!$N$18</c:f>
              <c:strCache>
                <c:ptCount val="1"/>
                <c:pt idx="0">
                  <c:v>Lits aigus 2010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Ziekenhuisbedden!$M$19:$M$296</c:f>
              <c:strCache>
                <c:ptCount val="278"/>
                <c:pt idx="0">
                  <c:v>15-Mar</c:v>
                </c:pt>
                <c:pt idx="1">
                  <c:v>16-Mar</c:v>
                </c:pt>
                <c:pt idx="2">
                  <c:v>17-Mar</c:v>
                </c:pt>
                <c:pt idx="3">
                  <c:v>18-Mar</c:v>
                </c:pt>
                <c:pt idx="4">
                  <c:v>19-Mar</c:v>
                </c:pt>
                <c:pt idx="5">
                  <c:v>20-Mar</c:v>
                </c:pt>
                <c:pt idx="6">
                  <c:v>21-Mar</c:v>
                </c:pt>
                <c:pt idx="7">
                  <c:v>22-Mar</c:v>
                </c:pt>
                <c:pt idx="8">
                  <c:v>23-Mar</c:v>
                </c:pt>
                <c:pt idx="9">
                  <c:v>24-Mar</c:v>
                </c:pt>
                <c:pt idx="10">
                  <c:v>25-Mar</c:v>
                </c:pt>
                <c:pt idx="11">
                  <c:v>26-Mar</c:v>
                </c:pt>
                <c:pt idx="12">
                  <c:v>27-Mar</c:v>
                </c:pt>
                <c:pt idx="13">
                  <c:v>28-Mar</c:v>
                </c:pt>
                <c:pt idx="14">
                  <c:v>29-Mar</c:v>
                </c:pt>
                <c:pt idx="15">
                  <c:v>30-Mar</c:v>
                </c:pt>
                <c:pt idx="16">
                  <c:v>31-Mar</c:v>
                </c:pt>
                <c:pt idx="17">
                  <c:v>01-Apr</c:v>
                </c:pt>
                <c:pt idx="18">
                  <c:v>02-Apr</c:v>
                </c:pt>
                <c:pt idx="19">
                  <c:v>03-Apr</c:v>
                </c:pt>
                <c:pt idx="20">
                  <c:v>04-Apr</c:v>
                </c:pt>
                <c:pt idx="21">
                  <c:v>05-Apr</c:v>
                </c:pt>
                <c:pt idx="22">
                  <c:v>06-Apr</c:v>
                </c:pt>
                <c:pt idx="23">
                  <c:v>07-Apr</c:v>
                </c:pt>
                <c:pt idx="24">
                  <c:v>08-Apr</c:v>
                </c:pt>
                <c:pt idx="25">
                  <c:v>09-Apr</c:v>
                </c:pt>
                <c:pt idx="26">
                  <c:v>10-Apr</c:v>
                </c:pt>
                <c:pt idx="27">
                  <c:v>11-Apr</c:v>
                </c:pt>
                <c:pt idx="28">
                  <c:v>12-Apr</c:v>
                </c:pt>
                <c:pt idx="29">
                  <c:v>13-Apr</c:v>
                </c:pt>
                <c:pt idx="30">
                  <c:v>14-Apr</c:v>
                </c:pt>
                <c:pt idx="31">
                  <c:v>15-Apr</c:v>
                </c:pt>
                <c:pt idx="32">
                  <c:v>16-Apr</c:v>
                </c:pt>
                <c:pt idx="33">
                  <c:v>17-Apr</c:v>
                </c:pt>
                <c:pt idx="34">
                  <c:v>18-Apr</c:v>
                </c:pt>
                <c:pt idx="35">
                  <c:v>19-Apr</c:v>
                </c:pt>
                <c:pt idx="36">
                  <c:v>20-Apr</c:v>
                </c:pt>
                <c:pt idx="37">
                  <c:v>21-Apr</c:v>
                </c:pt>
                <c:pt idx="38">
                  <c:v>22-Apr</c:v>
                </c:pt>
                <c:pt idx="39">
                  <c:v>23-Apr</c:v>
                </c:pt>
                <c:pt idx="40">
                  <c:v>24-Apr</c:v>
                </c:pt>
                <c:pt idx="41">
                  <c:v>25-Apr</c:v>
                </c:pt>
                <c:pt idx="42">
                  <c:v>26-Apr</c:v>
                </c:pt>
                <c:pt idx="43">
                  <c:v>27-Apr</c:v>
                </c:pt>
                <c:pt idx="44">
                  <c:v>28-Apr</c:v>
                </c:pt>
                <c:pt idx="45">
                  <c:v>29-Apr</c:v>
                </c:pt>
                <c:pt idx="46">
                  <c:v>30-Apr</c:v>
                </c:pt>
                <c:pt idx="47">
                  <c:v>01-May</c:v>
                </c:pt>
                <c:pt idx="48">
                  <c:v>02-May</c:v>
                </c:pt>
                <c:pt idx="49">
                  <c:v>03-May</c:v>
                </c:pt>
                <c:pt idx="50">
                  <c:v>04-May</c:v>
                </c:pt>
                <c:pt idx="51">
                  <c:v>05-May</c:v>
                </c:pt>
                <c:pt idx="52">
                  <c:v>06-May</c:v>
                </c:pt>
                <c:pt idx="53">
                  <c:v>07-May</c:v>
                </c:pt>
                <c:pt idx="54">
                  <c:v>08-May</c:v>
                </c:pt>
                <c:pt idx="55">
                  <c:v>09-May</c:v>
                </c:pt>
                <c:pt idx="56">
                  <c:v>10-May</c:v>
                </c:pt>
                <c:pt idx="57">
                  <c:v>11-May</c:v>
                </c:pt>
                <c:pt idx="58">
                  <c:v>12-May</c:v>
                </c:pt>
                <c:pt idx="59">
                  <c:v>13-May</c:v>
                </c:pt>
                <c:pt idx="60">
                  <c:v>14-May</c:v>
                </c:pt>
                <c:pt idx="61">
                  <c:v>15-May</c:v>
                </c:pt>
                <c:pt idx="62">
                  <c:v>16-May</c:v>
                </c:pt>
                <c:pt idx="63">
                  <c:v>17-May</c:v>
                </c:pt>
                <c:pt idx="64">
                  <c:v>18-May</c:v>
                </c:pt>
                <c:pt idx="65">
                  <c:v>19-May</c:v>
                </c:pt>
                <c:pt idx="66">
                  <c:v>20-May</c:v>
                </c:pt>
                <c:pt idx="67">
                  <c:v>21-May</c:v>
                </c:pt>
                <c:pt idx="68">
                  <c:v>22-May</c:v>
                </c:pt>
                <c:pt idx="69">
                  <c:v>23-May</c:v>
                </c:pt>
                <c:pt idx="70">
                  <c:v>24-May</c:v>
                </c:pt>
                <c:pt idx="71">
                  <c:v>25-May</c:v>
                </c:pt>
                <c:pt idx="72">
                  <c:v>26-May</c:v>
                </c:pt>
                <c:pt idx="73">
                  <c:v>27-May</c:v>
                </c:pt>
                <c:pt idx="74">
                  <c:v>28-May</c:v>
                </c:pt>
                <c:pt idx="75">
                  <c:v>29-May</c:v>
                </c:pt>
                <c:pt idx="76">
                  <c:v>30-May</c:v>
                </c:pt>
                <c:pt idx="77">
                  <c:v>31-May</c:v>
                </c:pt>
                <c:pt idx="78">
                  <c:v>01-Jun</c:v>
                </c:pt>
                <c:pt idx="79">
                  <c:v>02-Jun</c:v>
                </c:pt>
                <c:pt idx="80">
                  <c:v>03-Jun</c:v>
                </c:pt>
                <c:pt idx="81">
                  <c:v>04-Jun</c:v>
                </c:pt>
                <c:pt idx="82">
                  <c:v>05-Jun</c:v>
                </c:pt>
                <c:pt idx="83">
                  <c:v>06-Jun</c:v>
                </c:pt>
                <c:pt idx="84">
                  <c:v>07-Jun</c:v>
                </c:pt>
                <c:pt idx="85">
                  <c:v>08-Jun</c:v>
                </c:pt>
                <c:pt idx="86">
                  <c:v>09-Jun</c:v>
                </c:pt>
                <c:pt idx="87">
                  <c:v>10-Jun</c:v>
                </c:pt>
                <c:pt idx="88">
                  <c:v>11-Jun</c:v>
                </c:pt>
                <c:pt idx="89">
                  <c:v>12-Jun</c:v>
                </c:pt>
                <c:pt idx="90">
                  <c:v>13-Jun</c:v>
                </c:pt>
                <c:pt idx="91">
                  <c:v>14-Jun</c:v>
                </c:pt>
                <c:pt idx="92">
                  <c:v>15-Jun</c:v>
                </c:pt>
                <c:pt idx="93">
                  <c:v>16-Jun</c:v>
                </c:pt>
                <c:pt idx="94">
                  <c:v>17-Jun</c:v>
                </c:pt>
                <c:pt idx="95">
                  <c:v>18-Jun</c:v>
                </c:pt>
                <c:pt idx="96">
                  <c:v>19-Jun</c:v>
                </c:pt>
                <c:pt idx="97">
                  <c:v>20-Jun</c:v>
                </c:pt>
                <c:pt idx="98">
                  <c:v>21-Jun</c:v>
                </c:pt>
                <c:pt idx="99">
                  <c:v>22-Jun</c:v>
                </c:pt>
                <c:pt idx="100">
                  <c:v>23-Jun</c:v>
                </c:pt>
                <c:pt idx="101">
                  <c:v>24-Jun</c:v>
                </c:pt>
                <c:pt idx="102">
                  <c:v>25-Jun</c:v>
                </c:pt>
                <c:pt idx="103">
                  <c:v>26-Jun</c:v>
                </c:pt>
                <c:pt idx="104">
                  <c:v>27-Jun</c:v>
                </c:pt>
                <c:pt idx="105">
                  <c:v>28-Jun</c:v>
                </c:pt>
                <c:pt idx="106">
                  <c:v>29-Jun</c:v>
                </c:pt>
                <c:pt idx="107">
                  <c:v>30-Jun</c:v>
                </c:pt>
                <c:pt idx="108">
                  <c:v>01-Jul</c:v>
                </c:pt>
                <c:pt idx="109">
                  <c:v>02-Jul</c:v>
                </c:pt>
                <c:pt idx="110">
                  <c:v>03-Jul</c:v>
                </c:pt>
                <c:pt idx="111">
                  <c:v>04-Jul</c:v>
                </c:pt>
                <c:pt idx="112">
                  <c:v>05-Jul</c:v>
                </c:pt>
                <c:pt idx="113">
                  <c:v>06-Jul</c:v>
                </c:pt>
                <c:pt idx="114">
                  <c:v>07-Jul</c:v>
                </c:pt>
                <c:pt idx="115">
                  <c:v>08-Jul</c:v>
                </c:pt>
                <c:pt idx="116">
                  <c:v>09-Jul</c:v>
                </c:pt>
                <c:pt idx="117">
                  <c:v>10-Jul</c:v>
                </c:pt>
                <c:pt idx="118">
                  <c:v>11-Jul</c:v>
                </c:pt>
                <c:pt idx="119">
                  <c:v>12-Jul</c:v>
                </c:pt>
                <c:pt idx="120">
                  <c:v>13-Jul</c:v>
                </c:pt>
                <c:pt idx="121">
                  <c:v>14-Jul</c:v>
                </c:pt>
                <c:pt idx="122">
                  <c:v>15-Jul</c:v>
                </c:pt>
                <c:pt idx="123">
                  <c:v>16-Jul</c:v>
                </c:pt>
                <c:pt idx="124">
                  <c:v>17-Jul</c:v>
                </c:pt>
                <c:pt idx="125">
                  <c:v>18-Jul</c:v>
                </c:pt>
                <c:pt idx="126">
                  <c:v>19-Jul</c:v>
                </c:pt>
                <c:pt idx="127">
                  <c:v>20-Jul</c:v>
                </c:pt>
                <c:pt idx="128">
                  <c:v>21-Jul</c:v>
                </c:pt>
                <c:pt idx="129">
                  <c:v>22-Jul</c:v>
                </c:pt>
                <c:pt idx="130">
                  <c:v>23-Jul</c:v>
                </c:pt>
                <c:pt idx="131">
                  <c:v>24-Jul</c:v>
                </c:pt>
                <c:pt idx="132">
                  <c:v>25-Jul</c:v>
                </c:pt>
                <c:pt idx="133">
                  <c:v>26-Jul</c:v>
                </c:pt>
                <c:pt idx="134">
                  <c:v>27-Jul</c:v>
                </c:pt>
                <c:pt idx="135">
                  <c:v>28-Jul</c:v>
                </c:pt>
                <c:pt idx="136">
                  <c:v>29-Jul</c:v>
                </c:pt>
                <c:pt idx="137">
                  <c:v>30-Jul</c:v>
                </c:pt>
                <c:pt idx="138">
                  <c:v>31-Jul</c:v>
                </c:pt>
                <c:pt idx="139">
                  <c:v>01-Aug</c:v>
                </c:pt>
                <c:pt idx="140">
                  <c:v>02-Aug</c:v>
                </c:pt>
                <c:pt idx="141">
                  <c:v>03-Aug</c:v>
                </c:pt>
                <c:pt idx="142">
                  <c:v>04-Aug</c:v>
                </c:pt>
                <c:pt idx="143">
                  <c:v>05-Aug</c:v>
                </c:pt>
                <c:pt idx="144">
                  <c:v>06-Aug</c:v>
                </c:pt>
                <c:pt idx="145">
                  <c:v>07-Aug</c:v>
                </c:pt>
                <c:pt idx="146">
                  <c:v>08-Aug</c:v>
                </c:pt>
                <c:pt idx="147">
                  <c:v>09-Aug</c:v>
                </c:pt>
                <c:pt idx="148">
                  <c:v>10-Aug</c:v>
                </c:pt>
                <c:pt idx="149">
                  <c:v>11-Aug</c:v>
                </c:pt>
                <c:pt idx="150">
                  <c:v>12-Aug</c:v>
                </c:pt>
                <c:pt idx="151">
                  <c:v>13-Aug</c:v>
                </c:pt>
                <c:pt idx="152">
                  <c:v>14-Aug</c:v>
                </c:pt>
                <c:pt idx="153">
                  <c:v>15-Aug</c:v>
                </c:pt>
                <c:pt idx="154">
                  <c:v>16-Aug</c:v>
                </c:pt>
                <c:pt idx="155">
                  <c:v>17-Aug</c:v>
                </c:pt>
                <c:pt idx="156">
                  <c:v>18-Aug</c:v>
                </c:pt>
                <c:pt idx="157">
                  <c:v>19-Aug</c:v>
                </c:pt>
                <c:pt idx="158">
                  <c:v>20-Aug</c:v>
                </c:pt>
                <c:pt idx="159">
                  <c:v>21-Aug</c:v>
                </c:pt>
                <c:pt idx="160">
                  <c:v>22-Aug</c:v>
                </c:pt>
                <c:pt idx="161">
                  <c:v>23-Aug</c:v>
                </c:pt>
                <c:pt idx="162">
                  <c:v>24-Aug</c:v>
                </c:pt>
                <c:pt idx="163">
                  <c:v>25-Aug</c:v>
                </c:pt>
                <c:pt idx="164">
                  <c:v>26-Aug</c:v>
                </c:pt>
                <c:pt idx="165">
                  <c:v>27-Aug</c:v>
                </c:pt>
                <c:pt idx="166">
                  <c:v>28-Aug</c:v>
                </c:pt>
                <c:pt idx="167">
                  <c:v>29-Aug</c:v>
                </c:pt>
                <c:pt idx="168">
                  <c:v>30-Aug</c:v>
                </c:pt>
                <c:pt idx="169">
                  <c:v>31-Aug</c:v>
                </c:pt>
                <c:pt idx="170">
                  <c:v>01-Sep</c:v>
                </c:pt>
                <c:pt idx="171">
                  <c:v>02-Sep</c:v>
                </c:pt>
                <c:pt idx="172">
                  <c:v>03-Sep</c:v>
                </c:pt>
                <c:pt idx="173">
                  <c:v>04-Sep</c:v>
                </c:pt>
                <c:pt idx="174">
                  <c:v>05-Sep</c:v>
                </c:pt>
                <c:pt idx="175">
                  <c:v>06-Sep</c:v>
                </c:pt>
                <c:pt idx="176">
                  <c:v>07-Sep</c:v>
                </c:pt>
                <c:pt idx="177">
                  <c:v>08-Sep</c:v>
                </c:pt>
                <c:pt idx="178">
                  <c:v>09-Sep</c:v>
                </c:pt>
                <c:pt idx="179">
                  <c:v>10-Sep</c:v>
                </c:pt>
                <c:pt idx="180">
                  <c:v>11-Sep</c:v>
                </c:pt>
                <c:pt idx="181">
                  <c:v>12-Sep</c:v>
                </c:pt>
                <c:pt idx="182">
                  <c:v>13-Sep</c:v>
                </c:pt>
                <c:pt idx="183">
                  <c:v>14-Sep</c:v>
                </c:pt>
                <c:pt idx="184">
                  <c:v>15-Sep</c:v>
                </c:pt>
                <c:pt idx="185">
                  <c:v>16-Sep</c:v>
                </c:pt>
                <c:pt idx="186">
                  <c:v>17-Sep</c:v>
                </c:pt>
                <c:pt idx="187">
                  <c:v>18-Sep</c:v>
                </c:pt>
                <c:pt idx="188">
                  <c:v>19-Sep</c:v>
                </c:pt>
                <c:pt idx="189">
                  <c:v>20-Sep</c:v>
                </c:pt>
                <c:pt idx="190">
                  <c:v>21-Sep</c:v>
                </c:pt>
                <c:pt idx="191">
                  <c:v>22-Sep</c:v>
                </c:pt>
                <c:pt idx="192">
                  <c:v>23-Sep</c:v>
                </c:pt>
                <c:pt idx="193">
                  <c:v>24-Sep</c:v>
                </c:pt>
                <c:pt idx="194">
                  <c:v>25-Sep</c:v>
                </c:pt>
                <c:pt idx="195">
                  <c:v>26-Sep</c:v>
                </c:pt>
                <c:pt idx="196">
                  <c:v>27-Sep</c:v>
                </c:pt>
                <c:pt idx="197">
                  <c:v>28-Sep</c:v>
                </c:pt>
                <c:pt idx="198">
                  <c:v>29-Sep</c:v>
                </c:pt>
                <c:pt idx="199">
                  <c:v>30-Sep</c:v>
                </c:pt>
                <c:pt idx="200">
                  <c:v>01-Oct</c:v>
                </c:pt>
                <c:pt idx="201">
                  <c:v>02-Oct</c:v>
                </c:pt>
                <c:pt idx="202">
                  <c:v>03-Oct</c:v>
                </c:pt>
                <c:pt idx="203">
                  <c:v>04-Oct</c:v>
                </c:pt>
                <c:pt idx="204">
                  <c:v>05-Oct</c:v>
                </c:pt>
                <c:pt idx="205">
                  <c:v>06-Oct</c:v>
                </c:pt>
                <c:pt idx="206">
                  <c:v>07-Oct</c:v>
                </c:pt>
                <c:pt idx="207">
                  <c:v>08-Oct</c:v>
                </c:pt>
                <c:pt idx="208">
                  <c:v>09-Oct</c:v>
                </c:pt>
                <c:pt idx="209">
                  <c:v>10-Oct</c:v>
                </c:pt>
                <c:pt idx="210">
                  <c:v>11-Oct</c:v>
                </c:pt>
                <c:pt idx="211">
                  <c:v>12-Oct</c:v>
                </c:pt>
                <c:pt idx="212">
                  <c:v>13-Oct</c:v>
                </c:pt>
                <c:pt idx="213">
                  <c:v>14-Oct</c:v>
                </c:pt>
                <c:pt idx="214">
                  <c:v>15-Oct</c:v>
                </c:pt>
                <c:pt idx="215">
                  <c:v>16-Oct</c:v>
                </c:pt>
                <c:pt idx="216">
                  <c:v>17-Oct</c:v>
                </c:pt>
                <c:pt idx="217">
                  <c:v>18-Oct</c:v>
                </c:pt>
                <c:pt idx="218">
                  <c:v>19-Oct</c:v>
                </c:pt>
                <c:pt idx="219">
                  <c:v>20-Oct</c:v>
                </c:pt>
                <c:pt idx="220">
                  <c:v>21-Oct</c:v>
                </c:pt>
                <c:pt idx="221">
                  <c:v>22-Oct</c:v>
                </c:pt>
                <c:pt idx="222">
                  <c:v>23-Oct</c:v>
                </c:pt>
                <c:pt idx="223">
                  <c:v>24-Oct</c:v>
                </c:pt>
                <c:pt idx="224">
                  <c:v>25-Oct</c:v>
                </c:pt>
                <c:pt idx="225">
                  <c:v>26-Oct</c:v>
                </c:pt>
                <c:pt idx="226">
                  <c:v>27-Oct</c:v>
                </c:pt>
                <c:pt idx="227">
                  <c:v>28-Oct</c:v>
                </c:pt>
                <c:pt idx="228">
                  <c:v>29-Oct</c:v>
                </c:pt>
                <c:pt idx="229">
                  <c:v>30-Oct</c:v>
                </c:pt>
                <c:pt idx="230">
                  <c:v>31-Oct</c:v>
                </c:pt>
                <c:pt idx="231">
                  <c:v>01-Nov</c:v>
                </c:pt>
                <c:pt idx="232">
                  <c:v>02-Nov</c:v>
                </c:pt>
                <c:pt idx="233">
                  <c:v>03-Nov</c:v>
                </c:pt>
                <c:pt idx="234">
                  <c:v>04-Nov</c:v>
                </c:pt>
                <c:pt idx="235">
                  <c:v>05-Nov</c:v>
                </c:pt>
                <c:pt idx="236">
                  <c:v>06-Nov</c:v>
                </c:pt>
                <c:pt idx="237">
                  <c:v>07-Nov</c:v>
                </c:pt>
                <c:pt idx="238">
                  <c:v>08-Nov</c:v>
                </c:pt>
                <c:pt idx="239">
                  <c:v>09-Nov</c:v>
                </c:pt>
                <c:pt idx="240">
                  <c:v>10-Nov</c:v>
                </c:pt>
                <c:pt idx="241">
                  <c:v>11-Nov</c:v>
                </c:pt>
                <c:pt idx="242">
                  <c:v>12-Nov</c:v>
                </c:pt>
                <c:pt idx="243">
                  <c:v>13-Nov</c:v>
                </c:pt>
                <c:pt idx="244">
                  <c:v>14-Nov</c:v>
                </c:pt>
                <c:pt idx="245">
                  <c:v>15-Nov</c:v>
                </c:pt>
                <c:pt idx="246">
                  <c:v>16-Nov</c:v>
                </c:pt>
                <c:pt idx="247">
                  <c:v>17-Nov</c:v>
                </c:pt>
                <c:pt idx="248">
                  <c:v>18-Nov</c:v>
                </c:pt>
                <c:pt idx="249">
                  <c:v>19-Nov</c:v>
                </c:pt>
                <c:pt idx="250">
                  <c:v>20-Nov</c:v>
                </c:pt>
                <c:pt idx="251">
                  <c:v>21-Nov</c:v>
                </c:pt>
                <c:pt idx="252">
                  <c:v>22-Nov</c:v>
                </c:pt>
                <c:pt idx="253">
                  <c:v>23-Nov</c:v>
                </c:pt>
                <c:pt idx="254">
                  <c:v>24-Nov</c:v>
                </c:pt>
                <c:pt idx="255">
                  <c:v>25-Nov</c:v>
                </c:pt>
                <c:pt idx="256">
                  <c:v>26-Nov</c:v>
                </c:pt>
                <c:pt idx="257">
                  <c:v>27-Nov</c:v>
                </c:pt>
                <c:pt idx="258">
                  <c:v>28-Nov</c:v>
                </c:pt>
                <c:pt idx="259">
                  <c:v>29-Nov</c:v>
                </c:pt>
                <c:pt idx="260">
                  <c:v>30-Nov</c:v>
                </c:pt>
                <c:pt idx="261">
                  <c:v>01-Dec</c:v>
                </c:pt>
                <c:pt idx="262">
                  <c:v>02-Dec</c:v>
                </c:pt>
                <c:pt idx="263">
                  <c:v>03-Dec</c:v>
                </c:pt>
                <c:pt idx="264">
                  <c:v>04-Dec</c:v>
                </c:pt>
                <c:pt idx="265">
                  <c:v>05-Dec</c:v>
                </c:pt>
                <c:pt idx="266">
                  <c:v>06-Dec</c:v>
                </c:pt>
                <c:pt idx="267">
                  <c:v>07-Dec</c:v>
                </c:pt>
                <c:pt idx="268">
                  <c:v>08-Dec</c:v>
                </c:pt>
                <c:pt idx="269">
                  <c:v>09-Dec</c:v>
                </c:pt>
                <c:pt idx="270">
                  <c:v>10-Dec</c:v>
                </c:pt>
                <c:pt idx="271">
                  <c:v>11-Dec</c:v>
                </c:pt>
                <c:pt idx="272">
                  <c:v>12-Dec</c:v>
                </c:pt>
                <c:pt idx="273">
                  <c:v>13-Dec</c:v>
                </c:pt>
                <c:pt idx="274">
                  <c:v>14-Dec</c:v>
                </c:pt>
                <c:pt idx="275">
                  <c:v>15-Dec</c:v>
                </c:pt>
                <c:pt idx="276">
                  <c:v>16-Dec</c:v>
                </c:pt>
                <c:pt idx="277">
                  <c:v>17-Dec</c:v>
                </c:pt>
              </c:strCache>
            </c:strRef>
          </c:cat>
          <c:val>
            <c:numRef>
              <c:f>Ziekenhuisbedden!$N$19:$N$296</c:f>
              <c:numCache>
                <c:formatCode>_-* #,##0_-;\-* #,##0_-;_-* "-"??_-;_-@_-</c:formatCode>
                <c:ptCount val="278"/>
                <c:pt idx="0">
                  <c:v>38419</c:v>
                </c:pt>
                <c:pt idx="1">
                  <c:v>38419</c:v>
                </c:pt>
                <c:pt idx="2">
                  <c:v>38419</c:v>
                </c:pt>
                <c:pt idx="3">
                  <c:v>38419</c:v>
                </c:pt>
                <c:pt idx="4">
                  <c:v>38419</c:v>
                </c:pt>
                <c:pt idx="5">
                  <c:v>38419</c:v>
                </c:pt>
                <c:pt idx="6">
                  <c:v>38419</c:v>
                </c:pt>
                <c:pt idx="7">
                  <c:v>38419</c:v>
                </c:pt>
                <c:pt idx="8">
                  <c:v>38419</c:v>
                </c:pt>
                <c:pt idx="9">
                  <c:v>38419</c:v>
                </c:pt>
                <c:pt idx="10">
                  <c:v>38419</c:v>
                </c:pt>
                <c:pt idx="11">
                  <c:v>38419</c:v>
                </c:pt>
                <c:pt idx="12">
                  <c:v>38419</c:v>
                </c:pt>
                <c:pt idx="13">
                  <c:v>38419</c:v>
                </c:pt>
                <c:pt idx="14">
                  <c:v>38419</c:v>
                </c:pt>
                <c:pt idx="15">
                  <c:v>38419</c:v>
                </c:pt>
                <c:pt idx="16">
                  <c:v>38419</c:v>
                </c:pt>
                <c:pt idx="17">
                  <c:v>38419</c:v>
                </c:pt>
                <c:pt idx="18">
                  <c:v>38419</c:v>
                </c:pt>
                <c:pt idx="19">
                  <c:v>38419</c:v>
                </c:pt>
                <c:pt idx="20">
                  <c:v>38419</c:v>
                </c:pt>
                <c:pt idx="21">
                  <c:v>38419</c:v>
                </c:pt>
                <c:pt idx="22">
                  <c:v>38419</c:v>
                </c:pt>
                <c:pt idx="23">
                  <c:v>38419</c:v>
                </c:pt>
                <c:pt idx="24">
                  <c:v>38419</c:v>
                </c:pt>
                <c:pt idx="25">
                  <c:v>38419</c:v>
                </c:pt>
                <c:pt idx="26">
                  <c:v>38419</c:v>
                </c:pt>
                <c:pt idx="27">
                  <c:v>38419</c:v>
                </c:pt>
                <c:pt idx="28">
                  <c:v>38419</c:v>
                </c:pt>
                <c:pt idx="29">
                  <c:v>38419</c:v>
                </c:pt>
                <c:pt idx="30">
                  <c:v>38419</c:v>
                </c:pt>
                <c:pt idx="31">
                  <c:v>38419</c:v>
                </c:pt>
                <c:pt idx="32">
                  <c:v>38419</c:v>
                </c:pt>
                <c:pt idx="33">
                  <c:v>38419</c:v>
                </c:pt>
                <c:pt idx="34">
                  <c:v>38419</c:v>
                </c:pt>
                <c:pt idx="35">
                  <c:v>38419</c:v>
                </c:pt>
                <c:pt idx="36">
                  <c:v>38419</c:v>
                </c:pt>
                <c:pt idx="37">
                  <c:v>38419</c:v>
                </c:pt>
                <c:pt idx="38">
                  <c:v>38419</c:v>
                </c:pt>
                <c:pt idx="39">
                  <c:v>38419</c:v>
                </c:pt>
                <c:pt idx="40">
                  <c:v>38419</c:v>
                </c:pt>
                <c:pt idx="41">
                  <c:v>38419</c:v>
                </c:pt>
                <c:pt idx="42">
                  <c:v>38419</c:v>
                </c:pt>
                <c:pt idx="43">
                  <c:v>38419</c:v>
                </c:pt>
                <c:pt idx="44">
                  <c:v>38419</c:v>
                </c:pt>
                <c:pt idx="45">
                  <c:v>38419</c:v>
                </c:pt>
                <c:pt idx="46">
                  <c:v>38419</c:v>
                </c:pt>
                <c:pt idx="47">
                  <c:v>38419</c:v>
                </c:pt>
                <c:pt idx="48">
                  <c:v>38419</c:v>
                </c:pt>
                <c:pt idx="49">
                  <c:v>38419</c:v>
                </c:pt>
                <c:pt idx="50">
                  <c:v>38419</c:v>
                </c:pt>
                <c:pt idx="51">
                  <c:v>38419</c:v>
                </c:pt>
                <c:pt idx="52">
                  <c:v>38419</c:v>
                </c:pt>
                <c:pt idx="53">
                  <c:v>38419</c:v>
                </c:pt>
                <c:pt idx="54">
                  <c:v>38419</c:v>
                </c:pt>
                <c:pt idx="55">
                  <c:v>38419</c:v>
                </c:pt>
                <c:pt idx="56">
                  <c:v>38419</c:v>
                </c:pt>
                <c:pt idx="57">
                  <c:v>38419</c:v>
                </c:pt>
                <c:pt idx="58">
                  <c:v>38419</c:v>
                </c:pt>
                <c:pt idx="59">
                  <c:v>38419</c:v>
                </c:pt>
                <c:pt idx="60">
                  <c:v>38419</c:v>
                </c:pt>
                <c:pt idx="61">
                  <c:v>38419</c:v>
                </c:pt>
                <c:pt idx="62">
                  <c:v>38419</c:v>
                </c:pt>
                <c:pt idx="63">
                  <c:v>38419</c:v>
                </c:pt>
                <c:pt idx="64">
                  <c:v>38419</c:v>
                </c:pt>
                <c:pt idx="65">
                  <c:v>38419</c:v>
                </c:pt>
                <c:pt idx="66">
                  <c:v>38419</c:v>
                </c:pt>
                <c:pt idx="67">
                  <c:v>38419</c:v>
                </c:pt>
                <c:pt idx="68">
                  <c:v>38419</c:v>
                </c:pt>
                <c:pt idx="69">
                  <c:v>38419</c:v>
                </c:pt>
                <c:pt idx="70">
                  <c:v>38419</c:v>
                </c:pt>
                <c:pt idx="71">
                  <c:v>38419</c:v>
                </c:pt>
                <c:pt idx="72">
                  <c:v>38419</c:v>
                </c:pt>
                <c:pt idx="73">
                  <c:v>38419</c:v>
                </c:pt>
                <c:pt idx="74">
                  <c:v>38419</c:v>
                </c:pt>
                <c:pt idx="75">
                  <c:v>38419</c:v>
                </c:pt>
                <c:pt idx="76">
                  <c:v>38419</c:v>
                </c:pt>
                <c:pt idx="77">
                  <c:v>38419</c:v>
                </c:pt>
                <c:pt idx="78">
                  <c:v>38419</c:v>
                </c:pt>
                <c:pt idx="79">
                  <c:v>38419</c:v>
                </c:pt>
                <c:pt idx="80">
                  <c:v>38419</c:v>
                </c:pt>
                <c:pt idx="81">
                  <c:v>38419</c:v>
                </c:pt>
                <c:pt idx="82">
                  <c:v>38419</c:v>
                </c:pt>
                <c:pt idx="83">
                  <c:v>38419</c:v>
                </c:pt>
                <c:pt idx="84">
                  <c:v>38419</c:v>
                </c:pt>
                <c:pt idx="85">
                  <c:v>38419</c:v>
                </c:pt>
                <c:pt idx="86">
                  <c:v>38419</c:v>
                </c:pt>
                <c:pt idx="87">
                  <c:v>38419</c:v>
                </c:pt>
                <c:pt idx="88">
                  <c:v>38419</c:v>
                </c:pt>
                <c:pt idx="89">
                  <c:v>38419</c:v>
                </c:pt>
                <c:pt idx="90">
                  <c:v>38419</c:v>
                </c:pt>
                <c:pt idx="91">
                  <c:v>38419</c:v>
                </c:pt>
                <c:pt idx="92">
                  <c:v>38419</c:v>
                </c:pt>
                <c:pt idx="93">
                  <c:v>38419</c:v>
                </c:pt>
                <c:pt idx="94">
                  <c:v>38419</c:v>
                </c:pt>
                <c:pt idx="95">
                  <c:v>38419</c:v>
                </c:pt>
                <c:pt idx="96">
                  <c:v>38419</c:v>
                </c:pt>
                <c:pt idx="97">
                  <c:v>38419</c:v>
                </c:pt>
                <c:pt idx="98">
                  <c:v>38419</c:v>
                </c:pt>
                <c:pt idx="99">
                  <c:v>38419</c:v>
                </c:pt>
                <c:pt idx="100">
                  <c:v>38419</c:v>
                </c:pt>
                <c:pt idx="101">
                  <c:v>38419</c:v>
                </c:pt>
                <c:pt idx="102">
                  <c:v>38419</c:v>
                </c:pt>
                <c:pt idx="103">
                  <c:v>38419</c:v>
                </c:pt>
                <c:pt idx="104">
                  <c:v>38419</c:v>
                </c:pt>
                <c:pt idx="105">
                  <c:v>38419</c:v>
                </c:pt>
                <c:pt idx="106">
                  <c:v>38419</c:v>
                </c:pt>
                <c:pt idx="107">
                  <c:v>38419</c:v>
                </c:pt>
                <c:pt idx="108">
                  <c:v>38419</c:v>
                </c:pt>
                <c:pt idx="109">
                  <c:v>38419</c:v>
                </c:pt>
                <c:pt idx="110">
                  <c:v>38419</c:v>
                </c:pt>
                <c:pt idx="111">
                  <c:v>38419</c:v>
                </c:pt>
                <c:pt idx="112">
                  <c:v>38419</c:v>
                </c:pt>
                <c:pt idx="113">
                  <c:v>38419</c:v>
                </c:pt>
                <c:pt idx="114">
                  <c:v>38419</c:v>
                </c:pt>
                <c:pt idx="115">
                  <c:v>38419</c:v>
                </c:pt>
                <c:pt idx="116">
                  <c:v>38419</c:v>
                </c:pt>
                <c:pt idx="117">
                  <c:v>38419</c:v>
                </c:pt>
                <c:pt idx="118">
                  <c:v>38419</c:v>
                </c:pt>
                <c:pt idx="119">
                  <c:v>38419</c:v>
                </c:pt>
                <c:pt idx="120">
                  <c:v>38419</c:v>
                </c:pt>
                <c:pt idx="121">
                  <c:v>38419</c:v>
                </c:pt>
                <c:pt idx="122">
                  <c:v>38419</c:v>
                </c:pt>
                <c:pt idx="123">
                  <c:v>38419</c:v>
                </c:pt>
                <c:pt idx="124">
                  <c:v>38419</c:v>
                </c:pt>
                <c:pt idx="125">
                  <c:v>38419</c:v>
                </c:pt>
                <c:pt idx="126">
                  <c:v>38419</c:v>
                </c:pt>
                <c:pt idx="127">
                  <c:v>38419</c:v>
                </c:pt>
                <c:pt idx="128">
                  <c:v>38419</c:v>
                </c:pt>
                <c:pt idx="129">
                  <c:v>38419</c:v>
                </c:pt>
                <c:pt idx="130">
                  <c:v>38419</c:v>
                </c:pt>
                <c:pt idx="131">
                  <c:v>38419</c:v>
                </c:pt>
                <c:pt idx="132">
                  <c:v>38419</c:v>
                </c:pt>
                <c:pt idx="133">
                  <c:v>38419</c:v>
                </c:pt>
                <c:pt idx="134">
                  <c:v>38419</c:v>
                </c:pt>
                <c:pt idx="135">
                  <c:v>38419</c:v>
                </c:pt>
                <c:pt idx="136">
                  <c:v>38419</c:v>
                </c:pt>
                <c:pt idx="137">
                  <c:v>38419</c:v>
                </c:pt>
                <c:pt idx="138">
                  <c:v>38419</c:v>
                </c:pt>
                <c:pt idx="139">
                  <c:v>38419</c:v>
                </c:pt>
                <c:pt idx="140">
                  <c:v>38419</c:v>
                </c:pt>
                <c:pt idx="141">
                  <c:v>38419</c:v>
                </c:pt>
                <c:pt idx="142">
                  <c:v>38419</c:v>
                </c:pt>
                <c:pt idx="143">
                  <c:v>38419</c:v>
                </c:pt>
                <c:pt idx="144">
                  <c:v>38419</c:v>
                </c:pt>
                <c:pt idx="145">
                  <c:v>38419</c:v>
                </c:pt>
                <c:pt idx="146">
                  <c:v>38419</c:v>
                </c:pt>
                <c:pt idx="147">
                  <c:v>38419</c:v>
                </c:pt>
                <c:pt idx="148">
                  <c:v>38419</c:v>
                </c:pt>
                <c:pt idx="149">
                  <c:v>38419</c:v>
                </c:pt>
                <c:pt idx="150">
                  <c:v>38419</c:v>
                </c:pt>
                <c:pt idx="151">
                  <c:v>38419</c:v>
                </c:pt>
                <c:pt idx="152">
                  <c:v>38419</c:v>
                </c:pt>
                <c:pt idx="153">
                  <c:v>38419</c:v>
                </c:pt>
                <c:pt idx="154">
                  <c:v>38419</c:v>
                </c:pt>
                <c:pt idx="155">
                  <c:v>38419</c:v>
                </c:pt>
                <c:pt idx="156">
                  <c:v>38419</c:v>
                </c:pt>
                <c:pt idx="157">
                  <c:v>38419</c:v>
                </c:pt>
                <c:pt idx="158">
                  <c:v>38419</c:v>
                </c:pt>
                <c:pt idx="159">
                  <c:v>38419</c:v>
                </c:pt>
                <c:pt idx="160">
                  <c:v>38419</c:v>
                </c:pt>
                <c:pt idx="161">
                  <c:v>38419</c:v>
                </c:pt>
                <c:pt idx="162">
                  <c:v>38419</c:v>
                </c:pt>
                <c:pt idx="163">
                  <c:v>38419</c:v>
                </c:pt>
                <c:pt idx="164">
                  <c:v>38419</c:v>
                </c:pt>
                <c:pt idx="165">
                  <c:v>38419</c:v>
                </c:pt>
                <c:pt idx="166">
                  <c:v>38419</c:v>
                </c:pt>
                <c:pt idx="167">
                  <c:v>38419</c:v>
                </c:pt>
                <c:pt idx="168">
                  <c:v>38419</c:v>
                </c:pt>
                <c:pt idx="169">
                  <c:v>38419</c:v>
                </c:pt>
                <c:pt idx="170">
                  <c:v>38419</c:v>
                </c:pt>
                <c:pt idx="171">
                  <c:v>38419</c:v>
                </c:pt>
                <c:pt idx="172">
                  <c:v>38419</c:v>
                </c:pt>
                <c:pt idx="173">
                  <c:v>38419</c:v>
                </c:pt>
                <c:pt idx="174">
                  <c:v>38419</c:v>
                </c:pt>
                <c:pt idx="175">
                  <c:v>38419</c:v>
                </c:pt>
                <c:pt idx="176">
                  <c:v>38419</c:v>
                </c:pt>
                <c:pt idx="177">
                  <c:v>38419</c:v>
                </c:pt>
                <c:pt idx="178">
                  <c:v>38419</c:v>
                </c:pt>
                <c:pt idx="179">
                  <c:v>38419</c:v>
                </c:pt>
                <c:pt idx="180">
                  <c:v>38419</c:v>
                </c:pt>
                <c:pt idx="181">
                  <c:v>38419</c:v>
                </c:pt>
                <c:pt idx="182">
                  <c:v>38419</c:v>
                </c:pt>
                <c:pt idx="183">
                  <c:v>38419</c:v>
                </c:pt>
                <c:pt idx="184">
                  <c:v>38419</c:v>
                </c:pt>
                <c:pt idx="185">
                  <c:v>38419</c:v>
                </c:pt>
                <c:pt idx="186">
                  <c:v>38419</c:v>
                </c:pt>
                <c:pt idx="187">
                  <c:v>38419</c:v>
                </c:pt>
                <c:pt idx="188">
                  <c:v>38419</c:v>
                </c:pt>
                <c:pt idx="189">
                  <c:v>38419</c:v>
                </c:pt>
                <c:pt idx="190">
                  <c:v>38419</c:v>
                </c:pt>
                <c:pt idx="191">
                  <c:v>38419</c:v>
                </c:pt>
                <c:pt idx="192">
                  <c:v>38419</c:v>
                </c:pt>
                <c:pt idx="193">
                  <c:v>38419</c:v>
                </c:pt>
                <c:pt idx="194">
                  <c:v>38419</c:v>
                </c:pt>
                <c:pt idx="195">
                  <c:v>38419</c:v>
                </c:pt>
                <c:pt idx="196">
                  <c:v>38419</c:v>
                </c:pt>
                <c:pt idx="197">
                  <c:v>38419</c:v>
                </c:pt>
                <c:pt idx="198">
                  <c:v>38419</c:v>
                </c:pt>
                <c:pt idx="199">
                  <c:v>38419</c:v>
                </c:pt>
                <c:pt idx="200">
                  <c:v>38419</c:v>
                </c:pt>
                <c:pt idx="201">
                  <c:v>38419</c:v>
                </c:pt>
                <c:pt idx="202">
                  <c:v>38419</c:v>
                </c:pt>
                <c:pt idx="203">
                  <c:v>38419</c:v>
                </c:pt>
                <c:pt idx="204">
                  <c:v>38419</c:v>
                </c:pt>
                <c:pt idx="205">
                  <c:v>38419</c:v>
                </c:pt>
                <c:pt idx="206">
                  <c:v>38419</c:v>
                </c:pt>
                <c:pt idx="207">
                  <c:v>38419</c:v>
                </c:pt>
                <c:pt idx="208">
                  <c:v>38419</c:v>
                </c:pt>
                <c:pt idx="209">
                  <c:v>38419</c:v>
                </c:pt>
                <c:pt idx="210">
                  <c:v>38419</c:v>
                </c:pt>
                <c:pt idx="211">
                  <c:v>38419</c:v>
                </c:pt>
                <c:pt idx="212">
                  <c:v>38419</c:v>
                </c:pt>
                <c:pt idx="213">
                  <c:v>38419</c:v>
                </c:pt>
                <c:pt idx="214">
                  <c:v>38419</c:v>
                </c:pt>
                <c:pt idx="215">
                  <c:v>38419</c:v>
                </c:pt>
                <c:pt idx="216">
                  <c:v>38419</c:v>
                </c:pt>
                <c:pt idx="217">
                  <c:v>38419</c:v>
                </c:pt>
                <c:pt idx="218">
                  <c:v>38419</c:v>
                </c:pt>
                <c:pt idx="219">
                  <c:v>38419</c:v>
                </c:pt>
                <c:pt idx="220">
                  <c:v>38419</c:v>
                </c:pt>
                <c:pt idx="221">
                  <c:v>38419</c:v>
                </c:pt>
                <c:pt idx="222">
                  <c:v>38419</c:v>
                </c:pt>
                <c:pt idx="223">
                  <c:v>38419</c:v>
                </c:pt>
                <c:pt idx="224">
                  <c:v>38419</c:v>
                </c:pt>
                <c:pt idx="225">
                  <c:v>38419</c:v>
                </c:pt>
                <c:pt idx="226">
                  <c:v>38419</c:v>
                </c:pt>
                <c:pt idx="227">
                  <c:v>38419</c:v>
                </c:pt>
                <c:pt idx="228">
                  <c:v>38419</c:v>
                </c:pt>
                <c:pt idx="229">
                  <c:v>38419</c:v>
                </c:pt>
                <c:pt idx="230">
                  <c:v>38419</c:v>
                </c:pt>
                <c:pt idx="231">
                  <c:v>38419</c:v>
                </c:pt>
                <c:pt idx="232">
                  <c:v>38419</c:v>
                </c:pt>
                <c:pt idx="233">
                  <c:v>38419</c:v>
                </c:pt>
                <c:pt idx="234">
                  <c:v>38419</c:v>
                </c:pt>
                <c:pt idx="235">
                  <c:v>38419</c:v>
                </c:pt>
                <c:pt idx="236">
                  <c:v>38419</c:v>
                </c:pt>
                <c:pt idx="237">
                  <c:v>38419</c:v>
                </c:pt>
                <c:pt idx="238">
                  <c:v>38419</c:v>
                </c:pt>
                <c:pt idx="239">
                  <c:v>38419</c:v>
                </c:pt>
                <c:pt idx="240">
                  <c:v>38419</c:v>
                </c:pt>
                <c:pt idx="241">
                  <c:v>38419</c:v>
                </c:pt>
                <c:pt idx="242">
                  <c:v>38419</c:v>
                </c:pt>
                <c:pt idx="243">
                  <c:v>38419</c:v>
                </c:pt>
                <c:pt idx="244">
                  <c:v>38419</c:v>
                </c:pt>
                <c:pt idx="245">
                  <c:v>38419</c:v>
                </c:pt>
                <c:pt idx="246">
                  <c:v>38419</c:v>
                </c:pt>
                <c:pt idx="247">
                  <c:v>38419</c:v>
                </c:pt>
                <c:pt idx="248">
                  <c:v>38419</c:v>
                </c:pt>
                <c:pt idx="249">
                  <c:v>38419</c:v>
                </c:pt>
                <c:pt idx="250">
                  <c:v>38419</c:v>
                </c:pt>
                <c:pt idx="251">
                  <c:v>38419</c:v>
                </c:pt>
                <c:pt idx="252">
                  <c:v>38419</c:v>
                </c:pt>
                <c:pt idx="253">
                  <c:v>38419</c:v>
                </c:pt>
                <c:pt idx="254">
                  <c:v>38419</c:v>
                </c:pt>
                <c:pt idx="255">
                  <c:v>38419</c:v>
                </c:pt>
                <c:pt idx="256">
                  <c:v>38419</c:v>
                </c:pt>
                <c:pt idx="257">
                  <c:v>38419</c:v>
                </c:pt>
                <c:pt idx="258">
                  <c:v>38419</c:v>
                </c:pt>
                <c:pt idx="259">
                  <c:v>38419</c:v>
                </c:pt>
                <c:pt idx="260">
                  <c:v>38419</c:v>
                </c:pt>
                <c:pt idx="261">
                  <c:v>38419</c:v>
                </c:pt>
                <c:pt idx="262">
                  <c:v>38419</c:v>
                </c:pt>
                <c:pt idx="263">
                  <c:v>38419</c:v>
                </c:pt>
                <c:pt idx="264">
                  <c:v>38419</c:v>
                </c:pt>
                <c:pt idx="265">
                  <c:v>38419</c:v>
                </c:pt>
                <c:pt idx="266">
                  <c:v>38419</c:v>
                </c:pt>
                <c:pt idx="267">
                  <c:v>38419</c:v>
                </c:pt>
                <c:pt idx="268">
                  <c:v>38419</c:v>
                </c:pt>
                <c:pt idx="269">
                  <c:v>38419</c:v>
                </c:pt>
                <c:pt idx="270">
                  <c:v>38419</c:v>
                </c:pt>
                <c:pt idx="271">
                  <c:v>38419</c:v>
                </c:pt>
                <c:pt idx="272">
                  <c:v>38419</c:v>
                </c:pt>
                <c:pt idx="273">
                  <c:v>38419</c:v>
                </c:pt>
                <c:pt idx="274">
                  <c:v>38419</c:v>
                </c:pt>
                <c:pt idx="275">
                  <c:v>38419</c:v>
                </c:pt>
                <c:pt idx="276">
                  <c:v>38419</c:v>
                </c:pt>
                <c:pt idx="277">
                  <c:v>38419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0D-4C52-88AB-C84A540109F1}"/>
            </c:ext>
          </c:extLst>
        </c:ser>
        <c:ser>
          <c:idx val="1"/>
          <c:order val="1"/>
          <c:tx>
            <c:strRef>
              <c:f>Ziekenhuisbedden!$O$18</c:f>
              <c:strCache>
                <c:ptCount val="1"/>
                <c:pt idx="0">
                  <c:v>Lits aigus 2020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Ziekenhuisbedden!$M$19:$M$296</c:f>
              <c:strCache>
                <c:ptCount val="278"/>
                <c:pt idx="0">
                  <c:v>15-Mar</c:v>
                </c:pt>
                <c:pt idx="1">
                  <c:v>16-Mar</c:v>
                </c:pt>
                <c:pt idx="2">
                  <c:v>17-Mar</c:v>
                </c:pt>
                <c:pt idx="3">
                  <c:v>18-Mar</c:v>
                </c:pt>
                <c:pt idx="4">
                  <c:v>19-Mar</c:v>
                </c:pt>
                <c:pt idx="5">
                  <c:v>20-Mar</c:v>
                </c:pt>
                <c:pt idx="6">
                  <c:v>21-Mar</c:v>
                </c:pt>
                <c:pt idx="7">
                  <c:v>22-Mar</c:v>
                </c:pt>
                <c:pt idx="8">
                  <c:v>23-Mar</c:v>
                </c:pt>
                <c:pt idx="9">
                  <c:v>24-Mar</c:v>
                </c:pt>
                <c:pt idx="10">
                  <c:v>25-Mar</c:v>
                </c:pt>
                <c:pt idx="11">
                  <c:v>26-Mar</c:v>
                </c:pt>
                <c:pt idx="12">
                  <c:v>27-Mar</c:v>
                </c:pt>
                <c:pt idx="13">
                  <c:v>28-Mar</c:v>
                </c:pt>
                <c:pt idx="14">
                  <c:v>29-Mar</c:v>
                </c:pt>
                <c:pt idx="15">
                  <c:v>30-Mar</c:v>
                </c:pt>
                <c:pt idx="16">
                  <c:v>31-Mar</c:v>
                </c:pt>
                <c:pt idx="17">
                  <c:v>01-Apr</c:v>
                </c:pt>
                <c:pt idx="18">
                  <c:v>02-Apr</c:v>
                </c:pt>
                <c:pt idx="19">
                  <c:v>03-Apr</c:v>
                </c:pt>
                <c:pt idx="20">
                  <c:v>04-Apr</c:v>
                </c:pt>
                <c:pt idx="21">
                  <c:v>05-Apr</c:v>
                </c:pt>
                <c:pt idx="22">
                  <c:v>06-Apr</c:v>
                </c:pt>
                <c:pt idx="23">
                  <c:v>07-Apr</c:v>
                </c:pt>
                <c:pt idx="24">
                  <c:v>08-Apr</c:v>
                </c:pt>
                <c:pt idx="25">
                  <c:v>09-Apr</c:v>
                </c:pt>
                <c:pt idx="26">
                  <c:v>10-Apr</c:v>
                </c:pt>
                <c:pt idx="27">
                  <c:v>11-Apr</c:v>
                </c:pt>
                <c:pt idx="28">
                  <c:v>12-Apr</c:v>
                </c:pt>
                <c:pt idx="29">
                  <c:v>13-Apr</c:v>
                </c:pt>
                <c:pt idx="30">
                  <c:v>14-Apr</c:v>
                </c:pt>
                <c:pt idx="31">
                  <c:v>15-Apr</c:v>
                </c:pt>
                <c:pt idx="32">
                  <c:v>16-Apr</c:v>
                </c:pt>
                <c:pt idx="33">
                  <c:v>17-Apr</c:v>
                </c:pt>
                <c:pt idx="34">
                  <c:v>18-Apr</c:v>
                </c:pt>
                <c:pt idx="35">
                  <c:v>19-Apr</c:v>
                </c:pt>
                <c:pt idx="36">
                  <c:v>20-Apr</c:v>
                </c:pt>
                <c:pt idx="37">
                  <c:v>21-Apr</c:v>
                </c:pt>
                <c:pt idx="38">
                  <c:v>22-Apr</c:v>
                </c:pt>
                <c:pt idx="39">
                  <c:v>23-Apr</c:v>
                </c:pt>
                <c:pt idx="40">
                  <c:v>24-Apr</c:v>
                </c:pt>
                <c:pt idx="41">
                  <c:v>25-Apr</c:v>
                </c:pt>
                <c:pt idx="42">
                  <c:v>26-Apr</c:v>
                </c:pt>
                <c:pt idx="43">
                  <c:v>27-Apr</c:v>
                </c:pt>
                <c:pt idx="44">
                  <c:v>28-Apr</c:v>
                </c:pt>
                <c:pt idx="45">
                  <c:v>29-Apr</c:v>
                </c:pt>
                <c:pt idx="46">
                  <c:v>30-Apr</c:v>
                </c:pt>
                <c:pt idx="47">
                  <c:v>01-May</c:v>
                </c:pt>
                <c:pt idx="48">
                  <c:v>02-May</c:v>
                </c:pt>
                <c:pt idx="49">
                  <c:v>03-May</c:v>
                </c:pt>
                <c:pt idx="50">
                  <c:v>04-May</c:v>
                </c:pt>
                <c:pt idx="51">
                  <c:v>05-May</c:v>
                </c:pt>
                <c:pt idx="52">
                  <c:v>06-May</c:v>
                </c:pt>
                <c:pt idx="53">
                  <c:v>07-May</c:v>
                </c:pt>
                <c:pt idx="54">
                  <c:v>08-May</c:v>
                </c:pt>
                <c:pt idx="55">
                  <c:v>09-May</c:v>
                </c:pt>
                <c:pt idx="56">
                  <c:v>10-May</c:v>
                </c:pt>
                <c:pt idx="57">
                  <c:v>11-May</c:v>
                </c:pt>
                <c:pt idx="58">
                  <c:v>12-May</c:v>
                </c:pt>
                <c:pt idx="59">
                  <c:v>13-May</c:v>
                </c:pt>
                <c:pt idx="60">
                  <c:v>14-May</c:v>
                </c:pt>
                <c:pt idx="61">
                  <c:v>15-May</c:v>
                </c:pt>
                <c:pt idx="62">
                  <c:v>16-May</c:v>
                </c:pt>
                <c:pt idx="63">
                  <c:v>17-May</c:v>
                </c:pt>
                <c:pt idx="64">
                  <c:v>18-May</c:v>
                </c:pt>
                <c:pt idx="65">
                  <c:v>19-May</c:v>
                </c:pt>
                <c:pt idx="66">
                  <c:v>20-May</c:v>
                </c:pt>
                <c:pt idx="67">
                  <c:v>21-May</c:v>
                </c:pt>
                <c:pt idx="68">
                  <c:v>22-May</c:v>
                </c:pt>
                <c:pt idx="69">
                  <c:v>23-May</c:v>
                </c:pt>
                <c:pt idx="70">
                  <c:v>24-May</c:v>
                </c:pt>
                <c:pt idx="71">
                  <c:v>25-May</c:v>
                </c:pt>
                <c:pt idx="72">
                  <c:v>26-May</c:v>
                </c:pt>
                <c:pt idx="73">
                  <c:v>27-May</c:v>
                </c:pt>
                <c:pt idx="74">
                  <c:v>28-May</c:v>
                </c:pt>
                <c:pt idx="75">
                  <c:v>29-May</c:v>
                </c:pt>
                <c:pt idx="76">
                  <c:v>30-May</c:v>
                </c:pt>
                <c:pt idx="77">
                  <c:v>31-May</c:v>
                </c:pt>
                <c:pt idx="78">
                  <c:v>01-Jun</c:v>
                </c:pt>
                <c:pt idx="79">
                  <c:v>02-Jun</c:v>
                </c:pt>
                <c:pt idx="80">
                  <c:v>03-Jun</c:v>
                </c:pt>
                <c:pt idx="81">
                  <c:v>04-Jun</c:v>
                </c:pt>
                <c:pt idx="82">
                  <c:v>05-Jun</c:v>
                </c:pt>
                <c:pt idx="83">
                  <c:v>06-Jun</c:v>
                </c:pt>
                <c:pt idx="84">
                  <c:v>07-Jun</c:v>
                </c:pt>
                <c:pt idx="85">
                  <c:v>08-Jun</c:v>
                </c:pt>
                <c:pt idx="86">
                  <c:v>09-Jun</c:v>
                </c:pt>
                <c:pt idx="87">
                  <c:v>10-Jun</c:v>
                </c:pt>
                <c:pt idx="88">
                  <c:v>11-Jun</c:v>
                </c:pt>
                <c:pt idx="89">
                  <c:v>12-Jun</c:v>
                </c:pt>
                <c:pt idx="90">
                  <c:v>13-Jun</c:v>
                </c:pt>
                <c:pt idx="91">
                  <c:v>14-Jun</c:v>
                </c:pt>
                <c:pt idx="92">
                  <c:v>15-Jun</c:v>
                </c:pt>
                <c:pt idx="93">
                  <c:v>16-Jun</c:v>
                </c:pt>
                <c:pt idx="94">
                  <c:v>17-Jun</c:v>
                </c:pt>
                <c:pt idx="95">
                  <c:v>18-Jun</c:v>
                </c:pt>
                <c:pt idx="96">
                  <c:v>19-Jun</c:v>
                </c:pt>
                <c:pt idx="97">
                  <c:v>20-Jun</c:v>
                </c:pt>
                <c:pt idx="98">
                  <c:v>21-Jun</c:v>
                </c:pt>
                <c:pt idx="99">
                  <c:v>22-Jun</c:v>
                </c:pt>
                <c:pt idx="100">
                  <c:v>23-Jun</c:v>
                </c:pt>
                <c:pt idx="101">
                  <c:v>24-Jun</c:v>
                </c:pt>
                <c:pt idx="102">
                  <c:v>25-Jun</c:v>
                </c:pt>
                <c:pt idx="103">
                  <c:v>26-Jun</c:v>
                </c:pt>
                <c:pt idx="104">
                  <c:v>27-Jun</c:v>
                </c:pt>
                <c:pt idx="105">
                  <c:v>28-Jun</c:v>
                </c:pt>
                <c:pt idx="106">
                  <c:v>29-Jun</c:v>
                </c:pt>
                <c:pt idx="107">
                  <c:v>30-Jun</c:v>
                </c:pt>
                <c:pt idx="108">
                  <c:v>01-Jul</c:v>
                </c:pt>
                <c:pt idx="109">
                  <c:v>02-Jul</c:v>
                </c:pt>
                <c:pt idx="110">
                  <c:v>03-Jul</c:v>
                </c:pt>
                <c:pt idx="111">
                  <c:v>04-Jul</c:v>
                </c:pt>
                <c:pt idx="112">
                  <c:v>05-Jul</c:v>
                </c:pt>
                <c:pt idx="113">
                  <c:v>06-Jul</c:v>
                </c:pt>
                <c:pt idx="114">
                  <c:v>07-Jul</c:v>
                </c:pt>
                <c:pt idx="115">
                  <c:v>08-Jul</c:v>
                </c:pt>
                <c:pt idx="116">
                  <c:v>09-Jul</c:v>
                </c:pt>
                <c:pt idx="117">
                  <c:v>10-Jul</c:v>
                </c:pt>
                <c:pt idx="118">
                  <c:v>11-Jul</c:v>
                </c:pt>
                <c:pt idx="119">
                  <c:v>12-Jul</c:v>
                </c:pt>
                <c:pt idx="120">
                  <c:v>13-Jul</c:v>
                </c:pt>
                <c:pt idx="121">
                  <c:v>14-Jul</c:v>
                </c:pt>
                <c:pt idx="122">
                  <c:v>15-Jul</c:v>
                </c:pt>
                <c:pt idx="123">
                  <c:v>16-Jul</c:v>
                </c:pt>
                <c:pt idx="124">
                  <c:v>17-Jul</c:v>
                </c:pt>
                <c:pt idx="125">
                  <c:v>18-Jul</c:v>
                </c:pt>
                <c:pt idx="126">
                  <c:v>19-Jul</c:v>
                </c:pt>
                <c:pt idx="127">
                  <c:v>20-Jul</c:v>
                </c:pt>
                <c:pt idx="128">
                  <c:v>21-Jul</c:v>
                </c:pt>
                <c:pt idx="129">
                  <c:v>22-Jul</c:v>
                </c:pt>
                <c:pt idx="130">
                  <c:v>23-Jul</c:v>
                </c:pt>
                <c:pt idx="131">
                  <c:v>24-Jul</c:v>
                </c:pt>
                <c:pt idx="132">
                  <c:v>25-Jul</c:v>
                </c:pt>
                <c:pt idx="133">
                  <c:v>26-Jul</c:v>
                </c:pt>
                <c:pt idx="134">
                  <c:v>27-Jul</c:v>
                </c:pt>
                <c:pt idx="135">
                  <c:v>28-Jul</c:v>
                </c:pt>
                <c:pt idx="136">
                  <c:v>29-Jul</c:v>
                </c:pt>
                <c:pt idx="137">
                  <c:v>30-Jul</c:v>
                </c:pt>
                <c:pt idx="138">
                  <c:v>31-Jul</c:v>
                </c:pt>
                <c:pt idx="139">
                  <c:v>01-Aug</c:v>
                </c:pt>
                <c:pt idx="140">
                  <c:v>02-Aug</c:v>
                </c:pt>
                <c:pt idx="141">
                  <c:v>03-Aug</c:v>
                </c:pt>
                <c:pt idx="142">
                  <c:v>04-Aug</c:v>
                </c:pt>
                <c:pt idx="143">
                  <c:v>05-Aug</c:v>
                </c:pt>
                <c:pt idx="144">
                  <c:v>06-Aug</c:v>
                </c:pt>
                <c:pt idx="145">
                  <c:v>07-Aug</c:v>
                </c:pt>
                <c:pt idx="146">
                  <c:v>08-Aug</c:v>
                </c:pt>
                <c:pt idx="147">
                  <c:v>09-Aug</c:v>
                </c:pt>
                <c:pt idx="148">
                  <c:v>10-Aug</c:v>
                </c:pt>
                <c:pt idx="149">
                  <c:v>11-Aug</c:v>
                </c:pt>
                <c:pt idx="150">
                  <c:v>12-Aug</c:v>
                </c:pt>
                <c:pt idx="151">
                  <c:v>13-Aug</c:v>
                </c:pt>
                <c:pt idx="152">
                  <c:v>14-Aug</c:v>
                </c:pt>
                <c:pt idx="153">
                  <c:v>15-Aug</c:v>
                </c:pt>
                <c:pt idx="154">
                  <c:v>16-Aug</c:v>
                </c:pt>
                <c:pt idx="155">
                  <c:v>17-Aug</c:v>
                </c:pt>
                <c:pt idx="156">
                  <c:v>18-Aug</c:v>
                </c:pt>
                <c:pt idx="157">
                  <c:v>19-Aug</c:v>
                </c:pt>
                <c:pt idx="158">
                  <c:v>20-Aug</c:v>
                </c:pt>
                <c:pt idx="159">
                  <c:v>21-Aug</c:v>
                </c:pt>
                <c:pt idx="160">
                  <c:v>22-Aug</c:v>
                </c:pt>
                <c:pt idx="161">
                  <c:v>23-Aug</c:v>
                </c:pt>
                <c:pt idx="162">
                  <c:v>24-Aug</c:v>
                </c:pt>
                <c:pt idx="163">
                  <c:v>25-Aug</c:v>
                </c:pt>
                <c:pt idx="164">
                  <c:v>26-Aug</c:v>
                </c:pt>
                <c:pt idx="165">
                  <c:v>27-Aug</c:v>
                </c:pt>
                <c:pt idx="166">
                  <c:v>28-Aug</c:v>
                </c:pt>
                <c:pt idx="167">
                  <c:v>29-Aug</c:v>
                </c:pt>
                <c:pt idx="168">
                  <c:v>30-Aug</c:v>
                </c:pt>
                <c:pt idx="169">
                  <c:v>31-Aug</c:v>
                </c:pt>
                <c:pt idx="170">
                  <c:v>01-Sep</c:v>
                </c:pt>
                <c:pt idx="171">
                  <c:v>02-Sep</c:v>
                </c:pt>
                <c:pt idx="172">
                  <c:v>03-Sep</c:v>
                </c:pt>
                <c:pt idx="173">
                  <c:v>04-Sep</c:v>
                </c:pt>
                <c:pt idx="174">
                  <c:v>05-Sep</c:v>
                </c:pt>
                <c:pt idx="175">
                  <c:v>06-Sep</c:v>
                </c:pt>
                <c:pt idx="176">
                  <c:v>07-Sep</c:v>
                </c:pt>
                <c:pt idx="177">
                  <c:v>08-Sep</c:v>
                </c:pt>
                <c:pt idx="178">
                  <c:v>09-Sep</c:v>
                </c:pt>
                <c:pt idx="179">
                  <c:v>10-Sep</c:v>
                </c:pt>
                <c:pt idx="180">
                  <c:v>11-Sep</c:v>
                </c:pt>
                <c:pt idx="181">
                  <c:v>12-Sep</c:v>
                </c:pt>
                <c:pt idx="182">
                  <c:v>13-Sep</c:v>
                </c:pt>
                <c:pt idx="183">
                  <c:v>14-Sep</c:v>
                </c:pt>
                <c:pt idx="184">
                  <c:v>15-Sep</c:v>
                </c:pt>
                <c:pt idx="185">
                  <c:v>16-Sep</c:v>
                </c:pt>
                <c:pt idx="186">
                  <c:v>17-Sep</c:v>
                </c:pt>
                <c:pt idx="187">
                  <c:v>18-Sep</c:v>
                </c:pt>
                <c:pt idx="188">
                  <c:v>19-Sep</c:v>
                </c:pt>
                <c:pt idx="189">
                  <c:v>20-Sep</c:v>
                </c:pt>
                <c:pt idx="190">
                  <c:v>21-Sep</c:v>
                </c:pt>
                <c:pt idx="191">
                  <c:v>22-Sep</c:v>
                </c:pt>
                <c:pt idx="192">
                  <c:v>23-Sep</c:v>
                </c:pt>
                <c:pt idx="193">
                  <c:v>24-Sep</c:v>
                </c:pt>
                <c:pt idx="194">
                  <c:v>25-Sep</c:v>
                </c:pt>
                <c:pt idx="195">
                  <c:v>26-Sep</c:v>
                </c:pt>
                <c:pt idx="196">
                  <c:v>27-Sep</c:v>
                </c:pt>
                <c:pt idx="197">
                  <c:v>28-Sep</c:v>
                </c:pt>
                <c:pt idx="198">
                  <c:v>29-Sep</c:v>
                </c:pt>
                <c:pt idx="199">
                  <c:v>30-Sep</c:v>
                </c:pt>
                <c:pt idx="200">
                  <c:v>01-Oct</c:v>
                </c:pt>
                <c:pt idx="201">
                  <c:v>02-Oct</c:v>
                </c:pt>
                <c:pt idx="202">
                  <c:v>03-Oct</c:v>
                </c:pt>
                <c:pt idx="203">
                  <c:v>04-Oct</c:v>
                </c:pt>
                <c:pt idx="204">
                  <c:v>05-Oct</c:v>
                </c:pt>
                <c:pt idx="205">
                  <c:v>06-Oct</c:v>
                </c:pt>
                <c:pt idx="206">
                  <c:v>07-Oct</c:v>
                </c:pt>
                <c:pt idx="207">
                  <c:v>08-Oct</c:v>
                </c:pt>
                <c:pt idx="208">
                  <c:v>09-Oct</c:v>
                </c:pt>
                <c:pt idx="209">
                  <c:v>10-Oct</c:v>
                </c:pt>
                <c:pt idx="210">
                  <c:v>11-Oct</c:v>
                </c:pt>
                <c:pt idx="211">
                  <c:v>12-Oct</c:v>
                </c:pt>
                <c:pt idx="212">
                  <c:v>13-Oct</c:v>
                </c:pt>
                <c:pt idx="213">
                  <c:v>14-Oct</c:v>
                </c:pt>
                <c:pt idx="214">
                  <c:v>15-Oct</c:v>
                </c:pt>
                <c:pt idx="215">
                  <c:v>16-Oct</c:v>
                </c:pt>
                <c:pt idx="216">
                  <c:v>17-Oct</c:v>
                </c:pt>
                <c:pt idx="217">
                  <c:v>18-Oct</c:v>
                </c:pt>
                <c:pt idx="218">
                  <c:v>19-Oct</c:v>
                </c:pt>
                <c:pt idx="219">
                  <c:v>20-Oct</c:v>
                </c:pt>
                <c:pt idx="220">
                  <c:v>21-Oct</c:v>
                </c:pt>
                <c:pt idx="221">
                  <c:v>22-Oct</c:v>
                </c:pt>
                <c:pt idx="222">
                  <c:v>23-Oct</c:v>
                </c:pt>
                <c:pt idx="223">
                  <c:v>24-Oct</c:v>
                </c:pt>
                <c:pt idx="224">
                  <c:v>25-Oct</c:v>
                </c:pt>
                <c:pt idx="225">
                  <c:v>26-Oct</c:v>
                </c:pt>
                <c:pt idx="226">
                  <c:v>27-Oct</c:v>
                </c:pt>
                <c:pt idx="227">
                  <c:v>28-Oct</c:v>
                </c:pt>
                <c:pt idx="228">
                  <c:v>29-Oct</c:v>
                </c:pt>
                <c:pt idx="229">
                  <c:v>30-Oct</c:v>
                </c:pt>
                <c:pt idx="230">
                  <c:v>31-Oct</c:v>
                </c:pt>
                <c:pt idx="231">
                  <c:v>01-Nov</c:v>
                </c:pt>
                <c:pt idx="232">
                  <c:v>02-Nov</c:v>
                </c:pt>
                <c:pt idx="233">
                  <c:v>03-Nov</c:v>
                </c:pt>
                <c:pt idx="234">
                  <c:v>04-Nov</c:v>
                </c:pt>
                <c:pt idx="235">
                  <c:v>05-Nov</c:v>
                </c:pt>
                <c:pt idx="236">
                  <c:v>06-Nov</c:v>
                </c:pt>
                <c:pt idx="237">
                  <c:v>07-Nov</c:v>
                </c:pt>
                <c:pt idx="238">
                  <c:v>08-Nov</c:v>
                </c:pt>
                <c:pt idx="239">
                  <c:v>09-Nov</c:v>
                </c:pt>
                <c:pt idx="240">
                  <c:v>10-Nov</c:v>
                </c:pt>
                <c:pt idx="241">
                  <c:v>11-Nov</c:v>
                </c:pt>
                <c:pt idx="242">
                  <c:v>12-Nov</c:v>
                </c:pt>
                <c:pt idx="243">
                  <c:v>13-Nov</c:v>
                </c:pt>
                <c:pt idx="244">
                  <c:v>14-Nov</c:v>
                </c:pt>
                <c:pt idx="245">
                  <c:v>15-Nov</c:v>
                </c:pt>
                <c:pt idx="246">
                  <c:v>16-Nov</c:v>
                </c:pt>
                <c:pt idx="247">
                  <c:v>17-Nov</c:v>
                </c:pt>
                <c:pt idx="248">
                  <c:v>18-Nov</c:v>
                </c:pt>
                <c:pt idx="249">
                  <c:v>19-Nov</c:v>
                </c:pt>
                <c:pt idx="250">
                  <c:v>20-Nov</c:v>
                </c:pt>
                <c:pt idx="251">
                  <c:v>21-Nov</c:v>
                </c:pt>
                <c:pt idx="252">
                  <c:v>22-Nov</c:v>
                </c:pt>
                <c:pt idx="253">
                  <c:v>23-Nov</c:v>
                </c:pt>
                <c:pt idx="254">
                  <c:v>24-Nov</c:v>
                </c:pt>
                <c:pt idx="255">
                  <c:v>25-Nov</c:v>
                </c:pt>
                <c:pt idx="256">
                  <c:v>26-Nov</c:v>
                </c:pt>
                <c:pt idx="257">
                  <c:v>27-Nov</c:v>
                </c:pt>
                <c:pt idx="258">
                  <c:v>28-Nov</c:v>
                </c:pt>
                <c:pt idx="259">
                  <c:v>29-Nov</c:v>
                </c:pt>
                <c:pt idx="260">
                  <c:v>30-Nov</c:v>
                </c:pt>
                <c:pt idx="261">
                  <c:v>01-Dec</c:v>
                </c:pt>
                <c:pt idx="262">
                  <c:v>02-Dec</c:v>
                </c:pt>
                <c:pt idx="263">
                  <c:v>03-Dec</c:v>
                </c:pt>
                <c:pt idx="264">
                  <c:v>04-Dec</c:v>
                </c:pt>
                <c:pt idx="265">
                  <c:v>05-Dec</c:v>
                </c:pt>
                <c:pt idx="266">
                  <c:v>06-Dec</c:v>
                </c:pt>
                <c:pt idx="267">
                  <c:v>07-Dec</c:v>
                </c:pt>
                <c:pt idx="268">
                  <c:v>08-Dec</c:v>
                </c:pt>
                <c:pt idx="269">
                  <c:v>09-Dec</c:v>
                </c:pt>
                <c:pt idx="270">
                  <c:v>10-Dec</c:v>
                </c:pt>
                <c:pt idx="271">
                  <c:v>11-Dec</c:v>
                </c:pt>
                <c:pt idx="272">
                  <c:v>12-Dec</c:v>
                </c:pt>
                <c:pt idx="273">
                  <c:v>13-Dec</c:v>
                </c:pt>
                <c:pt idx="274">
                  <c:v>14-Dec</c:v>
                </c:pt>
                <c:pt idx="275">
                  <c:v>15-Dec</c:v>
                </c:pt>
                <c:pt idx="276">
                  <c:v>16-Dec</c:v>
                </c:pt>
                <c:pt idx="277">
                  <c:v>17-Dec</c:v>
                </c:pt>
              </c:strCache>
            </c:strRef>
          </c:cat>
          <c:val>
            <c:numRef>
              <c:f>Ziekenhuisbedden!$O$19:$O$296</c:f>
              <c:numCache>
                <c:formatCode>_-* #,##0_-;\-* #,##0_-;_-* "-"??_-;_-@_-</c:formatCode>
                <c:ptCount val="278"/>
                <c:pt idx="0">
                  <c:v>34962</c:v>
                </c:pt>
                <c:pt idx="1">
                  <c:v>34962</c:v>
                </c:pt>
                <c:pt idx="2">
                  <c:v>34962</c:v>
                </c:pt>
                <c:pt idx="3">
                  <c:v>34962</c:v>
                </c:pt>
                <c:pt idx="4">
                  <c:v>34962</c:v>
                </c:pt>
                <c:pt idx="5">
                  <c:v>34962</c:v>
                </c:pt>
                <c:pt idx="6">
                  <c:v>34962</c:v>
                </c:pt>
                <c:pt idx="7">
                  <c:v>34962</c:v>
                </c:pt>
                <c:pt idx="8">
                  <c:v>34962</c:v>
                </c:pt>
                <c:pt idx="9">
                  <c:v>34962</c:v>
                </c:pt>
                <c:pt idx="10">
                  <c:v>34962</c:v>
                </c:pt>
                <c:pt idx="11">
                  <c:v>34962</c:v>
                </c:pt>
                <c:pt idx="12">
                  <c:v>34962</c:v>
                </c:pt>
                <c:pt idx="13">
                  <c:v>34962</c:v>
                </c:pt>
                <c:pt idx="14">
                  <c:v>34962</c:v>
                </c:pt>
                <c:pt idx="15">
                  <c:v>34962</c:v>
                </c:pt>
                <c:pt idx="16">
                  <c:v>34962</c:v>
                </c:pt>
                <c:pt idx="17">
                  <c:v>34962</c:v>
                </c:pt>
                <c:pt idx="18">
                  <c:v>34962</c:v>
                </c:pt>
                <c:pt idx="19">
                  <c:v>34962</c:v>
                </c:pt>
                <c:pt idx="20">
                  <c:v>34962</c:v>
                </c:pt>
                <c:pt idx="21">
                  <c:v>34962</c:v>
                </c:pt>
                <c:pt idx="22">
                  <c:v>34962</c:v>
                </c:pt>
                <c:pt idx="23">
                  <c:v>34962</c:v>
                </c:pt>
                <c:pt idx="24">
                  <c:v>34962</c:v>
                </c:pt>
                <c:pt idx="25">
                  <c:v>34962</c:v>
                </c:pt>
                <c:pt idx="26">
                  <c:v>34962</c:v>
                </c:pt>
                <c:pt idx="27">
                  <c:v>34962</c:v>
                </c:pt>
                <c:pt idx="28">
                  <c:v>34962</c:v>
                </c:pt>
                <c:pt idx="29">
                  <c:v>34962</c:v>
                </c:pt>
                <c:pt idx="30">
                  <c:v>34962</c:v>
                </c:pt>
                <c:pt idx="31">
                  <c:v>34962</c:v>
                </c:pt>
                <c:pt idx="32">
                  <c:v>34962</c:v>
                </c:pt>
                <c:pt idx="33">
                  <c:v>34962</c:v>
                </c:pt>
                <c:pt idx="34">
                  <c:v>34962</c:v>
                </c:pt>
                <c:pt idx="35">
                  <c:v>34962</c:v>
                </c:pt>
                <c:pt idx="36">
                  <c:v>34962</c:v>
                </c:pt>
                <c:pt idx="37">
                  <c:v>34962</c:v>
                </c:pt>
                <c:pt idx="38">
                  <c:v>34962</c:v>
                </c:pt>
                <c:pt idx="39">
                  <c:v>34962</c:v>
                </c:pt>
                <c:pt idx="40">
                  <c:v>34962</c:v>
                </c:pt>
                <c:pt idx="41">
                  <c:v>34962</c:v>
                </c:pt>
                <c:pt idx="42">
                  <c:v>34962</c:v>
                </c:pt>
                <c:pt idx="43">
                  <c:v>34962</c:v>
                </c:pt>
                <c:pt idx="44">
                  <c:v>34962</c:v>
                </c:pt>
                <c:pt idx="45">
                  <c:v>34962</c:v>
                </c:pt>
                <c:pt idx="46">
                  <c:v>34962</c:v>
                </c:pt>
                <c:pt idx="47">
                  <c:v>34962</c:v>
                </c:pt>
                <c:pt idx="48">
                  <c:v>34962</c:v>
                </c:pt>
                <c:pt idx="49">
                  <c:v>34962</c:v>
                </c:pt>
                <c:pt idx="50">
                  <c:v>34962</c:v>
                </c:pt>
                <c:pt idx="51">
                  <c:v>34962</c:v>
                </c:pt>
                <c:pt idx="52">
                  <c:v>34962</c:v>
                </c:pt>
                <c:pt idx="53">
                  <c:v>34962</c:v>
                </c:pt>
                <c:pt idx="54">
                  <c:v>34962</c:v>
                </c:pt>
                <c:pt idx="55">
                  <c:v>34962</c:v>
                </c:pt>
                <c:pt idx="56">
                  <c:v>34962</c:v>
                </c:pt>
                <c:pt idx="57">
                  <c:v>34962</c:v>
                </c:pt>
                <c:pt idx="58">
                  <c:v>34962</c:v>
                </c:pt>
                <c:pt idx="59">
                  <c:v>34962</c:v>
                </c:pt>
                <c:pt idx="60">
                  <c:v>34962</c:v>
                </c:pt>
                <c:pt idx="61">
                  <c:v>34962</c:v>
                </c:pt>
                <c:pt idx="62">
                  <c:v>34962</c:v>
                </c:pt>
                <c:pt idx="63">
                  <c:v>34962</c:v>
                </c:pt>
                <c:pt idx="64">
                  <c:v>34962</c:v>
                </c:pt>
                <c:pt idx="65">
                  <c:v>34962</c:v>
                </c:pt>
                <c:pt idx="66">
                  <c:v>34962</c:v>
                </c:pt>
                <c:pt idx="67">
                  <c:v>34962</c:v>
                </c:pt>
                <c:pt idx="68">
                  <c:v>34962</c:v>
                </c:pt>
                <c:pt idx="69">
                  <c:v>34962</c:v>
                </c:pt>
                <c:pt idx="70">
                  <c:v>34962</c:v>
                </c:pt>
                <c:pt idx="71">
                  <c:v>34962</c:v>
                </c:pt>
                <c:pt idx="72">
                  <c:v>34962</c:v>
                </c:pt>
                <c:pt idx="73">
                  <c:v>34962</c:v>
                </c:pt>
                <c:pt idx="74">
                  <c:v>34962</c:v>
                </c:pt>
                <c:pt idx="75">
                  <c:v>34962</c:v>
                </c:pt>
                <c:pt idx="76">
                  <c:v>34962</c:v>
                </c:pt>
                <c:pt idx="77">
                  <c:v>34962</c:v>
                </c:pt>
                <c:pt idx="78">
                  <c:v>34962</c:v>
                </c:pt>
                <c:pt idx="79">
                  <c:v>34962</c:v>
                </c:pt>
                <c:pt idx="80">
                  <c:v>34962</c:v>
                </c:pt>
                <c:pt idx="81">
                  <c:v>34962</c:v>
                </c:pt>
                <c:pt idx="82">
                  <c:v>34962</c:v>
                </c:pt>
                <c:pt idx="83">
                  <c:v>34962</c:v>
                </c:pt>
                <c:pt idx="84">
                  <c:v>34962</c:v>
                </c:pt>
                <c:pt idx="85">
                  <c:v>34962</c:v>
                </c:pt>
                <c:pt idx="86">
                  <c:v>34962</c:v>
                </c:pt>
                <c:pt idx="87">
                  <c:v>34962</c:v>
                </c:pt>
                <c:pt idx="88">
                  <c:v>34962</c:v>
                </c:pt>
                <c:pt idx="89">
                  <c:v>34962</c:v>
                </c:pt>
                <c:pt idx="90">
                  <c:v>34962</c:v>
                </c:pt>
                <c:pt idx="91">
                  <c:v>34962</c:v>
                </c:pt>
                <c:pt idx="92">
                  <c:v>34962</c:v>
                </c:pt>
                <c:pt idx="93">
                  <c:v>34962</c:v>
                </c:pt>
                <c:pt idx="94">
                  <c:v>34962</c:v>
                </c:pt>
                <c:pt idx="95">
                  <c:v>34962</c:v>
                </c:pt>
                <c:pt idx="96">
                  <c:v>34962</c:v>
                </c:pt>
                <c:pt idx="97">
                  <c:v>34962</c:v>
                </c:pt>
                <c:pt idx="98">
                  <c:v>34962</c:v>
                </c:pt>
                <c:pt idx="99">
                  <c:v>34962</c:v>
                </c:pt>
                <c:pt idx="100">
                  <c:v>34962</c:v>
                </c:pt>
                <c:pt idx="101">
                  <c:v>34962</c:v>
                </c:pt>
                <c:pt idx="102">
                  <c:v>34962</c:v>
                </c:pt>
                <c:pt idx="103">
                  <c:v>34962</c:v>
                </c:pt>
                <c:pt idx="104">
                  <c:v>34962</c:v>
                </c:pt>
                <c:pt idx="105">
                  <c:v>34962</c:v>
                </c:pt>
                <c:pt idx="106">
                  <c:v>34962</c:v>
                </c:pt>
                <c:pt idx="107">
                  <c:v>34962</c:v>
                </c:pt>
                <c:pt idx="108">
                  <c:v>34962</c:v>
                </c:pt>
                <c:pt idx="109">
                  <c:v>34962</c:v>
                </c:pt>
                <c:pt idx="110">
                  <c:v>34962</c:v>
                </c:pt>
                <c:pt idx="111">
                  <c:v>34962</c:v>
                </c:pt>
                <c:pt idx="112">
                  <c:v>34962</c:v>
                </c:pt>
                <c:pt idx="113">
                  <c:v>34962</c:v>
                </c:pt>
                <c:pt idx="114">
                  <c:v>34962</c:v>
                </c:pt>
                <c:pt idx="115">
                  <c:v>34962</c:v>
                </c:pt>
                <c:pt idx="116">
                  <c:v>34962</c:v>
                </c:pt>
                <c:pt idx="117">
                  <c:v>34962</c:v>
                </c:pt>
                <c:pt idx="118">
                  <c:v>34962</c:v>
                </c:pt>
                <c:pt idx="119">
                  <c:v>34962</c:v>
                </c:pt>
                <c:pt idx="120">
                  <c:v>34962</c:v>
                </c:pt>
                <c:pt idx="121">
                  <c:v>34962</c:v>
                </c:pt>
                <c:pt idx="122">
                  <c:v>34962</c:v>
                </c:pt>
                <c:pt idx="123">
                  <c:v>34962</c:v>
                </c:pt>
                <c:pt idx="124">
                  <c:v>34962</c:v>
                </c:pt>
                <c:pt idx="125">
                  <c:v>34962</c:v>
                </c:pt>
                <c:pt idx="126">
                  <c:v>34962</c:v>
                </c:pt>
                <c:pt idx="127">
                  <c:v>34962</c:v>
                </c:pt>
                <c:pt idx="128">
                  <c:v>34962</c:v>
                </c:pt>
                <c:pt idx="129">
                  <c:v>34962</c:v>
                </c:pt>
                <c:pt idx="130">
                  <c:v>34962</c:v>
                </c:pt>
                <c:pt idx="131">
                  <c:v>34962</c:v>
                </c:pt>
                <c:pt idx="132">
                  <c:v>34962</c:v>
                </c:pt>
                <c:pt idx="133">
                  <c:v>34962</c:v>
                </c:pt>
                <c:pt idx="134">
                  <c:v>34962</c:v>
                </c:pt>
                <c:pt idx="135">
                  <c:v>34962</c:v>
                </c:pt>
                <c:pt idx="136">
                  <c:v>34962</c:v>
                </c:pt>
                <c:pt idx="137">
                  <c:v>34962</c:v>
                </c:pt>
                <c:pt idx="138">
                  <c:v>34962</c:v>
                </c:pt>
                <c:pt idx="139">
                  <c:v>34962</c:v>
                </c:pt>
                <c:pt idx="140">
                  <c:v>34962</c:v>
                </c:pt>
                <c:pt idx="141">
                  <c:v>34962</c:v>
                </c:pt>
                <c:pt idx="142">
                  <c:v>34962</c:v>
                </c:pt>
                <c:pt idx="143">
                  <c:v>34962</c:v>
                </c:pt>
                <c:pt idx="144">
                  <c:v>34962</c:v>
                </c:pt>
                <c:pt idx="145">
                  <c:v>34962</c:v>
                </c:pt>
                <c:pt idx="146">
                  <c:v>34962</c:v>
                </c:pt>
                <c:pt idx="147">
                  <c:v>34962</c:v>
                </c:pt>
                <c:pt idx="148">
                  <c:v>34962</c:v>
                </c:pt>
                <c:pt idx="149">
                  <c:v>34962</c:v>
                </c:pt>
                <c:pt idx="150">
                  <c:v>34962</c:v>
                </c:pt>
                <c:pt idx="151">
                  <c:v>34962</c:v>
                </c:pt>
                <c:pt idx="152">
                  <c:v>34962</c:v>
                </c:pt>
                <c:pt idx="153">
                  <c:v>34962</c:v>
                </c:pt>
                <c:pt idx="154">
                  <c:v>34962</c:v>
                </c:pt>
                <c:pt idx="155">
                  <c:v>34962</c:v>
                </c:pt>
                <c:pt idx="156">
                  <c:v>34962</c:v>
                </c:pt>
                <c:pt idx="157">
                  <c:v>34962</c:v>
                </c:pt>
                <c:pt idx="158">
                  <c:v>34962</c:v>
                </c:pt>
                <c:pt idx="159">
                  <c:v>34962</c:v>
                </c:pt>
                <c:pt idx="160">
                  <c:v>34962</c:v>
                </c:pt>
                <c:pt idx="161">
                  <c:v>34962</c:v>
                </c:pt>
                <c:pt idx="162">
                  <c:v>34962</c:v>
                </c:pt>
                <c:pt idx="163">
                  <c:v>34962</c:v>
                </c:pt>
                <c:pt idx="164">
                  <c:v>34962</c:v>
                </c:pt>
                <c:pt idx="165">
                  <c:v>34962</c:v>
                </c:pt>
                <c:pt idx="166">
                  <c:v>34962</c:v>
                </c:pt>
                <c:pt idx="167">
                  <c:v>34962</c:v>
                </c:pt>
                <c:pt idx="168">
                  <c:v>34962</c:v>
                </c:pt>
                <c:pt idx="169">
                  <c:v>34962</c:v>
                </c:pt>
                <c:pt idx="170">
                  <c:v>34962</c:v>
                </c:pt>
                <c:pt idx="171">
                  <c:v>34962</c:v>
                </c:pt>
                <c:pt idx="172">
                  <c:v>34962</c:v>
                </c:pt>
                <c:pt idx="173">
                  <c:v>34962</c:v>
                </c:pt>
                <c:pt idx="174">
                  <c:v>34962</c:v>
                </c:pt>
                <c:pt idx="175">
                  <c:v>34962</c:v>
                </c:pt>
                <c:pt idx="176">
                  <c:v>34962</c:v>
                </c:pt>
                <c:pt idx="177">
                  <c:v>34962</c:v>
                </c:pt>
                <c:pt idx="178">
                  <c:v>34962</c:v>
                </c:pt>
                <c:pt idx="179">
                  <c:v>34962</c:v>
                </c:pt>
                <c:pt idx="180">
                  <c:v>34962</c:v>
                </c:pt>
                <c:pt idx="181">
                  <c:v>34962</c:v>
                </c:pt>
                <c:pt idx="182">
                  <c:v>34962</c:v>
                </c:pt>
                <c:pt idx="183">
                  <c:v>34962</c:v>
                </c:pt>
                <c:pt idx="184">
                  <c:v>34962</c:v>
                </c:pt>
                <c:pt idx="185">
                  <c:v>34962</c:v>
                </c:pt>
                <c:pt idx="186">
                  <c:v>34962</c:v>
                </c:pt>
                <c:pt idx="187">
                  <c:v>34962</c:v>
                </c:pt>
                <c:pt idx="188">
                  <c:v>34962</c:v>
                </c:pt>
                <c:pt idx="189">
                  <c:v>34962</c:v>
                </c:pt>
                <c:pt idx="190">
                  <c:v>34962</c:v>
                </c:pt>
                <c:pt idx="191">
                  <c:v>34962</c:v>
                </c:pt>
                <c:pt idx="192">
                  <c:v>34962</c:v>
                </c:pt>
                <c:pt idx="193">
                  <c:v>34962</c:v>
                </c:pt>
                <c:pt idx="194">
                  <c:v>34962</c:v>
                </c:pt>
                <c:pt idx="195">
                  <c:v>34962</c:v>
                </c:pt>
                <c:pt idx="196">
                  <c:v>34962</c:v>
                </c:pt>
                <c:pt idx="197">
                  <c:v>34962</c:v>
                </c:pt>
                <c:pt idx="198">
                  <c:v>34962</c:v>
                </c:pt>
                <c:pt idx="199">
                  <c:v>34962</c:v>
                </c:pt>
                <c:pt idx="200">
                  <c:v>34962</c:v>
                </c:pt>
                <c:pt idx="201">
                  <c:v>34962</c:v>
                </c:pt>
                <c:pt idx="202">
                  <c:v>34962</c:v>
                </c:pt>
                <c:pt idx="203">
                  <c:v>34962</c:v>
                </c:pt>
                <c:pt idx="204">
                  <c:v>34962</c:v>
                </c:pt>
                <c:pt idx="205">
                  <c:v>34962</c:v>
                </c:pt>
                <c:pt idx="206">
                  <c:v>34962</c:v>
                </c:pt>
                <c:pt idx="207">
                  <c:v>34962</c:v>
                </c:pt>
                <c:pt idx="208">
                  <c:v>34962</c:v>
                </c:pt>
                <c:pt idx="209">
                  <c:v>34962</c:v>
                </c:pt>
                <c:pt idx="210">
                  <c:v>34962</c:v>
                </c:pt>
                <c:pt idx="211">
                  <c:v>34962</c:v>
                </c:pt>
                <c:pt idx="212">
                  <c:v>34962</c:v>
                </c:pt>
                <c:pt idx="213">
                  <c:v>34962</c:v>
                </c:pt>
                <c:pt idx="214">
                  <c:v>34962</c:v>
                </c:pt>
                <c:pt idx="215">
                  <c:v>34962</c:v>
                </c:pt>
                <c:pt idx="216">
                  <c:v>34962</c:v>
                </c:pt>
                <c:pt idx="217">
                  <c:v>34962</c:v>
                </c:pt>
                <c:pt idx="218">
                  <c:v>34962</c:v>
                </c:pt>
                <c:pt idx="219">
                  <c:v>34962</c:v>
                </c:pt>
                <c:pt idx="220">
                  <c:v>34962</c:v>
                </c:pt>
                <c:pt idx="221">
                  <c:v>34962</c:v>
                </c:pt>
                <c:pt idx="222">
                  <c:v>34962</c:v>
                </c:pt>
                <c:pt idx="223">
                  <c:v>34962</c:v>
                </c:pt>
                <c:pt idx="224">
                  <c:v>34962</c:v>
                </c:pt>
                <c:pt idx="225">
                  <c:v>34962</c:v>
                </c:pt>
                <c:pt idx="226">
                  <c:v>34962</c:v>
                </c:pt>
                <c:pt idx="227">
                  <c:v>34962</c:v>
                </c:pt>
                <c:pt idx="228">
                  <c:v>34962</c:v>
                </c:pt>
                <c:pt idx="229">
                  <c:v>34962</c:v>
                </c:pt>
                <c:pt idx="230">
                  <c:v>34962</c:v>
                </c:pt>
                <c:pt idx="231">
                  <c:v>34962</c:v>
                </c:pt>
                <c:pt idx="232">
                  <c:v>34962</c:v>
                </c:pt>
                <c:pt idx="233">
                  <c:v>34962</c:v>
                </c:pt>
                <c:pt idx="234">
                  <c:v>34962</c:v>
                </c:pt>
                <c:pt idx="235">
                  <c:v>34962</c:v>
                </c:pt>
                <c:pt idx="236">
                  <c:v>34962</c:v>
                </c:pt>
                <c:pt idx="237">
                  <c:v>34962</c:v>
                </c:pt>
                <c:pt idx="238">
                  <c:v>34962</c:v>
                </c:pt>
                <c:pt idx="239">
                  <c:v>34962</c:v>
                </c:pt>
                <c:pt idx="240">
                  <c:v>34962</c:v>
                </c:pt>
                <c:pt idx="241">
                  <c:v>34962</c:v>
                </c:pt>
                <c:pt idx="242">
                  <c:v>34962</c:v>
                </c:pt>
                <c:pt idx="243">
                  <c:v>34962</c:v>
                </c:pt>
                <c:pt idx="244">
                  <c:v>34962</c:v>
                </c:pt>
                <c:pt idx="245">
                  <c:v>34962</c:v>
                </c:pt>
                <c:pt idx="246">
                  <c:v>34962</c:v>
                </c:pt>
                <c:pt idx="247">
                  <c:v>34962</c:v>
                </c:pt>
                <c:pt idx="248">
                  <c:v>34962</c:v>
                </c:pt>
                <c:pt idx="249">
                  <c:v>34962</c:v>
                </c:pt>
                <c:pt idx="250">
                  <c:v>34962</c:v>
                </c:pt>
                <c:pt idx="251">
                  <c:v>34962</c:v>
                </c:pt>
                <c:pt idx="252">
                  <c:v>34962</c:v>
                </c:pt>
                <c:pt idx="253">
                  <c:v>34962</c:v>
                </c:pt>
                <c:pt idx="254">
                  <c:v>34962</c:v>
                </c:pt>
                <c:pt idx="255">
                  <c:v>34962</c:v>
                </c:pt>
                <c:pt idx="256">
                  <c:v>34962</c:v>
                </c:pt>
                <c:pt idx="257">
                  <c:v>34962</c:v>
                </c:pt>
                <c:pt idx="258">
                  <c:v>34962</c:v>
                </c:pt>
                <c:pt idx="259">
                  <c:v>34962</c:v>
                </c:pt>
                <c:pt idx="260">
                  <c:v>34962</c:v>
                </c:pt>
                <c:pt idx="261">
                  <c:v>34962</c:v>
                </c:pt>
                <c:pt idx="262">
                  <c:v>34962</c:v>
                </c:pt>
                <c:pt idx="263">
                  <c:v>34962</c:v>
                </c:pt>
                <c:pt idx="264">
                  <c:v>34962</c:v>
                </c:pt>
                <c:pt idx="265">
                  <c:v>34962</c:v>
                </c:pt>
                <c:pt idx="266">
                  <c:v>34962</c:v>
                </c:pt>
                <c:pt idx="267">
                  <c:v>34962</c:v>
                </c:pt>
                <c:pt idx="268">
                  <c:v>34962</c:v>
                </c:pt>
                <c:pt idx="269">
                  <c:v>34962</c:v>
                </c:pt>
                <c:pt idx="270">
                  <c:v>34962</c:v>
                </c:pt>
                <c:pt idx="271">
                  <c:v>34962</c:v>
                </c:pt>
                <c:pt idx="272">
                  <c:v>34962</c:v>
                </c:pt>
                <c:pt idx="273">
                  <c:v>34962</c:v>
                </c:pt>
                <c:pt idx="274">
                  <c:v>34962</c:v>
                </c:pt>
                <c:pt idx="275">
                  <c:v>34962</c:v>
                </c:pt>
                <c:pt idx="276">
                  <c:v>34962</c:v>
                </c:pt>
                <c:pt idx="277">
                  <c:v>34962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0D-4C52-88AB-C84A540109F1}"/>
            </c:ext>
          </c:extLst>
        </c:ser>
        <c:ser>
          <c:idx val="2"/>
          <c:order val="2"/>
          <c:tx>
            <c:strRef>
              <c:f>Ziekenhuisbedden!$P$18</c:f>
              <c:strCache>
                <c:ptCount val="1"/>
                <c:pt idx="0">
                  <c:v>Lits Intensive Care 2020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Ziekenhuisbedden!$M$19:$M$296</c:f>
              <c:strCache>
                <c:ptCount val="278"/>
                <c:pt idx="0">
                  <c:v>15-Mar</c:v>
                </c:pt>
                <c:pt idx="1">
                  <c:v>16-Mar</c:v>
                </c:pt>
                <c:pt idx="2">
                  <c:v>17-Mar</c:v>
                </c:pt>
                <c:pt idx="3">
                  <c:v>18-Mar</c:v>
                </c:pt>
                <c:pt idx="4">
                  <c:v>19-Mar</c:v>
                </c:pt>
                <c:pt idx="5">
                  <c:v>20-Mar</c:v>
                </c:pt>
                <c:pt idx="6">
                  <c:v>21-Mar</c:v>
                </c:pt>
                <c:pt idx="7">
                  <c:v>22-Mar</c:v>
                </c:pt>
                <c:pt idx="8">
                  <c:v>23-Mar</c:v>
                </c:pt>
                <c:pt idx="9">
                  <c:v>24-Mar</c:v>
                </c:pt>
                <c:pt idx="10">
                  <c:v>25-Mar</c:v>
                </c:pt>
                <c:pt idx="11">
                  <c:v>26-Mar</c:v>
                </c:pt>
                <c:pt idx="12">
                  <c:v>27-Mar</c:v>
                </c:pt>
                <c:pt idx="13">
                  <c:v>28-Mar</c:v>
                </c:pt>
                <c:pt idx="14">
                  <c:v>29-Mar</c:v>
                </c:pt>
                <c:pt idx="15">
                  <c:v>30-Mar</c:v>
                </c:pt>
                <c:pt idx="16">
                  <c:v>31-Mar</c:v>
                </c:pt>
                <c:pt idx="17">
                  <c:v>01-Apr</c:v>
                </c:pt>
                <c:pt idx="18">
                  <c:v>02-Apr</c:v>
                </c:pt>
                <c:pt idx="19">
                  <c:v>03-Apr</c:v>
                </c:pt>
                <c:pt idx="20">
                  <c:v>04-Apr</c:v>
                </c:pt>
                <c:pt idx="21">
                  <c:v>05-Apr</c:v>
                </c:pt>
                <c:pt idx="22">
                  <c:v>06-Apr</c:v>
                </c:pt>
                <c:pt idx="23">
                  <c:v>07-Apr</c:v>
                </c:pt>
                <c:pt idx="24">
                  <c:v>08-Apr</c:v>
                </c:pt>
                <c:pt idx="25">
                  <c:v>09-Apr</c:v>
                </c:pt>
                <c:pt idx="26">
                  <c:v>10-Apr</c:v>
                </c:pt>
                <c:pt idx="27">
                  <c:v>11-Apr</c:v>
                </c:pt>
                <c:pt idx="28">
                  <c:v>12-Apr</c:v>
                </c:pt>
                <c:pt idx="29">
                  <c:v>13-Apr</c:v>
                </c:pt>
                <c:pt idx="30">
                  <c:v>14-Apr</c:v>
                </c:pt>
                <c:pt idx="31">
                  <c:v>15-Apr</c:v>
                </c:pt>
                <c:pt idx="32">
                  <c:v>16-Apr</c:v>
                </c:pt>
                <c:pt idx="33">
                  <c:v>17-Apr</c:v>
                </c:pt>
                <c:pt idx="34">
                  <c:v>18-Apr</c:v>
                </c:pt>
                <c:pt idx="35">
                  <c:v>19-Apr</c:v>
                </c:pt>
                <c:pt idx="36">
                  <c:v>20-Apr</c:v>
                </c:pt>
                <c:pt idx="37">
                  <c:v>21-Apr</c:v>
                </c:pt>
                <c:pt idx="38">
                  <c:v>22-Apr</c:v>
                </c:pt>
                <c:pt idx="39">
                  <c:v>23-Apr</c:v>
                </c:pt>
                <c:pt idx="40">
                  <c:v>24-Apr</c:v>
                </c:pt>
                <c:pt idx="41">
                  <c:v>25-Apr</c:v>
                </c:pt>
                <c:pt idx="42">
                  <c:v>26-Apr</c:v>
                </c:pt>
                <c:pt idx="43">
                  <c:v>27-Apr</c:v>
                </c:pt>
                <c:pt idx="44">
                  <c:v>28-Apr</c:v>
                </c:pt>
                <c:pt idx="45">
                  <c:v>29-Apr</c:v>
                </c:pt>
                <c:pt idx="46">
                  <c:v>30-Apr</c:v>
                </c:pt>
                <c:pt idx="47">
                  <c:v>01-May</c:v>
                </c:pt>
                <c:pt idx="48">
                  <c:v>02-May</c:v>
                </c:pt>
                <c:pt idx="49">
                  <c:v>03-May</c:v>
                </c:pt>
                <c:pt idx="50">
                  <c:v>04-May</c:v>
                </c:pt>
                <c:pt idx="51">
                  <c:v>05-May</c:v>
                </c:pt>
                <c:pt idx="52">
                  <c:v>06-May</c:v>
                </c:pt>
                <c:pt idx="53">
                  <c:v>07-May</c:v>
                </c:pt>
                <c:pt idx="54">
                  <c:v>08-May</c:v>
                </c:pt>
                <c:pt idx="55">
                  <c:v>09-May</c:v>
                </c:pt>
                <c:pt idx="56">
                  <c:v>10-May</c:v>
                </c:pt>
                <c:pt idx="57">
                  <c:v>11-May</c:v>
                </c:pt>
                <c:pt idx="58">
                  <c:v>12-May</c:v>
                </c:pt>
                <c:pt idx="59">
                  <c:v>13-May</c:v>
                </c:pt>
                <c:pt idx="60">
                  <c:v>14-May</c:v>
                </c:pt>
                <c:pt idx="61">
                  <c:v>15-May</c:v>
                </c:pt>
                <c:pt idx="62">
                  <c:v>16-May</c:v>
                </c:pt>
                <c:pt idx="63">
                  <c:v>17-May</c:v>
                </c:pt>
                <c:pt idx="64">
                  <c:v>18-May</c:v>
                </c:pt>
                <c:pt idx="65">
                  <c:v>19-May</c:v>
                </c:pt>
                <c:pt idx="66">
                  <c:v>20-May</c:v>
                </c:pt>
                <c:pt idx="67">
                  <c:v>21-May</c:v>
                </c:pt>
                <c:pt idx="68">
                  <c:v>22-May</c:v>
                </c:pt>
                <c:pt idx="69">
                  <c:v>23-May</c:v>
                </c:pt>
                <c:pt idx="70">
                  <c:v>24-May</c:v>
                </c:pt>
                <c:pt idx="71">
                  <c:v>25-May</c:v>
                </c:pt>
                <c:pt idx="72">
                  <c:v>26-May</c:v>
                </c:pt>
                <c:pt idx="73">
                  <c:v>27-May</c:v>
                </c:pt>
                <c:pt idx="74">
                  <c:v>28-May</c:v>
                </c:pt>
                <c:pt idx="75">
                  <c:v>29-May</c:v>
                </c:pt>
                <c:pt idx="76">
                  <c:v>30-May</c:v>
                </c:pt>
                <c:pt idx="77">
                  <c:v>31-May</c:v>
                </c:pt>
                <c:pt idx="78">
                  <c:v>01-Jun</c:v>
                </c:pt>
                <c:pt idx="79">
                  <c:v>02-Jun</c:v>
                </c:pt>
                <c:pt idx="80">
                  <c:v>03-Jun</c:v>
                </c:pt>
                <c:pt idx="81">
                  <c:v>04-Jun</c:v>
                </c:pt>
                <c:pt idx="82">
                  <c:v>05-Jun</c:v>
                </c:pt>
                <c:pt idx="83">
                  <c:v>06-Jun</c:v>
                </c:pt>
                <c:pt idx="84">
                  <c:v>07-Jun</c:v>
                </c:pt>
                <c:pt idx="85">
                  <c:v>08-Jun</c:v>
                </c:pt>
                <c:pt idx="86">
                  <c:v>09-Jun</c:v>
                </c:pt>
                <c:pt idx="87">
                  <c:v>10-Jun</c:v>
                </c:pt>
                <c:pt idx="88">
                  <c:v>11-Jun</c:v>
                </c:pt>
                <c:pt idx="89">
                  <c:v>12-Jun</c:v>
                </c:pt>
                <c:pt idx="90">
                  <c:v>13-Jun</c:v>
                </c:pt>
                <c:pt idx="91">
                  <c:v>14-Jun</c:v>
                </c:pt>
                <c:pt idx="92">
                  <c:v>15-Jun</c:v>
                </c:pt>
                <c:pt idx="93">
                  <c:v>16-Jun</c:v>
                </c:pt>
                <c:pt idx="94">
                  <c:v>17-Jun</c:v>
                </c:pt>
                <c:pt idx="95">
                  <c:v>18-Jun</c:v>
                </c:pt>
                <c:pt idx="96">
                  <c:v>19-Jun</c:v>
                </c:pt>
                <c:pt idx="97">
                  <c:v>20-Jun</c:v>
                </c:pt>
                <c:pt idx="98">
                  <c:v>21-Jun</c:v>
                </c:pt>
                <c:pt idx="99">
                  <c:v>22-Jun</c:v>
                </c:pt>
                <c:pt idx="100">
                  <c:v>23-Jun</c:v>
                </c:pt>
                <c:pt idx="101">
                  <c:v>24-Jun</c:v>
                </c:pt>
                <c:pt idx="102">
                  <c:v>25-Jun</c:v>
                </c:pt>
                <c:pt idx="103">
                  <c:v>26-Jun</c:v>
                </c:pt>
                <c:pt idx="104">
                  <c:v>27-Jun</c:v>
                </c:pt>
                <c:pt idx="105">
                  <c:v>28-Jun</c:v>
                </c:pt>
                <c:pt idx="106">
                  <c:v>29-Jun</c:v>
                </c:pt>
                <c:pt idx="107">
                  <c:v>30-Jun</c:v>
                </c:pt>
                <c:pt idx="108">
                  <c:v>01-Jul</c:v>
                </c:pt>
                <c:pt idx="109">
                  <c:v>02-Jul</c:v>
                </c:pt>
                <c:pt idx="110">
                  <c:v>03-Jul</c:v>
                </c:pt>
                <c:pt idx="111">
                  <c:v>04-Jul</c:v>
                </c:pt>
                <c:pt idx="112">
                  <c:v>05-Jul</c:v>
                </c:pt>
                <c:pt idx="113">
                  <c:v>06-Jul</c:v>
                </c:pt>
                <c:pt idx="114">
                  <c:v>07-Jul</c:v>
                </c:pt>
                <c:pt idx="115">
                  <c:v>08-Jul</c:v>
                </c:pt>
                <c:pt idx="116">
                  <c:v>09-Jul</c:v>
                </c:pt>
                <c:pt idx="117">
                  <c:v>10-Jul</c:v>
                </c:pt>
                <c:pt idx="118">
                  <c:v>11-Jul</c:v>
                </c:pt>
                <c:pt idx="119">
                  <c:v>12-Jul</c:v>
                </c:pt>
                <c:pt idx="120">
                  <c:v>13-Jul</c:v>
                </c:pt>
                <c:pt idx="121">
                  <c:v>14-Jul</c:v>
                </c:pt>
                <c:pt idx="122">
                  <c:v>15-Jul</c:v>
                </c:pt>
                <c:pt idx="123">
                  <c:v>16-Jul</c:v>
                </c:pt>
                <c:pt idx="124">
                  <c:v>17-Jul</c:v>
                </c:pt>
                <c:pt idx="125">
                  <c:v>18-Jul</c:v>
                </c:pt>
                <c:pt idx="126">
                  <c:v>19-Jul</c:v>
                </c:pt>
                <c:pt idx="127">
                  <c:v>20-Jul</c:v>
                </c:pt>
                <c:pt idx="128">
                  <c:v>21-Jul</c:v>
                </c:pt>
                <c:pt idx="129">
                  <c:v>22-Jul</c:v>
                </c:pt>
                <c:pt idx="130">
                  <c:v>23-Jul</c:v>
                </c:pt>
                <c:pt idx="131">
                  <c:v>24-Jul</c:v>
                </c:pt>
                <c:pt idx="132">
                  <c:v>25-Jul</c:v>
                </c:pt>
                <c:pt idx="133">
                  <c:v>26-Jul</c:v>
                </c:pt>
                <c:pt idx="134">
                  <c:v>27-Jul</c:v>
                </c:pt>
                <c:pt idx="135">
                  <c:v>28-Jul</c:v>
                </c:pt>
                <c:pt idx="136">
                  <c:v>29-Jul</c:v>
                </c:pt>
                <c:pt idx="137">
                  <c:v>30-Jul</c:v>
                </c:pt>
                <c:pt idx="138">
                  <c:v>31-Jul</c:v>
                </c:pt>
                <c:pt idx="139">
                  <c:v>01-Aug</c:v>
                </c:pt>
                <c:pt idx="140">
                  <c:v>02-Aug</c:v>
                </c:pt>
                <c:pt idx="141">
                  <c:v>03-Aug</c:v>
                </c:pt>
                <c:pt idx="142">
                  <c:v>04-Aug</c:v>
                </c:pt>
                <c:pt idx="143">
                  <c:v>05-Aug</c:v>
                </c:pt>
                <c:pt idx="144">
                  <c:v>06-Aug</c:v>
                </c:pt>
                <c:pt idx="145">
                  <c:v>07-Aug</c:v>
                </c:pt>
                <c:pt idx="146">
                  <c:v>08-Aug</c:v>
                </c:pt>
                <c:pt idx="147">
                  <c:v>09-Aug</c:v>
                </c:pt>
                <c:pt idx="148">
                  <c:v>10-Aug</c:v>
                </c:pt>
                <c:pt idx="149">
                  <c:v>11-Aug</c:v>
                </c:pt>
                <c:pt idx="150">
                  <c:v>12-Aug</c:v>
                </c:pt>
                <c:pt idx="151">
                  <c:v>13-Aug</c:v>
                </c:pt>
                <c:pt idx="152">
                  <c:v>14-Aug</c:v>
                </c:pt>
                <c:pt idx="153">
                  <c:v>15-Aug</c:v>
                </c:pt>
                <c:pt idx="154">
                  <c:v>16-Aug</c:v>
                </c:pt>
                <c:pt idx="155">
                  <c:v>17-Aug</c:v>
                </c:pt>
                <c:pt idx="156">
                  <c:v>18-Aug</c:v>
                </c:pt>
                <c:pt idx="157">
                  <c:v>19-Aug</c:v>
                </c:pt>
                <c:pt idx="158">
                  <c:v>20-Aug</c:v>
                </c:pt>
                <c:pt idx="159">
                  <c:v>21-Aug</c:v>
                </c:pt>
                <c:pt idx="160">
                  <c:v>22-Aug</c:v>
                </c:pt>
                <c:pt idx="161">
                  <c:v>23-Aug</c:v>
                </c:pt>
                <c:pt idx="162">
                  <c:v>24-Aug</c:v>
                </c:pt>
                <c:pt idx="163">
                  <c:v>25-Aug</c:v>
                </c:pt>
                <c:pt idx="164">
                  <c:v>26-Aug</c:v>
                </c:pt>
                <c:pt idx="165">
                  <c:v>27-Aug</c:v>
                </c:pt>
                <c:pt idx="166">
                  <c:v>28-Aug</c:v>
                </c:pt>
                <c:pt idx="167">
                  <c:v>29-Aug</c:v>
                </c:pt>
                <c:pt idx="168">
                  <c:v>30-Aug</c:v>
                </c:pt>
                <c:pt idx="169">
                  <c:v>31-Aug</c:v>
                </c:pt>
                <c:pt idx="170">
                  <c:v>01-Sep</c:v>
                </c:pt>
                <c:pt idx="171">
                  <c:v>02-Sep</c:v>
                </c:pt>
                <c:pt idx="172">
                  <c:v>03-Sep</c:v>
                </c:pt>
                <c:pt idx="173">
                  <c:v>04-Sep</c:v>
                </c:pt>
                <c:pt idx="174">
                  <c:v>05-Sep</c:v>
                </c:pt>
                <c:pt idx="175">
                  <c:v>06-Sep</c:v>
                </c:pt>
                <c:pt idx="176">
                  <c:v>07-Sep</c:v>
                </c:pt>
                <c:pt idx="177">
                  <c:v>08-Sep</c:v>
                </c:pt>
                <c:pt idx="178">
                  <c:v>09-Sep</c:v>
                </c:pt>
                <c:pt idx="179">
                  <c:v>10-Sep</c:v>
                </c:pt>
                <c:pt idx="180">
                  <c:v>11-Sep</c:v>
                </c:pt>
                <c:pt idx="181">
                  <c:v>12-Sep</c:v>
                </c:pt>
                <c:pt idx="182">
                  <c:v>13-Sep</c:v>
                </c:pt>
                <c:pt idx="183">
                  <c:v>14-Sep</c:v>
                </c:pt>
                <c:pt idx="184">
                  <c:v>15-Sep</c:v>
                </c:pt>
                <c:pt idx="185">
                  <c:v>16-Sep</c:v>
                </c:pt>
                <c:pt idx="186">
                  <c:v>17-Sep</c:v>
                </c:pt>
                <c:pt idx="187">
                  <c:v>18-Sep</c:v>
                </c:pt>
                <c:pt idx="188">
                  <c:v>19-Sep</c:v>
                </c:pt>
                <c:pt idx="189">
                  <c:v>20-Sep</c:v>
                </c:pt>
                <c:pt idx="190">
                  <c:v>21-Sep</c:v>
                </c:pt>
                <c:pt idx="191">
                  <c:v>22-Sep</c:v>
                </c:pt>
                <c:pt idx="192">
                  <c:v>23-Sep</c:v>
                </c:pt>
                <c:pt idx="193">
                  <c:v>24-Sep</c:v>
                </c:pt>
                <c:pt idx="194">
                  <c:v>25-Sep</c:v>
                </c:pt>
                <c:pt idx="195">
                  <c:v>26-Sep</c:v>
                </c:pt>
                <c:pt idx="196">
                  <c:v>27-Sep</c:v>
                </c:pt>
                <c:pt idx="197">
                  <c:v>28-Sep</c:v>
                </c:pt>
                <c:pt idx="198">
                  <c:v>29-Sep</c:v>
                </c:pt>
                <c:pt idx="199">
                  <c:v>30-Sep</c:v>
                </c:pt>
                <c:pt idx="200">
                  <c:v>01-Oct</c:v>
                </c:pt>
                <c:pt idx="201">
                  <c:v>02-Oct</c:v>
                </c:pt>
                <c:pt idx="202">
                  <c:v>03-Oct</c:v>
                </c:pt>
                <c:pt idx="203">
                  <c:v>04-Oct</c:v>
                </c:pt>
                <c:pt idx="204">
                  <c:v>05-Oct</c:v>
                </c:pt>
                <c:pt idx="205">
                  <c:v>06-Oct</c:v>
                </c:pt>
                <c:pt idx="206">
                  <c:v>07-Oct</c:v>
                </c:pt>
                <c:pt idx="207">
                  <c:v>08-Oct</c:v>
                </c:pt>
                <c:pt idx="208">
                  <c:v>09-Oct</c:v>
                </c:pt>
                <c:pt idx="209">
                  <c:v>10-Oct</c:v>
                </c:pt>
                <c:pt idx="210">
                  <c:v>11-Oct</c:v>
                </c:pt>
                <c:pt idx="211">
                  <c:v>12-Oct</c:v>
                </c:pt>
                <c:pt idx="212">
                  <c:v>13-Oct</c:v>
                </c:pt>
                <c:pt idx="213">
                  <c:v>14-Oct</c:v>
                </c:pt>
                <c:pt idx="214">
                  <c:v>15-Oct</c:v>
                </c:pt>
                <c:pt idx="215">
                  <c:v>16-Oct</c:v>
                </c:pt>
                <c:pt idx="216">
                  <c:v>17-Oct</c:v>
                </c:pt>
                <c:pt idx="217">
                  <c:v>18-Oct</c:v>
                </c:pt>
                <c:pt idx="218">
                  <c:v>19-Oct</c:v>
                </c:pt>
                <c:pt idx="219">
                  <c:v>20-Oct</c:v>
                </c:pt>
                <c:pt idx="220">
                  <c:v>21-Oct</c:v>
                </c:pt>
                <c:pt idx="221">
                  <c:v>22-Oct</c:v>
                </c:pt>
                <c:pt idx="222">
                  <c:v>23-Oct</c:v>
                </c:pt>
                <c:pt idx="223">
                  <c:v>24-Oct</c:v>
                </c:pt>
                <c:pt idx="224">
                  <c:v>25-Oct</c:v>
                </c:pt>
                <c:pt idx="225">
                  <c:v>26-Oct</c:v>
                </c:pt>
                <c:pt idx="226">
                  <c:v>27-Oct</c:v>
                </c:pt>
                <c:pt idx="227">
                  <c:v>28-Oct</c:v>
                </c:pt>
                <c:pt idx="228">
                  <c:v>29-Oct</c:v>
                </c:pt>
                <c:pt idx="229">
                  <c:v>30-Oct</c:v>
                </c:pt>
                <c:pt idx="230">
                  <c:v>31-Oct</c:v>
                </c:pt>
                <c:pt idx="231">
                  <c:v>01-Nov</c:v>
                </c:pt>
                <c:pt idx="232">
                  <c:v>02-Nov</c:v>
                </c:pt>
                <c:pt idx="233">
                  <c:v>03-Nov</c:v>
                </c:pt>
                <c:pt idx="234">
                  <c:v>04-Nov</c:v>
                </c:pt>
                <c:pt idx="235">
                  <c:v>05-Nov</c:v>
                </c:pt>
                <c:pt idx="236">
                  <c:v>06-Nov</c:v>
                </c:pt>
                <c:pt idx="237">
                  <c:v>07-Nov</c:v>
                </c:pt>
                <c:pt idx="238">
                  <c:v>08-Nov</c:v>
                </c:pt>
                <c:pt idx="239">
                  <c:v>09-Nov</c:v>
                </c:pt>
                <c:pt idx="240">
                  <c:v>10-Nov</c:v>
                </c:pt>
                <c:pt idx="241">
                  <c:v>11-Nov</c:v>
                </c:pt>
                <c:pt idx="242">
                  <c:v>12-Nov</c:v>
                </c:pt>
                <c:pt idx="243">
                  <c:v>13-Nov</c:v>
                </c:pt>
                <c:pt idx="244">
                  <c:v>14-Nov</c:v>
                </c:pt>
                <c:pt idx="245">
                  <c:v>15-Nov</c:v>
                </c:pt>
                <c:pt idx="246">
                  <c:v>16-Nov</c:v>
                </c:pt>
                <c:pt idx="247">
                  <c:v>17-Nov</c:v>
                </c:pt>
                <c:pt idx="248">
                  <c:v>18-Nov</c:v>
                </c:pt>
                <c:pt idx="249">
                  <c:v>19-Nov</c:v>
                </c:pt>
                <c:pt idx="250">
                  <c:v>20-Nov</c:v>
                </c:pt>
                <c:pt idx="251">
                  <c:v>21-Nov</c:v>
                </c:pt>
                <c:pt idx="252">
                  <c:v>22-Nov</c:v>
                </c:pt>
                <c:pt idx="253">
                  <c:v>23-Nov</c:v>
                </c:pt>
                <c:pt idx="254">
                  <c:v>24-Nov</c:v>
                </c:pt>
                <c:pt idx="255">
                  <c:v>25-Nov</c:v>
                </c:pt>
                <c:pt idx="256">
                  <c:v>26-Nov</c:v>
                </c:pt>
                <c:pt idx="257">
                  <c:v>27-Nov</c:v>
                </c:pt>
                <c:pt idx="258">
                  <c:v>28-Nov</c:v>
                </c:pt>
                <c:pt idx="259">
                  <c:v>29-Nov</c:v>
                </c:pt>
                <c:pt idx="260">
                  <c:v>30-Nov</c:v>
                </c:pt>
                <c:pt idx="261">
                  <c:v>01-Dec</c:v>
                </c:pt>
                <c:pt idx="262">
                  <c:v>02-Dec</c:v>
                </c:pt>
                <c:pt idx="263">
                  <c:v>03-Dec</c:v>
                </c:pt>
                <c:pt idx="264">
                  <c:v>04-Dec</c:v>
                </c:pt>
                <c:pt idx="265">
                  <c:v>05-Dec</c:v>
                </c:pt>
                <c:pt idx="266">
                  <c:v>06-Dec</c:v>
                </c:pt>
                <c:pt idx="267">
                  <c:v>07-Dec</c:v>
                </c:pt>
                <c:pt idx="268">
                  <c:v>08-Dec</c:v>
                </c:pt>
                <c:pt idx="269">
                  <c:v>09-Dec</c:v>
                </c:pt>
                <c:pt idx="270">
                  <c:v>10-Dec</c:v>
                </c:pt>
                <c:pt idx="271">
                  <c:v>11-Dec</c:v>
                </c:pt>
                <c:pt idx="272">
                  <c:v>12-Dec</c:v>
                </c:pt>
                <c:pt idx="273">
                  <c:v>13-Dec</c:v>
                </c:pt>
                <c:pt idx="274">
                  <c:v>14-Dec</c:v>
                </c:pt>
                <c:pt idx="275">
                  <c:v>15-Dec</c:v>
                </c:pt>
                <c:pt idx="276">
                  <c:v>16-Dec</c:v>
                </c:pt>
                <c:pt idx="277">
                  <c:v>17-Dec</c:v>
                </c:pt>
              </c:strCache>
            </c:strRef>
          </c:cat>
          <c:val>
            <c:numRef>
              <c:f>Ziekenhuisbedden!$P$19:$P$296</c:f>
              <c:numCache>
                <c:formatCode>_-* #,##0_-;\-* #,##0_-;_-* "-"??_-;_-@_-</c:formatCode>
                <c:ptCount val="278"/>
                <c:pt idx="0">
                  <c:v>2037</c:v>
                </c:pt>
                <c:pt idx="1">
                  <c:v>2037</c:v>
                </c:pt>
                <c:pt idx="2">
                  <c:v>2037</c:v>
                </c:pt>
                <c:pt idx="3">
                  <c:v>2037</c:v>
                </c:pt>
                <c:pt idx="4">
                  <c:v>2037</c:v>
                </c:pt>
                <c:pt idx="5">
                  <c:v>2037</c:v>
                </c:pt>
                <c:pt idx="6">
                  <c:v>2037</c:v>
                </c:pt>
                <c:pt idx="7">
                  <c:v>2037</c:v>
                </c:pt>
                <c:pt idx="8">
                  <c:v>2037</c:v>
                </c:pt>
                <c:pt idx="9">
                  <c:v>2037</c:v>
                </c:pt>
                <c:pt idx="10">
                  <c:v>2037</c:v>
                </c:pt>
                <c:pt idx="11">
                  <c:v>2037</c:v>
                </c:pt>
                <c:pt idx="12">
                  <c:v>2037</c:v>
                </c:pt>
                <c:pt idx="13">
                  <c:v>2037</c:v>
                </c:pt>
                <c:pt idx="14">
                  <c:v>2037</c:v>
                </c:pt>
                <c:pt idx="15">
                  <c:v>2037</c:v>
                </c:pt>
                <c:pt idx="16">
                  <c:v>2037</c:v>
                </c:pt>
                <c:pt idx="17">
                  <c:v>2037</c:v>
                </c:pt>
                <c:pt idx="18">
                  <c:v>2037</c:v>
                </c:pt>
                <c:pt idx="19">
                  <c:v>2037</c:v>
                </c:pt>
                <c:pt idx="20">
                  <c:v>2037</c:v>
                </c:pt>
                <c:pt idx="21">
                  <c:v>2037</c:v>
                </c:pt>
                <c:pt idx="22">
                  <c:v>2037</c:v>
                </c:pt>
                <c:pt idx="23">
                  <c:v>2037</c:v>
                </c:pt>
                <c:pt idx="24">
                  <c:v>2037</c:v>
                </c:pt>
                <c:pt idx="25">
                  <c:v>2037</c:v>
                </c:pt>
                <c:pt idx="26">
                  <c:v>2037</c:v>
                </c:pt>
                <c:pt idx="27">
                  <c:v>2037</c:v>
                </c:pt>
                <c:pt idx="28">
                  <c:v>2037</c:v>
                </c:pt>
                <c:pt idx="29">
                  <c:v>2037</c:v>
                </c:pt>
                <c:pt idx="30">
                  <c:v>2037</c:v>
                </c:pt>
                <c:pt idx="31">
                  <c:v>2037</c:v>
                </c:pt>
                <c:pt idx="32">
                  <c:v>2037</c:v>
                </c:pt>
                <c:pt idx="33">
                  <c:v>2037</c:v>
                </c:pt>
                <c:pt idx="34">
                  <c:v>2037</c:v>
                </c:pt>
                <c:pt idx="35">
                  <c:v>2037</c:v>
                </c:pt>
                <c:pt idx="36">
                  <c:v>2037</c:v>
                </c:pt>
                <c:pt idx="37">
                  <c:v>2037</c:v>
                </c:pt>
                <c:pt idx="38">
                  <c:v>2037</c:v>
                </c:pt>
                <c:pt idx="39">
                  <c:v>2037</c:v>
                </c:pt>
                <c:pt idx="40">
                  <c:v>2037</c:v>
                </c:pt>
                <c:pt idx="41">
                  <c:v>2037</c:v>
                </c:pt>
                <c:pt idx="42">
                  <c:v>2037</c:v>
                </c:pt>
                <c:pt idx="43">
                  <c:v>2037</c:v>
                </c:pt>
                <c:pt idx="44">
                  <c:v>2037</c:v>
                </c:pt>
                <c:pt idx="45">
                  <c:v>2037</c:v>
                </c:pt>
                <c:pt idx="46">
                  <c:v>2037</c:v>
                </c:pt>
                <c:pt idx="47">
                  <c:v>2037</c:v>
                </c:pt>
                <c:pt idx="48">
                  <c:v>2037</c:v>
                </c:pt>
                <c:pt idx="49">
                  <c:v>2037</c:v>
                </c:pt>
                <c:pt idx="50">
                  <c:v>2037</c:v>
                </c:pt>
                <c:pt idx="51">
                  <c:v>2037</c:v>
                </c:pt>
                <c:pt idx="52">
                  <c:v>2037</c:v>
                </c:pt>
                <c:pt idx="53">
                  <c:v>2037</c:v>
                </c:pt>
                <c:pt idx="54">
                  <c:v>2037</c:v>
                </c:pt>
                <c:pt idx="55">
                  <c:v>2037</c:v>
                </c:pt>
                <c:pt idx="56">
                  <c:v>2037</c:v>
                </c:pt>
                <c:pt idx="57">
                  <c:v>2037</c:v>
                </c:pt>
                <c:pt idx="58">
                  <c:v>2037</c:v>
                </c:pt>
                <c:pt idx="59">
                  <c:v>2037</c:v>
                </c:pt>
                <c:pt idx="60">
                  <c:v>2037</c:v>
                </c:pt>
                <c:pt idx="61">
                  <c:v>2037</c:v>
                </c:pt>
                <c:pt idx="62">
                  <c:v>2037</c:v>
                </c:pt>
                <c:pt idx="63">
                  <c:v>2037</c:v>
                </c:pt>
                <c:pt idx="64">
                  <c:v>2037</c:v>
                </c:pt>
                <c:pt idx="65">
                  <c:v>2037</c:v>
                </c:pt>
                <c:pt idx="66">
                  <c:v>2037</c:v>
                </c:pt>
                <c:pt idx="67">
                  <c:v>2037</c:v>
                </c:pt>
                <c:pt idx="68">
                  <c:v>2037</c:v>
                </c:pt>
                <c:pt idx="69">
                  <c:v>2037</c:v>
                </c:pt>
                <c:pt idx="70">
                  <c:v>2037</c:v>
                </c:pt>
                <c:pt idx="71">
                  <c:v>2037</c:v>
                </c:pt>
                <c:pt idx="72">
                  <c:v>2037</c:v>
                </c:pt>
                <c:pt idx="73">
                  <c:v>2037</c:v>
                </c:pt>
                <c:pt idx="74">
                  <c:v>2037</c:v>
                </c:pt>
                <c:pt idx="75">
                  <c:v>2037</c:v>
                </c:pt>
                <c:pt idx="76">
                  <c:v>2037</c:v>
                </c:pt>
                <c:pt idx="77">
                  <c:v>2037</c:v>
                </c:pt>
                <c:pt idx="78">
                  <c:v>2831</c:v>
                </c:pt>
                <c:pt idx="79">
                  <c:v>2831</c:v>
                </c:pt>
                <c:pt idx="80">
                  <c:v>2831</c:v>
                </c:pt>
                <c:pt idx="81">
                  <c:v>2831</c:v>
                </c:pt>
                <c:pt idx="82">
                  <c:v>2831</c:v>
                </c:pt>
                <c:pt idx="83">
                  <c:v>2831</c:v>
                </c:pt>
                <c:pt idx="84">
                  <c:v>2831</c:v>
                </c:pt>
                <c:pt idx="85">
                  <c:v>2831</c:v>
                </c:pt>
                <c:pt idx="86">
                  <c:v>2831</c:v>
                </c:pt>
                <c:pt idx="87">
                  <c:v>2831</c:v>
                </c:pt>
                <c:pt idx="88">
                  <c:v>2831</c:v>
                </c:pt>
                <c:pt idx="89">
                  <c:v>2831</c:v>
                </c:pt>
                <c:pt idx="90">
                  <c:v>2831</c:v>
                </c:pt>
                <c:pt idx="91">
                  <c:v>2831</c:v>
                </c:pt>
                <c:pt idx="92">
                  <c:v>2831</c:v>
                </c:pt>
                <c:pt idx="93">
                  <c:v>2831</c:v>
                </c:pt>
                <c:pt idx="94">
                  <c:v>2831</c:v>
                </c:pt>
                <c:pt idx="95">
                  <c:v>2831</c:v>
                </c:pt>
                <c:pt idx="96">
                  <c:v>2831</c:v>
                </c:pt>
                <c:pt idx="97">
                  <c:v>2831</c:v>
                </c:pt>
                <c:pt idx="98">
                  <c:v>2831</c:v>
                </c:pt>
                <c:pt idx="99">
                  <c:v>2831</c:v>
                </c:pt>
                <c:pt idx="100">
                  <c:v>2831</c:v>
                </c:pt>
                <c:pt idx="101">
                  <c:v>2831</c:v>
                </c:pt>
                <c:pt idx="102">
                  <c:v>2831</c:v>
                </c:pt>
                <c:pt idx="103">
                  <c:v>2831</c:v>
                </c:pt>
                <c:pt idx="104">
                  <c:v>2831</c:v>
                </c:pt>
                <c:pt idx="105">
                  <c:v>2831</c:v>
                </c:pt>
                <c:pt idx="106">
                  <c:v>2831</c:v>
                </c:pt>
                <c:pt idx="107">
                  <c:v>2831</c:v>
                </c:pt>
                <c:pt idx="108">
                  <c:v>2831</c:v>
                </c:pt>
                <c:pt idx="109">
                  <c:v>2831</c:v>
                </c:pt>
                <c:pt idx="110">
                  <c:v>2831</c:v>
                </c:pt>
                <c:pt idx="111">
                  <c:v>2831</c:v>
                </c:pt>
                <c:pt idx="112">
                  <c:v>2831</c:v>
                </c:pt>
                <c:pt idx="113">
                  <c:v>2831</c:v>
                </c:pt>
                <c:pt idx="114">
                  <c:v>2831</c:v>
                </c:pt>
                <c:pt idx="115">
                  <c:v>2831</c:v>
                </c:pt>
                <c:pt idx="116">
                  <c:v>2831</c:v>
                </c:pt>
                <c:pt idx="117">
                  <c:v>2831</c:v>
                </c:pt>
                <c:pt idx="118">
                  <c:v>2831</c:v>
                </c:pt>
                <c:pt idx="119">
                  <c:v>2831</c:v>
                </c:pt>
                <c:pt idx="120">
                  <c:v>2831</c:v>
                </c:pt>
                <c:pt idx="121">
                  <c:v>2831</c:v>
                </c:pt>
                <c:pt idx="122">
                  <c:v>2831</c:v>
                </c:pt>
                <c:pt idx="123">
                  <c:v>2831</c:v>
                </c:pt>
                <c:pt idx="124">
                  <c:v>2831</c:v>
                </c:pt>
                <c:pt idx="125">
                  <c:v>2831</c:v>
                </c:pt>
                <c:pt idx="126">
                  <c:v>2831</c:v>
                </c:pt>
                <c:pt idx="127">
                  <c:v>2831</c:v>
                </c:pt>
                <c:pt idx="128">
                  <c:v>2831</c:v>
                </c:pt>
                <c:pt idx="129">
                  <c:v>2831</c:v>
                </c:pt>
                <c:pt idx="130">
                  <c:v>2831</c:v>
                </c:pt>
                <c:pt idx="131">
                  <c:v>2831</c:v>
                </c:pt>
                <c:pt idx="132">
                  <c:v>2831</c:v>
                </c:pt>
                <c:pt idx="133">
                  <c:v>2831</c:v>
                </c:pt>
                <c:pt idx="134">
                  <c:v>2831</c:v>
                </c:pt>
                <c:pt idx="135">
                  <c:v>2831</c:v>
                </c:pt>
                <c:pt idx="136">
                  <c:v>2831</c:v>
                </c:pt>
                <c:pt idx="137">
                  <c:v>2831</c:v>
                </c:pt>
                <c:pt idx="138">
                  <c:v>2831</c:v>
                </c:pt>
                <c:pt idx="139">
                  <c:v>2831</c:v>
                </c:pt>
                <c:pt idx="140">
                  <c:v>2831</c:v>
                </c:pt>
                <c:pt idx="141">
                  <c:v>2831</c:v>
                </c:pt>
                <c:pt idx="142">
                  <c:v>2831</c:v>
                </c:pt>
                <c:pt idx="143">
                  <c:v>2831</c:v>
                </c:pt>
                <c:pt idx="144">
                  <c:v>2831</c:v>
                </c:pt>
                <c:pt idx="145">
                  <c:v>2831</c:v>
                </c:pt>
                <c:pt idx="146">
                  <c:v>2831</c:v>
                </c:pt>
                <c:pt idx="147">
                  <c:v>2831</c:v>
                </c:pt>
                <c:pt idx="148">
                  <c:v>2831</c:v>
                </c:pt>
                <c:pt idx="149">
                  <c:v>2831</c:v>
                </c:pt>
                <c:pt idx="150">
                  <c:v>2831</c:v>
                </c:pt>
                <c:pt idx="151">
                  <c:v>2831</c:v>
                </c:pt>
                <c:pt idx="152">
                  <c:v>2831</c:v>
                </c:pt>
                <c:pt idx="153">
                  <c:v>2831</c:v>
                </c:pt>
                <c:pt idx="154">
                  <c:v>2831</c:v>
                </c:pt>
                <c:pt idx="155">
                  <c:v>2831</c:v>
                </c:pt>
                <c:pt idx="156">
                  <c:v>2831</c:v>
                </c:pt>
                <c:pt idx="157">
                  <c:v>2831</c:v>
                </c:pt>
                <c:pt idx="158">
                  <c:v>2831</c:v>
                </c:pt>
                <c:pt idx="159">
                  <c:v>2831</c:v>
                </c:pt>
                <c:pt idx="160">
                  <c:v>2831</c:v>
                </c:pt>
                <c:pt idx="161">
                  <c:v>2831</c:v>
                </c:pt>
                <c:pt idx="162">
                  <c:v>2831</c:v>
                </c:pt>
                <c:pt idx="163">
                  <c:v>2831</c:v>
                </c:pt>
                <c:pt idx="164">
                  <c:v>2831</c:v>
                </c:pt>
                <c:pt idx="165">
                  <c:v>2831</c:v>
                </c:pt>
                <c:pt idx="166">
                  <c:v>2831</c:v>
                </c:pt>
                <c:pt idx="167">
                  <c:v>2831</c:v>
                </c:pt>
                <c:pt idx="168">
                  <c:v>2831</c:v>
                </c:pt>
                <c:pt idx="169">
                  <c:v>2831</c:v>
                </c:pt>
                <c:pt idx="170">
                  <c:v>2831</c:v>
                </c:pt>
                <c:pt idx="171">
                  <c:v>2831</c:v>
                </c:pt>
                <c:pt idx="172">
                  <c:v>2831</c:v>
                </c:pt>
                <c:pt idx="173">
                  <c:v>2831</c:v>
                </c:pt>
                <c:pt idx="174">
                  <c:v>2831</c:v>
                </c:pt>
                <c:pt idx="175">
                  <c:v>2831</c:v>
                </c:pt>
                <c:pt idx="176">
                  <c:v>2831</c:v>
                </c:pt>
                <c:pt idx="177">
                  <c:v>2831</c:v>
                </c:pt>
                <c:pt idx="178">
                  <c:v>2831</c:v>
                </c:pt>
                <c:pt idx="179">
                  <c:v>2831</c:v>
                </c:pt>
                <c:pt idx="180">
                  <c:v>2831</c:v>
                </c:pt>
                <c:pt idx="181">
                  <c:v>2831</c:v>
                </c:pt>
                <c:pt idx="182">
                  <c:v>2831</c:v>
                </c:pt>
                <c:pt idx="183">
                  <c:v>2831</c:v>
                </c:pt>
                <c:pt idx="184">
                  <c:v>2831</c:v>
                </c:pt>
                <c:pt idx="185">
                  <c:v>2831</c:v>
                </c:pt>
                <c:pt idx="186">
                  <c:v>2831</c:v>
                </c:pt>
                <c:pt idx="187">
                  <c:v>2831</c:v>
                </c:pt>
                <c:pt idx="188">
                  <c:v>2831</c:v>
                </c:pt>
                <c:pt idx="189">
                  <c:v>2831</c:v>
                </c:pt>
                <c:pt idx="190">
                  <c:v>2831</c:v>
                </c:pt>
                <c:pt idx="191">
                  <c:v>2831</c:v>
                </c:pt>
                <c:pt idx="192">
                  <c:v>2831</c:v>
                </c:pt>
                <c:pt idx="193">
                  <c:v>2831</c:v>
                </c:pt>
                <c:pt idx="194">
                  <c:v>2831</c:v>
                </c:pt>
                <c:pt idx="195">
                  <c:v>2831</c:v>
                </c:pt>
                <c:pt idx="196">
                  <c:v>2831</c:v>
                </c:pt>
                <c:pt idx="197">
                  <c:v>2831</c:v>
                </c:pt>
                <c:pt idx="198">
                  <c:v>2831</c:v>
                </c:pt>
                <c:pt idx="199">
                  <c:v>2831</c:v>
                </c:pt>
                <c:pt idx="200">
                  <c:v>2831</c:v>
                </c:pt>
                <c:pt idx="201">
                  <c:v>2831</c:v>
                </c:pt>
                <c:pt idx="202">
                  <c:v>2831</c:v>
                </c:pt>
                <c:pt idx="203">
                  <c:v>2831</c:v>
                </c:pt>
                <c:pt idx="204">
                  <c:v>2831</c:v>
                </c:pt>
                <c:pt idx="205">
                  <c:v>2831</c:v>
                </c:pt>
                <c:pt idx="206">
                  <c:v>2831</c:v>
                </c:pt>
                <c:pt idx="207">
                  <c:v>2831</c:v>
                </c:pt>
                <c:pt idx="208">
                  <c:v>2831</c:v>
                </c:pt>
                <c:pt idx="209">
                  <c:v>2831</c:v>
                </c:pt>
                <c:pt idx="210">
                  <c:v>2831</c:v>
                </c:pt>
                <c:pt idx="211">
                  <c:v>2831</c:v>
                </c:pt>
                <c:pt idx="212">
                  <c:v>2831</c:v>
                </c:pt>
                <c:pt idx="213">
                  <c:v>2831</c:v>
                </c:pt>
                <c:pt idx="214">
                  <c:v>2831</c:v>
                </c:pt>
                <c:pt idx="215">
                  <c:v>2831</c:v>
                </c:pt>
                <c:pt idx="216">
                  <c:v>2831</c:v>
                </c:pt>
                <c:pt idx="217">
                  <c:v>2831</c:v>
                </c:pt>
                <c:pt idx="218">
                  <c:v>2831</c:v>
                </c:pt>
                <c:pt idx="219">
                  <c:v>2831</c:v>
                </c:pt>
                <c:pt idx="220">
                  <c:v>2831</c:v>
                </c:pt>
                <c:pt idx="221">
                  <c:v>2831</c:v>
                </c:pt>
                <c:pt idx="222">
                  <c:v>2831</c:v>
                </c:pt>
                <c:pt idx="223">
                  <c:v>2831</c:v>
                </c:pt>
                <c:pt idx="224">
                  <c:v>2831</c:v>
                </c:pt>
                <c:pt idx="225">
                  <c:v>2831</c:v>
                </c:pt>
                <c:pt idx="226">
                  <c:v>2831</c:v>
                </c:pt>
                <c:pt idx="227">
                  <c:v>2831</c:v>
                </c:pt>
                <c:pt idx="228">
                  <c:v>2831</c:v>
                </c:pt>
                <c:pt idx="229">
                  <c:v>2831</c:v>
                </c:pt>
                <c:pt idx="230">
                  <c:v>2831</c:v>
                </c:pt>
                <c:pt idx="231">
                  <c:v>2831</c:v>
                </c:pt>
                <c:pt idx="232">
                  <c:v>2831</c:v>
                </c:pt>
                <c:pt idx="233">
                  <c:v>2831</c:v>
                </c:pt>
                <c:pt idx="234">
                  <c:v>2831</c:v>
                </c:pt>
                <c:pt idx="235">
                  <c:v>2831</c:v>
                </c:pt>
                <c:pt idx="236">
                  <c:v>2831</c:v>
                </c:pt>
                <c:pt idx="237">
                  <c:v>2831</c:v>
                </c:pt>
                <c:pt idx="238">
                  <c:v>2831</c:v>
                </c:pt>
                <c:pt idx="239">
                  <c:v>2831</c:v>
                </c:pt>
                <c:pt idx="240">
                  <c:v>2831</c:v>
                </c:pt>
                <c:pt idx="241">
                  <c:v>2831</c:v>
                </c:pt>
                <c:pt idx="242">
                  <c:v>2831</c:v>
                </c:pt>
                <c:pt idx="243">
                  <c:v>2831</c:v>
                </c:pt>
                <c:pt idx="244">
                  <c:v>2831</c:v>
                </c:pt>
                <c:pt idx="245">
                  <c:v>2831</c:v>
                </c:pt>
                <c:pt idx="246">
                  <c:v>2831</c:v>
                </c:pt>
                <c:pt idx="247">
                  <c:v>2831</c:v>
                </c:pt>
                <c:pt idx="248">
                  <c:v>2831</c:v>
                </c:pt>
                <c:pt idx="249">
                  <c:v>2831</c:v>
                </c:pt>
                <c:pt idx="250">
                  <c:v>2831</c:v>
                </c:pt>
                <c:pt idx="251">
                  <c:v>2831</c:v>
                </c:pt>
                <c:pt idx="252">
                  <c:v>2831</c:v>
                </c:pt>
                <c:pt idx="253">
                  <c:v>2831</c:v>
                </c:pt>
                <c:pt idx="254">
                  <c:v>2831</c:v>
                </c:pt>
                <c:pt idx="255">
                  <c:v>2831</c:v>
                </c:pt>
                <c:pt idx="256">
                  <c:v>2831</c:v>
                </c:pt>
                <c:pt idx="257">
                  <c:v>2831</c:v>
                </c:pt>
                <c:pt idx="258">
                  <c:v>2831</c:v>
                </c:pt>
                <c:pt idx="259">
                  <c:v>2831</c:v>
                </c:pt>
                <c:pt idx="260">
                  <c:v>2831</c:v>
                </c:pt>
                <c:pt idx="261">
                  <c:v>2831</c:v>
                </c:pt>
                <c:pt idx="262">
                  <c:v>2831</c:v>
                </c:pt>
                <c:pt idx="263">
                  <c:v>2831</c:v>
                </c:pt>
                <c:pt idx="264">
                  <c:v>2831</c:v>
                </c:pt>
                <c:pt idx="265">
                  <c:v>2831</c:v>
                </c:pt>
                <c:pt idx="266">
                  <c:v>2831</c:v>
                </c:pt>
                <c:pt idx="267">
                  <c:v>2831</c:v>
                </c:pt>
                <c:pt idx="268">
                  <c:v>2831</c:v>
                </c:pt>
                <c:pt idx="269">
                  <c:v>2831</c:v>
                </c:pt>
                <c:pt idx="270">
                  <c:v>2831</c:v>
                </c:pt>
                <c:pt idx="271">
                  <c:v>2831</c:v>
                </c:pt>
                <c:pt idx="272">
                  <c:v>2831</c:v>
                </c:pt>
                <c:pt idx="273">
                  <c:v>2831</c:v>
                </c:pt>
                <c:pt idx="274">
                  <c:v>2831</c:v>
                </c:pt>
                <c:pt idx="275">
                  <c:v>2831</c:v>
                </c:pt>
                <c:pt idx="276">
                  <c:v>2831</c:v>
                </c:pt>
                <c:pt idx="277">
                  <c:v>2831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0D-4C52-88AB-C84A540109F1}"/>
            </c:ext>
          </c:extLst>
        </c:ser>
        <c:ser>
          <c:idx val="3"/>
          <c:order val="3"/>
          <c:tx>
            <c:strRef>
              <c:f>Ziekenhuisbedden!$Q$18</c:f>
              <c:strCache>
                <c:ptCount val="1"/>
                <c:pt idx="0">
                  <c:v>Lits COVID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Ziekenhuisbedden!$M$19:$M$296</c:f>
              <c:strCache>
                <c:ptCount val="278"/>
                <c:pt idx="0">
                  <c:v>15-Mar</c:v>
                </c:pt>
                <c:pt idx="1">
                  <c:v>16-Mar</c:v>
                </c:pt>
                <c:pt idx="2">
                  <c:v>17-Mar</c:v>
                </c:pt>
                <c:pt idx="3">
                  <c:v>18-Mar</c:v>
                </c:pt>
                <c:pt idx="4">
                  <c:v>19-Mar</c:v>
                </c:pt>
                <c:pt idx="5">
                  <c:v>20-Mar</c:v>
                </c:pt>
                <c:pt idx="6">
                  <c:v>21-Mar</c:v>
                </c:pt>
                <c:pt idx="7">
                  <c:v>22-Mar</c:v>
                </c:pt>
                <c:pt idx="8">
                  <c:v>23-Mar</c:v>
                </c:pt>
                <c:pt idx="9">
                  <c:v>24-Mar</c:v>
                </c:pt>
                <c:pt idx="10">
                  <c:v>25-Mar</c:v>
                </c:pt>
                <c:pt idx="11">
                  <c:v>26-Mar</c:v>
                </c:pt>
                <c:pt idx="12">
                  <c:v>27-Mar</c:v>
                </c:pt>
                <c:pt idx="13">
                  <c:v>28-Mar</c:v>
                </c:pt>
                <c:pt idx="14">
                  <c:v>29-Mar</c:v>
                </c:pt>
                <c:pt idx="15">
                  <c:v>30-Mar</c:v>
                </c:pt>
                <c:pt idx="16">
                  <c:v>31-Mar</c:v>
                </c:pt>
                <c:pt idx="17">
                  <c:v>01-Apr</c:v>
                </c:pt>
                <c:pt idx="18">
                  <c:v>02-Apr</c:v>
                </c:pt>
                <c:pt idx="19">
                  <c:v>03-Apr</c:v>
                </c:pt>
                <c:pt idx="20">
                  <c:v>04-Apr</c:v>
                </c:pt>
                <c:pt idx="21">
                  <c:v>05-Apr</c:v>
                </c:pt>
                <c:pt idx="22">
                  <c:v>06-Apr</c:v>
                </c:pt>
                <c:pt idx="23">
                  <c:v>07-Apr</c:v>
                </c:pt>
                <c:pt idx="24">
                  <c:v>08-Apr</c:v>
                </c:pt>
                <c:pt idx="25">
                  <c:v>09-Apr</c:v>
                </c:pt>
                <c:pt idx="26">
                  <c:v>10-Apr</c:v>
                </c:pt>
                <c:pt idx="27">
                  <c:v>11-Apr</c:v>
                </c:pt>
                <c:pt idx="28">
                  <c:v>12-Apr</c:v>
                </c:pt>
                <c:pt idx="29">
                  <c:v>13-Apr</c:v>
                </c:pt>
                <c:pt idx="30">
                  <c:v>14-Apr</c:v>
                </c:pt>
                <c:pt idx="31">
                  <c:v>15-Apr</c:v>
                </c:pt>
                <c:pt idx="32">
                  <c:v>16-Apr</c:v>
                </c:pt>
                <c:pt idx="33">
                  <c:v>17-Apr</c:v>
                </c:pt>
                <c:pt idx="34">
                  <c:v>18-Apr</c:v>
                </c:pt>
                <c:pt idx="35">
                  <c:v>19-Apr</c:v>
                </c:pt>
                <c:pt idx="36">
                  <c:v>20-Apr</c:v>
                </c:pt>
                <c:pt idx="37">
                  <c:v>21-Apr</c:v>
                </c:pt>
                <c:pt idx="38">
                  <c:v>22-Apr</c:v>
                </c:pt>
                <c:pt idx="39">
                  <c:v>23-Apr</c:v>
                </c:pt>
                <c:pt idx="40">
                  <c:v>24-Apr</c:v>
                </c:pt>
                <c:pt idx="41">
                  <c:v>25-Apr</c:v>
                </c:pt>
                <c:pt idx="42">
                  <c:v>26-Apr</c:v>
                </c:pt>
                <c:pt idx="43">
                  <c:v>27-Apr</c:v>
                </c:pt>
                <c:pt idx="44">
                  <c:v>28-Apr</c:v>
                </c:pt>
                <c:pt idx="45">
                  <c:v>29-Apr</c:v>
                </c:pt>
                <c:pt idx="46">
                  <c:v>30-Apr</c:v>
                </c:pt>
                <c:pt idx="47">
                  <c:v>01-May</c:v>
                </c:pt>
                <c:pt idx="48">
                  <c:v>02-May</c:v>
                </c:pt>
                <c:pt idx="49">
                  <c:v>03-May</c:v>
                </c:pt>
                <c:pt idx="50">
                  <c:v>04-May</c:v>
                </c:pt>
                <c:pt idx="51">
                  <c:v>05-May</c:v>
                </c:pt>
                <c:pt idx="52">
                  <c:v>06-May</c:v>
                </c:pt>
                <c:pt idx="53">
                  <c:v>07-May</c:v>
                </c:pt>
                <c:pt idx="54">
                  <c:v>08-May</c:v>
                </c:pt>
                <c:pt idx="55">
                  <c:v>09-May</c:v>
                </c:pt>
                <c:pt idx="56">
                  <c:v>10-May</c:v>
                </c:pt>
                <c:pt idx="57">
                  <c:v>11-May</c:v>
                </c:pt>
                <c:pt idx="58">
                  <c:v>12-May</c:v>
                </c:pt>
                <c:pt idx="59">
                  <c:v>13-May</c:v>
                </c:pt>
                <c:pt idx="60">
                  <c:v>14-May</c:v>
                </c:pt>
                <c:pt idx="61">
                  <c:v>15-May</c:v>
                </c:pt>
                <c:pt idx="62">
                  <c:v>16-May</c:v>
                </c:pt>
                <c:pt idx="63">
                  <c:v>17-May</c:v>
                </c:pt>
                <c:pt idx="64">
                  <c:v>18-May</c:v>
                </c:pt>
                <c:pt idx="65">
                  <c:v>19-May</c:v>
                </c:pt>
                <c:pt idx="66">
                  <c:v>20-May</c:v>
                </c:pt>
                <c:pt idx="67">
                  <c:v>21-May</c:v>
                </c:pt>
                <c:pt idx="68">
                  <c:v>22-May</c:v>
                </c:pt>
                <c:pt idx="69">
                  <c:v>23-May</c:v>
                </c:pt>
                <c:pt idx="70">
                  <c:v>24-May</c:v>
                </c:pt>
                <c:pt idx="71">
                  <c:v>25-May</c:v>
                </c:pt>
                <c:pt idx="72">
                  <c:v>26-May</c:v>
                </c:pt>
                <c:pt idx="73">
                  <c:v>27-May</c:v>
                </c:pt>
                <c:pt idx="74">
                  <c:v>28-May</c:v>
                </c:pt>
                <c:pt idx="75">
                  <c:v>29-May</c:v>
                </c:pt>
                <c:pt idx="76">
                  <c:v>30-May</c:v>
                </c:pt>
                <c:pt idx="77">
                  <c:v>31-May</c:v>
                </c:pt>
                <c:pt idx="78">
                  <c:v>01-Jun</c:v>
                </c:pt>
                <c:pt idx="79">
                  <c:v>02-Jun</c:v>
                </c:pt>
                <c:pt idx="80">
                  <c:v>03-Jun</c:v>
                </c:pt>
                <c:pt idx="81">
                  <c:v>04-Jun</c:v>
                </c:pt>
                <c:pt idx="82">
                  <c:v>05-Jun</c:v>
                </c:pt>
                <c:pt idx="83">
                  <c:v>06-Jun</c:v>
                </c:pt>
                <c:pt idx="84">
                  <c:v>07-Jun</c:v>
                </c:pt>
                <c:pt idx="85">
                  <c:v>08-Jun</c:v>
                </c:pt>
                <c:pt idx="86">
                  <c:v>09-Jun</c:v>
                </c:pt>
                <c:pt idx="87">
                  <c:v>10-Jun</c:v>
                </c:pt>
                <c:pt idx="88">
                  <c:v>11-Jun</c:v>
                </c:pt>
                <c:pt idx="89">
                  <c:v>12-Jun</c:v>
                </c:pt>
                <c:pt idx="90">
                  <c:v>13-Jun</c:v>
                </c:pt>
                <c:pt idx="91">
                  <c:v>14-Jun</c:v>
                </c:pt>
                <c:pt idx="92">
                  <c:v>15-Jun</c:v>
                </c:pt>
                <c:pt idx="93">
                  <c:v>16-Jun</c:v>
                </c:pt>
                <c:pt idx="94">
                  <c:v>17-Jun</c:v>
                </c:pt>
                <c:pt idx="95">
                  <c:v>18-Jun</c:v>
                </c:pt>
                <c:pt idx="96">
                  <c:v>19-Jun</c:v>
                </c:pt>
                <c:pt idx="97">
                  <c:v>20-Jun</c:v>
                </c:pt>
                <c:pt idx="98">
                  <c:v>21-Jun</c:v>
                </c:pt>
                <c:pt idx="99">
                  <c:v>22-Jun</c:v>
                </c:pt>
                <c:pt idx="100">
                  <c:v>23-Jun</c:v>
                </c:pt>
                <c:pt idx="101">
                  <c:v>24-Jun</c:v>
                </c:pt>
                <c:pt idx="102">
                  <c:v>25-Jun</c:v>
                </c:pt>
                <c:pt idx="103">
                  <c:v>26-Jun</c:v>
                </c:pt>
                <c:pt idx="104">
                  <c:v>27-Jun</c:v>
                </c:pt>
                <c:pt idx="105">
                  <c:v>28-Jun</c:v>
                </c:pt>
                <c:pt idx="106">
                  <c:v>29-Jun</c:v>
                </c:pt>
                <c:pt idx="107">
                  <c:v>30-Jun</c:v>
                </c:pt>
                <c:pt idx="108">
                  <c:v>01-Jul</c:v>
                </c:pt>
                <c:pt idx="109">
                  <c:v>02-Jul</c:v>
                </c:pt>
                <c:pt idx="110">
                  <c:v>03-Jul</c:v>
                </c:pt>
                <c:pt idx="111">
                  <c:v>04-Jul</c:v>
                </c:pt>
                <c:pt idx="112">
                  <c:v>05-Jul</c:v>
                </c:pt>
                <c:pt idx="113">
                  <c:v>06-Jul</c:v>
                </c:pt>
                <c:pt idx="114">
                  <c:v>07-Jul</c:v>
                </c:pt>
                <c:pt idx="115">
                  <c:v>08-Jul</c:v>
                </c:pt>
                <c:pt idx="116">
                  <c:v>09-Jul</c:v>
                </c:pt>
                <c:pt idx="117">
                  <c:v>10-Jul</c:v>
                </c:pt>
                <c:pt idx="118">
                  <c:v>11-Jul</c:v>
                </c:pt>
                <c:pt idx="119">
                  <c:v>12-Jul</c:v>
                </c:pt>
                <c:pt idx="120">
                  <c:v>13-Jul</c:v>
                </c:pt>
                <c:pt idx="121">
                  <c:v>14-Jul</c:v>
                </c:pt>
                <c:pt idx="122">
                  <c:v>15-Jul</c:v>
                </c:pt>
                <c:pt idx="123">
                  <c:v>16-Jul</c:v>
                </c:pt>
                <c:pt idx="124">
                  <c:v>17-Jul</c:v>
                </c:pt>
                <c:pt idx="125">
                  <c:v>18-Jul</c:v>
                </c:pt>
                <c:pt idx="126">
                  <c:v>19-Jul</c:v>
                </c:pt>
                <c:pt idx="127">
                  <c:v>20-Jul</c:v>
                </c:pt>
                <c:pt idx="128">
                  <c:v>21-Jul</c:v>
                </c:pt>
                <c:pt idx="129">
                  <c:v>22-Jul</c:v>
                </c:pt>
                <c:pt idx="130">
                  <c:v>23-Jul</c:v>
                </c:pt>
                <c:pt idx="131">
                  <c:v>24-Jul</c:v>
                </c:pt>
                <c:pt idx="132">
                  <c:v>25-Jul</c:v>
                </c:pt>
                <c:pt idx="133">
                  <c:v>26-Jul</c:v>
                </c:pt>
                <c:pt idx="134">
                  <c:v>27-Jul</c:v>
                </c:pt>
                <c:pt idx="135">
                  <c:v>28-Jul</c:v>
                </c:pt>
                <c:pt idx="136">
                  <c:v>29-Jul</c:v>
                </c:pt>
                <c:pt idx="137">
                  <c:v>30-Jul</c:v>
                </c:pt>
                <c:pt idx="138">
                  <c:v>31-Jul</c:v>
                </c:pt>
                <c:pt idx="139">
                  <c:v>01-Aug</c:v>
                </c:pt>
                <c:pt idx="140">
                  <c:v>02-Aug</c:v>
                </c:pt>
                <c:pt idx="141">
                  <c:v>03-Aug</c:v>
                </c:pt>
                <c:pt idx="142">
                  <c:v>04-Aug</c:v>
                </c:pt>
                <c:pt idx="143">
                  <c:v>05-Aug</c:v>
                </c:pt>
                <c:pt idx="144">
                  <c:v>06-Aug</c:v>
                </c:pt>
                <c:pt idx="145">
                  <c:v>07-Aug</c:v>
                </c:pt>
                <c:pt idx="146">
                  <c:v>08-Aug</c:v>
                </c:pt>
                <c:pt idx="147">
                  <c:v>09-Aug</c:v>
                </c:pt>
                <c:pt idx="148">
                  <c:v>10-Aug</c:v>
                </c:pt>
                <c:pt idx="149">
                  <c:v>11-Aug</c:v>
                </c:pt>
                <c:pt idx="150">
                  <c:v>12-Aug</c:v>
                </c:pt>
                <c:pt idx="151">
                  <c:v>13-Aug</c:v>
                </c:pt>
                <c:pt idx="152">
                  <c:v>14-Aug</c:v>
                </c:pt>
                <c:pt idx="153">
                  <c:v>15-Aug</c:v>
                </c:pt>
                <c:pt idx="154">
                  <c:v>16-Aug</c:v>
                </c:pt>
                <c:pt idx="155">
                  <c:v>17-Aug</c:v>
                </c:pt>
                <c:pt idx="156">
                  <c:v>18-Aug</c:v>
                </c:pt>
                <c:pt idx="157">
                  <c:v>19-Aug</c:v>
                </c:pt>
                <c:pt idx="158">
                  <c:v>20-Aug</c:v>
                </c:pt>
                <c:pt idx="159">
                  <c:v>21-Aug</c:v>
                </c:pt>
                <c:pt idx="160">
                  <c:v>22-Aug</c:v>
                </c:pt>
                <c:pt idx="161">
                  <c:v>23-Aug</c:v>
                </c:pt>
                <c:pt idx="162">
                  <c:v>24-Aug</c:v>
                </c:pt>
                <c:pt idx="163">
                  <c:v>25-Aug</c:v>
                </c:pt>
                <c:pt idx="164">
                  <c:v>26-Aug</c:v>
                </c:pt>
                <c:pt idx="165">
                  <c:v>27-Aug</c:v>
                </c:pt>
                <c:pt idx="166">
                  <c:v>28-Aug</c:v>
                </c:pt>
                <c:pt idx="167">
                  <c:v>29-Aug</c:v>
                </c:pt>
                <c:pt idx="168">
                  <c:v>30-Aug</c:v>
                </c:pt>
                <c:pt idx="169">
                  <c:v>31-Aug</c:v>
                </c:pt>
                <c:pt idx="170">
                  <c:v>01-Sep</c:v>
                </c:pt>
                <c:pt idx="171">
                  <c:v>02-Sep</c:v>
                </c:pt>
                <c:pt idx="172">
                  <c:v>03-Sep</c:v>
                </c:pt>
                <c:pt idx="173">
                  <c:v>04-Sep</c:v>
                </c:pt>
                <c:pt idx="174">
                  <c:v>05-Sep</c:v>
                </c:pt>
                <c:pt idx="175">
                  <c:v>06-Sep</c:v>
                </c:pt>
                <c:pt idx="176">
                  <c:v>07-Sep</c:v>
                </c:pt>
                <c:pt idx="177">
                  <c:v>08-Sep</c:v>
                </c:pt>
                <c:pt idx="178">
                  <c:v>09-Sep</c:v>
                </c:pt>
                <c:pt idx="179">
                  <c:v>10-Sep</c:v>
                </c:pt>
                <c:pt idx="180">
                  <c:v>11-Sep</c:v>
                </c:pt>
                <c:pt idx="181">
                  <c:v>12-Sep</c:v>
                </c:pt>
                <c:pt idx="182">
                  <c:v>13-Sep</c:v>
                </c:pt>
                <c:pt idx="183">
                  <c:v>14-Sep</c:v>
                </c:pt>
                <c:pt idx="184">
                  <c:v>15-Sep</c:v>
                </c:pt>
                <c:pt idx="185">
                  <c:v>16-Sep</c:v>
                </c:pt>
                <c:pt idx="186">
                  <c:v>17-Sep</c:v>
                </c:pt>
                <c:pt idx="187">
                  <c:v>18-Sep</c:v>
                </c:pt>
                <c:pt idx="188">
                  <c:v>19-Sep</c:v>
                </c:pt>
                <c:pt idx="189">
                  <c:v>20-Sep</c:v>
                </c:pt>
                <c:pt idx="190">
                  <c:v>21-Sep</c:v>
                </c:pt>
                <c:pt idx="191">
                  <c:v>22-Sep</c:v>
                </c:pt>
                <c:pt idx="192">
                  <c:v>23-Sep</c:v>
                </c:pt>
                <c:pt idx="193">
                  <c:v>24-Sep</c:v>
                </c:pt>
                <c:pt idx="194">
                  <c:v>25-Sep</c:v>
                </c:pt>
                <c:pt idx="195">
                  <c:v>26-Sep</c:v>
                </c:pt>
                <c:pt idx="196">
                  <c:v>27-Sep</c:v>
                </c:pt>
                <c:pt idx="197">
                  <c:v>28-Sep</c:v>
                </c:pt>
                <c:pt idx="198">
                  <c:v>29-Sep</c:v>
                </c:pt>
                <c:pt idx="199">
                  <c:v>30-Sep</c:v>
                </c:pt>
                <c:pt idx="200">
                  <c:v>01-Oct</c:v>
                </c:pt>
                <c:pt idx="201">
                  <c:v>02-Oct</c:v>
                </c:pt>
                <c:pt idx="202">
                  <c:v>03-Oct</c:v>
                </c:pt>
                <c:pt idx="203">
                  <c:v>04-Oct</c:v>
                </c:pt>
                <c:pt idx="204">
                  <c:v>05-Oct</c:v>
                </c:pt>
                <c:pt idx="205">
                  <c:v>06-Oct</c:v>
                </c:pt>
                <c:pt idx="206">
                  <c:v>07-Oct</c:v>
                </c:pt>
                <c:pt idx="207">
                  <c:v>08-Oct</c:v>
                </c:pt>
                <c:pt idx="208">
                  <c:v>09-Oct</c:v>
                </c:pt>
                <c:pt idx="209">
                  <c:v>10-Oct</c:v>
                </c:pt>
                <c:pt idx="210">
                  <c:v>11-Oct</c:v>
                </c:pt>
                <c:pt idx="211">
                  <c:v>12-Oct</c:v>
                </c:pt>
                <c:pt idx="212">
                  <c:v>13-Oct</c:v>
                </c:pt>
                <c:pt idx="213">
                  <c:v>14-Oct</c:v>
                </c:pt>
                <c:pt idx="214">
                  <c:v>15-Oct</c:v>
                </c:pt>
                <c:pt idx="215">
                  <c:v>16-Oct</c:v>
                </c:pt>
                <c:pt idx="216">
                  <c:v>17-Oct</c:v>
                </c:pt>
                <c:pt idx="217">
                  <c:v>18-Oct</c:v>
                </c:pt>
                <c:pt idx="218">
                  <c:v>19-Oct</c:v>
                </c:pt>
                <c:pt idx="219">
                  <c:v>20-Oct</c:v>
                </c:pt>
                <c:pt idx="220">
                  <c:v>21-Oct</c:v>
                </c:pt>
                <c:pt idx="221">
                  <c:v>22-Oct</c:v>
                </c:pt>
                <c:pt idx="222">
                  <c:v>23-Oct</c:v>
                </c:pt>
                <c:pt idx="223">
                  <c:v>24-Oct</c:v>
                </c:pt>
                <c:pt idx="224">
                  <c:v>25-Oct</c:v>
                </c:pt>
                <c:pt idx="225">
                  <c:v>26-Oct</c:v>
                </c:pt>
                <c:pt idx="226">
                  <c:v>27-Oct</c:v>
                </c:pt>
                <c:pt idx="227">
                  <c:v>28-Oct</c:v>
                </c:pt>
                <c:pt idx="228">
                  <c:v>29-Oct</c:v>
                </c:pt>
                <c:pt idx="229">
                  <c:v>30-Oct</c:v>
                </c:pt>
                <c:pt idx="230">
                  <c:v>31-Oct</c:v>
                </c:pt>
                <c:pt idx="231">
                  <c:v>01-Nov</c:v>
                </c:pt>
                <c:pt idx="232">
                  <c:v>02-Nov</c:v>
                </c:pt>
                <c:pt idx="233">
                  <c:v>03-Nov</c:v>
                </c:pt>
                <c:pt idx="234">
                  <c:v>04-Nov</c:v>
                </c:pt>
                <c:pt idx="235">
                  <c:v>05-Nov</c:v>
                </c:pt>
                <c:pt idx="236">
                  <c:v>06-Nov</c:v>
                </c:pt>
                <c:pt idx="237">
                  <c:v>07-Nov</c:v>
                </c:pt>
                <c:pt idx="238">
                  <c:v>08-Nov</c:v>
                </c:pt>
                <c:pt idx="239">
                  <c:v>09-Nov</c:v>
                </c:pt>
                <c:pt idx="240">
                  <c:v>10-Nov</c:v>
                </c:pt>
                <c:pt idx="241">
                  <c:v>11-Nov</c:v>
                </c:pt>
                <c:pt idx="242">
                  <c:v>12-Nov</c:v>
                </c:pt>
                <c:pt idx="243">
                  <c:v>13-Nov</c:v>
                </c:pt>
                <c:pt idx="244">
                  <c:v>14-Nov</c:v>
                </c:pt>
                <c:pt idx="245">
                  <c:v>15-Nov</c:v>
                </c:pt>
                <c:pt idx="246">
                  <c:v>16-Nov</c:v>
                </c:pt>
                <c:pt idx="247">
                  <c:v>17-Nov</c:v>
                </c:pt>
                <c:pt idx="248">
                  <c:v>18-Nov</c:v>
                </c:pt>
                <c:pt idx="249">
                  <c:v>19-Nov</c:v>
                </c:pt>
                <c:pt idx="250">
                  <c:v>20-Nov</c:v>
                </c:pt>
                <c:pt idx="251">
                  <c:v>21-Nov</c:v>
                </c:pt>
                <c:pt idx="252">
                  <c:v>22-Nov</c:v>
                </c:pt>
                <c:pt idx="253">
                  <c:v>23-Nov</c:v>
                </c:pt>
                <c:pt idx="254">
                  <c:v>24-Nov</c:v>
                </c:pt>
                <c:pt idx="255">
                  <c:v>25-Nov</c:v>
                </c:pt>
                <c:pt idx="256">
                  <c:v>26-Nov</c:v>
                </c:pt>
                <c:pt idx="257">
                  <c:v>27-Nov</c:v>
                </c:pt>
                <c:pt idx="258">
                  <c:v>28-Nov</c:v>
                </c:pt>
                <c:pt idx="259">
                  <c:v>29-Nov</c:v>
                </c:pt>
                <c:pt idx="260">
                  <c:v>30-Nov</c:v>
                </c:pt>
                <c:pt idx="261">
                  <c:v>01-Dec</c:v>
                </c:pt>
                <c:pt idx="262">
                  <c:v>02-Dec</c:v>
                </c:pt>
                <c:pt idx="263">
                  <c:v>03-Dec</c:v>
                </c:pt>
                <c:pt idx="264">
                  <c:v>04-Dec</c:v>
                </c:pt>
                <c:pt idx="265">
                  <c:v>05-Dec</c:v>
                </c:pt>
                <c:pt idx="266">
                  <c:v>06-Dec</c:v>
                </c:pt>
                <c:pt idx="267">
                  <c:v>07-Dec</c:v>
                </c:pt>
                <c:pt idx="268">
                  <c:v>08-Dec</c:v>
                </c:pt>
                <c:pt idx="269">
                  <c:v>09-Dec</c:v>
                </c:pt>
                <c:pt idx="270">
                  <c:v>10-Dec</c:v>
                </c:pt>
                <c:pt idx="271">
                  <c:v>11-Dec</c:v>
                </c:pt>
                <c:pt idx="272">
                  <c:v>12-Dec</c:v>
                </c:pt>
                <c:pt idx="273">
                  <c:v>13-Dec</c:v>
                </c:pt>
                <c:pt idx="274">
                  <c:v>14-Dec</c:v>
                </c:pt>
                <c:pt idx="275">
                  <c:v>15-Dec</c:v>
                </c:pt>
                <c:pt idx="276">
                  <c:v>16-Dec</c:v>
                </c:pt>
                <c:pt idx="277">
                  <c:v>17-Dec</c:v>
                </c:pt>
              </c:strCache>
            </c:strRef>
          </c:cat>
          <c:val>
            <c:numRef>
              <c:f>Ziekenhuisbedden!$Q$19:$Q$296</c:f>
              <c:numCache>
                <c:formatCode>General</c:formatCode>
                <c:ptCount val="278"/>
                <c:pt idx="0">
                  <c:v>266</c:v>
                </c:pt>
                <c:pt idx="1">
                  <c:v>370</c:v>
                </c:pt>
                <c:pt idx="2">
                  <c:v>497</c:v>
                </c:pt>
                <c:pt idx="3">
                  <c:v>650</c:v>
                </c:pt>
                <c:pt idx="4">
                  <c:v>844</c:v>
                </c:pt>
                <c:pt idx="5">
                  <c:v>1101</c:v>
                </c:pt>
                <c:pt idx="6">
                  <c:v>1384</c:v>
                </c:pt>
                <c:pt idx="7">
                  <c:v>1646</c:v>
                </c:pt>
                <c:pt idx="8">
                  <c:v>1883</c:v>
                </c:pt>
                <c:pt idx="9">
                  <c:v>2140</c:v>
                </c:pt>
                <c:pt idx="10">
                  <c:v>2721</c:v>
                </c:pt>
                <c:pt idx="11">
                  <c:v>3077</c:v>
                </c:pt>
                <c:pt idx="12">
                  <c:v>3650</c:v>
                </c:pt>
                <c:pt idx="13">
                  <c:v>4089</c:v>
                </c:pt>
                <c:pt idx="14">
                  <c:v>4480</c:v>
                </c:pt>
                <c:pt idx="15">
                  <c:v>4897</c:v>
                </c:pt>
                <c:pt idx="16">
                  <c:v>4989</c:v>
                </c:pt>
                <c:pt idx="17">
                  <c:v>5220</c:v>
                </c:pt>
                <c:pt idx="18">
                  <c:v>5383</c:v>
                </c:pt>
                <c:pt idx="19">
                  <c:v>5513</c:v>
                </c:pt>
                <c:pt idx="20">
                  <c:v>5531</c:v>
                </c:pt>
                <c:pt idx="21">
                  <c:v>5620</c:v>
                </c:pt>
                <c:pt idx="22">
                  <c:v>5759</c:v>
                </c:pt>
                <c:pt idx="23">
                  <c:v>5715</c:v>
                </c:pt>
                <c:pt idx="24">
                  <c:v>5616</c:v>
                </c:pt>
                <c:pt idx="25">
                  <c:v>5636</c:v>
                </c:pt>
                <c:pt idx="26">
                  <c:v>5659</c:v>
                </c:pt>
                <c:pt idx="27">
                  <c:v>5437</c:v>
                </c:pt>
                <c:pt idx="28">
                  <c:v>5441</c:v>
                </c:pt>
                <c:pt idx="29">
                  <c:v>5554</c:v>
                </c:pt>
                <c:pt idx="30">
                  <c:v>5532</c:v>
                </c:pt>
                <c:pt idx="31">
                  <c:v>5331</c:v>
                </c:pt>
                <c:pt idx="32">
                  <c:v>5181</c:v>
                </c:pt>
                <c:pt idx="33">
                  <c:v>5088</c:v>
                </c:pt>
                <c:pt idx="34">
                  <c:v>4892</c:v>
                </c:pt>
                <c:pt idx="35">
                  <c:v>4940</c:v>
                </c:pt>
                <c:pt idx="36">
                  <c:v>4996</c:v>
                </c:pt>
                <c:pt idx="37">
                  <c:v>4765</c:v>
                </c:pt>
                <c:pt idx="38">
                  <c:v>4527</c:v>
                </c:pt>
                <c:pt idx="39">
                  <c:v>4355</c:v>
                </c:pt>
                <c:pt idx="40">
                  <c:v>4195</c:v>
                </c:pt>
                <c:pt idx="41">
                  <c:v>3957</c:v>
                </c:pt>
                <c:pt idx="42">
                  <c:v>3968</c:v>
                </c:pt>
                <c:pt idx="43">
                  <c:v>3976</c:v>
                </c:pt>
                <c:pt idx="44">
                  <c:v>3733</c:v>
                </c:pt>
                <c:pt idx="45">
                  <c:v>3609</c:v>
                </c:pt>
                <c:pt idx="46">
                  <c:v>3386</c:v>
                </c:pt>
                <c:pt idx="47">
                  <c:v>3109</c:v>
                </c:pt>
                <c:pt idx="48">
                  <c:v>3080</c:v>
                </c:pt>
                <c:pt idx="49">
                  <c:v>3044</c:v>
                </c:pt>
                <c:pt idx="50">
                  <c:v>3082</c:v>
                </c:pt>
                <c:pt idx="51">
                  <c:v>2868</c:v>
                </c:pt>
                <c:pt idx="52">
                  <c:v>2699</c:v>
                </c:pt>
                <c:pt idx="53">
                  <c:v>2555</c:v>
                </c:pt>
                <c:pt idx="54">
                  <c:v>2381</c:v>
                </c:pt>
                <c:pt idx="55">
                  <c:v>2222</c:v>
                </c:pt>
                <c:pt idx="56">
                  <c:v>2222</c:v>
                </c:pt>
                <c:pt idx="57">
                  <c:v>2230</c:v>
                </c:pt>
                <c:pt idx="58">
                  <c:v>2085</c:v>
                </c:pt>
                <c:pt idx="59">
                  <c:v>1966</c:v>
                </c:pt>
                <c:pt idx="60">
                  <c:v>1862</c:v>
                </c:pt>
                <c:pt idx="61">
                  <c:v>1750</c:v>
                </c:pt>
                <c:pt idx="62">
                  <c:v>1625</c:v>
                </c:pt>
                <c:pt idx="63">
                  <c:v>1614</c:v>
                </c:pt>
                <c:pt idx="64">
                  <c:v>1630</c:v>
                </c:pt>
                <c:pt idx="65">
                  <c:v>1527</c:v>
                </c:pt>
                <c:pt idx="66">
                  <c:v>1448</c:v>
                </c:pt>
                <c:pt idx="67">
                  <c:v>1388</c:v>
                </c:pt>
                <c:pt idx="68">
                  <c:v>1360</c:v>
                </c:pt>
                <c:pt idx="69">
                  <c:v>1296</c:v>
                </c:pt>
                <c:pt idx="70">
                  <c:v>1306</c:v>
                </c:pt>
                <c:pt idx="71">
                  <c:v>1304</c:v>
                </c:pt>
                <c:pt idx="72">
                  <c:v>1150</c:v>
                </c:pt>
                <c:pt idx="73">
                  <c:v>1050</c:v>
                </c:pt>
                <c:pt idx="74">
                  <c:v>939</c:v>
                </c:pt>
                <c:pt idx="75">
                  <c:v>892</c:v>
                </c:pt>
                <c:pt idx="76">
                  <c:v>824</c:v>
                </c:pt>
                <c:pt idx="77">
                  <c:v>818</c:v>
                </c:pt>
                <c:pt idx="78">
                  <c:v>821</c:v>
                </c:pt>
                <c:pt idx="79">
                  <c:v>821</c:v>
                </c:pt>
                <c:pt idx="80">
                  <c:v>739</c:v>
                </c:pt>
                <c:pt idx="81">
                  <c:v>702</c:v>
                </c:pt>
                <c:pt idx="82">
                  <c:v>647</c:v>
                </c:pt>
                <c:pt idx="83">
                  <c:v>573</c:v>
                </c:pt>
                <c:pt idx="84">
                  <c:v>576</c:v>
                </c:pt>
                <c:pt idx="85">
                  <c:v>575</c:v>
                </c:pt>
                <c:pt idx="86">
                  <c:v>527</c:v>
                </c:pt>
                <c:pt idx="87">
                  <c:v>484</c:v>
                </c:pt>
                <c:pt idx="88">
                  <c:v>479</c:v>
                </c:pt>
                <c:pt idx="89">
                  <c:v>425</c:v>
                </c:pt>
                <c:pt idx="90">
                  <c:v>395</c:v>
                </c:pt>
                <c:pt idx="91">
                  <c:v>400</c:v>
                </c:pt>
                <c:pt idx="92">
                  <c:v>393</c:v>
                </c:pt>
                <c:pt idx="93">
                  <c:v>371</c:v>
                </c:pt>
                <c:pt idx="94">
                  <c:v>344</c:v>
                </c:pt>
                <c:pt idx="95">
                  <c:v>339</c:v>
                </c:pt>
                <c:pt idx="96">
                  <c:v>308</c:v>
                </c:pt>
                <c:pt idx="97">
                  <c:v>292</c:v>
                </c:pt>
                <c:pt idx="98">
                  <c:v>295</c:v>
                </c:pt>
                <c:pt idx="99">
                  <c:v>293</c:v>
                </c:pt>
                <c:pt idx="100">
                  <c:v>281</c:v>
                </c:pt>
                <c:pt idx="101">
                  <c:v>268</c:v>
                </c:pt>
                <c:pt idx="102">
                  <c:v>256</c:v>
                </c:pt>
                <c:pt idx="103">
                  <c:v>247</c:v>
                </c:pt>
                <c:pt idx="104">
                  <c:v>237</c:v>
                </c:pt>
                <c:pt idx="105">
                  <c:v>237</c:v>
                </c:pt>
                <c:pt idx="106">
                  <c:v>244</c:v>
                </c:pt>
                <c:pt idx="107">
                  <c:v>222</c:v>
                </c:pt>
                <c:pt idx="108">
                  <c:v>203</c:v>
                </c:pt>
                <c:pt idx="109">
                  <c:v>187</c:v>
                </c:pt>
                <c:pt idx="110">
                  <c:v>168</c:v>
                </c:pt>
                <c:pt idx="111">
                  <c:v>170</c:v>
                </c:pt>
                <c:pt idx="112">
                  <c:v>170</c:v>
                </c:pt>
                <c:pt idx="113">
                  <c:v>169</c:v>
                </c:pt>
                <c:pt idx="114">
                  <c:v>178</c:v>
                </c:pt>
                <c:pt idx="115">
                  <c:v>165</c:v>
                </c:pt>
                <c:pt idx="116">
                  <c:v>160</c:v>
                </c:pt>
                <c:pt idx="117">
                  <c:v>143</c:v>
                </c:pt>
                <c:pt idx="118">
                  <c:v>132</c:v>
                </c:pt>
                <c:pt idx="119">
                  <c:v>130</c:v>
                </c:pt>
                <c:pt idx="120">
                  <c:v>138</c:v>
                </c:pt>
                <c:pt idx="121">
                  <c:v>147</c:v>
                </c:pt>
                <c:pt idx="122">
                  <c:v>150</c:v>
                </c:pt>
                <c:pt idx="123">
                  <c:v>147</c:v>
                </c:pt>
                <c:pt idx="124">
                  <c:v>145</c:v>
                </c:pt>
                <c:pt idx="125">
                  <c:v>161</c:v>
                </c:pt>
                <c:pt idx="126">
                  <c:v>168</c:v>
                </c:pt>
                <c:pt idx="127">
                  <c:v>181</c:v>
                </c:pt>
                <c:pt idx="128">
                  <c:v>172</c:v>
                </c:pt>
                <c:pt idx="129">
                  <c:v>191</c:v>
                </c:pt>
                <c:pt idx="130">
                  <c:v>203</c:v>
                </c:pt>
                <c:pt idx="131">
                  <c:v>218</c:v>
                </c:pt>
                <c:pt idx="132">
                  <c:v>210</c:v>
                </c:pt>
                <c:pt idx="133">
                  <c:v>211</c:v>
                </c:pt>
                <c:pt idx="134">
                  <c:v>222</c:v>
                </c:pt>
                <c:pt idx="135">
                  <c:v>232</c:v>
                </c:pt>
                <c:pt idx="136">
                  <c:v>263</c:v>
                </c:pt>
                <c:pt idx="137">
                  <c:v>267</c:v>
                </c:pt>
                <c:pt idx="138">
                  <c:v>253</c:v>
                </c:pt>
                <c:pt idx="139">
                  <c:v>259</c:v>
                </c:pt>
                <c:pt idx="140">
                  <c:v>271</c:v>
                </c:pt>
                <c:pt idx="141">
                  <c:v>290</c:v>
                </c:pt>
                <c:pt idx="142">
                  <c:v>265</c:v>
                </c:pt>
                <c:pt idx="143">
                  <c:v>293</c:v>
                </c:pt>
                <c:pt idx="144">
                  <c:v>278</c:v>
                </c:pt>
                <c:pt idx="145">
                  <c:v>285</c:v>
                </c:pt>
                <c:pt idx="146">
                  <c:v>281</c:v>
                </c:pt>
                <c:pt idx="147">
                  <c:v>285</c:v>
                </c:pt>
                <c:pt idx="148">
                  <c:v>312</c:v>
                </c:pt>
                <c:pt idx="149">
                  <c:v>307</c:v>
                </c:pt>
                <c:pt idx="150">
                  <c:v>301</c:v>
                </c:pt>
                <c:pt idx="151">
                  <c:v>309</c:v>
                </c:pt>
                <c:pt idx="152">
                  <c:v>312</c:v>
                </c:pt>
                <c:pt idx="153">
                  <c:v>309</c:v>
                </c:pt>
                <c:pt idx="154">
                  <c:v>337</c:v>
                </c:pt>
                <c:pt idx="155">
                  <c:v>341</c:v>
                </c:pt>
                <c:pt idx="156">
                  <c:v>335</c:v>
                </c:pt>
                <c:pt idx="157">
                  <c:v>334</c:v>
                </c:pt>
                <c:pt idx="158">
                  <c:v>303</c:v>
                </c:pt>
                <c:pt idx="159">
                  <c:v>314</c:v>
                </c:pt>
                <c:pt idx="160">
                  <c:v>310</c:v>
                </c:pt>
                <c:pt idx="161">
                  <c:v>312</c:v>
                </c:pt>
                <c:pt idx="162">
                  <c:v>320</c:v>
                </c:pt>
                <c:pt idx="163">
                  <c:v>282</c:v>
                </c:pt>
                <c:pt idx="164">
                  <c:v>260</c:v>
                </c:pt>
                <c:pt idx="165">
                  <c:v>257</c:v>
                </c:pt>
                <c:pt idx="166">
                  <c:v>252</c:v>
                </c:pt>
                <c:pt idx="167">
                  <c:v>230</c:v>
                </c:pt>
                <c:pt idx="168">
                  <c:v>233</c:v>
                </c:pt>
                <c:pt idx="169">
                  <c:v>243</c:v>
                </c:pt>
                <c:pt idx="170">
                  <c:v>226</c:v>
                </c:pt>
                <c:pt idx="171">
                  <c:v>221</c:v>
                </c:pt>
                <c:pt idx="172">
                  <c:v>209</c:v>
                </c:pt>
                <c:pt idx="173">
                  <c:v>215</c:v>
                </c:pt>
                <c:pt idx="174">
                  <c:v>215</c:v>
                </c:pt>
                <c:pt idx="175">
                  <c:v>223</c:v>
                </c:pt>
                <c:pt idx="176">
                  <c:v>235</c:v>
                </c:pt>
                <c:pt idx="177">
                  <c:v>260</c:v>
                </c:pt>
                <c:pt idx="178">
                  <c:v>250</c:v>
                </c:pt>
                <c:pt idx="179">
                  <c:v>249</c:v>
                </c:pt>
                <c:pt idx="180">
                  <c:v>254</c:v>
                </c:pt>
                <c:pt idx="181">
                  <c:v>260</c:v>
                </c:pt>
                <c:pt idx="182">
                  <c:v>293</c:v>
                </c:pt>
                <c:pt idx="183">
                  <c:v>318</c:v>
                </c:pt>
                <c:pt idx="184">
                  <c:v>315</c:v>
                </c:pt>
                <c:pt idx="185">
                  <c:v>353</c:v>
                </c:pt>
                <c:pt idx="186">
                  <c:v>371</c:v>
                </c:pt>
                <c:pt idx="187">
                  <c:v>392</c:v>
                </c:pt>
                <c:pt idx="188">
                  <c:v>421</c:v>
                </c:pt>
                <c:pt idx="189">
                  <c:v>432</c:v>
                </c:pt>
                <c:pt idx="190">
                  <c:v>490</c:v>
                </c:pt>
                <c:pt idx="191">
                  <c:v>505</c:v>
                </c:pt>
                <c:pt idx="192">
                  <c:v>550</c:v>
                </c:pt>
                <c:pt idx="193">
                  <c:v>602</c:v>
                </c:pt>
                <c:pt idx="194">
                  <c:v>620</c:v>
                </c:pt>
                <c:pt idx="195">
                  <c:v>626</c:v>
                </c:pt>
                <c:pt idx="196">
                  <c:v>654</c:v>
                </c:pt>
                <c:pt idx="197">
                  <c:v>708</c:v>
                </c:pt>
                <c:pt idx="198">
                  <c:v>716</c:v>
                </c:pt>
                <c:pt idx="199">
                  <c:v>739</c:v>
                </c:pt>
                <c:pt idx="200">
                  <c:v>771</c:v>
                </c:pt>
                <c:pt idx="201">
                  <c:v>789</c:v>
                </c:pt>
                <c:pt idx="202">
                  <c:v>819</c:v>
                </c:pt>
                <c:pt idx="203">
                  <c:v>866</c:v>
                </c:pt>
                <c:pt idx="204">
                  <c:v>937</c:v>
                </c:pt>
                <c:pt idx="205">
                  <c:v>952</c:v>
                </c:pt>
                <c:pt idx="206">
                  <c:v>1050</c:v>
                </c:pt>
                <c:pt idx="207">
                  <c:v>1110</c:v>
                </c:pt>
                <c:pt idx="208">
                  <c:v>1189</c:v>
                </c:pt>
                <c:pt idx="209">
                  <c:v>1257</c:v>
                </c:pt>
                <c:pt idx="210">
                  <c:v>1331</c:v>
                </c:pt>
                <c:pt idx="211">
                  <c:v>1473</c:v>
                </c:pt>
                <c:pt idx="212">
                  <c:v>1622</c:v>
                </c:pt>
                <c:pt idx="213">
                  <c:v>1778</c:v>
                </c:pt>
                <c:pt idx="214">
                  <c:v>1951</c:v>
                </c:pt>
                <c:pt idx="215">
                  <c:v>2099</c:v>
                </c:pt>
                <c:pt idx="216">
                  <c:v>2267</c:v>
                </c:pt>
                <c:pt idx="217">
                  <c:v>2497</c:v>
                </c:pt>
                <c:pt idx="218">
                  <c:v>2773</c:v>
                </c:pt>
                <c:pt idx="219">
                  <c:v>2969</c:v>
                </c:pt>
                <c:pt idx="220">
                  <c:v>3275</c:v>
                </c:pt>
                <c:pt idx="221">
                  <c:v>3649</c:v>
                </c:pt>
                <c:pt idx="222">
                  <c:v>4056</c:v>
                </c:pt>
                <c:pt idx="223">
                  <c:v>4408</c:v>
                </c:pt>
                <c:pt idx="224">
                  <c:v>4825</c:v>
                </c:pt>
                <c:pt idx="225">
                  <c:v>5268</c:v>
                </c:pt>
                <c:pt idx="226">
                  <c:v>5548</c:v>
                </c:pt>
                <c:pt idx="227">
                  <c:v>5924</c:v>
                </c:pt>
                <c:pt idx="228">
                  <c:v>6187</c:v>
                </c:pt>
                <c:pt idx="229">
                  <c:v>6439</c:v>
                </c:pt>
                <c:pt idx="230">
                  <c:v>6502</c:v>
                </c:pt>
                <c:pt idx="231">
                  <c:v>6824</c:v>
                </c:pt>
                <c:pt idx="232">
                  <c:v>7233</c:v>
                </c:pt>
                <c:pt idx="233">
                  <c:v>7489</c:v>
                </c:pt>
                <c:pt idx="234">
                  <c:v>7407</c:v>
                </c:pt>
                <c:pt idx="235">
                  <c:v>7290</c:v>
                </c:pt>
                <c:pt idx="236">
                  <c:v>7224</c:v>
                </c:pt>
                <c:pt idx="237">
                  <c:v>6895</c:v>
                </c:pt>
                <c:pt idx="238">
                  <c:v>6955</c:v>
                </c:pt>
                <c:pt idx="239">
                  <c:v>7221</c:v>
                </c:pt>
                <c:pt idx="240">
                  <c:v>7058</c:v>
                </c:pt>
                <c:pt idx="241">
                  <c:v>6879</c:v>
                </c:pt>
                <c:pt idx="242">
                  <c:v>7010</c:v>
                </c:pt>
                <c:pt idx="243">
                  <c:v>6762</c:v>
                </c:pt>
                <c:pt idx="244">
                  <c:v>6505</c:v>
                </c:pt>
                <c:pt idx="245">
                  <c:v>6518</c:v>
                </c:pt>
                <c:pt idx="246">
                  <c:v>6580</c:v>
                </c:pt>
                <c:pt idx="247">
                  <c:v>6240</c:v>
                </c:pt>
                <c:pt idx="248">
                  <c:v>5930</c:v>
                </c:pt>
                <c:pt idx="249">
                  <c:v>5651</c:v>
                </c:pt>
                <c:pt idx="250">
                  <c:v>5418</c:v>
                </c:pt>
                <c:pt idx="251">
                  <c:v>5017</c:v>
                </c:pt>
                <c:pt idx="252">
                  <c:v>5025</c:v>
                </c:pt>
                <c:pt idx="253">
                  <c:v>5076</c:v>
                </c:pt>
                <c:pt idx="254">
                  <c:v>4788</c:v>
                </c:pt>
                <c:pt idx="255">
                  <c:v>4570</c:v>
                </c:pt>
                <c:pt idx="256">
                  <c:v>4390</c:v>
                </c:pt>
                <c:pt idx="257">
                  <c:v>4215</c:v>
                </c:pt>
                <c:pt idx="258">
                  <c:v>3994</c:v>
                </c:pt>
                <c:pt idx="259">
                  <c:v>3989</c:v>
                </c:pt>
                <c:pt idx="260">
                  <c:v>4029</c:v>
                </c:pt>
                <c:pt idx="261">
                  <c:v>3707</c:v>
                </c:pt>
                <c:pt idx="262">
                  <c:v>3590</c:v>
                </c:pt>
                <c:pt idx="263">
                  <c:v>3417</c:v>
                </c:pt>
                <c:pt idx="264">
                  <c:v>3348</c:v>
                </c:pt>
                <c:pt idx="265">
                  <c:v>3163</c:v>
                </c:pt>
                <c:pt idx="266">
                  <c:v>3208</c:v>
                </c:pt>
                <c:pt idx="267">
                  <c:v>3270</c:v>
                </c:pt>
                <c:pt idx="268">
                  <c:v>3136</c:v>
                </c:pt>
                <c:pt idx="269">
                  <c:v>3034</c:v>
                </c:pt>
                <c:pt idx="270">
                  <c:v>2961</c:v>
                </c:pt>
                <c:pt idx="271">
                  <c:v>2896</c:v>
                </c:pt>
                <c:pt idx="272">
                  <c:v>2772</c:v>
                </c:pt>
                <c:pt idx="273">
                  <c:v>2864</c:v>
                </c:pt>
                <c:pt idx="274">
                  <c:v>2888</c:v>
                </c:pt>
                <c:pt idx="275">
                  <c:v>2772</c:v>
                </c:pt>
                <c:pt idx="276">
                  <c:v>2707</c:v>
                </c:pt>
                <c:pt idx="277">
                  <c:v>2683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0D-4C52-88AB-C84A540109F1}"/>
            </c:ext>
          </c:extLst>
        </c:ser>
        <c:ser>
          <c:idx val="4"/>
          <c:order val="4"/>
          <c:tx>
            <c:strRef>
              <c:f>Ziekenhuisbedden!$R$18</c:f>
              <c:strCache>
                <c:ptCount val="1"/>
                <c:pt idx="0">
                  <c:v>Lits Intensive Care COVID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Ziekenhuisbedden!$M$19:$M$296</c:f>
              <c:strCache>
                <c:ptCount val="278"/>
                <c:pt idx="0">
                  <c:v>15-Mar</c:v>
                </c:pt>
                <c:pt idx="1">
                  <c:v>16-Mar</c:v>
                </c:pt>
                <c:pt idx="2">
                  <c:v>17-Mar</c:v>
                </c:pt>
                <c:pt idx="3">
                  <c:v>18-Mar</c:v>
                </c:pt>
                <c:pt idx="4">
                  <c:v>19-Mar</c:v>
                </c:pt>
                <c:pt idx="5">
                  <c:v>20-Mar</c:v>
                </c:pt>
                <c:pt idx="6">
                  <c:v>21-Mar</c:v>
                </c:pt>
                <c:pt idx="7">
                  <c:v>22-Mar</c:v>
                </c:pt>
                <c:pt idx="8">
                  <c:v>23-Mar</c:v>
                </c:pt>
                <c:pt idx="9">
                  <c:v>24-Mar</c:v>
                </c:pt>
                <c:pt idx="10">
                  <c:v>25-Mar</c:v>
                </c:pt>
                <c:pt idx="11">
                  <c:v>26-Mar</c:v>
                </c:pt>
                <c:pt idx="12">
                  <c:v>27-Mar</c:v>
                </c:pt>
                <c:pt idx="13">
                  <c:v>28-Mar</c:v>
                </c:pt>
                <c:pt idx="14">
                  <c:v>29-Mar</c:v>
                </c:pt>
                <c:pt idx="15">
                  <c:v>30-Mar</c:v>
                </c:pt>
                <c:pt idx="16">
                  <c:v>31-Mar</c:v>
                </c:pt>
                <c:pt idx="17">
                  <c:v>01-Apr</c:v>
                </c:pt>
                <c:pt idx="18">
                  <c:v>02-Apr</c:v>
                </c:pt>
                <c:pt idx="19">
                  <c:v>03-Apr</c:v>
                </c:pt>
                <c:pt idx="20">
                  <c:v>04-Apr</c:v>
                </c:pt>
                <c:pt idx="21">
                  <c:v>05-Apr</c:v>
                </c:pt>
                <c:pt idx="22">
                  <c:v>06-Apr</c:v>
                </c:pt>
                <c:pt idx="23">
                  <c:v>07-Apr</c:v>
                </c:pt>
                <c:pt idx="24">
                  <c:v>08-Apr</c:v>
                </c:pt>
                <c:pt idx="25">
                  <c:v>09-Apr</c:v>
                </c:pt>
                <c:pt idx="26">
                  <c:v>10-Apr</c:v>
                </c:pt>
                <c:pt idx="27">
                  <c:v>11-Apr</c:v>
                </c:pt>
                <c:pt idx="28">
                  <c:v>12-Apr</c:v>
                </c:pt>
                <c:pt idx="29">
                  <c:v>13-Apr</c:v>
                </c:pt>
                <c:pt idx="30">
                  <c:v>14-Apr</c:v>
                </c:pt>
                <c:pt idx="31">
                  <c:v>15-Apr</c:v>
                </c:pt>
                <c:pt idx="32">
                  <c:v>16-Apr</c:v>
                </c:pt>
                <c:pt idx="33">
                  <c:v>17-Apr</c:v>
                </c:pt>
                <c:pt idx="34">
                  <c:v>18-Apr</c:v>
                </c:pt>
                <c:pt idx="35">
                  <c:v>19-Apr</c:v>
                </c:pt>
                <c:pt idx="36">
                  <c:v>20-Apr</c:v>
                </c:pt>
                <c:pt idx="37">
                  <c:v>21-Apr</c:v>
                </c:pt>
                <c:pt idx="38">
                  <c:v>22-Apr</c:v>
                </c:pt>
                <c:pt idx="39">
                  <c:v>23-Apr</c:v>
                </c:pt>
                <c:pt idx="40">
                  <c:v>24-Apr</c:v>
                </c:pt>
                <c:pt idx="41">
                  <c:v>25-Apr</c:v>
                </c:pt>
                <c:pt idx="42">
                  <c:v>26-Apr</c:v>
                </c:pt>
                <c:pt idx="43">
                  <c:v>27-Apr</c:v>
                </c:pt>
                <c:pt idx="44">
                  <c:v>28-Apr</c:v>
                </c:pt>
                <c:pt idx="45">
                  <c:v>29-Apr</c:v>
                </c:pt>
                <c:pt idx="46">
                  <c:v>30-Apr</c:v>
                </c:pt>
                <c:pt idx="47">
                  <c:v>01-May</c:v>
                </c:pt>
                <c:pt idx="48">
                  <c:v>02-May</c:v>
                </c:pt>
                <c:pt idx="49">
                  <c:v>03-May</c:v>
                </c:pt>
                <c:pt idx="50">
                  <c:v>04-May</c:v>
                </c:pt>
                <c:pt idx="51">
                  <c:v>05-May</c:v>
                </c:pt>
                <c:pt idx="52">
                  <c:v>06-May</c:v>
                </c:pt>
                <c:pt idx="53">
                  <c:v>07-May</c:v>
                </c:pt>
                <c:pt idx="54">
                  <c:v>08-May</c:v>
                </c:pt>
                <c:pt idx="55">
                  <c:v>09-May</c:v>
                </c:pt>
                <c:pt idx="56">
                  <c:v>10-May</c:v>
                </c:pt>
                <c:pt idx="57">
                  <c:v>11-May</c:v>
                </c:pt>
                <c:pt idx="58">
                  <c:v>12-May</c:v>
                </c:pt>
                <c:pt idx="59">
                  <c:v>13-May</c:v>
                </c:pt>
                <c:pt idx="60">
                  <c:v>14-May</c:v>
                </c:pt>
                <c:pt idx="61">
                  <c:v>15-May</c:v>
                </c:pt>
                <c:pt idx="62">
                  <c:v>16-May</c:v>
                </c:pt>
                <c:pt idx="63">
                  <c:v>17-May</c:v>
                </c:pt>
                <c:pt idx="64">
                  <c:v>18-May</c:v>
                </c:pt>
                <c:pt idx="65">
                  <c:v>19-May</c:v>
                </c:pt>
                <c:pt idx="66">
                  <c:v>20-May</c:v>
                </c:pt>
                <c:pt idx="67">
                  <c:v>21-May</c:v>
                </c:pt>
                <c:pt idx="68">
                  <c:v>22-May</c:v>
                </c:pt>
                <c:pt idx="69">
                  <c:v>23-May</c:v>
                </c:pt>
                <c:pt idx="70">
                  <c:v>24-May</c:v>
                </c:pt>
                <c:pt idx="71">
                  <c:v>25-May</c:v>
                </c:pt>
                <c:pt idx="72">
                  <c:v>26-May</c:v>
                </c:pt>
                <c:pt idx="73">
                  <c:v>27-May</c:v>
                </c:pt>
                <c:pt idx="74">
                  <c:v>28-May</c:v>
                </c:pt>
                <c:pt idx="75">
                  <c:v>29-May</c:v>
                </c:pt>
                <c:pt idx="76">
                  <c:v>30-May</c:v>
                </c:pt>
                <c:pt idx="77">
                  <c:v>31-May</c:v>
                </c:pt>
                <c:pt idx="78">
                  <c:v>01-Jun</c:v>
                </c:pt>
                <c:pt idx="79">
                  <c:v>02-Jun</c:v>
                </c:pt>
                <c:pt idx="80">
                  <c:v>03-Jun</c:v>
                </c:pt>
                <c:pt idx="81">
                  <c:v>04-Jun</c:v>
                </c:pt>
                <c:pt idx="82">
                  <c:v>05-Jun</c:v>
                </c:pt>
                <c:pt idx="83">
                  <c:v>06-Jun</c:v>
                </c:pt>
                <c:pt idx="84">
                  <c:v>07-Jun</c:v>
                </c:pt>
                <c:pt idx="85">
                  <c:v>08-Jun</c:v>
                </c:pt>
                <c:pt idx="86">
                  <c:v>09-Jun</c:v>
                </c:pt>
                <c:pt idx="87">
                  <c:v>10-Jun</c:v>
                </c:pt>
                <c:pt idx="88">
                  <c:v>11-Jun</c:v>
                </c:pt>
                <c:pt idx="89">
                  <c:v>12-Jun</c:v>
                </c:pt>
                <c:pt idx="90">
                  <c:v>13-Jun</c:v>
                </c:pt>
                <c:pt idx="91">
                  <c:v>14-Jun</c:v>
                </c:pt>
                <c:pt idx="92">
                  <c:v>15-Jun</c:v>
                </c:pt>
                <c:pt idx="93">
                  <c:v>16-Jun</c:v>
                </c:pt>
                <c:pt idx="94">
                  <c:v>17-Jun</c:v>
                </c:pt>
                <c:pt idx="95">
                  <c:v>18-Jun</c:v>
                </c:pt>
                <c:pt idx="96">
                  <c:v>19-Jun</c:v>
                </c:pt>
                <c:pt idx="97">
                  <c:v>20-Jun</c:v>
                </c:pt>
                <c:pt idx="98">
                  <c:v>21-Jun</c:v>
                </c:pt>
                <c:pt idx="99">
                  <c:v>22-Jun</c:v>
                </c:pt>
                <c:pt idx="100">
                  <c:v>23-Jun</c:v>
                </c:pt>
                <c:pt idx="101">
                  <c:v>24-Jun</c:v>
                </c:pt>
                <c:pt idx="102">
                  <c:v>25-Jun</c:v>
                </c:pt>
                <c:pt idx="103">
                  <c:v>26-Jun</c:v>
                </c:pt>
                <c:pt idx="104">
                  <c:v>27-Jun</c:v>
                </c:pt>
                <c:pt idx="105">
                  <c:v>28-Jun</c:v>
                </c:pt>
                <c:pt idx="106">
                  <c:v>29-Jun</c:v>
                </c:pt>
                <c:pt idx="107">
                  <c:v>30-Jun</c:v>
                </c:pt>
                <c:pt idx="108">
                  <c:v>01-Jul</c:v>
                </c:pt>
                <c:pt idx="109">
                  <c:v>02-Jul</c:v>
                </c:pt>
                <c:pt idx="110">
                  <c:v>03-Jul</c:v>
                </c:pt>
                <c:pt idx="111">
                  <c:v>04-Jul</c:v>
                </c:pt>
                <c:pt idx="112">
                  <c:v>05-Jul</c:v>
                </c:pt>
                <c:pt idx="113">
                  <c:v>06-Jul</c:v>
                </c:pt>
                <c:pt idx="114">
                  <c:v>07-Jul</c:v>
                </c:pt>
                <c:pt idx="115">
                  <c:v>08-Jul</c:v>
                </c:pt>
                <c:pt idx="116">
                  <c:v>09-Jul</c:v>
                </c:pt>
                <c:pt idx="117">
                  <c:v>10-Jul</c:v>
                </c:pt>
                <c:pt idx="118">
                  <c:v>11-Jul</c:v>
                </c:pt>
                <c:pt idx="119">
                  <c:v>12-Jul</c:v>
                </c:pt>
                <c:pt idx="120">
                  <c:v>13-Jul</c:v>
                </c:pt>
                <c:pt idx="121">
                  <c:v>14-Jul</c:v>
                </c:pt>
                <c:pt idx="122">
                  <c:v>15-Jul</c:v>
                </c:pt>
                <c:pt idx="123">
                  <c:v>16-Jul</c:v>
                </c:pt>
                <c:pt idx="124">
                  <c:v>17-Jul</c:v>
                </c:pt>
                <c:pt idx="125">
                  <c:v>18-Jul</c:v>
                </c:pt>
                <c:pt idx="126">
                  <c:v>19-Jul</c:v>
                </c:pt>
                <c:pt idx="127">
                  <c:v>20-Jul</c:v>
                </c:pt>
                <c:pt idx="128">
                  <c:v>21-Jul</c:v>
                </c:pt>
                <c:pt idx="129">
                  <c:v>22-Jul</c:v>
                </c:pt>
                <c:pt idx="130">
                  <c:v>23-Jul</c:v>
                </c:pt>
                <c:pt idx="131">
                  <c:v>24-Jul</c:v>
                </c:pt>
                <c:pt idx="132">
                  <c:v>25-Jul</c:v>
                </c:pt>
                <c:pt idx="133">
                  <c:v>26-Jul</c:v>
                </c:pt>
                <c:pt idx="134">
                  <c:v>27-Jul</c:v>
                </c:pt>
                <c:pt idx="135">
                  <c:v>28-Jul</c:v>
                </c:pt>
                <c:pt idx="136">
                  <c:v>29-Jul</c:v>
                </c:pt>
                <c:pt idx="137">
                  <c:v>30-Jul</c:v>
                </c:pt>
                <c:pt idx="138">
                  <c:v>31-Jul</c:v>
                </c:pt>
                <c:pt idx="139">
                  <c:v>01-Aug</c:v>
                </c:pt>
                <c:pt idx="140">
                  <c:v>02-Aug</c:v>
                </c:pt>
                <c:pt idx="141">
                  <c:v>03-Aug</c:v>
                </c:pt>
                <c:pt idx="142">
                  <c:v>04-Aug</c:v>
                </c:pt>
                <c:pt idx="143">
                  <c:v>05-Aug</c:v>
                </c:pt>
                <c:pt idx="144">
                  <c:v>06-Aug</c:v>
                </c:pt>
                <c:pt idx="145">
                  <c:v>07-Aug</c:v>
                </c:pt>
                <c:pt idx="146">
                  <c:v>08-Aug</c:v>
                </c:pt>
                <c:pt idx="147">
                  <c:v>09-Aug</c:v>
                </c:pt>
                <c:pt idx="148">
                  <c:v>10-Aug</c:v>
                </c:pt>
                <c:pt idx="149">
                  <c:v>11-Aug</c:v>
                </c:pt>
                <c:pt idx="150">
                  <c:v>12-Aug</c:v>
                </c:pt>
                <c:pt idx="151">
                  <c:v>13-Aug</c:v>
                </c:pt>
                <c:pt idx="152">
                  <c:v>14-Aug</c:v>
                </c:pt>
                <c:pt idx="153">
                  <c:v>15-Aug</c:v>
                </c:pt>
                <c:pt idx="154">
                  <c:v>16-Aug</c:v>
                </c:pt>
                <c:pt idx="155">
                  <c:v>17-Aug</c:v>
                </c:pt>
                <c:pt idx="156">
                  <c:v>18-Aug</c:v>
                </c:pt>
                <c:pt idx="157">
                  <c:v>19-Aug</c:v>
                </c:pt>
                <c:pt idx="158">
                  <c:v>20-Aug</c:v>
                </c:pt>
                <c:pt idx="159">
                  <c:v>21-Aug</c:v>
                </c:pt>
                <c:pt idx="160">
                  <c:v>22-Aug</c:v>
                </c:pt>
                <c:pt idx="161">
                  <c:v>23-Aug</c:v>
                </c:pt>
                <c:pt idx="162">
                  <c:v>24-Aug</c:v>
                </c:pt>
                <c:pt idx="163">
                  <c:v>25-Aug</c:v>
                </c:pt>
                <c:pt idx="164">
                  <c:v>26-Aug</c:v>
                </c:pt>
                <c:pt idx="165">
                  <c:v>27-Aug</c:v>
                </c:pt>
                <c:pt idx="166">
                  <c:v>28-Aug</c:v>
                </c:pt>
                <c:pt idx="167">
                  <c:v>29-Aug</c:v>
                </c:pt>
                <c:pt idx="168">
                  <c:v>30-Aug</c:v>
                </c:pt>
                <c:pt idx="169">
                  <c:v>31-Aug</c:v>
                </c:pt>
                <c:pt idx="170">
                  <c:v>01-Sep</c:v>
                </c:pt>
                <c:pt idx="171">
                  <c:v>02-Sep</c:v>
                </c:pt>
                <c:pt idx="172">
                  <c:v>03-Sep</c:v>
                </c:pt>
                <c:pt idx="173">
                  <c:v>04-Sep</c:v>
                </c:pt>
                <c:pt idx="174">
                  <c:v>05-Sep</c:v>
                </c:pt>
                <c:pt idx="175">
                  <c:v>06-Sep</c:v>
                </c:pt>
                <c:pt idx="176">
                  <c:v>07-Sep</c:v>
                </c:pt>
                <c:pt idx="177">
                  <c:v>08-Sep</c:v>
                </c:pt>
                <c:pt idx="178">
                  <c:v>09-Sep</c:v>
                </c:pt>
                <c:pt idx="179">
                  <c:v>10-Sep</c:v>
                </c:pt>
                <c:pt idx="180">
                  <c:v>11-Sep</c:v>
                </c:pt>
                <c:pt idx="181">
                  <c:v>12-Sep</c:v>
                </c:pt>
                <c:pt idx="182">
                  <c:v>13-Sep</c:v>
                </c:pt>
                <c:pt idx="183">
                  <c:v>14-Sep</c:v>
                </c:pt>
                <c:pt idx="184">
                  <c:v>15-Sep</c:v>
                </c:pt>
                <c:pt idx="185">
                  <c:v>16-Sep</c:v>
                </c:pt>
                <c:pt idx="186">
                  <c:v>17-Sep</c:v>
                </c:pt>
                <c:pt idx="187">
                  <c:v>18-Sep</c:v>
                </c:pt>
                <c:pt idx="188">
                  <c:v>19-Sep</c:v>
                </c:pt>
                <c:pt idx="189">
                  <c:v>20-Sep</c:v>
                </c:pt>
                <c:pt idx="190">
                  <c:v>21-Sep</c:v>
                </c:pt>
                <c:pt idx="191">
                  <c:v>22-Sep</c:v>
                </c:pt>
                <c:pt idx="192">
                  <c:v>23-Sep</c:v>
                </c:pt>
                <c:pt idx="193">
                  <c:v>24-Sep</c:v>
                </c:pt>
                <c:pt idx="194">
                  <c:v>25-Sep</c:v>
                </c:pt>
                <c:pt idx="195">
                  <c:v>26-Sep</c:v>
                </c:pt>
                <c:pt idx="196">
                  <c:v>27-Sep</c:v>
                </c:pt>
                <c:pt idx="197">
                  <c:v>28-Sep</c:v>
                </c:pt>
                <c:pt idx="198">
                  <c:v>29-Sep</c:v>
                </c:pt>
                <c:pt idx="199">
                  <c:v>30-Sep</c:v>
                </c:pt>
                <c:pt idx="200">
                  <c:v>01-Oct</c:v>
                </c:pt>
                <c:pt idx="201">
                  <c:v>02-Oct</c:v>
                </c:pt>
                <c:pt idx="202">
                  <c:v>03-Oct</c:v>
                </c:pt>
                <c:pt idx="203">
                  <c:v>04-Oct</c:v>
                </c:pt>
                <c:pt idx="204">
                  <c:v>05-Oct</c:v>
                </c:pt>
                <c:pt idx="205">
                  <c:v>06-Oct</c:v>
                </c:pt>
                <c:pt idx="206">
                  <c:v>07-Oct</c:v>
                </c:pt>
                <c:pt idx="207">
                  <c:v>08-Oct</c:v>
                </c:pt>
                <c:pt idx="208">
                  <c:v>09-Oct</c:v>
                </c:pt>
                <c:pt idx="209">
                  <c:v>10-Oct</c:v>
                </c:pt>
                <c:pt idx="210">
                  <c:v>11-Oct</c:v>
                </c:pt>
                <c:pt idx="211">
                  <c:v>12-Oct</c:v>
                </c:pt>
                <c:pt idx="212">
                  <c:v>13-Oct</c:v>
                </c:pt>
                <c:pt idx="213">
                  <c:v>14-Oct</c:v>
                </c:pt>
                <c:pt idx="214">
                  <c:v>15-Oct</c:v>
                </c:pt>
                <c:pt idx="215">
                  <c:v>16-Oct</c:v>
                </c:pt>
                <c:pt idx="216">
                  <c:v>17-Oct</c:v>
                </c:pt>
                <c:pt idx="217">
                  <c:v>18-Oct</c:v>
                </c:pt>
                <c:pt idx="218">
                  <c:v>19-Oct</c:v>
                </c:pt>
                <c:pt idx="219">
                  <c:v>20-Oct</c:v>
                </c:pt>
                <c:pt idx="220">
                  <c:v>21-Oct</c:v>
                </c:pt>
                <c:pt idx="221">
                  <c:v>22-Oct</c:v>
                </c:pt>
                <c:pt idx="222">
                  <c:v>23-Oct</c:v>
                </c:pt>
                <c:pt idx="223">
                  <c:v>24-Oct</c:v>
                </c:pt>
                <c:pt idx="224">
                  <c:v>25-Oct</c:v>
                </c:pt>
                <c:pt idx="225">
                  <c:v>26-Oct</c:v>
                </c:pt>
                <c:pt idx="226">
                  <c:v>27-Oct</c:v>
                </c:pt>
                <c:pt idx="227">
                  <c:v>28-Oct</c:v>
                </c:pt>
                <c:pt idx="228">
                  <c:v>29-Oct</c:v>
                </c:pt>
                <c:pt idx="229">
                  <c:v>30-Oct</c:v>
                </c:pt>
                <c:pt idx="230">
                  <c:v>31-Oct</c:v>
                </c:pt>
                <c:pt idx="231">
                  <c:v>01-Nov</c:v>
                </c:pt>
                <c:pt idx="232">
                  <c:v>02-Nov</c:v>
                </c:pt>
                <c:pt idx="233">
                  <c:v>03-Nov</c:v>
                </c:pt>
                <c:pt idx="234">
                  <c:v>04-Nov</c:v>
                </c:pt>
                <c:pt idx="235">
                  <c:v>05-Nov</c:v>
                </c:pt>
                <c:pt idx="236">
                  <c:v>06-Nov</c:v>
                </c:pt>
                <c:pt idx="237">
                  <c:v>07-Nov</c:v>
                </c:pt>
                <c:pt idx="238">
                  <c:v>08-Nov</c:v>
                </c:pt>
                <c:pt idx="239">
                  <c:v>09-Nov</c:v>
                </c:pt>
                <c:pt idx="240">
                  <c:v>10-Nov</c:v>
                </c:pt>
                <c:pt idx="241">
                  <c:v>11-Nov</c:v>
                </c:pt>
                <c:pt idx="242">
                  <c:v>12-Nov</c:v>
                </c:pt>
                <c:pt idx="243">
                  <c:v>13-Nov</c:v>
                </c:pt>
                <c:pt idx="244">
                  <c:v>14-Nov</c:v>
                </c:pt>
                <c:pt idx="245">
                  <c:v>15-Nov</c:v>
                </c:pt>
                <c:pt idx="246">
                  <c:v>16-Nov</c:v>
                </c:pt>
                <c:pt idx="247">
                  <c:v>17-Nov</c:v>
                </c:pt>
                <c:pt idx="248">
                  <c:v>18-Nov</c:v>
                </c:pt>
                <c:pt idx="249">
                  <c:v>19-Nov</c:v>
                </c:pt>
                <c:pt idx="250">
                  <c:v>20-Nov</c:v>
                </c:pt>
                <c:pt idx="251">
                  <c:v>21-Nov</c:v>
                </c:pt>
                <c:pt idx="252">
                  <c:v>22-Nov</c:v>
                </c:pt>
                <c:pt idx="253">
                  <c:v>23-Nov</c:v>
                </c:pt>
                <c:pt idx="254">
                  <c:v>24-Nov</c:v>
                </c:pt>
                <c:pt idx="255">
                  <c:v>25-Nov</c:v>
                </c:pt>
                <c:pt idx="256">
                  <c:v>26-Nov</c:v>
                </c:pt>
                <c:pt idx="257">
                  <c:v>27-Nov</c:v>
                </c:pt>
                <c:pt idx="258">
                  <c:v>28-Nov</c:v>
                </c:pt>
                <c:pt idx="259">
                  <c:v>29-Nov</c:v>
                </c:pt>
                <c:pt idx="260">
                  <c:v>30-Nov</c:v>
                </c:pt>
                <c:pt idx="261">
                  <c:v>01-Dec</c:v>
                </c:pt>
                <c:pt idx="262">
                  <c:v>02-Dec</c:v>
                </c:pt>
                <c:pt idx="263">
                  <c:v>03-Dec</c:v>
                </c:pt>
                <c:pt idx="264">
                  <c:v>04-Dec</c:v>
                </c:pt>
                <c:pt idx="265">
                  <c:v>05-Dec</c:v>
                </c:pt>
                <c:pt idx="266">
                  <c:v>06-Dec</c:v>
                </c:pt>
                <c:pt idx="267">
                  <c:v>07-Dec</c:v>
                </c:pt>
                <c:pt idx="268">
                  <c:v>08-Dec</c:v>
                </c:pt>
                <c:pt idx="269">
                  <c:v>09-Dec</c:v>
                </c:pt>
                <c:pt idx="270">
                  <c:v>10-Dec</c:v>
                </c:pt>
                <c:pt idx="271">
                  <c:v>11-Dec</c:v>
                </c:pt>
                <c:pt idx="272">
                  <c:v>12-Dec</c:v>
                </c:pt>
                <c:pt idx="273">
                  <c:v>13-Dec</c:v>
                </c:pt>
                <c:pt idx="274">
                  <c:v>14-Dec</c:v>
                </c:pt>
                <c:pt idx="275">
                  <c:v>15-Dec</c:v>
                </c:pt>
                <c:pt idx="276">
                  <c:v>16-Dec</c:v>
                </c:pt>
                <c:pt idx="277">
                  <c:v>17-Dec</c:v>
                </c:pt>
              </c:strCache>
            </c:strRef>
          </c:cat>
          <c:val>
            <c:numRef>
              <c:f>Ziekenhuisbedden!$R$19:$R$296</c:f>
              <c:numCache>
                <c:formatCode>General</c:formatCode>
                <c:ptCount val="278"/>
                <c:pt idx="0">
                  <c:v>54</c:v>
                </c:pt>
                <c:pt idx="1">
                  <c:v>79</c:v>
                </c:pt>
                <c:pt idx="2">
                  <c:v>100</c:v>
                </c:pt>
                <c:pt idx="3">
                  <c:v>131</c:v>
                </c:pt>
                <c:pt idx="4">
                  <c:v>165</c:v>
                </c:pt>
                <c:pt idx="5">
                  <c:v>228</c:v>
                </c:pt>
                <c:pt idx="6">
                  <c:v>290</c:v>
                </c:pt>
                <c:pt idx="7">
                  <c:v>322</c:v>
                </c:pt>
                <c:pt idx="8">
                  <c:v>385</c:v>
                </c:pt>
                <c:pt idx="9">
                  <c:v>474</c:v>
                </c:pt>
                <c:pt idx="10">
                  <c:v>612</c:v>
                </c:pt>
                <c:pt idx="11">
                  <c:v>690</c:v>
                </c:pt>
                <c:pt idx="12">
                  <c:v>789</c:v>
                </c:pt>
                <c:pt idx="13">
                  <c:v>867</c:v>
                </c:pt>
                <c:pt idx="14">
                  <c:v>942</c:v>
                </c:pt>
                <c:pt idx="15">
                  <c:v>1021</c:v>
                </c:pt>
                <c:pt idx="16">
                  <c:v>1088</c:v>
                </c:pt>
                <c:pt idx="17">
                  <c:v>1144</c:v>
                </c:pt>
                <c:pt idx="18">
                  <c:v>1205</c:v>
                </c:pt>
                <c:pt idx="19">
                  <c:v>1245</c:v>
                </c:pt>
                <c:pt idx="20">
                  <c:v>1261</c:v>
                </c:pt>
                <c:pt idx="21">
                  <c:v>1267</c:v>
                </c:pt>
                <c:pt idx="22">
                  <c:v>1260</c:v>
                </c:pt>
                <c:pt idx="23">
                  <c:v>1276</c:v>
                </c:pt>
                <c:pt idx="24">
                  <c:v>1285</c:v>
                </c:pt>
                <c:pt idx="25">
                  <c:v>1278</c:v>
                </c:pt>
                <c:pt idx="26">
                  <c:v>1262</c:v>
                </c:pt>
                <c:pt idx="27">
                  <c:v>1232</c:v>
                </c:pt>
                <c:pt idx="28">
                  <c:v>1234</c:v>
                </c:pt>
                <c:pt idx="29">
                  <c:v>1226</c:v>
                </c:pt>
                <c:pt idx="30">
                  <c:v>1204</c:v>
                </c:pt>
                <c:pt idx="31">
                  <c:v>1182</c:v>
                </c:pt>
                <c:pt idx="32">
                  <c:v>1150</c:v>
                </c:pt>
                <c:pt idx="33">
                  <c:v>1119</c:v>
                </c:pt>
                <c:pt idx="34">
                  <c:v>1081</c:v>
                </c:pt>
                <c:pt idx="35">
                  <c:v>1071</c:v>
                </c:pt>
                <c:pt idx="36">
                  <c:v>1079</c:v>
                </c:pt>
                <c:pt idx="37">
                  <c:v>1020</c:v>
                </c:pt>
                <c:pt idx="38">
                  <c:v>993</c:v>
                </c:pt>
                <c:pt idx="39">
                  <c:v>970</c:v>
                </c:pt>
                <c:pt idx="40">
                  <c:v>934</c:v>
                </c:pt>
                <c:pt idx="41">
                  <c:v>901</c:v>
                </c:pt>
                <c:pt idx="42">
                  <c:v>903</c:v>
                </c:pt>
                <c:pt idx="43">
                  <c:v>876</c:v>
                </c:pt>
                <c:pt idx="44">
                  <c:v>797</c:v>
                </c:pt>
                <c:pt idx="45">
                  <c:v>769</c:v>
                </c:pt>
                <c:pt idx="46">
                  <c:v>749</c:v>
                </c:pt>
                <c:pt idx="47">
                  <c:v>690</c:v>
                </c:pt>
                <c:pt idx="48">
                  <c:v>684</c:v>
                </c:pt>
                <c:pt idx="49">
                  <c:v>655</c:v>
                </c:pt>
                <c:pt idx="50">
                  <c:v>646</c:v>
                </c:pt>
                <c:pt idx="51">
                  <c:v>582</c:v>
                </c:pt>
                <c:pt idx="52">
                  <c:v>542</c:v>
                </c:pt>
                <c:pt idx="53">
                  <c:v>508</c:v>
                </c:pt>
                <c:pt idx="54">
                  <c:v>502</c:v>
                </c:pt>
                <c:pt idx="55">
                  <c:v>475</c:v>
                </c:pt>
                <c:pt idx="56">
                  <c:v>477</c:v>
                </c:pt>
                <c:pt idx="57">
                  <c:v>465</c:v>
                </c:pt>
                <c:pt idx="58">
                  <c:v>427</c:v>
                </c:pt>
                <c:pt idx="59">
                  <c:v>407</c:v>
                </c:pt>
                <c:pt idx="60">
                  <c:v>380</c:v>
                </c:pt>
                <c:pt idx="61">
                  <c:v>364</c:v>
                </c:pt>
                <c:pt idx="62">
                  <c:v>345</c:v>
                </c:pt>
                <c:pt idx="63">
                  <c:v>342</c:v>
                </c:pt>
                <c:pt idx="64">
                  <c:v>345</c:v>
                </c:pt>
                <c:pt idx="65">
                  <c:v>313</c:v>
                </c:pt>
                <c:pt idx="66">
                  <c:v>277</c:v>
                </c:pt>
                <c:pt idx="67">
                  <c:v>268</c:v>
                </c:pt>
                <c:pt idx="68">
                  <c:v>259</c:v>
                </c:pt>
                <c:pt idx="69">
                  <c:v>256</c:v>
                </c:pt>
                <c:pt idx="70">
                  <c:v>251</c:v>
                </c:pt>
                <c:pt idx="71">
                  <c:v>249</c:v>
                </c:pt>
                <c:pt idx="72">
                  <c:v>223</c:v>
                </c:pt>
                <c:pt idx="73">
                  <c:v>209</c:v>
                </c:pt>
                <c:pt idx="74">
                  <c:v>187</c:v>
                </c:pt>
                <c:pt idx="75">
                  <c:v>173</c:v>
                </c:pt>
                <c:pt idx="76">
                  <c:v>168</c:v>
                </c:pt>
                <c:pt idx="77">
                  <c:v>164</c:v>
                </c:pt>
                <c:pt idx="78">
                  <c:v>166</c:v>
                </c:pt>
                <c:pt idx="79">
                  <c:v>172</c:v>
                </c:pt>
                <c:pt idx="80">
                  <c:v>145</c:v>
                </c:pt>
                <c:pt idx="81">
                  <c:v>137</c:v>
                </c:pt>
                <c:pt idx="82">
                  <c:v>121</c:v>
                </c:pt>
                <c:pt idx="83">
                  <c:v>111</c:v>
                </c:pt>
                <c:pt idx="84">
                  <c:v>116</c:v>
                </c:pt>
                <c:pt idx="85">
                  <c:v>115</c:v>
                </c:pt>
                <c:pt idx="86">
                  <c:v>102</c:v>
                </c:pt>
                <c:pt idx="87">
                  <c:v>99</c:v>
                </c:pt>
                <c:pt idx="88">
                  <c:v>89</c:v>
                </c:pt>
                <c:pt idx="89">
                  <c:v>88</c:v>
                </c:pt>
                <c:pt idx="90">
                  <c:v>82</c:v>
                </c:pt>
                <c:pt idx="91">
                  <c:v>85</c:v>
                </c:pt>
                <c:pt idx="92">
                  <c:v>75</c:v>
                </c:pt>
                <c:pt idx="93">
                  <c:v>67</c:v>
                </c:pt>
                <c:pt idx="94">
                  <c:v>60</c:v>
                </c:pt>
                <c:pt idx="95">
                  <c:v>52</c:v>
                </c:pt>
                <c:pt idx="96">
                  <c:v>50</c:v>
                </c:pt>
                <c:pt idx="97">
                  <c:v>53</c:v>
                </c:pt>
                <c:pt idx="98">
                  <c:v>50</c:v>
                </c:pt>
                <c:pt idx="99">
                  <c:v>42</c:v>
                </c:pt>
                <c:pt idx="100">
                  <c:v>41</c:v>
                </c:pt>
                <c:pt idx="101">
                  <c:v>40</c:v>
                </c:pt>
                <c:pt idx="102">
                  <c:v>38</c:v>
                </c:pt>
                <c:pt idx="103">
                  <c:v>36</c:v>
                </c:pt>
                <c:pt idx="104">
                  <c:v>34</c:v>
                </c:pt>
                <c:pt idx="105">
                  <c:v>36</c:v>
                </c:pt>
                <c:pt idx="106">
                  <c:v>41</c:v>
                </c:pt>
                <c:pt idx="107">
                  <c:v>37</c:v>
                </c:pt>
                <c:pt idx="108">
                  <c:v>36</c:v>
                </c:pt>
                <c:pt idx="109">
                  <c:v>35</c:v>
                </c:pt>
                <c:pt idx="110">
                  <c:v>32</c:v>
                </c:pt>
                <c:pt idx="111">
                  <c:v>29</c:v>
                </c:pt>
                <c:pt idx="112">
                  <c:v>30</c:v>
                </c:pt>
                <c:pt idx="113">
                  <c:v>27</c:v>
                </c:pt>
                <c:pt idx="114">
                  <c:v>32</c:v>
                </c:pt>
                <c:pt idx="115">
                  <c:v>32</c:v>
                </c:pt>
                <c:pt idx="116">
                  <c:v>36</c:v>
                </c:pt>
                <c:pt idx="117">
                  <c:v>32</c:v>
                </c:pt>
                <c:pt idx="118">
                  <c:v>28</c:v>
                </c:pt>
                <c:pt idx="119">
                  <c:v>27</c:v>
                </c:pt>
                <c:pt idx="120">
                  <c:v>23</c:v>
                </c:pt>
                <c:pt idx="121">
                  <c:v>27</c:v>
                </c:pt>
                <c:pt idx="122">
                  <c:v>27</c:v>
                </c:pt>
                <c:pt idx="123">
                  <c:v>28</c:v>
                </c:pt>
                <c:pt idx="124">
                  <c:v>28</c:v>
                </c:pt>
                <c:pt idx="125">
                  <c:v>30</c:v>
                </c:pt>
                <c:pt idx="126">
                  <c:v>31</c:v>
                </c:pt>
                <c:pt idx="127">
                  <c:v>36</c:v>
                </c:pt>
                <c:pt idx="128">
                  <c:v>33</c:v>
                </c:pt>
                <c:pt idx="129">
                  <c:v>41</c:v>
                </c:pt>
                <c:pt idx="130">
                  <c:v>40</c:v>
                </c:pt>
                <c:pt idx="131">
                  <c:v>41</c:v>
                </c:pt>
                <c:pt idx="132">
                  <c:v>44</c:v>
                </c:pt>
                <c:pt idx="133">
                  <c:v>47</c:v>
                </c:pt>
                <c:pt idx="134">
                  <c:v>52</c:v>
                </c:pt>
                <c:pt idx="135">
                  <c:v>49</c:v>
                </c:pt>
                <c:pt idx="136">
                  <c:v>47</c:v>
                </c:pt>
                <c:pt idx="137">
                  <c:v>42</c:v>
                </c:pt>
                <c:pt idx="138">
                  <c:v>48</c:v>
                </c:pt>
                <c:pt idx="139">
                  <c:v>56</c:v>
                </c:pt>
                <c:pt idx="140">
                  <c:v>58</c:v>
                </c:pt>
                <c:pt idx="141">
                  <c:v>54</c:v>
                </c:pt>
                <c:pt idx="142">
                  <c:v>63</c:v>
                </c:pt>
                <c:pt idx="143">
                  <c:v>61</c:v>
                </c:pt>
                <c:pt idx="144">
                  <c:v>65</c:v>
                </c:pt>
                <c:pt idx="145">
                  <c:v>69</c:v>
                </c:pt>
                <c:pt idx="146">
                  <c:v>67</c:v>
                </c:pt>
                <c:pt idx="147">
                  <c:v>69</c:v>
                </c:pt>
                <c:pt idx="148">
                  <c:v>73</c:v>
                </c:pt>
                <c:pt idx="149">
                  <c:v>77</c:v>
                </c:pt>
                <c:pt idx="150">
                  <c:v>76</c:v>
                </c:pt>
                <c:pt idx="151">
                  <c:v>74</c:v>
                </c:pt>
                <c:pt idx="152">
                  <c:v>80</c:v>
                </c:pt>
                <c:pt idx="153">
                  <c:v>82</c:v>
                </c:pt>
                <c:pt idx="154">
                  <c:v>86</c:v>
                </c:pt>
                <c:pt idx="155">
                  <c:v>91</c:v>
                </c:pt>
                <c:pt idx="156">
                  <c:v>89</c:v>
                </c:pt>
                <c:pt idx="157">
                  <c:v>83</c:v>
                </c:pt>
                <c:pt idx="158">
                  <c:v>82</c:v>
                </c:pt>
                <c:pt idx="159">
                  <c:v>84</c:v>
                </c:pt>
                <c:pt idx="160">
                  <c:v>85</c:v>
                </c:pt>
                <c:pt idx="161">
                  <c:v>87</c:v>
                </c:pt>
                <c:pt idx="162">
                  <c:v>89</c:v>
                </c:pt>
                <c:pt idx="163">
                  <c:v>85</c:v>
                </c:pt>
                <c:pt idx="164">
                  <c:v>81</c:v>
                </c:pt>
                <c:pt idx="165">
                  <c:v>82</c:v>
                </c:pt>
                <c:pt idx="166">
                  <c:v>77</c:v>
                </c:pt>
                <c:pt idx="167">
                  <c:v>72</c:v>
                </c:pt>
                <c:pt idx="168">
                  <c:v>71</c:v>
                </c:pt>
                <c:pt idx="169">
                  <c:v>74</c:v>
                </c:pt>
                <c:pt idx="170">
                  <c:v>68</c:v>
                </c:pt>
                <c:pt idx="171">
                  <c:v>60</c:v>
                </c:pt>
                <c:pt idx="172">
                  <c:v>58</c:v>
                </c:pt>
                <c:pt idx="173">
                  <c:v>52</c:v>
                </c:pt>
                <c:pt idx="174">
                  <c:v>53</c:v>
                </c:pt>
                <c:pt idx="175">
                  <c:v>53</c:v>
                </c:pt>
                <c:pt idx="176">
                  <c:v>52</c:v>
                </c:pt>
                <c:pt idx="177">
                  <c:v>59</c:v>
                </c:pt>
                <c:pt idx="178">
                  <c:v>60</c:v>
                </c:pt>
                <c:pt idx="179">
                  <c:v>65</c:v>
                </c:pt>
                <c:pt idx="180">
                  <c:v>67</c:v>
                </c:pt>
                <c:pt idx="181">
                  <c:v>68</c:v>
                </c:pt>
                <c:pt idx="182">
                  <c:v>71</c:v>
                </c:pt>
                <c:pt idx="183">
                  <c:v>72</c:v>
                </c:pt>
                <c:pt idx="184">
                  <c:v>67</c:v>
                </c:pt>
                <c:pt idx="185">
                  <c:v>74</c:v>
                </c:pt>
                <c:pt idx="186">
                  <c:v>69</c:v>
                </c:pt>
                <c:pt idx="187">
                  <c:v>78</c:v>
                </c:pt>
                <c:pt idx="188">
                  <c:v>78</c:v>
                </c:pt>
                <c:pt idx="189">
                  <c:v>77</c:v>
                </c:pt>
                <c:pt idx="190">
                  <c:v>87</c:v>
                </c:pt>
                <c:pt idx="191">
                  <c:v>94</c:v>
                </c:pt>
                <c:pt idx="192">
                  <c:v>95</c:v>
                </c:pt>
                <c:pt idx="193">
                  <c:v>104</c:v>
                </c:pt>
                <c:pt idx="194">
                  <c:v>109</c:v>
                </c:pt>
                <c:pt idx="195">
                  <c:v>120</c:v>
                </c:pt>
                <c:pt idx="196">
                  <c:v>135</c:v>
                </c:pt>
                <c:pt idx="197">
                  <c:v>140</c:v>
                </c:pt>
                <c:pt idx="198">
                  <c:v>150</c:v>
                </c:pt>
                <c:pt idx="199">
                  <c:v>157</c:v>
                </c:pt>
                <c:pt idx="200">
                  <c:v>156</c:v>
                </c:pt>
                <c:pt idx="201">
                  <c:v>163</c:v>
                </c:pt>
                <c:pt idx="202">
                  <c:v>185</c:v>
                </c:pt>
                <c:pt idx="203">
                  <c:v>186</c:v>
                </c:pt>
                <c:pt idx="204">
                  <c:v>195</c:v>
                </c:pt>
                <c:pt idx="205">
                  <c:v>189</c:v>
                </c:pt>
                <c:pt idx="206">
                  <c:v>201</c:v>
                </c:pt>
                <c:pt idx="207">
                  <c:v>213</c:v>
                </c:pt>
                <c:pt idx="208">
                  <c:v>212</c:v>
                </c:pt>
                <c:pt idx="209">
                  <c:v>226</c:v>
                </c:pt>
                <c:pt idx="210">
                  <c:v>243</c:v>
                </c:pt>
                <c:pt idx="211">
                  <c:v>268</c:v>
                </c:pt>
                <c:pt idx="212">
                  <c:v>281</c:v>
                </c:pt>
                <c:pt idx="213">
                  <c:v>313</c:v>
                </c:pt>
                <c:pt idx="214">
                  <c:v>327</c:v>
                </c:pt>
                <c:pt idx="215">
                  <c:v>358</c:v>
                </c:pt>
                <c:pt idx="216">
                  <c:v>384</c:v>
                </c:pt>
                <c:pt idx="217">
                  <c:v>412</c:v>
                </c:pt>
                <c:pt idx="218">
                  <c:v>446</c:v>
                </c:pt>
                <c:pt idx="219">
                  <c:v>486</c:v>
                </c:pt>
                <c:pt idx="220">
                  <c:v>525</c:v>
                </c:pt>
                <c:pt idx="221">
                  <c:v>573</c:v>
                </c:pt>
                <c:pt idx="222">
                  <c:v>633</c:v>
                </c:pt>
                <c:pt idx="223">
                  <c:v>694</c:v>
                </c:pt>
                <c:pt idx="224">
                  <c:v>756</c:v>
                </c:pt>
                <c:pt idx="225">
                  <c:v>813</c:v>
                </c:pt>
                <c:pt idx="226">
                  <c:v>912</c:v>
                </c:pt>
                <c:pt idx="227">
                  <c:v>994</c:v>
                </c:pt>
                <c:pt idx="228">
                  <c:v>1057</c:v>
                </c:pt>
                <c:pt idx="229">
                  <c:v>1105</c:v>
                </c:pt>
                <c:pt idx="230">
                  <c:v>1161</c:v>
                </c:pt>
                <c:pt idx="231">
                  <c:v>1223</c:v>
                </c:pt>
                <c:pt idx="232">
                  <c:v>1302</c:v>
                </c:pt>
                <c:pt idx="233">
                  <c:v>1353</c:v>
                </c:pt>
                <c:pt idx="234">
                  <c:v>1412</c:v>
                </c:pt>
                <c:pt idx="235">
                  <c:v>1428</c:v>
                </c:pt>
                <c:pt idx="236">
                  <c:v>1459</c:v>
                </c:pt>
                <c:pt idx="237">
                  <c:v>1464</c:v>
                </c:pt>
                <c:pt idx="238">
                  <c:v>1470</c:v>
                </c:pt>
                <c:pt idx="239">
                  <c:v>1474</c:v>
                </c:pt>
                <c:pt idx="240">
                  <c:v>1470</c:v>
                </c:pt>
                <c:pt idx="241">
                  <c:v>1463</c:v>
                </c:pt>
                <c:pt idx="242">
                  <c:v>1456</c:v>
                </c:pt>
                <c:pt idx="243">
                  <c:v>1457</c:v>
                </c:pt>
                <c:pt idx="244">
                  <c:v>1423</c:v>
                </c:pt>
                <c:pt idx="245">
                  <c:v>1439</c:v>
                </c:pt>
                <c:pt idx="246">
                  <c:v>1408</c:v>
                </c:pt>
                <c:pt idx="247">
                  <c:v>1356</c:v>
                </c:pt>
                <c:pt idx="248">
                  <c:v>1323</c:v>
                </c:pt>
                <c:pt idx="249">
                  <c:v>1286</c:v>
                </c:pt>
                <c:pt idx="250">
                  <c:v>1256</c:v>
                </c:pt>
                <c:pt idx="251">
                  <c:v>1201</c:v>
                </c:pt>
                <c:pt idx="252">
                  <c:v>1194</c:v>
                </c:pt>
                <c:pt idx="253">
                  <c:v>1169</c:v>
                </c:pt>
                <c:pt idx="254">
                  <c:v>1105</c:v>
                </c:pt>
                <c:pt idx="255">
                  <c:v>1071</c:v>
                </c:pt>
                <c:pt idx="256">
                  <c:v>1034</c:v>
                </c:pt>
                <c:pt idx="257">
                  <c:v>997</c:v>
                </c:pt>
                <c:pt idx="258">
                  <c:v>946</c:v>
                </c:pt>
                <c:pt idx="259">
                  <c:v>904</c:v>
                </c:pt>
                <c:pt idx="260">
                  <c:v>900</c:v>
                </c:pt>
                <c:pt idx="261">
                  <c:v>854</c:v>
                </c:pt>
                <c:pt idx="262">
                  <c:v>829</c:v>
                </c:pt>
                <c:pt idx="263">
                  <c:v>786</c:v>
                </c:pt>
                <c:pt idx="264">
                  <c:v>789</c:v>
                </c:pt>
                <c:pt idx="265">
                  <c:v>758</c:v>
                </c:pt>
                <c:pt idx="266">
                  <c:v>743</c:v>
                </c:pt>
                <c:pt idx="267">
                  <c:v>724</c:v>
                </c:pt>
                <c:pt idx="268">
                  <c:v>677</c:v>
                </c:pt>
                <c:pt idx="269">
                  <c:v>662</c:v>
                </c:pt>
                <c:pt idx="270">
                  <c:v>658</c:v>
                </c:pt>
                <c:pt idx="271">
                  <c:v>646</c:v>
                </c:pt>
                <c:pt idx="272">
                  <c:v>627</c:v>
                </c:pt>
                <c:pt idx="273">
                  <c:v>617</c:v>
                </c:pt>
                <c:pt idx="274">
                  <c:v>615</c:v>
                </c:pt>
                <c:pt idx="275">
                  <c:v>594</c:v>
                </c:pt>
                <c:pt idx="276">
                  <c:v>571</c:v>
                </c:pt>
                <c:pt idx="277">
                  <c:v>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0D-4C52-88AB-C84A54010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099663"/>
        <c:axId val="1330042463"/>
      </c:lineChart>
      <c:catAx>
        <c:axId val="1554099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330042463"/>
        <c:crosses val="autoZero"/>
        <c:auto val="1"/>
        <c:lblAlgn val="ctr"/>
        <c:lblOffset val="100"/>
        <c:noMultiLvlLbl val="0"/>
      </c:catAx>
      <c:valAx>
        <c:axId val="1330042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554099663"/>
        <c:crosses val="autoZero"/>
        <c:crossBetween val="between"/>
      </c:valAx>
      <c:valAx>
        <c:axId val="1400228287"/>
        <c:scaling>
          <c:orientation val="minMax"/>
        </c:scaling>
        <c:delete val="0"/>
        <c:axPos val="r"/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385679775"/>
        <c:crosses val="max"/>
        <c:crossBetween val="between"/>
      </c:valAx>
      <c:catAx>
        <c:axId val="13856797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02282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Tendance de la mort (visuel)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'Sterfte Prognose'!$A$85</c:f>
              <c:strCache>
                <c:ptCount val="1"/>
                <c:pt idx="0">
                  <c:v>0-24</c:v>
                </c:pt>
              </c:strCache>
            </c:strRef>
          </c:tx>
          <c:marker>
            <c:symbol val="none"/>
          </c:marker>
          <c:cat>
            <c:numRef>
              <c:f>'Sterfte Prognose'!$B$84:$M$84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'Sterfte Prognose'!$B$85:$M$85</c:f>
              <c:numCache>
                <c:formatCode>General</c:formatCode>
                <c:ptCount val="12"/>
                <c:pt idx="0">
                  <c:v>1238</c:v>
                </c:pt>
                <c:pt idx="1">
                  <c:v>1227</c:v>
                </c:pt>
                <c:pt idx="2">
                  <c:v>1212</c:v>
                </c:pt>
                <c:pt idx="3">
                  <c:v>1221</c:v>
                </c:pt>
                <c:pt idx="4">
                  <c:v>1114</c:v>
                </c:pt>
                <c:pt idx="5">
                  <c:v>1089</c:v>
                </c:pt>
                <c:pt idx="6">
                  <c:v>1041</c:v>
                </c:pt>
                <c:pt idx="7">
                  <c:v>979</c:v>
                </c:pt>
                <c:pt idx="8">
                  <c:v>1048</c:v>
                </c:pt>
                <c:pt idx="9">
                  <c:v>1008</c:v>
                </c:pt>
                <c:pt idx="10">
                  <c:v>957</c:v>
                </c:pt>
                <c:pt idx="11">
                  <c:v>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29-4A80-914D-CC3190173C5F}"/>
            </c:ext>
          </c:extLst>
        </c:ser>
        <c:ser>
          <c:idx val="6"/>
          <c:order val="1"/>
          <c:tx>
            <c:strRef>
              <c:f>'Sterfte Prognose'!$A$86</c:f>
              <c:strCache>
                <c:ptCount val="1"/>
                <c:pt idx="0">
                  <c:v>25-44</c:v>
                </c:pt>
              </c:strCache>
            </c:strRef>
          </c:tx>
          <c:marker>
            <c:symbol val="none"/>
          </c:marker>
          <c:cat>
            <c:numRef>
              <c:f>'Sterfte Prognose'!$B$84:$M$84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'Sterfte Prognose'!$B$86:$M$86</c:f>
              <c:numCache>
                <c:formatCode>General</c:formatCode>
                <c:ptCount val="12"/>
                <c:pt idx="0">
                  <c:v>2805</c:v>
                </c:pt>
                <c:pt idx="1">
                  <c:v>2744</c:v>
                </c:pt>
                <c:pt idx="2">
                  <c:v>2667</c:v>
                </c:pt>
                <c:pt idx="3">
                  <c:v>2524</c:v>
                </c:pt>
                <c:pt idx="4">
                  <c:v>2514</c:v>
                </c:pt>
                <c:pt idx="5">
                  <c:v>2395</c:v>
                </c:pt>
                <c:pt idx="6">
                  <c:v>2318</c:v>
                </c:pt>
                <c:pt idx="7">
                  <c:v>2354</c:v>
                </c:pt>
                <c:pt idx="8">
                  <c:v>2259</c:v>
                </c:pt>
                <c:pt idx="9">
                  <c:v>2192</c:v>
                </c:pt>
                <c:pt idx="10">
                  <c:v>2129</c:v>
                </c:pt>
                <c:pt idx="11">
                  <c:v>2159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29-4A80-914D-CC3190173C5F}"/>
            </c:ext>
          </c:extLst>
        </c:ser>
        <c:ser>
          <c:idx val="7"/>
          <c:order val="2"/>
          <c:tx>
            <c:strRef>
              <c:f>'Sterfte Prognose'!$A$87</c:f>
              <c:strCache>
                <c:ptCount val="1"/>
                <c:pt idx="0">
                  <c:v>45-64</c:v>
                </c:pt>
              </c:strCache>
            </c:strRef>
          </c:tx>
          <c:marker>
            <c:symbol val="none"/>
          </c:marker>
          <c:cat>
            <c:numRef>
              <c:f>'Sterfte Prognose'!$B$84:$M$84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'Sterfte Prognose'!$B$87:$M$87</c:f>
              <c:numCache>
                <c:formatCode>General</c:formatCode>
                <c:ptCount val="12"/>
                <c:pt idx="0">
                  <c:v>15355</c:v>
                </c:pt>
                <c:pt idx="1">
                  <c:v>15214</c:v>
                </c:pt>
                <c:pt idx="2">
                  <c:v>15276</c:v>
                </c:pt>
                <c:pt idx="3">
                  <c:v>15237</c:v>
                </c:pt>
                <c:pt idx="4">
                  <c:v>14926</c:v>
                </c:pt>
                <c:pt idx="5">
                  <c:v>14178</c:v>
                </c:pt>
                <c:pt idx="6">
                  <c:v>14680</c:v>
                </c:pt>
                <c:pt idx="7">
                  <c:v>14097</c:v>
                </c:pt>
                <c:pt idx="8">
                  <c:v>13681</c:v>
                </c:pt>
                <c:pt idx="9">
                  <c:v>13639</c:v>
                </c:pt>
                <c:pt idx="10">
                  <c:v>13139</c:v>
                </c:pt>
                <c:pt idx="11">
                  <c:v>13888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29-4A80-914D-CC3190173C5F}"/>
            </c:ext>
          </c:extLst>
        </c:ser>
        <c:ser>
          <c:idx val="8"/>
          <c:order val="3"/>
          <c:tx>
            <c:strRef>
              <c:f>'Sterfte Prognose'!$A$88</c:f>
              <c:strCache>
                <c:ptCount val="1"/>
                <c:pt idx="0">
                  <c:v>65-74</c:v>
                </c:pt>
              </c:strCache>
            </c:strRef>
          </c:tx>
          <c:marker>
            <c:symbol val="none"/>
          </c:marker>
          <c:cat>
            <c:numRef>
              <c:f>'Sterfte Prognose'!$B$84:$M$84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'Sterfte Prognose'!$B$88:$M$88</c:f>
              <c:numCache>
                <c:formatCode>General</c:formatCode>
                <c:ptCount val="12"/>
                <c:pt idx="0">
                  <c:v>16020</c:v>
                </c:pt>
                <c:pt idx="1">
                  <c:v>15877</c:v>
                </c:pt>
                <c:pt idx="2">
                  <c:v>15651</c:v>
                </c:pt>
                <c:pt idx="3">
                  <c:v>16289</c:v>
                </c:pt>
                <c:pt idx="4">
                  <c:v>16482</c:v>
                </c:pt>
                <c:pt idx="5">
                  <c:v>15937</c:v>
                </c:pt>
                <c:pt idx="6">
                  <c:v>16305</c:v>
                </c:pt>
                <c:pt idx="7">
                  <c:v>16611</c:v>
                </c:pt>
                <c:pt idx="8">
                  <c:v>17208</c:v>
                </c:pt>
                <c:pt idx="9">
                  <c:v>17615</c:v>
                </c:pt>
                <c:pt idx="10">
                  <c:v>17690</c:v>
                </c:pt>
                <c:pt idx="11">
                  <c:v>19958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29-4A80-914D-CC3190173C5F}"/>
            </c:ext>
          </c:extLst>
        </c:ser>
        <c:ser>
          <c:idx val="9"/>
          <c:order val="4"/>
          <c:tx>
            <c:strRef>
              <c:f>'Sterfte Prognose'!$A$89</c:f>
              <c:strCache>
                <c:ptCount val="1"/>
                <c:pt idx="0">
                  <c:v>75+</c:v>
                </c:pt>
              </c:strCache>
            </c:strRef>
          </c:tx>
          <c:marker>
            <c:symbol val="none"/>
          </c:marker>
          <c:cat>
            <c:numRef>
              <c:f>'Sterfte Prognose'!$B$84:$M$84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'Sterfte Prognose'!$B$89:$M$89</c:f>
              <c:numCache>
                <c:formatCode>General</c:formatCode>
                <c:ptCount val="12"/>
                <c:pt idx="0">
                  <c:v>69091</c:v>
                </c:pt>
                <c:pt idx="1">
                  <c:v>70032</c:v>
                </c:pt>
                <c:pt idx="2">
                  <c:v>69441</c:v>
                </c:pt>
                <c:pt idx="3">
                  <c:v>73763</c:v>
                </c:pt>
                <c:pt idx="4">
                  <c:v>74259</c:v>
                </c:pt>
                <c:pt idx="5">
                  <c:v>71124</c:v>
                </c:pt>
                <c:pt idx="6">
                  <c:v>76164</c:v>
                </c:pt>
                <c:pt idx="7">
                  <c:v>74015</c:v>
                </c:pt>
                <c:pt idx="8">
                  <c:v>75433</c:v>
                </c:pt>
                <c:pt idx="9">
                  <c:v>76191</c:v>
                </c:pt>
                <c:pt idx="10">
                  <c:v>74830</c:v>
                </c:pt>
                <c:pt idx="11">
                  <c:v>88526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29-4A80-914D-CC3190173C5F}"/>
            </c:ext>
          </c:extLst>
        </c:ser>
        <c:ser>
          <c:idx val="0"/>
          <c:order val="5"/>
          <c:tx>
            <c:strRef>
              <c:f>'Sterfte Prognose'!$A$85</c:f>
              <c:strCache>
                <c:ptCount val="1"/>
                <c:pt idx="0">
                  <c:v>0-24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'Sterfte Prognose'!$B$84:$M$84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'Sterfte Prognose'!$B$85:$M$85</c:f>
              <c:numCache>
                <c:formatCode>General</c:formatCode>
                <c:ptCount val="12"/>
                <c:pt idx="0">
                  <c:v>1238</c:v>
                </c:pt>
                <c:pt idx="1">
                  <c:v>1227</c:v>
                </c:pt>
                <c:pt idx="2">
                  <c:v>1212</c:v>
                </c:pt>
                <c:pt idx="3">
                  <c:v>1221</c:v>
                </c:pt>
                <c:pt idx="4">
                  <c:v>1114</c:v>
                </c:pt>
                <c:pt idx="5">
                  <c:v>1089</c:v>
                </c:pt>
                <c:pt idx="6">
                  <c:v>1041</c:v>
                </c:pt>
                <c:pt idx="7">
                  <c:v>979</c:v>
                </c:pt>
                <c:pt idx="8">
                  <c:v>1048</c:v>
                </c:pt>
                <c:pt idx="9">
                  <c:v>1008</c:v>
                </c:pt>
                <c:pt idx="10">
                  <c:v>957</c:v>
                </c:pt>
                <c:pt idx="11">
                  <c:v>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29-4A80-914D-CC3190173C5F}"/>
            </c:ext>
          </c:extLst>
        </c:ser>
        <c:ser>
          <c:idx val="1"/>
          <c:order val="6"/>
          <c:tx>
            <c:strRef>
              <c:f>'Sterfte Prognose'!$A$86</c:f>
              <c:strCache>
                <c:ptCount val="1"/>
                <c:pt idx="0">
                  <c:v>25-44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'Sterfte Prognose'!$B$84:$M$84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'Sterfte Prognose'!$B$86:$M$86</c:f>
              <c:numCache>
                <c:formatCode>General</c:formatCode>
                <c:ptCount val="12"/>
                <c:pt idx="0">
                  <c:v>2805</c:v>
                </c:pt>
                <c:pt idx="1">
                  <c:v>2744</c:v>
                </c:pt>
                <c:pt idx="2">
                  <c:v>2667</c:v>
                </c:pt>
                <c:pt idx="3">
                  <c:v>2524</c:v>
                </c:pt>
                <c:pt idx="4">
                  <c:v>2514</c:v>
                </c:pt>
                <c:pt idx="5">
                  <c:v>2395</c:v>
                </c:pt>
                <c:pt idx="6">
                  <c:v>2318</c:v>
                </c:pt>
                <c:pt idx="7">
                  <c:v>2354</c:v>
                </c:pt>
                <c:pt idx="8">
                  <c:v>2259</c:v>
                </c:pt>
                <c:pt idx="9">
                  <c:v>2192</c:v>
                </c:pt>
                <c:pt idx="10">
                  <c:v>2129</c:v>
                </c:pt>
                <c:pt idx="11">
                  <c:v>2159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29-4A80-914D-CC3190173C5F}"/>
            </c:ext>
          </c:extLst>
        </c:ser>
        <c:ser>
          <c:idx val="2"/>
          <c:order val="7"/>
          <c:tx>
            <c:strRef>
              <c:f>'Sterfte Prognose'!$A$87</c:f>
              <c:strCache>
                <c:ptCount val="1"/>
                <c:pt idx="0">
                  <c:v>45-64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'Sterfte Prognose'!$B$84:$M$84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'Sterfte Prognose'!$B$87:$M$87</c:f>
              <c:numCache>
                <c:formatCode>General</c:formatCode>
                <c:ptCount val="12"/>
                <c:pt idx="0">
                  <c:v>15355</c:v>
                </c:pt>
                <c:pt idx="1">
                  <c:v>15214</c:v>
                </c:pt>
                <c:pt idx="2">
                  <c:v>15276</c:v>
                </c:pt>
                <c:pt idx="3">
                  <c:v>15237</c:v>
                </c:pt>
                <c:pt idx="4">
                  <c:v>14926</c:v>
                </c:pt>
                <c:pt idx="5">
                  <c:v>14178</c:v>
                </c:pt>
                <c:pt idx="6">
                  <c:v>14680</c:v>
                </c:pt>
                <c:pt idx="7">
                  <c:v>14097</c:v>
                </c:pt>
                <c:pt idx="8">
                  <c:v>13681</c:v>
                </c:pt>
                <c:pt idx="9">
                  <c:v>13639</c:v>
                </c:pt>
                <c:pt idx="10">
                  <c:v>13139</c:v>
                </c:pt>
                <c:pt idx="11">
                  <c:v>13888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829-4A80-914D-CC3190173C5F}"/>
            </c:ext>
          </c:extLst>
        </c:ser>
        <c:ser>
          <c:idx val="3"/>
          <c:order val="8"/>
          <c:tx>
            <c:strRef>
              <c:f>'Sterfte Prognose'!$A$88</c:f>
              <c:strCache>
                <c:ptCount val="1"/>
                <c:pt idx="0">
                  <c:v>65-74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'Sterfte Prognose'!$B$84:$M$84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'Sterfte Prognose'!$B$88:$M$88</c:f>
              <c:numCache>
                <c:formatCode>General</c:formatCode>
                <c:ptCount val="12"/>
                <c:pt idx="0">
                  <c:v>16020</c:v>
                </c:pt>
                <c:pt idx="1">
                  <c:v>15877</c:v>
                </c:pt>
                <c:pt idx="2">
                  <c:v>15651</c:v>
                </c:pt>
                <c:pt idx="3">
                  <c:v>16289</c:v>
                </c:pt>
                <c:pt idx="4">
                  <c:v>16482</c:v>
                </c:pt>
                <c:pt idx="5">
                  <c:v>15937</c:v>
                </c:pt>
                <c:pt idx="6">
                  <c:v>16305</c:v>
                </c:pt>
                <c:pt idx="7">
                  <c:v>16611</c:v>
                </c:pt>
                <c:pt idx="8">
                  <c:v>17208</c:v>
                </c:pt>
                <c:pt idx="9">
                  <c:v>17615</c:v>
                </c:pt>
                <c:pt idx="10">
                  <c:v>17690</c:v>
                </c:pt>
                <c:pt idx="11">
                  <c:v>19958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829-4A80-914D-CC3190173C5F}"/>
            </c:ext>
          </c:extLst>
        </c:ser>
        <c:ser>
          <c:idx val="4"/>
          <c:order val="9"/>
          <c:tx>
            <c:strRef>
              <c:f>'Sterfte Prognose'!$A$89</c:f>
              <c:strCache>
                <c:ptCount val="1"/>
                <c:pt idx="0">
                  <c:v>75+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'Sterfte Prognose'!$B$84:$M$84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'Sterfte Prognose'!$B$89:$M$89</c:f>
              <c:numCache>
                <c:formatCode>General</c:formatCode>
                <c:ptCount val="12"/>
                <c:pt idx="0">
                  <c:v>69091</c:v>
                </c:pt>
                <c:pt idx="1">
                  <c:v>70032</c:v>
                </c:pt>
                <c:pt idx="2">
                  <c:v>69441</c:v>
                </c:pt>
                <c:pt idx="3">
                  <c:v>73763</c:v>
                </c:pt>
                <c:pt idx="4">
                  <c:v>74259</c:v>
                </c:pt>
                <c:pt idx="5">
                  <c:v>71124</c:v>
                </c:pt>
                <c:pt idx="6">
                  <c:v>76164</c:v>
                </c:pt>
                <c:pt idx="7">
                  <c:v>74015</c:v>
                </c:pt>
                <c:pt idx="8">
                  <c:v>75433</c:v>
                </c:pt>
                <c:pt idx="9">
                  <c:v>76191</c:v>
                </c:pt>
                <c:pt idx="10">
                  <c:v>74830</c:v>
                </c:pt>
                <c:pt idx="11">
                  <c:v>88526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829-4A80-914D-CC3190173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4363072"/>
        <c:axId val="1365202624"/>
      </c:lineChart>
      <c:catAx>
        <c:axId val="190436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365202624"/>
        <c:crosses val="autoZero"/>
        <c:auto val="1"/>
        <c:lblAlgn val="ctr"/>
        <c:lblOffset val="100"/>
        <c:noMultiLvlLbl val="0"/>
      </c:catAx>
      <c:valAx>
        <c:axId val="136520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904363072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Doodsoorzaken bij 65+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[1]Sheet4!$A$73</c:f>
              <c:strCache>
                <c:ptCount val="1"/>
                <c:pt idx="0">
                  <c:v>Ziekten van de bloedsomloop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[1]Sheet4!$B$72:$J$72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[1]Sheet4!$B$73:$J$73</c:f>
              <c:numCache>
                <c:formatCode>General</c:formatCode>
                <c:ptCount val="9"/>
                <c:pt idx="0">
                  <c:v>0.33734769888733535</c:v>
                </c:pt>
                <c:pt idx="1">
                  <c:v>0.3372056478366644</c:v>
                </c:pt>
                <c:pt idx="2">
                  <c:v>0.32837399520518967</c:v>
                </c:pt>
                <c:pt idx="3">
                  <c:v>0.31715009105849951</c:v>
                </c:pt>
                <c:pt idx="4">
                  <c:v>0.31350767569235516</c:v>
                </c:pt>
                <c:pt idx="5">
                  <c:v>0.31357324175003731</c:v>
                </c:pt>
                <c:pt idx="6">
                  <c:v>0.30977949366814822</c:v>
                </c:pt>
                <c:pt idx="7">
                  <c:v>0.30138150199721936</c:v>
                </c:pt>
                <c:pt idx="8">
                  <c:v>0.29227879664511391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4A-4EA9-A49B-2946A5CBD241}"/>
            </c:ext>
          </c:extLst>
        </c:ser>
        <c:ser>
          <c:idx val="1"/>
          <c:order val="1"/>
          <c:tx>
            <c:strRef>
              <c:f>[1]Sheet4!$A$74</c:f>
              <c:strCache>
                <c:ptCount val="1"/>
                <c:pt idx="0">
                  <c:v>Neoplasmata (Kankers)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[1]Sheet4!$B$72:$J$72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[1]Sheet4!$B$74:$J$74</c:f>
              <c:numCache>
                <c:formatCode>General</c:formatCode>
                <c:ptCount val="9"/>
                <c:pt idx="0">
                  <c:v>0.2414376520073786</c:v>
                </c:pt>
                <c:pt idx="1">
                  <c:v>0.24694735126703837</c:v>
                </c:pt>
                <c:pt idx="2">
                  <c:v>0.24950641658440276</c:v>
                </c:pt>
                <c:pt idx="3">
                  <c:v>0.23732954293075112</c:v>
                </c:pt>
                <c:pt idx="4">
                  <c:v>0.24067400623753321</c:v>
                </c:pt>
                <c:pt idx="5">
                  <c:v>0.25111128978532293</c:v>
                </c:pt>
                <c:pt idx="6">
                  <c:v>0.2369875309563205</c:v>
                </c:pt>
                <c:pt idx="7">
                  <c:v>0.24433385562642068</c:v>
                </c:pt>
                <c:pt idx="8">
                  <c:v>0.23813430338618971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4A-4EA9-A49B-2946A5CBD241}"/>
            </c:ext>
          </c:extLst>
        </c:ser>
        <c:ser>
          <c:idx val="2"/>
          <c:order val="2"/>
          <c:tx>
            <c:strRef>
              <c:f>[1]Sheet4!$A$75</c:f>
              <c:strCache>
                <c:ptCount val="1"/>
                <c:pt idx="0">
                  <c:v>Ziekten van het ademhalingssysteem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[1]Sheet4!$B$72:$J$72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[1]Sheet4!$B$75:$J$75</c:f>
              <c:numCache>
                <c:formatCode>General</c:formatCode>
                <c:ptCount val="9"/>
                <c:pt idx="0">
                  <c:v>0.11926777972295002</c:v>
                </c:pt>
                <c:pt idx="1">
                  <c:v>0.1152382171832986</c:v>
                </c:pt>
                <c:pt idx="2">
                  <c:v>0.11144408405020448</c:v>
                </c:pt>
                <c:pt idx="3">
                  <c:v>0.11581086483365166</c:v>
                </c:pt>
                <c:pt idx="4">
                  <c:v>0.1143253876417496</c:v>
                </c:pt>
                <c:pt idx="5">
                  <c:v>0.10682165378297975</c:v>
                </c:pt>
                <c:pt idx="6">
                  <c:v>0.11795304372276114</c:v>
                </c:pt>
                <c:pt idx="7">
                  <c:v>0.11283737558757972</c:v>
                </c:pt>
                <c:pt idx="8">
                  <c:v>0.1228829567901901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4A-4EA9-A49B-2946A5CBD241}"/>
            </c:ext>
          </c:extLst>
        </c:ser>
        <c:ser>
          <c:idx val="3"/>
          <c:order val="3"/>
          <c:tx>
            <c:strRef>
              <c:f>[1]Sheet4!$A$76</c:f>
              <c:strCache>
                <c:ptCount val="1"/>
                <c:pt idx="0">
                  <c:v>Andere natuurlijke oorzaken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[1]Sheet4!$B$72:$J$72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[1]Sheet4!$B$76:$J$76</c:f>
              <c:numCache>
                <c:formatCode>General</c:formatCode>
                <c:ptCount val="9"/>
                <c:pt idx="0">
                  <c:v>4.9053588842805279E-2</c:v>
                </c:pt>
                <c:pt idx="1">
                  <c:v>5.7258261648954124E-2</c:v>
                </c:pt>
                <c:pt idx="2">
                  <c:v>6.1016311756686883E-2</c:v>
                </c:pt>
                <c:pt idx="3">
                  <c:v>6.6683693865766447E-2</c:v>
                </c:pt>
                <c:pt idx="4">
                  <c:v>6.6838584542819671E-2</c:v>
                </c:pt>
                <c:pt idx="5">
                  <c:v>6.9548936952251866E-2</c:v>
                </c:pt>
                <c:pt idx="6">
                  <c:v>7.1050838659442631E-2</c:v>
                </c:pt>
                <c:pt idx="7">
                  <c:v>7.4835036303047692E-2</c:v>
                </c:pt>
                <c:pt idx="8">
                  <c:v>7.5323021124556078E-2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4A-4EA9-A49B-2946A5CBD241}"/>
            </c:ext>
          </c:extLst>
        </c:ser>
        <c:ser>
          <c:idx val="4"/>
          <c:order val="4"/>
          <c:tx>
            <c:strRef>
              <c:f>[1]Sheet4!$A$77</c:f>
              <c:strCache>
                <c:ptCount val="1"/>
                <c:pt idx="0">
                  <c:v>Ziekten van het zenuwstelsel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[1]Sheet4!$B$72:$J$72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[1]Sheet4!$B$77:$J$77</c:f>
              <c:numCache>
                <c:formatCode>General</c:formatCode>
                <c:ptCount val="9"/>
                <c:pt idx="0">
                  <c:v>4.5587526876666944E-2</c:v>
                </c:pt>
                <c:pt idx="1">
                  <c:v>4.8365130545111691E-2</c:v>
                </c:pt>
                <c:pt idx="2">
                  <c:v>4.9099797865839324E-2</c:v>
                </c:pt>
                <c:pt idx="3">
                  <c:v>5.4313063563274554E-2</c:v>
                </c:pt>
                <c:pt idx="4">
                  <c:v>5.3911682701314731E-2</c:v>
                </c:pt>
                <c:pt idx="5">
                  <c:v>5.2193289762350534E-2</c:v>
                </c:pt>
                <c:pt idx="6">
                  <c:v>5.4137062150558565E-2</c:v>
                </c:pt>
                <c:pt idx="7">
                  <c:v>5.488491161476839E-2</c:v>
                </c:pt>
                <c:pt idx="8">
                  <c:v>5.6724344512688769E-2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4A-4EA9-A49B-2946A5CBD241}"/>
            </c:ext>
          </c:extLst>
        </c:ser>
        <c:ser>
          <c:idx val="5"/>
          <c:order val="5"/>
          <c:tx>
            <c:strRef>
              <c:f>[1]Sheet4!$A$78</c:f>
              <c:strCache>
                <c:ptCount val="1"/>
                <c:pt idx="0">
                  <c:v>Psychische stoornissen en gedragsstoornissen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[1]Sheet4!$B$72:$J$72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[1]Sheet4!$B$78:$J$78</c:f>
              <c:numCache>
                <c:formatCode>General</c:formatCode>
                <c:ptCount val="9"/>
                <c:pt idx="0">
                  <c:v>4.0817285662252824E-2</c:v>
                </c:pt>
                <c:pt idx="1">
                  <c:v>3.9541840785016706E-2</c:v>
                </c:pt>
                <c:pt idx="2">
                  <c:v>4.0744135758943263E-2</c:v>
                </c:pt>
                <c:pt idx="3">
                  <c:v>4.6373206591746992E-2</c:v>
                </c:pt>
                <c:pt idx="4">
                  <c:v>4.9073737340342295E-2</c:v>
                </c:pt>
                <c:pt idx="5">
                  <c:v>4.8391357783622975E-2</c:v>
                </c:pt>
                <c:pt idx="6">
                  <c:v>5.3185391861056135E-2</c:v>
                </c:pt>
                <c:pt idx="7">
                  <c:v>5.3660097543751242E-2</c:v>
                </c:pt>
                <c:pt idx="8">
                  <c:v>5.6260187174145354E-2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4A-4EA9-A49B-2946A5CBD241}"/>
            </c:ext>
          </c:extLst>
        </c:ser>
        <c:ser>
          <c:idx val="6"/>
          <c:order val="6"/>
          <c:tx>
            <c:strRef>
              <c:f>[1]Sheet4!$A$79</c:f>
              <c:strCache>
                <c:ptCount val="1"/>
                <c:pt idx="0">
                  <c:v>Externe oorzaken van morbiditeit en mortaliteit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[1]Sheet4!$B$72:$J$72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[1]Sheet4!$B$79:$J$79</c:f>
              <c:numCache>
                <c:formatCode>General</c:formatCode>
                <c:ptCount val="9"/>
                <c:pt idx="0">
                  <c:v>3.702224154339627E-2</c:v>
                </c:pt>
                <c:pt idx="1">
                  <c:v>3.780744741528827E-2</c:v>
                </c:pt>
                <c:pt idx="2">
                  <c:v>3.9686457011234896E-2</c:v>
                </c:pt>
                <c:pt idx="3">
                  <c:v>4.1598187713765382E-2</c:v>
                </c:pt>
                <c:pt idx="4">
                  <c:v>4.0643149182839067E-2</c:v>
                </c:pt>
                <c:pt idx="5">
                  <c:v>4.0821952424162367E-2</c:v>
                </c:pt>
                <c:pt idx="6">
                  <c:v>4.0608203830472915E-2</c:v>
                </c:pt>
                <c:pt idx="7">
                  <c:v>4.1478162999580695E-2</c:v>
                </c:pt>
                <c:pt idx="8">
                  <c:v>4.1871309679299661E-2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34A-4EA9-A49B-2946A5CBD241}"/>
            </c:ext>
          </c:extLst>
        </c:ser>
        <c:ser>
          <c:idx val="7"/>
          <c:order val="7"/>
          <c:tx>
            <c:strRef>
              <c:f>[1]Sheet4!$A$80</c:f>
              <c:strCache>
                <c:ptCount val="1"/>
                <c:pt idx="0">
                  <c:v>Ziekten van het spijsverteringsstelsel</c:v>
                </c:pt>
              </c:strCache>
            </c:strRef>
          </c:tx>
          <c:spPr>
            <a:ln w="28575" cap="rnd">
              <a:solidFill>
                <a:schemeClr val="accent2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[1]Sheet4!$B$72:$J$72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[1]Sheet4!$B$80:$J$80</c:f>
              <c:numCache>
                <c:formatCode>General</c:formatCode>
                <c:ptCount val="9"/>
                <c:pt idx="0">
                  <c:v>3.9348615337617937E-2</c:v>
                </c:pt>
                <c:pt idx="1">
                  <c:v>3.8342897717352081E-2</c:v>
                </c:pt>
                <c:pt idx="2">
                  <c:v>4.1167207258026604E-2</c:v>
                </c:pt>
                <c:pt idx="3">
                  <c:v>4.1420512592724203E-2</c:v>
                </c:pt>
                <c:pt idx="4">
                  <c:v>3.8328870080779363E-2</c:v>
                </c:pt>
                <c:pt idx="5">
                  <c:v>3.6790296458804744E-2</c:v>
                </c:pt>
                <c:pt idx="6">
                  <c:v>3.8694048816360078E-2</c:v>
                </c:pt>
                <c:pt idx="7">
                  <c:v>4.0970582393573589E-2</c:v>
                </c:pt>
                <c:pt idx="8">
                  <c:v>4.0360099739856006E-2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34A-4EA9-A49B-2946A5CBD241}"/>
            </c:ext>
          </c:extLst>
        </c:ser>
        <c:ser>
          <c:idx val="8"/>
          <c:order val="8"/>
          <c:tx>
            <c:strRef>
              <c:f>[1]Sheet4!$A$81</c:f>
              <c:strCache>
                <c:ptCount val="1"/>
                <c:pt idx="0">
                  <c:v>Ziekten van het urogenitaal systeem (blaas/nieren)</c:v>
                </c:pt>
              </c:strCache>
            </c:strRef>
          </c:tx>
          <c:spPr>
            <a:ln w="28575" cap="rnd">
              <a:solidFill>
                <a:schemeClr val="accent4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[1]Sheet4!$B$72:$J$72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[1]Sheet4!$B$81:$J$81</c:f>
              <c:numCache>
                <c:formatCode>General</c:formatCode>
                <c:ptCount val="9"/>
                <c:pt idx="0">
                  <c:v>2.5214132133331766E-2</c:v>
                </c:pt>
                <c:pt idx="1">
                  <c:v>2.6772515103190585E-2</c:v>
                </c:pt>
                <c:pt idx="2">
                  <c:v>2.834579043858412E-2</c:v>
                </c:pt>
                <c:pt idx="3">
                  <c:v>2.6429174254874961E-2</c:v>
                </c:pt>
                <c:pt idx="4">
                  <c:v>2.7661145457951754E-2</c:v>
                </c:pt>
                <c:pt idx="5">
                  <c:v>2.8095243564856823E-2</c:v>
                </c:pt>
                <c:pt idx="6">
                  <c:v>2.9328748012847548E-2</c:v>
                </c:pt>
                <c:pt idx="7">
                  <c:v>3.0885176439432394E-2</c:v>
                </c:pt>
                <c:pt idx="8">
                  <c:v>2.8130093587072677E-2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34A-4EA9-A49B-2946A5CBD241}"/>
            </c:ext>
          </c:extLst>
        </c:ser>
        <c:ser>
          <c:idx val="9"/>
          <c:order val="9"/>
          <c:tx>
            <c:strRef>
              <c:f>[1]Sheet4!$A$82</c:f>
              <c:strCache>
                <c:ptCount val="1"/>
                <c:pt idx="0">
                  <c:v>Endocriene, voedings- en stofwisselingsziekten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[1]Sheet4!$B$72:$J$72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[1]Sheet4!$B$82:$J$82</c:f>
              <c:numCache>
                <c:formatCode>General</c:formatCode>
                <c:ptCount val="9"/>
                <c:pt idx="0">
                  <c:v>2.7716746366509618E-2</c:v>
                </c:pt>
                <c:pt idx="1">
                  <c:v>2.772701346773912E-2</c:v>
                </c:pt>
                <c:pt idx="2">
                  <c:v>2.6853288205706764E-2</c:v>
                </c:pt>
                <c:pt idx="3">
                  <c:v>2.8350286501132679E-2</c:v>
                </c:pt>
                <c:pt idx="4">
                  <c:v>2.7738288094687077E-2</c:v>
                </c:pt>
                <c:pt idx="5">
                  <c:v>2.7474988800955651E-2</c:v>
                </c:pt>
                <c:pt idx="6">
                  <c:v>2.613848965599282E-2</c:v>
                </c:pt>
                <c:pt idx="7">
                  <c:v>2.4683865557345575E-2</c:v>
                </c:pt>
                <c:pt idx="8">
                  <c:v>2.5971222245010309E-2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34A-4EA9-A49B-2946A5CBD241}"/>
            </c:ext>
          </c:extLst>
        </c:ser>
        <c:ser>
          <c:idx val="10"/>
          <c:order val="10"/>
          <c:tx>
            <c:strRef>
              <c:f>[1]Sheet4!$A$83</c:f>
              <c:strCache>
                <c:ptCount val="1"/>
                <c:pt idx="0">
                  <c:v>Bepaalde infectieziekten en parasitaire aandoeningen</c:v>
                </c:pt>
              </c:strCache>
            </c:strRef>
          </c:tx>
          <c:spPr>
            <a:ln w="28575" cap="rnd">
              <a:solidFill>
                <a:schemeClr val="tx2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[1]Sheet4!$B$72:$J$72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[1]Sheet4!$B$83:$J$83</c:f>
              <c:numCache>
                <c:formatCode>General</c:formatCode>
                <c:ptCount val="9"/>
                <c:pt idx="0">
                  <c:v>2.4003947785832619E-2</c:v>
                </c:pt>
                <c:pt idx="1">
                  <c:v>2.4793677030346063E-2</c:v>
                </c:pt>
                <c:pt idx="2">
                  <c:v>2.3750763879095568E-2</c:v>
                </c:pt>
                <c:pt idx="3">
                  <c:v>2.4541376093812465E-2</c:v>
                </c:pt>
                <c:pt idx="4">
                  <c:v>2.7297473027628083E-2</c:v>
                </c:pt>
                <c:pt idx="5">
                  <c:v>2.5177748934655013E-2</c:v>
                </c:pt>
                <c:pt idx="6">
                  <c:v>2.2137148666039431E-2</c:v>
                </c:pt>
                <c:pt idx="7">
                  <c:v>2.0038399576280539E-2</c:v>
                </c:pt>
                <c:pt idx="8">
                  <c:v>2.2063665115877418E-2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34A-4EA9-A49B-2946A5CBD241}"/>
            </c:ext>
          </c:extLst>
        </c:ser>
        <c:ser>
          <c:idx val="11"/>
          <c:order val="11"/>
          <c:tx>
            <c:strRef>
              <c:f>[1]Sheet4!$A$84</c:f>
              <c:strCache>
                <c:ptCount val="1"/>
                <c:pt idx="0">
                  <c:v>Onbekend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[1]Sheet4!$B$72:$J$72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[1]Sheet4!$B$84:$J$84</c:f>
              <c:numCache>
                <c:formatCode>General</c:formatCode>
                <c:ptCount val="9"/>
                <c:pt idx="0">
                  <c:v>1.318278483392276E-2</c:v>
                </c:pt>
                <c:pt idx="1">
                  <c:v>0</c:v>
                </c:pt>
                <c:pt idx="2">
                  <c:v>1.1751986085648475E-5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1.1034361000154481E-5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34A-4EA9-A49B-2946A5CBD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480336"/>
        <c:axId val="721272720"/>
      </c:lineChart>
      <c:catAx>
        <c:axId val="189048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721272720"/>
        <c:crosses val="autoZero"/>
        <c:auto val="1"/>
        <c:lblAlgn val="ctr"/>
        <c:lblOffset val="100"/>
        <c:noMultiLvlLbl val="0"/>
      </c:catAx>
      <c:valAx>
        <c:axId val="72127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89048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Causes de décès chez les 65 ans et plus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COD!$A$87</c:f>
              <c:strCache>
                <c:ptCount val="1"/>
                <c:pt idx="0">
                  <c:v>Maladies du système circulatoire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COD!$B$86:$J$86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COD!$B$87:$J$87</c:f>
              <c:numCache>
                <c:formatCode>0.0%</c:formatCode>
                <c:ptCount val="9"/>
                <c:pt idx="0">
                  <c:v>0.33734769888733535</c:v>
                </c:pt>
                <c:pt idx="1">
                  <c:v>0.3372056478366644</c:v>
                </c:pt>
                <c:pt idx="2">
                  <c:v>0.32837399520518967</c:v>
                </c:pt>
                <c:pt idx="3">
                  <c:v>0.31715009105849951</c:v>
                </c:pt>
                <c:pt idx="4">
                  <c:v>0.31350767569235516</c:v>
                </c:pt>
                <c:pt idx="5">
                  <c:v>0.31357324175003731</c:v>
                </c:pt>
                <c:pt idx="6">
                  <c:v>0.30977949366814822</c:v>
                </c:pt>
                <c:pt idx="7">
                  <c:v>0.30138150199721936</c:v>
                </c:pt>
                <c:pt idx="8">
                  <c:v>0.29227879664511391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1B-4057-B414-C56FD69F59D3}"/>
            </c:ext>
          </c:extLst>
        </c:ser>
        <c:ser>
          <c:idx val="1"/>
          <c:order val="1"/>
          <c:tx>
            <c:strRef>
              <c:f>COD!$A$88</c:f>
              <c:strCache>
                <c:ptCount val="1"/>
                <c:pt idx="0">
                  <c:v>Néoplasmes (cancers)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COD!$B$86:$J$86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COD!$B$88:$J$88</c:f>
              <c:numCache>
                <c:formatCode>0.0%</c:formatCode>
                <c:ptCount val="9"/>
                <c:pt idx="0">
                  <c:v>0.2414376520073786</c:v>
                </c:pt>
                <c:pt idx="1">
                  <c:v>0.24694735126703837</c:v>
                </c:pt>
                <c:pt idx="2">
                  <c:v>0.24950641658440276</c:v>
                </c:pt>
                <c:pt idx="3">
                  <c:v>0.23732954293075112</c:v>
                </c:pt>
                <c:pt idx="4">
                  <c:v>0.24067400623753321</c:v>
                </c:pt>
                <c:pt idx="5">
                  <c:v>0.25111128978532293</c:v>
                </c:pt>
                <c:pt idx="6">
                  <c:v>0.2369875309563205</c:v>
                </c:pt>
                <c:pt idx="7">
                  <c:v>0.24433385562642068</c:v>
                </c:pt>
                <c:pt idx="8">
                  <c:v>0.23813430338618971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1B-4057-B414-C56FD69F59D3}"/>
            </c:ext>
          </c:extLst>
        </c:ser>
        <c:ser>
          <c:idx val="2"/>
          <c:order val="2"/>
          <c:tx>
            <c:strRef>
              <c:f>COD!$A$89</c:f>
              <c:strCache>
                <c:ptCount val="1"/>
                <c:pt idx="0">
                  <c:v>Maladies du système respiratoire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COD!$B$86:$J$86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COD!$B$89:$J$89</c:f>
              <c:numCache>
                <c:formatCode>0.0%</c:formatCode>
                <c:ptCount val="9"/>
                <c:pt idx="0">
                  <c:v>0.11926777972295002</c:v>
                </c:pt>
                <c:pt idx="1">
                  <c:v>0.1152382171832986</c:v>
                </c:pt>
                <c:pt idx="2">
                  <c:v>0.11144408405020448</c:v>
                </c:pt>
                <c:pt idx="3">
                  <c:v>0.11581086483365166</c:v>
                </c:pt>
                <c:pt idx="4">
                  <c:v>0.1143253876417496</c:v>
                </c:pt>
                <c:pt idx="5">
                  <c:v>0.10682165378297975</c:v>
                </c:pt>
                <c:pt idx="6">
                  <c:v>0.11795304372276114</c:v>
                </c:pt>
                <c:pt idx="7">
                  <c:v>0.11283737558757972</c:v>
                </c:pt>
                <c:pt idx="8">
                  <c:v>0.1228829567901901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1B-4057-B414-C56FD69F59D3}"/>
            </c:ext>
          </c:extLst>
        </c:ser>
        <c:ser>
          <c:idx val="3"/>
          <c:order val="3"/>
          <c:tx>
            <c:strRef>
              <c:f>COD!$A$90</c:f>
              <c:strCache>
                <c:ptCount val="1"/>
                <c:pt idx="0">
                  <c:v>Autres causes naturelles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COD!$B$86:$J$86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COD!$B$90:$J$90</c:f>
              <c:numCache>
                <c:formatCode>0.0%</c:formatCode>
                <c:ptCount val="9"/>
                <c:pt idx="0">
                  <c:v>4.9053588842805279E-2</c:v>
                </c:pt>
                <c:pt idx="1">
                  <c:v>5.7258261648954124E-2</c:v>
                </c:pt>
                <c:pt idx="2">
                  <c:v>6.1016311756686883E-2</c:v>
                </c:pt>
                <c:pt idx="3">
                  <c:v>6.6683693865766447E-2</c:v>
                </c:pt>
                <c:pt idx="4">
                  <c:v>6.6838584542819671E-2</c:v>
                </c:pt>
                <c:pt idx="5">
                  <c:v>6.9548936952251866E-2</c:v>
                </c:pt>
                <c:pt idx="6">
                  <c:v>7.1050838659442631E-2</c:v>
                </c:pt>
                <c:pt idx="7">
                  <c:v>7.4835036303047692E-2</c:v>
                </c:pt>
                <c:pt idx="8">
                  <c:v>7.5323021124556078E-2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1B-4057-B414-C56FD69F59D3}"/>
            </c:ext>
          </c:extLst>
        </c:ser>
        <c:ser>
          <c:idx val="4"/>
          <c:order val="4"/>
          <c:tx>
            <c:strRef>
              <c:f>COD!$A$91</c:f>
              <c:strCache>
                <c:ptCount val="1"/>
                <c:pt idx="0">
                  <c:v>Maladies du système nerveux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COD!$B$86:$J$86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COD!$B$91:$J$91</c:f>
              <c:numCache>
                <c:formatCode>0.0%</c:formatCode>
                <c:ptCount val="9"/>
                <c:pt idx="0">
                  <c:v>4.5587526876666944E-2</c:v>
                </c:pt>
                <c:pt idx="1">
                  <c:v>4.8365130545111691E-2</c:v>
                </c:pt>
                <c:pt idx="2">
                  <c:v>4.9099797865839324E-2</c:v>
                </c:pt>
                <c:pt idx="3">
                  <c:v>5.4313063563274554E-2</c:v>
                </c:pt>
                <c:pt idx="4">
                  <c:v>5.3911682701314731E-2</c:v>
                </c:pt>
                <c:pt idx="5">
                  <c:v>5.2193289762350534E-2</c:v>
                </c:pt>
                <c:pt idx="6">
                  <c:v>5.4137062150558565E-2</c:v>
                </c:pt>
                <c:pt idx="7">
                  <c:v>5.488491161476839E-2</c:v>
                </c:pt>
                <c:pt idx="8">
                  <c:v>5.6724344512688769E-2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1B-4057-B414-C56FD69F59D3}"/>
            </c:ext>
          </c:extLst>
        </c:ser>
        <c:ser>
          <c:idx val="5"/>
          <c:order val="5"/>
          <c:tx>
            <c:strRef>
              <c:f>COD!$A$92</c:f>
              <c:strCache>
                <c:ptCount val="1"/>
                <c:pt idx="0">
                  <c:v>Troubles psychiatriques et comportementaux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COD!$B$86:$J$86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COD!$B$92:$J$92</c:f>
              <c:numCache>
                <c:formatCode>0.0%</c:formatCode>
                <c:ptCount val="9"/>
                <c:pt idx="0">
                  <c:v>4.0817285662252824E-2</c:v>
                </c:pt>
                <c:pt idx="1">
                  <c:v>3.9541840785016706E-2</c:v>
                </c:pt>
                <c:pt idx="2">
                  <c:v>4.0744135758943263E-2</c:v>
                </c:pt>
                <c:pt idx="3">
                  <c:v>4.6373206591746992E-2</c:v>
                </c:pt>
                <c:pt idx="4">
                  <c:v>4.9073737340342295E-2</c:v>
                </c:pt>
                <c:pt idx="5">
                  <c:v>4.8391357783622975E-2</c:v>
                </c:pt>
                <c:pt idx="6">
                  <c:v>5.3185391861056135E-2</c:v>
                </c:pt>
                <c:pt idx="7">
                  <c:v>5.3660097543751242E-2</c:v>
                </c:pt>
                <c:pt idx="8">
                  <c:v>5.6260187174145354E-2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1B-4057-B414-C56FD69F59D3}"/>
            </c:ext>
          </c:extLst>
        </c:ser>
        <c:ser>
          <c:idx val="6"/>
          <c:order val="6"/>
          <c:tx>
            <c:strRef>
              <c:f>COD!$A$93</c:f>
              <c:strCache>
                <c:ptCount val="1"/>
                <c:pt idx="0">
                  <c:v>Causes externes de morbidité et de mortalité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COD!$B$86:$J$86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COD!$B$93:$J$93</c:f>
              <c:numCache>
                <c:formatCode>0.0%</c:formatCode>
                <c:ptCount val="9"/>
                <c:pt idx="0">
                  <c:v>3.702224154339627E-2</c:v>
                </c:pt>
                <c:pt idx="1">
                  <c:v>3.780744741528827E-2</c:v>
                </c:pt>
                <c:pt idx="2">
                  <c:v>3.9686457011234896E-2</c:v>
                </c:pt>
                <c:pt idx="3">
                  <c:v>4.1598187713765382E-2</c:v>
                </c:pt>
                <c:pt idx="4">
                  <c:v>4.0643149182839067E-2</c:v>
                </c:pt>
                <c:pt idx="5">
                  <c:v>4.0821952424162367E-2</c:v>
                </c:pt>
                <c:pt idx="6">
                  <c:v>4.0608203830472915E-2</c:v>
                </c:pt>
                <c:pt idx="7">
                  <c:v>4.1478162999580695E-2</c:v>
                </c:pt>
                <c:pt idx="8">
                  <c:v>4.1871309679299661E-2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1B-4057-B414-C56FD69F59D3}"/>
            </c:ext>
          </c:extLst>
        </c:ser>
        <c:ser>
          <c:idx val="7"/>
          <c:order val="7"/>
          <c:tx>
            <c:strRef>
              <c:f>COD!$A$94</c:f>
              <c:strCache>
                <c:ptCount val="1"/>
                <c:pt idx="0">
                  <c:v>Maladies du système digestif</c:v>
                </c:pt>
              </c:strCache>
            </c:strRef>
          </c:tx>
          <c:spPr>
            <a:ln w="28575" cap="rnd">
              <a:solidFill>
                <a:schemeClr val="accent4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COD!$B$86:$J$86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COD!$B$94:$J$94</c:f>
              <c:numCache>
                <c:formatCode>0.0%</c:formatCode>
                <c:ptCount val="9"/>
                <c:pt idx="0">
                  <c:v>3.9348615337617937E-2</c:v>
                </c:pt>
                <c:pt idx="1">
                  <c:v>3.8342897717352081E-2</c:v>
                </c:pt>
                <c:pt idx="2">
                  <c:v>4.1167207258026604E-2</c:v>
                </c:pt>
                <c:pt idx="3">
                  <c:v>4.1420512592724203E-2</c:v>
                </c:pt>
                <c:pt idx="4">
                  <c:v>3.8328870080779363E-2</c:v>
                </c:pt>
                <c:pt idx="5">
                  <c:v>3.6790296458804744E-2</c:v>
                </c:pt>
                <c:pt idx="6">
                  <c:v>3.8694048816360078E-2</c:v>
                </c:pt>
                <c:pt idx="7">
                  <c:v>4.0970582393573589E-2</c:v>
                </c:pt>
                <c:pt idx="8">
                  <c:v>4.0360099739856006E-2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51B-4057-B414-C56FD69F59D3}"/>
            </c:ext>
          </c:extLst>
        </c:ser>
        <c:ser>
          <c:idx val="8"/>
          <c:order val="8"/>
          <c:tx>
            <c:strRef>
              <c:f>COD!$A$95</c:f>
              <c:strCache>
                <c:ptCount val="1"/>
                <c:pt idx="0">
                  <c:v>Maladies du système génito-urinaire (vessie / reins)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COD!$B$86:$J$86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COD!$B$95:$J$95</c:f>
              <c:numCache>
                <c:formatCode>0.0%</c:formatCode>
                <c:ptCount val="9"/>
                <c:pt idx="0">
                  <c:v>2.5214132133331766E-2</c:v>
                </c:pt>
                <c:pt idx="1">
                  <c:v>2.6772515103190585E-2</c:v>
                </c:pt>
                <c:pt idx="2">
                  <c:v>2.834579043858412E-2</c:v>
                </c:pt>
                <c:pt idx="3">
                  <c:v>2.6429174254874961E-2</c:v>
                </c:pt>
                <c:pt idx="4">
                  <c:v>2.7661145457951754E-2</c:v>
                </c:pt>
                <c:pt idx="5">
                  <c:v>2.8095243564856823E-2</c:v>
                </c:pt>
                <c:pt idx="6">
                  <c:v>2.9328748012847548E-2</c:v>
                </c:pt>
                <c:pt idx="7">
                  <c:v>3.0885176439432394E-2</c:v>
                </c:pt>
                <c:pt idx="8">
                  <c:v>2.8130093587072677E-2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51B-4057-B414-C56FD69F59D3}"/>
            </c:ext>
          </c:extLst>
        </c:ser>
        <c:ser>
          <c:idx val="9"/>
          <c:order val="9"/>
          <c:tx>
            <c:strRef>
              <c:f>COD!$A$96</c:f>
              <c:strCache>
                <c:ptCount val="1"/>
                <c:pt idx="0">
                  <c:v>Maladies endocriniennes, nutritionnelles et métaboliques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COD!$B$86:$J$86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COD!$B$96:$J$96</c:f>
              <c:numCache>
                <c:formatCode>0.0%</c:formatCode>
                <c:ptCount val="9"/>
                <c:pt idx="0">
                  <c:v>2.7716746366509618E-2</c:v>
                </c:pt>
                <c:pt idx="1">
                  <c:v>2.772701346773912E-2</c:v>
                </c:pt>
                <c:pt idx="2">
                  <c:v>2.6853288205706764E-2</c:v>
                </c:pt>
                <c:pt idx="3">
                  <c:v>2.8350286501132679E-2</c:v>
                </c:pt>
                <c:pt idx="4">
                  <c:v>2.7738288094687077E-2</c:v>
                </c:pt>
                <c:pt idx="5">
                  <c:v>2.7474988800955651E-2</c:v>
                </c:pt>
                <c:pt idx="6">
                  <c:v>2.613848965599282E-2</c:v>
                </c:pt>
                <c:pt idx="7">
                  <c:v>2.4683865557345575E-2</c:v>
                </c:pt>
                <c:pt idx="8">
                  <c:v>2.5971222245010309E-2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51B-4057-B414-C56FD69F59D3}"/>
            </c:ext>
          </c:extLst>
        </c:ser>
        <c:ser>
          <c:idx val="10"/>
          <c:order val="10"/>
          <c:tx>
            <c:strRef>
              <c:f>COD!$A$97</c:f>
              <c:strCache>
                <c:ptCount val="1"/>
                <c:pt idx="0">
                  <c:v>Certaines maladies infectieuses et infestations</c:v>
                </c:pt>
              </c:strCache>
            </c:strRef>
          </c:tx>
          <c:spPr>
            <a:ln w="28575" cap="rnd">
              <a:solidFill>
                <a:schemeClr val="tx2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COD!$B$86:$J$86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COD!$B$97:$J$97</c:f>
              <c:numCache>
                <c:formatCode>0.0%</c:formatCode>
                <c:ptCount val="9"/>
                <c:pt idx="0">
                  <c:v>2.4003947785832619E-2</c:v>
                </c:pt>
                <c:pt idx="1">
                  <c:v>2.4793677030346063E-2</c:v>
                </c:pt>
                <c:pt idx="2">
                  <c:v>2.3750763879095568E-2</c:v>
                </c:pt>
                <c:pt idx="3">
                  <c:v>2.4541376093812465E-2</c:v>
                </c:pt>
                <c:pt idx="4">
                  <c:v>2.7297473027628083E-2</c:v>
                </c:pt>
                <c:pt idx="5">
                  <c:v>2.5177748934655013E-2</c:v>
                </c:pt>
                <c:pt idx="6">
                  <c:v>2.2137148666039431E-2</c:v>
                </c:pt>
                <c:pt idx="7">
                  <c:v>2.0038399576280539E-2</c:v>
                </c:pt>
                <c:pt idx="8">
                  <c:v>2.2063665115877418E-2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51B-4057-B414-C56FD69F59D3}"/>
            </c:ext>
          </c:extLst>
        </c:ser>
        <c:ser>
          <c:idx val="11"/>
          <c:order val="11"/>
          <c:tx>
            <c:strRef>
              <c:f>COD!$A$98</c:f>
              <c:strCache>
                <c:ptCount val="1"/>
                <c:pt idx="0">
                  <c:v>Inconnue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COD!$B$86:$J$86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COD!$B$98:$J$98</c:f>
              <c:numCache>
                <c:formatCode>0.0%</c:formatCode>
                <c:ptCount val="9"/>
                <c:pt idx="0">
                  <c:v>1.318278483392276E-2</c:v>
                </c:pt>
                <c:pt idx="1">
                  <c:v>0</c:v>
                </c:pt>
                <c:pt idx="2">
                  <c:v>1.1751986085648475E-5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1.1034361000154481E-5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51B-4057-B414-C56FD69F5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5316096"/>
        <c:axId val="1122558608"/>
      </c:lineChart>
      <c:catAx>
        <c:axId val="112531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122558608"/>
        <c:crosses val="autoZero"/>
        <c:auto val="1"/>
        <c:lblAlgn val="ctr"/>
        <c:lblOffset val="100"/>
        <c:noMultiLvlLbl val="0"/>
      </c:catAx>
      <c:valAx>
        <c:axId val="112255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12531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85+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'Sterfte94-20'!$N$4</c:f>
              <c:strCache>
                <c:ptCount val="1"/>
                <c:pt idx="0">
                  <c:v>Bevolking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'Sterfte94-20'!$M$5:$M$31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'Sterfte94-20'!$N$5:$N$31</c:f>
              <c:numCache>
                <c:formatCode>_-* #,##0_-;\-* #,##0_-;_-* "-"??_-;_-@_-</c:formatCode>
                <c:ptCount val="27"/>
                <c:pt idx="0">
                  <c:v>160387.5</c:v>
                </c:pt>
                <c:pt idx="1">
                  <c:v>165316.5</c:v>
                </c:pt>
                <c:pt idx="2">
                  <c:v>169746</c:v>
                </c:pt>
                <c:pt idx="3">
                  <c:v>174288</c:v>
                </c:pt>
                <c:pt idx="4">
                  <c:v>179617.5</c:v>
                </c:pt>
                <c:pt idx="5">
                  <c:v>184330.5</c:v>
                </c:pt>
                <c:pt idx="6">
                  <c:v>185547.5</c:v>
                </c:pt>
                <c:pt idx="7">
                  <c:v>181741</c:v>
                </c:pt>
                <c:pt idx="8">
                  <c:v>174319</c:v>
                </c:pt>
                <c:pt idx="9">
                  <c:v>165651.5</c:v>
                </c:pt>
                <c:pt idx="10">
                  <c:v>163518</c:v>
                </c:pt>
                <c:pt idx="11">
                  <c:v>172651</c:v>
                </c:pt>
                <c:pt idx="12">
                  <c:v>187199</c:v>
                </c:pt>
                <c:pt idx="13">
                  <c:v>201900.5</c:v>
                </c:pt>
                <c:pt idx="14">
                  <c:v>215734.5</c:v>
                </c:pt>
                <c:pt idx="15">
                  <c:v>228856.5</c:v>
                </c:pt>
                <c:pt idx="16">
                  <c:v>241820</c:v>
                </c:pt>
                <c:pt idx="17">
                  <c:v>254217.5</c:v>
                </c:pt>
                <c:pt idx="18">
                  <c:v>263594</c:v>
                </c:pt>
                <c:pt idx="19">
                  <c:v>271989</c:v>
                </c:pt>
                <c:pt idx="20">
                  <c:v>283000</c:v>
                </c:pt>
                <c:pt idx="21">
                  <c:v>292258</c:v>
                </c:pt>
                <c:pt idx="22">
                  <c:v>305788</c:v>
                </c:pt>
                <c:pt idx="23">
                  <c:v>315391</c:v>
                </c:pt>
                <c:pt idx="24">
                  <c:v>323640</c:v>
                </c:pt>
                <c:pt idx="25">
                  <c:v>331406</c:v>
                </c:pt>
                <c:pt idx="26">
                  <c:v>335139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D-42A3-9A00-2DEBD100D55E}"/>
            </c:ext>
          </c:extLst>
        </c:ser>
        <c:ser>
          <c:idx val="1"/>
          <c:order val="1"/>
          <c:tx>
            <c:strRef>
              <c:f>'Sterfte94-20'!$O$4</c:f>
              <c:strCache>
                <c:ptCount val="1"/>
                <c:pt idx="0">
                  <c:v>Overlijdens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'Sterfte94-20'!$M$5:$M$31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'Sterfte94-20'!$O$5:$O$31</c:f>
              <c:numCache>
                <c:formatCode>_-* #,##0_-;\-* #,##0_-;_-* "-"??_-;_-@_-</c:formatCode>
                <c:ptCount val="27"/>
                <c:pt idx="0">
                  <c:v>27791</c:v>
                </c:pt>
                <c:pt idx="1">
                  <c:v>28319</c:v>
                </c:pt>
                <c:pt idx="2">
                  <c:v>29432</c:v>
                </c:pt>
                <c:pt idx="3">
                  <c:v>29868</c:v>
                </c:pt>
                <c:pt idx="4">
                  <c:v>30462</c:v>
                </c:pt>
                <c:pt idx="5">
                  <c:v>31815</c:v>
                </c:pt>
                <c:pt idx="6">
                  <c:v>32242</c:v>
                </c:pt>
                <c:pt idx="7">
                  <c:v>31473</c:v>
                </c:pt>
                <c:pt idx="8">
                  <c:v>31602</c:v>
                </c:pt>
                <c:pt idx="9">
                  <c:v>31251</c:v>
                </c:pt>
                <c:pt idx="10">
                  <c:v>28403</c:v>
                </c:pt>
                <c:pt idx="11">
                  <c:v>29994</c:v>
                </c:pt>
                <c:pt idx="12">
                  <c:v>30188</c:v>
                </c:pt>
                <c:pt idx="13">
                  <c:v>31411</c:v>
                </c:pt>
                <c:pt idx="14">
                  <c:v>33523</c:v>
                </c:pt>
                <c:pt idx="15">
                  <c:v>34523</c:v>
                </c:pt>
                <c:pt idx="16">
                  <c:v>35948</c:v>
                </c:pt>
                <c:pt idx="17">
                  <c:v>36594</c:v>
                </c:pt>
                <c:pt idx="18">
                  <c:v>40381</c:v>
                </c:pt>
                <c:pt idx="19">
                  <c:v>41209</c:v>
                </c:pt>
                <c:pt idx="20">
                  <c:v>40103</c:v>
                </c:pt>
                <c:pt idx="21">
                  <c:v>44022</c:v>
                </c:pt>
                <c:pt idx="22">
                  <c:v>43615</c:v>
                </c:pt>
                <c:pt idx="23">
                  <c:v>45858</c:v>
                </c:pt>
                <c:pt idx="24">
                  <c:v>46857</c:v>
                </c:pt>
                <c:pt idx="25">
                  <c:v>46575</c:v>
                </c:pt>
                <c:pt idx="26">
                  <c:v>55343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9D-42A3-9A00-2DEBD100D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700943"/>
        <c:axId val="235890720"/>
      </c:barChart>
      <c:lineChart>
        <c:grouping val="standard"/>
        <c:varyColors val="0"/>
        <c:ser>
          <c:idx val="2"/>
          <c:order val="2"/>
          <c:tx>
            <c:strRef>
              <c:f>'Sterfte94-20'!$P$4</c:f>
              <c:strCache>
                <c:ptCount val="1"/>
                <c:pt idx="0">
                  <c:v>Ratio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'Sterfte94-20'!$M$5:$M$31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'Sterfte94-20'!$P$5:$P$31</c:f>
              <c:numCache>
                <c:formatCode>0.00%</c:formatCode>
                <c:ptCount val="27"/>
                <c:pt idx="0">
                  <c:v>0.17327410178474009</c:v>
                </c:pt>
                <c:pt idx="1">
                  <c:v>0.17130171519479301</c:v>
                </c:pt>
                <c:pt idx="2">
                  <c:v>0.17338847454431916</c:v>
                </c:pt>
                <c:pt idx="3">
                  <c:v>0.17137152299641972</c:v>
                </c:pt>
                <c:pt idx="4">
                  <c:v>0.16959371998830849</c:v>
                </c:pt>
                <c:pt idx="5">
                  <c:v>0.1725975896555372</c:v>
                </c:pt>
                <c:pt idx="6">
                  <c:v>0.17376682520648351</c:v>
                </c:pt>
                <c:pt idx="7">
                  <c:v>0.1731750127929306</c:v>
                </c:pt>
                <c:pt idx="8">
                  <c:v>0.18128832772101722</c:v>
                </c:pt>
                <c:pt idx="9">
                  <c:v>0.18865509820315543</c:v>
                </c:pt>
                <c:pt idx="10">
                  <c:v>0.17369953155004342</c:v>
                </c:pt>
                <c:pt idx="11">
                  <c:v>0.17372618751122207</c:v>
                </c:pt>
                <c:pt idx="12">
                  <c:v>0.16126154520056196</c:v>
                </c:pt>
                <c:pt idx="13">
                  <c:v>0.15557663304449468</c:v>
                </c:pt>
                <c:pt idx="14">
                  <c:v>0.15539007437382524</c:v>
                </c:pt>
                <c:pt idx="15">
                  <c:v>0.15084998678211017</c:v>
                </c:pt>
                <c:pt idx="16">
                  <c:v>0.1486560251426681</c:v>
                </c:pt>
                <c:pt idx="17">
                  <c:v>0.14394760392183858</c:v>
                </c:pt>
                <c:pt idx="18">
                  <c:v>0.15319392702413559</c:v>
                </c:pt>
                <c:pt idx="19">
                  <c:v>0.1515098037052969</c:v>
                </c:pt>
                <c:pt idx="20">
                  <c:v>0.14170671378091873</c:v>
                </c:pt>
                <c:pt idx="21">
                  <c:v>0.15062718556891513</c:v>
                </c:pt>
                <c:pt idx="22">
                  <c:v>0.14263149633079128</c:v>
                </c:pt>
                <c:pt idx="23">
                  <c:v>0.14540047116119356</c:v>
                </c:pt>
                <c:pt idx="24">
                  <c:v>0.14478123841305154</c:v>
                </c:pt>
                <c:pt idx="25">
                  <c:v>0.14053758833575736</c:v>
                </c:pt>
                <c:pt idx="26">
                  <c:v>0.16513446659445782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9D-42A3-9A00-2DEBD100D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77888"/>
        <c:axId val="235878656"/>
      </c:lineChart>
      <c:catAx>
        <c:axId val="1781700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235890720"/>
        <c:crosses val="autoZero"/>
        <c:auto val="1"/>
        <c:lblAlgn val="ctr"/>
        <c:lblOffset val="100"/>
        <c:noMultiLvlLbl val="0"/>
      </c:catAx>
      <c:valAx>
        <c:axId val="23589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781700943"/>
        <c:crosses val="autoZero"/>
        <c:crossBetween val="between"/>
      </c:valAx>
      <c:valAx>
        <c:axId val="23587865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79477888"/>
        <c:crosses val="max"/>
        <c:crossBetween val="between"/>
      </c:valAx>
      <c:catAx>
        <c:axId val="79477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5878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75-84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>
        <c:manualLayout>
          <c:layoutTarget val="inner"/>
          <c:xMode val="edge"/>
          <c:yMode val="edge"/>
          <c:x val="0.13756736657917759"/>
          <c:y val="0.11794117647058824"/>
          <c:w val="0.77965726159230098"/>
          <c:h val="0.728224229324275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'Sterfte94-20'!$J$4</c:f>
              <c:strCache>
                <c:ptCount val="1"/>
                <c:pt idx="0">
                  <c:v>Bevolking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'Sterfte94-20'!$I$5:$I$31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'Sterfte94-20'!$J$5:$J$31</c:f>
              <c:numCache>
                <c:formatCode>_-* #,##0_-;\-* #,##0_-;_-* "-"??_-;_-@_-</c:formatCode>
                <c:ptCount val="27"/>
                <c:pt idx="0">
                  <c:v>459407.5</c:v>
                </c:pt>
                <c:pt idx="1">
                  <c:v>468951.5</c:v>
                </c:pt>
                <c:pt idx="2">
                  <c:v>488495</c:v>
                </c:pt>
                <c:pt idx="3">
                  <c:v>506532</c:v>
                </c:pt>
                <c:pt idx="4">
                  <c:v>523332.5</c:v>
                </c:pt>
                <c:pt idx="5">
                  <c:v>540758</c:v>
                </c:pt>
                <c:pt idx="6">
                  <c:v>561042.5</c:v>
                </c:pt>
                <c:pt idx="7">
                  <c:v>586147.5</c:v>
                </c:pt>
                <c:pt idx="8">
                  <c:v>612956</c:v>
                </c:pt>
                <c:pt idx="9">
                  <c:v>638889.5</c:v>
                </c:pt>
                <c:pt idx="10">
                  <c:v>659856.5</c:v>
                </c:pt>
                <c:pt idx="11">
                  <c:v>673501.5</c:v>
                </c:pt>
                <c:pt idx="12">
                  <c:v>683654</c:v>
                </c:pt>
                <c:pt idx="13">
                  <c:v>693436.5</c:v>
                </c:pt>
                <c:pt idx="14">
                  <c:v>700004</c:v>
                </c:pt>
                <c:pt idx="15">
                  <c:v>703462.5</c:v>
                </c:pt>
                <c:pt idx="16">
                  <c:v>705804</c:v>
                </c:pt>
                <c:pt idx="17">
                  <c:v>707605.5</c:v>
                </c:pt>
                <c:pt idx="18">
                  <c:v>709228</c:v>
                </c:pt>
                <c:pt idx="19">
                  <c:v>712628</c:v>
                </c:pt>
                <c:pt idx="20">
                  <c:v>719129</c:v>
                </c:pt>
                <c:pt idx="21">
                  <c:v>716616</c:v>
                </c:pt>
                <c:pt idx="22">
                  <c:v>702859</c:v>
                </c:pt>
                <c:pt idx="23">
                  <c:v>689278</c:v>
                </c:pt>
                <c:pt idx="24">
                  <c:v>687440</c:v>
                </c:pt>
                <c:pt idx="25">
                  <c:v>694826</c:v>
                </c:pt>
                <c:pt idx="26">
                  <c:v>698940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B-42B8-9173-82F68BB681D3}"/>
            </c:ext>
          </c:extLst>
        </c:ser>
        <c:ser>
          <c:idx val="1"/>
          <c:order val="1"/>
          <c:tx>
            <c:strRef>
              <c:f>'Sterfte94-20'!$K$4</c:f>
              <c:strCache>
                <c:ptCount val="1"/>
                <c:pt idx="0">
                  <c:v>Overlijdens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'Sterfte94-20'!$I$5:$I$31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'Sterfte94-20'!$K$5:$K$31</c:f>
              <c:numCache>
                <c:formatCode>_-* #,##0_-;\-* #,##0_-;_-* "-"??_-;_-@_-</c:formatCode>
                <c:ptCount val="27"/>
                <c:pt idx="0">
                  <c:v>30645</c:v>
                </c:pt>
                <c:pt idx="1">
                  <c:v>31268</c:v>
                </c:pt>
                <c:pt idx="2">
                  <c:v>31264</c:v>
                </c:pt>
                <c:pt idx="3">
                  <c:v>31330</c:v>
                </c:pt>
                <c:pt idx="4">
                  <c:v>31606</c:v>
                </c:pt>
                <c:pt idx="5">
                  <c:v>31555</c:v>
                </c:pt>
                <c:pt idx="6">
                  <c:v>31640</c:v>
                </c:pt>
                <c:pt idx="7">
                  <c:v>32151</c:v>
                </c:pt>
                <c:pt idx="8">
                  <c:v>34510</c:v>
                </c:pt>
                <c:pt idx="9">
                  <c:v>36896</c:v>
                </c:pt>
                <c:pt idx="10">
                  <c:v>36576</c:v>
                </c:pt>
                <c:pt idx="11">
                  <c:v>36261</c:v>
                </c:pt>
                <c:pt idx="12">
                  <c:v>35638</c:v>
                </c:pt>
                <c:pt idx="13">
                  <c:v>35002</c:v>
                </c:pt>
                <c:pt idx="14">
                  <c:v>35270</c:v>
                </c:pt>
                <c:pt idx="15">
                  <c:v>34568</c:v>
                </c:pt>
                <c:pt idx="16">
                  <c:v>34084</c:v>
                </c:pt>
                <c:pt idx="17">
                  <c:v>32847</c:v>
                </c:pt>
                <c:pt idx="18">
                  <c:v>33382</c:v>
                </c:pt>
                <c:pt idx="19">
                  <c:v>33050</c:v>
                </c:pt>
                <c:pt idx="20">
                  <c:v>31021</c:v>
                </c:pt>
                <c:pt idx="21">
                  <c:v>32142</c:v>
                </c:pt>
                <c:pt idx="22">
                  <c:v>30400</c:v>
                </c:pt>
                <c:pt idx="23">
                  <c:v>29575</c:v>
                </c:pt>
                <c:pt idx="24">
                  <c:v>29334</c:v>
                </c:pt>
                <c:pt idx="25">
                  <c:v>28251</c:v>
                </c:pt>
                <c:pt idx="26">
                  <c:v>33183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3B-42B8-9173-82F68BB68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892287"/>
        <c:axId val="673789311"/>
      </c:barChart>
      <c:lineChart>
        <c:grouping val="standard"/>
        <c:varyColors val="0"/>
        <c:ser>
          <c:idx val="2"/>
          <c:order val="2"/>
          <c:tx>
            <c:strRef>
              <c:f>'Sterfte94-20'!$L$4</c:f>
              <c:strCache>
                <c:ptCount val="1"/>
                <c:pt idx="0">
                  <c:v>Ratio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'Sterfte94-20'!$I$5:$I$31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'Sterfte94-20'!$L$5:$L$31</c:f>
              <c:numCache>
                <c:formatCode>0.0%</c:formatCode>
                <c:ptCount val="27"/>
                <c:pt idx="0">
                  <c:v>6.670548478202902E-2</c:v>
                </c:pt>
                <c:pt idx="1">
                  <c:v>6.6676404702831746E-2</c:v>
                </c:pt>
                <c:pt idx="2">
                  <c:v>6.4000655073235144E-2</c:v>
                </c:pt>
                <c:pt idx="3">
                  <c:v>6.1851965917256953E-2</c:v>
                </c:pt>
                <c:pt idx="4">
                  <c:v>6.0393726741603093E-2</c:v>
                </c:pt>
                <c:pt idx="5">
                  <c:v>5.835327447767763E-2</c:v>
                </c:pt>
                <c:pt idx="6">
                  <c:v>5.6395014637928502E-2</c:v>
                </c:pt>
                <c:pt idx="7">
                  <c:v>5.4851381264954639E-2</c:v>
                </c:pt>
                <c:pt idx="8">
                  <c:v>5.6300941666285999E-2</c:v>
                </c:pt>
                <c:pt idx="9">
                  <c:v>5.775020563023809E-2</c:v>
                </c:pt>
                <c:pt idx="10">
                  <c:v>5.5430233694750301E-2</c:v>
                </c:pt>
                <c:pt idx="11">
                  <c:v>5.3839523742708811E-2</c:v>
                </c:pt>
                <c:pt idx="12">
                  <c:v>5.2128708381725258E-2</c:v>
                </c:pt>
                <c:pt idx="13">
                  <c:v>5.0476143093131094E-2</c:v>
                </c:pt>
                <c:pt idx="14">
                  <c:v>5.0385426368992174E-2</c:v>
                </c:pt>
                <c:pt idx="15">
                  <c:v>4.9139790678252214E-2</c:v>
                </c:pt>
                <c:pt idx="16">
                  <c:v>4.8291026970660407E-2</c:v>
                </c:pt>
                <c:pt idx="17">
                  <c:v>4.6419933140711883E-2</c:v>
                </c:pt>
                <c:pt idx="18">
                  <c:v>4.7068079658445519E-2</c:v>
                </c:pt>
                <c:pt idx="19">
                  <c:v>4.6377633211156455E-2</c:v>
                </c:pt>
                <c:pt idx="20">
                  <c:v>4.3136905895882378E-2</c:v>
                </c:pt>
                <c:pt idx="21">
                  <c:v>4.4852473291135002E-2</c:v>
                </c:pt>
                <c:pt idx="22">
                  <c:v>4.3251918236801405E-2</c:v>
                </c:pt>
                <c:pt idx="23">
                  <c:v>4.2907215956406557E-2</c:v>
                </c:pt>
                <c:pt idx="24">
                  <c:v>4.2671360409635747E-2</c:v>
                </c:pt>
                <c:pt idx="25">
                  <c:v>4.0659100263950976E-2</c:v>
                </c:pt>
                <c:pt idx="26">
                  <c:v>4.7476178212722125E-2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3B-42B8-9173-82F68BB68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835199"/>
        <c:axId val="679276943"/>
      </c:lineChart>
      <c:catAx>
        <c:axId val="1109892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673789311"/>
        <c:crosses val="autoZero"/>
        <c:auto val="1"/>
        <c:lblAlgn val="ctr"/>
        <c:lblOffset val="100"/>
        <c:noMultiLvlLbl val="0"/>
      </c:catAx>
      <c:valAx>
        <c:axId val="673789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109892287"/>
        <c:crosses val="autoZero"/>
        <c:crossBetween val="between"/>
      </c:valAx>
      <c:valAx>
        <c:axId val="679276943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116835199"/>
        <c:crosses val="max"/>
        <c:crossBetween val="between"/>
      </c:valAx>
      <c:catAx>
        <c:axId val="11168351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92769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65-74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'Sterfte94-20'!$F$4</c:f>
              <c:strCache>
                <c:ptCount val="1"/>
                <c:pt idx="0">
                  <c:v>Bevolking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'Sterfte94-20'!$E$5:$E$31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'Sterfte94-20'!$F$5:$F$31</c:f>
              <c:numCache>
                <c:formatCode>_-* #,##0_-;\-* #,##0_-;_-* "-"??_-;_-@_-</c:formatCode>
                <c:ptCount val="27"/>
                <c:pt idx="0">
                  <c:v>964315</c:v>
                </c:pt>
                <c:pt idx="1">
                  <c:v>976805.5</c:v>
                </c:pt>
                <c:pt idx="2">
                  <c:v>981104</c:v>
                </c:pt>
                <c:pt idx="3">
                  <c:v>985018.5</c:v>
                </c:pt>
                <c:pt idx="4">
                  <c:v>985072</c:v>
                </c:pt>
                <c:pt idx="5">
                  <c:v>981184.5</c:v>
                </c:pt>
                <c:pt idx="6">
                  <c:v>975824</c:v>
                </c:pt>
                <c:pt idx="7">
                  <c:v>970175</c:v>
                </c:pt>
                <c:pt idx="8">
                  <c:v>967116</c:v>
                </c:pt>
                <c:pt idx="9">
                  <c:v>966714</c:v>
                </c:pt>
                <c:pt idx="10">
                  <c:v>966435.5</c:v>
                </c:pt>
                <c:pt idx="11">
                  <c:v>958106</c:v>
                </c:pt>
                <c:pt idx="12">
                  <c:v>938686.5</c:v>
                </c:pt>
                <c:pt idx="13">
                  <c:v>919530</c:v>
                </c:pt>
                <c:pt idx="14">
                  <c:v>912515</c:v>
                </c:pt>
                <c:pt idx="15">
                  <c:v>916152.5</c:v>
                </c:pt>
                <c:pt idx="16">
                  <c:v>923858</c:v>
                </c:pt>
                <c:pt idx="17">
                  <c:v>941815.5</c:v>
                </c:pt>
                <c:pt idx="18">
                  <c:v>969184</c:v>
                </c:pt>
                <c:pt idx="19">
                  <c:v>990008</c:v>
                </c:pt>
                <c:pt idx="20">
                  <c:v>1011230</c:v>
                </c:pt>
                <c:pt idx="21">
                  <c:v>1035653</c:v>
                </c:pt>
                <c:pt idx="22">
                  <c:v>1070602</c:v>
                </c:pt>
                <c:pt idx="23">
                  <c:v>1106697</c:v>
                </c:pt>
                <c:pt idx="24">
                  <c:v>1135742</c:v>
                </c:pt>
                <c:pt idx="25">
                  <c:v>1158719</c:v>
                </c:pt>
                <c:pt idx="26">
                  <c:v>1170399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5-4FE7-BFE0-84D4CDDD837F}"/>
            </c:ext>
          </c:extLst>
        </c:ser>
        <c:ser>
          <c:idx val="1"/>
          <c:order val="1"/>
          <c:tx>
            <c:strRef>
              <c:f>'Sterfte94-20'!$G$4</c:f>
              <c:strCache>
                <c:ptCount val="1"/>
                <c:pt idx="0">
                  <c:v>Overlijdens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'Sterfte94-20'!$E$5:$E$31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'Sterfte94-20'!$G$5:$G$31</c:f>
              <c:numCache>
                <c:formatCode>_-* #,##0_-;\-* #,##0_-;_-* "-"??_-;_-@_-</c:formatCode>
                <c:ptCount val="27"/>
                <c:pt idx="0">
                  <c:v>23660</c:v>
                </c:pt>
                <c:pt idx="1">
                  <c:v>23708</c:v>
                </c:pt>
                <c:pt idx="2">
                  <c:v>23128</c:v>
                </c:pt>
                <c:pt idx="3">
                  <c:v>22473</c:v>
                </c:pt>
                <c:pt idx="4">
                  <c:v>22541</c:v>
                </c:pt>
                <c:pt idx="5">
                  <c:v>21595</c:v>
                </c:pt>
                <c:pt idx="6">
                  <c:v>21190</c:v>
                </c:pt>
                <c:pt idx="7">
                  <c:v>20114</c:v>
                </c:pt>
                <c:pt idx="8">
                  <c:v>19961</c:v>
                </c:pt>
                <c:pt idx="9">
                  <c:v>19565</c:v>
                </c:pt>
                <c:pt idx="10">
                  <c:v>18342</c:v>
                </c:pt>
                <c:pt idx="11">
                  <c:v>18215</c:v>
                </c:pt>
                <c:pt idx="12">
                  <c:v>16972</c:v>
                </c:pt>
                <c:pt idx="13">
                  <c:v>16471</c:v>
                </c:pt>
                <c:pt idx="14">
                  <c:v>16071</c:v>
                </c:pt>
                <c:pt idx="15">
                  <c:v>16019</c:v>
                </c:pt>
                <c:pt idx="16">
                  <c:v>15877</c:v>
                </c:pt>
                <c:pt idx="17">
                  <c:v>15651</c:v>
                </c:pt>
                <c:pt idx="18">
                  <c:v>16289</c:v>
                </c:pt>
                <c:pt idx="19">
                  <c:v>16482</c:v>
                </c:pt>
                <c:pt idx="20">
                  <c:v>15937</c:v>
                </c:pt>
                <c:pt idx="21">
                  <c:v>16305</c:v>
                </c:pt>
                <c:pt idx="22">
                  <c:v>16611</c:v>
                </c:pt>
                <c:pt idx="23">
                  <c:v>17208</c:v>
                </c:pt>
                <c:pt idx="24">
                  <c:v>17615</c:v>
                </c:pt>
                <c:pt idx="25">
                  <c:v>17692</c:v>
                </c:pt>
                <c:pt idx="26">
                  <c:v>19958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15-4FE7-BFE0-84D4CDDD8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8690960"/>
        <c:axId val="508550512"/>
      </c:barChart>
      <c:lineChart>
        <c:grouping val="standard"/>
        <c:varyColors val="0"/>
        <c:ser>
          <c:idx val="2"/>
          <c:order val="2"/>
          <c:tx>
            <c:strRef>
              <c:f>'Sterfte94-20'!$H$4</c:f>
              <c:strCache>
                <c:ptCount val="1"/>
                <c:pt idx="0">
                  <c:v>Ratio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'Sterfte94-20'!$E$5:$E$31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'Sterfte94-20'!$H$5:$H$31</c:f>
              <c:numCache>
                <c:formatCode>0.000%</c:formatCode>
                <c:ptCount val="27"/>
                <c:pt idx="0">
                  <c:v>2.4535551142520855E-2</c:v>
                </c:pt>
                <c:pt idx="1">
                  <c:v>2.4270952610320067E-2</c:v>
                </c:pt>
                <c:pt idx="2">
                  <c:v>2.3573443793930102E-2</c:v>
                </c:pt>
                <c:pt idx="3">
                  <c:v>2.2814799925077549E-2</c:v>
                </c:pt>
                <c:pt idx="4">
                  <c:v>2.2882591323273832E-2</c:v>
                </c:pt>
                <c:pt idx="5">
                  <c:v>2.2009112455404666E-2</c:v>
                </c:pt>
                <c:pt idx="6">
                  <c:v>2.1714981390086738E-2</c:v>
                </c:pt>
                <c:pt idx="7">
                  <c:v>2.0732342103228798E-2</c:v>
                </c:pt>
                <c:pt idx="8">
                  <c:v>2.0639716435256993E-2</c:v>
                </c:pt>
                <c:pt idx="9">
                  <c:v>2.0238664175754154E-2</c:v>
                </c:pt>
                <c:pt idx="10">
                  <c:v>1.8979021362522382E-2</c:v>
                </c:pt>
                <c:pt idx="11">
                  <c:v>1.9011466372196813E-2</c:v>
                </c:pt>
                <c:pt idx="12">
                  <c:v>1.8080583879708508E-2</c:v>
                </c:pt>
                <c:pt idx="13">
                  <c:v>1.7912411775581002E-2</c:v>
                </c:pt>
                <c:pt idx="14">
                  <c:v>1.7611765286050091E-2</c:v>
                </c:pt>
                <c:pt idx="15">
                  <c:v>1.7485080267750183E-2</c:v>
                </c:pt>
                <c:pt idx="16">
                  <c:v>1.71855415009666E-2</c:v>
                </c:pt>
                <c:pt idx="17">
                  <c:v>1.6617904462179693E-2</c:v>
                </c:pt>
                <c:pt idx="18">
                  <c:v>1.6806922111797139E-2</c:v>
                </c:pt>
                <c:pt idx="19">
                  <c:v>1.6648350316361079E-2</c:v>
                </c:pt>
                <c:pt idx="20">
                  <c:v>1.5760015031199628E-2</c:v>
                </c:pt>
                <c:pt idx="21">
                  <c:v>1.5743690212841562E-2</c:v>
                </c:pt>
                <c:pt idx="22">
                  <c:v>1.5515569744872511E-2</c:v>
                </c:pt>
                <c:pt idx="23">
                  <c:v>1.5548971398675518E-2</c:v>
                </c:pt>
                <c:pt idx="24">
                  <c:v>1.5509684417763894E-2</c:v>
                </c:pt>
                <c:pt idx="25">
                  <c:v>1.5268585394733322E-2</c:v>
                </c:pt>
                <c:pt idx="26">
                  <c:v>1.705230438508577E-2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15-4FE7-BFE0-84D4CDDD8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495200"/>
        <c:axId val="201732592"/>
      </c:lineChart>
      <c:catAx>
        <c:axId val="68869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508550512"/>
        <c:crosses val="autoZero"/>
        <c:auto val="1"/>
        <c:lblAlgn val="ctr"/>
        <c:lblOffset val="100"/>
        <c:noMultiLvlLbl val="0"/>
      </c:catAx>
      <c:valAx>
        <c:axId val="50855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688690960"/>
        <c:crosses val="autoZero"/>
        <c:crossBetween val="between"/>
      </c:valAx>
      <c:valAx>
        <c:axId val="201732592"/>
        <c:scaling>
          <c:orientation val="minMax"/>
        </c:scaling>
        <c:delete val="0"/>
        <c:axPos val="r"/>
        <c:numFmt formatCode="0.0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357495200"/>
        <c:crosses val="max"/>
        <c:crossBetween val="between"/>
      </c:valAx>
      <c:catAx>
        <c:axId val="357495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732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65-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'Sterfte94-20'!$B$4</c:f>
              <c:strCache>
                <c:ptCount val="1"/>
                <c:pt idx="0">
                  <c:v>Bevolking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'Sterfte94-20'!$A$5:$A$31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'Sterfte94-20'!$B$5:$B$31</c:f>
              <c:numCache>
                <c:formatCode>_-* #,##0_-;\-* #,##0_-;_-* "-"??_-;_-@_-</c:formatCode>
                <c:ptCount val="27"/>
                <c:pt idx="0">
                  <c:v>8531492.5</c:v>
                </c:pt>
                <c:pt idx="1">
                  <c:v>8525737</c:v>
                </c:pt>
                <c:pt idx="2">
                  <c:v>8517292.5</c:v>
                </c:pt>
                <c:pt idx="3">
                  <c:v>8515406.5</c:v>
                </c:pt>
                <c:pt idx="4">
                  <c:v>8514986</c:v>
                </c:pt>
                <c:pt idx="5">
                  <c:v>8520145.5</c:v>
                </c:pt>
                <c:pt idx="6">
                  <c:v>8528835.5</c:v>
                </c:pt>
                <c:pt idx="7">
                  <c:v>8548506</c:v>
                </c:pt>
                <c:pt idx="8">
                  <c:v>8578393.5</c:v>
                </c:pt>
                <c:pt idx="9">
                  <c:v>8604877.5</c:v>
                </c:pt>
                <c:pt idx="10">
                  <c:v>8631326.5</c:v>
                </c:pt>
                <c:pt idx="11">
                  <c:v>8674358.5</c:v>
                </c:pt>
                <c:pt idx="12">
                  <c:v>8738418.5</c:v>
                </c:pt>
                <c:pt idx="13">
                  <c:v>8810806</c:v>
                </c:pt>
                <c:pt idx="14">
                  <c:v>8881721</c:v>
                </c:pt>
                <c:pt idx="15">
                  <c:v>8948024</c:v>
                </c:pt>
                <c:pt idx="16">
                  <c:v>9024103.5</c:v>
                </c:pt>
                <c:pt idx="17">
                  <c:v>9089968.5</c:v>
                </c:pt>
                <c:pt idx="18">
                  <c:v>9121353</c:v>
                </c:pt>
                <c:pt idx="19">
                  <c:v>9146696</c:v>
                </c:pt>
                <c:pt idx="20">
                  <c:v>9164437</c:v>
                </c:pt>
                <c:pt idx="21">
                  <c:v>9174024</c:v>
                </c:pt>
                <c:pt idx="22">
                  <c:v>9213804</c:v>
                </c:pt>
                <c:pt idx="23">
                  <c:v>9235426</c:v>
                </c:pt>
                <c:pt idx="24">
                  <c:v>9242831</c:v>
                </c:pt>
                <c:pt idx="25">
                  <c:v>9277231</c:v>
                </c:pt>
                <c:pt idx="26">
                  <c:v>9288163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0C-4614-B40B-E2CB05F63914}"/>
            </c:ext>
          </c:extLst>
        </c:ser>
        <c:ser>
          <c:idx val="1"/>
          <c:order val="1"/>
          <c:tx>
            <c:strRef>
              <c:f>'Sterfte94-20'!$C$4</c:f>
              <c:strCache>
                <c:ptCount val="1"/>
                <c:pt idx="0">
                  <c:v>Overlijdens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'Sterfte94-20'!$A$5:$A$31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'Sterfte94-20'!$C$5:$C$31</c:f>
              <c:numCache>
                <c:formatCode>_-* #,##0_-;\-* #,##0_-;_-* "-"??_-;_-@_-</c:formatCode>
                <c:ptCount val="27"/>
                <c:pt idx="0">
                  <c:v>21566</c:v>
                </c:pt>
                <c:pt idx="1">
                  <c:v>21381</c:v>
                </c:pt>
                <c:pt idx="2">
                  <c:v>20381</c:v>
                </c:pt>
                <c:pt idx="3">
                  <c:v>20131</c:v>
                </c:pt>
                <c:pt idx="4">
                  <c:v>19974</c:v>
                </c:pt>
                <c:pt idx="5">
                  <c:v>19939</c:v>
                </c:pt>
                <c:pt idx="6">
                  <c:v>19831</c:v>
                </c:pt>
                <c:pt idx="7">
                  <c:v>19709</c:v>
                </c:pt>
                <c:pt idx="8">
                  <c:v>19569</c:v>
                </c:pt>
                <c:pt idx="9">
                  <c:v>19327</c:v>
                </c:pt>
                <c:pt idx="10">
                  <c:v>18625</c:v>
                </c:pt>
                <c:pt idx="11">
                  <c:v>18808</c:v>
                </c:pt>
                <c:pt idx="12">
                  <c:v>18789</c:v>
                </c:pt>
                <c:pt idx="13">
                  <c:v>19161</c:v>
                </c:pt>
                <c:pt idx="14">
                  <c:v>19723</c:v>
                </c:pt>
                <c:pt idx="15">
                  <c:v>19399</c:v>
                </c:pt>
                <c:pt idx="16">
                  <c:v>19185</c:v>
                </c:pt>
                <c:pt idx="17">
                  <c:v>19155</c:v>
                </c:pt>
                <c:pt idx="18">
                  <c:v>18982</c:v>
                </c:pt>
                <c:pt idx="19">
                  <c:v>18554</c:v>
                </c:pt>
                <c:pt idx="20">
                  <c:v>17662</c:v>
                </c:pt>
                <c:pt idx="21">
                  <c:v>18039</c:v>
                </c:pt>
                <c:pt idx="22">
                  <c:v>17430</c:v>
                </c:pt>
                <c:pt idx="23">
                  <c:v>16988</c:v>
                </c:pt>
                <c:pt idx="24">
                  <c:v>16839</c:v>
                </c:pt>
                <c:pt idx="25">
                  <c:v>16227</c:v>
                </c:pt>
                <c:pt idx="26">
                  <c:v>16638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0C-4614-B40B-E2CB05F63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424559"/>
        <c:axId val="649502048"/>
      </c:barChart>
      <c:lineChart>
        <c:grouping val="standard"/>
        <c:varyColors val="0"/>
        <c:ser>
          <c:idx val="2"/>
          <c:order val="2"/>
          <c:tx>
            <c:strRef>
              <c:f>'Sterfte94-20'!$D$4</c:f>
              <c:strCache>
                <c:ptCount val="1"/>
                <c:pt idx="0">
                  <c:v>Ratio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'Sterfte94-20'!$A$5:$A$31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'Sterfte94-20'!$D$5:$D$31</c:f>
              <c:numCache>
                <c:formatCode>0.000%</c:formatCode>
                <c:ptCount val="27"/>
                <c:pt idx="0">
                  <c:v>2.5278109310885523E-3</c:v>
                </c:pt>
                <c:pt idx="1">
                  <c:v>2.5078183856715262E-3</c:v>
                </c:pt>
                <c:pt idx="2">
                  <c:v>2.3928965689507553E-3</c:v>
                </c:pt>
                <c:pt idx="3">
                  <c:v>2.3640679983979625E-3</c:v>
                </c:pt>
                <c:pt idx="4">
                  <c:v>2.3457466635881728E-3</c:v>
                </c:pt>
                <c:pt idx="5">
                  <c:v>2.3402182509676623E-3</c:v>
                </c:pt>
                <c:pt idx="6">
                  <c:v>2.325170886459236E-3</c:v>
                </c:pt>
                <c:pt idx="7">
                  <c:v>2.3055490631930303E-3</c:v>
                </c:pt>
                <c:pt idx="8">
                  <c:v>2.2811963568703159E-3</c:v>
                </c:pt>
                <c:pt idx="9">
                  <c:v>2.2460517305446823E-3</c:v>
                </c:pt>
                <c:pt idx="10">
                  <c:v>2.1578375004120166E-3</c:v>
                </c:pt>
                <c:pt idx="11">
                  <c:v>2.1682295007751872E-3</c:v>
                </c:pt>
                <c:pt idx="12">
                  <c:v>2.1501602378050447E-3</c:v>
                </c:pt>
                <c:pt idx="13">
                  <c:v>2.1747159113479518E-3</c:v>
                </c:pt>
                <c:pt idx="14">
                  <c:v>2.2206281868119931E-3</c:v>
                </c:pt>
                <c:pt idx="15">
                  <c:v>2.167964681364288E-3</c:v>
                </c:pt>
                <c:pt idx="16">
                  <c:v>2.1259729567596384E-3</c:v>
                </c:pt>
                <c:pt idx="17">
                  <c:v>2.1072680284865675E-3</c:v>
                </c:pt>
                <c:pt idx="18">
                  <c:v>2.0810509142667761E-3</c:v>
                </c:pt>
                <c:pt idx="19">
                  <c:v>2.0284920369060041E-3</c:v>
                </c:pt>
                <c:pt idx="20">
                  <c:v>1.927232409366773E-3</c:v>
                </c:pt>
                <c:pt idx="21">
                  <c:v>1.9663127107581143E-3</c:v>
                </c:pt>
                <c:pt idx="22">
                  <c:v>1.8917268046943477E-3</c:v>
                </c:pt>
                <c:pt idx="23">
                  <c:v>1.8394387004995764E-3</c:v>
                </c:pt>
                <c:pt idx="24">
                  <c:v>1.8218444110900654E-3</c:v>
                </c:pt>
                <c:pt idx="25">
                  <c:v>1.7491210470020634E-3</c:v>
                </c:pt>
                <c:pt idx="26">
                  <c:v>1.7913122325695619E-3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0C-4614-B40B-E2CB05F63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701743"/>
        <c:axId val="235889888"/>
      </c:lineChart>
      <c:catAx>
        <c:axId val="280424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649502048"/>
        <c:crosses val="autoZero"/>
        <c:auto val="1"/>
        <c:lblAlgn val="ctr"/>
        <c:lblOffset val="100"/>
        <c:noMultiLvlLbl val="0"/>
      </c:catAx>
      <c:valAx>
        <c:axId val="64950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280424559"/>
        <c:crosses val="autoZero"/>
        <c:crossBetween val="between"/>
      </c:valAx>
      <c:valAx>
        <c:axId val="235889888"/>
        <c:scaling>
          <c:orientation val="minMax"/>
        </c:scaling>
        <c:delete val="0"/>
        <c:axPos val="r"/>
        <c:numFmt formatCode="0.0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781701743"/>
        <c:crosses val="max"/>
        <c:crossBetween val="between"/>
      </c:valAx>
      <c:catAx>
        <c:axId val="17817017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588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Alle leeftijdscategorieen</a:t>
            </a:r>
          </a:p>
        </c:rich>
      </c:tx>
      <c:layout>
        <c:manualLayout>
          <c:xMode val="edge"/>
          <c:yMode val="edge"/>
          <c:x val="0.3460707712756893"/>
          <c:y val="1.46396400723451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'Sterfte94-20'!$Z$4</c:f>
              <c:strCache>
                <c:ptCount val="1"/>
                <c:pt idx="0">
                  <c:v>Bevolking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'Sterfte94-20'!$Y$5:$Y$31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'Sterfte94-20'!$Z$5:$Z$31</c:f>
              <c:numCache>
                <c:formatCode>_-* #,##0_-;\-* #,##0_-;_-* "-"??_-;_-@_-</c:formatCode>
                <c:ptCount val="27"/>
                <c:pt idx="0">
                  <c:v>10115602.5</c:v>
                </c:pt>
                <c:pt idx="1">
                  <c:v>10136810.5</c:v>
                </c:pt>
                <c:pt idx="2">
                  <c:v>10156637.5</c:v>
                </c:pt>
                <c:pt idx="3">
                  <c:v>10181245</c:v>
                </c:pt>
                <c:pt idx="4">
                  <c:v>10203008</c:v>
                </c:pt>
                <c:pt idx="5">
                  <c:v>10226418.5</c:v>
                </c:pt>
                <c:pt idx="6">
                  <c:v>10251249.5</c:v>
                </c:pt>
                <c:pt idx="7">
                  <c:v>10286569.5</c:v>
                </c:pt>
                <c:pt idx="8">
                  <c:v>10332784.5</c:v>
                </c:pt>
                <c:pt idx="9">
                  <c:v>10376132.5</c:v>
                </c:pt>
                <c:pt idx="10">
                  <c:v>10421136.5</c:v>
                </c:pt>
                <c:pt idx="11">
                  <c:v>10478617</c:v>
                </c:pt>
                <c:pt idx="12">
                  <c:v>10547958</c:v>
                </c:pt>
                <c:pt idx="13">
                  <c:v>10625673</c:v>
                </c:pt>
                <c:pt idx="14">
                  <c:v>10709974.5</c:v>
                </c:pt>
                <c:pt idx="15">
                  <c:v>10796495.5</c:v>
                </c:pt>
                <c:pt idx="16">
                  <c:v>10895585.5</c:v>
                </c:pt>
                <c:pt idx="17">
                  <c:v>10993607</c:v>
                </c:pt>
                <c:pt idx="18">
                  <c:v>11063359</c:v>
                </c:pt>
                <c:pt idx="19">
                  <c:v>11121321</c:v>
                </c:pt>
                <c:pt idx="20">
                  <c:v>11177796</c:v>
                </c:pt>
                <c:pt idx="21">
                  <c:v>11218551</c:v>
                </c:pt>
                <c:pt idx="22">
                  <c:v>11293053</c:v>
                </c:pt>
                <c:pt idx="23">
                  <c:v>11346792</c:v>
                </c:pt>
                <c:pt idx="24">
                  <c:v>11389653</c:v>
                </c:pt>
                <c:pt idx="25">
                  <c:v>11462182</c:v>
                </c:pt>
                <c:pt idx="26">
                  <c:v>11492641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2-43F6-9D9E-C3A46F69A92B}"/>
            </c:ext>
          </c:extLst>
        </c:ser>
        <c:ser>
          <c:idx val="1"/>
          <c:order val="1"/>
          <c:tx>
            <c:strRef>
              <c:f>'Sterfte94-20'!$AA$4</c:f>
              <c:strCache>
                <c:ptCount val="1"/>
                <c:pt idx="0">
                  <c:v>Overlijdens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'Sterfte94-20'!$Y$5:$Y$31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'Sterfte94-20'!$AA$5:$AA$31</c:f>
              <c:numCache>
                <c:formatCode>_-* #,##0_-;\-* #,##0_-;_-* "-"??_-;_-@_-</c:formatCode>
                <c:ptCount val="27"/>
                <c:pt idx="0">
                  <c:v>103662</c:v>
                </c:pt>
                <c:pt idx="1">
                  <c:v>104676</c:v>
                </c:pt>
                <c:pt idx="2">
                  <c:v>104205</c:v>
                </c:pt>
                <c:pt idx="3">
                  <c:v>103802</c:v>
                </c:pt>
                <c:pt idx="4">
                  <c:v>104583</c:v>
                </c:pt>
                <c:pt idx="5">
                  <c:v>104904</c:v>
                </c:pt>
                <c:pt idx="6">
                  <c:v>104903</c:v>
                </c:pt>
                <c:pt idx="7">
                  <c:v>103447</c:v>
                </c:pt>
                <c:pt idx="8">
                  <c:v>105642</c:v>
                </c:pt>
                <c:pt idx="9">
                  <c:v>107039</c:v>
                </c:pt>
                <c:pt idx="10">
                  <c:v>101946</c:v>
                </c:pt>
                <c:pt idx="11">
                  <c:v>103278</c:v>
                </c:pt>
                <c:pt idx="12">
                  <c:v>101587</c:v>
                </c:pt>
                <c:pt idx="13">
                  <c:v>102045</c:v>
                </c:pt>
                <c:pt idx="14">
                  <c:v>104587</c:v>
                </c:pt>
                <c:pt idx="15">
                  <c:v>104509</c:v>
                </c:pt>
                <c:pt idx="16">
                  <c:v>105094</c:v>
                </c:pt>
                <c:pt idx="17">
                  <c:v>104247</c:v>
                </c:pt>
                <c:pt idx="18">
                  <c:v>109034</c:v>
                </c:pt>
                <c:pt idx="19">
                  <c:v>109295</c:v>
                </c:pt>
                <c:pt idx="20">
                  <c:v>104723</c:v>
                </c:pt>
                <c:pt idx="21">
                  <c:v>110508</c:v>
                </c:pt>
                <c:pt idx="22">
                  <c:v>108056</c:v>
                </c:pt>
                <c:pt idx="23">
                  <c:v>109629</c:v>
                </c:pt>
                <c:pt idx="24">
                  <c:v>110645</c:v>
                </c:pt>
                <c:pt idx="25">
                  <c:v>108745</c:v>
                </c:pt>
                <c:pt idx="26">
                  <c:v>125122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82-43F6-9D9E-C3A46F69A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140543"/>
        <c:axId val="601276303"/>
      </c:barChart>
      <c:lineChart>
        <c:grouping val="standard"/>
        <c:varyColors val="0"/>
        <c:ser>
          <c:idx val="2"/>
          <c:order val="2"/>
          <c:tx>
            <c:strRef>
              <c:f>'Sterfte94-20'!$AC$3</c:f>
              <c:strCache>
                <c:ptCount val="1"/>
                <c:pt idx="0">
                  <c:v>Ratio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'Sterfte94-20'!$Y$5:$Y$31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'Sterfte94-20'!$AC$5:$AC$31</c:f>
              <c:numCache>
                <c:formatCode>0.00%</c:formatCode>
                <c:ptCount val="27"/>
                <c:pt idx="0">
                  <c:v>1.0247733637220324E-2</c:v>
                </c:pt>
                <c:pt idx="1">
                  <c:v>1.0326325030935519E-2</c:v>
                </c:pt>
                <c:pt idx="2">
                  <c:v>1.0259793164814636E-2</c:v>
                </c:pt>
                <c:pt idx="3">
                  <c:v>1.019541323286101E-2</c:v>
                </c:pt>
                <c:pt idx="4">
                  <c:v>1.0250212486356965E-2</c:v>
                </c:pt>
                <c:pt idx="5">
                  <c:v>1.0258136805177688E-2</c:v>
                </c:pt>
                <c:pt idx="6">
                  <c:v>1.0233191573378445E-2</c:v>
                </c:pt>
                <c:pt idx="7">
                  <c:v>1.0056511065229277E-2</c:v>
                </c:pt>
                <c:pt idx="8">
                  <c:v>1.0223962379163138E-2</c:v>
                </c:pt>
                <c:pt idx="9">
                  <c:v>1.0315886000877494E-2</c:v>
                </c:pt>
                <c:pt idx="10">
                  <c:v>9.7826182393830081E-3</c:v>
                </c:pt>
                <c:pt idx="11">
                  <c:v>9.8560716552575593E-3</c:v>
                </c:pt>
                <c:pt idx="12">
                  <c:v>9.6309636424415038E-3</c:v>
                </c:pt>
                <c:pt idx="13">
                  <c:v>9.6036269890857739E-3</c:v>
                </c:pt>
                <c:pt idx="14">
                  <c:v>9.7653827280354405E-3</c:v>
                </c:pt>
                <c:pt idx="15">
                  <c:v>9.6799002972770189E-3</c:v>
                </c:pt>
                <c:pt idx="16">
                  <c:v>9.6455578270667509E-3</c:v>
                </c:pt>
                <c:pt idx="17">
                  <c:v>9.4825110630205357E-3</c:v>
                </c:pt>
                <c:pt idx="18">
                  <c:v>9.8554155207292837E-3</c:v>
                </c:pt>
                <c:pt idx="19">
                  <c:v>9.8275195905234633E-3</c:v>
                </c:pt>
                <c:pt idx="20">
                  <c:v>9.3688415855862819E-3</c:v>
                </c:pt>
                <c:pt idx="21">
                  <c:v>9.850469993852147E-3</c:v>
                </c:pt>
                <c:pt idx="22">
                  <c:v>9.5683603007973139E-3</c:v>
                </c:pt>
                <c:pt idx="23">
                  <c:v>9.6616735373310798E-3</c:v>
                </c:pt>
                <c:pt idx="24">
                  <c:v>9.7145189585670436E-3</c:v>
                </c:pt>
                <c:pt idx="25">
                  <c:v>9.4872861031171894E-3</c:v>
                </c:pt>
                <c:pt idx="26">
                  <c:v>1.0887140736406889E-2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82-43F6-9D9E-C3A46F69A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407215"/>
        <c:axId val="182878239"/>
      </c:lineChart>
      <c:catAx>
        <c:axId val="204140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601276303"/>
        <c:crosses val="autoZero"/>
        <c:auto val="1"/>
        <c:lblAlgn val="ctr"/>
        <c:lblOffset val="100"/>
        <c:noMultiLvlLbl val="0"/>
      </c:catAx>
      <c:valAx>
        <c:axId val="601276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204140543"/>
        <c:crosses val="autoZero"/>
        <c:crossBetween val="between"/>
      </c:valAx>
      <c:valAx>
        <c:axId val="182878239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113407215"/>
        <c:crosses val="max"/>
        <c:crossBetween val="between"/>
      </c:valAx>
      <c:catAx>
        <c:axId val="11134072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287823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Toutes les catégories d'âge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3460707712756893"/>
          <c:y val="1.46396400723451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'Sterfte94-20'!$Z$4</c:f>
              <c:strCache>
                <c:ptCount val="1"/>
                <c:pt idx="0">
                  <c:v>Bevolking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'Sterfte94-20'!$Y$5:$Y$31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'Sterfte94-20'!$Z$5:$Z$31</c:f>
              <c:numCache>
                <c:formatCode>_-* #,##0_-;\-* #,##0_-;_-* "-"??_-;_-@_-</c:formatCode>
                <c:ptCount val="27"/>
                <c:pt idx="0">
                  <c:v>10115602.5</c:v>
                </c:pt>
                <c:pt idx="1">
                  <c:v>10136810.5</c:v>
                </c:pt>
                <c:pt idx="2">
                  <c:v>10156637.5</c:v>
                </c:pt>
                <c:pt idx="3">
                  <c:v>10181245</c:v>
                </c:pt>
                <c:pt idx="4">
                  <c:v>10203008</c:v>
                </c:pt>
                <c:pt idx="5">
                  <c:v>10226418.5</c:v>
                </c:pt>
                <c:pt idx="6">
                  <c:v>10251249.5</c:v>
                </c:pt>
                <c:pt idx="7">
                  <c:v>10286569.5</c:v>
                </c:pt>
                <c:pt idx="8">
                  <c:v>10332784.5</c:v>
                </c:pt>
                <c:pt idx="9">
                  <c:v>10376132.5</c:v>
                </c:pt>
                <c:pt idx="10">
                  <c:v>10421136.5</c:v>
                </c:pt>
                <c:pt idx="11">
                  <c:v>10478617</c:v>
                </c:pt>
                <c:pt idx="12">
                  <c:v>10547958</c:v>
                </c:pt>
                <c:pt idx="13">
                  <c:v>10625673</c:v>
                </c:pt>
                <c:pt idx="14">
                  <c:v>10709974.5</c:v>
                </c:pt>
                <c:pt idx="15">
                  <c:v>10796495.5</c:v>
                </c:pt>
                <c:pt idx="16">
                  <c:v>10895585.5</c:v>
                </c:pt>
                <c:pt idx="17">
                  <c:v>10993607</c:v>
                </c:pt>
                <c:pt idx="18">
                  <c:v>11063359</c:v>
                </c:pt>
                <c:pt idx="19">
                  <c:v>11121321</c:v>
                </c:pt>
                <c:pt idx="20">
                  <c:v>11177796</c:v>
                </c:pt>
                <c:pt idx="21">
                  <c:v>11218551</c:v>
                </c:pt>
                <c:pt idx="22">
                  <c:v>11293053</c:v>
                </c:pt>
                <c:pt idx="23">
                  <c:v>11346792</c:v>
                </c:pt>
                <c:pt idx="24">
                  <c:v>11389653</c:v>
                </c:pt>
                <c:pt idx="25">
                  <c:v>11462182</c:v>
                </c:pt>
                <c:pt idx="26">
                  <c:v>11492641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5-48D1-8F40-36B1E6C911CA}"/>
            </c:ext>
          </c:extLst>
        </c:ser>
        <c:ser>
          <c:idx val="1"/>
          <c:order val="1"/>
          <c:tx>
            <c:strRef>
              <c:f>'Sterfte94-20'!$AA$4</c:f>
              <c:strCache>
                <c:ptCount val="1"/>
                <c:pt idx="0">
                  <c:v>Overlijdens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'Sterfte94-20'!$Y$5:$Y$31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'Sterfte94-20'!$AA$5:$AA$31</c:f>
              <c:numCache>
                <c:formatCode>_-* #,##0_-;\-* #,##0_-;_-* "-"??_-;_-@_-</c:formatCode>
                <c:ptCount val="27"/>
                <c:pt idx="0">
                  <c:v>103662</c:v>
                </c:pt>
                <c:pt idx="1">
                  <c:v>104676</c:v>
                </c:pt>
                <c:pt idx="2">
                  <c:v>104205</c:v>
                </c:pt>
                <c:pt idx="3">
                  <c:v>103802</c:v>
                </c:pt>
                <c:pt idx="4">
                  <c:v>104583</c:v>
                </c:pt>
                <c:pt idx="5">
                  <c:v>104904</c:v>
                </c:pt>
                <c:pt idx="6">
                  <c:v>104903</c:v>
                </c:pt>
                <c:pt idx="7">
                  <c:v>103447</c:v>
                </c:pt>
                <c:pt idx="8">
                  <c:v>105642</c:v>
                </c:pt>
                <c:pt idx="9">
                  <c:v>107039</c:v>
                </c:pt>
                <c:pt idx="10">
                  <c:v>101946</c:v>
                </c:pt>
                <c:pt idx="11">
                  <c:v>103278</c:v>
                </c:pt>
                <c:pt idx="12">
                  <c:v>101587</c:v>
                </c:pt>
                <c:pt idx="13">
                  <c:v>102045</c:v>
                </c:pt>
                <c:pt idx="14">
                  <c:v>104587</c:v>
                </c:pt>
                <c:pt idx="15">
                  <c:v>104509</c:v>
                </c:pt>
                <c:pt idx="16">
                  <c:v>105094</c:v>
                </c:pt>
                <c:pt idx="17">
                  <c:v>104247</c:v>
                </c:pt>
                <c:pt idx="18">
                  <c:v>109034</c:v>
                </c:pt>
                <c:pt idx="19">
                  <c:v>109295</c:v>
                </c:pt>
                <c:pt idx="20">
                  <c:v>104723</c:v>
                </c:pt>
                <c:pt idx="21">
                  <c:v>110508</c:v>
                </c:pt>
                <c:pt idx="22">
                  <c:v>108056</c:v>
                </c:pt>
                <c:pt idx="23">
                  <c:v>109629</c:v>
                </c:pt>
                <c:pt idx="24">
                  <c:v>110645</c:v>
                </c:pt>
                <c:pt idx="25">
                  <c:v>108745</c:v>
                </c:pt>
                <c:pt idx="26">
                  <c:v>125122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75-48D1-8F40-36B1E6C91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140543"/>
        <c:axId val="601276303"/>
      </c:barChart>
      <c:lineChart>
        <c:grouping val="standard"/>
        <c:varyColors val="0"/>
        <c:ser>
          <c:idx val="2"/>
          <c:order val="2"/>
          <c:tx>
            <c:strRef>
              <c:f>'Sterfte94-20'!$AC$3</c:f>
              <c:strCache>
                <c:ptCount val="1"/>
                <c:pt idx="0">
                  <c:v>Ratio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'Sterfte94-20'!$Y$5:$Y$31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'Sterfte94-20'!$AC$5:$AC$31</c:f>
              <c:numCache>
                <c:formatCode>0.00%</c:formatCode>
                <c:ptCount val="27"/>
                <c:pt idx="0">
                  <c:v>1.0247733637220324E-2</c:v>
                </c:pt>
                <c:pt idx="1">
                  <c:v>1.0326325030935519E-2</c:v>
                </c:pt>
                <c:pt idx="2">
                  <c:v>1.0259793164814636E-2</c:v>
                </c:pt>
                <c:pt idx="3">
                  <c:v>1.019541323286101E-2</c:v>
                </c:pt>
                <c:pt idx="4">
                  <c:v>1.0250212486356965E-2</c:v>
                </c:pt>
                <c:pt idx="5">
                  <c:v>1.0258136805177688E-2</c:v>
                </c:pt>
                <c:pt idx="6">
                  <c:v>1.0233191573378445E-2</c:v>
                </c:pt>
                <c:pt idx="7">
                  <c:v>1.0056511065229277E-2</c:v>
                </c:pt>
                <c:pt idx="8">
                  <c:v>1.0223962379163138E-2</c:v>
                </c:pt>
                <c:pt idx="9">
                  <c:v>1.0315886000877494E-2</c:v>
                </c:pt>
                <c:pt idx="10">
                  <c:v>9.7826182393830081E-3</c:v>
                </c:pt>
                <c:pt idx="11">
                  <c:v>9.8560716552575593E-3</c:v>
                </c:pt>
                <c:pt idx="12">
                  <c:v>9.6309636424415038E-3</c:v>
                </c:pt>
                <c:pt idx="13">
                  <c:v>9.6036269890857739E-3</c:v>
                </c:pt>
                <c:pt idx="14">
                  <c:v>9.7653827280354405E-3</c:v>
                </c:pt>
                <c:pt idx="15">
                  <c:v>9.6799002972770189E-3</c:v>
                </c:pt>
                <c:pt idx="16">
                  <c:v>9.6455578270667509E-3</c:v>
                </c:pt>
                <c:pt idx="17">
                  <c:v>9.4825110630205357E-3</c:v>
                </c:pt>
                <c:pt idx="18">
                  <c:v>9.8554155207292837E-3</c:v>
                </c:pt>
                <c:pt idx="19">
                  <c:v>9.8275195905234633E-3</c:v>
                </c:pt>
                <c:pt idx="20">
                  <c:v>9.3688415855862819E-3</c:v>
                </c:pt>
                <c:pt idx="21">
                  <c:v>9.850469993852147E-3</c:v>
                </c:pt>
                <c:pt idx="22">
                  <c:v>9.5683603007973139E-3</c:v>
                </c:pt>
                <c:pt idx="23">
                  <c:v>9.6616735373310798E-3</c:v>
                </c:pt>
                <c:pt idx="24">
                  <c:v>9.7145189585670436E-3</c:v>
                </c:pt>
                <c:pt idx="25">
                  <c:v>9.4872861031171894E-3</c:v>
                </c:pt>
                <c:pt idx="26">
                  <c:v>1.0887140736406889E-2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75-48D1-8F40-36B1E6C91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407215"/>
        <c:axId val="182878239"/>
      </c:lineChart>
      <c:catAx>
        <c:axId val="204140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601276303"/>
        <c:crosses val="autoZero"/>
        <c:auto val="1"/>
        <c:lblAlgn val="ctr"/>
        <c:lblOffset val="100"/>
        <c:noMultiLvlLbl val="0"/>
      </c:catAx>
      <c:valAx>
        <c:axId val="601276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204140543"/>
        <c:crosses val="autoZero"/>
        <c:crossBetween val="between"/>
      </c:valAx>
      <c:valAx>
        <c:axId val="182878239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113407215"/>
        <c:crosses val="max"/>
        <c:crossBetween val="between"/>
      </c:valAx>
      <c:catAx>
        <c:axId val="11134072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287823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Dagelijks aantal overlijdens - Genormaliseerd  en afgezet tegen de maatregelen</a:t>
            </a:r>
            <a:endParaRPr lang="en-B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DayOverview!$B$3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DayOverview!$B$4:$B$369</c:f>
              <c:numCache>
                <c:formatCode>General</c:formatCode>
                <c:ptCount val="366"/>
                <c:pt idx="0">
                  <c:v>344.5702084104978</c:v>
                </c:pt>
                <c:pt idx="1">
                  <c:v>343.50999238461895</c:v>
                </c:pt>
                <c:pt idx="2">
                  <c:v>333.96804815171316</c:v>
                </c:pt>
                <c:pt idx="3">
                  <c:v>308.52286353063039</c:v>
                </c:pt>
                <c:pt idx="4">
                  <c:v>347.75085648813291</c:v>
                </c:pt>
                <c:pt idx="5">
                  <c:v>361.5336648245526</c:v>
                </c:pt>
                <c:pt idx="6">
                  <c:v>374.25625713509413</c:v>
                </c:pt>
                <c:pt idx="7">
                  <c:v>346.69064046225446</c:v>
                </c:pt>
                <c:pt idx="8">
                  <c:v>317.00459173765785</c:v>
                </c:pt>
                <c:pt idx="9">
                  <c:v>361.53366482455266</c:v>
                </c:pt>
                <c:pt idx="10">
                  <c:v>331.84761609995621</c:v>
                </c:pt>
                <c:pt idx="11">
                  <c:v>361.533664824553</c:v>
                </c:pt>
                <c:pt idx="12">
                  <c:v>382.73798534212159</c:v>
                </c:pt>
                <c:pt idx="13">
                  <c:v>401.82187380793397</c:v>
                </c:pt>
                <c:pt idx="14">
                  <c:v>366.83474495394495</c:v>
                </c:pt>
                <c:pt idx="15">
                  <c:v>330.78740007407765</c:v>
                </c:pt>
                <c:pt idx="16">
                  <c:v>318.06480776353629</c:v>
                </c:pt>
                <c:pt idx="17">
                  <c:v>390.15949752327077</c:v>
                </c:pt>
                <c:pt idx="18">
                  <c:v>345.63042443637596</c:v>
                </c:pt>
                <c:pt idx="19">
                  <c:v>353.0519366175252</c:v>
                </c:pt>
                <c:pt idx="20">
                  <c:v>361.53366482455266</c:v>
                </c:pt>
                <c:pt idx="21">
                  <c:v>336.08848020346989</c:v>
                </c:pt>
                <c:pt idx="22">
                  <c:v>348.81107251401119</c:v>
                </c:pt>
                <c:pt idx="23">
                  <c:v>306.4024314788731</c:v>
                </c:pt>
                <c:pt idx="24">
                  <c:v>331.84761609995604</c:v>
                </c:pt>
                <c:pt idx="25">
                  <c:v>355.17236866928192</c:v>
                </c:pt>
                <c:pt idx="26">
                  <c:v>288.37875903893951</c:v>
                </c:pt>
                <c:pt idx="27">
                  <c:v>370.01539303158046</c:v>
                </c:pt>
                <c:pt idx="28">
                  <c:v>359.41323277279577</c:v>
                </c:pt>
                <c:pt idx="29">
                  <c:v>345.63042443637585</c:v>
                </c:pt>
                <c:pt idx="30">
                  <c:v>309.58307955650861</c:v>
                </c:pt>
                <c:pt idx="31">
                  <c:v>331.84761609995627</c:v>
                </c:pt>
                <c:pt idx="32">
                  <c:v>342.44977635874039</c:v>
                </c:pt>
                <c:pt idx="33">
                  <c:v>350.93150456576842</c:v>
                </c:pt>
                <c:pt idx="34">
                  <c:v>339.26912828110528</c:v>
                </c:pt>
                <c:pt idx="35">
                  <c:v>360.47344879867455</c:v>
                </c:pt>
                <c:pt idx="36">
                  <c:v>344.57020841049746</c:v>
                </c:pt>
                <c:pt idx="37">
                  <c:v>313.82394366002251</c:v>
                </c:pt>
                <c:pt idx="38">
                  <c:v>337.14869622934827</c:v>
                </c:pt>
                <c:pt idx="39">
                  <c:v>326.54653597056387</c:v>
                </c:pt>
                <c:pt idx="40">
                  <c:v>345.63042443637607</c:v>
                </c:pt>
                <c:pt idx="41">
                  <c:v>320.18523981529296</c:v>
                </c:pt>
                <c:pt idx="42">
                  <c:v>324.42610391880709</c:v>
                </c:pt>
                <c:pt idx="43">
                  <c:v>329.72718404819904</c:v>
                </c:pt>
                <c:pt idx="44">
                  <c:v>296.86048724596725</c:v>
                </c:pt>
                <c:pt idx="45">
                  <c:v>374.2562571350943</c:v>
                </c:pt>
                <c:pt idx="46">
                  <c:v>339.26912828110528</c:v>
                </c:pt>
                <c:pt idx="47">
                  <c:v>324.42610391880686</c:v>
                </c:pt>
                <c:pt idx="48">
                  <c:v>351.99172059164664</c:v>
                </c:pt>
                <c:pt idx="49">
                  <c:v>340.32934430698384</c:v>
                </c:pt>
                <c:pt idx="50">
                  <c:v>338.20891225522689</c:v>
                </c:pt>
                <c:pt idx="51">
                  <c:v>327.6067519964422</c:v>
                </c:pt>
                <c:pt idx="52">
                  <c:v>362.59388085043128</c:v>
                </c:pt>
                <c:pt idx="53">
                  <c:v>305.34221545299488</c:v>
                </c:pt>
                <c:pt idx="54">
                  <c:v>331.8476160999561</c:v>
                </c:pt>
                <c:pt idx="55">
                  <c:v>333.96804815171299</c:v>
                </c:pt>
                <c:pt idx="56">
                  <c:v>339.26912828110528</c:v>
                </c:pt>
                <c:pt idx="57">
                  <c:v>355.17236866928204</c:v>
                </c:pt>
                <c:pt idx="58">
                  <c:v>314.88415968590101</c:v>
                </c:pt>
                <c:pt idx="60">
                  <c:v>346.69064046225452</c:v>
                </c:pt>
                <c:pt idx="61">
                  <c:v>284.13789493542589</c:v>
                </c:pt>
                <c:pt idx="62">
                  <c:v>340.32934430698401</c:v>
                </c:pt>
                <c:pt idx="63">
                  <c:v>303.22178340123781</c:v>
                </c:pt>
                <c:pt idx="64">
                  <c:v>342.44977635874085</c:v>
                </c:pt>
                <c:pt idx="65">
                  <c:v>327.60675199644243</c:v>
                </c:pt>
                <c:pt idx="66">
                  <c:v>298.98091929772437</c:v>
                </c:pt>
                <c:pt idx="67">
                  <c:v>306.40243147887321</c:v>
                </c:pt>
                <c:pt idx="68">
                  <c:v>328.66696802232087</c:v>
                </c:pt>
                <c:pt idx="69">
                  <c:v>340.32934430698384</c:v>
                </c:pt>
                <c:pt idx="70">
                  <c:v>345.6304244363759</c:v>
                </c:pt>
                <c:pt idx="71">
                  <c:v>345.6304244363759</c:v>
                </c:pt>
                <c:pt idx="72">
                  <c:v>303.22178340123804</c:v>
                </c:pt>
                <c:pt idx="73">
                  <c:v>303.2217834012377</c:v>
                </c:pt>
                <c:pt idx="74">
                  <c:v>331.84761609995604</c:v>
                </c:pt>
                <c:pt idx="75">
                  <c:v>298.98091929772431</c:v>
                </c:pt>
                <c:pt idx="76">
                  <c:v>305.34221545299499</c:v>
                </c:pt>
                <c:pt idx="77">
                  <c:v>335.02826417759167</c:v>
                </c:pt>
                <c:pt idx="78">
                  <c:v>314.88415968590084</c:v>
                </c:pt>
                <c:pt idx="79">
                  <c:v>322.30567186705025</c:v>
                </c:pt>
                <c:pt idx="80">
                  <c:v>309.58307955650872</c:v>
                </c:pt>
                <c:pt idx="81">
                  <c:v>309.58307955650855</c:v>
                </c:pt>
                <c:pt idx="82">
                  <c:v>320.1852398152933</c:v>
                </c:pt>
                <c:pt idx="83">
                  <c:v>306.40243147887332</c:v>
                </c:pt>
                <c:pt idx="84">
                  <c:v>330.78740007407765</c:v>
                </c:pt>
                <c:pt idx="85">
                  <c:v>283.07767890954744</c:v>
                </c:pt>
                <c:pt idx="86">
                  <c:v>330.78740007407771</c:v>
                </c:pt>
                <c:pt idx="87">
                  <c:v>277.77659878015515</c:v>
                </c:pt>
                <c:pt idx="88">
                  <c:v>321.24545584117146</c:v>
                </c:pt>
                <c:pt idx="89">
                  <c:v>321.24545584117146</c:v>
                </c:pt>
                <c:pt idx="90">
                  <c:v>305.34221545299476</c:v>
                </c:pt>
                <c:pt idx="91">
                  <c:v>298.98091929772414</c:v>
                </c:pt>
                <c:pt idx="92">
                  <c:v>339.26912828110517</c:v>
                </c:pt>
                <c:pt idx="93">
                  <c:v>295.8002712200888</c:v>
                </c:pt>
                <c:pt idx="94">
                  <c:v>263.99379044373512</c:v>
                </c:pt>
                <c:pt idx="95">
                  <c:v>260.8131423660999</c:v>
                </c:pt>
                <c:pt idx="96">
                  <c:v>323.36588789292847</c:v>
                </c:pt>
                <c:pt idx="97">
                  <c:v>314.88415968590084</c:v>
                </c:pt>
                <c:pt idx="98">
                  <c:v>308.52286353063033</c:v>
                </c:pt>
                <c:pt idx="99">
                  <c:v>270.35508659900609</c:v>
                </c:pt>
                <c:pt idx="100">
                  <c:v>290.49919109069651</c:v>
                </c:pt>
                <c:pt idx="101">
                  <c:v>265.05400646961374</c:v>
                </c:pt>
                <c:pt idx="102">
                  <c:v>284.13789493542595</c:v>
                </c:pt>
                <c:pt idx="103">
                  <c:v>317.00459173765762</c:v>
                </c:pt>
                <c:pt idx="104">
                  <c:v>321.24545584117169</c:v>
                </c:pt>
                <c:pt idx="105">
                  <c:v>285.19811096130422</c:v>
                </c:pt>
                <c:pt idx="106">
                  <c:v>298.98091929772426</c:v>
                </c:pt>
                <c:pt idx="107">
                  <c:v>265.05400646961363</c:v>
                </c:pt>
                <c:pt idx="108">
                  <c:v>293.6798391683318</c:v>
                </c:pt>
                <c:pt idx="109">
                  <c:v>289.43897506481807</c:v>
                </c:pt>
                <c:pt idx="110">
                  <c:v>295.80027122008869</c:v>
                </c:pt>
                <c:pt idx="111">
                  <c:v>268.23465454724885</c:v>
                </c:pt>
                <c:pt idx="112">
                  <c:v>293.67983916833197</c:v>
                </c:pt>
                <c:pt idx="113">
                  <c:v>303.22178340123799</c:v>
                </c:pt>
                <c:pt idx="114">
                  <c:v>277.77659878015515</c:v>
                </c:pt>
                <c:pt idx="115">
                  <c:v>317.00459173765779</c:v>
                </c:pt>
                <c:pt idx="116">
                  <c:v>271.41530262488425</c:v>
                </c:pt>
                <c:pt idx="117">
                  <c:v>328.66696802232082</c:v>
                </c:pt>
                <c:pt idx="118">
                  <c:v>288.37875903893945</c:v>
                </c:pt>
                <c:pt idx="119">
                  <c:v>290.49919109069646</c:v>
                </c:pt>
                <c:pt idx="120">
                  <c:v>306.40243147887344</c:v>
                </c:pt>
                <c:pt idx="121">
                  <c:v>314.88415968590095</c:v>
                </c:pt>
                <c:pt idx="122">
                  <c:v>273.53573467664131</c:v>
                </c:pt>
                <c:pt idx="123">
                  <c:v>302.16156737535948</c:v>
                </c:pt>
                <c:pt idx="124">
                  <c:v>278.83681480603349</c:v>
                </c:pt>
                <c:pt idx="125">
                  <c:v>271.41530262488453</c:v>
                </c:pt>
                <c:pt idx="126">
                  <c:v>308.52286353063039</c:v>
                </c:pt>
                <c:pt idx="127">
                  <c:v>287.31854301306123</c:v>
                </c:pt>
                <c:pt idx="128">
                  <c:v>297.92070327184558</c:v>
                </c:pt>
                <c:pt idx="129">
                  <c:v>261.87335839197846</c:v>
                </c:pt>
                <c:pt idx="130">
                  <c:v>300.04113532360259</c:v>
                </c:pt>
                <c:pt idx="131">
                  <c:v>294.7400551942103</c:v>
                </c:pt>
                <c:pt idx="132">
                  <c:v>314.88415968590095</c:v>
                </c:pt>
                <c:pt idx="133">
                  <c:v>315.94437571177946</c:v>
                </c:pt>
                <c:pt idx="134">
                  <c:v>290.49919109069668</c:v>
                </c:pt>
                <c:pt idx="135">
                  <c:v>282.017462883669</c:v>
                </c:pt>
                <c:pt idx="136">
                  <c:v>287.31854301306123</c:v>
                </c:pt>
                <c:pt idx="137">
                  <c:v>298.98091929772426</c:v>
                </c:pt>
                <c:pt idx="138">
                  <c:v>313.82394366002239</c:v>
                </c:pt>
                <c:pt idx="139">
                  <c:v>278.83681480603354</c:v>
                </c:pt>
                <c:pt idx="140">
                  <c:v>304.28199942711643</c:v>
                </c:pt>
                <c:pt idx="141">
                  <c:v>296.86048724596719</c:v>
                </c:pt>
                <c:pt idx="142">
                  <c:v>319.12502378941468</c:v>
                </c:pt>
                <c:pt idx="143">
                  <c:v>296.86048724596731</c:v>
                </c:pt>
                <c:pt idx="144">
                  <c:v>305.34221545299488</c:v>
                </c:pt>
                <c:pt idx="145">
                  <c:v>306.40243147887338</c:v>
                </c:pt>
                <c:pt idx="146">
                  <c:v>292.61962314245335</c:v>
                </c:pt>
                <c:pt idx="147">
                  <c:v>296.86048724596719</c:v>
                </c:pt>
                <c:pt idx="148">
                  <c:v>286.25832698718278</c:v>
                </c:pt>
                <c:pt idx="149">
                  <c:v>265.05400646961368</c:v>
                </c:pt>
                <c:pt idx="150">
                  <c:v>247.03033402967998</c:v>
                </c:pt>
                <c:pt idx="151">
                  <c:v>276.71638275427659</c:v>
                </c:pt>
                <c:pt idx="152">
                  <c:v>304.28199942711643</c:v>
                </c:pt>
                <c:pt idx="153">
                  <c:v>307.46264750475183</c:v>
                </c:pt>
                <c:pt idx="154">
                  <c:v>330.78740007407782</c:v>
                </c:pt>
                <c:pt idx="155">
                  <c:v>333.96804815171276</c:v>
                </c:pt>
                <c:pt idx="156">
                  <c:v>294.74005519421053</c:v>
                </c:pt>
                <c:pt idx="157">
                  <c:v>303.22178340123804</c:v>
                </c:pt>
                <c:pt idx="158">
                  <c:v>321.24545584117152</c:v>
                </c:pt>
                <c:pt idx="159">
                  <c:v>275.6561667283982</c:v>
                </c:pt>
                <c:pt idx="160">
                  <c:v>291.55940711657519</c:v>
                </c:pt>
                <c:pt idx="161">
                  <c:v>307.46264750475171</c:v>
                </c:pt>
                <c:pt idx="162">
                  <c:v>278.83681480603343</c:v>
                </c:pt>
                <c:pt idx="163">
                  <c:v>255.51206223670772</c:v>
                </c:pt>
                <c:pt idx="164">
                  <c:v>265.0540064696138</c:v>
                </c:pt>
                <c:pt idx="165">
                  <c:v>249.15076608143687</c:v>
                </c:pt>
                <c:pt idx="166">
                  <c:v>239.60882184853091</c:v>
                </c:pt>
                <c:pt idx="167">
                  <c:v>256.572278262586</c:v>
                </c:pt>
                <c:pt idx="168">
                  <c:v>286.25832698718267</c:v>
                </c:pt>
                <c:pt idx="169">
                  <c:v>294.74005519421058</c:v>
                </c:pt>
                <c:pt idx="170">
                  <c:v>276.71638275427665</c:v>
                </c:pt>
                <c:pt idx="171">
                  <c:v>237.48838979677404</c:v>
                </c:pt>
                <c:pt idx="172">
                  <c:v>292.61962314245369</c:v>
                </c:pt>
                <c:pt idx="173">
                  <c:v>280.95724685779038</c:v>
                </c:pt>
                <c:pt idx="174">
                  <c:v>315.94437571177951</c:v>
                </c:pt>
                <c:pt idx="175">
                  <c:v>269.29487057312753</c:v>
                </c:pt>
                <c:pt idx="176">
                  <c:v>339.26912828110511</c:v>
                </c:pt>
                <c:pt idx="177">
                  <c:v>290.49919109069651</c:v>
                </c:pt>
                <c:pt idx="178">
                  <c:v>290.49919109069674</c:v>
                </c:pt>
                <c:pt idx="179">
                  <c:v>324.42610391880692</c:v>
                </c:pt>
                <c:pt idx="180">
                  <c:v>349.87128853988986</c:v>
                </c:pt>
                <c:pt idx="181">
                  <c:v>311.7035116082655</c:v>
                </c:pt>
                <c:pt idx="182">
                  <c:v>309.58307955650855</c:v>
                </c:pt>
                <c:pt idx="183">
                  <c:v>384.8584173938786</c:v>
                </c:pt>
                <c:pt idx="184">
                  <c:v>368.95517700570178</c:v>
                </c:pt>
                <c:pt idx="185">
                  <c:v>283.07767890954756</c:v>
                </c:pt>
                <c:pt idx="186">
                  <c:v>294.74005519421041</c:v>
                </c:pt>
                <c:pt idx="187">
                  <c:v>319.12502378941474</c:v>
                </c:pt>
                <c:pt idx="188">
                  <c:v>270.35508659900597</c:v>
                </c:pt>
                <c:pt idx="189">
                  <c:v>301.10135134948098</c:v>
                </c:pt>
                <c:pt idx="190">
                  <c:v>311.70351160826561</c:v>
                </c:pt>
                <c:pt idx="191">
                  <c:v>349.87128853988963</c:v>
                </c:pt>
                <c:pt idx="192">
                  <c:v>340.32934430698367</c:v>
                </c:pt>
                <c:pt idx="193">
                  <c:v>349.87128853988997</c:v>
                </c:pt>
                <c:pt idx="194">
                  <c:v>301.10135134948104</c:v>
                </c:pt>
                <c:pt idx="195">
                  <c:v>287.31854301306117</c:v>
                </c:pt>
                <c:pt idx="196">
                  <c:v>270.35508659900597</c:v>
                </c:pt>
                <c:pt idx="197">
                  <c:v>277.77659878015515</c:v>
                </c:pt>
                <c:pt idx="198">
                  <c:v>261.87335839197846</c:v>
                </c:pt>
                <c:pt idx="199">
                  <c:v>235.36795774501698</c:v>
                </c:pt>
                <c:pt idx="200">
                  <c:v>275.65616672839826</c:v>
                </c:pt>
                <c:pt idx="201">
                  <c:v>337.14869622934827</c:v>
                </c:pt>
                <c:pt idx="202">
                  <c:v>308.52286353063022</c:v>
                </c:pt>
                <c:pt idx="203">
                  <c:v>274.59595070251976</c:v>
                </c:pt>
                <c:pt idx="204">
                  <c:v>235.36795774501692</c:v>
                </c:pt>
                <c:pt idx="205">
                  <c:v>258.69271031434312</c:v>
                </c:pt>
                <c:pt idx="206">
                  <c:v>262.93357441785673</c:v>
                </c:pt>
                <c:pt idx="207">
                  <c:v>270.35508659900597</c:v>
                </c:pt>
                <c:pt idx="208">
                  <c:v>272.47551865076281</c:v>
                </c:pt>
                <c:pt idx="209">
                  <c:v>266.11422249549236</c:v>
                </c:pt>
                <c:pt idx="210">
                  <c:v>259.75292634022145</c:v>
                </c:pt>
                <c:pt idx="211">
                  <c:v>287.31854301306123</c:v>
                </c:pt>
                <c:pt idx="212">
                  <c:v>224.76579748623237</c:v>
                </c:pt>
                <c:pt idx="213">
                  <c:v>276.71638275427676</c:v>
                </c:pt>
                <c:pt idx="214">
                  <c:v>261.87335839197829</c:v>
                </c:pt>
                <c:pt idx="215">
                  <c:v>300.0411353236027</c:v>
                </c:pt>
                <c:pt idx="216">
                  <c:v>258.692710314343</c:v>
                </c:pt>
                <c:pt idx="217">
                  <c:v>279.89703083191193</c:v>
                </c:pt>
                <c:pt idx="218">
                  <c:v>287.31854301306134</c:v>
                </c:pt>
                <c:pt idx="219">
                  <c:v>261.87335839197823</c:v>
                </c:pt>
                <c:pt idx="220">
                  <c:v>242.78946992616619</c:v>
                </c:pt>
                <c:pt idx="221">
                  <c:v>294.74005519421041</c:v>
                </c:pt>
                <c:pt idx="222">
                  <c:v>285.19811096130434</c:v>
                </c:pt>
                <c:pt idx="223">
                  <c:v>288.37875903893973</c:v>
                </c:pt>
                <c:pt idx="224">
                  <c:v>276.71638275427676</c:v>
                </c:pt>
                <c:pt idx="225">
                  <c:v>266.1142224954923</c:v>
                </c:pt>
                <c:pt idx="226">
                  <c:v>278.83681480603354</c:v>
                </c:pt>
                <c:pt idx="227">
                  <c:v>235.36795774501698</c:v>
                </c:pt>
                <c:pt idx="228">
                  <c:v>274.59595070251964</c:v>
                </c:pt>
                <c:pt idx="229">
                  <c:v>248.09055005555848</c:v>
                </c:pt>
                <c:pt idx="230">
                  <c:v>282.01746288366888</c:v>
                </c:pt>
                <c:pt idx="231">
                  <c:v>270.35508659900597</c:v>
                </c:pt>
                <c:pt idx="232">
                  <c:v>283.0776789095475</c:v>
                </c:pt>
                <c:pt idx="233">
                  <c:v>288.37875903893956</c:v>
                </c:pt>
                <c:pt idx="234">
                  <c:v>318.06480776353612</c:v>
                </c:pt>
                <c:pt idx="235">
                  <c:v>305.34221545299494</c:v>
                </c:pt>
                <c:pt idx="236">
                  <c:v>276.71638275427659</c:v>
                </c:pt>
                <c:pt idx="237">
                  <c:v>262.93357441785696</c:v>
                </c:pt>
                <c:pt idx="238">
                  <c:v>263.99379044373535</c:v>
                </c:pt>
                <c:pt idx="239">
                  <c:v>260.81314236609984</c:v>
                </c:pt>
                <c:pt idx="240">
                  <c:v>294.74005519421047</c:v>
                </c:pt>
                <c:pt idx="241">
                  <c:v>241.72925390028766</c:v>
                </c:pt>
                <c:pt idx="242">
                  <c:v>260.81314236610001</c:v>
                </c:pt>
                <c:pt idx="243">
                  <c:v>286.25832698718273</c:v>
                </c:pt>
                <c:pt idx="244">
                  <c:v>257.63249428846444</c:v>
                </c:pt>
                <c:pt idx="245">
                  <c:v>270.35508659900609</c:v>
                </c:pt>
                <c:pt idx="246">
                  <c:v>302.16156737535954</c:v>
                </c:pt>
                <c:pt idx="247">
                  <c:v>262.93357441785668</c:v>
                </c:pt>
                <c:pt idx="248">
                  <c:v>272.47551865076281</c:v>
                </c:pt>
                <c:pt idx="249">
                  <c:v>267.17443852137046</c:v>
                </c:pt>
                <c:pt idx="250">
                  <c:v>278.83681480603349</c:v>
                </c:pt>
                <c:pt idx="251">
                  <c:v>287.31854301306129</c:v>
                </c:pt>
                <c:pt idx="252">
                  <c:v>286.25832698718267</c:v>
                </c:pt>
                <c:pt idx="253">
                  <c:v>290.49919109069663</c:v>
                </c:pt>
                <c:pt idx="254">
                  <c:v>273.53573467664137</c:v>
                </c:pt>
                <c:pt idx="255">
                  <c:v>252.33141415907227</c:v>
                </c:pt>
                <c:pt idx="256">
                  <c:v>320.18523981529324</c:v>
                </c:pt>
                <c:pt idx="257">
                  <c:v>310.64329558238717</c:v>
                </c:pt>
                <c:pt idx="258">
                  <c:v>300.04113532360259</c:v>
                </c:pt>
                <c:pt idx="259">
                  <c:v>289.43897506481801</c:v>
                </c:pt>
                <c:pt idx="260">
                  <c:v>287.31854301306106</c:v>
                </c:pt>
                <c:pt idx="261">
                  <c:v>268.23465454724908</c:v>
                </c:pt>
                <c:pt idx="262">
                  <c:v>250.2109821073154</c:v>
                </c:pt>
                <c:pt idx="263">
                  <c:v>276.71638275427676</c:v>
                </c:pt>
                <c:pt idx="264">
                  <c:v>291.5594071165749</c:v>
                </c:pt>
                <c:pt idx="265">
                  <c:v>338.20891225522683</c:v>
                </c:pt>
                <c:pt idx="266">
                  <c:v>325.48631994468531</c:v>
                </c:pt>
                <c:pt idx="267">
                  <c:v>297.92070327184581</c:v>
                </c:pt>
                <c:pt idx="268">
                  <c:v>286.25832698718278</c:v>
                </c:pt>
                <c:pt idx="269">
                  <c:v>284.13789493542595</c:v>
                </c:pt>
                <c:pt idx="270">
                  <c:v>324.42610391880686</c:v>
                </c:pt>
                <c:pt idx="271">
                  <c:v>291.55940711657485</c:v>
                </c:pt>
                <c:pt idx="272">
                  <c:v>274.5959507025197</c:v>
                </c:pt>
                <c:pt idx="273">
                  <c:v>283.07767890954739</c:v>
                </c:pt>
                <c:pt idx="274">
                  <c:v>322.30567186704997</c:v>
                </c:pt>
                <c:pt idx="275">
                  <c:v>297.9207032718457</c:v>
                </c:pt>
                <c:pt idx="276">
                  <c:v>275.65616672839815</c:v>
                </c:pt>
                <c:pt idx="277">
                  <c:v>300.04113532360265</c:v>
                </c:pt>
                <c:pt idx="278">
                  <c:v>309.58307955650878</c:v>
                </c:pt>
                <c:pt idx="279">
                  <c:v>282.01746288366888</c:v>
                </c:pt>
                <c:pt idx="280">
                  <c:v>315.94437571177929</c:v>
                </c:pt>
                <c:pt idx="281">
                  <c:v>308.52286353062999</c:v>
                </c:pt>
                <c:pt idx="282">
                  <c:v>283.07767890954739</c:v>
                </c:pt>
                <c:pt idx="283">
                  <c:v>273.53573467664143</c:v>
                </c:pt>
                <c:pt idx="284">
                  <c:v>267.17443852137063</c:v>
                </c:pt>
                <c:pt idx="285">
                  <c:v>272.47551865076298</c:v>
                </c:pt>
                <c:pt idx="286">
                  <c:v>265.05400646961374</c:v>
                </c:pt>
                <c:pt idx="287">
                  <c:v>278.83681480603343</c:v>
                </c:pt>
                <c:pt idx="288">
                  <c:v>277.77659878015515</c:v>
                </c:pt>
                <c:pt idx="289">
                  <c:v>276.71638275427665</c:v>
                </c:pt>
                <c:pt idx="290">
                  <c:v>284.13789493542578</c:v>
                </c:pt>
                <c:pt idx="291">
                  <c:v>290.49919109069651</c:v>
                </c:pt>
                <c:pt idx="292">
                  <c:v>287.31854301306117</c:v>
                </c:pt>
                <c:pt idx="293">
                  <c:v>335.0282641775915</c:v>
                </c:pt>
                <c:pt idx="294">
                  <c:v>290.49919109069651</c:v>
                </c:pt>
                <c:pt idx="295">
                  <c:v>277.77659878015498</c:v>
                </c:pt>
                <c:pt idx="296">
                  <c:v>287.31854301306117</c:v>
                </c:pt>
                <c:pt idx="297">
                  <c:v>298.9809192977242</c:v>
                </c:pt>
                <c:pt idx="298">
                  <c:v>293.6798391683318</c:v>
                </c:pt>
                <c:pt idx="299">
                  <c:v>303.22178340123799</c:v>
                </c:pt>
                <c:pt idx="300">
                  <c:v>283.07767890954744</c:v>
                </c:pt>
                <c:pt idx="301">
                  <c:v>302.16156737535954</c:v>
                </c:pt>
                <c:pt idx="302">
                  <c:v>324.42610391880697</c:v>
                </c:pt>
                <c:pt idx="303">
                  <c:v>327.60675199644237</c:v>
                </c:pt>
                <c:pt idx="304">
                  <c:v>291.55940711657479</c:v>
                </c:pt>
                <c:pt idx="305">
                  <c:v>276.71638275427659</c:v>
                </c:pt>
                <c:pt idx="306">
                  <c:v>301.10135134948115</c:v>
                </c:pt>
                <c:pt idx="307">
                  <c:v>305.34221545299476</c:v>
                </c:pt>
                <c:pt idx="308">
                  <c:v>313.82394366002262</c:v>
                </c:pt>
                <c:pt idx="309">
                  <c:v>296.86048724596725</c:v>
                </c:pt>
                <c:pt idx="310">
                  <c:v>284.13789493542589</c:v>
                </c:pt>
                <c:pt idx="311">
                  <c:v>294.7400551942103</c:v>
                </c:pt>
                <c:pt idx="312">
                  <c:v>318.06480776353618</c:v>
                </c:pt>
                <c:pt idx="313">
                  <c:v>289.43897506481818</c:v>
                </c:pt>
                <c:pt idx="314">
                  <c:v>282.017462883669</c:v>
                </c:pt>
                <c:pt idx="315">
                  <c:v>276.71638275427671</c:v>
                </c:pt>
                <c:pt idx="316">
                  <c:v>304.28199942711643</c:v>
                </c:pt>
                <c:pt idx="317">
                  <c:v>314.88415968590078</c:v>
                </c:pt>
                <c:pt idx="318">
                  <c:v>305.34221545299482</c:v>
                </c:pt>
                <c:pt idx="319">
                  <c:v>250.21098210731535</c:v>
                </c:pt>
                <c:pt idx="320">
                  <c:v>301.18782312474144</c:v>
                </c:pt>
                <c:pt idx="321">
                  <c:v>296.9900834296231</c:v>
                </c:pt>
                <c:pt idx="322">
                  <c:v>312.73160728631689</c:v>
                </c:pt>
                <c:pt idx="323">
                  <c:v>328.47313114301062</c:v>
                </c:pt>
                <c:pt idx="324">
                  <c:v>282.29799449670884</c:v>
                </c:pt>
                <c:pt idx="325">
                  <c:v>250.81494678332126</c:v>
                </c:pt>
                <c:pt idx="326">
                  <c:v>262.35873094489671</c:v>
                </c:pt>
                <c:pt idx="327">
                  <c:v>291.74290881072517</c:v>
                </c:pt>
                <c:pt idx="328">
                  <c:v>322.1765216003331</c:v>
                </c:pt>
                <c:pt idx="329">
                  <c:v>306.43499774363931</c:v>
                </c:pt>
                <c:pt idx="330">
                  <c:v>327.42369621923103</c:v>
                </c:pt>
                <c:pt idx="331">
                  <c:v>296.99008342962304</c:v>
                </c:pt>
                <c:pt idx="332">
                  <c:v>287.54516911560677</c:v>
                </c:pt>
                <c:pt idx="333">
                  <c:v>304.3361278960802</c:v>
                </c:pt>
                <c:pt idx="334">
                  <c:v>324.27539144789222</c:v>
                </c:pt>
                <c:pt idx="335">
                  <c:v>343.16522007592488</c:v>
                </c:pt>
                <c:pt idx="336">
                  <c:v>320.07765175277393</c:v>
                </c:pt>
                <c:pt idx="337">
                  <c:v>302.23725804852108</c:v>
                </c:pt>
                <c:pt idx="338">
                  <c:v>343.16522007592488</c:v>
                </c:pt>
                <c:pt idx="339">
                  <c:v>315.87991205765559</c:v>
                </c:pt>
                <c:pt idx="340">
                  <c:v>329.5225660667902</c:v>
                </c:pt>
                <c:pt idx="341">
                  <c:v>319.02821682899446</c:v>
                </c:pt>
                <c:pt idx="342">
                  <c:v>336.86861053324736</c:v>
                </c:pt>
                <c:pt idx="343">
                  <c:v>336.86861053324736</c:v>
                </c:pt>
                <c:pt idx="344">
                  <c:v>324.27539144789228</c:v>
                </c:pt>
                <c:pt idx="345">
                  <c:v>301.18782312474144</c:v>
                </c:pt>
                <c:pt idx="346">
                  <c:v>331.62143591434943</c:v>
                </c:pt>
                <c:pt idx="347">
                  <c:v>340.01691530458612</c:v>
                </c:pt>
                <c:pt idx="348">
                  <c:v>342.11578515214529</c:v>
                </c:pt>
                <c:pt idx="349">
                  <c:v>332.67087083812902</c:v>
                </c:pt>
                <c:pt idx="350">
                  <c:v>375.6977027130921</c:v>
                </c:pt>
                <c:pt idx="351">
                  <c:v>333.72030576190866</c:v>
                </c:pt>
                <c:pt idx="352">
                  <c:v>349.46182961860245</c:v>
                </c:pt>
                <c:pt idx="353">
                  <c:v>327.42369621923103</c:v>
                </c:pt>
                <c:pt idx="354">
                  <c:v>324.27539144789239</c:v>
                </c:pt>
                <c:pt idx="355">
                  <c:v>335.81917560946772</c:v>
                </c:pt>
                <c:pt idx="356">
                  <c:v>354.70900423750038</c:v>
                </c:pt>
                <c:pt idx="357">
                  <c:v>356.80787408505944</c:v>
                </c:pt>
                <c:pt idx="358">
                  <c:v>356.80787408505955</c:v>
                </c:pt>
                <c:pt idx="359">
                  <c:v>342.11578515214541</c:v>
                </c:pt>
                <c:pt idx="360">
                  <c:v>355.75843916128002</c:v>
                </c:pt>
                <c:pt idx="361">
                  <c:v>347.36295977104322</c:v>
                </c:pt>
                <c:pt idx="362">
                  <c:v>335.81917560946778</c:v>
                </c:pt>
                <c:pt idx="363">
                  <c:v>335.81917560946778</c:v>
                </c:pt>
                <c:pt idx="364">
                  <c:v>361.0056137801779</c:v>
                </c:pt>
                <c:pt idx="365">
                  <c:v>350.51126454238198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9A-4BBB-A51B-7AE0B7E10BF8}"/>
            </c:ext>
          </c:extLst>
        </c:ser>
        <c:ser>
          <c:idx val="1"/>
          <c:order val="1"/>
          <c:tx>
            <c:strRef>
              <c:f>DayOverview!$C$3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DayOverview!$C$4:$C$369</c:f>
              <c:numCache>
                <c:formatCode>General</c:formatCode>
                <c:ptCount val="366"/>
                <c:pt idx="0">
                  <c:v>347.82169089597028</c:v>
                </c:pt>
                <c:pt idx="1">
                  <c:v>326.99404473453501</c:v>
                </c:pt>
                <c:pt idx="2">
                  <c:v>413.42877630449198</c:v>
                </c:pt>
                <c:pt idx="3">
                  <c:v>324.91128011839157</c:v>
                </c:pt>
                <c:pt idx="4">
                  <c:v>339.49063243139631</c:v>
                </c:pt>
                <c:pt idx="5">
                  <c:v>339.49063243139642</c:v>
                </c:pt>
                <c:pt idx="6">
                  <c:v>316.58022165381726</c:v>
                </c:pt>
                <c:pt idx="7">
                  <c:v>319.70436857803281</c:v>
                </c:pt>
                <c:pt idx="8">
                  <c:v>322.82851550224797</c:v>
                </c:pt>
                <c:pt idx="9">
                  <c:v>326.99404473453501</c:v>
                </c:pt>
                <c:pt idx="10">
                  <c:v>320.74575088610447</c:v>
                </c:pt>
                <c:pt idx="11">
                  <c:v>370.73210167354944</c:v>
                </c:pt>
                <c:pt idx="12">
                  <c:v>324.91128011839157</c:v>
                </c:pt>
                <c:pt idx="13">
                  <c:v>317.62160396188898</c:v>
                </c:pt>
                <c:pt idx="14">
                  <c:v>325.95266242646341</c:v>
                </c:pt>
                <c:pt idx="15">
                  <c:v>347.82169089597056</c:v>
                </c:pt>
                <c:pt idx="16">
                  <c:v>303.04225164888425</c:v>
                </c:pt>
                <c:pt idx="17">
                  <c:v>347.82169089597056</c:v>
                </c:pt>
                <c:pt idx="18">
                  <c:v>383.22868937041079</c:v>
                </c:pt>
                <c:pt idx="19">
                  <c:v>302.00086934081253</c:v>
                </c:pt>
                <c:pt idx="20">
                  <c:v>314.49745703767377</c:v>
                </c:pt>
                <c:pt idx="21">
                  <c:v>325.95266242646329</c:v>
                </c:pt>
                <c:pt idx="22">
                  <c:v>347.82169089597051</c:v>
                </c:pt>
                <c:pt idx="23">
                  <c:v>350.9458378201856</c:v>
                </c:pt>
                <c:pt idx="24">
                  <c:v>322.82851550224791</c:v>
                </c:pt>
                <c:pt idx="25">
                  <c:v>319.70436857803259</c:v>
                </c:pt>
                <c:pt idx="26">
                  <c:v>328.0354270426069</c:v>
                </c:pt>
                <c:pt idx="27">
                  <c:v>329.07680935067867</c:v>
                </c:pt>
                <c:pt idx="28">
                  <c:v>326.99404473453495</c:v>
                </c:pt>
                <c:pt idx="29">
                  <c:v>315.53883934574571</c:v>
                </c:pt>
                <c:pt idx="30">
                  <c:v>349.90445551211411</c:v>
                </c:pt>
                <c:pt idx="31">
                  <c:v>374.89763090583654</c:v>
                </c:pt>
                <c:pt idx="32">
                  <c:v>337.40786781525287</c:v>
                </c:pt>
                <c:pt idx="33">
                  <c:v>382.18730706233902</c:v>
                </c:pt>
                <c:pt idx="34">
                  <c:v>356.1527493605447</c:v>
                </c:pt>
                <c:pt idx="35">
                  <c:v>339.49063243139608</c:v>
                </c:pt>
                <c:pt idx="36">
                  <c:v>343.65616166368369</c:v>
                </c:pt>
                <c:pt idx="37">
                  <c:v>358.2355139766882</c:v>
                </c:pt>
                <c:pt idx="38">
                  <c:v>354.06998474440144</c:v>
                </c:pt>
                <c:pt idx="39">
                  <c:v>363.44242551704713</c:v>
                </c:pt>
                <c:pt idx="40">
                  <c:v>412.38739399642026</c:v>
                </c:pt>
                <c:pt idx="41">
                  <c:v>393.64251245112848</c:v>
                </c:pt>
                <c:pt idx="42">
                  <c:v>320.74575088610453</c:v>
                </c:pt>
                <c:pt idx="43">
                  <c:v>409.26324707220505</c:v>
                </c:pt>
                <c:pt idx="44">
                  <c:v>413.42877630449198</c:v>
                </c:pt>
                <c:pt idx="45">
                  <c:v>412.3873939964202</c:v>
                </c:pt>
                <c:pt idx="46">
                  <c:v>416.55292322870719</c:v>
                </c:pt>
                <c:pt idx="47">
                  <c:v>407.18048245606155</c:v>
                </c:pt>
                <c:pt idx="48">
                  <c:v>404.056335531846</c:v>
                </c:pt>
                <c:pt idx="49">
                  <c:v>366.56657244126211</c:v>
                </c:pt>
                <c:pt idx="50">
                  <c:v>423.84259938520984</c:v>
                </c:pt>
                <c:pt idx="51">
                  <c:v>380.10454244619535</c:v>
                </c:pt>
                <c:pt idx="52">
                  <c:v>419.67707015292268</c:v>
                </c:pt>
                <c:pt idx="53">
                  <c:v>417.59430553677902</c:v>
                </c:pt>
                <c:pt idx="54">
                  <c:v>403.01495322377434</c:v>
                </c:pt>
                <c:pt idx="55">
                  <c:v>480.07724402108533</c:v>
                </c:pt>
                <c:pt idx="56">
                  <c:v>360.3182785928318</c:v>
                </c:pt>
                <c:pt idx="57">
                  <c:v>403.0149532237744</c:v>
                </c:pt>
                <c:pt idx="58">
                  <c:v>424.88398169328161</c:v>
                </c:pt>
                <c:pt idx="59">
                  <c:v>385.31145398655445</c:v>
                </c:pt>
                <c:pt idx="60">
                  <c:v>401.97357091570291</c:v>
                </c:pt>
                <c:pt idx="61">
                  <c:v>397.80804168341547</c:v>
                </c:pt>
                <c:pt idx="62">
                  <c:v>374.89763090583682</c:v>
                </c:pt>
                <c:pt idx="63">
                  <c:v>371.77348398162104</c:v>
                </c:pt>
                <c:pt idx="64">
                  <c:v>370.73210167354944</c:v>
                </c:pt>
                <c:pt idx="65">
                  <c:v>362.4010432089753</c:v>
                </c:pt>
                <c:pt idx="66">
                  <c:v>367.60795474933417</c:v>
                </c:pt>
                <c:pt idx="67">
                  <c:v>358.23551397668803</c:v>
                </c:pt>
                <c:pt idx="68">
                  <c:v>371.77348398162144</c:v>
                </c:pt>
                <c:pt idx="69">
                  <c:v>383.22868937041085</c:v>
                </c:pt>
                <c:pt idx="70">
                  <c:v>368.64933705740589</c:v>
                </c:pt>
                <c:pt idx="71">
                  <c:v>359.27689628475997</c:v>
                </c:pt>
                <c:pt idx="72">
                  <c:v>376.98039552197997</c:v>
                </c:pt>
                <c:pt idx="73">
                  <c:v>331.15957396682199</c:v>
                </c:pt>
                <c:pt idx="74">
                  <c:v>395.72527706727215</c:v>
                </c:pt>
                <c:pt idx="75">
                  <c:v>374.89763090583659</c:v>
                </c:pt>
                <c:pt idx="76">
                  <c:v>358.23551397668825</c:v>
                </c:pt>
                <c:pt idx="77">
                  <c:v>331.15957396682217</c:v>
                </c:pt>
                <c:pt idx="78">
                  <c:v>315.53883934574549</c:v>
                </c:pt>
                <c:pt idx="79">
                  <c:v>335.32510319910904</c:v>
                </c:pt>
                <c:pt idx="80">
                  <c:v>335.32510319910921</c:v>
                </c:pt>
                <c:pt idx="81">
                  <c:v>341.57339704753974</c:v>
                </c:pt>
                <c:pt idx="82">
                  <c:v>314.49745703767394</c:v>
                </c:pt>
                <c:pt idx="83">
                  <c:v>355.11136705247299</c:v>
                </c:pt>
                <c:pt idx="84">
                  <c:v>254.09728316951126</c:v>
                </c:pt>
                <c:pt idx="85">
                  <c:v>321.78713319417596</c:v>
                </c:pt>
                <c:pt idx="86">
                  <c:v>347.82169089597033</c:v>
                </c:pt>
                <c:pt idx="87">
                  <c:v>341.57339704753986</c:v>
                </c:pt>
                <c:pt idx="88">
                  <c:v>346.78030858789867</c:v>
                </c:pt>
                <c:pt idx="89">
                  <c:v>337.40786781525276</c:v>
                </c:pt>
                <c:pt idx="90">
                  <c:v>319.70436857803276</c:v>
                </c:pt>
                <c:pt idx="91">
                  <c:v>282.21460548744915</c:v>
                </c:pt>
                <c:pt idx="92">
                  <c:v>326.99404473453507</c:v>
                </c:pt>
                <c:pt idx="93">
                  <c:v>310.33192780538667</c:v>
                </c:pt>
                <c:pt idx="94">
                  <c:v>309.29054549731507</c:v>
                </c:pt>
                <c:pt idx="95">
                  <c:v>303.04225164888419</c:v>
                </c:pt>
                <c:pt idx="96">
                  <c:v>312.41469242153022</c:v>
                </c:pt>
                <c:pt idx="97">
                  <c:v>324.9112801183914</c:v>
                </c:pt>
                <c:pt idx="98">
                  <c:v>298.87672241659709</c:v>
                </c:pt>
                <c:pt idx="99">
                  <c:v>322.82851550224791</c:v>
                </c:pt>
                <c:pt idx="100">
                  <c:v>317.62160396188921</c:v>
                </c:pt>
                <c:pt idx="101">
                  <c:v>346.78030858789884</c:v>
                </c:pt>
                <c:pt idx="102">
                  <c:v>296.79395780045394</c:v>
                </c:pt>
                <c:pt idx="103">
                  <c:v>331.15957396682217</c:v>
                </c:pt>
                <c:pt idx="104">
                  <c:v>303.04225164888436</c:v>
                </c:pt>
                <c:pt idx="105">
                  <c:v>291.58704626009489</c:v>
                </c:pt>
                <c:pt idx="106">
                  <c:v>280.13184087130531</c:v>
                </c:pt>
                <c:pt idx="107">
                  <c:v>317.62160396188909</c:v>
                </c:pt>
                <c:pt idx="108">
                  <c:v>340.53201473946797</c:v>
                </c:pt>
                <c:pt idx="109">
                  <c:v>331.15957396682222</c:v>
                </c:pt>
                <c:pt idx="110">
                  <c:v>340.53201473946825</c:v>
                </c:pt>
                <c:pt idx="111">
                  <c:v>302.00086934081259</c:v>
                </c:pt>
                <c:pt idx="112">
                  <c:v>285.33875241166436</c:v>
                </c:pt>
                <c:pt idx="113">
                  <c:v>282.21460548744886</c:v>
                </c:pt>
                <c:pt idx="114">
                  <c:v>325.95266242646341</c:v>
                </c:pt>
                <c:pt idx="115">
                  <c:v>311.37331011345861</c:v>
                </c:pt>
                <c:pt idx="116">
                  <c:v>290.54566395202306</c:v>
                </c:pt>
                <c:pt idx="117">
                  <c:v>345.73892627982673</c:v>
                </c:pt>
                <c:pt idx="118">
                  <c:v>256.18004778565461</c:v>
                </c:pt>
                <c:pt idx="119">
                  <c:v>298.87672241659726</c:v>
                </c:pt>
                <c:pt idx="120">
                  <c:v>322.82851550224819</c:v>
                </c:pt>
                <c:pt idx="121">
                  <c:v>314.49745703767394</c:v>
                </c:pt>
                <c:pt idx="122">
                  <c:v>314.49745703767371</c:v>
                </c:pt>
                <c:pt idx="123">
                  <c:v>331.15957396682222</c:v>
                </c:pt>
                <c:pt idx="124">
                  <c:v>312.41469242153045</c:v>
                </c:pt>
                <c:pt idx="125">
                  <c:v>298.87672241659709</c:v>
                </c:pt>
                <c:pt idx="126">
                  <c:v>283.25598779552058</c:v>
                </c:pt>
                <c:pt idx="127">
                  <c:v>292.62842856816673</c:v>
                </c:pt>
                <c:pt idx="128">
                  <c:v>278.04907625516194</c:v>
                </c:pt>
                <c:pt idx="129">
                  <c:v>324.91128011839146</c:v>
                </c:pt>
                <c:pt idx="130">
                  <c:v>356.15274936054459</c:v>
                </c:pt>
                <c:pt idx="131">
                  <c:v>308.24916318924306</c:v>
                </c:pt>
                <c:pt idx="132">
                  <c:v>274.92492933094644</c:v>
                </c:pt>
                <c:pt idx="133">
                  <c:v>268.67663548251591</c:v>
                </c:pt>
                <c:pt idx="134">
                  <c:v>290.54566395202306</c:v>
                </c:pt>
                <c:pt idx="135">
                  <c:v>270.75940009865934</c:v>
                </c:pt>
                <c:pt idx="136">
                  <c:v>277.00769394708982</c:v>
                </c:pt>
                <c:pt idx="137">
                  <c:v>293.66981087623856</c:v>
                </c:pt>
                <c:pt idx="138">
                  <c:v>272.84216471480312</c:v>
                </c:pt>
                <c:pt idx="139">
                  <c:v>268.67663548251602</c:v>
                </c:pt>
                <c:pt idx="140">
                  <c:v>283.2559877955207</c:v>
                </c:pt>
                <c:pt idx="141">
                  <c:v>324.91128011839163</c:v>
                </c:pt>
                <c:pt idx="142">
                  <c:v>319.70436857803259</c:v>
                </c:pt>
                <c:pt idx="143">
                  <c:v>297.83534010852549</c:v>
                </c:pt>
                <c:pt idx="144">
                  <c:v>360.31827859283158</c:v>
                </c:pt>
                <c:pt idx="145">
                  <c:v>303.04225164888436</c:v>
                </c:pt>
                <c:pt idx="146">
                  <c:v>287.42151702780785</c:v>
                </c:pt>
                <c:pt idx="147">
                  <c:v>279.09045856323365</c:v>
                </c:pt>
                <c:pt idx="148">
                  <c:v>303.04225164888425</c:v>
                </c:pt>
                <c:pt idx="149">
                  <c:v>293.6698108762385</c:v>
                </c:pt>
                <c:pt idx="150">
                  <c:v>298.87672241659737</c:v>
                </c:pt>
                <c:pt idx="151">
                  <c:v>275.96631163901833</c:v>
                </c:pt>
                <c:pt idx="152">
                  <c:v>278.04907625516188</c:v>
                </c:pt>
                <c:pt idx="153">
                  <c:v>256.18004778565466</c:v>
                </c:pt>
                <c:pt idx="154">
                  <c:v>277.00769394709005</c:v>
                </c:pt>
                <c:pt idx="155">
                  <c:v>273.88354702287467</c:v>
                </c:pt>
                <c:pt idx="156">
                  <c:v>290.54566395202278</c:v>
                </c:pt>
                <c:pt idx="157">
                  <c:v>296.79395780045382</c:v>
                </c:pt>
                <c:pt idx="158">
                  <c:v>300.95948703274081</c:v>
                </c:pt>
                <c:pt idx="159">
                  <c:v>288.46289933587946</c:v>
                </c:pt>
                <c:pt idx="160">
                  <c:v>270.75940009865951</c:v>
                </c:pt>
                <c:pt idx="161">
                  <c:v>254.09728316951114</c:v>
                </c:pt>
                <c:pt idx="162">
                  <c:v>296.79395780045365</c:v>
                </c:pt>
                <c:pt idx="163">
                  <c:v>263.4697239421572</c:v>
                </c:pt>
                <c:pt idx="164">
                  <c:v>259.30419470987005</c:v>
                </c:pt>
                <c:pt idx="165">
                  <c:v>279.0904585632336</c:v>
                </c:pt>
                <c:pt idx="166">
                  <c:v>299.91810472466904</c:v>
                </c:pt>
                <c:pt idx="167">
                  <c:v>277.00769394709005</c:v>
                </c:pt>
                <c:pt idx="168">
                  <c:v>245.76622470493689</c:v>
                </c:pt>
                <c:pt idx="169">
                  <c:v>310.33192780538667</c:v>
                </c:pt>
                <c:pt idx="170">
                  <c:v>288.46289933587968</c:v>
                </c:pt>
                <c:pt idx="171">
                  <c:v>293.6698108762385</c:v>
                </c:pt>
                <c:pt idx="172">
                  <c:v>291.58704626009478</c:v>
                </c:pt>
                <c:pt idx="173">
                  <c:v>274.92492933094644</c:v>
                </c:pt>
                <c:pt idx="174">
                  <c:v>265.55248855830058</c:v>
                </c:pt>
                <c:pt idx="175">
                  <c:v>256.18004778565478</c:v>
                </c:pt>
                <c:pt idx="176">
                  <c:v>285.33875241166425</c:v>
                </c:pt>
                <c:pt idx="177">
                  <c:v>308.24916318924312</c:v>
                </c:pt>
                <c:pt idx="178">
                  <c:v>289.50428164395123</c:v>
                </c:pt>
                <c:pt idx="179">
                  <c:v>333.24233858296566</c:v>
                </c:pt>
                <c:pt idx="180">
                  <c:v>319.70436857803259</c:v>
                </c:pt>
                <c:pt idx="181">
                  <c:v>303.04225164888436</c:v>
                </c:pt>
                <c:pt idx="182">
                  <c:v>260.34557701794176</c:v>
                </c:pt>
                <c:pt idx="183">
                  <c:v>248.89037162915224</c:v>
                </c:pt>
                <c:pt idx="184">
                  <c:v>289.50428164395123</c:v>
                </c:pt>
                <c:pt idx="185">
                  <c:v>279.09045856323348</c:v>
                </c:pt>
                <c:pt idx="186">
                  <c:v>279.0904585632336</c:v>
                </c:pt>
                <c:pt idx="187">
                  <c:v>333.24233858296566</c:v>
                </c:pt>
                <c:pt idx="188">
                  <c:v>249.93175393722396</c:v>
                </c:pt>
                <c:pt idx="189">
                  <c:v>261.38695932601348</c:v>
                </c:pt>
                <c:pt idx="190">
                  <c:v>284.29737010359253</c:v>
                </c:pt>
                <c:pt idx="191">
                  <c:v>315.5388393457456</c:v>
                </c:pt>
                <c:pt idx="192">
                  <c:v>266.59387086637236</c:v>
                </c:pt>
                <c:pt idx="193">
                  <c:v>279.0904585632336</c:v>
                </c:pt>
                <c:pt idx="194">
                  <c:v>240.55931316457821</c:v>
                </c:pt>
                <c:pt idx="195">
                  <c:v>279.09045856323371</c:v>
                </c:pt>
                <c:pt idx="196">
                  <c:v>225.9799608515734</c:v>
                </c:pt>
                <c:pt idx="197">
                  <c:v>244.72484239686534</c:v>
                </c:pt>
                <c:pt idx="198">
                  <c:v>253.05590086143948</c:v>
                </c:pt>
                <c:pt idx="199">
                  <c:v>255.13866547758289</c:v>
                </c:pt>
                <c:pt idx="200">
                  <c:v>275.96631163901822</c:v>
                </c:pt>
                <c:pt idx="201">
                  <c:v>266.5938708663723</c:v>
                </c:pt>
                <c:pt idx="202">
                  <c:v>273.88354702287484</c:v>
                </c:pt>
                <c:pt idx="203">
                  <c:v>278.04907625516188</c:v>
                </c:pt>
                <c:pt idx="204">
                  <c:v>271.80078240673129</c:v>
                </c:pt>
                <c:pt idx="205">
                  <c:v>296.79395780045371</c:v>
                </c:pt>
                <c:pt idx="206">
                  <c:v>284.29737010359224</c:v>
                </c:pt>
                <c:pt idx="207">
                  <c:v>319.70436857803264</c:v>
                </c:pt>
                <c:pt idx="208">
                  <c:v>347.82169089597056</c:v>
                </c:pt>
                <c:pt idx="209">
                  <c:v>325.95266242646352</c:v>
                </c:pt>
                <c:pt idx="210">
                  <c:v>279.0904585632336</c:v>
                </c:pt>
                <c:pt idx="211">
                  <c:v>247.84898932108055</c:v>
                </c:pt>
                <c:pt idx="212">
                  <c:v>256.18004778565466</c:v>
                </c:pt>
                <c:pt idx="213">
                  <c:v>279.09045856323343</c:v>
                </c:pt>
                <c:pt idx="214">
                  <c:v>256.18004778565455</c:v>
                </c:pt>
                <c:pt idx="215">
                  <c:v>279.09045856323371</c:v>
                </c:pt>
                <c:pt idx="216">
                  <c:v>277.0076939470901</c:v>
                </c:pt>
                <c:pt idx="217">
                  <c:v>248.89037162915238</c:v>
                </c:pt>
                <c:pt idx="218">
                  <c:v>286.38013471973591</c:v>
                </c:pt>
                <c:pt idx="219">
                  <c:v>273.88354702287484</c:v>
                </c:pt>
                <c:pt idx="220">
                  <c:v>256.18004778565466</c:v>
                </c:pt>
                <c:pt idx="221">
                  <c:v>286.38013471973608</c:v>
                </c:pt>
                <c:pt idx="222">
                  <c:v>258.26281240179827</c:v>
                </c:pt>
                <c:pt idx="223">
                  <c:v>278.04907625516188</c:v>
                </c:pt>
                <c:pt idx="224">
                  <c:v>270.75940009865946</c:v>
                </c:pt>
                <c:pt idx="225">
                  <c:v>256.18004778565472</c:v>
                </c:pt>
                <c:pt idx="226">
                  <c:v>279.09045856323354</c:v>
                </c:pt>
                <c:pt idx="227">
                  <c:v>273.88354702287478</c:v>
                </c:pt>
                <c:pt idx="228">
                  <c:v>279.0904585632336</c:v>
                </c:pt>
                <c:pt idx="229">
                  <c:v>265.55248855830047</c:v>
                </c:pt>
                <c:pt idx="230">
                  <c:v>266.59387086637224</c:v>
                </c:pt>
                <c:pt idx="231">
                  <c:v>293.66981087623839</c:v>
                </c:pt>
                <c:pt idx="232">
                  <c:v>347.82169089597051</c:v>
                </c:pt>
                <c:pt idx="233">
                  <c:v>321.78713319417619</c:v>
                </c:pt>
                <c:pt idx="234">
                  <c:v>268.67663548251591</c:v>
                </c:pt>
                <c:pt idx="235">
                  <c:v>282.21460548744886</c:v>
                </c:pt>
                <c:pt idx="236">
                  <c:v>285.33875241166425</c:v>
                </c:pt>
                <c:pt idx="237">
                  <c:v>275.96631163901827</c:v>
                </c:pt>
                <c:pt idx="238">
                  <c:v>253.0559008614394</c:v>
                </c:pt>
                <c:pt idx="239">
                  <c:v>260.34557701794171</c:v>
                </c:pt>
                <c:pt idx="240">
                  <c:v>280.13184087130549</c:v>
                </c:pt>
                <c:pt idx="241">
                  <c:v>266.59387086637241</c:v>
                </c:pt>
                <c:pt idx="242">
                  <c:v>214.52475546278376</c:v>
                </c:pt>
                <c:pt idx="243">
                  <c:v>274.92492933094661</c:v>
                </c:pt>
                <c:pt idx="244">
                  <c:v>252.01451855336762</c:v>
                </c:pt>
                <c:pt idx="245">
                  <c:v>254.09728316951117</c:v>
                </c:pt>
                <c:pt idx="246">
                  <c:v>245.76622470493697</c:v>
                </c:pt>
                <c:pt idx="247">
                  <c:v>299.91810472466892</c:v>
                </c:pt>
                <c:pt idx="248">
                  <c:v>267.63525317444396</c:v>
                </c:pt>
                <c:pt idx="249">
                  <c:v>255.13866547758286</c:v>
                </c:pt>
                <c:pt idx="250">
                  <c:v>272.84216471480289</c:v>
                </c:pt>
                <c:pt idx="251">
                  <c:v>269.71801779058762</c:v>
                </c:pt>
                <c:pt idx="252">
                  <c:v>253.05590086143937</c:v>
                </c:pt>
                <c:pt idx="253">
                  <c:v>272.84216471480306</c:v>
                </c:pt>
                <c:pt idx="254">
                  <c:v>307.20778088117135</c:v>
                </c:pt>
                <c:pt idx="255">
                  <c:v>273.88354702287467</c:v>
                </c:pt>
                <c:pt idx="256">
                  <c:v>264.51110625022869</c:v>
                </c:pt>
                <c:pt idx="257">
                  <c:v>281.17322317937732</c:v>
                </c:pt>
                <c:pt idx="258">
                  <c:v>268.67663548251585</c:v>
                </c:pt>
                <c:pt idx="259">
                  <c:v>253.05590086143945</c:v>
                </c:pt>
                <c:pt idx="260">
                  <c:v>291.58704626009472</c:v>
                </c:pt>
                <c:pt idx="261">
                  <c:v>268.67663548251591</c:v>
                </c:pt>
                <c:pt idx="262">
                  <c:v>268.67663548251585</c:v>
                </c:pt>
                <c:pt idx="263">
                  <c:v>248.89037162915218</c:v>
                </c:pt>
                <c:pt idx="264">
                  <c:v>271.80078240673123</c:v>
                </c:pt>
                <c:pt idx="265">
                  <c:v>275.96631163901839</c:v>
                </c:pt>
                <c:pt idx="266">
                  <c:v>236.39378393229097</c:v>
                </c:pt>
                <c:pt idx="267">
                  <c:v>291.58704626009501</c:v>
                </c:pt>
                <c:pt idx="268">
                  <c:v>325.95266242646335</c:v>
                </c:pt>
                <c:pt idx="269">
                  <c:v>271.80078240673134</c:v>
                </c:pt>
                <c:pt idx="270">
                  <c:v>303.0422516488843</c:v>
                </c:pt>
                <c:pt idx="271">
                  <c:v>320.74575088610459</c:v>
                </c:pt>
                <c:pt idx="272">
                  <c:v>311.37331011345873</c:v>
                </c:pt>
                <c:pt idx="273">
                  <c:v>254.09728316951097</c:v>
                </c:pt>
                <c:pt idx="274">
                  <c:v>297.83534010852554</c:v>
                </c:pt>
                <c:pt idx="275">
                  <c:v>320.74575088610453</c:v>
                </c:pt>
                <c:pt idx="276">
                  <c:v>284.29737010359253</c:v>
                </c:pt>
                <c:pt idx="277">
                  <c:v>294.71119318431016</c:v>
                </c:pt>
                <c:pt idx="278">
                  <c:v>311.37331011345839</c:v>
                </c:pt>
                <c:pt idx="279">
                  <c:v>300.95948703274064</c:v>
                </c:pt>
                <c:pt idx="280">
                  <c:v>288.4628993358794</c:v>
                </c:pt>
                <c:pt idx="281">
                  <c:v>292.62842856816656</c:v>
                </c:pt>
                <c:pt idx="282">
                  <c:v>292.62842856816656</c:v>
                </c:pt>
                <c:pt idx="283">
                  <c:v>323.86989781031997</c:v>
                </c:pt>
                <c:pt idx="284">
                  <c:v>277.00769394709016</c:v>
                </c:pt>
                <c:pt idx="285">
                  <c:v>305.12501626502808</c:v>
                </c:pt>
                <c:pt idx="286">
                  <c:v>293.66981087623833</c:v>
                </c:pt>
                <c:pt idx="287">
                  <c:v>261.38695932601354</c:v>
                </c:pt>
                <c:pt idx="288">
                  <c:v>290.54566395202306</c:v>
                </c:pt>
                <c:pt idx="289">
                  <c:v>289.50428164395134</c:v>
                </c:pt>
                <c:pt idx="290">
                  <c:v>287.42151702780779</c:v>
                </c:pt>
                <c:pt idx="291">
                  <c:v>312.41469242153039</c:v>
                </c:pt>
                <c:pt idx="292">
                  <c:v>345.73892627982707</c:v>
                </c:pt>
                <c:pt idx="293">
                  <c:v>309.29054549731507</c:v>
                </c:pt>
                <c:pt idx="294">
                  <c:v>299.91810472466909</c:v>
                </c:pt>
                <c:pt idx="295">
                  <c:v>305.12501626502785</c:v>
                </c:pt>
                <c:pt idx="296">
                  <c:v>305.12501626502797</c:v>
                </c:pt>
                <c:pt idx="297">
                  <c:v>303.04225164888447</c:v>
                </c:pt>
                <c:pt idx="298">
                  <c:v>299.91810472466892</c:v>
                </c:pt>
                <c:pt idx="299">
                  <c:v>313.45607472960199</c:v>
                </c:pt>
                <c:pt idx="300">
                  <c:v>288.46289933587946</c:v>
                </c:pt>
                <c:pt idx="301">
                  <c:v>286.38013471973608</c:v>
                </c:pt>
                <c:pt idx="302">
                  <c:v>299.91810472466892</c:v>
                </c:pt>
                <c:pt idx="303">
                  <c:v>328.03542704260695</c:v>
                </c:pt>
                <c:pt idx="304">
                  <c:v>306.16639857309974</c:v>
                </c:pt>
                <c:pt idx="305">
                  <c:v>312.41469242153028</c:v>
                </c:pt>
                <c:pt idx="306">
                  <c:v>289.50428164395146</c:v>
                </c:pt>
                <c:pt idx="307">
                  <c:v>269.71801779058774</c:v>
                </c:pt>
                <c:pt idx="308">
                  <c:v>284.29737010359241</c:v>
                </c:pt>
                <c:pt idx="309">
                  <c:v>287.42151702780768</c:v>
                </c:pt>
                <c:pt idx="310">
                  <c:v>338.4492501233243</c:v>
                </c:pt>
                <c:pt idx="311">
                  <c:v>312.41469242153022</c:v>
                </c:pt>
                <c:pt idx="312">
                  <c:v>321.78713319417625</c:v>
                </c:pt>
                <c:pt idx="313">
                  <c:v>322.82851550224802</c:v>
                </c:pt>
                <c:pt idx="314">
                  <c:v>322.8285155022478</c:v>
                </c:pt>
                <c:pt idx="315">
                  <c:v>275.96631163901844</c:v>
                </c:pt>
                <c:pt idx="316">
                  <c:v>333.24233858296589</c:v>
                </c:pt>
                <c:pt idx="317">
                  <c:v>285.33875241166419</c:v>
                </c:pt>
                <c:pt idx="318">
                  <c:v>314.49745703767383</c:v>
                </c:pt>
                <c:pt idx="319">
                  <c:v>319.70436857803264</c:v>
                </c:pt>
                <c:pt idx="320">
                  <c:v>308.55357053085243</c:v>
                </c:pt>
                <c:pt idx="321">
                  <c:v>288.88069187284532</c:v>
                </c:pt>
                <c:pt idx="322">
                  <c:v>258.85366655272861</c:v>
                </c:pt>
                <c:pt idx="323">
                  <c:v>301.30566786737614</c:v>
                </c:pt>
                <c:pt idx="324">
                  <c:v>328.22644918885982</c:v>
                </c:pt>
                <c:pt idx="325">
                  <c:v>285.77444787421263</c:v>
                </c:pt>
                <c:pt idx="326">
                  <c:v>306.48274119843057</c:v>
                </c:pt>
                <c:pt idx="327">
                  <c:v>302.34108253358664</c:v>
                </c:pt>
                <c:pt idx="328">
                  <c:v>351.0055718454999</c:v>
                </c:pt>
                <c:pt idx="329">
                  <c:v>277.49113054452516</c:v>
                </c:pt>
                <c:pt idx="330">
                  <c:v>278.52654521073617</c:v>
                </c:pt>
                <c:pt idx="331">
                  <c:v>304.41191186600867</c:v>
                </c:pt>
                <c:pt idx="332">
                  <c:v>328.22644918885993</c:v>
                </c:pt>
                <c:pt idx="333">
                  <c:v>346.86391318065597</c:v>
                </c:pt>
                <c:pt idx="334">
                  <c:v>312.69522919569619</c:v>
                </c:pt>
                <c:pt idx="335">
                  <c:v>284.73903320800162</c:v>
                </c:pt>
                <c:pt idx="336">
                  <c:v>278.52654521073617</c:v>
                </c:pt>
                <c:pt idx="337">
                  <c:v>309.58898519706321</c:v>
                </c:pt>
                <c:pt idx="338">
                  <c:v>309.58898519706344</c:v>
                </c:pt>
                <c:pt idx="339">
                  <c:v>307.51815586464159</c:v>
                </c:pt>
                <c:pt idx="340">
                  <c:v>305.44732653221956</c:v>
                </c:pt>
                <c:pt idx="341">
                  <c:v>334.43893718612532</c:v>
                </c:pt>
                <c:pt idx="342">
                  <c:v>332.36810785370329</c:v>
                </c:pt>
                <c:pt idx="343">
                  <c:v>329.26186385507071</c:v>
                </c:pt>
                <c:pt idx="344">
                  <c:v>328.22644918885965</c:v>
                </c:pt>
                <c:pt idx="345">
                  <c:v>288.88069187284526</c:v>
                </c:pt>
                <c:pt idx="346">
                  <c:v>326.15561985643808</c:v>
                </c:pt>
                <c:pt idx="347">
                  <c:v>311.65981452948489</c:v>
                </c:pt>
                <c:pt idx="348">
                  <c:v>341.6868398496016</c:v>
                </c:pt>
                <c:pt idx="349">
                  <c:v>355.14723051034332</c:v>
                </c:pt>
                <c:pt idx="350">
                  <c:v>309.58898519706321</c:v>
                </c:pt>
                <c:pt idx="351">
                  <c:v>361.35971850760876</c:v>
                </c:pt>
                <c:pt idx="352">
                  <c:v>346.86391318065603</c:v>
                </c:pt>
                <c:pt idx="353">
                  <c:v>316.83688786053978</c:v>
                </c:pt>
                <c:pt idx="354">
                  <c:v>310.62439986327428</c:v>
                </c:pt>
                <c:pt idx="355">
                  <c:v>361.35971850760887</c:v>
                </c:pt>
                <c:pt idx="356">
                  <c:v>346.86391318065637</c:v>
                </c:pt>
                <c:pt idx="357">
                  <c:v>329.26186385507054</c:v>
                </c:pt>
                <c:pt idx="358">
                  <c:v>318.90771719296157</c:v>
                </c:pt>
                <c:pt idx="359">
                  <c:v>333.40352251991425</c:v>
                </c:pt>
                <c:pt idx="360">
                  <c:v>349.97015717928883</c:v>
                </c:pt>
                <c:pt idx="361">
                  <c:v>318.90771719296146</c:v>
                </c:pt>
                <c:pt idx="362">
                  <c:v>301.30566786737603</c:v>
                </c:pt>
                <c:pt idx="363">
                  <c:v>340.65142518339093</c:v>
                </c:pt>
                <c:pt idx="364">
                  <c:v>317.87230252675056</c:v>
                </c:pt>
                <c:pt idx="365">
                  <c:v>336.50976651854722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A-4BBB-A51B-7AE0B7E10BF8}"/>
            </c:ext>
          </c:extLst>
        </c:ser>
        <c:ser>
          <c:idx val="2"/>
          <c:order val="2"/>
          <c:tx>
            <c:strRef>
              <c:f>DayOverview!$D$3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DayOverview!$D$4:$D$369</c:f>
              <c:numCache>
                <c:formatCode>General</c:formatCode>
                <c:ptCount val="366"/>
                <c:pt idx="0">
                  <c:v>365.00706001332554</c:v>
                </c:pt>
                <c:pt idx="1">
                  <c:v>392.69017973343733</c:v>
                </c:pt>
                <c:pt idx="2">
                  <c:v>375.26006731707065</c:v>
                </c:pt>
                <c:pt idx="3">
                  <c:v>338.34924102358826</c:v>
                </c:pt>
                <c:pt idx="4">
                  <c:v>339.37454175396283</c:v>
                </c:pt>
                <c:pt idx="5">
                  <c:v>333.22273737171577</c:v>
                </c:pt>
                <c:pt idx="6">
                  <c:v>401.91788630680793</c:v>
                </c:pt>
                <c:pt idx="7">
                  <c:v>399.86728484605885</c:v>
                </c:pt>
                <c:pt idx="8">
                  <c:v>385.51307462081581</c:v>
                </c:pt>
                <c:pt idx="9">
                  <c:v>387.56367608156484</c:v>
                </c:pt>
                <c:pt idx="10">
                  <c:v>341.42514321471185</c:v>
                </c:pt>
                <c:pt idx="11">
                  <c:v>370.1335636651981</c:v>
                </c:pt>
                <c:pt idx="12">
                  <c:v>393.71548046381184</c:v>
                </c:pt>
                <c:pt idx="13">
                  <c:v>375.26006731707065</c:v>
                </c:pt>
                <c:pt idx="14">
                  <c:v>378.33596950819413</c:v>
                </c:pt>
                <c:pt idx="15">
                  <c:v>386.53837535119021</c:v>
                </c:pt>
                <c:pt idx="16">
                  <c:v>354.75405270958049</c:v>
                </c:pt>
                <c:pt idx="17">
                  <c:v>331.17213591096669</c:v>
                </c:pt>
                <c:pt idx="18">
                  <c:v>313.74202349460006</c:v>
                </c:pt>
                <c:pt idx="19">
                  <c:v>409.09499141942956</c:v>
                </c:pt>
                <c:pt idx="20">
                  <c:v>369.10826293482353</c:v>
                </c:pt>
                <c:pt idx="21">
                  <c:v>392.69017973343728</c:v>
                </c:pt>
                <c:pt idx="22">
                  <c:v>370.13356366519815</c:v>
                </c:pt>
                <c:pt idx="23">
                  <c:v>373.20946585632169</c:v>
                </c:pt>
                <c:pt idx="24">
                  <c:v>345.52634613620984</c:v>
                </c:pt>
                <c:pt idx="25">
                  <c:v>382.43717242969217</c:v>
                </c:pt>
                <c:pt idx="26">
                  <c:v>376.28536804744516</c:v>
                </c:pt>
                <c:pt idx="27">
                  <c:v>414.22149507130212</c:v>
                </c:pt>
                <c:pt idx="28">
                  <c:v>396.79138265493543</c:v>
                </c:pt>
                <c:pt idx="29">
                  <c:v>401.91788630680799</c:v>
                </c:pt>
                <c:pt idx="30">
                  <c:v>358.85525563107853</c:v>
                </c:pt>
                <c:pt idx="31">
                  <c:v>380.3865709689432</c:v>
                </c:pt>
                <c:pt idx="32">
                  <c:v>402.94318703718233</c:v>
                </c:pt>
                <c:pt idx="33">
                  <c:v>422.42390091429809</c:v>
                </c:pt>
                <c:pt idx="34">
                  <c:v>416.27209653205108</c:v>
                </c:pt>
                <c:pt idx="35">
                  <c:v>392.69017973343728</c:v>
                </c:pt>
                <c:pt idx="36">
                  <c:v>407.04438995868043</c:v>
                </c:pt>
                <c:pt idx="37">
                  <c:v>367.05766147407468</c:v>
                </c:pt>
                <c:pt idx="38">
                  <c:v>387.56367608156467</c:v>
                </c:pt>
                <c:pt idx="39">
                  <c:v>448.0564191736608</c:v>
                </c:pt>
                <c:pt idx="40">
                  <c:v>408.06969068905505</c:v>
                </c:pt>
                <c:pt idx="41">
                  <c:v>448.0564191736608</c:v>
                </c:pt>
                <c:pt idx="42">
                  <c:v>412.17089361055309</c:v>
                </c:pt>
                <c:pt idx="43">
                  <c:v>453.1829228255333</c:v>
                </c:pt>
                <c:pt idx="44">
                  <c:v>424.47450237504711</c:v>
                </c:pt>
                <c:pt idx="45">
                  <c:v>371.15886439557261</c:v>
                </c:pt>
                <c:pt idx="46">
                  <c:v>420.37329945354918</c:v>
                </c:pt>
                <c:pt idx="47">
                  <c:v>381.41187169931771</c:v>
                </c:pt>
                <c:pt idx="48">
                  <c:v>393.7154804638119</c:v>
                </c:pt>
                <c:pt idx="49">
                  <c:v>401.91788630680787</c:v>
                </c:pt>
                <c:pt idx="50">
                  <c:v>427.5504045661707</c:v>
                </c:pt>
                <c:pt idx="51">
                  <c:v>400.89258557643342</c:v>
                </c:pt>
                <c:pt idx="52">
                  <c:v>418.32269799280004</c:v>
                </c:pt>
                <c:pt idx="53">
                  <c:v>418.3226979928001</c:v>
                </c:pt>
                <c:pt idx="54">
                  <c:v>381.41187169931766</c:v>
                </c:pt>
                <c:pt idx="55">
                  <c:v>402.94318703718244</c:v>
                </c:pt>
                <c:pt idx="56">
                  <c:v>379.36127023856875</c:v>
                </c:pt>
                <c:pt idx="57">
                  <c:v>390.63957827268837</c:v>
                </c:pt>
                <c:pt idx="58">
                  <c:v>373.20946585632163</c:v>
                </c:pt>
                <c:pt idx="60">
                  <c:v>363.98175928295109</c:v>
                </c:pt>
                <c:pt idx="61">
                  <c:v>366.03236074370011</c:v>
                </c:pt>
                <c:pt idx="62">
                  <c:v>338.34924102358832</c:v>
                </c:pt>
                <c:pt idx="63">
                  <c:v>338.34924102358832</c:v>
                </c:pt>
                <c:pt idx="64">
                  <c:v>377.31066877781979</c:v>
                </c:pt>
                <c:pt idx="65">
                  <c:v>384.48777389044113</c:v>
                </c:pt>
                <c:pt idx="66">
                  <c:v>359.88055636145299</c:v>
                </c:pt>
                <c:pt idx="67">
                  <c:v>354.75405270958044</c:v>
                </c:pt>
                <c:pt idx="68">
                  <c:v>345.5263461362099</c:v>
                </c:pt>
                <c:pt idx="69">
                  <c:v>386.53837535119033</c:v>
                </c:pt>
                <c:pt idx="70">
                  <c:v>327.0709329894687</c:v>
                </c:pt>
                <c:pt idx="71">
                  <c:v>345.5263461362099</c:v>
                </c:pt>
                <c:pt idx="72">
                  <c:v>344.50104540583538</c:v>
                </c:pt>
                <c:pt idx="73">
                  <c:v>356.80465417032946</c:v>
                </c:pt>
                <c:pt idx="74">
                  <c:v>334.24803810209028</c:v>
                </c:pt>
                <c:pt idx="75">
                  <c:v>363.98175928295103</c:v>
                </c:pt>
                <c:pt idx="76">
                  <c:v>412.17089361055292</c:v>
                </c:pt>
                <c:pt idx="77">
                  <c:v>338.34924102358826</c:v>
                </c:pt>
                <c:pt idx="78">
                  <c:v>360.90585709182756</c:v>
                </c:pt>
                <c:pt idx="79">
                  <c:v>318.86852714647262</c:v>
                </c:pt>
                <c:pt idx="80">
                  <c:v>333.22273737171577</c:v>
                </c:pt>
                <c:pt idx="81">
                  <c:v>312.71672276422555</c:v>
                </c:pt>
                <c:pt idx="82">
                  <c:v>349.62754905770794</c:v>
                </c:pt>
                <c:pt idx="83">
                  <c:v>341.42514321471185</c:v>
                </c:pt>
                <c:pt idx="84">
                  <c:v>327.0709329894687</c:v>
                </c:pt>
                <c:pt idx="85">
                  <c:v>323.99503079834517</c:v>
                </c:pt>
                <c:pt idx="86">
                  <c:v>340.39984248433734</c:v>
                </c:pt>
                <c:pt idx="87">
                  <c:v>330.14683518059223</c:v>
                </c:pt>
                <c:pt idx="88">
                  <c:v>314.76732422497452</c:v>
                </c:pt>
                <c:pt idx="89">
                  <c:v>318.86852714647262</c:v>
                </c:pt>
                <c:pt idx="90">
                  <c:v>330.14683518059223</c:v>
                </c:pt>
                <c:pt idx="91">
                  <c:v>295.28661034785887</c:v>
                </c:pt>
                <c:pt idx="92">
                  <c:v>301.43841473010593</c:v>
                </c:pt>
                <c:pt idx="93">
                  <c:v>360.9058570918275</c:v>
                </c:pt>
                <c:pt idx="94">
                  <c:v>325.02033152871968</c:v>
                </c:pt>
                <c:pt idx="95">
                  <c:v>286.05890377448833</c:v>
                </c:pt>
                <c:pt idx="96">
                  <c:v>296.31191107823344</c:v>
                </c:pt>
                <c:pt idx="97">
                  <c:v>365.00706001332554</c:v>
                </c:pt>
                <c:pt idx="98">
                  <c:v>332.19743664134126</c:v>
                </c:pt>
                <c:pt idx="99">
                  <c:v>326.04563225909425</c:v>
                </c:pt>
                <c:pt idx="100">
                  <c:v>333.22273737171577</c:v>
                </c:pt>
                <c:pt idx="101">
                  <c:v>330.14683518059212</c:v>
                </c:pt>
                <c:pt idx="102">
                  <c:v>291.18540742636083</c:v>
                </c:pt>
                <c:pt idx="103">
                  <c:v>322.96973006797066</c:v>
                </c:pt>
                <c:pt idx="104">
                  <c:v>348.60224832733343</c:v>
                </c:pt>
                <c:pt idx="105">
                  <c:v>297.33721180860795</c:v>
                </c:pt>
                <c:pt idx="106">
                  <c:v>303.48901619085495</c:v>
                </c:pt>
                <c:pt idx="107">
                  <c:v>334.24803810209033</c:v>
                </c:pt>
                <c:pt idx="108">
                  <c:v>317.84322641609805</c:v>
                </c:pt>
                <c:pt idx="109">
                  <c:v>281.95770085299023</c:v>
                </c:pt>
                <c:pt idx="110">
                  <c:v>297.33721180860783</c:v>
                </c:pt>
                <c:pt idx="111">
                  <c:v>302.4637154604805</c:v>
                </c:pt>
                <c:pt idx="112">
                  <c:v>312.71672276422555</c:v>
                </c:pt>
                <c:pt idx="113">
                  <c:v>313.74202349460012</c:v>
                </c:pt>
                <c:pt idx="114">
                  <c:v>328.09623371984321</c:v>
                </c:pt>
                <c:pt idx="115">
                  <c:v>302.4637154604805</c:v>
                </c:pt>
                <c:pt idx="116">
                  <c:v>282.98300158336474</c:v>
                </c:pt>
                <c:pt idx="117">
                  <c:v>287.08420450486278</c:v>
                </c:pt>
                <c:pt idx="118">
                  <c:v>287.08420450486284</c:v>
                </c:pt>
                <c:pt idx="119">
                  <c:v>299.38781326935691</c:v>
                </c:pt>
                <c:pt idx="120">
                  <c:v>311.69142203385104</c:v>
                </c:pt>
                <c:pt idx="121">
                  <c:v>305.53961765160392</c:v>
                </c:pt>
                <c:pt idx="122">
                  <c:v>251.19867894175491</c:v>
                </c:pt>
                <c:pt idx="123">
                  <c:v>313.74202349460001</c:v>
                </c:pt>
                <c:pt idx="124">
                  <c:v>303.48901619085495</c:v>
                </c:pt>
                <c:pt idx="125">
                  <c:v>317.84322641609816</c:v>
                </c:pt>
                <c:pt idx="126">
                  <c:v>268.62879135812159</c:v>
                </c:pt>
                <c:pt idx="127">
                  <c:v>310.66612130347647</c:v>
                </c:pt>
                <c:pt idx="128">
                  <c:v>319.89382787684713</c:v>
                </c:pt>
                <c:pt idx="129">
                  <c:v>313.74202349460001</c:v>
                </c:pt>
                <c:pt idx="130">
                  <c:v>280.93240012261572</c:v>
                </c:pt>
                <c:pt idx="131">
                  <c:v>305.53961765160398</c:v>
                </c:pt>
                <c:pt idx="132">
                  <c:v>304.51431692122947</c:v>
                </c:pt>
                <c:pt idx="133">
                  <c:v>318.86852714647262</c:v>
                </c:pt>
                <c:pt idx="134">
                  <c:v>287.08420450486278</c:v>
                </c:pt>
                <c:pt idx="135">
                  <c:v>288.10950523523729</c:v>
                </c:pt>
                <c:pt idx="136">
                  <c:v>262.47698697587452</c:v>
                </c:pt>
                <c:pt idx="137">
                  <c:v>259.40108478475099</c:v>
                </c:pt>
                <c:pt idx="138">
                  <c:v>299.38781326935691</c:v>
                </c:pt>
                <c:pt idx="139">
                  <c:v>305.53961765160403</c:v>
                </c:pt>
                <c:pt idx="140">
                  <c:v>279.90709939224115</c:v>
                </c:pt>
                <c:pt idx="141">
                  <c:v>285.03360304411376</c:v>
                </c:pt>
                <c:pt idx="142">
                  <c:v>278.88179866186664</c:v>
                </c:pt>
                <c:pt idx="143">
                  <c:v>280.93240012261577</c:v>
                </c:pt>
                <c:pt idx="144">
                  <c:v>269.6540920884961</c:v>
                </c:pt>
                <c:pt idx="145">
                  <c:v>261.45168624549996</c:v>
                </c:pt>
                <c:pt idx="146">
                  <c:v>270.67939281887061</c:v>
                </c:pt>
                <c:pt idx="147">
                  <c:v>301.43841473010593</c:v>
                </c:pt>
                <c:pt idx="148">
                  <c:v>279.90709939224121</c:v>
                </c:pt>
                <c:pt idx="149">
                  <c:v>274.78059574036865</c:v>
                </c:pt>
                <c:pt idx="150">
                  <c:v>271.70469354924506</c:v>
                </c:pt>
                <c:pt idx="151">
                  <c:v>293.23600888710985</c:v>
                </c:pt>
                <c:pt idx="152">
                  <c:v>303.48901619085495</c:v>
                </c:pt>
                <c:pt idx="153">
                  <c:v>300.41311399973142</c:v>
                </c:pt>
                <c:pt idx="154">
                  <c:v>287.08420450486278</c:v>
                </c:pt>
                <c:pt idx="155">
                  <c:v>292.21070815673534</c:v>
                </c:pt>
                <c:pt idx="156">
                  <c:v>308.61551984272756</c:v>
                </c:pt>
                <c:pt idx="157">
                  <c:v>269.6540920884961</c:v>
                </c:pt>
                <c:pt idx="158">
                  <c:v>229.66736360389018</c:v>
                </c:pt>
                <c:pt idx="159">
                  <c:v>260.42638551512556</c:v>
                </c:pt>
                <c:pt idx="160">
                  <c:v>273.7552950099942</c:v>
                </c:pt>
                <c:pt idx="161">
                  <c:v>294.26130961748436</c:v>
                </c:pt>
                <c:pt idx="162">
                  <c:v>284.00830231373931</c:v>
                </c:pt>
                <c:pt idx="163">
                  <c:v>365.0070600133256</c:v>
                </c:pt>
                <c:pt idx="164">
                  <c:v>301.43841473010588</c:v>
                </c:pt>
                <c:pt idx="165">
                  <c:v>274.78059574036871</c:v>
                </c:pt>
                <c:pt idx="166">
                  <c:v>255.29988186325295</c:v>
                </c:pt>
                <c:pt idx="167">
                  <c:v>290.16010669598637</c:v>
                </c:pt>
                <c:pt idx="168">
                  <c:v>286.05890377448833</c:v>
                </c:pt>
                <c:pt idx="169">
                  <c:v>302.46371546048044</c:v>
                </c:pt>
                <c:pt idx="170">
                  <c:v>286.05890377448827</c:v>
                </c:pt>
                <c:pt idx="171">
                  <c:v>273.75529500999414</c:v>
                </c:pt>
                <c:pt idx="172">
                  <c:v>254.2745811328785</c:v>
                </c:pt>
                <c:pt idx="173">
                  <c:v>279.90709939224126</c:v>
                </c:pt>
                <c:pt idx="174">
                  <c:v>249.14807748100597</c:v>
                </c:pt>
                <c:pt idx="175">
                  <c:v>275.80589647074322</c:v>
                </c:pt>
                <c:pt idx="176">
                  <c:v>305.53961765160403</c:v>
                </c:pt>
                <c:pt idx="177">
                  <c:v>303.48901619085495</c:v>
                </c:pt>
                <c:pt idx="178">
                  <c:v>272.72999427961969</c:v>
                </c:pt>
                <c:pt idx="179">
                  <c:v>249.14807748100594</c:v>
                </c:pt>
                <c:pt idx="180">
                  <c:v>300.41311399973148</c:v>
                </c:pt>
                <c:pt idx="181">
                  <c:v>287.08420450486273</c:v>
                </c:pt>
                <c:pt idx="182">
                  <c:v>346.55164686658435</c:v>
                </c:pt>
                <c:pt idx="183">
                  <c:v>343.47574467546087</c:v>
                </c:pt>
                <c:pt idx="184">
                  <c:v>378.33596950819418</c:v>
                </c:pt>
                <c:pt idx="185">
                  <c:v>336.2986395628393</c:v>
                </c:pt>
                <c:pt idx="186">
                  <c:v>367.05766147407445</c:v>
                </c:pt>
                <c:pt idx="187">
                  <c:v>313.74202349460012</c:v>
                </c:pt>
                <c:pt idx="188">
                  <c:v>282.98300158336474</c:v>
                </c:pt>
                <c:pt idx="189">
                  <c:v>277.85649793149219</c:v>
                </c:pt>
                <c:pt idx="190">
                  <c:v>269.6540920884961</c:v>
                </c:pt>
                <c:pt idx="191">
                  <c:v>297.33721180860789</c:v>
                </c:pt>
                <c:pt idx="192">
                  <c:v>271.70469354924512</c:v>
                </c:pt>
                <c:pt idx="193">
                  <c:v>242.99627309875888</c:v>
                </c:pt>
                <c:pt idx="194">
                  <c:v>270.67939281887061</c:v>
                </c:pt>
                <c:pt idx="195">
                  <c:v>258.37578405437654</c:v>
                </c:pt>
                <c:pt idx="196">
                  <c:v>267.60349062774714</c:v>
                </c:pt>
                <c:pt idx="197">
                  <c:v>274.78059574036865</c:v>
                </c:pt>
                <c:pt idx="198">
                  <c:v>291.18540742636071</c:v>
                </c:pt>
                <c:pt idx="199">
                  <c:v>231.71796506463926</c:v>
                </c:pt>
                <c:pt idx="200">
                  <c:v>248.12277675063143</c:v>
                </c:pt>
                <c:pt idx="201">
                  <c:v>267.60349062774714</c:v>
                </c:pt>
                <c:pt idx="202">
                  <c:v>271.70469354924512</c:v>
                </c:pt>
                <c:pt idx="203">
                  <c:v>246.07217528988238</c:v>
                </c:pt>
                <c:pt idx="204">
                  <c:v>241.97097236838431</c:v>
                </c:pt>
                <c:pt idx="205">
                  <c:v>290.16010669598626</c:v>
                </c:pt>
                <c:pt idx="206">
                  <c:v>242.99627309875888</c:v>
                </c:pt>
                <c:pt idx="207">
                  <c:v>223.51555922164314</c:v>
                </c:pt>
                <c:pt idx="208">
                  <c:v>250.17337821138045</c:v>
                </c:pt>
                <c:pt idx="209">
                  <c:v>264.52758843662355</c:v>
                </c:pt>
                <c:pt idx="210">
                  <c:v>263.50228770624904</c:v>
                </c:pt>
                <c:pt idx="211">
                  <c:v>233.76856652538828</c:v>
                </c:pt>
                <c:pt idx="212">
                  <c:v>302.46371546048044</c:v>
                </c:pt>
                <c:pt idx="213">
                  <c:v>261.45168624550001</c:v>
                </c:pt>
                <c:pt idx="214">
                  <c:v>246.07217528988241</c:v>
                </c:pt>
                <c:pt idx="215">
                  <c:v>298.36251253898234</c:v>
                </c:pt>
                <c:pt idx="216">
                  <c:v>290.16010669598631</c:v>
                </c:pt>
                <c:pt idx="217">
                  <c:v>308.61551984272751</c:v>
                </c:pt>
                <c:pt idx="218">
                  <c:v>304.51431692122952</c:v>
                </c:pt>
                <c:pt idx="219">
                  <c:v>308.61551984272751</c:v>
                </c:pt>
                <c:pt idx="220">
                  <c:v>291.18540742636088</c:v>
                </c:pt>
                <c:pt idx="221">
                  <c:v>246.07217528988232</c:v>
                </c:pt>
                <c:pt idx="222">
                  <c:v>277.85649793149224</c:v>
                </c:pt>
                <c:pt idx="223">
                  <c:v>265.55288916699806</c:v>
                </c:pt>
                <c:pt idx="224">
                  <c:v>303.48901619085495</c:v>
                </c:pt>
                <c:pt idx="225">
                  <c:v>257.35048332400203</c:v>
                </c:pt>
                <c:pt idx="226">
                  <c:v>306.56491838197843</c:v>
                </c:pt>
                <c:pt idx="227">
                  <c:v>249.14807748100588</c:v>
                </c:pt>
                <c:pt idx="228">
                  <c:v>238.89507017726081</c:v>
                </c:pt>
                <c:pt idx="229">
                  <c:v>269.65409208849616</c:v>
                </c:pt>
                <c:pt idx="230">
                  <c:v>250.17337821138045</c:v>
                </c:pt>
                <c:pt idx="231">
                  <c:v>268.62879135812165</c:v>
                </c:pt>
                <c:pt idx="232">
                  <c:v>246.07217528988235</c:v>
                </c:pt>
                <c:pt idx="233">
                  <c:v>269.6540920884961</c:v>
                </c:pt>
                <c:pt idx="234">
                  <c:v>242.99627309875888</c:v>
                </c:pt>
                <c:pt idx="235">
                  <c:v>252.22397967212947</c:v>
                </c:pt>
                <c:pt idx="236">
                  <c:v>312.71672276422555</c:v>
                </c:pt>
                <c:pt idx="237">
                  <c:v>276.83119720111767</c:v>
                </c:pt>
                <c:pt idx="238">
                  <c:v>285.03360304411376</c:v>
                </c:pt>
                <c:pt idx="239">
                  <c:v>278.8817986618667</c:v>
                </c:pt>
                <c:pt idx="240">
                  <c:v>272.72999427961963</c:v>
                </c:pt>
                <c:pt idx="241">
                  <c:v>276.83119720111767</c:v>
                </c:pt>
                <c:pt idx="242">
                  <c:v>264.5275884366236</c:v>
                </c:pt>
                <c:pt idx="243">
                  <c:v>273.75529500999414</c:v>
                </c:pt>
                <c:pt idx="244">
                  <c:v>250.17337821138045</c:v>
                </c:pt>
                <c:pt idx="245">
                  <c:v>229.66736360389024</c:v>
                </c:pt>
                <c:pt idx="246">
                  <c:v>244.02157382913339</c:v>
                </c:pt>
                <c:pt idx="247">
                  <c:v>272.72999427961958</c:v>
                </c:pt>
                <c:pt idx="248">
                  <c:v>278.8817986618667</c:v>
                </c:pt>
                <c:pt idx="249">
                  <c:v>270.67939281887061</c:v>
                </c:pt>
                <c:pt idx="250">
                  <c:v>271.70469354924512</c:v>
                </c:pt>
                <c:pt idx="251">
                  <c:v>286.05890377448827</c:v>
                </c:pt>
                <c:pt idx="252">
                  <c:v>261.45168624550007</c:v>
                </c:pt>
                <c:pt idx="253">
                  <c:v>302.46371546048039</c:v>
                </c:pt>
                <c:pt idx="254">
                  <c:v>281.95770085299029</c:v>
                </c:pt>
                <c:pt idx="255">
                  <c:v>298.3625125389824</c:v>
                </c:pt>
                <c:pt idx="256">
                  <c:v>263.50228770624904</c:v>
                </c:pt>
                <c:pt idx="257">
                  <c:v>281.95770085299023</c:v>
                </c:pt>
                <c:pt idx="258">
                  <c:v>242.99627309875888</c:v>
                </c:pt>
                <c:pt idx="259">
                  <c:v>264.52758843662355</c:v>
                </c:pt>
                <c:pt idx="260">
                  <c:v>286.05890377448827</c:v>
                </c:pt>
                <c:pt idx="261">
                  <c:v>278.8817986618667</c:v>
                </c:pt>
                <c:pt idx="262">
                  <c:v>272.72999427961963</c:v>
                </c:pt>
                <c:pt idx="263">
                  <c:v>263.50228770624909</c:v>
                </c:pt>
                <c:pt idx="264">
                  <c:v>262.47698697587458</c:v>
                </c:pt>
                <c:pt idx="265">
                  <c:v>300.41311399973148</c:v>
                </c:pt>
                <c:pt idx="266">
                  <c:v>298.36251253898246</c:v>
                </c:pt>
                <c:pt idx="267">
                  <c:v>272.72999427961969</c:v>
                </c:pt>
                <c:pt idx="268">
                  <c:v>311.69142203385104</c:v>
                </c:pt>
                <c:pt idx="269">
                  <c:v>265.55288916699806</c:v>
                </c:pt>
                <c:pt idx="270">
                  <c:v>269.65409208849604</c:v>
                </c:pt>
                <c:pt idx="271">
                  <c:v>260.4263855151255</c:v>
                </c:pt>
                <c:pt idx="272">
                  <c:v>312.71672276422555</c:v>
                </c:pt>
                <c:pt idx="273">
                  <c:v>296.31191107823338</c:v>
                </c:pt>
                <c:pt idx="274">
                  <c:v>312.71672276422549</c:v>
                </c:pt>
                <c:pt idx="275">
                  <c:v>279.90709939224126</c:v>
                </c:pt>
                <c:pt idx="276">
                  <c:v>267.60349062774708</c:v>
                </c:pt>
                <c:pt idx="277">
                  <c:v>293.2360088871099</c:v>
                </c:pt>
                <c:pt idx="278">
                  <c:v>276.83119720111773</c:v>
                </c:pt>
                <c:pt idx="279">
                  <c:v>320.91912860722164</c:v>
                </c:pt>
                <c:pt idx="280">
                  <c:v>300.41311399973142</c:v>
                </c:pt>
                <c:pt idx="281">
                  <c:v>303.48901619085501</c:v>
                </c:pt>
                <c:pt idx="282">
                  <c:v>313.74202349460001</c:v>
                </c:pt>
                <c:pt idx="283">
                  <c:v>294.26130961748436</c:v>
                </c:pt>
                <c:pt idx="284">
                  <c:v>260.42638551512556</c:v>
                </c:pt>
                <c:pt idx="285">
                  <c:v>279.90709939224121</c:v>
                </c:pt>
                <c:pt idx="286">
                  <c:v>294.26130961748441</c:v>
                </c:pt>
                <c:pt idx="287">
                  <c:v>304.51431692122952</c:v>
                </c:pt>
                <c:pt idx="288">
                  <c:v>292.21070815673534</c:v>
                </c:pt>
                <c:pt idx="289">
                  <c:v>308.61551984272751</c:v>
                </c:pt>
                <c:pt idx="290">
                  <c:v>321.94442933759609</c:v>
                </c:pt>
                <c:pt idx="291">
                  <c:v>309.64082057310202</c:v>
                </c:pt>
                <c:pt idx="292">
                  <c:v>299.38781326935691</c:v>
                </c:pt>
                <c:pt idx="293">
                  <c:v>302.4637154604805</c:v>
                </c:pt>
                <c:pt idx="294">
                  <c:v>286.05890377448827</c:v>
                </c:pt>
                <c:pt idx="295">
                  <c:v>308.61551984272751</c:v>
                </c:pt>
                <c:pt idx="296">
                  <c:v>282.9830015833648</c:v>
                </c:pt>
                <c:pt idx="297">
                  <c:v>301.43841473010588</c:v>
                </c:pt>
                <c:pt idx="298">
                  <c:v>308.61551984272756</c:v>
                </c:pt>
                <c:pt idx="299">
                  <c:v>306.56491838197849</c:v>
                </c:pt>
                <c:pt idx="300">
                  <c:v>342.45044394508631</c:v>
                </c:pt>
                <c:pt idx="301">
                  <c:v>321.94442933759615</c:v>
                </c:pt>
                <c:pt idx="302">
                  <c:v>323.99503079834517</c:v>
                </c:pt>
                <c:pt idx="303">
                  <c:v>288.10950523523735</c:v>
                </c:pt>
                <c:pt idx="304">
                  <c:v>296.31191107823338</c:v>
                </c:pt>
                <c:pt idx="305">
                  <c:v>268.62879135812165</c:v>
                </c:pt>
                <c:pt idx="306">
                  <c:v>273.75529500999414</c:v>
                </c:pt>
                <c:pt idx="307">
                  <c:v>306.56491838197849</c:v>
                </c:pt>
                <c:pt idx="308">
                  <c:v>312.71672276422549</c:v>
                </c:pt>
                <c:pt idx="309">
                  <c:v>301.43841473010593</c:v>
                </c:pt>
                <c:pt idx="310">
                  <c:v>282.9830015833648</c:v>
                </c:pt>
                <c:pt idx="311">
                  <c:v>261.45168624550007</c:v>
                </c:pt>
                <c:pt idx="312">
                  <c:v>261.45168624550001</c:v>
                </c:pt>
                <c:pt idx="313">
                  <c:v>275.80589647074316</c:v>
                </c:pt>
                <c:pt idx="314">
                  <c:v>300.41311399973142</c:v>
                </c:pt>
                <c:pt idx="315">
                  <c:v>264.5275884366236</c:v>
                </c:pt>
                <c:pt idx="316">
                  <c:v>292.21070815673539</c:v>
                </c:pt>
                <c:pt idx="317">
                  <c:v>302.46371546048044</c:v>
                </c:pt>
                <c:pt idx="318">
                  <c:v>266.57818989737257</c:v>
                </c:pt>
                <c:pt idx="319">
                  <c:v>280.93240012261572</c:v>
                </c:pt>
                <c:pt idx="320">
                  <c:v>317.20268896361438</c:v>
                </c:pt>
                <c:pt idx="321">
                  <c:v>294.76391353853552</c:v>
                </c:pt>
                <c:pt idx="322">
                  <c:v>312.10296727609676</c:v>
                </c:pt>
                <c:pt idx="323">
                  <c:v>302.923468238564</c:v>
                </c:pt>
                <c:pt idx="324">
                  <c:v>286.60435883850676</c:v>
                </c:pt>
                <c:pt idx="325">
                  <c:v>279.46474847598165</c:v>
                </c:pt>
                <c:pt idx="326">
                  <c:v>267.22541642593859</c:v>
                </c:pt>
                <c:pt idx="327">
                  <c:v>291.70408052602448</c:v>
                </c:pt>
                <c:pt idx="328">
                  <c:v>333.52179836367202</c:v>
                </c:pt>
                <c:pt idx="329">
                  <c:v>271.30519377595294</c:v>
                </c:pt>
                <c:pt idx="330">
                  <c:v>289.66419185101768</c:v>
                </c:pt>
                <c:pt idx="331">
                  <c:v>304.9633569135716</c:v>
                </c:pt>
                <c:pt idx="332">
                  <c:v>288.64424751351413</c:v>
                </c:pt>
                <c:pt idx="333">
                  <c:v>281.50463715098886</c:v>
                </c:pt>
                <c:pt idx="334">
                  <c:v>260.08580606341354</c:v>
                </c:pt>
                <c:pt idx="335">
                  <c:v>309.04313426358596</c:v>
                </c:pt>
                <c:pt idx="336">
                  <c:v>304.96335691357154</c:v>
                </c:pt>
                <c:pt idx="337">
                  <c:v>283.544525825996</c:v>
                </c:pt>
                <c:pt idx="338">
                  <c:v>323.32235498863588</c:v>
                </c:pt>
                <c:pt idx="339">
                  <c:v>287.62430317601024</c:v>
                </c:pt>
                <c:pt idx="340">
                  <c:v>263.14563907592441</c:v>
                </c:pt>
                <c:pt idx="341">
                  <c:v>316.182744626111</c:v>
                </c:pt>
                <c:pt idx="342">
                  <c:v>317.20268896361443</c:v>
                </c:pt>
                <c:pt idx="343">
                  <c:v>315.16280028860717</c:v>
                </c:pt>
                <c:pt idx="344">
                  <c:v>298.84369088854993</c:v>
                </c:pt>
                <c:pt idx="345">
                  <c:v>327.4021323386504</c:v>
                </c:pt>
                <c:pt idx="346">
                  <c:v>297.82374655104633</c:v>
                </c:pt>
                <c:pt idx="347">
                  <c:v>282.52458148849234</c:v>
                </c:pt>
                <c:pt idx="348">
                  <c:v>289.66419185101762</c:v>
                </c:pt>
                <c:pt idx="349">
                  <c:v>321.28246631362873</c:v>
                </c:pt>
                <c:pt idx="350">
                  <c:v>323.32235498863616</c:v>
                </c:pt>
                <c:pt idx="351">
                  <c:v>309.04313426358607</c:v>
                </c:pt>
                <c:pt idx="352">
                  <c:v>299.86363522605353</c:v>
                </c:pt>
                <c:pt idx="353">
                  <c:v>301.90352390106085</c:v>
                </c:pt>
                <c:pt idx="354">
                  <c:v>281.50463715098886</c:v>
                </c:pt>
                <c:pt idx="355">
                  <c:v>276.40491546347073</c:v>
                </c:pt>
                <c:pt idx="356">
                  <c:v>299.86363522605353</c:v>
                </c:pt>
                <c:pt idx="357">
                  <c:v>325.36224366364314</c:v>
                </c:pt>
                <c:pt idx="358">
                  <c:v>309.04313426358596</c:v>
                </c:pt>
                <c:pt idx="359">
                  <c:v>276.40491546347079</c:v>
                </c:pt>
                <c:pt idx="360">
                  <c:v>283.54452582599612</c:v>
                </c:pt>
                <c:pt idx="361">
                  <c:v>300.88357956355708</c:v>
                </c:pt>
                <c:pt idx="362">
                  <c:v>298.84369088854999</c:v>
                </c:pt>
                <c:pt idx="363">
                  <c:v>322.30241065113228</c:v>
                </c:pt>
                <c:pt idx="364">
                  <c:v>320.2625219761253</c:v>
                </c:pt>
                <c:pt idx="365">
                  <c:v>331.48190968866476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9A-4BBB-A51B-7AE0B7E10BF8}"/>
            </c:ext>
          </c:extLst>
        </c:ser>
        <c:ser>
          <c:idx val="3"/>
          <c:order val="3"/>
          <c:tx>
            <c:strRef>
              <c:f>DayOverview!$E$3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DayOverview!$E$4:$E$369</c:f>
              <c:numCache>
                <c:formatCode>General</c:formatCode>
                <c:ptCount val="366"/>
                <c:pt idx="0">
                  <c:v>320.24831044464372</c:v>
                </c:pt>
                <c:pt idx="1">
                  <c:v>360.6581918887627</c:v>
                </c:pt>
                <c:pt idx="2">
                  <c:v>362.67868596096861</c:v>
                </c:pt>
                <c:pt idx="3">
                  <c:v>366.71967410538036</c:v>
                </c:pt>
                <c:pt idx="4">
                  <c:v>377.83239150251291</c:v>
                </c:pt>
                <c:pt idx="5">
                  <c:v>306.10485193920221</c:v>
                </c:pt>
                <c:pt idx="6">
                  <c:v>312.16633415581998</c:v>
                </c:pt>
                <c:pt idx="7">
                  <c:v>299.03312268648131</c:v>
                </c:pt>
                <c:pt idx="8">
                  <c:v>351.56596856383595</c:v>
                </c:pt>
                <c:pt idx="9">
                  <c:v>353.58646263604186</c:v>
                </c:pt>
                <c:pt idx="10">
                  <c:v>352.57621559993885</c:v>
                </c:pt>
                <c:pt idx="11">
                  <c:v>357.62745078045367</c:v>
                </c:pt>
                <c:pt idx="12">
                  <c:v>312.16633415581981</c:v>
                </c:pt>
                <c:pt idx="13">
                  <c:v>314.18682822802606</c:v>
                </c:pt>
                <c:pt idx="14">
                  <c:v>317.21756933633503</c:v>
                </c:pt>
                <c:pt idx="15">
                  <c:v>340.45325116670324</c:v>
                </c:pt>
                <c:pt idx="16">
                  <c:v>338.43275709449739</c:v>
                </c:pt>
                <c:pt idx="17">
                  <c:v>335.40201598618876</c:v>
                </c:pt>
                <c:pt idx="18">
                  <c:v>339.44300413060051</c:v>
                </c:pt>
                <c:pt idx="19">
                  <c:v>346.51473338332119</c:v>
                </c:pt>
                <c:pt idx="20">
                  <c:v>342.4737452389092</c:v>
                </c:pt>
                <c:pt idx="21">
                  <c:v>320.24831044464378</c:v>
                </c:pt>
                <c:pt idx="22">
                  <c:v>355.60695670824788</c:v>
                </c:pt>
                <c:pt idx="23">
                  <c:v>326.30979266126172</c:v>
                </c:pt>
                <c:pt idx="24">
                  <c:v>350.55572152773306</c:v>
                </c:pt>
                <c:pt idx="25">
                  <c:v>301.05361675868767</c:v>
                </c:pt>
                <c:pt idx="26">
                  <c:v>318.2278163724377</c:v>
                </c:pt>
                <c:pt idx="27">
                  <c:v>304.08435786699636</c:v>
                </c:pt>
                <c:pt idx="28">
                  <c:v>334.39176895008586</c:v>
                </c:pt>
                <c:pt idx="29">
                  <c:v>358.63769781655662</c:v>
                </c:pt>
                <c:pt idx="30">
                  <c:v>389.95535593574897</c:v>
                </c:pt>
                <c:pt idx="31">
                  <c:v>345.50448634721812</c:v>
                </c:pt>
                <c:pt idx="32">
                  <c:v>328.33028673346763</c:v>
                </c:pt>
                <c:pt idx="33">
                  <c:v>318.22781637243804</c:v>
                </c:pt>
                <c:pt idx="34">
                  <c:v>304.08435786699619</c:v>
                </c:pt>
                <c:pt idx="35">
                  <c:v>312.16633415582021</c:v>
                </c:pt>
                <c:pt idx="36">
                  <c:v>348.53522745552715</c:v>
                </c:pt>
                <c:pt idx="37">
                  <c:v>312.16633415582004</c:v>
                </c:pt>
                <c:pt idx="38">
                  <c:v>370.7606622497928</c:v>
                </c:pt>
                <c:pt idx="39">
                  <c:v>370.76066224979212</c:v>
                </c:pt>
                <c:pt idx="40">
                  <c:v>345.50448634721806</c:v>
                </c:pt>
                <c:pt idx="41">
                  <c:v>317.21756933633486</c:v>
                </c:pt>
                <c:pt idx="42">
                  <c:v>348.53522745552721</c:v>
                </c:pt>
                <c:pt idx="43">
                  <c:v>360.6581918887627</c:v>
                </c:pt>
                <c:pt idx="44">
                  <c:v>388.9451088996459</c:v>
                </c:pt>
                <c:pt idx="45">
                  <c:v>385.91436779133687</c:v>
                </c:pt>
                <c:pt idx="46">
                  <c:v>379.8528855747191</c:v>
                </c:pt>
                <c:pt idx="47">
                  <c:v>389.95535593574891</c:v>
                </c:pt>
                <c:pt idx="48">
                  <c:v>337.42251005839461</c:v>
                </c:pt>
                <c:pt idx="49">
                  <c:v>330.35078080567359</c:v>
                </c:pt>
                <c:pt idx="50">
                  <c:v>377.83239150251268</c:v>
                </c:pt>
                <c:pt idx="51">
                  <c:v>388.94510889964607</c:v>
                </c:pt>
                <c:pt idx="52">
                  <c:v>408.13980258560247</c:v>
                </c:pt>
                <c:pt idx="53">
                  <c:v>386.92461482743988</c:v>
                </c:pt>
                <c:pt idx="54">
                  <c:v>398.03733222457271</c:v>
                </c:pt>
                <c:pt idx="55">
                  <c:v>364.69918003317451</c:v>
                </c:pt>
                <c:pt idx="56">
                  <c:v>393.99634408016061</c:v>
                </c:pt>
                <c:pt idx="57">
                  <c:v>429.35499034376437</c:v>
                </c:pt>
                <c:pt idx="58">
                  <c:v>449.55993106582395</c:v>
                </c:pt>
                <c:pt idx="60">
                  <c:v>445.51894292141213</c:v>
                </c:pt>
                <c:pt idx="61">
                  <c:v>445.51894292141236</c:v>
                </c:pt>
                <c:pt idx="62">
                  <c:v>447.53943699361815</c:v>
                </c:pt>
                <c:pt idx="63">
                  <c:v>421.27301405494114</c:v>
                </c:pt>
                <c:pt idx="64">
                  <c:v>449.55993106582423</c:v>
                </c:pt>
                <c:pt idx="65">
                  <c:v>419.25251998273507</c:v>
                </c:pt>
                <c:pt idx="66">
                  <c:v>466.73413067957472</c:v>
                </c:pt>
                <c:pt idx="67">
                  <c:v>442.4882018131035</c:v>
                </c:pt>
                <c:pt idx="68">
                  <c:v>464.71363660736887</c:v>
                </c:pt>
                <c:pt idx="69">
                  <c:v>411.1705436939115</c:v>
                </c:pt>
                <c:pt idx="70">
                  <c:v>392.9860970440576</c:v>
                </c:pt>
                <c:pt idx="71">
                  <c:v>420.26276701883802</c:v>
                </c:pt>
                <c:pt idx="72">
                  <c:v>431.37548441597056</c:v>
                </c:pt>
                <c:pt idx="73">
                  <c:v>392.9860970440576</c:v>
                </c:pt>
                <c:pt idx="74">
                  <c:v>391.97585000795516</c:v>
                </c:pt>
                <c:pt idx="75">
                  <c:v>398.03733222457248</c:v>
                </c:pt>
                <c:pt idx="76">
                  <c:v>367.72992114148337</c:v>
                </c:pt>
                <c:pt idx="77">
                  <c:v>349.5454744916301</c:v>
                </c:pt>
                <c:pt idx="78">
                  <c:v>379.85288557471887</c:v>
                </c:pt>
                <c:pt idx="79">
                  <c:v>381.87337964692506</c:v>
                </c:pt>
                <c:pt idx="80">
                  <c:v>377.83239150251296</c:v>
                </c:pt>
                <c:pt idx="81">
                  <c:v>396.0168381523668</c:v>
                </c:pt>
                <c:pt idx="82">
                  <c:v>418.24227294663183</c:v>
                </c:pt>
                <c:pt idx="83">
                  <c:v>343.4839922750121</c:v>
                </c:pt>
                <c:pt idx="84">
                  <c:v>323.27905155295269</c:v>
                </c:pt>
                <c:pt idx="85">
                  <c:v>345.50448634721823</c:v>
                </c:pt>
                <c:pt idx="86">
                  <c:v>361.66843892486548</c:v>
                </c:pt>
                <c:pt idx="87">
                  <c:v>396.01683815236629</c:v>
                </c:pt>
                <c:pt idx="88">
                  <c:v>348.53522745552721</c:v>
                </c:pt>
                <c:pt idx="89">
                  <c:v>362.67868596096849</c:v>
                </c:pt>
                <c:pt idx="90">
                  <c:v>333.38152191398234</c:v>
                </c:pt>
                <c:pt idx="91">
                  <c:v>337.42251005839444</c:v>
                </c:pt>
                <c:pt idx="92">
                  <c:v>318.22781637243781</c:v>
                </c:pt>
                <c:pt idx="93">
                  <c:v>315.19707526412896</c:v>
                </c:pt>
                <c:pt idx="94">
                  <c:v>329.34053376957064</c:v>
                </c:pt>
                <c:pt idx="95">
                  <c:v>329.34053376957064</c:v>
                </c:pt>
                <c:pt idx="96">
                  <c:v>329.3405337695707</c:v>
                </c:pt>
                <c:pt idx="97">
                  <c:v>304.08435786699636</c:v>
                </c:pt>
                <c:pt idx="98">
                  <c:v>300.04336972258449</c:v>
                </c:pt>
                <c:pt idx="99">
                  <c:v>327.32003969736468</c:v>
                </c:pt>
                <c:pt idx="100">
                  <c:v>324.28929858905565</c:v>
                </c:pt>
                <c:pt idx="101">
                  <c:v>357.62745078045327</c:v>
                </c:pt>
                <c:pt idx="102">
                  <c:v>338.43275709449699</c:v>
                </c:pt>
                <c:pt idx="103">
                  <c:v>281.85892307273116</c:v>
                </c:pt>
                <c:pt idx="104">
                  <c:v>269.73595863949538</c:v>
                </c:pt>
                <c:pt idx="105">
                  <c:v>298.02287565037858</c:v>
                </c:pt>
                <c:pt idx="106">
                  <c:v>268.72571160339237</c:v>
                </c:pt>
                <c:pt idx="107">
                  <c:v>279.83842900052485</c:v>
                </c:pt>
                <c:pt idx="108">
                  <c:v>291.9613934337608</c:v>
                </c:pt>
                <c:pt idx="109">
                  <c:v>333.38152191398228</c:v>
                </c:pt>
                <c:pt idx="110">
                  <c:v>339.44300413060029</c:v>
                </c:pt>
                <c:pt idx="111">
                  <c:v>273.77694678390736</c:v>
                </c:pt>
                <c:pt idx="112">
                  <c:v>277.81793492831929</c:v>
                </c:pt>
                <c:pt idx="113">
                  <c:v>279.83842900052491</c:v>
                </c:pt>
                <c:pt idx="114">
                  <c:v>330.35078080567337</c:v>
                </c:pt>
                <c:pt idx="115">
                  <c:v>278.82818196442219</c:v>
                </c:pt>
                <c:pt idx="116">
                  <c:v>301.0536167586875</c:v>
                </c:pt>
                <c:pt idx="117">
                  <c:v>279.8384290005252</c:v>
                </c:pt>
                <c:pt idx="118">
                  <c:v>256.60274717015682</c:v>
                </c:pt>
                <c:pt idx="119">
                  <c:v>246.50027680912694</c:v>
                </c:pt>
                <c:pt idx="120">
                  <c:v>264.68472345898056</c:v>
                </c:pt>
                <c:pt idx="121">
                  <c:v>269.73595863949549</c:v>
                </c:pt>
                <c:pt idx="122">
                  <c:v>233.36706533978813</c:v>
                </c:pt>
                <c:pt idx="123">
                  <c:v>253.57200606184779</c:v>
                </c:pt>
                <c:pt idx="124">
                  <c:v>291.96139343376069</c:v>
                </c:pt>
                <c:pt idx="125">
                  <c:v>288.93065232545177</c:v>
                </c:pt>
                <c:pt idx="126">
                  <c:v>283.87941714493701</c:v>
                </c:pt>
                <c:pt idx="127">
                  <c:v>281.85892307273093</c:v>
                </c:pt>
                <c:pt idx="128">
                  <c:v>301.0536167586875</c:v>
                </c:pt>
                <c:pt idx="129">
                  <c:v>334.39176895008541</c:v>
                </c:pt>
                <c:pt idx="130">
                  <c:v>259.63348827846562</c:v>
                </c:pt>
                <c:pt idx="131">
                  <c:v>281.85892307273105</c:v>
                </c:pt>
                <c:pt idx="132">
                  <c:v>280.84867603662804</c:v>
                </c:pt>
                <c:pt idx="133">
                  <c:v>260.64373531456863</c:v>
                </c:pt>
                <c:pt idx="134">
                  <c:v>280.84867603662792</c:v>
                </c:pt>
                <c:pt idx="135">
                  <c:v>292.9716404698637</c:v>
                </c:pt>
                <c:pt idx="136">
                  <c:v>275.79744085611327</c:v>
                </c:pt>
                <c:pt idx="137">
                  <c:v>270.74620567559839</c:v>
                </c:pt>
                <c:pt idx="138">
                  <c:v>267.71546456728953</c:v>
                </c:pt>
                <c:pt idx="139">
                  <c:v>240.438794592509</c:v>
                </c:pt>
                <c:pt idx="140">
                  <c:v>250.54126495353881</c:v>
                </c:pt>
                <c:pt idx="141">
                  <c:v>257.61299420625966</c:v>
                </c:pt>
                <c:pt idx="142">
                  <c:v>283.87941714493701</c:v>
                </c:pt>
                <c:pt idx="143">
                  <c:v>303.07411083089329</c:v>
                </c:pt>
                <c:pt idx="144">
                  <c:v>283.87941714493695</c:v>
                </c:pt>
                <c:pt idx="145">
                  <c:v>298.02287565037852</c:v>
                </c:pt>
                <c:pt idx="146">
                  <c:v>272.76669974780424</c:v>
                </c:pt>
                <c:pt idx="147">
                  <c:v>271.75645271170134</c:v>
                </c:pt>
                <c:pt idx="148">
                  <c:v>279.8384290005252</c:v>
                </c:pt>
                <c:pt idx="149">
                  <c:v>305.0946049030992</c:v>
                </c:pt>
                <c:pt idx="150">
                  <c:v>314.18682822802606</c:v>
                </c:pt>
                <c:pt idx="151">
                  <c:v>275.79744085611327</c:v>
                </c:pt>
                <c:pt idx="152">
                  <c:v>277.81793492831918</c:v>
                </c:pt>
                <c:pt idx="153">
                  <c:v>280.84867603662821</c:v>
                </c:pt>
                <c:pt idx="154">
                  <c:v>239.42854755640607</c:v>
                </c:pt>
                <c:pt idx="155">
                  <c:v>224.27484201486132</c:v>
                </c:pt>
                <c:pt idx="156">
                  <c:v>282.869170108834</c:v>
                </c:pt>
                <c:pt idx="157">
                  <c:v>272.76669974780424</c:v>
                </c:pt>
                <c:pt idx="158">
                  <c:v>276.80768789221628</c:v>
                </c:pt>
                <c:pt idx="159">
                  <c:v>283.87941714493695</c:v>
                </c:pt>
                <c:pt idx="160">
                  <c:v>255.59250013405375</c:v>
                </c:pt>
                <c:pt idx="161">
                  <c:v>233.36706533978821</c:v>
                </c:pt>
                <c:pt idx="162">
                  <c:v>254.58225309795068</c:v>
                </c:pt>
                <c:pt idx="163">
                  <c:v>241.44904162861195</c:v>
                </c:pt>
                <c:pt idx="164">
                  <c:v>261.65398235067164</c:v>
                </c:pt>
                <c:pt idx="165">
                  <c:v>234.37731237589114</c:v>
                </c:pt>
                <c:pt idx="166">
                  <c:v>293.9818875059666</c:v>
                </c:pt>
                <c:pt idx="167">
                  <c:v>254.58225309795074</c:v>
                </c:pt>
                <c:pt idx="168">
                  <c:v>211.14163054552259</c:v>
                </c:pt>
                <c:pt idx="169">
                  <c:v>230.33632423147935</c:v>
                </c:pt>
                <c:pt idx="170">
                  <c:v>268.72571160339237</c:v>
                </c:pt>
                <c:pt idx="171">
                  <c:v>294.99213454206978</c:v>
                </c:pt>
                <c:pt idx="172">
                  <c:v>245.49002977302382</c:v>
                </c:pt>
                <c:pt idx="173">
                  <c:v>245.49002977302402</c:v>
                </c:pt>
                <c:pt idx="174">
                  <c:v>242.45928866471499</c:v>
                </c:pt>
                <c:pt idx="175">
                  <c:v>269.73595863949538</c:v>
                </c:pt>
                <c:pt idx="176">
                  <c:v>279.83842900052514</c:v>
                </c:pt>
                <c:pt idx="177">
                  <c:v>293.98188750596677</c:v>
                </c:pt>
                <c:pt idx="178">
                  <c:v>257.61299420625977</c:v>
                </c:pt>
                <c:pt idx="179">
                  <c:v>275.79744085611327</c:v>
                </c:pt>
                <c:pt idx="180">
                  <c:v>300.04336972258432</c:v>
                </c:pt>
                <c:pt idx="181">
                  <c:v>288.93065232545206</c:v>
                </c:pt>
                <c:pt idx="182">
                  <c:v>273.77694678390725</c:v>
                </c:pt>
                <c:pt idx="183">
                  <c:v>321.2585574807469</c:v>
                </c:pt>
                <c:pt idx="184">
                  <c:v>287.92040528934899</c:v>
                </c:pt>
                <c:pt idx="185">
                  <c:v>287.92040528934899</c:v>
                </c:pt>
                <c:pt idx="186">
                  <c:v>311.15608711971691</c:v>
                </c:pt>
                <c:pt idx="187">
                  <c:v>314.18682822802595</c:v>
                </c:pt>
                <c:pt idx="188">
                  <c:v>303.07411083089312</c:v>
                </c:pt>
                <c:pt idx="189">
                  <c:v>275.79744085611327</c:v>
                </c:pt>
                <c:pt idx="190">
                  <c:v>253.5720060618477</c:v>
                </c:pt>
                <c:pt idx="191">
                  <c:v>283.87941714493707</c:v>
                </c:pt>
                <c:pt idx="192">
                  <c:v>254.58225309795063</c:v>
                </c:pt>
                <c:pt idx="193">
                  <c:v>237.40805348420008</c:v>
                </c:pt>
                <c:pt idx="194">
                  <c:v>285.89991121714274</c:v>
                </c:pt>
                <c:pt idx="195">
                  <c:v>280.84867603662815</c:v>
                </c:pt>
                <c:pt idx="196">
                  <c:v>255.59250013405381</c:v>
                </c:pt>
                <c:pt idx="197">
                  <c:v>276.80768789221622</c:v>
                </c:pt>
                <c:pt idx="198">
                  <c:v>281.85892307273116</c:v>
                </c:pt>
                <c:pt idx="199">
                  <c:v>300.04336972258443</c:v>
                </c:pt>
                <c:pt idx="200">
                  <c:v>297.01262861427557</c:v>
                </c:pt>
                <c:pt idx="201">
                  <c:v>307.1150989753051</c:v>
                </c:pt>
                <c:pt idx="202">
                  <c:v>287.92040528934876</c:v>
                </c:pt>
                <c:pt idx="203">
                  <c:v>257.61299420625971</c:v>
                </c:pt>
                <c:pt idx="204">
                  <c:v>256.60274717015676</c:v>
                </c:pt>
                <c:pt idx="205">
                  <c:v>283.87941714493718</c:v>
                </c:pt>
                <c:pt idx="206">
                  <c:v>298.02287565037881</c:v>
                </c:pt>
                <c:pt idx="207">
                  <c:v>324.28929858905559</c:v>
                </c:pt>
                <c:pt idx="208">
                  <c:v>314.18682822802606</c:v>
                </c:pt>
                <c:pt idx="209">
                  <c:v>342.47374523890932</c:v>
                </c:pt>
                <c:pt idx="210">
                  <c:v>309.13559304751101</c:v>
                </c:pt>
                <c:pt idx="211">
                  <c:v>314.18682822802606</c:v>
                </c:pt>
                <c:pt idx="212">
                  <c:v>331.36102784177666</c:v>
                </c:pt>
                <c:pt idx="213">
                  <c:v>323.27905155295275</c:v>
                </c:pt>
                <c:pt idx="214">
                  <c:v>298.02287565037852</c:v>
                </c:pt>
                <c:pt idx="215">
                  <c:v>291.96139343376052</c:v>
                </c:pt>
                <c:pt idx="216">
                  <c:v>332.37127487787939</c:v>
                </c:pt>
                <c:pt idx="217">
                  <c:v>255.59250013405378</c:v>
                </c:pt>
                <c:pt idx="218">
                  <c:v>287.92040528934882</c:v>
                </c:pt>
                <c:pt idx="219">
                  <c:v>325.29954562515866</c:v>
                </c:pt>
                <c:pt idx="220">
                  <c:v>302.06386379479045</c:v>
                </c:pt>
                <c:pt idx="221">
                  <c:v>330.35078080567365</c:v>
                </c:pt>
                <c:pt idx="222">
                  <c:v>285.89991121714303</c:v>
                </c:pt>
                <c:pt idx="223">
                  <c:v>252.56175902574475</c:v>
                </c:pt>
                <c:pt idx="224">
                  <c:v>236.39780644809713</c:v>
                </c:pt>
                <c:pt idx="225">
                  <c:v>296.00238157817256</c:v>
                </c:pt>
                <c:pt idx="226">
                  <c:v>262.66422938677454</c:v>
                </c:pt>
                <c:pt idx="227">
                  <c:v>270.74620567559839</c:v>
                </c:pt>
                <c:pt idx="228">
                  <c:v>302.06386379479017</c:v>
                </c:pt>
                <c:pt idx="229">
                  <c:v>260.64373531456863</c:v>
                </c:pt>
                <c:pt idx="230">
                  <c:v>248.52077088133282</c:v>
                </c:pt>
                <c:pt idx="231">
                  <c:v>265.69497049508357</c:v>
                </c:pt>
                <c:pt idx="232">
                  <c:v>246.50027680912694</c:v>
                </c:pt>
                <c:pt idx="233">
                  <c:v>245.49002977302402</c:v>
                </c:pt>
                <c:pt idx="234">
                  <c:v>300.04336972258432</c:v>
                </c:pt>
                <c:pt idx="235">
                  <c:v>266.70521753118658</c:v>
                </c:pt>
                <c:pt idx="236">
                  <c:v>278.82818196442207</c:v>
                </c:pt>
                <c:pt idx="237">
                  <c:v>232.35681830368515</c:v>
                </c:pt>
                <c:pt idx="238">
                  <c:v>272.76669974780435</c:v>
                </c:pt>
                <c:pt idx="239">
                  <c:v>236.39780644809719</c:v>
                </c:pt>
                <c:pt idx="240">
                  <c:v>279.83842900052508</c:v>
                </c:pt>
                <c:pt idx="241">
                  <c:v>282.86917010883394</c:v>
                </c:pt>
                <c:pt idx="242">
                  <c:v>267.71546456728947</c:v>
                </c:pt>
                <c:pt idx="243">
                  <c:v>248.52077088133285</c:v>
                </c:pt>
                <c:pt idx="244">
                  <c:v>274.78719382001049</c:v>
                </c:pt>
                <c:pt idx="245">
                  <c:v>253.57200606184779</c:v>
                </c:pt>
                <c:pt idx="246">
                  <c:v>265.69497049508351</c:v>
                </c:pt>
                <c:pt idx="247">
                  <c:v>294.99213454206978</c:v>
                </c:pt>
                <c:pt idx="248">
                  <c:v>271.7564527117014</c:v>
                </c:pt>
                <c:pt idx="249">
                  <c:v>279.8384290005252</c:v>
                </c:pt>
                <c:pt idx="250">
                  <c:v>310.14584008361413</c:v>
                </c:pt>
                <c:pt idx="251">
                  <c:v>266.70521753118646</c:v>
                </c:pt>
                <c:pt idx="252">
                  <c:v>239.42854755640604</c:v>
                </c:pt>
                <c:pt idx="253">
                  <c:v>265.69497049508351</c:v>
                </c:pt>
                <c:pt idx="254">
                  <c:v>271.75645271170134</c:v>
                </c:pt>
                <c:pt idx="255">
                  <c:v>271.75645271170129</c:v>
                </c:pt>
                <c:pt idx="256">
                  <c:v>264.6847234589805</c:v>
                </c:pt>
                <c:pt idx="257">
                  <c:v>265.69497049508357</c:v>
                </c:pt>
                <c:pt idx="258">
                  <c:v>260.64373531456863</c:v>
                </c:pt>
                <c:pt idx="259">
                  <c:v>229.32607719537637</c:v>
                </c:pt>
                <c:pt idx="260">
                  <c:v>284.88966418103996</c:v>
                </c:pt>
                <c:pt idx="261">
                  <c:v>325.29954562515871</c:v>
                </c:pt>
                <c:pt idx="262">
                  <c:v>313.17658119192333</c:v>
                </c:pt>
                <c:pt idx="263">
                  <c:v>268.72571160339243</c:v>
                </c:pt>
                <c:pt idx="264">
                  <c:v>279.83842900052514</c:v>
                </c:pt>
                <c:pt idx="265">
                  <c:v>288.9306523254516</c:v>
                </c:pt>
                <c:pt idx="266">
                  <c:v>229.32607719537629</c:v>
                </c:pt>
                <c:pt idx="267">
                  <c:v>229.3260771953762</c:v>
                </c:pt>
                <c:pt idx="268">
                  <c:v>273.77694678390742</c:v>
                </c:pt>
                <c:pt idx="269">
                  <c:v>258.62324124236261</c:v>
                </c:pt>
                <c:pt idx="270">
                  <c:v>302.06386379479045</c:v>
                </c:pt>
                <c:pt idx="271">
                  <c:v>269.73595863949544</c:v>
                </c:pt>
                <c:pt idx="272">
                  <c:v>273.77694678390731</c:v>
                </c:pt>
                <c:pt idx="273">
                  <c:v>242.45928866471502</c:v>
                </c:pt>
                <c:pt idx="274">
                  <c:v>286.91015825324587</c:v>
                </c:pt>
                <c:pt idx="275">
                  <c:v>290.95114639765751</c:v>
                </c:pt>
                <c:pt idx="276">
                  <c:v>314.186828228026</c:v>
                </c:pt>
                <c:pt idx="277">
                  <c:v>272.7666997478043</c:v>
                </c:pt>
                <c:pt idx="278">
                  <c:v>305.09460490309925</c:v>
                </c:pt>
                <c:pt idx="279">
                  <c:v>282.86917010883388</c:v>
                </c:pt>
                <c:pt idx="280">
                  <c:v>232.35681830368526</c:v>
                </c:pt>
                <c:pt idx="281">
                  <c:v>286.91015825324598</c:v>
                </c:pt>
                <c:pt idx="282">
                  <c:v>242.45928866471499</c:v>
                </c:pt>
                <c:pt idx="283">
                  <c:v>322.26880451684985</c:v>
                </c:pt>
                <c:pt idx="284">
                  <c:v>293.98188750596671</c:v>
                </c:pt>
                <c:pt idx="285">
                  <c:v>306.10485193920232</c:v>
                </c:pt>
                <c:pt idx="286">
                  <c:v>307.11509897530522</c:v>
                </c:pt>
                <c:pt idx="287">
                  <c:v>267.71546456728947</c:v>
                </c:pt>
                <c:pt idx="288">
                  <c:v>321.25855748074684</c:v>
                </c:pt>
                <c:pt idx="289">
                  <c:v>302.06386379479045</c:v>
                </c:pt>
                <c:pt idx="290">
                  <c:v>292.97164046986353</c:v>
                </c:pt>
                <c:pt idx="291">
                  <c:v>267.71546456728942</c:v>
                </c:pt>
                <c:pt idx="292">
                  <c:v>283.87941714493707</c:v>
                </c:pt>
                <c:pt idx="293">
                  <c:v>244.47978273692095</c:v>
                </c:pt>
                <c:pt idx="294">
                  <c:v>264.68472345898056</c:v>
                </c:pt>
                <c:pt idx="295">
                  <c:v>272.76669974780441</c:v>
                </c:pt>
                <c:pt idx="296">
                  <c:v>267.71546456728959</c:v>
                </c:pt>
                <c:pt idx="297">
                  <c:v>297.01262861427546</c:v>
                </c:pt>
                <c:pt idx="298">
                  <c:v>262.66422938677465</c:v>
                </c:pt>
                <c:pt idx="299">
                  <c:v>311.15608711971703</c:v>
                </c:pt>
                <c:pt idx="300">
                  <c:v>267.71546456728942</c:v>
                </c:pt>
                <c:pt idx="301">
                  <c:v>258.62324124236261</c:v>
                </c:pt>
                <c:pt idx="302">
                  <c:v>276.80768789221622</c:v>
                </c:pt>
                <c:pt idx="303">
                  <c:v>291.96139343376052</c:v>
                </c:pt>
                <c:pt idx="304">
                  <c:v>259.63348827846562</c:v>
                </c:pt>
                <c:pt idx="305">
                  <c:v>280.84867603662821</c:v>
                </c:pt>
                <c:pt idx="306">
                  <c:v>282.869170108834</c:v>
                </c:pt>
                <c:pt idx="307">
                  <c:v>289.94089936155473</c:v>
                </c:pt>
                <c:pt idx="308">
                  <c:v>244.47978273692104</c:v>
                </c:pt>
                <c:pt idx="309">
                  <c:v>310.14584008361402</c:v>
                </c:pt>
                <c:pt idx="310">
                  <c:v>318.22781637243781</c:v>
                </c:pt>
                <c:pt idx="311">
                  <c:v>314.18682822802595</c:v>
                </c:pt>
                <c:pt idx="312">
                  <c:v>278.82818196442224</c:v>
                </c:pt>
                <c:pt idx="313">
                  <c:v>285.89991121714291</c:v>
                </c:pt>
                <c:pt idx="314">
                  <c:v>270.74620567559833</c:v>
                </c:pt>
                <c:pt idx="315">
                  <c:v>291.96139343376063</c:v>
                </c:pt>
                <c:pt idx="316">
                  <c:v>319.23806340854071</c:v>
                </c:pt>
                <c:pt idx="317">
                  <c:v>302.06386379479039</c:v>
                </c:pt>
                <c:pt idx="318">
                  <c:v>286.91015825324592</c:v>
                </c:pt>
                <c:pt idx="319">
                  <c:v>293.98188750596677</c:v>
                </c:pt>
                <c:pt idx="320">
                  <c:v>289.54273936206948</c:v>
                </c:pt>
                <c:pt idx="321">
                  <c:v>270.44096141804391</c:v>
                </c:pt>
                <c:pt idx="322">
                  <c:v>271.44631815193992</c:v>
                </c:pt>
                <c:pt idx="323">
                  <c:v>299.59630670103002</c:v>
                </c:pt>
                <c:pt idx="324">
                  <c:v>278.48381528921232</c:v>
                </c:pt>
                <c:pt idx="325">
                  <c:v>328.75165198401606</c:v>
                </c:pt>
                <c:pt idx="326">
                  <c:v>293.56416629765357</c:v>
                </c:pt>
                <c:pt idx="327">
                  <c:v>318.69808464505536</c:v>
                </c:pt>
                <c:pt idx="328">
                  <c:v>273.45703161973211</c:v>
                </c:pt>
                <c:pt idx="329">
                  <c:v>278.48381528921226</c:v>
                </c:pt>
                <c:pt idx="330">
                  <c:v>294.56952303154947</c:v>
                </c:pt>
                <c:pt idx="331">
                  <c:v>323.72486831453568</c:v>
                </c:pt>
                <c:pt idx="332">
                  <c:v>308.64451730609483</c:v>
                </c:pt>
                <c:pt idx="333">
                  <c:v>302.61237690271821</c:v>
                </c:pt>
                <c:pt idx="334">
                  <c:v>294.56952303154992</c:v>
                </c:pt>
                <c:pt idx="335">
                  <c:v>321.71415484674361</c:v>
                </c:pt>
                <c:pt idx="336">
                  <c:v>272.4516748858361</c:v>
                </c:pt>
                <c:pt idx="337">
                  <c:v>284.51595569258876</c:v>
                </c:pt>
                <c:pt idx="338">
                  <c:v>314.67665770947121</c:v>
                </c:pt>
                <c:pt idx="339">
                  <c:v>324.73022504843203</c:v>
                </c:pt>
                <c:pt idx="340">
                  <c:v>310.65523077388673</c:v>
                </c:pt>
                <c:pt idx="341">
                  <c:v>352.88021359752184</c:v>
                </c:pt>
                <c:pt idx="342">
                  <c:v>313.67130097557504</c:v>
                </c:pt>
                <c:pt idx="343">
                  <c:v>283.51059895869298</c:v>
                </c:pt>
                <c:pt idx="344">
                  <c:v>327.74629525011994</c:v>
                </c:pt>
                <c:pt idx="345">
                  <c:v>306.63380383830258</c:v>
                </c:pt>
                <c:pt idx="346">
                  <c:v>319.70344137895165</c:v>
                </c:pt>
                <c:pt idx="347">
                  <c:v>328.75165198401606</c:v>
                </c:pt>
                <c:pt idx="348">
                  <c:v>311.66058750778296</c:v>
                </c:pt>
                <c:pt idx="349">
                  <c:v>336.79450585518458</c:v>
                </c:pt>
                <c:pt idx="350">
                  <c:v>313.67130097557498</c:v>
                </c:pt>
                <c:pt idx="351">
                  <c:v>311.66058750778279</c:v>
                </c:pt>
                <c:pt idx="352">
                  <c:v>346.84807319414551</c:v>
                </c:pt>
                <c:pt idx="353">
                  <c:v>320.70879811284777</c:v>
                </c:pt>
                <c:pt idx="354">
                  <c:v>338.80521932297648</c:v>
                </c:pt>
                <c:pt idx="355">
                  <c:v>330.76236545180831</c:v>
                </c:pt>
                <c:pt idx="356">
                  <c:v>316.68737117726323</c:v>
                </c:pt>
                <c:pt idx="357">
                  <c:v>309.64987403999061</c:v>
                </c:pt>
                <c:pt idx="358">
                  <c:v>293.56416629765351</c:v>
                </c:pt>
                <c:pt idx="359">
                  <c:v>285.52131242648494</c:v>
                </c:pt>
                <c:pt idx="360">
                  <c:v>315.68201444336705</c:v>
                </c:pt>
                <c:pt idx="361">
                  <c:v>326.74093851622411</c:v>
                </c:pt>
                <c:pt idx="362">
                  <c:v>336.79450585518458</c:v>
                </c:pt>
                <c:pt idx="363">
                  <c:v>382.03555888050812</c:v>
                </c:pt>
                <c:pt idx="364">
                  <c:v>322.71951158063979</c:v>
                </c:pt>
                <c:pt idx="365">
                  <c:v>305.62844710440658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9A-4BBB-A51B-7AE0B7E10BF8}"/>
            </c:ext>
          </c:extLst>
        </c:ser>
        <c:ser>
          <c:idx val="4"/>
          <c:order val="4"/>
          <c:tx>
            <c:strRef>
              <c:f>DayOverview!$F$3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DayOverview!$F$4:$F$369</c:f>
              <c:numCache>
                <c:formatCode>General</c:formatCode>
                <c:ptCount val="366"/>
                <c:pt idx="0">
                  <c:v>322</c:v>
                </c:pt>
                <c:pt idx="1">
                  <c:v>323</c:v>
                </c:pt>
                <c:pt idx="2">
                  <c:v>348</c:v>
                </c:pt>
                <c:pt idx="3">
                  <c:v>321</c:v>
                </c:pt>
                <c:pt idx="4">
                  <c:v>299</c:v>
                </c:pt>
                <c:pt idx="5">
                  <c:v>366</c:v>
                </c:pt>
                <c:pt idx="6">
                  <c:v>322</c:v>
                </c:pt>
                <c:pt idx="7">
                  <c:v>380</c:v>
                </c:pt>
                <c:pt idx="8">
                  <c:v>380</c:v>
                </c:pt>
                <c:pt idx="9">
                  <c:v>323</c:v>
                </c:pt>
                <c:pt idx="10">
                  <c:v>318</c:v>
                </c:pt>
                <c:pt idx="11">
                  <c:v>292</c:v>
                </c:pt>
                <c:pt idx="12">
                  <c:v>322</c:v>
                </c:pt>
                <c:pt idx="13">
                  <c:v>342</c:v>
                </c:pt>
                <c:pt idx="14">
                  <c:v>322</c:v>
                </c:pt>
                <c:pt idx="15">
                  <c:v>347</c:v>
                </c:pt>
                <c:pt idx="16">
                  <c:v>334</c:v>
                </c:pt>
                <c:pt idx="17">
                  <c:v>329</c:v>
                </c:pt>
                <c:pt idx="18">
                  <c:v>310</c:v>
                </c:pt>
                <c:pt idx="19">
                  <c:v>311</c:v>
                </c:pt>
                <c:pt idx="20">
                  <c:v>317</c:v>
                </c:pt>
                <c:pt idx="21">
                  <c:v>324</c:v>
                </c:pt>
                <c:pt idx="22">
                  <c:v>326</c:v>
                </c:pt>
                <c:pt idx="23">
                  <c:v>337</c:v>
                </c:pt>
                <c:pt idx="24">
                  <c:v>260</c:v>
                </c:pt>
                <c:pt idx="25">
                  <c:v>322</c:v>
                </c:pt>
                <c:pt idx="26">
                  <c:v>313</c:v>
                </c:pt>
                <c:pt idx="27">
                  <c:v>328</c:v>
                </c:pt>
                <c:pt idx="28">
                  <c:v>328</c:v>
                </c:pt>
                <c:pt idx="29">
                  <c:v>329</c:v>
                </c:pt>
                <c:pt idx="30">
                  <c:v>391</c:v>
                </c:pt>
                <c:pt idx="31">
                  <c:v>336</c:v>
                </c:pt>
                <c:pt idx="32">
                  <c:v>330</c:v>
                </c:pt>
                <c:pt idx="33">
                  <c:v>318</c:v>
                </c:pt>
                <c:pt idx="34">
                  <c:v>315</c:v>
                </c:pt>
                <c:pt idx="35">
                  <c:v>330</c:v>
                </c:pt>
                <c:pt idx="36">
                  <c:v>291</c:v>
                </c:pt>
                <c:pt idx="37">
                  <c:v>301</c:v>
                </c:pt>
                <c:pt idx="38">
                  <c:v>318</c:v>
                </c:pt>
                <c:pt idx="39">
                  <c:v>290</c:v>
                </c:pt>
                <c:pt idx="40">
                  <c:v>336</c:v>
                </c:pt>
                <c:pt idx="41">
                  <c:v>325</c:v>
                </c:pt>
                <c:pt idx="42">
                  <c:v>319</c:v>
                </c:pt>
                <c:pt idx="43">
                  <c:v>333</c:v>
                </c:pt>
                <c:pt idx="44">
                  <c:v>351</c:v>
                </c:pt>
                <c:pt idx="45">
                  <c:v>342</c:v>
                </c:pt>
                <c:pt idx="46">
                  <c:v>296</c:v>
                </c:pt>
                <c:pt idx="47">
                  <c:v>284</c:v>
                </c:pt>
                <c:pt idx="48">
                  <c:v>326</c:v>
                </c:pt>
                <c:pt idx="49">
                  <c:v>363</c:v>
                </c:pt>
                <c:pt idx="50">
                  <c:v>342</c:v>
                </c:pt>
                <c:pt idx="51">
                  <c:v>334</c:v>
                </c:pt>
                <c:pt idx="52">
                  <c:v>334</c:v>
                </c:pt>
                <c:pt idx="53">
                  <c:v>310</c:v>
                </c:pt>
                <c:pt idx="54">
                  <c:v>322</c:v>
                </c:pt>
                <c:pt idx="55">
                  <c:v>348</c:v>
                </c:pt>
                <c:pt idx="56">
                  <c:v>336</c:v>
                </c:pt>
                <c:pt idx="57">
                  <c:v>318</c:v>
                </c:pt>
                <c:pt idx="58">
                  <c:v>306</c:v>
                </c:pt>
                <c:pt idx="59">
                  <c:v>305</c:v>
                </c:pt>
                <c:pt idx="60">
                  <c:v>302</c:v>
                </c:pt>
                <c:pt idx="61">
                  <c:v>351</c:v>
                </c:pt>
                <c:pt idx="62">
                  <c:v>305</c:v>
                </c:pt>
                <c:pt idx="63">
                  <c:v>337</c:v>
                </c:pt>
                <c:pt idx="64">
                  <c:v>321</c:v>
                </c:pt>
                <c:pt idx="65">
                  <c:v>313</c:v>
                </c:pt>
                <c:pt idx="66">
                  <c:v>284</c:v>
                </c:pt>
                <c:pt idx="67">
                  <c:v>301</c:v>
                </c:pt>
                <c:pt idx="68">
                  <c:v>283</c:v>
                </c:pt>
                <c:pt idx="69">
                  <c:v>343</c:v>
                </c:pt>
                <c:pt idx="70">
                  <c:v>339</c:v>
                </c:pt>
                <c:pt idx="71">
                  <c:v>313</c:v>
                </c:pt>
                <c:pt idx="72">
                  <c:v>325</c:v>
                </c:pt>
                <c:pt idx="73">
                  <c:v>331</c:v>
                </c:pt>
                <c:pt idx="74">
                  <c:v>291</c:v>
                </c:pt>
                <c:pt idx="75">
                  <c:v>350</c:v>
                </c:pt>
                <c:pt idx="76">
                  <c:v>319</c:v>
                </c:pt>
                <c:pt idx="77">
                  <c:v>365</c:v>
                </c:pt>
                <c:pt idx="78">
                  <c:v>355</c:v>
                </c:pt>
                <c:pt idx="79">
                  <c:v>394</c:v>
                </c:pt>
                <c:pt idx="80">
                  <c:v>391</c:v>
                </c:pt>
                <c:pt idx="81">
                  <c:v>377</c:v>
                </c:pt>
                <c:pt idx="82">
                  <c:v>438</c:v>
                </c:pt>
                <c:pt idx="83">
                  <c:v>395</c:v>
                </c:pt>
                <c:pt idx="84">
                  <c:v>451</c:v>
                </c:pt>
                <c:pt idx="85">
                  <c:v>439</c:v>
                </c:pt>
                <c:pt idx="86">
                  <c:v>509</c:v>
                </c:pt>
                <c:pt idx="87">
                  <c:v>505</c:v>
                </c:pt>
                <c:pt idx="88">
                  <c:v>449</c:v>
                </c:pt>
                <c:pt idx="89">
                  <c:v>516</c:v>
                </c:pt>
                <c:pt idx="90">
                  <c:v>568</c:v>
                </c:pt>
                <c:pt idx="91">
                  <c:v>603</c:v>
                </c:pt>
                <c:pt idx="92">
                  <c:v>601</c:v>
                </c:pt>
                <c:pt idx="93">
                  <c:v>548</c:v>
                </c:pt>
                <c:pt idx="94">
                  <c:v>600</c:v>
                </c:pt>
                <c:pt idx="95">
                  <c:v>585</c:v>
                </c:pt>
                <c:pt idx="96">
                  <c:v>554</c:v>
                </c:pt>
                <c:pt idx="97">
                  <c:v>638</c:v>
                </c:pt>
                <c:pt idx="98">
                  <c:v>639</c:v>
                </c:pt>
                <c:pt idx="99">
                  <c:v>615</c:v>
                </c:pt>
                <c:pt idx="100">
                  <c:v>674</c:v>
                </c:pt>
                <c:pt idx="101">
                  <c:v>601</c:v>
                </c:pt>
                <c:pt idx="102">
                  <c:v>562</c:v>
                </c:pt>
                <c:pt idx="103">
                  <c:v>572</c:v>
                </c:pt>
                <c:pt idx="104">
                  <c:v>538</c:v>
                </c:pt>
                <c:pt idx="105">
                  <c:v>572</c:v>
                </c:pt>
                <c:pt idx="106">
                  <c:v>555</c:v>
                </c:pt>
                <c:pt idx="107">
                  <c:v>508</c:v>
                </c:pt>
                <c:pt idx="108">
                  <c:v>488</c:v>
                </c:pt>
                <c:pt idx="109">
                  <c:v>466</c:v>
                </c:pt>
                <c:pt idx="110">
                  <c:v>462</c:v>
                </c:pt>
                <c:pt idx="111">
                  <c:v>486</c:v>
                </c:pt>
                <c:pt idx="112">
                  <c:v>462</c:v>
                </c:pt>
                <c:pt idx="113">
                  <c:v>428</c:v>
                </c:pt>
                <c:pt idx="114">
                  <c:v>405</c:v>
                </c:pt>
                <c:pt idx="115">
                  <c:v>393</c:v>
                </c:pt>
                <c:pt idx="116">
                  <c:v>398</c:v>
                </c:pt>
                <c:pt idx="117">
                  <c:v>367</c:v>
                </c:pt>
                <c:pt idx="118">
                  <c:v>411</c:v>
                </c:pt>
                <c:pt idx="119">
                  <c:v>341</c:v>
                </c:pt>
                <c:pt idx="120">
                  <c:v>348</c:v>
                </c:pt>
                <c:pt idx="121">
                  <c:v>315</c:v>
                </c:pt>
                <c:pt idx="122">
                  <c:v>299</c:v>
                </c:pt>
                <c:pt idx="123">
                  <c:v>332</c:v>
                </c:pt>
                <c:pt idx="124">
                  <c:v>339</c:v>
                </c:pt>
                <c:pt idx="125">
                  <c:v>354</c:v>
                </c:pt>
                <c:pt idx="126">
                  <c:v>313</c:v>
                </c:pt>
                <c:pt idx="127">
                  <c:v>329</c:v>
                </c:pt>
                <c:pt idx="128">
                  <c:v>351</c:v>
                </c:pt>
                <c:pt idx="129">
                  <c:v>365</c:v>
                </c:pt>
                <c:pt idx="130">
                  <c:v>330</c:v>
                </c:pt>
                <c:pt idx="131">
                  <c:v>314</c:v>
                </c:pt>
                <c:pt idx="132">
                  <c:v>304</c:v>
                </c:pt>
                <c:pt idx="133">
                  <c:v>280</c:v>
                </c:pt>
                <c:pt idx="134">
                  <c:v>293</c:v>
                </c:pt>
                <c:pt idx="135">
                  <c:v>303</c:v>
                </c:pt>
                <c:pt idx="136">
                  <c:v>271</c:v>
                </c:pt>
                <c:pt idx="137">
                  <c:v>275</c:v>
                </c:pt>
                <c:pt idx="138">
                  <c:v>304</c:v>
                </c:pt>
                <c:pt idx="139">
                  <c:v>271</c:v>
                </c:pt>
                <c:pt idx="140">
                  <c:v>326</c:v>
                </c:pt>
                <c:pt idx="141">
                  <c:v>293</c:v>
                </c:pt>
                <c:pt idx="142">
                  <c:v>322</c:v>
                </c:pt>
                <c:pt idx="143">
                  <c:v>286</c:v>
                </c:pt>
                <c:pt idx="144">
                  <c:v>269</c:v>
                </c:pt>
                <c:pt idx="145">
                  <c:v>305</c:v>
                </c:pt>
                <c:pt idx="146">
                  <c:v>272</c:v>
                </c:pt>
                <c:pt idx="147">
                  <c:v>317</c:v>
                </c:pt>
                <c:pt idx="148">
                  <c:v>295</c:v>
                </c:pt>
                <c:pt idx="149">
                  <c:v>256</c:v>
                </c:pt>
                <c:pt idx="150">
                  <c:v>281</c:v>
                </c:pt>
                <c:pt idx="151">
                  <c:v>252</c:v>
                </c:pt>
                <c:pt idx="152">
                  <c:v>251</c:v>
                </c:pt>
                <c:pt idx="153">
                  <c:v>275</c:v>
                </c:pt>
                <c:pt idx="154">
                  <c:v>267</c:v>
                </c:pt>
                <c:pt idx="155">
                  <c:v>286</c:v>
                </c:pt>
                <c:pt idx="156">
                  <c:v>261</c:v>
                </c:pt>
                <c:pt idx="157">
                  <c:v>239</c:v>
                </c:pt>
                <c:pt idx="158">
                  <c:v>213</c:v>
                </c:pt>
                <c:pt idx="159">
                  <c:v>244</c:v>
                </c:pt>
                <c:pt idx="160">
                  <c:v>277</c:v>
                </c:pt>
                <c:pt idx="161">
                  <c:v>286</c:v>
                </c:pt>
                <c:pt idx="162">
                  <c:v>286</c:v>
                </c:pt>
                <c:pt idx="163">
                  <c:v>269</c:v>
                </c:pt>
                <c:pt idx="164">
                  <c:v>266</c:v>
                </c:pt>
                <c:pt idx="165">
                  <c:v>265</c:v>
                </c:pt>
                <c:pt idx="166">
                  <c:v>289</c:v>
                </c:pt>
                <c:pt idx="167">
                  <c:v>275</c:v>
                </c:pt>
                <c:pt idx="168">
                  <c:v>274</c:v>
                </c:pt>
                <c:pt idx="169">
                  <c:v>258</c:v>
                </c:pt>
                <c:pt idx="170">
                  <c:v>236</c:v>
                </c:pt>
                <c:pt idx="171">
                  <c:v>242</c:v>
                </c:pt>
                <c:pt idx="172">
                  <c:v>240</c:v>
                </c:pt>
                <c:pt idx="173">
                  <c:v>266</c:v>
                </c:pt>
                <c:pt idx="174">
                  <c:v>274</c:v>
                </c:pt>
                <c:pt idx="175">
                  <c:v>288</c:v>
                </c:pt>
                <c:pt idx="176">
                  <c:v>279</c:v>
                </c:pt>
                <c:pt idx="177">
                  <c:v>318</c:v>
                </c:pt>
                <c:pt idx="178">
                  <c:v>272</c:v>
                </c:pt>
                <c:pt idx="179">
                  <c:v>263</c:v>
                </c:pt>
                <c:pt idx="180">
                  <c:v>255</c:v>
                </c:pt>
                <c:pt idx="181">
                  <c:v>248</c:v>
                </c:pt>
                <c:pt idx="182">
                  <c:v>274</c:v>
                </c:pt>
                <c:pt idx="183">
                  <c:v>265</c:v>
                </c:pt>
                <c:pt idx="184">
                  <c:v>252</c:v>
                </c:pt>
                <c:pt idx="185">
                  <c:v>240</c:v>
                </c:pt>
                <c:pt idx="186">
                  <c:v>230</c:v>
                </c:pt>
                <c:pt idx="187">
                  <c:v>213</c:v>
                </c:pt>
                <c:pt idx="188">
                  <c:v>254</c:v>
                </c:pt>
                <c:pt idx="189">
                  <c:v>234</c:v>
                </c:pt>
                <c:pt idx="190">
                  <c:v>261</c:v>
                </c:pt>
                <c:pt idx="191">
                  <c:v>249</c:v>
                </c:pt>
                <c:pt idx="192">
                  <c:v>232</c:v>
                </c:pt>
                <c:pt idx="193">
                  <c:v>235</c:v>
                </c:pt>
                <c:pt idx="194">
                  <c:v>242</c:v>
                </c:pt>
                <c:pt idx="195">
                  <c:v>231</c:v>
                </c:pt>
                <c:pt idx="196">
                  <c:v>303</c:v>
                </c:pt>
                <c:pt idx="197">
                  <c:v>268</c:v>
                </c:pt>
                <c:pt idx="198">
                  <c:v>256</c:v>
                </c:pt>
                <c:pt idx="199">
                  <c:v>272</c:v>
                </c:pt>
                <c:pt idx="200">
                  <c:v>273</c:v>
                </c:pt>
                <c:pt idx="201">
                  <c:v>248</c:v>
                </c:pt>
                <c:pt idx="202">
                  <c:v>239</c:v>
                </c:pt>
                <c:pt idx="203">
                  <c:v>259</c:v>
                </c:pt>
                <c:pt idx="204">
                  <c:v>295</c:v>
                </c:pt>
                <c:pt idx="205">
                  <c:v>248</c:v>
                </c:pt>
                <c:pt idx="206">
                  <c:v>239</c:v>
                </c:pt>
                <c:pt idx="207">
                  <c:v>273</c:v>
                </c:pt>
                <c:pt idx="208">
                  <c:v>260</c:v>
                </c:pt>
                <c:pt idx="209">
                  <c:v>269</c:v>
                </c:pt>
                <c:pt idx="210">
                  <c:v>274</c:v>
                </c:pt>
                <c:pt idx="211">
                  <c:v>284</c:v>
                </c:pt>
                <c:pt idx="212">
                  <c:v>297</c:v>
                </c:pt>
                <c:pt idx="213">
                  <c:v>290</c:v>
                </c:pt>
                <c:pt idx="214">
                  <c:v>265</c:v>
                </c:pt>
                <c:pt idx="215">
                  <c:v>260</c:v>
                </c:pt>
                <c:pt idx="216">
                  <c:v>260</c:v>
                </c:pt>
                <c:pt idx="217">
                  <c:v>268</c:v>
                </c:pt>
                <c:pt idx="218">
                  <c:v>305</c:v>
                </c:pt>
                <c:pt idx="219">
                  <c:v>304</c:v>
                </c:pt>
                <c:pt idx="220">
                  <c:v>307</c:v>
                </c:pt>
                <c:pt idx="221">
                  <c:v>327</c:v>
                </c:pt>
                <c:pt idx="222">
                  <c:v>383</c:v>
                </c:pt>
                <c:pt idx="223">
                  <c:v>400</c:v>
                </c:pt>
                <c:pt idx="224">
                  <c:v>444</c:v>
                </c:pt>
                <c:pt idx="225">
                  <c:v>490</c:v>
                </c:pt>
                <c:pt idx="226">
                  <c:v>415</c:v>
                </c:pt>
                <c:pt idx="227">
                  <c:v>396</c:v>
                </c:pt>
                <c:pt idx="228">
                  <c:v>342</c:v>
                </c:pt>
                <c:pt idx="229">
                  <c:v>330</c:v>
                </c:pt>
                <c:pt idx="230">
                  <c:v>318</c:v>
                </c:pt>
                <c:pt idx="231">
                  <c:v>338</c:v>
                </c:pt>
                <c:pt idx="232">
                  <c:v>336</c:v>
                </c:pt>
                <c:pt idx="233">
                  <c:v>310</c:v>
                </c:pt>
                <c:pt idx="234">
                  <c:v>278</c:v>
                </c:pt>
                <c:pt idx="235">
                  <c:v>289</c:v>
                </c:pt>
                <c:pt idx="236">
                  <c:v>265</c:v>
                </c:pt>
                <c:pt idx="237">
                  <c:v>294</c:v>
                </c:pt>
                <c:pt idx="238">
                  <c:v>296</c:v>
                </c:pt>
                <c:pt idx="239">
                  <c:v>251</c:v>
                </c:pt>
                <c:pt idx="240">
                  <c:v>270</c:v>
                </c:pt>
                <c:pt idx="241">
                  <c:v>246</c:v>
                </c:pt>
                <c:pt idx="242">
                  <c:v>244</c:v>
                </c:pt>
                <c:pt idx="243">
                  <c:v>266</c:v>
                </c:pt>
                <c:pt idx="244">
                  <c:v>260</c:v>
                </c:pt>
                <c:pt idx="245">
                  <c:v>259</c:v>
                </c:pt>
                <c:pt idx="246">
                  <c:v>272</c:v>
                </c:pt>
                <c:pt idx="247">
                  <c:v>292</c:v>
                </c:pt>
                <c:pt idx="248">
                  <c:v>285</c:v>
                </c:pt>
                <c:pt idx="249">
                  <c:v>247</c:v>
                </c:pt>
                <c:pt idx="250">
                  <c:v>256</c:v>
                </c:pt>
                <c:pt idx="251">
                  <c:v>265</c:v>
                </c:pt>
                <c:pt idx="252">
                  <c:v>269</c:v>
                </c:pt>
                <c:pt idx="253">
                  <c:v>246</c:v>
                </c:pt>
                <c:pt idx="254">
                  <c:v>292</c:v>
                </c:pt>
                <c:pt idx="255">
                  <c:v>245</c:v>
                </c:pt>
                <c:pt idx="256">
                  <c:v>237</c:v>
                </c:pt>
                <c:pt idx="257">
                  <c:v>272</c:v>
                </c:pt>
                <c:pt idx="258">
                  <c:v>328</c:v>
                </c:pt>
                <c:pt idx="259">
                  <c:v>302</c:v>
                </c:pt>
                <c:pt idx="260">
                  <c:v>270</c:v>
                </c:pt>
                <c:pt idx="261">
                  <c:v>281</c:v>
                </c:pt>
                <c:pt idx="262">
                  <c:v>274</c:v>
                </c:pt>
                <c:pt idx="263">
                  <c:v>261</c:v>
                </c:pt>
                <c:pt idx="264">
                  <c:v>251</c:v>
                </c:pt>
                <c:pt idx="265">
                  <c:v>269</c:v>
                </c:pt>
                <c:pt idx="266">
                  <c:v>290</c:v>
                </c:pt>
                <c:pt idx="267">
                  <c:v>278</c:v>
                </c:pt>
                <c:pt idx="268">
                  <c:v>286</c:v>
                </c:pt>
                <c:pt idx="269">
                  <c:v>284</c:v>
                </c:pt>
                <c:pt idx="270">
                  <c:v>241</c:v>
                </c:pt>
                <c:pt idx="271">
                  <c:v>296</c:v>
                </c:pt>
                <c:pt idx="272">
                  <c:v>280</c:v>
                </c:pt>
                <c:pt idx="273">
                  <c:v>240</c:v>
                </c:pt>
                <c:pt idx="274">
                  <c:v>292</c:v>
                </c:pt>
                <c:pt idx="275">
                  <c:v>265</c:v>
                </c:pt>
                <c:pt idx="276">
                  <c:v>256</c:v>
                </c:pt>
                <c:pt idx="277">
                  <c:v>281</c:v>
                </c:pt>
                <c:pt idx="278">
                  <c:v>272</c:v>
                </c:pt>
                <c:pt idx="279">
                  <c:v>300</c:v>
                </c:pt>
                <c:pt idx="280">
                  <c:v>277</c:v>
                </c:pt>
                <c:pt idx="281">
                  <c:v>307</c:v>
                </c:pt>
                <c:pt idx="282">
                  <c:v>296</c:v>
                </c:pt>
                <c:pt idx="283">
                  <c:v>275</c:v>
                </c:pt>
                <c:pt idx="284">
                  <c:v>321</c:v>
                </c:pt>
                <c:pt idx="285">
                  <c:v>292</c:v>
                </c:pt>
                <c:pt idx="286">
                  <c:v>331</c:v>
                </c:pt>
                <c:pt idx="287">
                  <c:v>286</c:v>
                </c:pt>
                <c:pt idx="288">
                  <c:v>295</c:v>
                </c:pt>
                <c:pt idx="289">
                  <c:v>341</c:v>
                </c:pt>
                <c:pt idx="290">
                  <c:v>296</c:v>
                </c:pt>
                <c:pt idx="291">
                  <c:v>304</c:v>
                </c:pt>
                <c:pt idx="292">
                  <c:v>316</c:v>
                </c:pt>
                <c:pt idx="293">
                  <c:v>345</c:v>
                </c:pt>
                <c:pt idx="294">
                  <c:v>386</c:v>
                </c:pt>
                <c:pt idx="295">
                  <c:v>369</c:v>
                </c:pt>
                <c:pt idx="296">
                  <c:v>406</c:v>
                </c:pt>
                <c:pt idx="297">
                  <c:v>395</c:v>
                </c:pt>
                <c:pt idx="298">
                  <c:v>396</c:v>
                </c:pt>
                <c:pt idx="299">
                  <c:v>429</c:v>
                </c:pt>
                <c:pt idx="300">
                  <c:v>474</c:v>
                </c:pt>
                <c:pt idx="301">
                  <c:v>452</c:v>
                </c:pt>
                <c:pt idx="302">
                  <c:v>429</c:v>
                </c:pt>
                <c:pt idx="303">
                  <c:v>503</c:v>
                </c:pt>
                <c:pt idx="304">
                  <c:v>500</c:v>
                </c:pt>
                <c:pt idx="305">
                  <c:v>473</c:v>
                </c:pt>
                <c:pt idx="306">
                  <c:v>514</c:v>
                </c:pt>
                <c:pt idx="307">
                  <c:v>531</c:v>
                </c:pt>
                <c:pt idx="308">
                  <c:v>498</c:v>
                </c:pt>
                <c:pt idx="309">
                  <c:v>502</c:v>
                </c:pt>
                <c:pt idx="310">
                  <c:v>557</c:v>
                </c:pt>
                <c:pt idx="311">
                  <c:v>558</c:v>
                </c:pt>
                <c:pt idx="312">
                  <c:v>503</c:v>
                </c:pt>
                <c:pt idx="313">
                  <c:v>523</c:v>
                </c:pt>
                <c:pt idx="314">
                  <c:v>542</c:v>
                </c:pt>
                <c:pt idx="315">
                  <c:v>478</c:v>
                </c:pt>
                <c:pt idx="316">
                  <c:v>463</c:v>
                </c:pt>
                <c:pt idx="317">
                  <c:v>493</c:v>
                </c:pt>
                <c:pt idx="318">
                  <c:v>466</c:v>
                </c:pt>
                <c:pt idx="319">
                  <c:v>439</c:v>
                </c:pt>
                <c:pt idx="320">
                  <c:v>495</c:v>
                </c:pt>
                <c:pt idx="321">
                  <c:v>478</c:v>
                </c:pt>
                <c:pt idx="322">
                  <c:v>458</c:v>
                </c:pt>
                <c:pt idx="323">
                  <c:v>441</c:v>
                </c:pt>
                <c:pt idx="324">
                  <c:v>462</c:v>
                </c:pt>
                <c:pt idx="325">
                  <c:v>446</c:v>
                </c:pt>
                <c:pt idx="326">
                  <c:v>368</c:v>
                </c:pt>
                <c:pt idx="327">
                  <c:v>424</c:v>
                </c:pt>
                <c:pt idx="328">
                  <c:v>410</c:v>
                </c:pt>
                <c:pt idx="329">
                  <c:v>422</c:v>
                </c:pt>
                <c:pt idx="330">
                  <c:v>434</c:v>
                </c:pt>
                <c:pt idx="331">
                  <c:v>409</c:v>
                </c:pt>
                <c:pt idx="332">
                  <c:v>407</c:v>
                </c:pt>
                <c:pt idx="333">
                  <c:v>356</c:v>
                </c:pt>
                <c:pt idx="334">
                  <c:v>360</c:v>
                </c:pt>
                <c:pt idx="335">
                  <c:v>393</c:v>
                </c:pt>
                <c:pt idx="336">
                  <c:v>401</c:v>
                </c:pt>
                <c:pt idx="337">
                  <c:v>381</c:v>
                </c:pt>
                <c:pt idx="338">
                  <c:v>408</c:v>
                </c:pt>
                <c:pt idx="339">
                  <c:v>375</c:v>
                </c:pt>
                <c:pt idx="340">
                  <c:v>340</c:v>
                </c:pt>
                <c:pt idx="341">
                  <c:v>413</c:v>
                </c:pt>
                <c:pt idx="342">
                  <c:v>390</c:v>
                </c:pt>
                <c:pt idx="343">
                  <c:v>385</c:v>
                </c:pt>
                <c:pt idx="344">
                  <c:v>361</c:v>
                </c:pt>
                <c:pt idx="345">
                  <c:v>424</c:v>
                </c:pt>
                <c:pt idx="346">
                  <c:v>389</c:v>
                </c:pt>
                <c:pt idx="347">
                  <c:v>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9A-4BBB-A51B-7AE0B7E10BF8}"/>
            </c:ext>
          </c:extLst>
        </c:ser>
        <c:ser>
          <c:idx val="5"/>
          <c:order val="5"/>
          <c:tx>
            <c:strRef>
              <c:f>DayOverview!$G$3</c:f>
              <c:strCache>
                <c:ptCount val="1"/>
                <c:pt idx="0">
                  <c:v>Social Distancing</c:v>
                </c:pt>
              </c:strCache>
            </c:strRef>
          </c:tx>
          <c:spPr>
            <a:ln w="28575" cap="rnd">
              <a:solidFill>
                <a:schemeClr val="accent2">
                  <a:lumMod val="20000"/>
                  <a:lumOff val="8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DayOverview!$G$4:$G$369</c:f>
              <c:numCache>
                <c:formatCode>General</c:formatCode>
                <c:ptCount val="366"/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30</c:v>
                </c:pt>
                <c:pt idx="100">
                  <c:v>30</c:v>
                </c:pt>
                <c:pt idx="101">
                  <c:v>30</c:v>
                </c:pt>
                <c:pt idx="102">
                  <c:v>30</c:v>
                </c:pt>
                <c:pt idx="103">
                  <c:v>30</c:v>
                </c:pt>
                <c:pt idx="104">
                  <c:v>30</c:v>
                </c:pt>
                <c:pt idx="105">
                  <c:v>30</c:v>
                </c:pt>
                <c:pt idx="106">
                  <c:v>30</c:v>
                </c:pt>
                <c:pt idx="107">
                  <c:v>30</c:v>
                </c:pt>
                <c:pt idx="108">
                  <c:v>30</c:v>
                </c:pt>
                <c:pt idx="109">
                  <c:v>30</c:v>
                </c:pt>
                <c:pt idx="110">
                  <c:v>30</c:v>
                </c:pt>
                <c:pt idx="111">
                  <c:v>30</c:v>
                </c:pt>
                <c:pt idx="112">
                  <c:v>30</c:v>
                </c:pt>
                <c:pt idx="113">
                  <c:v>30</c:v>
                </c:pt>
                <c:pt idx="114">
                  <c:v>30</c:v>
                </c:pt>
                <c:pt idx="115">
                  <c:v>30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  <c:pt idx="136">
                  <c:v>30</c:v>
                </c:pt>
                <c:pt idx="137">
                  <c:v>30</c:v>
                </c:pt>
                <c:pt idx="138">
                  <c:v>30</c:v>
                </c:pt>
                <c:pt idx="139">
                  <c:v>30</c:v>
                </c:pt>
                <c:pt idx="140">
                  <c:v>30</c:v>
                </c:pt>
                <c:pt idx="141">
                  <c:v>30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30</c:v>
                </c:pt>
                <c:pt idx="148">
                  <c:v>30</c:v>
                </c:pt>
                <c:pt idx="149">
                  <c:v>30</c:v>
                </c:pt>
                <c:pt idx="150">
                  <c:v>30</c:v>
                </c:pt>
                <c:pt idx="151">
                  <c:v>30</c:v>
                </c:pt>
                <c:pt idx="152">
                  <c:v>30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30</c:v>
                </c:pt>
                <c:pt idx="158">
                  <c:v>30</c:v>
                </c:pt>
                <c:pt idx="159">
                  <c:v>30</c:v>
                </c:pt>
                <c:pt idx="160">
                  <c:v>30</c:v>
                </c:pt>
                <c:pt idx="161">
                  <c:v>30</c:v>
                </c:pt>
                <c:pt idx="162">
                  <c:v>30</c:v>
                </c:pt>
                <c:pt idx="163">
                  <c:v>30</c:v>
                </c:pt>
                <c:pt idx="164">
                  <c:v>30</c:v>
                </c:pt>
                <c:pt idx="165">
                  <c:v>30</c:v>
                </c:pt>
                <c:pt idx="166">
                  <c:v>30</c:v>
                </c:pt>
                <c:pt idx="167">
                  <c:v>30</c:v>
                </c:pt>
                <c:pt idx="168">
                  <c:v>30</c:v>
                </c:pt>
                <c:pt idx="169">
                  <c:v>30</c:v>
                </c:pt>
                <c:pt idx="170">
                  <c:v>30</c:v>
                </c:pt>
                <c:pt idx="171">
                  <c:v>30</c:v>
                </c:pt>
                <c:pt idx="172">
                  <c:v>30</c:v>
                </c:pt>
                <c:pt idx="173">
                  <c:v>30</c:v>
                </c:pt>
                <c:pt idx="174">
                  <c:v>30</c:v>
                </c:pt>
                <c:pt idx="175">
                  <c:v>30</c:v>
                </c:pt>
                <c:pt idx="176">
                  <c:v>30</c:v>
                </c:pt>
                <c:pt idx="177">
                  <c:v>30</c:v>
                </c:pt>
                <c:pt idx="178">
                  <c:v>30</c:v>
                </c:pt>
                <c:pt idx="179">
                  <c:v>30</c:v>
                </c:pt>
                <c:pt idx="180">
                  <c:v>30</c:v>
                </c:pt>
                <c:pt idx="181">
                  <c:v>30</c:v>
                </c:pt>
                <c:pt idx="182">
                  <c:v>30</c:v>
                </c:pt>
                <c:pt idx="183">
                  <c:v>30</c:v>
                </c:pt>
                <c:pt idx="184">
                  <c:v>30</c:v>
                </c:pt>
                <c:pt idx="185">
                  <c:v>30</c:v>
                </c:pt>
                <c:pt idx="186">
                  <c:v>30</c:v>
                </c:pt>
                <c:pt idx="187">
                  <c:v>30</c:v>
                </c:pt>
                <c:pt idx="188">
                  <c:v>30</c:v>
                </c:pt>
                <c:pt idx="189">
                  <c:v>30</c:v>
                </c:pt>
                <c:pt idx="190">
                  <c:v>30</c:v>
                </c:pt>
                <c:pt idx="191">
                  <c:v>30</c:v>
                </c:pt>
                <c:pt idx="192">
                  <c:v>30</c:v>
                </c:pt>
                <c:pt idx="193">
                  <c:v>30</c:v>
                </c:pt>
                <c:pt idx="194">
                  <c:v>30</c:v>
                </c:pt>
                <c:pt idx="195">
                  <c:v>30</c:v>
                </c:pt>
                <c:pt idx="196">
                  <c:v>30</c:v>
                </c:pt>
                <c:pt idx="197">
                  <c:v>30</c:v>
                </c:pt>
                <c:pt idx="198">
                  <c:v>30</c:v>
                </c:pt>
                <c:pt idx="199">
                  <c:v>30</c:v>
                </c:pt>
                <c:pt idx="200">
                  <c:v>30</c:v>
                </c:pt>
                <c:pt idx="201">
                  <c:v>30</c:v>
                </c:pt>
                <c:pt idx="202">
                  <c:v>30</c:v>
                </c:pt>
                <c:pt idx="203">
                  <c:v>30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30</c:v>
                </c:pt>
                <c:pt idx="213">
                  <c:v>30</c:v>
                </c:pt>
                <c:pt idx="214">
                  <c:v>30</c:v>
                </c:pt>
                <c:pt idx="215">
                  <c:v>30</c:v>
                </c:pt>
                <c:pt idx="216">
                  <c:v>30</c:v>
                </c:pt>
                <c:pt idx="217">
                  <c:v>30</c:v>
                </c:pt>
                <c:pt idx="218">
                  <c:v>30</c:v>
                </c:pt>
                <c:pt idx="219">
                  <c:v>30</c:v>
                </c:pt>
                <c:pt idx="220">
                  <c:v>30</c:v>
                </c:pt>
                <c:pt idx="221">
                  <c:v>30</c:v>
                </c:pt>
                <c:pt idx="222">
                  <c:v>30</c:v>
                </c:pt>
                <c:pt idx="223">
                  <c:v>30</c:v>
                </c:pt>
                <c:pt idx="224">
                  <c:v>30</c:v>
                </c:pt>
                <c:pt idx="225">
                  <c:v>30</c:v>
                </c:pt>
                <c:pt idx="226">
                  <c:v>30</c:v>
                </c:pt>
                <c:pt idx="227">
                  <c:v>30</c:v>
                </c:pt>
                <c:pt idx="228">
                  <c:v>30</c:v>
                </c:pt>
                <c:pt idx="229">
                  <c:v>30</c:v>
                </c:pt>
                <c:pt idx="230">
                  <c:v>30</c:v>
                </c:pt>
                <c:pt idx="231">
                  <c:v>30</c:v>
                </c:pt>
                <c:pt idx="232">
                  <c:v>30</c:v>
                </c:pt>
                <c:pt idx="233">
                  <c:v>30</c:v>
                </c:pt>
                <c:pt idx="234">
                  <c:v>30</c:v>
                </c:pt>
                <c:pt idx="235">
                  <c:v>30</c:v>
                </c:pt>
                <c:pt idx="236">
                  <c:v>30</c:v>
                </c:pt>
                <c:pt idx="237">
                  <c:v>30</c:v>
                </c:pt>
                <c:pt idx="238">
                  <c:v>30</c:v>
                </c:pt>
                <c:pt idx="239">
                  <c:v>30</c:v>
                </c:pt>
                <c:pt idx="240">
                  <c:v>30</c:v>
                </c:pt>
                <c:pt idx="241">
                  <c:v>30</c:v>
                </c:pt>
                <c:pt idx="242">
                  <c:v>30</c:v>
                </c:pt>
                <c:pt idx="243">
                  <c:v>30</c:v>
                </c:pt>
                <c:pt idx="244">
                  <c:v>30</c:v>
                </c:pt>
                <c:pt idx="245">
                  <c:v>30</c:v>
                </c:pt>
                <c:pt idx="246">
                  <c:v>30</c:v>
                </c:pt>
                <c:pt idx="247">
                  <c:v>30</c:v>
                </c:pt>
                <c:pt idx="248">
                  <c:v>30</c:v>
                </c:pt>
                <c:pt idx="249">
                  <c:v>30</c:v>
                </c:pt>
                <c:pt idx="250">
                  <c:v>30</c:v>
                </c:pt>
                <c:pt idx="251">
                  <c:v>30</c:v>
                </c:pt>
                <c:pt idx="252">
                  <c:v>30</c:v>
                </c:pt>
                <c:pt idx="253">
                  <c:v>30</c:v>
                </c:pt>
                <c:pt idx="254">
                  <c:v>30</c:v>
                </c:pt>
                <c:pt idx="255">
                  <c:v>30</c:v>
                </c:pt>
                <c:pt idx="256">
                  <c:v>30</c:v>
                </c:pt>
                <c:pt idx="257">
                  <c:v>30</c:v>
                </c:pt>
                <c:pt idx="258">
                  <c:v>30</c:v>
                </c:pt>
                <c:pt idx="259">
                  <c:v>30</c:v>
                </c:pt>
                <c:pt idx="260">
                  <c:v>30</c:v>
                </c:pt>
                <c:pt idx="261">
                  <c:v>30</c:v>
                </c:pt>
                <c:pt idx="262">
                  <c:v>30</c:v>
                </c:pt>
                <c:pt idx="263">
                  <c:v>30</c:v>
                </c:pt>
                <c:pt idx="264">
                  <c:v>30</c:v>
                </c:pt>
                <c:pt idx="265">
                  <c:v>30</c:v>
                </c:pt>
                <c:pt idx="266">
                  <c:v>30</c:v>
                </c:pt>
                <c:pt idx="267">
                  <c:v>30</c:v>
                </c:pt>
                <c:pt idx="268">
                  <c:v>30</c:v>
                </c:pt>
                <c:pt idx="269">
                  <c:v>30</c:v>
                </c:pt>
                <c:pt idx="270">
                  <c:v>30</c:v>
                </c:pt>
                <c:pt idx="271">
                  <c:v>30</c:v>
                </c:pt>
                <c:pt idx="272">
                  <c:v>30</c:v>
                </c:pt>
                <c:pt idx="273">
                  <c:v>30</c:v>
                </c:pt>
                <c:pt idx="274">
                  <c:v>30</c:v>
                </c:pt>
                <c:pt idx="275">
                  <c:v>30</c:v>
                </c:pt>
                <c:pt idx="276">
                  <c:v>30</c:v>
                </c:pt>
                <c:pt idx="277">
                  <c:v>30</c:v>
                </c:pt>
                <c:pt idx="278">
                  <c:v>30</c:v>
                </c:pt>
                <c:pt idx="279">
                  <c:v>30</c:v>
                </c:pt>
                <c:pt idx="280">
                  <c:v>30</c:v>
                </c:pt>
                <c:pt idx="281">
                  <c:v>30</c:v>
                </c:pt>
                <c:pt idx="282">
                  <c:v>30</c:v>
                </c:pt>
                <c:pt idx="283">
                  <c:v>30</c:v>
                </c:pt>
                <c:pt idx="284">
                  <c:v>30</c:v>
                </c:pt>
                <c:pt idx="285">
                  <c:v>30</c:v>
                </c:pt>
                <c:pt idx="286">
                  <c:v>30</c:v>
                </c:pt>
                <c:pt idx="287">
                  <c:v>30</c:v>
                </c:pt>
                <c:pt idx="288">
                  <c:v>30</c:v>
                </c:pt>
                <c:pt idx="289">
                  <c:v>30</c:v>
                </c:pt>
                <c:pt idx="290">
                  <c:v>30</c:v>
                </c:pt>
                <c:pt idx="291">
                  <c:v>30</c:v>
                </c:pt>
                <c:pt idx="292">
                  <c:v>30</c:v>
                </c:pt>
                <c:pt idx="293">
                  <c:v>30</c:v>
                </c:pt>
                <c:pt idx="294">
                  <c:v>30</c:v>
                </c:pt>
                <c:pt idx="295">
                  <c:v>30</c:v>
                </c:pt>
                <c:pt idx="296">
                  <c:v>30</c:v>
                </c:pt>
                <c:pt idx="297">
                  <c:v>30</c:v>
                </c:pt>
                <c:pt idx="298">
                  <c:v>30</c:v>
                </c:pt>
                <c:pt idx="299">
                  <c:v>30</c:v>
                </c:pt>
                <c:pt idx="300">
                  <c:v>30</c:v>
                </c:pt>
                <c:pt idx="301">
                  <c:v>30</c:v>
                </c:pt>
                <c:pt idx="302">
                  <c:v>30</c:v>
                </c:pt>
                <c:pt idx="303">
                  <c:v>30</c:v>
                </c:pt>
                <c:pt idx="304">
                  <c:v>30</c:v>
                </c:pt>
                <c:pt idx="305">
                  <c:v>30</c:v>
                </c:pt>
                <c:pt idx="306">
                  <c:v>30</c:v>
                </c:pt>
                <c:pt idx="307">
                  <c:v>30</c:v>
                </c:pt>
                <c:pt idx="308">
                  <c:v>30</c:v>
                </c:pt>
                <c:pt idx="309">
                  <c:v>30</c:v>
                </c:pt>
                <c:pt idx="310">
                  <c:v>30</c:v>
                </c:pt>
                <c:pt idx="311">
                  <c:v>30</c:v>
                </c:pt>
                <c:pt idx="312">
                  <c:v>30</c:v>
                </c:pt>
                <c:pt idx="313">
                  <c:v>30</c:v>
                </c:pt>
                <c:pt idx="314">
                  <c:v>30</c:v>
                </c:pt>
                <c:pt idx="315">
                  <c:v>30</c:v>
                </c:pt>
                <c:pt idx="316">
                  <c:v>30</c:v>
                </c:pt>
                <c:pt idx="317">
                  <c:v>30</c:v>
                </c:pt>
                <c:pt idx="318">
                  <c:v>30</c:v>
                </c:pt>
                <c:pt idx="319">
                  <c:v>30</c:v>
                </c:pt>
                <c:pt idx="320">
                  <c:v>30</c:v>
                </c:pt>
                <c:pt idx="321">
                  <c:v>30</c:v>
                </c:pt>
                <c:pt idx="322">
                  <c:v>30</c:v>
                </c:pt>
                <c:pt idx="323">
                  <c:v>30</c:v>
                </c:pt>
                <c:pt idx="324">
                  <c:v>30</c:v>
                </c:pt>
                <c:pt idx="325">
                  <c:v>30</c:v>
                </c:pt>
                <c:pt idx="326">
                  <c:v>30</c:v>
                </c:pt>
                <c:pt idx="327">
                  <c:v>30</c:v>
                </c:pt>
                <c:pt idx="328">
                  <c:v>30</c:v>
                </c:pt>
                <c:pt idx="329">
                  <c:v>30</c:v>
                </c:pt>
                <c:pt idx="330">
                  <c:v>30</c:v>
                </c:pt>
                <c:pt idx="331">
                  <c:v>30</c:v>
                </c:pt>
                <c:pt idx="332">
                  <c:v>30</c:v>
                </c:pt>
                <c:pt idx="333">
                  <c:v>30</c:v>
                </c:pt>
                <c:pt idx="334">
                  <c:v>30</c:v>
                </c:pt>
                <c:pt idx="335">
                  <c:v>30</c:v>
                </c:pt>
                <c:pt idx="336">
                  <c:v>30</c:v>
                </c:pt>
                <c:pt idx="337">
                  <c:v>30</c:v>
                </c:pt>
                <c:pt idx="338">
                  <c:v>30</c:v>
                </c:pt>
                <c:pt idx="339">
                  <c:v>30</c:v>
                </c:pt>
                <c:pt idx="340">
                  <c:v>30</c:v>
                </c:pt>
                <c:pt idx="341">
                  <c:v>30</c:v>
                </c:pt>
                <c:pt idx="342">
                  <c:v>30</c:v>
                </c:pt>
                <c:pt idx="343">
                  <c:v>30</c:v>
                </c:pt>
                <c:pt idx="344">
                  <c:v>30</c:v>
                </c:pt>
                <c:pt idx="345">
                  <c:v>30</c:v>
                </c:pt>
                <c:pt idx="346">
                  <c:v>30</c:v>
                </c:pt>
                <c:pt idx="347">
                  <c:v>30</c:v>
                </c:pt>
                <c:pt idx="348">
                  <c:v>30</c:v>
                </c:pt>
                <c:pt idx="349">
                  <c:v>30</c:v>
                </c:pt>
                <c:pt idx="350">
                  <c:v>30</c:v>
                </c:pt>
                <c:pt idx="351">
                  <c:v>30</c:v>
                </c:pt>
                <c:pt idx="352">
                  <c:v>30</c:v>
                </c:pt>
                <c:pt idx="353">
                  <c:v>30</c:v>
                </c:pt>
                <c:pt idx="354">
                  <c:v>30</c:v>
                </c:pt>
                <c:pt idx="355">
                  <c:v>30</c:v>
                </c:pt>
                <c:pt idx="356">
                  <c:v>30</c:v>
                </c:pt>
                <c:pt idx="357">
                  <c:v>30</c:v>
                </c:pt>
                <c:pt idx="358">
                  <c:v>30</c:v>
                </c:pt>
                <c:pt idx="359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9A-4BBB-A51B-7AE0B7E10BF8}"/>
            </c:ext>
          </c:extLst>
        </c:ser>
        <c:ser>
          <c:idx val="6"/>
          <c:order val="6"/>
          <c:tx>
            <c:strRef>
              <c:f>DayOverview!$H$3</c:f>
              <c:strCache>
                <c:ptCount val="1"/>
                <c:pt idx="0">
                  <c:v>Horeca Dicht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DayOverview!$H$4:$H$369</c:f>
              <c:numCache>
                <c:formatCode>General</c:formatCode>
                <c:ptCount val="366"/>
                <c:pt idx="71">
                  <c:v>60</c:v>
                </c:pt>
                <c:pt idx="72">
                  <c:v>60</c:v>
                </c:pt>
                <c:pt idx="73">
                  <c:v>60</c:v>
                </c:pt>
                <c:pt idx="74">
                  <c:v>60</c:v>
                </c:pt>
                <c:pt idx="75">
                  <c:v>60</c:v>
                </c:pt>
                <c:pt idx="76">
                  <c:v>60</c:v>
                </c:pt>
                <c:pt idx="77">
                  <c:v>60</c:v>
                </c:pt>
                <c:pt idx="78">
                  <c:v>60</c:v>
                </c:pt>
                <c:pt idx="79">
                  <c:v>60</c:v>
                </c:pt>
                <c:pt idx="80">
                  <c:v>60</c:v>
                </c:pt>
                <c:pt idx="81">
                  <c:v>60</c:v>
                </c:pt>
                <c:pt idx="82">
                  <c:v>60</c:v>
                </c:pt>
                <c:pt idx="83">
                  <c:v>60</c:v>
                </c:pt>
                <c:pt idx="84">
                  <c:v>60</c:v>
                </c:pt>
                <c:pt idx="85">
                  <c:v>60</c:v>
                </c:pt>
                <c:pt idx="86">
                  <c:v>60</c:v>
                </c:pt>
                <c:pt idx="87">
                  <c:v>60</c:v>
                </c:pt>
                <c:pt idx="88">
                  <c:v>60</c:v>
                </c:pt>
                <c:pt idx="89">
                  <c:v>60</c:v>
                </c:pt>
                <c:pt idx="90">
                  <c:v>60</c:v>
                </c:pt>
                <c:pt idx="91">
                  <c:v>60</c:v>
                </c:pt>
                <c:pt idx="92">
                  <c:v>60</c:v>
                </c:pt>
                <c:pt idx="93">
                  <c:v>60</c:v>
                </c:pt>
                <c:pt idx="94">
                  <c:v>60</c:v>
                </c:pt>
                <c:pt idx="95">
                  <c:v>60</c:v>
                </c:pt>
                <c:pt idx="96">
                  <c:v>60</c:v>
                </c:pt>
                <c:pt idx="97">
                  <c:v>60</c:v>
                </c:pt>
                <c:pt idx="98">
                  <c:v>60</c:v>
                </c:pt>
                <c:pt idx="99">
                  <c:v>60</c:v>
                </c:pt>
                <c:pt idx="100">
                  <c:v>60</c:v>
                </c:pt>
                <c:pt idx="101">
                  <c:v>60</c:v>
                </c:pt>
                <c:pt idx="102">
                  <c:v>60</c:v>
                </c:pt>
                <c:pt idx="103">
                  <c:v>60</c:v>
                </c:pt>
                <c:pt idx="104">
                  <c:v>60</c:v>
                </c:pt>
                <c:pt idx="105">
                  <c:v>60</c:v>
                </c:pt>
                <c:pt idx="106">
                  <c:v>60</c:v>
                </c:pt>
                <c:pt idx="107">
                  <c:v>60</c:v>
                </c:pt>
                <c:pt idx="108">
                  <c:v>60</c:v>
                </c:pt>
                <c:pt idx="109">
                  <c:v>60</c:v>
                </c:pt>
                <c:pt idx="110">
                  <c:v>60</c:v>
                </c:pt>
                <c:pt idx="111">
                  <c:v>60</c:v>
                </c:pt>
                <c:pt idx="112">
                  <c:v>60</c:v>
                </c:pt>
                <c:pt idx="113">
                  <c:v>60</c:v>
                </c:pt>
                <c:pt idx="114">
                  <c:v>60</c:v>
                </c:pt>
                <c:pt idx="115">
                  <c:v>60</c:v>
                </c:pt>
                <c:pt idx="116">
                  <c:v>60</c:v>
                </c:pt>
                <c:pt idx="117">
                  <c:v>60</c:v>
                </c:pt>
                <c:pt idx="118">
                  <c:v>60</c:v>
                </c:pt>
                <c:pt idx="119">
                  <c:v>60</c:v>
                </c:pt>
                <c:pt idx="120">
                  <c:v>60</c:v>
                </c:pt>
                <c:pt idx="121">
                  <c:v>60</c:v>
                </c:pt>
                <c:pt idx="122">
                  <c:v>60</c:v>
                </c:pt>
                <c:pt idx="123">
                  <c:v>60</c:v>
                </c:pt>
                <c:pt idx="124">
                  <c:v>60</c:v>
                </c:pt>
                <c:pt idx="125">
                  <c:v>60</c:v>
                </c:pt>
                <c:pt idx="126">
                  <c:v>60</c:v>
                </c:pt>
                <c:pt idx="127">
                  <c:v>60</c:v>
                </c:pt>
                <c:pt idx="128">
                  <c:v>60</c:v>
                </c:pt>
                <c:pt idx="129">
                  <c:v>60</c:v>
                </c:pt>
                <c:pt idx="130">
                  <c:v>60</c:v>
                </c:pt>
                <c:pt idx="131">
                  <c:v>60</c:v>
                </c:pt>
                <c:pt idx="132">
                  <c:v>60</c:v>
                </c:pt>
                <c:pt idx="133">
                  <c:v>60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60</c:v>
                </c:pt>
                <c:pt idx="139">
                  <c:v>60</c:v>
                </c:pt>
                <c:pt idx="140">
                  <c:v>60</c:v>
                </c:pt>
                <c:pt idx="141">
                  <c:v>60</c:v>
                </c:pt>
                <c:pt idx="142">
                  <c:v>60</c:v>
                </c:pt>
                <c:pt idx="143">
                  <c:v>60</c:v>
                </c:pt>
                <c:pt idx="144">
                  <c:v>60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60</c:v>
                </c:pt>
                <c:pt idx="152">
                  <c:v>60</c:v>
                </c:pt>
                <c:pt idx="153">
                  <c:v>60</c:v>
                </c:pt>
                <c:pt idx="154">
                  <c:v>60</c:v>
                </c:pt>
                <c:pt idx="155">
                  <c:v>60</c:v>
                </c:pt>
                <c:pt idx="156">
                  <c:v>60</c:v>
                </c:pt>
                <c:pt idx="157">
                  <c:v>60</c:v>
                </c:pt>
                <c:pt idx="158">
                  <c:v>60</c:v>
                </c:pt>
                <c:pt idx="159">
                  <c:v>60</c:v>
                </c:pt>
                <c:pt idx="160">
                  <c:v>60</c:v>
                </c:pt>
                <c:pt idx="161">
                  <c:v>60</c:v>
                </c:pt>
                <c:pt idx="162">
                  <c:v>60</c:v>
                </c:pt>
                <c:pt idx="163">
                  <c:v>60</c:v>
                </c:pt>
                <c:pt idx="164">
                  <c:v>60</c:v>
                </c:pt>
                <c:pt idx="165">
                  <c:v>60</c:v>
                </c:pt>
                <c:pt idx="166">
                  <c:v>60</c:v>
                </c:pt>
                <c:pt idx="167">
                  <c:v>60</c:v>
                </c:pt>
                <c:pt idx="168">
                  <c:v>60</c:v>
                </c:pt>
                <c:pt idx="169">
                  <c:v>60</c:v>
                </c:pt>
                <c:pt idx="170">
                  <c:v>60</c:v>
                </c:pt>
                <c:pt idx="171">
                  <c:v>60</c:v>
                </c:pt>
                <c:pt idx="172">
                  <c:v>60</c:v>
                </c:pt>
                <c:pt idx="173">
                  <c:v>60</c:v>
                </c:pt>
                <c:pt idx="174">
                  <c:v>60</c:v>
                </c:pt>
                <c:pt idx="175">
                  <c:v>60</c:v>
                </c:pt>
                <c:pt idx="176">
                  <c:v>60</c:v>
                </c:pt>
                <c:pt idx="177">
                  <c:v>60</c:v>
                </c:pt>
                <c:pt idx="178">
                  <c:v>60</c:v>
                </c:pt>
                <c:pt idx="179">
                  <c:v>60</c:v>
                </c:pt>
                <c:pt idx="180">
                  <c:v>60</c:v>
                </c:pt>
                <c:pt idx="181">
                  <c:v>60</c:v>
                </c:pt>
                <c:pt idx="182">
                  <c:v>60</c:v>
                </c:pt>
                <c:pt idx="183">
                  <c:v>60</c:v>
                </c:pt>
                <c:pt idx="184">
                  <c:v>60</c:v>
                </c:pt>
                <c:pt idx="185">
                  <c:v>60</c:v>
                </c:pt>
                <c:pt idx="186">
                  <c:v>60</c:v>
                </c:pt>
                <c:pt idx="187">
                  <c:v>60</c:v>
                </c:pt>
                <c:pt idx="188">
                  <c:v>60</c:v>
                </c:pt>
                <c:pt idx="189">
                  <c:v>60</c:v>
                </c:pt>
                <c:pt idx="290">
                  <c:v>60</c:v>
                </c:pt>
                <c:pt idx="291">
                  <c:v>60</c:v>
                </c:pt>
                <c:pt idx="292">
                  <c:v>60</c:v>
                </c:pt>
                <c:pt idx="293">
                  <c:v>60</c:v>
                </c:pt>
                <c:pt idx="294">
                  <c:v>60</c:v>
                </c:pt>
                <c:pt idx="295">
                  <c:v>60</c:v>
                </c:pt>
                <c:pt idx="296">
                  <c:v>60</c:v>
                </c:pt>
                <c:pt idx="297">
                  <c:v>60</c:v>
                </c:pt>
                <c:pt idx="298">
                  <c:v>60</c:v>
                </c:pt>
                <c:pt idx="299">
                  <c:v>60</c:v>
                </c:pt>
                <c:pt idx="300">
                  <c:v>60</c:v>
                </c:pt>
                <c:pt idx="301">
                  <c:v>60</c:v>
                </c:pt>
                <c:pt idx="302">
                  <c:v>60</c:v>
                </c:pt>
                <c:pt idx="303">
                  <c:v>60</c:v>
                </c:pt>
                <c:pt idx="304">
                  <c:v>60</c:v>
                </c:pt>
                <c:pt idx="305">
                  <c:v>60</c:v>
                </c:pt>
                <c:pt idx="306">
                  <c:v>60</c:v>
                </c:pt>
                <c:pt idx="307">
                  <c:v>60</c:v>
                </c:pt>
                <c:pt idx="308">
                  <c:v>60</c:v>
                </c:pt>
                <c:pt idx="309">
                  <c:v>60</c:v>
                </c:pt>
                <c:pt idx="310">
                  <c:v>60</c:v>
                </c:pt>
                <c:pt idx="311">
                  <c:v>60</c:v>
                </c:pt>
                <c:pt idx="312">
                  <c:v>60</c:v>
                </c:pt>
                <c:pt idx="313">
                  <c:v>60</c:v>
                </c:pt>
                <c:pt idx="314">
                  <c:v>60</c:v>
                </c:pt>
                <c:pt idx="315">
                  <c:v>60</c:v>
                </c:pt>
                <c:pt idx="316">
                  <c:v>60</c:v>
                </c:pt>
                <c:pt idx="317">
                  <c:v>60</c:v>
                </c:pt>
                <c:pt idx="318">
                  <c:v>60</c:v>
                </c:pt>
                <c:pt idx="319">
                  <c:v>60</c:v>
                </c:pt>
                <c:pt idx="320">
                  <c:v>60</c:v>
                </c:pt>
                <c:pt idx="321">
                  <c:v>60</c:v>
                </c:pt>
                <c:pt idx="322">
                  <c:v>60</c:v>
                </c:pt>
                <c:pt idx="323">
                  <c:v>60</c:v>
                </c:pt>
                <c:pt idx="324">
                  <c:v>60</c:v>
                </c:pt>
                <c:pt idx="325">
                  <c:v>60</c:v>
                </c:pt>
                <c:pt idx="326">
                  <c:v>60</c:v>
                </c:pt>
                <c:pt idx="327">
                  <c:v>60</c:v>
                </c:pt>
                <c:pt idx="328">
                  <c:v>60</c:v>
                </c:pt>
                <c:pt idx="329">
                  <c:v>60</c:v>
                </c:pt>
                <c:pt idx="330">
                  <c:v>60</c:v>
                </c:pt>
                <c:pt idx="331">
                  <c:v>60</c:v>
                </c:pt>
                <c:pt idx="332">
                  <c:v>60</c:v>
                </c:pt>
                <c:pt idx="333">
                  <c:v>60</c:v>
                </c:pt>
                <c:pt idx="334">
                  <c:v>60</c:v>
                </c:pt>
                <c:pt idx="335">
                  <c:v>60</c:v>
                </c:pt>
                <c:pt idx="336">
                  <c:v>60</c:v>
                </c:pt>
                <c:pt idx="337">
                  <c:v>60</c:v>
                </c:pt>
                <c:pt idx="338">
                  <c:v>60</c:v>
                </c:pt>
                <c:pt idx="339">
                  <c:v>60</c:v>
                </c:pt>
                <c:pt idx="340">
                  <c:v>60</c:v>
                </c:pt>
                <c:pt idx="341">
                  <c:v>60</c:v>
                </c:pt>
                <c:pt idx="342">
                  <c:v>60</c:v>
                </c:pt>
                <c:pt idx="343">
                  <c:v>60</c:v>
                </c:pt>
                <c:pt idx="344">
                  <c:v>60</c:v>
                </c:pt>
                <c:pt idx="345">
                  <c:v>60</c:v>
                </c:pt>
                <c:pt idx="346">
                  <c:v>60</c:v>
                </c:pt>
                <c:pt idx="347">
                  <c:v>60</c:v>
                </c:pt>
                <c:pt idx="348">
                  <c:v>60</c:v>
                </c:pt>
                <c:pt idx="349">
                  <c:v>60</c:v>
                </c:pt>
                <c:pt idx="350">
                  <c:v>60</c:v>
                </c:pt>
                <c:pt idx="351">
                  <c:v>60</c:v>
                </c:pt>
                <c:pt idx="352">
                  <c:v>60</c:v>
                </c:pt>
                <c:pt idx="353">
                  <c:v>60</c:v>
                </c:pt>
                <c:pt idx="354">
                  <c:v>60</c:v>
                </c:pt>
                <c:pt idx="355">
                  <c:v>60</c:v>
                </c:pt>
                <c:pt idx="356">
                  <c:v>60</c:v>
                </c:pt>
                <c:pt idx="357">
                  <c:v>60</c:v>
                </c:pt>
                <c:pt idx="358">
                  <c:v>60</c:v>
                </c:pt>
                <c:pt idx="359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69A-4BBB-A51B-7AE0B7E10BF8}"/>
            </c:ext>
          </c:extLst>
        </c:ser>
        <c:ser>
          <c:idx val="7"/>
          <c:order val="7"/>
          <c:tx>
            <c:strRef>
              <c:f>DayOverview!$I$3</c:f>
              <c:strCache>
                <c:ptCount val="1"/>
                <c:pt idx="0">
                  <c:v>Volledige Lockdown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DayOverview!$I$4:$I$369</c:f>
              <c:numCache>
                <c:formatCode>General</c:formatCode>
                <c:ptCount val="366"/>
                <c:pt idx="77">
                  <c:v>90</c:v>
                </c:pt>
                <c:pt idx="78">
                  <c:v>90</c:v>
                </c:pt>
                <c:pt idx="79">
                  <c:v>90</c:v>
                </c:pt>
                <c:pt idx="80">
                  <c:v>90</c:v>
                </c:pt>
                <c:pt idx="81">
                  <c:v>90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90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90</c:v>
                </c:pt>
                <c:pt idx="91">
                  <c:v>90</c:v>
                </c:pt>
                <c:pt idx="92">
                  <c:v>90</c:v>
                </c:pt>
                <c:pt idx="93">
                  <c:v>90</c:v>
                </c:pt>
                <c:pt idx="94">
                  <c:v>90</c:v>
                </c:pt>
                <c:pt idx="95">
                  <c:v>90</c:v>
                </c:pt>
                <c:pt idx="96">
                  <c:v>90</c:v>
                </c:pt>
                <c:pt idx="97">
                  <c:v>90</c:v>
                </c:pt>
                <c:pt idx="98">
                  <c:v>90</c:v>
                </c:pt>
                <c:pt idx="99">
                  <c:v>90</c:v>
                </c:pt>
                <c:pt idx="100">
                  <c:v>90</c:v>
                </c:pt>
                <c:pt idx="101">
                  <c:v>90</c:v>
                </c:pt>
                <c:pt idx="102">
                  <c:v>90</c:v>
                </c:pt>
                <c:pt idx="103">
                  <c:v>90</c:v>
                </c:pt>
                <c:pt idx="104">
                  <c:v>90</c:v>
                </c:pt>
                <c:pt idx="105">
                  <c:v>90</c:v>
                </c:pt>
                <c:pt idx="106">
                  <c:v>90</c:v>
                </c:pt>
                <c:pt idx="107">
                  <c:v>90</c:v>
                </c:pt>
                <c:pt idx="108">
                  <c:v>90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90</c:v>
                </c:pt>
                <c:pt idx="122">
                  <c:v>90</c:v>
                </c:pt>
                <c:pt idx="123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69A-4BBB-A51B-7AE0B7E10BF8}"/>
            </c:ext>
          </c:extLst>
        </c:ser>
        <c:ser>
          <c:idx val="8"/>
          <c:order val="8"/>
          <c:tx>
            <c:strRef>
              <c:f>DayOverview!$J$3</c:f>
              <c:strCache>
                <c:ptCount val="1"/>
                <c:pt idx="0">
                  <c:v>De-facto lockdown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DayOverview!$J$4:$J$369</c:f>
              <c:numCache>
                <c:formatCode>General</c:formatCode>
                <c:ptCount val="366"/>
                <c:pt idx="124">
                  <c:v>120</c:v>
                </c:pt>
                <c:pt idx="125">
                  <c:v>120</c:v>
                </c:pt>
                <c:pt idx="126">
                  <c:v>120</c:v>
                </c:pt>
                <c:pt idx="127">
                  <c:v>120</c:v>
                </c:pt>
                <c:pt idx="128">
                  <c:v>120</c:v>
                </c:pt>
                <c:pt idx="129">
                  <c:v>120</c:v>
                </c:pt>
                <c:pt idx="130">
                  <c:v>120</c:v>
                </c:pt>
                <c:pt idx="131">
                  <c:v>120</c:v>
                </c:pt>
                <c:pt idx="132">
                  <c:v>120</c:v>
                </c:pt>
                <c:pt idx="133">
                  <c:v>120</c:v>
                </c:pt>
                <c:pt idx="134">
                  <c:v>120</c:v>
                </c:pt>
                <c:pt idx="135">
                  <c:v>120</c:v>
                </c:pt>
                <c:pt idx="136">
                  <c:v>120</c:v>
                </c:pt>
                <c:pt idx="137">
                  <c:v>120</c:v>
                </c:pt>
                <c:pt idx="138">
                  <c:v>120</c:v>
                </c:pt>
                <c:pt idx="139">
                  <c:v>120</c:v>
                </c:pt>
                <c:pt idx="140">
                  <c:v>120</c:v>
                </c:pt>
                <c:pt idx="141">
                  <c:v>120</c:v>
                </c:pt>
                <c:pt idx="142">
                  <c:v>120</c:v>
                </c:pt>
                <c:pt idx="143">
                  <c:v>120</c:v>
                </c:pt>
                <c:pt idx="144">
                  <c:v>120</c:v>
                </c:pt>
                <c:pt idx="145">
                  <c:v>120</c:v>
                </c:pt>
                <c:pt idx="146">
                  <c:v>120</c:v>
                </c:pt>
                <c:pt idx="147">
                  <c:v>120</c:v>
                </c:pt>
                <c:pt idx="148">
                  <c:v>120</c:v>
                </c:pt>
                <c:pt idx="149">
                  <c:v>120</c:v>
                </c:pt>
                <c:pt idx="150">
                  <c:v>120</c:v>
                </c:pt>
                <c:pt idx="151">
                  <c:v>120</c:v>
                </c:pt>
                <c:pt idx="152">
                  <c:v>120</c:v>
                </c:pt>
                <c:pt idx="153">
                  <c:v>120</c:v>
                </c:pt>
                <c:pt idx="154">
                  <c:v>120</c:v>
                </c:pt>
                <c:pt idx="155">
                  <c:v>120</c:v>
                </c:pt>
                <c:pt idx="156">
                  <c:v>120</c:v>
                </c:pt>
                <c:pt idx="157">
                  <c:v>120</c:v>
                </c:pt>
                <c:pt idx="158">
                  <c:v>120</c:v>
                </c:pt>
                <c:pt idx="159">
                  <c:v>120</c:v>
                </c:pt>
                <c:pt idx="160">
                  <c:v>120</c:v>
                </c:pt>
                <c:pt idx="161">
                  <c:v>120</c:v>
                </c:pt>
                <c:pt idx="162">
                  <c:v>120</c:v>
                </c:pt>
                <c:pt idx="163">
                  <c:v>120</c:v>
                </c:pt>
                <c:pt idx="164">
                  <c:v>120</c:v>
                </c:pt>
                <c:pt idx="165">
                  <c:v>120</c:v>
                </c:pt>
                <c:pt idx="166">
                  <c:v>120</c:v>
                </c:pt>
                <c:pt idx="167">
                  <c:v>120</c:v>
                </c:pt>
                <c:pt idx="168">
                  <c:v>120</c:v>
                </c:pt>
                <c:pt idx="169">
                  <c:v>120</c:v>
                </c:pt>
                <c:pt idx="170">
                  <c:v>120</c:v>
                </c:pt>
                <c:pt idx="171">
                  <c:v>120</c:v>
                </c:pt>
                <c:pt idx="172">
                  <c:v>120</c:v>
                </c:pt>
                <c:pt idx="173">
                  <c:v>120</c:v>
                </c:pt>
                <c:pt idx="174">
                  <c:v>120</c:v>
                </c:pt>
                <c:pt idx="175">
                  <c:v>120</c:v>
                </c:pt>
                <c:pt idx="176">
                  <c:v>120</c:v>
                </c:pt>
                <c:pt idx="177">
                  <c:v>120</c:v>
                </c:pt>
                <c:pt idx="178">
                  <c:v>120</c:v>
                </c:pt>
                <c:pt idx="179">
                  <c:v>120</c:v>
                </c:pt>
                <c:pt idx="180">
                  <c:v>120</c:v>
                </c:pt>
                <c:pt idx="181">
                  <c:v>120</c:v>
                </c:pt>
                <c:pt idx="182">
                  <c:v>120</c:v>
                </c:pt>
                <c:pt idx="183">
                  <c:v>120</c:v>
                </c:pt>
                <c:pt idx="184">
                  <c:v>120</c:v>
                </c:pt>
                <c:pt idx="185">
                  <c:v>120</c:v>
                </c:pt>
                <c:pt idx="186">
                  <c:v>120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306">
                  <c:v>120</c:v>
                </c:pt>
                <c:pt idx="307">
                  <c:v>120</c:v>
                </c:pt>
                <c:pt idx="308">
                  <c:v>120</c:v>
                </c:pt>
                <c:pt idx="309">
                  <c:v>120</c:v>
                </c:pt>
                <c:pt idx="310">
                  <c:v>120</c:v>
                </c:pt>
                <c:pt idx="311">
                  <c:v>120</c:v>
                </c:pt>
                <c:pt idx="312">
                  <c:v>120</c:v>
                </c:pt>
                <c:pt idx="313">
                  <c:v>120</c:v>
                </c:pt>
                <c:pt idx="314">
                  <c:v>120</c:v>
                </c:pt>
                <c:pt idx="315">
                  <c:v>120</c:v>
                </c:pt>
                <c:pt idx="316">
                  <c:v>120</c:v>
                </c:pt>
                <c:pt idx="317">
                  <c:v>120</c:v>
                </c:pt>
                <c:pt idx="318">
                  <c:v>120</c:v>
                </c:pt>
                <c:pt idx="319">
                  <c:v>120</c:v>
                </c:pt>
                <c:pt idx="320">
                  <c:v>120</c:v>
                </c:pt>
                <c:pt idx="321">
                  <c:v>120</c:v>
                </c:pt>
                <c:pt idx="322">
                  <c:v>120</c:v>
                </c:pt>
                <c:pt idx="323">
                  <c:v>120</c:v>
                </c:pt>
                <c:pt idx="324">
                  <c:v>120</c:v>
                </c:pt>
                <c:pt idx="325">
                  <c:v>120</c:v>
                </c:pt>
                <c:pt idx="326">
                  <c:v>120</c:v>
                </c:pt>
                <c:pt idx="327">
                  <c:v>120</c:v>
                </c:pt>
                <c:pt idx="328">
                  <c:v>120</c:v>
                </c:pt>
                <c:pt idx="329">
                  <c:v>120</c:v>
                </c:pt>
                <c:pt idx="330">
                  <c:v>120</c:v>
                </c:pt>
                <c:pt idx="331">
                  <c:v>120</c:v>
                </c:pt>
                <c:pt idx="332">
                  <c:v>120</c:v>
                </c:pt>
                <c:pt idx="333">
                  <c:v>120</c:v>
                </c:pt>
                <c:pt idx="334">
                  <c:v>120</c:v>
                </c:pt>
                <c:pt idx="335">
                  <c:v>120</c:v>
                </c:pt>
                <c:pt idx="336">
                  <c:v>120</c:v>
                </c:pt>
                <c:pt idx="337">
                  <c:v>120</c:v>
                </c:pt>
                <c:pt idx="338">
                  <c:v>120</c:v>
                </c:pt>
                <c:pt idx="339">
                  <c:v>120</c:v>
                </c:pt>
                <c:pt idx="340">
                  <c:v>120</c:v>
                </c:pt>
                <c:pt idx="341">
                  <c:v>120</c:v>
                </c:pt>
                <c:pt idx="342">
                  <c:v>120</c:v>
                </c:pt>
                <c:pt idx="343">
                  <c:v>120</c:v>
                </c:pt>
                <c:pt idx="344">
                  <c:v>120</c:v>
                </c:pt>
                <c:pt idx="345">
                  <c:v>120</c:v>
                </c:pt>
                <c:pt idx="346">
                  <c:v>120</c:v>
                </c:pt>
                <c:pt idx="347">
                  <c:v>120</c:v>
                </c:pt>
                <c:pt idx="348">
                  <c:v>120</c:v>
                </c:pt>
                <c:pt idx="349">
                  <c:v>120</c:v>
                </c:pt>
                <c:pt idx="350">
                  <c:v>120</c:v>
                </c:pt>
                <c:pt idx="351">
                  <c:v>120</c:v>
                </c:pt>
                <c:pt idx="352">
                  <c:v>120</c:v>
                </c:pt>
                <c:pt idx="353">
                  <c:v>120</c:v>
                </c:pt>
                <c:pt idx="354">
                  <c:v>120</c:v>
                </c:pt>
                <c:pt idx="355">
                  <c:v>120</c:v>
                </c:pt>
                <c:pt idx="356">
                  <c:v>120</c:v>
                </c:pt>
                <c:pt idx="357">
                  <c:v>120</c:v>
                </c:pt>
                <c:pt idx="358">
                  <c:v>120</c:v>
                </c:pt>
                <c:pt idx="359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69A-4BBB-A51B-7AE0B7E10BF8}"/>
            </c:ext>
          </c:extLst>
        </c:ser>
        <c:ser>
          <c:idx val="9"/>
          <c:order val="9"/>
          <c:tx>
            <c:strRef>
              <c:f>DayOverview!$K$3</c:f>
              <c:strCache>
                <c:ptCount val="1"/>
                <c:pt idx="0">
                  <c:v>Verbod op reizen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DayOverview!$K$4:$K$369</c:f>
              <c:numCache>
                <c:formatCode>General</c:formatCode>
                <c:ptCount val="366"/>
                <c:pt idx="79">
                  <c:v>150</c:v>
                </c:pt>
                <c:pt idx="80">
                  <c:v>150</c:v>
                </c:pt>
                <c:pt idx="81">
                  <c:v>150</c:v>
                </c:pt>
                <c:pt idx="82">
                  <c:v>150</c:v>
                </c:pt>
                <c:pt idx="83">
                  <c:v>150</c:v>
                </c:pt>
                <c:pt idx="84">
                  <c:v>150</c:v>
                </c:pt>
                <c:pt idx="85">
                  <c:v>150</c:v>
                </c:pt>
                <c:pt idx="86">
                  <c:v>150</c:v>
                </c:pt>
                <c:pt idx="87">
                  <c:v>150</c:v>
                </c:pt>
                <c:pt idx="88">
                  <c:v>150</c:v>
                </c:pt>
                <c:pt idx="89">
                  <c:v>150</c:v>
                </c:pt>
                <c:pt idx="90">
                  <c:v>150</c:v>
                </c:pt>
                <c:pt idx="91">
                  <c:v>150</c:v>
                </c:pt>
                <c:pt idx="92">
                  <c:v>150</c:v>
                </c:pt>
                <c:pt idx="93">
                  <c:v>150</c:v>
                </c:pt>
                <c:pt idx="94">
                  <c:v>150</c:v>
                </c:pt>
                <c:pt idx="95">
                  <c:v>150</c:v>
                </c:pt>
                <c:pt idx="96">
                  <c:v>150</c:v>
                </c:pt>
                <c:pt idx="97">
                  <c:v>150</c:v>
                </c:pt>
                <c:pt idx="98">
                  <c:v>150</c:v>
                </c:pt>
                <c:pt idx="99">
                  <c:v>150</c:v>
                </c:pt>
                <c:pt idx="100">
                  <c:v>150</c:v>
                </c:pt>
                <c:pt idx="101">
                  <c:v>150</c:v>
                </c:pt>
                <c:pt idx="102">
                  <c:v>150</c:v>
                </c:pt>
                <c:pt idx="103">
                  <c:v>150</c:v>
                </c:pt>
                <c:pt idx="104">
                  <c:v>150</c:v>
                </c:pt>
                <c:pt idx="105">
                  <c:v>150</c:v>
                </c:pt>
                <c:pt idx="106">
                  <c:v>150</c:v>
                </c:pt>
                <c:pt idx="107">
                  <c:v>150</c:v>
                </c:pt>
                <c:pt idx="108">
                  <c:v>150</c:v>
                </c:pt>
                <c:pt idx="109">
                  <c:v>150</c:v>
                </c:pt>
                <c:pt idx="110">
                  <c:v>150</c:v>
                </c:pt>
                <c:pt idx="111">
                  <c:v>150</c:v>
                </c:pt>
                <c:pt idx="112">
                  <c:v>150</c:v>
                </c:pt>
                <c:pt idx="113">
                  <c:v>150</c:v>
                </c:pt>
                <c:pt idx="114">
                  <c:v>150</c:v>
                </c:pt>
                <c:pt idx="115">
                  <c:v>150</c:v>
                </c:pt>
                <c:pt idx="116">
                  <c:v>150</c:v>
                </c:pt>
                <c:pt idx="117">
                  <c:v>150</c:v>
                </c:pt>
                <c:pt idx="118">
                  <c:v>150</c:v>
                </c:pt>
                <c:pt idx="119">
                  <c:v>150</c:v>
                </c:pt>
                <c:pt idx="120">
                  <c:v>150</c:v>
                </c:pt>
                <c:pt idx="121">
                  <c:v>150</c:v>
                </c:pt>
                <c:pt idx="122">
                  <c:v>150</c:v>
                </c:pt>
                <c:pt idx="123">
                  <c:v>150</c:v>
                </c:pt>
                <c:pt idx="124">
                  <c:v>150</c:v>
                </c:pt>
                <c:pt idx="125">
                  <c:v>150</c:v>
                </c:pt>
                <c:pt idx="126">
                  <c:v>150</c:v>
                </c:pt>
                <c:pt idx="127">
                  <c:v>150</c:v>
                </c:pt>
                <c:pt idx="128">
                  <c:v>150</c:v>
                </c:pt>
                <c:pt idx="129">
                  <c:v>150</c:v>
                </c:pt>
                <c:pt idx="130">
                  <c:v>150</c:v>
                </c:pt>
                <c:pt idx="131">
                  <c:v>150</c:v>
                </c:pt>
                <c:pt idx="132">
                  <c:v>150</c:v>
                </c:pt>
                <c:pt idx="133">
                  <c:v>150</c:v>
                </c:pt>
                <c:pt idx="134">
                  <c:v>150</c:v>
                </c:pt>
                <c:pt idx="135">
                  <c:v>150</c:v>
                </c:pt>
                <c:pt idx="136">
                  <c:v>150</c:v>
                </c:pt>
                <c:pt idx="137">
                  <c:v>150</c:v>
                </c:pt>
                <c:pt idx="138">
                  <c:v>150</c:v>
                </c:pt>
                <c:pt idx="139">
                  <c:v>150</c:v>
                </c:pt>
                <c:pt idx="140">
                  <c:v>150</c:v>
                </c:pt>
                <c:pt idx="141">
                  <c:v>150</c:v>
                </c:pt>
                <c:pt idx="142">
                  <c:v>150</c:v>
                </c:pt>
                <c:pt idx="143">
                  <c:v>150</c:v>
                </c:pt>
                <c:pt idx="144">
                  <c:v>150</c:v>
                </c:pt>
                <c:pt idx="145">
                  <c:v>150</c:v>
                </c:pt>
                <c:pt idx="146">
                  <c:v>150</c:v>
                </c:pt>
                <c:pt idx="147">
                  <c:v>150</c:v>
                </c:pt>
                <c:pt idx="148">
                  <c:v>150</c:v>
                </c:pt>
                <c:pt idx="149">
                  <c:v>150</c:v>
                </c:pt>
                <c:pt idx="150">
                  <c:v>150</c:v>
                </c:pt>
                <c:pt idx="151">
                  <c:v>150</c:v>
                </c:pt>
                <c:pt idx="152">
                  <c:v>150</c:v>
                </c:pt>
                <c:pt idx="153">
                  <c:v>150</c:v>
                </c:pt>
                <c:pt idx="154">
                  <c:v>150</c:v>
                </c:pt>
                <c:pt idx="155">
                  <c:v>150</c:v>
                </c:pt>
                <c:pt idx="156">
                  <c:v>150</c:v>
                </c:pt>
                <c:pt idx="157">
                  <c:v>150</c:v>
                </c:pt>
                <c:pt idx="158">
                  <c:v>150</c:v>
                </c:pt>
                <c:pt idx="159">
                  <c:v>150</c:v>
                </c:pt>
                <c:pt idx="160">
                  <c:v>150</c:v>
                </c:pt>
                <c:pt idx="161">
                  <c:v>150</c:v>
                </c:pt>
                <c:pt idx="162">
                  <c:v>150</c:v>
                </c:pt>
                <c:pt idx="163">
                  <c:v>150</c:v>
                </c:pt>
                <c:pt idx="164">
                  <c:v>150</c:v>
                </c:pt>
                <c:pt idx="165">
                  <c:v>150</c:v>
                </c:pt>
                <c:pt idx="166">
                  <c:v>150</c:v>
                </c:pt>
                <c:pt idx="167">
                  <c:v>150</c:v>
                </c:pt>
                <c:pt idx="168">
                  <c:v>150</c:v>
                </c:pt>
                <c:pt idx="169">
                  <c:v>150</c:v>
                </c:pt>
                <c:pt idx="170">
                  <c:v>150</c:v>
                </c:pt>
                <c:pt idx="171">
                  <c:v>150</c:v>
                </c:pt>
                <c:pt idx="172">
                  <c:v>150</c:v>
                </c:pt>
                <c:pt idx="173">
                  <c:v>150</c:v>
                </c:pt>
                <c:pt idx="174">
                  <c:v>150</c:v>
                </c:pt>
                <c:pt idx="175">
                  <c:v>150</c:v>
                </c:pt>
                <c:pt idx="176">
                  <c:v>150</c:v>
                </c:pt>
                <c:pt idx="177">
                  <c:v>150</c:v>
                </c:pt>
                <c:pt idx="178">
                  <c:v>150</c:v>
                </c:pt>
                <c:pt idx="179">
                  <c:v>150</c:v>
                </c:pt>
                <c:pt idx="180">
                  <c:v>150</c:v>
                </c:pt>
                <c:pt idx="181">
                  <c:v>150</c:v>
                </c:pt>
                <c:pt idx="182">
                  <c:v>150</c:v>
                </c:pt>
                <c:pt idx="183">
                  <c:v>150</c:v>
                </c:pt>
                <c:pt idx="184">
                  <c:v>150</c:v>
                </c:pt>
                <c:pt idx="185">
                  <c:v>150</c:v>
                </c:pt>
                <c:pt idx="186">
                  <c:v>150</c:v>
                </c:pt>
                <c:pt idx="187">
                  <c:v>150</c:v>
                </c:pt>
                <c:pt idx="188">
                  <c:v>150</c:v>
                </c:pt>
                <c:pt idx="189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69A-4BBB-A51B-7AE0B7E10BF8}"/>
            </c:ext>
          </c:extLst>
        </c:ser>
        <c:ser>
          <c:idx val="10"/>
          <c:order val="10"/>
          <c:tx>
            <c:strRef>
              <c:f>DayOverview!$L$3</c:f>
              <c:strCache>
                <c:ptCount val="1"/>
                <c:pt idx="0">
                  <c:v>Beperkingen Onderwijs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DayOverview!$L$4:$L$369</c:f>
              <c:numCache>
                <c:formatCode>General</c:formatCode>
                <c:ptCount val="366"/>
                <c:pt idx="290">
                  <c:v>180</c:v>
                </c:pt>
                <c:pt idx="291">
                  <c:v>180</c:v>
                </c:pt>
                <c:pt idx="292">
                  <c:v>180</c:v>
                </c:pt>
                <c:pt idx="293">
                  <c:v>180</c:v>
                </c:pt>
                <c:pt idx="294">
                  <c:v>180</c:v>
                </c:pt>
                <c:pt idx="295">
                  <c:v>180</c:v>
                </c:pt>
                <c:pt idx="296">
                  <c:v>180</c:v>
                </c:pt>
                <c:pt idx="297">
                  <c:v>180</c:v>
                </c:pt>
                <c:pt idx="298">
                  <c:v>180</c:v>
                </c:pt>
                <c:pt idx="299">
                  <c:v>180</c:v>
                </c:pt>
                <c:pt idx="300">
                  <c:v>180</c:v>
                </c:pt>
                <c:pt idx="301">
                  <c:v>180</c:v>
                </c:pt>
                <c:pt idx="302">
                  <c:v>180</c:v>
                </c:pt>
                <c:pt idx="303">
                  <c:v>180</c:v>
                </c:pt>
                <c:pt idx="304">
                  <c:v>180</c:v>
                </c:pt>
                <c:pt idx="305">
                  <c:v>180</c:v>
                </c:pt>
                <c:pt idx="306">
                  <c:v>180</c:v>
                </c:pt>
                <c:pt idx="307">
                  <c:v>180</c:v>
                </c:pt>
                <c:pt idx="308">
                  <c:v>180</c:v>
                </c:pt>
                <c:pt idx="309">
                  <c:v>180</c:v>
                </c:pt>
                <c:pt idx="310">
                  <c:v>180</c:v>
                </c:pt>
                <c:pt idx="311">
                  <c:v>180</c:v>
                </c:pt>
                <c:pt idx="312">
                  <c:v>180</c:v>
                </c:pt>
                <c:pt idx="313">
                  <c:v>180</c:v>
                </c:pt>
                <c:pt idx="314">
                  <c:v>180</c:v>
                </c:pt>
                <c:pt idx="315">
                  <c:v>180</c:v>
                </c:pt>
                <c:pt idx="316">
                  <c:v>180</c:v>
                </c:pt>
                <c:pt idx="317">
                  <c:v>180</c:v>
                </c:pt>
                <c:pt idx="318">
                  <c:v>180</c:v>
                </c:pt>
                <c:pt idx="319">
                  <c:v>180</c:v>
                </c:pt>
                <c:pt idx="320">
                  <c:v>180</c:v>
                </c:pt>
                <c:pt idx="321">
                  <c:v>180</c:v>
                </c:pt>
                <c:pt idx="322">
                  <c:v>180</c:v>
                </c:pt>
                <c:pt idx="323">
                  <c:v>180</c:v>
                </c:pt>
                <c:pt idx="324">
                  <c:v>180</c:v>
                </c:pt>
                <c:pt idx="325">
                  <c:v>180</c:v>
                </c:pt>
                <c:pt idx="326">
                  <c:v>180</c:v>
                </c:pt>
                <c:pt idx="327">
                  <c:v>180</c:v>
                </c:pt>
                <c:pt idx="328">
                  <c:v>180</c:v>
                </c:pt>
                <c:pt idx="329">
                  <c:v>180</c:v>
                </c:pt>
                <c:pt idx="330">
                  <c:v>180</c:v>
                </c:pt>
                <c:pt idx="331">
                  <c:v>180</c:v>
                </c:pt>
                <c:pt idx="332">
                  <c:v>180</c:v>
                </c:pt>
                <c:pt idx="333">
                  <c:v>180</c:v>
                </c:pt>
                <c:pt idx="334">
                  <c:v>180</c:v>
                </c:pt>
                <c:pt idx="335">
                  <c:v>180</c:v>
                </c:pt>
                <c:pt idx="336">
                  <c:v>180</c:v>
                </c:pt>
                <c:pt idx="337">
                  <c:v>180</c:v>
                </c:pt>
                <c:pt idx="338">
                  <c:v>180</c:v>
                </c:pt>
                <c:pt idx="339">
                  <c:v>180</c:v>
                </c:pt>
                <c:pt idx="340">
                  <c:v>180</c:v>
                </c:pt>
                <c:pt idx="341">
                  <c:v>180</c:v>
                </c:pt>
                <c:pt idx="342">
                  <c:v>180</c:v>
                </c:pt>
                <c:pt idx="343">
                  <c:v>180</c:v>
                </c:pt>
                <c:pt idx="344">
                  <c:v>180</c:v>
                </c:pt>
                <c:pt idx="345">
                  <c:v>180</c:v>
                </c:pt>
                <c:pt idx="346">
                  <c:v>180</c:v>
                </c:pt>
                <c:pt idx="347">
                  <c:v>180</c:v>
                </c:pt>
                <c:pt idx="348">
                  <c:v>180</c:v>
                </c:pt>
                <c:pt idx="349">
                  <c:v>180</c:v>
                </c:pt>
                <c:pt idx="350">
                  <c:v>180</c:v>
                </c:pt>
                <c:pt idx="351">
                  <c:v>180</c:v>
                </c:pt>
                <c:pt idx="352">
                  <c:v>180</c:v>
                </c:pt>
                <c:pt idx="353">
                  <c:v>180</c:v>
                </c:pt>
                <c:pt idx="354">
                  <c:v>180</c:v>
                </c:pt>
                <c:pt idx="355">
                  <c:v>180</c:v>
                </c:pt>
                <c:pt idx="356">
                  <c:v>180</c:v>
                </c:pt>
                <c:pt idx="357">
                  <c:v>180</c:v>
                </c:pt>
                <c:pt idx="358">
                  <c:v>180</c:v>
                </c:pt>
                <c:pt idx="359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69A-4BBB-A51B-7AE0B7E10BF8}"/>
            </c:ext>
          </c:extLst>
        </c:ser>
        <c:ser>
          <c:idx val="11"/>
          <c:order val="11"/>
          <c:tx>
            <c:strRef>
              <c:f>DayOverview!$M$3</c:f>
              <c:strCache>
                <c:ptCount val="1"/>
                <c:pt idx="0">
                  <c:v>Nachtklok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DayOverview!$M$4:$M$369</c:f>
              <c:numCache>
                <c:formatCode>General</c:formatCode>
                <c:ptCount val="366"/>
                <c:pt idx="282">
                  <c:v>210</c:v>
                </c:pt>
                <c:pt idx="283">
                  <c:v>210</c:v>
                </c:pt>
                <c:pt idx="284">
                  <c:v>210</c:v>
                </c:pt>
                <c:pt idx="285">
                  <c:v>210</c:v>
                </c:pt>
                <c:pt idx="286">
                  <c:v>210</c:v>
                </c:pt>
                <c:pt idx="287">
                  <c:v>210</c:v>
                </c:pt>
                <c:pt idx="288">
                  <c:v>210</c:v>
                </c:pt>
                <c:pt idx="289">
                  <c:v>210</c:v>
                </c:pt>
                <c:pt idx="290">
                  <c:v>210</c:v>
                </c:pt>
                <c:pt idx="291">
                  <c:v>210</c:v>
                </c:pt>
                <c:pt idx="292">
                  <c:v>210</c:v>
                </c:pt>
                <c:pt idx="293">
                  <c:v>210</c:v>
                </c:pt>
                <c:pt idx="294">
                  <c:v>210</c:v>
                </c:pt>
                <c:pt idx="295">
                  <c:v>210</c:v>
                </c:pt>
                <c:pt idx="296">
                  <c:v>210</c:v>
                </c:pt>
                <c:pt idx="297">
                  <c:v>210</c:v>
                </c:pt>
                <c:pt idx="298">
                  <c:v>210</c:v>
                </c:pt>
                <c:pt idx="299">
                  <c:v>210</c:v>
                </c:pt>
                <c:pt idx="300">
                  <c:v>210</c:v>
                </c:pt>
                <c:pt idx="301">
                  <c:v>210</c:v>
                </c:pt>
                <c:pt idx="302">
                  <c:v>210</c:v>
                </c:pt>
                <c:pt idx="303">
                  <c:v>210</c:v>
                </c:pt>
                <c:pt idx="304">
                  <c:v>210</c:v>
                </c:pt>
                <c:pt idx="305">
                  <c:v>210</c:v>
                </c:pt>
                <c:pt idx="306">
                  <c:v>210</c:v>
                </c:pt>
                <c:pt idx="307">
                  <c:v>210</c:v>
                </c:pt>
                <c:pt idx="308">
                  <c:v>210</c:v>
                </c:pt>
                <c:pt idx="309">
                  <c:v>210</c:v>
                </c:pt>
                <c:pt idx="310">
                  <c:v>210</c:v>
                </c:pt>
                <c:pt idx="311">
                  <c:v>210</c:v>
                </c:pt>
                <c:pt idx="312">
                  <c:v>210</c:v>
                </c:pt>
                <c:pt idx="313">
                  <c:v>210</c:v>
                </c:pt>
                <c:pt idx="314">
                  <c:v>210</c:v>
                </c:pt>
                <c:pt idx="315">
                  <c:v>210</c:v>
                </c:pt>
                <c:pt idx="316">
                  <c:v>210</c:v>
                </c:pt>
                <c:pt idx="317">
                  <c:v>210</c:v>
                </c:pt>
                <c:pt idx="318">
                  <c:v>210</c:v>
                </c:pt>
                <c:pt idx="319">
                  <c:v>210</c:v>
                </c:pt>
                <c:pt idx="320">
                  <c:v>210</c:v>
                </c:pt>
                <c:pt idx="321">
                  <c:v>210</c:v>
                </c:pt>
                <c:pt idx="322">
                  <c:v>210</c:v>
                </c:pt>
                <c:pt idx="323">
                  <c:v>210</c:v>
                </c:pt>
                <c:pt idx="324">
                  <c:v>210</c:v>
                </c:pt>
                <c:pt idx="325">
                  <c:v>210</c:v>
                </c:pt>
                <c:pt idx="326">
                  <c:v>210</c:v>
                </c:pt>
                <c:pt idx="327">
                  <c:v>210</c:v>
                </c:pt>
                <c:pt idx="328">
                  <c:v>210</c:v>
                </c:pt>
                <c:pt idx="329">
                  <c:v>210</c:v>
                </c:pt>
                <c:pt idx="330">
                  <c:v>210</c:v>
                </c:pt>
                <c:pt idx="331">
                  <c:v>210</c:v>
                </c:pt>
                <c:pt idx="332">
                  <c:v>210</c:v>
                </c:pt>
                <c:pt idx="333">
                  <c:v>210</c:v>
                </c:pt>
                <c:pt idx="334">
                  <c:v>210</c:v>
                </c:pt>
                <c:pt idx="335">
                  <c:v>210</c:v>
                </c:pt>
                <c:pt idx="336">
                  <c:v>210</c:v>
                </c:pt>
                <c:pt idx="337">
                  <c:v>210</c:v>
                </c:pt>
                <c:pt idx="338">
                  <c:v>210</c:v>
                </c:pt>
                <c:pt idx="339">
                  <c:v>210</c:v>
                </c:pt>
                <c:pt idx="340">
                  <c:v>210</c:v>
                </c:pt>
                <c:pt idx="341">
                  <c:v>210</c:v>
                </c:pt>
                <c:pt idx="342">
                  <c:v>210</c:v>
                </c:pt>
                <c:pt idx="343">
                  <c:v>210</c:v>
                </c:pt>
                <c:pt idx="344">
                  <c:v>210</c:v>
                </c:pt>
                <c:pt idx="345">
                  <c:v>210</c:v>
                </c:pt>
                <c:pt idx="346">
                  <c:v>210</c:v>
                </c:pt>
                <c:pt idx="347">
                  <c:v>210</c:v>
                </c:pt>
                <c:pt idx="348">
                  <c:v>210</c:v>
                </c:pt>
                <c:pt idx="349">
                  <c:v>210</c:v>
                </c:pt>
                <c:pt idx="350">
                  <c:v>210</c:v>
                </c:pt>
                <c:pt idx="351">
                  <c:v>210</c:v>
                </c:pt>
                <c:pt idx="352">
                  <c:v>210</c:v>
                </c:pt>
                <c:pt idx="353">
                  <c:v>210</c:v>
                </c:pt>
                <c:pt idx="354">
                  <c:v>210</c:v>
                </c:pt>
                <c:pt idx="355">
                  <c:v>210</c:v>
                </c:pt>
                <c:pt idx="356">
                  <c:v>210</c:v>
                </c:pt>
                <c:pt idx="357">
                  <c:v>210</c:v>
                </c:pt>
                <c:pt idx="358">
                  <c:v>210</c:v>
                </c:pt>
                <c:pt idx="359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69A-4BBB-A51B-7AE0B7E10BF8}"/>
            </c:ext>
          </c:extLst>
        </c:ser>
        <c:ser>
          <c:idx val="12"/>
          <c:order val="12"/>
          <c:tx>
            <c:strRef>
              <c:f>DayOverview!$N$3</c:f>
              <c:strCache>
                <c:ptCount val="1"/>
                <c:pt idx="0">
                  <c:v>Mondmaskers en/of Avondklok lokaal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DayOverview!$A$4:$A$369</c:f>
              <c:strCache>
                <c:ptCount val="36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>01-26</c:v>
                </c:pt>
                <c:pt idx="26">
                  <c:v>01-27</c:v>
                </c:pt>
                <c:pt idx="27">
                  <c:v>01-28</c:v>
                </c:pt>
                <c:pt idx="28">
                  <c:v>01-29</c:v>
                </c:pt>
                <c:pt idx="29">
                  <c:v>01-30</c:v>
                </c:pt>
                <c:pt idx="30">
                  <c:v>01-31</c:v>
                </c:pt>
                <c:pt idx="31">
                  <c:v>02-01</c:v>
                </c:pt>
                <c:pt idx="32">
                  <c:v>02-02</c:v>
                </c:pt>
                <c:pt idx="33">
                  <c:v>02-03</c:v>
                </c:pt>
                <c:pt idx="34">
                  <c:v>02-04</c:v>
                </c:pt>
                <c:pt idx="35">
                  <c:v>02-05</c:v>
                </c:pt>
                <c:pt idx="36">
                  <c:v>02-06</c:v>
                </c:pt>
                <c:pt idx="37">
                  <c:v>02-07</c:v>
                </c:pt>
                <c:pt idx="38">
                  <c:v>02-08</c:v>
                </c:pt>
                <c:pt idx="39">
                  <c:v>02-09</c:v>
                </c:pt>
                <c:pt idx="40">
                  <c:v>02-10</c:v>
                </c:pt>
                <c:pt idx="41">
                  <c:v>02-11</c:v>
                </c:pt>
                <c:pt idx="42">
                  <c:v>02-12</c:v>
                </c:pt>
                <c:pt idx="43">
                  <c:v>02-13</c:v>
                </c:pt>
                <c:pt idx="44">
                  <c:v>02-14</c:v>
                </c:pt>
                <c:pt idx="45">
                  <c:v>02-15</c:v>
                </c:pt>
                <c:pt idx="46">
                  <c:v>02-16</c:v>
                </c:pt>
                <c:pt idx="47">
                  <c:v>02-17</c:v>
                </c:pt>
                <c:pt idx="48">
                  <c:v>02-18</c:v>
                </c:pt>
                <c:pt idx="49">
                  <c:v>02-19</c:v>
                </c:pt>
                <c:pt idx="50">
                  <c:v>02-20</c:v>
                </c:pt>
                <c:pt idx="51">
                  <c:v>02-21</c:v>
                </c:pt>
                <c:pt idx="52">
                  <c:v>02-22</c:v>
                </c:pt>
                <c:pt idx="53">
                  <c:v>02-23</c:v>
                </c:pt>
                <c:pt idx="54">
                  <c:v>02-24</c:v>
                </c:pt>
                <c:pt idx="55">
                  <c:v>02-25</c:v>
                </c:pt>
                <c:pt idx="56">
                  <c:v>02-26</c:v>
                </c:pt>
                <c:pt idx="57">
                  <c:v>02-27</c:v>
                </c:pt>
                <c:pt idx="58">
                  <c:v>02-28</c:v>
                </c:pt>
                <c:pt idx="59">
                  <c:v>02-29</c:v>
                </c:pt>
                <c:pt idx="60">
                  <c:v>03-01</c:v>
                </c:pt>
                <c:pt idx="61">
                  <c:v>03-02</c:v>
                </c:pt>
                <c:pt idx="62">
                  <c:v>03-03</c:v>
                </c:pt>
                <c:pt idx="63">
                  <c:v>03-04</c:v>
                </c:pt>
                <c:pt idx="64">
                  <c:v>03-05</c:v>
                </c:pt>
                <c:pt idx="65">
                  <c:v>03-06</c:v>
                </c:pt>
                <c:pt idx="66">
                  <c:v>03-07</c:v>
                </c:pt>
                <c:pt idx="67">
                  <c:v>03-08</c:v>
                </c:pt>
                <c:pt idx="68">
                  <c:v>03-09</c:v>
                </c:pt>
                <c:pt idx="69">
                  <c:v>03-10</c:v>
                </c:pt>
                <c:pt idx="70">
                  <c:v>03-11</c:v>
                </c:pt>
                <c:pt idx="71">
                  <c:v>03-12</c:v>
                </c:pt>
                <c:pt idx="72">
                  <c:v>03-13</c:v>
                </c:pt>
                <c:pt idx="73">
                  <c:v>03-14</c:v>
                </c:pt>
                <c:pt idx="74">
                  <c:v>03-15</c:v>
                </c:pt>
                <c:pt idx="75">
                  <c:v>03-16</c:v>
                </c:pt>
                <c:pt idx="76">
                  <c:v>03-17</c:v>
                </c:pt>
                <c:pt idx="77">
                  <c:v>03-18</c:v>
                </c:pt>
                <c:pt idx="78">
                  <c:v>03-19</c:v>
                </c:pt>
                <c:pt idx="79">
                  <c:v>03-20</c:v>
                </c:pt>
                <c:pt idx="80">
                  <c:v>03-21</c:v>
                </c:pt>
                <c:pt idx="81">
                  <c:v>03-22</c:v>
                </c:pt>
                <c:pt idx="82">
                  <c:v>03-23</c:v>
                </c:pt>
                <c:pt idx="83">
                  <c:v>03-24</c:v>
                </c:pt>
                <c:pt idx="84">
                  <c:v>03-25</c:v>
                </c:pt>
                <c:pt idx="85">
                  <c:v>03-26</c:v>
                </c:pt>
                <c:pt idx="86">
                  <c:v>03-27</c:v>
                </c:pt>
                <c:pt idx="87">
                  <c:v>03-28</c:v>
                </c:pt>
                <c:pt idx="88">
                  <c:v>03-29</c:v>
                </c:pt>
                <c:pt idx="89">
                  <c:v>03-30</c:v>
                </c:pt>
                <c:pt idx="90">
                  <c:v>03-31</c:v>
                </c:pt>
                <c:pt idx="91">
                  <c:v>04-01</c:v>
                </c:pt>
                <c:pt idx="92">
                  <c:v>04-02</c:v>
                </c:pt>
                <c:pt idx="93">
                  <c:v>04-03</c:v>
                </c:pt>
                <c:pt idx="94">
                  <c:v>04-04</c:v>
                </c:pt>
                <c:pt idx="95">
                  <c:v>04-05</c:v>
                </c:pt>
                <c:pt idx="96">
                  <c:v>04-06</c:v>
                </c:pt>
                <c:pt idx="97">
                  <c:v>04-07</c:v>
                </c:pt>
                <c:pt idx="98">
                  <c:v>04-08</c:v>
                </c:pt>
                <c:pt idx="99">
                  <c:v>04-09</c:v>
                </c:pt>
                <c:pt idx="100">
                  <c:v>04-10</c:v>
                </c:pt>
                <c:pt idx="101">
                  <c:v>04-11</c:v>
                </c:pt>
                <c:pt idx="102">
                  <c:v>04-12</c:v>
                </c:pt>
                <c:pt idx="103">
                  <c:v>04-13</c:v>
                </c:pt>
                <c:pt idx="104">
                  <c:v>04-14</c:v>
                </c:pt>
                <c:pt idx="105">
                  <c:v>04-15</c:v>
                </c:pt>
                <c:pt idx="106">
                  <c:v>04-16</c:v>
                </c:pt>
                <c:pt idx="107">
                  <c:v>04-17</c:v>
                </c:pt>
                <c:pt idx="108">
                  <c:v>04-18</c:v>
                </c:pt>
                <c:pt idx="109">
                  <c:v>04-19</c:v>
                </c:pt>
                <c:pt idx="110">
                  <c:v>04-20</c:v>
                </c:pt>
                <c:pt idx="111">
                  <c:v>04-21</c:v>
                </c:pt>
                <c:pt idx="112">
                  <c:v>04-22</c:v>
                </c:pt>
                <c:pt idx="113">
                  <c:v>04-23</c:v>
                </c:pt>
                <c:pt idx="114">
                  <c:v>04-24</c:v>
                </c:pt>
                <c:pt idx="115">
                  <c:v>04-25</c:v>
                </c:pt>
                <c:pt idx="116">
                  <c:v>04-26</c:v>
                </c:pt>
                <c:pt idx="117">
                  <c:v>04-27</c:v>
                </c:pt>
                <c:pt idx="118">
                  <c:v>04-28</c:v>
                </c:pt>
                <c:pt idx="119">
                  <c:v>04-29</c:v>
                </c:pt>
                <c:pt idx="120">
                  <c:v>04-30</c:v>
                </c:pt>
                <c:pt idx="121">
                  <c:v>05-01</c:v>
                </c:pt>
                <c:pt idx="122">
                  <c:v>05-02</c:v>
                </c:pt>
                <c:pt idx="123">
                  <c:v>05-03</c:v>
                </c:pt>
                <c:pt idx="124">
                  <c:v>05-04</c:v>
                </c:pt>
                <c:pt idx="125">
                  <c:v>05-05</c:v>
                </c:pt>
                <c:pt idx="126">
                  <c:v>05-06</c:v>
                </c:pt>
                <c:pt idx="127">
                  <c:v>05-07</c:v>
                </c:pt>
                <c:pt idx="128">
                  <c:v>05-08</c:v>
                </c:pt>
                <c:pt idx="129">
                  <c:v>05-09</c:v>
                </c:pt>
                <c:pt idx="130">
                  <c:v>05-10</c:v>
                </c:pt>
                <c:pt idx="131">
                  <c:v>05-11</c:v>
                </c:pt>
                <c:pt idx="132">
                  <c:v>05-12</c:v>
                </c:pt>
                <c:pt idx="133">
                  <c:v>05-13</c:v>
                </c:pt>
                <c:pt idx="134">
                  <c:v>05-14</c:v>
                </c:pt>
                <c:pt idx="135">
                  <c:v>05-15</c:v>
                </c:pt>
                <c:pt idx="136">
                  <c:v>05-16</c:v>
                </c:pt>
                <c:pt idx="137">
                  <c:v>05-17</c:v>
                </c:pt>
                <c:pt idx="138">
                  <c:v>05-18</c:v>
                </c:pt>
                <c:pt idx="139">
                  <c:v>05-19</c:v>
                </c:pt>
                <c:pt idx="140">
                  <c:v>05-20</c:v>
                </c:pt>
                <c:pt idx="141">
                  <c:v>05-21</c:v>
                </c:pt>
                <c:pt idx="142">
                  <c:v>05-22</c:v>
                </c:pt>
                <c:pt idx="143">
                  <c:v>05-23</c:v>
                </c:pt>
                <c:pt idx="144">
                  <c:v>05-24</c:v>
                </c:pt>
                <c:pt idx="145">
                  <c:v>05-25</c:v>
                </c:pt>
                <c:pt idx="146">
                  <c:v>05-26</c:v>
                </c:pt>
                <c:pt idx="147">
                  <c:v>05-27</c:v>
                </c:pt>
                <c:pt idx="148">
                  <c:v>05-28</c:v>
                </c:pt>
                <c:pt idx="149">
                  <c:v>05-29</c:v>
                </c:pt>
                <c:pt idx="150">
                  <c:v>05-30</c:v>
                </c:pt>
                <c:pt idx="151">
                  <c:v>05-31</c:v>
                </c:pt>
                <c:pt idx="152">
                  <c:v>06-01</c:v>
                </c:pt>
                <c:pt idx="153">
                  <c:v>06-02</c:v>
                </c:pt>
                <c:pt idx="154">
                  <c:v>06-03</c:v>
                </c:pt>
                <c:pt idx="155">
                  <c:v>06-04</c:v>
                </c:pt>
                <c:pt idx="156">
                  <c:v>06-05</c:v>
                </c:pt>
                <c:pt idx="157">
                  <c:v>06-06</c:v>
                </c:pt>
                <c:pt idx="158">
                  <c:v>06-07</c:v>
                </c:pt>
                <c:pt idx="159">
                  <c:v>06-08</c:v>
                </c:pt>
                <c:pt idx="160">
                  <c:v>06-09</c:v>
                </c:pt>
                <c:pt idx="161">
                  <c:v>06-10</c:v>
                </c:pt>
                <c:pt idx="162">
                  <c:v>06-11</c:v>
                </c:pt>
                <c:pt idx="163">
                  <c:v>06-12</c:v>
                </c:pt>
                <c:pt idx="164">
                  <c:v>06-13</c:v>
                </c:pt>
                <c:pt idx="165">
                  <c:v>06-14</c:v>
                </c:pt>
                <c:pt idx="166">
                  <c:v>06-15</c:v>
                </c:pt>
                <c:pt idx="167">
                  <c:v>06-16</c:v>
                </c:pt>
                <c:pt idx="168">
                  <c:v>06-17</c:v>
                </c:pt>
                <c:pt idx="169">
                  <c:v>06-18</c:v>
                </c:pt>
                <c:pt idx="170">
                  <c:v>06-19</c:v>
                </c:pt>
                <c:pt idx="171">
                  <c:v>06-20</c:v>
                </c:pt>
                <c:pt idx="172">
                  <c:v>06-21</c:v>
                </c:pt>
                <c:pt idx="173">
                  <c:v>06-22</c:v>
                </c:pt>
                <c:pt idx="174">
                  <c:v>06-23</c:v>
                </c:pt>
                <c:pt idx="175">
                  <c:v>06-24</c:v>
                </c:pt>
                <c:pt idx="176">
                  <c:v>06-25</c:v>
                </c:pt>
                <c:pt idx="177">
                  <c:v>06-26</c:v>
                </c:pt>
                <c:pt idx="178">
                  <c:v>06-27</c:v>
                </c:pt>
                <c:pt idx="179">
                  <c:v>06-28</c:v>
                </c:pt>
                <c:pt idx="180">
                  <c:v>06-29</c:v>
                </c:pt>
                <c:pt idx="181">
                  <c:v>06-30</c:v>
                </c:pt>
                <c:pt idx="182">
                  <c:v>07-01</c:v>
                </c:pt>
                <c:pt idx="183">
                  <c:v>07-02</c:v>
                </c:pt>
                <c:pt idx="184">
                  <c:v>07-03</c:v>
                </c:pt>
                <c:pt idx="185">
                  <c:v>07-04</c:v>
                </c:pt>
                <c:pt idx="186">
                  <c:v>07-05</c:v>
                </c:pt>
                <c:pt idx="187">
                  <c:v>07-06</c:v>
                </c:pt>
                <c:pt idx="188">
                  <c:v>07-07</c:v>
                </c:pt>
                <c:pt idx="189">
                  <c:v>07-08</c:v>
                </c:pt>
                <c:pt idx="190">
                  <c:v>07-09</c:v>
                </c:pt>
                <c:pt idx="191">
                  <c:v>07-10</c:v>
                </c:pt>
                <c:pt idx="192">
                  <c:v>07-11</c:v>
                </c:pt>
                <c:pt idx="193">
                  <c:v>07-12</c:v>
                </c:pt>
                <c:pt idx="194">
                  <c:v>07-13</c:v>
                </c:pt>
                <c:pt idx="195">
                  <c:v>07-14</c:v>
                </c:pt>
                <c:pt idx="196">
                  <c:v>07-15</c:v>
                </c:pt>
                <c:pt idx="197">
                  <c:v>07-16</c:v>
                </c:pt>
                <c:pt idx="198">
                  <c:v>07-17</c:v>
                </c:pt>
                <c:pt idx="199">
                  <c:v>07-18</c:v>
                </c:pt>
                <c:pt idx="200">
                  <c:v>07-19</c:v>
                </c:pt>
                <c:pt idx="201">
                  <c:v>07-20</c:v>
                </c:pt>
                <c:pt idx="202">
                  <c:v>07-21</c:v>
                </c:pt>
                <c:pt idx="203">
                  <c:v>07-22</c:v>
                </c:pt>
                <c:pt idx="204">
                  <c:v>07-23</c:v>
                </c:pt>
                <c:pt idx="205">
                  <c:v>07-24</c:v>
                </c:pt>
                <c:pt idx="206">
                  <c:v>07-25</c:v>
                </c:pt>
                <c:pt idx="207">
                  <c:v>07-26</c:v>
                </c:pt>
                <c:pt idx="208">
                  <c:v>07-27</c:v>
                </c:pt>
                <c:pt idx="209">
                  <c:v>07-28</c:v>
                </c:pt>
                <c:pt idx="210">
                  <c:v>07-29</c:v>
                </c:pt>
                <c:pt idx="211">
                  <c:v>07-30</c:v>
                </c:pt>
                <c:pt idx="212">
                  <c:v>07-31</c:v>
                </c:pt>
                <c:pt idx="213">
                  <c:v>08-01</c:v>
                </c:pt>
                <c:pt idx="214">
                  <c:v>08-02</c:v>
                </c:pt>
                <c:pt idx="215">
                  <c:v>08-03</c:v>
                </c:pt>
                <c:pt idx="216">
                  <c:v>08-04</c:v>
                </c:pt>
                <c:pt idx="217">
                  <c:v>08-05</c:v>
                </c:pt>
                <c:pt idx="218">
                  <c:v>08-06</c:v>
                </c:pt>
                <c:pt idx="219">
                  <c:v>08-07</c:v>
                </c:pt>
                <c:pt idx="220">
                  <c:v>08-08</c:v>
                </c:pt>
                <c:pt idx="221">
                  <c:v>08-09</c:v>
                </c:pt>
                <c:pt idx="222">
                  <c:v>08-10</c:v>
                </c:pt>
                <c:pt idx="223">
                  <c:v>08-11</c:v>
                </c:pt>
                <c:pt idx="224">
                  <c:v>08-12</c:v>
                </c:pt>
                <c:pt idx="225">
                  <c:v>08-13</c:v>
                </c:pt>
                <c:pt idx="226">
                  <c:v>08-14</c:v>
                </c:pt>
                <c:pt idx="227">
                  <c:v>08-15</c:v>
                </c:pt>
                <c:pt idx="228">
                  <c:v>08-16</c:v>
                </c:pt>
                <c:pt idx="229">
                  <c:v>08-17</c:v>
                </c:pt>
                <c:pt idx="230">
                  <c:v>08-18</c:v>
                </c:pt>
                <c:pt idx="231">
                  <c:v>08-19</c:v>
                </c:pt>
                <c:pt idx="232">
                  <c:v>08-20</c:v>
                </c:pt>
                <c:pt idx="233">
                  <c:v>08-21</c:v>
                </c:pt>
                <c:pt idx="234">
                  <c:v>08-22</c:v>
                </c:pt>
                <c:pt idx="235">
                  <c:v>08-23</c:v>
                </c:pt>
                <c:pt idx="236">
                  <c:v>08-24</c:v>
                </c:pt>
                <c:pt idx="237">
                  <c:v>08-25</c:v>
                </c:pt>
                <c:pt idx="238">
                  <c:v>08-26</c:v>
                </c:pt>
                <c:pt idx="239">
                  <c:v>08-27</c:v>
                </c:pt>
                <c:pt idx="240">
                  <c:v>08-28</c:v>
                </c:pt>
                <c:pt idx="241">
                  <c:v>08-29</c:v>
                </c:pt>
                <c:pt idx="242">
                  <c:v>08-30</c:v>
                </c:pt>
                <c:pt idx="243">
                  <c:v>08-31</c:v>
                </c:pt>
                <c:pt idx="244">
                  <c:v>09-01</c:v>
                </c:pt>
                <c:pt idx="245">
                  <c:v>09-02</c:v>
                </c:pt>
                <c:pt idx="246">
                  <c:v>09-03</c:v>
                </c:pt>
                <c:pt idx="247">
                  <c:v>09-04</c:v>
                </c:pt>
                <c:pt idx="248">
                  <c:v>09-05</c:v>
                </c:pt>
                <c:pt idx="249">
                  <c:v>09-06</c:v>
                </c:pt>
                <c:pt idx="250">
                  <c:v>09-07</c:v>
                </c:pt>
                <c:pt idx="251">
                  <c:v>09-08</c:v>
                </c:pt>
                <c:pt idx="252">
                  <c:v>09-09</c:v>
                </c:pt>
                <c:pt idx="253">
                  <c:v>09-10</c:v>
                </c:pt>
                <c:pt idx="254">
                  <c:v>09-11</c:v>
                </c:pt>
                <c:pt idx="255">
                  <c:v>09-12</c:v>
                </c:pt>
                <c:pt idx="256">
                  <c:v>09-13</c:v>
                </c:pt>
                <c:pt idx="257">
                  <c:v>09-14</c:v>
                </c:pt>
                <c:pt idx="258">
                  <c:v>09-15</c:v>
                </c:pt>
                <c:pt idx="259">
                  <c:v>09-16</c:v>
                </c:pt>
                <c:pt idx="260">
                  <c:v>09-17</c:v>
                </c:pt>
                <c:pt idx="261">
                  <c:v>09-18</c:v>
                </c:pt>
                <c:pt idx="262">
                  <c:v>09-19</c:v>
                </c:pt>
                <c:pt idx="263">
                  <c:v>09-20</c:v>
                </c:pt>
                <c:pt idx="264">
                  <c:v>09-21</c:v>
                </c:pt>
                <c:pt idx="265">
                  <c:v>09-22</c:v>
                </c:pt>
                <c:pt idx="266">
                  <c:v>09-23</c:v>
                </c:pt>
                <c:pt idx="267">
                  <c:v>09-24</c:v>
                </c:pt>
                <c:pt idx="268">
                  <c:v>09-25</c:v>
                </c:pt>
                <c:pt idx="269">
                  <c:v>09-26</c:v>
                </c:pt>
                <c:pt idx="270">
                  <c:v>09-27</c:v>
                </c:pt>
                <c:pt idx="271">
                  <c:v>09-28</c:v>
                </c:pt>
                <c:pt idx="272">
                  <c:v>09-29</c:v>
                </c:pt>
                <c:pt idx="273">
                  <c:v>09-30</c:v>
                </c:pt>
                <c:pt idx="274">
                  <c:v>10-01</c:v>
                </c:pt>
                <c:pt idx="275">
                  <c:v>10-02</c:v>
                </c:pt>
                <c:pt idx="276">
                  <c:v>10-03</c:v>
                </c:pt>
                <c:pt idx="277">
                  <c:v>10-04</c:v>
                </c:pt>
                <c:pt idx="278">
                  <c:v>10-05</c:v>
                </c:pt>
                <c:pt idx="279">
                  <c:v>10-06</c:v>
                </c:pt>
                <c:pt idx="280">
                  <c:v>10-07</c:v>
                </c:pt>
                <c:pt idx="281">
                  <c:v>10-08</c:v>
                </c:pt>
                <c:pt idx="282">
                  <c:v>10-09</c:v>
                </c:pt>
                <c:pt idx="283">
                  <c:v>10-10</c:v>
                </c:pt>
                <c:pt idx="284">
                  <c:v>10-11</c:v>
                </c:pt>
                <c:pt idx="285">
                  <c:v>10-12</c:v>
                </c:pt>
                <c:pt idx="286">
                  <c:v>10-13</c:v>
                </c:pt>
                <c:pt idx="287">
                  <c:v>10-14</c:v>
                </c:pt>
                <c:pt idx="288">
                  <c:v>10-15</c:v>
                </c:pt>
                <c:pt idx="289">
                  <c:v>10-16</c:v>
                </c:pt>
                <c:pt idx="290">
                  <c:v>10-17</c:v>
                </c:pt>
                <c:pt idx="291">
                  <c:v>10-18</c:v>
                </c:pt>
                <c:pt idx="292">
                  <c:v>10-19</c:v>
                </c:pt>
                <c:pt idx="293">
                  <c:v>10-20</c:v>
                </c:pt>
                <c:pt idx="294">
                  <c:v>10-21</c:v>
                </c:pt>
                <c:pt idx="295">
                  <c:v>10-22</c:v>
                </c:pt>
                <c:pt idx="296">
                  <c:v>10-23</c:v>
                </c:pt>
                <c:pt idx="297">
                  <c:v>10-24</c:v>
                </c:pt>
                <c:pt idx="298">
                  <c:v>10-25</c:v>
                </c:pt>
                <c:pt idx="299">
                  <c:v>10-26</c:v>
                </c:pt>
                <c:pt idx="300">
                  <c:v>10-27</c:v>
                </c:pt>
                <c:pt idx="301">
                  <c:v>10-28</c:v>
                </c:pt>
                <c:pt idx="302">
                  <c:v>10-29</c:v>
                </c:pt>
                <c:pt idx="303">
                  <c:v>10-30</c:v>
                </c:pt>
                <c:pt idx="304">
                  <c:v>10-31</c:v>
                </c:pt>
                <c:pt idx="305">
                  <c:v>11-01</c:v>
                </c:pt>
                <c:pt idx="306">
                  <c:v>11-02</c:v>
                </c:pt>
                <c:pt idx="307">
                  <c:v>11-03</c:v>
                </c:pt>
                <c:pt idx="308">
                  <c:v>11-04</c:v>
                </c:pt>
                <c:pt idx="309">
                  <c:v>11-05</c:v>
                </c:pt>
                <c:pt idx="310">
                  <c:v>11-06</c:v>
                </c:pt>
                <c:pt idx="311">
                  <c:v>11-07</c:v>
                </c:pt>
                <c:pt idx="312">
                  <c:v>11-08</c:v>
                </c:pt>
                <c:pt idx="313">
                  <c:v>11-09</c:v>
                </c:pt>
                <c:pt idx="314">
                  <c:v>11-10</c:v>
                </c:pt>
                <c:pt idx="315">
                  <c:v>11-11</c:v>
                </c:pt>
                <c:pt idx="316">
                  <c:v>11-12</c:v>
                </c:pt>
                <c:pt idx="317">
                  <c:v>11-13</c:v>
                </c:pt>
                <c:pt idx="318">
                  <c:v>11-14</c:v>
                </c:pt>
                <c:pt idx="319">
                  <c:v>11-15</c:v>
                </c:pt>
                <c:pt idx="320">
                  <c:v>11-16</c:v>
                </c:pt>
                <c:pt idx="321">
                  <c:v>11-17</c:v>
                </c:pt>
                <c:pt idx="322">
                  <c:v>11-18</c:v>
                </c:pt>
                <c:pt idx="323">
                  <c:v>11-19</c:v>
                </c:pt>
                <c:pt idx="324">
                  <c:v>11-20</c:v>
                </c:pt>
                <c:pt idx="325">
                  <c:v>11-21</c:v>
                </c:pt>
                <c:pt idx="326">
                  <c:v>11-22</c:v>
                </c:pt>
                <c:pt idx="327">
                  <c:v>11-23</c:v>
                </c:pt>
                <c:pt idx="328">
                  <c:v>11-24</c:v>
                </c:pt>
                <c:pt idx="329">
                  <c:v>11-25</c:v>
                </c:pt>
                <c:pt idx="330">
                  <c:v>11-26</c:v>
                </c:pt>
                <c:pt idx="331">
                  <c:v>11-27</c:v>
                </c:pt>
                <c:pt idx="332">
                  <c:v>11-28</c:v>
                </c:pt>
                <c:pt idx="333">
                  <c:v>11-29</c:v>
                </c:pt>
                <c:pt idx="334">
                  <c:v>11-30</c:v>
                </c:pt>
                <c:pt idx="335">
                  <c:v>12-01</c:v>
                </c:pt>
                <c:pt idx="336">
                  <c:v>12-02</c:v>
                </c:pt>
                <c:pt idx="337">
                  <c:v>12-03</c:v>
                </c:pt>
                <c:pt idx="338">
                  <c:v>12-04</c:v>
                </c:pt>
                <c:pt idx="339">
                  <c:v>12-05</c:v>
                </c:pt>
                <c:pt idx="340">
                  <c:v>12-06</c:v>
                </c:pt>
                <c:pt idx="341">
                  <c:v>12-07</c:v>
                </c:pt>
                <c:pt idx="342">
                  <c:v>12-08</c:v>
                </c:pt>
                <c:pt idx="343">
                  <c:v>12-09</c:v>
                </c:pt>
                <c:pt idx="344">
                  <c:v>12-10</c:v>
                </c:pt>
                <c:pt idx="345">
                  <c:v>12-11</c:v>
                </c:pt>
                <c:pt idx="346">
                  <c:v>12-12</c:v>
                </c:pt>
                <c:pt idx="347">
                  <c:v>12-13</c:v>
                </c:pt>
                <c:pt idx="348">
                  <c:v>12-14</c:v>
                </c:pt>
                <c:pt idx="349">
                  <c:v>12-15</c:v>
                </c:pt>
                <c:pt idx="350">
                  <c:v>12-16</c:v>
                </c:pt>
                <c:pt idx="351">
                  <c:v>12-17</c:v>
                </c:pt>
                <c:pt idx="352">
                  <c:v>12-18</c:v>
                </c:pt>
                <c:pt idx="353">
                  <c:v>12-19</c:v>
                </c:pt>
                <c:pt idx="354">
                  <c:v>12-20</c:v>
                </c:pt>
                <c:pt idx="355">
                  <c:v>12-21</c:v>
                </c:pt>
                <c:pt idx="356">
                  <c:v>12-22</c:v>
                </c:pt>
                <c:pt idx="357">
                  <c:v>12-23</c:v>
                </c:pt>
                <c:pt idx="358">
                  <c:v>12-24</c:v>
                </c:pt>
                <c:pt idx="359">
                  <c:v>12-25</c:v>
                </c:pt>
                <c:pt idx="360">
                  <c:v>12-26</c:v>
                </c:pt>
                <c:pt idx="361">
                  <c:v>12-27</c:v>
                </c:pt>
                <c:pt idx="362">
                  <c:v>12-28</c:v>
                </c:pt>
                <c:pt idx="363">
                  <c:v>12-29</c:v>
                </c:pt>
                <c:pt idx="364">
                  <c:v>12-30</c:v>
                </c:pt>
                <c:pt idx="365">
                  <c:v>12-31</c:v>
                </c:pt>
              </c:strCache>
            </c:strRef>
          </c:cat>
          <c:val>
            <c:numRef>
              <c:f>DayOverview!$N$4:$N$369</c:f>
              <c:numCache>
                <c:formatCode>General</c:formatCode>
                <c:ptCount val="366"/>
                <c:pt idx="209">
                  <c:v>195</c:v>
                </c:pt>
                <c:pt idx="210">
                  <c:v>195</c:v>
                </c:pt>
                <c:pt idx="211">
                  <c:v>195</c:v>
                </c:pt>
                <c:pt idx="212">
                  <c:v>195</c:v>
                </c:pt>
                <c:pt idx="213">
                  <c:v>195</c:v>
                </c:pt>
                <c:pt idx="214">
                  <c:v>195</c:v>
                </c:pt>
                <c:pt idx="215">
                  <c:v>195</c:v>
                </c:pt>
                <c:pt idx="216">
                  <c:v>195</c:v>
                </c:pt>
                <c:pt idx="217">
                  <c:v>195</c:v>
                </c:pt>
                <c:pt idx="218">
                  <c:v>195</c:v>
                </c:pt>
                <c:pt idx="219">
                  <c:v>195</c:v>
                </c:pt>
                <c:pt idx="220">
                  <c:v>195</c:v>
                </c:pt>
                <c:pt idx="221">
                  <c:v>195</c:v>
                </c:pt>
                <c:pt idx="222">
                  <c:v>195</c:v>
                </c:pt>
                <c:pt idx="223">
                  <c:v>195</c:v>
                </c:pt>
                <c:pt idx="224">
                  <c:v>195</c:v>
                </c:pt>
                <c:pt idx="225">
                  <c:v>195</c:v>
                </c:pt>
                <c:pt idx="226">
                  <c:v>195</c:v>
                </c:pt>
                <c:pt idx="227">
                  <c:v>195</c:v>
                </c:pt>
                <c:pt idx="228">
                  <c:v>195</c:v>
                </c:pt>
                <c:pt idx="229">
                  <c:v>195</c:v>
                </c:pt>
                <c:pt idx="230">
                  <c:v>195</c:v>
                </c:pt>
                <c:pt idx="231">
                  <c:v>195</c:v>
                </c:pt>
                <c:pt idx="232">
                  <c:v>195</c:v>
                </c:pt>
                <c:pt idx="233">
                  <c:v>195</c:v>
                </c:pt>
                <c:pt idx="234">
                  <c:v>195</c:v>
                </c:pt>
                <c:pt idx="235">
                  <c:v>195</c:v>
                </c:pt>
                <c:pt idx="236">
                  <c:v>195</c:v>
                </c:pt>
                <c:pt idx="237">
                  <c:v>195</c:v>
                </c:pt>
                <c:pt idx="238">
                  <c:v>195</c:v>
                </c:pt>
                <c:pt idx="258">
                  <c:v>195</c:v>
                </c:pt>
                <c:pt idx="259">
                  <c:v>195</c:v>
                </c:pt>
                <c:pt idx="260">
                  <c:v>195</c:v>
                </c:pt>
                <c:pt idx="261">
                  <c:v>195</c:v>
                </c:pt>
                <c:pt idx="262">
                  <c:v>195</c:v>
                </c:pt>
                <c:pt idx="263">
                  <c:v>195</c:v>
                </c:pt>
                <c:pt idx="264">
                  <c:v>195</c:v>
                </c:pt>
                <c:pt idx="265">
                  <c:v>195</c:v>
                </c:pt>
                <c:pt idx="266">
                  <c:v>195</c:v>
                </c:pt>
                <c:pt idx="267">
                  <c:v>195</c:v>
                </c:pt>
                <c:pt idx="268">
                  <c:v>195</c:v>
                </c:pt>
                <c:pt idx="269">
                  <c:v>195</c:v>
                </c:pt>
                <c:pt idx="270">
                  <c:v>195</c:v>
                </c:pt>
                <c:pt idx="271">
                  <c:v>195</c:v>
                </c:pt>
                <c:pt idx="272">
                  <c:v>195</c:v>
                </c:pt>
                <c:pt idx="273">
                  <c:v>195</c:v>
                </c:pt>
                <c:pt idx="274">
                  <c:v>195</c:v>
                </c:pt>
                <c:pt idx="275">
                  <c:v>195</c:v>
                </c:pt>
                <c:pt idx="276">
                  <c:v>195</c:v>
                </c:pt>
                <c:pt idx="277">
                  <c:v>195</c:v>
                </c:pt>
                <c:pt idx="278">
                  <c:v>195</c:v>
                </c:pt>
                <c:pt idx="279">
                  <c:v>195</c:v>
                </c:pt>
                <c:pt idx="280">
                  <c:v>195</c:v>
                </c:pt>
                <c:pt idx="281">
                  <c:v>195</c:v>
                </c:pt>
                <c:pt idx="282">
                  <c:v>195</c:v>
                </c:pt>
                <c:pt idx="283">
                  <c:v>195</c:v>
                </c:pt>
                <c:pt idx="284">
                  <c:v>195</c:v>
                </c:pt>
                <c:pt idx="285">
                  <c:v>195</c:v>
                </c:pt>
                <c:pt idx="286">
                  <c:v>195</c:v>
                </c:pt>
                <c:pt idx="287">
                  <c:v>195</c:v>
                </c:pt>
                <c:pt idx="288">
                  <c:v>195</c:v>
                </c:pt>
                <c:pt idx="289">
                  <c:v>195</c:v>
                </c:pt>
                <c:pt idx="290">
                  <c:v>195</c:v>
                </c:pt>
                <c:pt idx="291">
                  <c:v>195</c:v>
                </c:pt>
                <c:pt idx="292">
                  <c:v>195</c:v>
                </c:pt>
                <c:pt idx="293">
                  <c:v>195</c:v>
                </c:pt>
                <c:pt idx="294">
                  <c:v>195</c:v>
                </c:pt>
                <c:pt idx="295">
                  <c:v>195</c:v>
                </c:pt>
                <c:pt idx="296">
                  <c:v>195</c:v>
                </c:pt>
                <c:pt idx="297">
                  <c:v>195</c:v>
                </c:pt>
                <c:pt idx="298">
                  <c:v>195</c:v>
                </c:pt>
                <c:pt idx="299">
                  <c:v>195</c:v>
                </c:pt>
                <c:pt idx="300">
                  <c:v>195</c:v>
                </c:pt>
                <c:pt idx="301">
                  <c:v>195</c:v>
                </c:pt>
                <c:pt idx="302">
                  <c:v>195</c:v>
                </c:pt>
                <c:pt idx="303">
                  <c:v>195</c:v>
                </c:pt>
                <c:pt idx="304">
                  <c:v>195</c:v>
                </c:pt>
                <c:pt idx="305">
                  <c:v>195</c:v>
                </c:pt>
                <c:pt idx="306">
                  <c:v>195</c:v>
                </c:pt>
                <c:pt idx="307">
                  <c:v>195</c:v>
                </c:pt>
                <c:pt idx="308">
                  <c:v>195</c:v>
                </c:pt>
                <c:pt idx="309">
                  <c:v>195</c:v>
                </c:pt>
                <c:pt idx="310">
                  <c:v>195</c:v>
                </c:pt>
                <c:pt idx="311">
                  <c:v>195</c:v>
                </c:pt>
                <c:pt idx="312">
                  <c:v>195</c:v>
                </c:pt>
                <c:pt idx="313">
                  <c:v>195</c:v>
                </c:pt>
                <c:pt idx="314">
                  <c:v>195</c:v>
                </c:pt>
                <c:pt idx="315">
                  <c:v>195</c:v>
                </c:pt>
                <c:pt idx="316">
                  <c:v>195</c:v>
                </c:pt>
                <c:pt idx="317">
                  <c:v>195</c:v>
                </c:pt>
                <c:pt idx="318">
                  <c:v>195</c:v>
                </c:pt>
                <c:pt idx="319">
                  <c:v>195</c:v>
                </c:pt>
                <c:pt idx="320">
                  <c:v>195</c:v>
                </c:pt>
                <c:pt idx="321">
                  <c:v>195</c:v>
                </c:pt>
                <c:pt idx="322">
                  <c:v>195</c:v>
                </c:pt>
                <c:pt idx="323">
                  <c:v>195</c:v>
                </c:pt>
                <c:pt idx="324">
                  <c:v>195</c:v>
                </c:pt>
                <c:pt idx="325">
                  <c:v>195</c:v>
                </c:pt>
                <c:pt idx="326">
                  <c:v>195</c:v>
                </c:pt>
                <c:pt idx="327">
                  <c:v>195</c:v>
                </c:pt>
                <c:pt idx="328">
                  <c:v>195</c:v>
                </c:pt>
                <c:pt idx="329">
                  <c:v>195</c:v>
                </c:pt>
                <c:pt idx="330">
                  <c:v>195</c:v>
                </c:pt>
                <c:pt idx="331">
                  <c:v>195</c:v>
                </c:pt>
                <c:pt idx="332">
                  <c:v>195</c:v>
                </c:pt>
                <c:pt idx="333">
                  <c:v>195</c:v>
                </c:pt>
                <c:pt idx="334">
                  <c:v>195</c:v>
                </c:pt>
                <c:pt idx="335">
                  <c:v>195</c:v>
                </c:pt>
                <c:pt idx="336">
                  <c:v>195</c:v>
                </c:pt>
                <c:pt idx="337">
                  <c:v>195</c:v>
                </c:pt>
                <c:pt idx="338">
                  <c:v>195</c:v>
                </c:pt>
                <c:pt idx="339">
                  <c:v>195</c:v>
                </c:pt>
                <c:pt idx="340">
                  <c:v>195</c:v>
                </c:pt>
                <c:pt idx="341">
                  <c:v>195</c:v>
                </c:pt>
                <c:pt idx="342">
                  <c:v>195</c:v>
                </c:pt>
                <c:pt idx="343">
                  <c:v>195</c:v>
                </c:pt>
                <c:pt idx="344">
                  <c:v>195</c:v>
                </c:pt>
                <c:pt idx="345">
                  <c:v>195</c:v>
                </c:pt>
                <c:pt idx="346">
                  <c:v>195</c:v>
                </c:pt>
                <c:pt idx="347">
                  <c:v>195</c:v>
                </c:pt>
                <c:pt idx="348">
                  <c:v>195</c:v>
                </c:pt>
                <c:pt idx="349">
                  <c:v>195</c:v>
                </c:pt>
                <c:pt idx="350">
                  <c:v>195</c:v>
                </c:pt>
                <c:pt idx="351">
                  <c:v>195</c:v>
                </c:pt>
                <c:pt idx="352">
                  <c:v>195</c:v>
                </c:pt>
                <c:pt idx="353">
                  <c:v>195</c:v>
                </c:pt>
                <c:pt idx="354">
                  <c:v>195</c:v>
                </c:pt>
                <c:pt idx="355">
                  <c:v>195</c:v>
                </c:pt>
                <c:pt idx="356">
                  <c:v>195</c:v>
                </c:pt>
                <c:pt idx="357">
                  <c:v>195</c:v>
                </c:pt>
                <c:pt idx="358">
                  <c:v>195</c:v>
                </c:pt>
                <c:pt idx="359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69A-4BBB-A51B-7AE0B7E10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135776"/>
        <c:axId val="986508592"/>
      </c:lineChart>
      <c:catAx>
        <c:axId val="53413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986508592"/>
        <c:crosses val="autoZero"/>
        <c:auto val="1"/>
        <c:lblAlgn val="ctr"/>
        <c:lblOffset val="100"/>
        <c:noMultiLvlLbl val="0"/>
      </c:catAx>
      <c:valAx>
        <c:axId val="98650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53413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495306</xdr:colOff>
      <xdr:row>72</xdr:row>
      <xdr:rowOff>176573</xdr:rowOff>
    </xdr:from>
    <xdr:to>
      <xdr:col>18</xdr:col>
      <xdr:colOff>411480</xdr:colOff>
      <xdr:row>102</xdr:row>
      <xdr:rowOff>54653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1F6B5DC-3E21-4B21-95DA-8709098ADD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73</xdr:row>
      <xdr:rowOff>0</xdr:rowOff>
    </xdr:from>
    <xdr:to>
      <xdr:col>25</xdr:col>
      <xdr:colOff>165796</xdr:colOff>
      <xdr:row>102</xdr:row>
      <xdr:rowOff>62011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CCE93A8-E557-4733-8464-8722026669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458177</xdr:colOff>
      <xdr:row>89</xdr:row>
      <xdr:rowOff>32636</xdr:rowOff>
    </xdr:from>
    <xdr:to>
      <xdr:col>22</xdr:col>
      <xdr:colOff>503897</xdr:colOff>
      <xdr:row>119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D007D8-2803-4901-9056-3436C85582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8890</xdr:colOff>
      <xdr:row>88</xdr:row>
      <xdr:rowOff>129736</xdr:rowOff>
    </xdr:from>
    <xdr:to>
      <xdr:col>15</xdr:col>
      <xdr:colOff>55880</xdr:colOff>
      <xdr:row>119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18261E-EDD5-4CD1-98ED-3CECFC378D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315937</xdr:colOff>
      <xdr:row>88</xdr:row>
      <xdr:rowOff>153377</xdr:rowOff>
    </xdr:from>
    <xdr:to>
      <xdr:col>7</xdr:col>
      <xdr:colOff>194017</xdr:colOff>
      <xdr:row>119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5B3F83B-0FCB-4600-967B-0261BC0013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304800</xdr:colOff>
      <xdr:row>56</xdr:row>
      <xdr:rowOff>23448</xdr:rowOff>
    </xdr:from>
    <xdr:to>
      <xdr:col>7</xdr:col>
      <xdr:colOff>293076</xdr:colOff>
      <xdr:row>86</xdr:row>
      <xdr:rowOff>46893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141B198-1248-43DD-8C0B-1ED084D938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556846</xdr:colOff>
      <xdr:row>56</xdr:row>
      <xdr:rowOff>11723</xdr:rowOff>
    </xdr:from>
    <xdr:to>
      <xdr:col>15</xdr:col>
      <xdr:colOff>246184</xdr:colOff>
      <xdr:row>87</xdr:row>
      <xdr:rowOff>-1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3313B85-4599-45D9-977D-22C30F6CD1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386080</xdr:colOff>
      <xdr:row>56</xdr:row>
      <xdr:rowOff>0</xdr:rowOff>
    </xdr:from>
    <xdr:to>
      <xdr:col>23</xdr:col>
      <xdr:colOff>593578</xdr:colOff>
      <xdr:row>86</xdr:row>
      <xdr:rowOff>171156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4F55294-915A-443B-A213-C429DAFD72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583259</xdr:colOff>
      <xdr:row>26</xdr:row>
      <xdr:rowOff>103486</xdr:rowOff>
    </xdr:from>
    <xdr:to>
      <xdr:col>30</xdr:col>
      <xdr:colOff>282223</xdr:colOff>
      <xdr:row>60</xdr:row>
      <xdr:rowOff>150518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D60CD3-7A77-4762-AB42-159F4CBA15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63</xdr:row>
      <xdr:rowOff>0</xdr:rowOff>
    </xdr:from>
    <xdr:to>
      <xdr:col>30</xdr:col>
      <xdr:colOff>310445</xdr:colOff>
      <xdr:row>97</xdr:row>
      <xdr:rowOff>47032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7720989-DFC8-499C-8129-1CA064CC46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22</xdr:row>
      <xdr:rowOff>160020</xdr:rowOff>
    </xdr:from>
    <xdr:to>
      <xdr:col>11</xdr:col>
      <xdr:colOff>182880</xdr:colOff>
      <xdr:row>39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E5B81F-000F-4895-84AE-3900C23089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44</xdr:row>
      <xdr:rowOff>0</xdr:rowOff>
    </xdr:from>
    <xdr:to>
      <xdr:col>11</xdr:col>
      <xdr:colOff>182880</xdr:colOff>
      <xdr:row>59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6CCF51F-B46A-41F9-8104-FF3EE0D97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109845</xdr:colOff>
      <xdr:row>277</xdr:row>
      <xdr:rowOff>78525</xdr:rowOff>
    </xdr:from>
    <xdr:to>
      <xdr:col>24</xdr:col>
      <xdr:colOff>182235</xdr:colOff>
      <xdr:row>294</xdr:row>
      <xdr:rowOff>162345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5B9723-7D67-42B7-820A-4D2331AFC6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464948</xdr:colOff>
      <xdr:row>277</xdr:row>
      <xdr:rowOff>90407</xdr:rowOff>
    </xdr:from>
    <xdr:to>
      <xdr:col>34</xdr:col>
      <xdr:colOff>589000</xdr:colOff>
      <xdr:row>294</xdr:row>
      <xdr:rowOff>174227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32F8062-DCE1-4151-89C3-56CB34063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320040</xdr:colOff>
      <xdr:row>16</xdr:row>
      <xdr:rowOff>99060</xdr:rowOff>
    </xdr:from>
    <xdr:to>
      <xdr:col>30</xdr:col>
      <xdr:colOff>449580</xdr:colOff>
      <xdr:row>35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8CC689-2A9A-4D2A-9FF3-6A05CE6161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160020</xdr:colOff>
      <xdr:row>20</xdr:row>
      <xdr:rowOff>144780</xdr:rowOff>
    </xdr:from>
    <xdr:to>
      <xdr:col>24</xdr:col>
      <xdr:colOff>502920</xdr:colOff>
      <xdr:row>35</xdr:row>
      <xdr:rowOff>137160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F206CE-9307-4891-97B2-5D26F8A02A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502920</xdr:colOff>
      <xdr:row>20</xdr:row>
      <xdr:rowOff>68580</xdr:rowOff>
    </xdr:from>
    <xdr:to>
      <xdr:col>17</xdr:col>
      <xdr:colOff>563880</xdr:colOff>
      <xdr:row>36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715B18A-736D-46D2-868B-0DAF1ED3AA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404447</xdr:colOff>
      <xdr:row>312</xdr:row>
      <xdr:rowOff>179998</xdr:rowOff>
    </xdr:from>
    <xdr:to>
      <xdr:col>17</xdr:col>
      <xdr:colOff>446821</xdr:colOff>
      <xdr:row>356</xdr:row>
      <xdr:rowOff>162535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508E5B9-1A5C-4CA9-A8AF-3503B9BEC8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539262</xdr:colOff>
      <xdr:row>313</xdr:row>
      <xdr:rowOff>62716</xdr:rowOff>
    </xdr:from>
    <xdr:to>
      <xdr:col>25</xdr:col>
      <xdr:colOff>35170</xdr:colOff>
      <xdr:row>358</xdr:row>
      <xdr:rowOff>58615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1FDB87-4887-4B83-8880-A9F0F84BE7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493058</xdr:colOff>
      <xdr:row>58</xdr:row>
      <xdr:rowOff>11205</xdr:rowOff>
    </xdr:from>
    <xdr:to>
      <xdr:col>25</xdr:col>
      <xdr:colOff>470646</xdr:colOff>
      <xdr:row>83</xdr:row>
      <xdr:rowOff>167639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4C0943-66C4-4276-8AAD-D44DA58471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728381</xdr:colOff>
      <xdr:row>85</xdr:row>
      <xdr:rowOff>67235</xdr:rowOff>
    </xdr:from>
    <xdr:to>
      <xdr:col>24</xdr:col>
      <xdr:colOff>201705</xdr:colOff>
      <xdr:row>110</xdr:row>
      <xdr:rowOff>112058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931164-2730-43AA-8B64-322FFB4161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wayenberg\OneDrive%20-%20DXC%20Production\Data\CORONA\Doodsoorz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5"/>
      <sheetName val="Sheet4"/>
      <sheetName val="Sheet1"/>
      <sheetName val="Sheet3"/>
    </sheetNames>
    <sheetDataSet>
      <sheetData sheetId="0"/>
      <sheetData sheetId="1"/>
      <sheetData sheetId="2">
        <row r="72">
          <cell r="B72">
            <v>2009</v>
          </cell>
          <cell r="C72">
            <v>2010</v>
          </cell>
          <cell r="D72">
            <v>2011</v>
          </cell>
          <cell r="E72">
            <v>2012</v>
          </cell>
          <cell r="F72">
            <v>2013</v>
          </cell>
          <cell r="G72">
            <v>2014</v>
          </cell>
          <cell r="H72">
            <v>2015</v>
          </cell>
          <cell r="I72">
            <v>2016</v>
          </cell>
          <cell r="J72">
            <v>2017</v>
          </cell>
        </row>
        <row r="73">
          <cell r="A73" t="str">
            <v>Ziekten van de bloedsomloop</v>
          </cell>
          <cell r="B73">
            <v>0.33734769888733535</v>
          </cell>
          <cell r="C73">
            <v>0.3372056478366644</v>
          </cell>
          <cell r="D73">
            <v>0.32837399520518967</v>
          </cell>
          <cell r="E73">
            <v>0.31715009105849951</v>
          </cell>
          <cell r="F73">
            <v>0.31350767569235516</v>
          </cell>
          <cell r="G73">
            <v>0.31357324175003731</v>
          </cell>
          <cell r="H73">
            <v>0.30977949366814822</v>
          </cell>
          <cell r="I73">
            <v>0.30138150199721936</v>
          </cell>
          <cell r="J73">
            <v>0.29227879664511391</v>
          </cell>
        </row>
        <row r="74">
          <cell r="A74" t="str">
            <v>Neoplasmata (Kankers)</v>
          </cell>
          <cell r="B74">
            <v>0.2414376520073786</v>
          </cell>
          <cell r="C74">
            <v>0.24694735126703837</v>
          </cell>
          <cell r="D74">
            <v>0.24950641658440276</v>
          </cell>
          <cell r="E74">
            <v>0.23732954293075112</v>
          </cell>
          <cell r="F74">
            <v>0.24067400623753321</v>
          </cell>
          <cell r="G74">
            <v>0.25111128978532293</v>
          </cell>
          <cell r="H74">
            <v>0.2369875309563205</v>
          </cell>
          <cell r="I74">
            <v>0.24433385562642068</v>
          </cell>
          <cell r="J74">
            <v>0.23813430338618971</v>
          </cell>
        </row>
        <row r="75">
          <cell r="A75" t="str">
            <v>Ziekten van het ademhalingssysteem</v>
          </cell>
          <cell r="B75">
            <v>0.11926777972295002</v>
          </cell>
          <cell r="C75">
            <v>0.1152382171832986</v>
          </cell>
          <cell r="D75">
            <v>0.11144408405020448</v>
          </cell>
          <cell r="E75">
            <v>0.11581086483365166</v>
          </cell>
          <cell r="F75">
            <v>0.1143253876417496</v>
          </cell>
          <cell r="G75">
            <v>0.10682165378297975</v>
          </cell>
          <cell r="H75">
            <v>0.11795304372276114</v>
          </cell>
          <cell r="I75">
            <v>0.11283737558757972</v>
          </cell>
          <cell r="J75">
            <v>0.1228829567901901</v>
          </cell>
        </row>
        <row r="76">
          <cell r="A76" t="str">
            <v>Andere natuurlijke oorzaken</v>
          </cell>
          <cell r="B76">
            <v>4.9053588842805279E-2</v>
          </cell>
          <cell r="C76">
            <v>5.7258261648954124E-2</v>
          </cell>
          <cell r="D76">
            <v>6.1016311756686883E-2</v>
          </cell>
          <cell r="E76">
            <v>6.6683693865766447E-2</v>
          </cell>
          <cell r="F76">
            <v>6.6838584542819671E-2</v>
          </cell>
          <cell r="G76">
            <v>6.9548936952251866E-2</v>
          </cell>
          <cell r="H76">
            <v>7.1050838659442631E-2</v>
          </cell>
          <cell r="I76">
            <v>7.4835036303047692E-2</v>
          </cell>
          <cell r="J76">
            <v>7.5323021124556078E-2</v>
          </cell>
        </row>
        <row r="77">
          <cell r="A77" t="str">
            <v>Ziekten van het zenuwstelsel</v>
          </cell>
          <cell r="B77">
            <v>4.5587526876666944E-2</v>
          </cell>
          <cell r="C77">
            <v>4.8365130545111691E-2</v>
          </cell>
          <cell r="D77">
            <v>4.9099797865839324E-2</v>
          </cell>
          <cell r="E77">
            <v>5.4313063563274554E-2</v>
          </cell>
          <cell r="F77">
            <v>5.3911682701314731E-2</v>
          </cell>
          <cell r="G77">
            <v>5.2193289762350534E-2</v>
          </cell>
          <cell r="H77">
            <v>5.4137062150558565E-2</v>
          </cell>
          <cell r="I77">
            <v>5.488491161476839E-2</v>
          </cell>
          <cell r="J77">
            <v>5.6724344512688769E-2</v>
          </cell>
        </row>
        <row r="78">
          <cell r="A78" t="str">
            <v>Psychische stoornissen en gedragsstoornissen</v>
          </cell>
          <cell r="B78">
            <v>4.0817285662252824E-2</v>
          </cell>
          <cell r="C78">
            <v>3.9541840785016706E-2</v>
          </cell>
          <cell r="D78">
            <v>4.0744135758943263E-2</v>
          </cell>
          <cell r="E78">
            <v>4.6373206591746992E-2</v>
          </cell>
          <cell r="F78">
            <v>4.9073737340342295E-2</v>
          </cell>
          <cell r="G78">
            <v>4.8391357783622975E-2</v>
          </cell>
          <cell r="H78">
            <v>5.3185391861056135E-2</v>
          </cell>
          <cell r="I78">
            <v>5.3660097543751242E-2</v>
          </cell>
          <cell r="J78">
            <v>5.6260187174145354E-2</v>
          </cell>
        </row>
        <row r="79">
          <cell r="A79" t="str">
            <v>Externe oorzaken van morbiditeit en mortaliteit</v>
          </cell>
          <cell r="B79">
            <v>3.702224154339627E-2</v>
          </cell>
          <cell r="C79">
            <v>3.780744741528827E-2</v>
          </cell>
          <cell r="D79">
            <v>3.9686457011234896E-2</v>
          </cell>
          <cell r="E79">
            <v>4.1598187713765382E-2</v>
          </cell>
          <cell r="F79">
            <v>4.0643149182839067E-2</v>
          </cell>
          <cell r="G79">
            <v>4.0821952424162367E-2</v>
          </cell>
          <cell r="H79">
            <v>4.0608203830472915E-2</v>
          </cell>
          <cell r="I79">
            <v>4.1478162999580695E-2</v>
          </cell>
          <cell r="J79">
            <v>4.1871309679299661E-2</v>
          </cell>
        </row>
        <row r="80">
          <cell r="A80" t="str">
            <v>Ziekten van het spijsverteringsstelsel</v>
          </cell>
          <cell r="B80">
            <v>3.9348615337617937E-2</v>
          </cell>
          <cell r="C80">
            <v>3.8342897717352081E-2</v>
          </cell>
          <cell r="D80">
            <v>4.1167207258026604E-2</v>
          </cell>
          <cell r="E80">
            <v>4.1420512592724203E-2</v>
          </cell>
          <cell r="F80">
            <v>3.8328870080779363E-2</v>
          </cell>
          <cell r="G80">
            <v>3.6790296458804744E-2</v>
          </cell>
          <cell r="H80">
            <v>3.8694048816360078E-2</v>
          </cell>
          <cell r="I80">
            <v>4.0970582393573589E-2</v>
          </cell>
          <cell r="J80">
            <v>4.0360099739856006E-2</v>
          </cell>
        </row>
        <row r="81">
          <cell r="A81" t="str">
            <v>Ziekten van het urogenitaal systeem (blaas/nieren)</v>
          </cell>
          <cell r="B81">
            <v>2.5214132133331766E-2</v>
          </cell>
          <cell r="C81">
            <v>2.6772515103190585E-2</v>
          </cell>
          <cell r="D81">
            <v>2.834579043858412E-2</v>
          </cell>
          <cell r="E81">
            <v>2.6429174254874961E-2</v>
          </cell>
          <cell r="F81">
            <v>2.7661145457951754E-2</v>
          </cell>
          <cell r="G81">
            <v>2.8095243564856823E-2</v>
          </cell>
          <cell r="H81">
            <v>2.9328748012847548E-2</v>
          </cell>
          <cell r="I81">
            <v>3.0885176439432394E-2</v>
          </cell>
          <cell r="J81">
            <v>2.8130093587072677E-2</v>
          </cell>
        </row>
        <row r="82">
          <cell r="A82" t="str">
            <v>Endocriene, voedings- en stofwisselingsziekten</v>
          </cell>
          <cell r="B82">
            <v>2.7716746366509618E-2</v>
          </cell>
          <cell r="C82">
            <v>2.772701346773912E-2</v>
          </cell>
          <cell r="D82">
            <v>2.6853288205706764E-2</v>
          </cell>
          <cell r="E82">
            <v>2.8350286501132679E-2</v>
          </cell>
          <cell r="F82">
            <v>2.7738288094687077E-2</v>
          </cell>
          <cell r="G82">
            <v>2.7474988800955651E-2</v>
          </cell>
          <cell r="H82">
            <v>2.613848965599282E-2</v>
          </cell>
          <cell r="I82">
            <v>2.4683865557345575E-2</v>
          </cell>
          <cell r="J82">
            <v>2.5971222245010309E-2</v>
          </cell>
        </row>
        <row r="83">
          <cell r="A83" t="str">
            <v>Bepaalde infectieziekten en parasitaire aandoeningen</v>
          </cell>
          <cell r="B83">
            <v>2.4003947785832619E-2</v>
          </cell>
          <cell r="C83">
            <v>2.4793677030346063E-2</v>
          </cell>
          <cell r="D83">
            <v>2.3750763879095568E-2</v>
          </cell>
          <cell r="E83">
            <v>2.4541376093812465E-2</v>
          </cell>
          <cell r="F83">
            <v>2.7297473027628083E-2</v>
          </cell>
          <cell r="G83">
            <v>2.5177748934655013E-2</v>
          </cell>
          <cell r="H83">
            <v>2.2137148666039431E-2</v>
          </cell>
          <cell r="I83">
            <v>2.0038399576280539E-2</v>
          </cell>
          <cell r="J83">
            <v>2.2063665115877418E-2</v>
          </cell>
        </row>
        <row r="84">
          <cell r="A84" t="str">
            <v>Onbekend</v>
          </cell>
          <cell r="B84">
            <v>1.318278483392276E-2</v>
          </cell>
          <cell r="C84">
            <v>0</v>
          </cell>
          <cell r="D84">
            <v>1.1751986085648475E-5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1.1034361000154481E-5</v>
          </cell>
          <cell r="J84">
            <v>0</v>
          </cell>
        </row>
      </sheetData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wayenberg\OneDrive%20-%20DXC%20Production\Data\CORONA\Doodsoorzke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ayenberg, Kurt" refreshedDate="44136.584908101853" createdVersion="6" refreshedVersion="6" minRefreshableVersion="3" recordCount="41279" xr:uid="{45FF4B2B-6DA0-4061-A321-F09067470012}">
  <cacheSource type="worksheet">
    <worksheetSource ref="C1:I1048576" sheet="Sheet1" r:id="rId2"/>
  </cacheSource>
  <cacheFields count="7">
    <cacheField name="YEAR" numFmtId="0">
      <sharedItems containsString="0" containsBlank="1" containsNumber="1" containsInteger="1" minValue="2009" maxValue="2017" count="10">
        <n v="2009"/>
        <n v="2010"/>
        <n v="2011"/>
        <n v="2012"/>
        <n v="2013"/>
        <n v="2014"/>
        <n v="2015"/>
        <n v="2016"/>
        <n v="2017"/>
        <m/>
      </sharedItems>
    </cacheField>
    <cacheField name="CD_AGE" numFmtId="0">
      <sharedItems containsBlank="1"/>
    </cacheField>
    <cacheField name="Group" numFmtId="0">
      <sharedItems containsBlank="1" count="3">
        <s v="65-"/>
        <s v="65+"/>
        <m/>
      </sharedItems>
    </cacheField>
    <cacheField name="MS_SEX_" numFmtId="0">
      <sharedItems containsBlank="1"/>
    </cacheField>
    <cacheField name="CHAP_COD" numFmtId="0">
      <sharedItems containsBlank="1"/>
    </cacheField>
    <cacheField name="COUNT" numFmtId="0">
      <sharedItems containsString="0" containsBlank="1" containsNumber="1" containsInteger="1" minValue="1" maxValue="697"/>
    </cacheField>
    <cacheField name="Oorzaak" numFmtId="0">
      <sharedItems containsBlank="1" count="13">
        <s v="Bepaalde infectieziekten en parasitaire aandoeningen"/>
        <s v="Neoplasmata (Kankers)"/>
        <s v="Endocriene, voedings- en stofwisselingsziekten"/>
        <s v="Ziekten van het zenuwstelsel"/>
        <s v="Ziekten van het ademhalingssysteem"/>
        <s v="Andere natuurlijke oorzaken"/>
        <s v="Externe oorzaken van morbiditeit en mortaliteit"/>
        <s v="Onbekend"/>
        <s v="Ziekten van de bloedsomloop"/>
        <s v="Ziekten van het spijsverteringsstelsel"/>
        <s v="Psychische stoornissen en gedragsstoornissen"/>
        <s v="Ziekten van het urogenitaal systeem (blaas/nieren)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279">
  <r>
    <x v="0"/>
    <s v="0-24"/>
    <x v="0"/>
    <s v="F"/>
    <s v="A00-B99"/>
    <n v="1"/>
    <x v="0"/>
  </r>
  <r>
    <x v="0"/>
    <s v="0-24"/>
    <x v="0"/>
    <s v="F"/>
    <s v="C00-D48"/>
    <n v="4"/>
    <x v="1"/>
  </r>
  <r>
    <x v="0"/>
    <s v="0-24"/>
    <x v="0"/>
    <s v="F"/>
    <s v="E00-E90"/>
    <n v="1"/>
    <x v="2"/>
  </r>
  <r>
    <x v="0"/>
    <s v="0-24"/>
    <x v="0"/>
    <s v="F"/>
    <s v="G00-G99"/>
    <n v="1"/>
    <x v="3"/>
  </r>
  <r>
    <x v="0"/>
    <s v="0-24"/>
    <x v="0"/>
    <s v="F"/>
    <s v="J00-J99"/>
    <n v="1"/>
    <x v="4"/>
  </r>
  <r>
    <x v="0"/>
    <s v="0-24"/>
    <x v="0"/>
    <s v="F"/>
    <s v="P00-P96"/>
    <n v="7"/>
    <x v="5"/>
  </r>
  <r>
    <x v="0"/>
    <s v="0-24"/>
    <x v="0"/>
    <s v="F"/>
    <s v="Q00-Q99"/>
    <n v="5"/>
    <x v="5"/>
  </r>
  <r>
    <x v="0"/>
    <s v="0-24"/>
    <x v="0"/>
    <s v="F"/>
    <s v="R00-R99"/>
    <n v="3"/>
    <x v="5"/>
  </r>
  <r>
    <x v="0"/>
    <s v="0-24"/>
    <x v="0"/>
    <s v="F"/>
    <s v="V01-Y98"/>
    <n v="3"/>
    <x v="6"/>
  </r>
  <r>
    <x v="0"/>
    <s v="0-24"/>
    <x v="0"/>
    <s v="M"/>
    <s v="A00-B99"/>
    <n v="1"/>
    <x v="0"/>
  </r>
  <r>
    <x v="0"/>
    <s v="0-24"/>
    <x v="0"/>
    <s v="M"/>
    <s v="E00-E90"/>
    <n v="1"/>
    <x v="2"/>
  </r>
  <r>
    <x v="0"/>
    <s v="0-24"/>
    <x v="0"/>
    <s v="M"/>
    <s v="G00-G99"/>
    <n v="2"/>
    <x v="3"/>
  </r>
  <r>
    <x v="0"/>
    <s v="0-24"/>
    <x v="0"/>
    <s v="M"/>
    <s v="J00-J99"/>
    <n v="3"/>
    <x v="4"/>
  </r>
  <r>
    <x v="0"/>
    <s v="0-24"/>
    <x v="0"/>
    <s v="M"/>
    <s v="P00-P96"/>
    <n v="3"/>
    <x v="5"/>
  </r>
  <r>
    <x v="0"/>
    <s v="0-24"/>
    <x v="0"/>
    <s v="M"/>
    <s v="Q00-Q99"/>
    <n v="4"/>
    <x v="5"/>
  </r>
  <r>
    <x v="0"/>
    <s v="0-24"/>
    <x v="0"/>
    <s v="M"/>
    <s v="R00-R99"/>
    <n v="3"/>
    <x v="5"/>
  </r>
  <r>
    <x v="0"/>
    <s v="0-24"/>
    <x v="0"/>
    <s v="M"/>
    <s v="UNK"/>
    <n v="1"/>
    <x v="7"/>
  </r>
  <r>
    <x v="0"/>
    <s v="0-24"/>
    <x v="0"/>
    <s v="M"/>
    <s v="V01-Y98"/>
    <n v="14"/>
    <x v="6"/>
  </r>
  <r>
    <x v="0"/>
    <s v="25-44"/>
    <x v="0"/>
    <s v="F"/>
    <s v="A00-B99"/>
    <n v="1"/>
    <x v="0"/>
  </r>
  <r>
    <x v="0"/>
    <s v="25-44"/>
    <x v="0"/>
    <s v="F"/>
    <s v="C00-D48"/>
    <n v="17"/>
    <x v="1"/>
  </r>
  <r>
    <x v="0"/>
    <s v="25-44"/>
    <x v="0"/>
    <s v="F"/>
    <s v="E00-E90"/>
    <n v="4"/>
    <x v="2"/>
  </r>
  <r>
    <x v="0"/>
    <s v="25-44"/>
    <x v="0"/>
    <s v="F"/>
    <s v="G00-G99"/>
    <n v="2"/>
    <x v="3"/>
  </r>
  <r>
    <x v="0"/>
    <s v="25-44"/>
    <x v="0"/>
    <s v="F"/>
    <s v="I00-I99"/>
    <n v="7"/>
    <x v="8"/>
  </r>
  <r>
    <x v="0"/>
    <s v="25-44"/>
    <x v="0"/>
    <s v="F"/>
    <s v="J00-J99"/>
    <n v="3"/>
    <x v="4"/>
  </r>
  <r>
    <x v="0"/>
    <s v="25-44"/>
    <x v="0"/>
    <s v="F"/>
    <s v="K00-K93"/>
    <n v="2"/>
    <x v="9"/>
  </r>
  <r>
    <x v="0"/>
    <s v="25-44"/>
    <x v="0"/>
    <s v="F"/>
    <s v="M00-M99"/>
    <n v="1"/>
    <x v="5"/>
  </r>
  <r>
    <x v="0"/>
    <s v="25-44"/>
    <x v="0"/>
    <s v="F"/>
    <s v="Q00-Q99"/>
    <n v="2"/>
    <x v="5"/>
  </r>
  <r>
    <x v="0"/>
    <s v="25-44"/>
    <x v="0"/>
    <s v="F"/>
    <s v="R00-R99"/>
    <n v="2"/>
    <x v="5"/>
  </r>
  <r>
    <x v="0"/>
    <s v="25-44"/>
    <x v="0"/>
    <s v="F"/>
    <s v="V01-Y98"/>
    <n v="9"/>
    <x v="6"/>
  </r>
  <r>
    <x v="0"/>
    <s v="25-44"/>
    <x v="0"/>
    <s v="M"/>
    <s v="A00-B99"/>
    <n v="2"/>
    <x v="0"/>
  </r>
  <r>
    <x v="0"/>
    <s v="25-44"/>
    <x v="0"/>
    <s v="M"/>
    <s v="C00-D48"/>
    <n v="9"/>
    <x v="1"/>
  </r>
  <r>
    <x v="0"/>
    <s v="25-44"/>
    <x v="0"/>
    <s v="M"/>
    <s v="E00-E90"/>
    <n v="1"/>
    <x v="2"/>
  </r>
  <r>
    <x v="0"/>
    <s v="25-44"/>
    <x v="0"/>
    <s v="M"/>
    <s v="F00-F99"/>
    <n v="2"/>
    <x v="10"/>
  </r>
  <r>
    <x v="0"/>
    <s v="25-44"/>
    <x v="0"/>
    <s v="M"/>
    <s v="G00-G99"/>
    <n v="2"/>
    <x v="3"/>
  </r>
  <r>
    <x v="0"/>
    <s v="25-44"/>
    <x v="0"/>
    <s v="M"/>
    <s v="I00-I99"/>
    <n v="18"/>
    <x v="8"/>
  </r>
  <r>
    <x v="0"/>
    <s v="25-44"/>
    <x v="0"/>
    <s v="M"/>
    <s v="J00-J99"/>
    <n v="2"/>
    <x v="4"/>
  </r>
  <r>
    <x v="0"/>
    <s v="25-44"/>
    <x v="0"/>
    <s v="M"/>
    <s v="K00-K93"/>
    <n v="3"/>
    <x v="9"/>
  </r>
  <r>
    <x v="0"/>
    <s v="25-44"/>
    <x v="0"/>
    <s v="M"/>
    <s v="P00-P96"/>
    <n v="2"/>
    <x v="5"/>
  </r>
  <r>
    <x v="0"/>
    <s v="25-44"/>
    <x v="0"/>
    <s v="M"/>
    <s v="R00-R99"/>
    <n v="7"/>
    <x v="5"/>
  </r>
  <r>
    <x v="0"/>
    <s v="25-44"/>
    <x v="0"/>
    <s v="M"/>
    <s v="UNK"/>
    <n v="2"/>
    <x v="7"/>
  </r>
  <r>
    <x v="0"/>
    <s v="25-44"/>
    <x v="0"/>
    <s v="M"/>
    <s v="V01-Y98"/>
    <n v="39"/>
    <x v="6"/>
  </r>
  <r>
    <x v="0"/>
    <s v="45-64"/>
    <x v="0"/>
    <s v="F"/>
    <s v="A00-B99"/>
    <n v="6"/>
    <x v="0"/>
  </r>
  <r>
    <x v="0"/>
    <s v="45-64"/>
    <x v="0"/>
    <s v="F"/>
    <s v="C00-D48"/>
    <n v="118"/>
    <x v="1"/>
  </r>
  <r>
    <x v="0"/>
    <s v="45-64"/>
    <x v="0"/>
    <s v="F"/>
    <s v="E00-E90"/>
    <n v="4"/>
    <x v="2"/>
  </r>
  <r>
    <x v="0"/>
    <s v="45-64"/>
    <x v="0"/>
    <s v="F"/>
    <s v="F00-F99"/>
    <n v="4"/>
    <x v="10"/>
  </r>
  <r>
    <x v="0"/>
    <s v="45-64"/>
    <x v="0"/>
    <s v="F"/>
    <s v="G00-G99"/>
    <n v="14"/>
    <x v="3"/>
  </r>
  <r>
    <x v="0"/>
    <s v="45-64"/>
    <x v="0"/>
    <s v="F"/>
    <s v="H60-H95"/>
    <n v="1"/>
    <x v="5"/>
  </r>
  <r>
    <x v="0"/>
    <s v="45-64"/>
    <x v="0"/>
    <s v="F"/>
    <s v="I00-I99"/>
    <n v="49"/>
    <x v="8"/>
  </r>
  <r>
    <x v="0"/>
    <s v="45-64"/>
    <x v="0"/>
    <s v="F"/>
    <s v="J00-J99"/>
    <n v="18"/>
    <x v="4"/>
  </r>
  <r>
    <x v="0"/>
    <s v="45-64"/>
    <x v="0"/>
    <s v="F"/>
    <s v="K00-K93"/>
    <n v="13"/>
    <x v="9"/>
  </r>
  <r>
    <x v="0"/>
    <s v="45-64"/>
    <x v="0"/>
    <s v="F"/>
    <s v="L00-L99"/>
    <n v="2"/>
    <x v="5"/>
  </r>
  <r>
    <x v="0"/>
    <s v="45-64"/>
    <x v="0"/>
    <s v="F"/>
    <s v="M00-M99"/>
    <n v="1"/>
    <x v="5"/>
  </r>
  <r>
    <x v="0"/>
    <s v="45-64"/>
    <x v="0"/>
    <s v="F"/>
    <s v="N00-N99"/>
    <n v="3"/>
    <x v="11"/>
  </r>
  <r>
    <x v="0"/>
    <s v="45-64"/>
    <x v="0"/>
    <s v="F"/>
    <s v="Q00-Q99"/>
    <n v="2"/>
    <x v="5"/>
  </r>
  <r>
    <x v="0"/>
    <s v="45-64"/>
    <x v="0"/>
    <s v="F"/>
    <s v="R00-R99"/>
    <n v="4"/>
    <x v="5"/>
  </r>
  <r>
    <x v="0"/>
    <s v="45-64"/>
    <x v="0"/>
    <s v="F"/>
    <s v="UNK"/>
    <n v="2"/>
    <x v="7"/>
  </r>
  <r>
    <x v="0"/>
    <s v="45-64"/>
    <x v="0"/>
    <s v="F"/>
    <s v="V01-Y98"/>
    <n v="21"/>
    <x v="6"/>
  </r>
  <r>
    <x v="0"/>
    <s v="45-64"/>
    <x v="0"/>
    <s v="M"/>
    <s v="A00-B99"/>
    <n v="5"/>
    <x v="0"/>
  </r>
  <r>
    <x v="0"/>
    <s v="45-64"/>
    <x v="0"/>
    <s v="M"/>
    <s v="C00-D48"/>
    <n v="182"/>
    <x v="1"/>
  </r>
  <r>
    <x v="0"/>
    <s v="45-64"/>
    <x v="0"/>
    <s v="M"/>
    <s v="E00-E90"/>
    <n v="6"/>
    <x v="2"/>
  </r>
  <r>
    <x v="0"/>
    <s v="45-64"/>
    <x v="0"/>
    <s v="M"/>
    <s v="F00-F99"/>
    <n v="5"/>
    <x v="10"/>
  </r>
  <r>
    <x v="0"/>
    <s v="45-64"/>
    <x v="0"/>
    <s v="M"/>
    <s v="G00-G99"/>
    <n v="8"/>
    <x v="3"/>
  </r>
  <r>
    <x v="0"/>
    <s v="45-64"/>
    <x v="0"/>
    <s v="M"/>
    <s v="I00-I99"/>
    <n v="150"/>
    <x v="8"/>
  </r>
  <r>
    <x v="0"/>
    <s v="45-64"/>
    <x v="0"/>
    <s v="M"/>
    <s v="J00-J99"/>
    <n v="29"/>
    <x v="4"/>
  </r>
  <r>
    <x v="0"/>
    <s v="45-64"/>
    <x v="0"/>
    <s v="M"/>
    <s v="K00-K93"/>
    <n v="29"/>
    <x v="9"/>
  </r>
  <r>
    <x v="0"/>
    <s v="45-64"/>
    <x v="0"/>
    <s v="M"/>
    <s v="M00-M99"/>
    <n v="3"/>
    <x v="5"/>
  </r>
  <r>
    <x v="0"/>
    <s v="45-64"/>
    <x v="0"/>
    <s v="M"/>
    <s v="N00-N99"/>
    <n v="3"/>
    <x v="11"/>
  </r>
  <r>
    <x v="0"/>
    <s v="45-64"/>
    <x v="0"/>
    <s v="M"/>
    <s v="Q00-Q99"/>
    <n v="3"/>
    <x v="5"/>
  </r>
  <r>
    <x v="0"/>
    <s v="45-64"/>
    <x v="0"/>
    <s v="M"/>
    <s v="R00-R99"/>
    <n v="16"/>
    <x v="5"/>
  </r>
  <r>
    <x v="0"/>
    <s v="45-64"/>
    <x v="0"/>
    <s v="M"/>
    <s v="UNK"/>
    <n v="4"/>
    <x v="7"/>
  </r>
  <r>
    <x v="0"/>
    <s v="45-64"/>
    <x v="0"/>
    <s v="M"/>
    <s v="V01-Y98"/>
    <n v="38"/>
    <x v="6"/>
  </r>
  <r>
    <x v="0"/>
    <s v="65-74"/>
    <x v="1"/>
    <s v="F"/>
    <s v="A00-B99"/>
    <n v="11"/>
    <x v="0"/>
  </r>
  <r>
    <x v="0"/>
    <s v="65-74"/>
    <x v="1"/>
    <s v="F"/>
    <s v="C00-D48"/>
    <n v="136"/>
    <x v="1"/>
  </r>
  <r>
    <x v="0"/>
    <s v="65-74"/>
    <x v="1"/>
    <s v="F"/>
    <s v="D50-D89"/>
    <n v="1"/>
    <x v="5"/>
  </r>
  <r>
    <x v="0"/>
    <s v="65-74"/>
    <x v="1"/>
    <s v="F"/>
    <s v="E00-E90"/>
    <n v="9"/>
    <x v="2"/>
  </r>
  <r>
    <x v="0"/>
    <s v="65-74"/>
    <x v="1"/>
    <s v="F"/>
    <s v="F00-F99"/>
    <n v="9"/>
    <x v="10"/>
  </r>
  <r>
    <x v="0"/>
    <s v="65-74"/>
    <x v="1"/>
    <s v="F"/>
    <s v="G00-G99"/>
    <n v="19"/>
    <x v="3"/>
  </r>
  <r>
    <x v="0"/>
    <s v="65-74"/>
    <x v="1"/>
    <s v="F"/>
    <s v="I00-I99"/>
    <n v="89"/>
    <x v="8"/>
  </r>
  <r>
    <x v="0"/>
    <s v="65-74"/>
    <x v="1"/>
    <s v="F"/>
    <s v="J00-J99"/>
    <n v="27"/>
    <x v="4"/>
  </r>
  <r>
    <x v="0"/>
    <s v="65-74"/>
    <x v="1"/>
    <s v="F"/>
    <s v="K00-K93"/>
    <n v="11"/>
    <x v="9"/>
  </r>
  <r>
    <x v="0"/>
    <s v="65-74"/>
    <x v="1"/>
    <s v="F"/>
    <s v="M00-M99"/>
    <n v="2"/>
    <x v="5"/>
  </r>
  <r>
    <x v="0"/>
    <s v="65-74"/>
    <x v="1"/>
    <s v="F"/>
    <s v="N00-N99"/>
    <n v="5"/>
    <x v="11"/>
  </r>
  <r>
    <x v="0"/>
    <s v="65-74"/>
    <x v="1"/>
    <s v="F"/>
    <s v="R00-R99"/>
    <n v="3"/>
    <x v="5"/>
  </r>
  <r>
    <x v="0"/>
    <s v="65-74"/>
    <x v="1"/>
    <s v="F"/>
    <s v="UNK"/>
    <n v="5"/>
    <x v="7"/>
  </r>
  <r>
    <x v="0"/>
    <s v="65-74"/>
    <x v="1"/>
    <s v="F"/>
    <s v="V01-Y98"/>
    <n v="13"/>
    <x v="6"/>
  </r>
  <r>
    <x v="0"/>
    <s v="65-74"/>
    <x v="1"/>
    <s v="M"/>
    <s v="A00-B99"/>
    <n v="10"/>
    <x v="0"/>
  </r>
  <r>
    <x v="0"/>
    <s v="65-74"/>
    <x v="1"/>
    <s v="M"/>
    <s v="C00-D48"/>
    <n v="224"/>
    <x v="1"/>
  </r>
  <r>
    <x v="0"/>
    <s v="65-74"/>
    <x v="1"/>
    <s v="M"/>
    <s v="E00-E90"/>
    <n v="8"/>
    <x v="2"/>
  </r>
  <r>
    <x v="0"/>
    <s v="65-74"/>
    <x v="1"/>
    <s v="M"/>
    <s v="F00-F99"/>
    <n v="8"/>
    <x v="10"/>
  </r>
  <r>
    <x v="0"/>
    <s v="65-74"/>
    <x v="1"/>
    <s v="M"/>
    <s v="G00-G99"/>
    <n v="15"/>
    <x v="3"/>
  </r>
  <r>
    <x v="0"/>
    <s v="65-74"/>
    <x v="1"/>
    <s v="M"/>
    <s v="I00-I99"/>
    <n v="151"/>
    <x v="8"/>
  </r>
  <r>
    <x v="0"/>
    <s v="65-74"/>
    <x v="1"/>
    <s v="M"/>
    <s v="J00-J99"/>
    <n v="68"/>
    <x v="4"/>
  </r>
  <r>
    <x v="0"/>
    <s v="65-74"/>
    <x v="1"/>
    <s v="M"/>
    <s v="K00-K93"/>
    <n v="21"/>
    <x v="9"/>
  </r>
  <r>
    <x v="0"/>
    <s v="65-74"/>
    <x v="1"/>
    <s v="M"/>
    <s v="N00-N99"/>
    <n v="5"/>
    <x v="11"/>
  </r>
  <r>
    <x v="0"/>
    <s v="65-74"/>
    <x v="1"/>
    <s v="M"/>
    <s v="Q00-Q99"/>
    <n v="1"/>
    <x v="5"/>
  </r>
  <r>
    <x v="0"/>
    <s v="65-74"/>
    <x v="1"/>
    <s v="M"/>
    <s v="R00-R99"/>
    <n v="12"/>
    <x v="5"/>
  </r>
  <r>
    <x v="0"/>
    <s v="65-74"/>
    <x v="1"/>
    <s v="M"/>
    <s v="UNK"/>
    <n v="5"/>
    <x v="7"/>
  </r>
  <r>
    <x v="0"/>
    <s v="65-74"/>
    <x v="1"/>
    <s v="M"/>
    <s v="V01-Y98"/>
    <n v="24"/>
    <x v="6"/>
  </r>
  <r>
    <x v="0"/>
    <s v="75-84"/>
    <x v="1"/>
    <s v="F"/>
    <s v="A00-B99"/>
    <n v="24"/>
    <x v="0"/>
  </r>
  <r>
    <x v="0"/>
    <s v="75-84"/>
    <x v="1"/>
    <s v="F"/>
    <s v="C00-D48"/>
    <n v="203"/>
    <x v="1"/>
  </r>
  <r>
    <x v="0"/>
    <s v="75-84"/>
    <x v="1"/>
    <s v="F"/>
    <s v="D50-D89"/>
    <n v="5"/>
    <x v="5"/>
  </r>
  <r>
    <x v="0"/>
    <s v="75-84"/>
    <x v="1"/>
    <s v="F"/>
    <s v="E00-E90"/>
    <n v="36"/>
    <x v="2"/>
  </r>
  <r>
    <x v="0"/>
    <s v="75-84"/>
    <x v="1"/>
    <s v="F"/>
    <s v="F00-F99"/>
    <n v="59"/>
    <x v="10"/>
  </r>
  <r>
    <x v="0"/>
    <s v="75-84"/>
    <x v="1"/>
    <s v="F"/>
    <s v="G00-G99"/>
    <n v="39"/>
    <x v="3"/>
  </r>
  <r>
    <x v="0"/>
    <s v="75-84"/>
    <x v="1"/>
    <s v="F"/>
    <s v="I00-I99"/>
    <n v="367"/>
    <x v="8"/>
  </r>
  <r>
    <x v="0"/>
    <s v="75-84"/>
    <x v="1"/>
    <s v="F"/>
    <s v="J00-J99"/>
    <n v="157"/>
    <x v="4"/>
  </r>
  <r>
    <x v="0"/>
    <s v="75-84"/>
    <x v="1"/>
    <s v="F"/>
    <s v="K00-K93"/>
    <n v="40"/>
    <x v="9"/>
  </r>
  <r>
    <x v="0"/>
    <s v="75-84"/>
    <x v="1"/>
    <s v="F"/>
    <s v="L00-L99"/>
    <n v="5"/>
    <x v="5"/>
  </r>
  <r>
    <x v="0"/>
    <s v="75-84"/>
    <x v="1"/>
    <s v="F"/>
    <s v="M00-M99"/>
    <n v="8"/>
    <x v="5"/>
  </r>
  <r>
    <x v="0"/>
    <s v="75-84"/>
    <x v="1"/>
    <s v="F"/>
    <s v="N00-N99"/>
    <n v="26"/>
    <x v="11"/>
  </r>
  <r>
    <x v="0"/>
    <s v="75-84"/>
    <x v="1"/>
    <s v="F"/>
    <s v="R00-R99"/>
    <n v="21"/>
    <x v="5"/>
  </r>
  <r>
    <x v="0"/>
    <s v="75-84"/>
    <x v="1"/>
    <s v="F"/>
    <s v="UNK"/>
    <n v="9"/>
    <x v="7"/>
  </r>
  <r>
    <x v="0"/>
    <s v="75-84"/>
    <x v="1"/>
    <s v="F"/>
    <s v="V01-Y98"/>
    <n v="37"/>
    <x v="6"/>
  </r>
  <r>
    <x v="0"/>
    <s v="75-84"/>
    <x v="1"/>
    <s v="M"/>
    <s v="A00-B99"/>
    <n v="26"/>
    <x v="0"/>
  </r>
  <r>
    <x v="0"/>
    <s v="75-84"/>
    <x v="1"/>
    <s v="M"/>
    <s v="C00-D48"/>
    <n v="301"/>
    <x v="1"/>
  </r>
  <r>
    <x v="0"/>
    <s v="75-84"/>
    <x v="1"/>
    <s v="M"/>
    <s v="D50-D89"/>
    <n v="2"/>
    <x v="5"/>
  </r>
  <r>
    <x v="0"/>
    <s v="75-84"/>
    <x v="1"/>
    <s v="M"/>
    <s v="E00-E90"/>
    <n v="12"/>
    <x v="2"/>
  </r>
  <r>
    <x v="0"/>
    <s v="75-84"/>
    <x v="1"/>
    <s v="M"/>
    <s v="F00-F99"/>
    <n v="36"/>
    <x v="10"/>
  </r>
  <r>
    <x v="0"/>
    <s v="75-84"/>
    <x v="1"/>
    <s v="M"/>
    <s v="G00-G99"/>
    <n v="50"/>
    <x v="3"/>
  </r>
  <r>
    <x v="0"/>
    <s v="75-84"/>
    <x v="1"/>
    <s v="M"/>
    <s v="I00-I99"/>
    <n v="378"/>
    <x v="8"/>
  </r>
  <r>
    <x v="0"/>
    <s v="75-84"/>
    <x v="1"/>
    <s v="M"/>
    <s v="J00-J99"/>
    <n v="193"/>
    <x v="4"/>
  </r>
  <r>
    <x v="0"/>
    <s v="75-84"/>
    <x v="1"/>
    <s v="M"/>
    <s v="K00-K93"/>
    <n v="38"/>
    <x v="9"/>
  </r>
  <r>
    <x v="0"/>
    <s v="75-84"/>
    <x v="1"/>
    <s v="M"/>
    <s v="L00-L99"/>
    <n v="3"/>
    <x v="5"/>
  </r>
  <r>
    <x v="0"/>
    <s v="75-84"/>
    <x v="1"/>
    <s v="M"/>
    <s v="M00-M99"/>
    <n v="2"/>
    <x v="5"/>
  </r>
  <r>
    <x v="0"/>
    <s v="75-84"/>
    <x v="1"/>
    <s v="M"/>
    <s v="N00-N99"/>
    <n v="24"/>
    <x v="11"/>
  </r>
  <r>
    <x v="0"/>
    <s v="75-84"/>
    <x v="1"/>
    <s v="M"/>
    <s v="R00-R99"/>
    <n v="28"/>
    <x v="5"/>
  </r>
  <r>
    <x v="0"/>
    <s v="75-84"/>
    <x v="1"/>
    <s v="M"/>
    <s v="UNK"/>
    <n v="9"/>
    <x v="7"/>
  </r>
  <r>
    <x v="0"/>
    <s v="75-84"/>
    <x v="1"/>
    <s v="M"/>
    <s v="V01-Y98"/>
    <n v="26"/>
    <x v="6"/>
  </r>
  <r>
    <x v="0"/>
    <s v="85+"/>
    <x v="1"/>
    <s v="F"/>
    <s v="A00-B99"/>
    <n v="32"/>
    <x v="0"/>
  </r>
  <r>
    <x v="0"/>
    <s v="85+"/>
    <x v="1"/>
    <s v="F"/>
    <s v="C00-D48"/>
    <n v="143"/>
    <x v="1"/>
  </r>
  <r>
    <x v="0"/>
    <s v="85+"/>
    <x v="1"/>
    <s v="F"/>
    <s v="D50-D89"/>
    <n v="6"/>
    <x v="5"/>
  </r>
  <r>
    <x v="0"/>
    <s v="85+"/>
    <x v="1"/>
    <s v="F"/>
    <s v="E00-E90"/>
    <n v="31"/>
    <x v="2"/>
  </r>
  <r>
    <x v="0"/>
    <s v="85+"/>
    <x v="1"/>
    <s v="F"/>
    <s v="F00-F99"/>
    <n v="103"/>
    <x v="10"/>
  </r>
  <r>
    <x v="0"/>
    <s v="85+"/>
    <x v="1"/>
    <s v="F"/>
    <s v="G00-G99"/>
    <n v="44"/>
    <x v="3"/>
  </r>
  <r>
    <x v="0"/>
    <s v="85+"/>
    <x v="1"/>
    <s v="F"/>
    <s v="I00-I99"/>
    <n v="575"/>
    <x v="8"/>
  </r>
  <r>
    <x v="0"/>
    <s v="85+"/>
    <x v="1"/>
    <s v="F"/>
    <s v="J00-J99"/>
    <n v="257"/>
    <x v="4"/>
  </r>
  <r>
    <x v="0"/>
    <s v="85+"/>
    <x v="1"/>
    <s v="F"/>
    <s v="K00-K93"/>
    <n v="50"/>
    <x v="9"/>
  </r>
  <r>
    <x v="0"/>
    <s v="85+"/>
    <x v="1"/>
    <s v="F"/>
    <s v="L00-L99"/>
    <n v="3"/>
    <x v="5"/>
  </r>
  <r>
    <x v="0"/>
    <s v="85+"/>
    <x v="1"/>
    <s v="F"/>
    <s v="M00-M99"/>
    <n v="2"/>
    <x v="5"/>
  </r>
  <r>
    <x v="0"/>
    <s v="85+"/>
    <x v="1"/>
    <s v="F"/>
    <s v="N00-N99"/>
    <n v="32"/>
    <x v="11"/>
  </r>
  <r>
    <x v="0"/>
    <s v="85+"/>
    <x v="1"/>
    <s v="F"/>
    <s v="R00-R99"/>
    <n v="49"/>
    <x v="5"/>
  </r>
  <r>
    <x v="0"/>
    <s v="85+"/>
    <x v="1"/>
    <s v="F"/>
    <s v="UNK"/>
    <n v="12"/>
    <x v="7"/>
  </r>
  <r>
    <x v="0"/>
    <s v="85+"/>
    <x v="1"/>
    <s v="F"/>
    <s v="V01-Y98"/>
    <n v="35"/>
    <x v="6"/>
  </r>
  <r>
    <x v="0"/>
    <s v="85+"/>
    <x v="1"/>
    <s v="M"/>
    <s v="A00-B99"/>
    <n v="21"/>
    <x v="0"/>
  </r>
  <r>
    <x v="0"/>
    <s v="85+"/>
    <x v="1"/>
    <s v="M"/>
    <s v="C00-D48"/>
    <n v="108"/>
    <x v="1"/>
  </r>
  <r>
    <x v="0"/>
    <s v="85+"/>
    <x v="1"/>
    <s v="M"/>
    <s v="D50-D89"/>
    <n v="6"/>
    <x v="5"/>
  </r>
  <r>
    <x v="0"/>
    <s v="85+"/>
    <x v="1"/>
    <s v="M"/>
    <s v="E00-E90"/>
    <n v="13"/>
    <x v="2"/>
  </r>
  <r>
    <x v="0"/>
    <s v="85+"/>
    <x v="1"/>
    <s v="M"/>
    <s v="F00-F99"/>
    <n v="35"/>
    <x v="10"/>
  </r>
  <r>
    <x v="0"/>
    <s v="85+"/>
    <x v="1"/>
    <s v="M"/>
    <s v="G00-G99"/>
    <n v="16"/>
    <x v="3"/>
  </r>
  <r>
    <x v="0"/>
    <s v="85+"/>
    <x v="1"/>
    <s v="M"/>
    <s v="I00-I99"/>
    <n v="288"/>
    <x v="8"/>
  </r>
  <r>
    <x v="0"/>
    <s v="85+"/>
    <x v="1"/>
    <s v="M"/>
    <s v="J00-J99"/>
    <n v="155"/>
    <x v="4"/>
  </r>
  <r>
    <x v="0"/>
    <s v="85+"/>
    <x v="1"/>
    <s v="M"/>
    <s v="K00-K93"/>
    <n v="31"/>
    <x v="9"/>
  </r>
  <r>
    <x v="0"/>
    <s v="85+"/>
    <x v="1"/>
    <s v="M"/>
    <s v="L00-L99"/>
    <n v="1"/>
    <x v="5"/>
  </r>
  <r>
    <x v="0"/>
    <s v="85+"/>
    <x v="1"/>
    <s v="M"/>
    <s v="M00-M99"/>
    <n v="1"/>
    <x v="5"/>
  </r>
  <r>
    <x v="0"/>
    <s v="85+"/>
    <x v="1"/>
    <s v="M"/>
    <s v="N00-N99"/>
    <n v="21"/>
    <x v="11"/>
  </r>
  <r>
    <x v="0"/>
    <s v="85+"/>
    <x v="1"/>
    <s v="M"/>
    <s v="R00-R99"/>
    <n v="17"/>
    <x v="5"/>
  </r>
  <r>
    <x v="0"/>
    <s v="85+"/>
    <x v="1"/>
    <s v="M"/>
    <s v="UNK"/>
    <n v="4"/>
    <x v="7"/>
  </r>
  <r>
    <x v="0"/>
    <s v="85+"/>
    <x v="1"/>
    <s v="M"/>
    <s v="V01-Y98"/>
    <n v="28"/>
    <x v="6"/>
  </r>
  <r>
    <x v="1"/>
    <s v="0-24"/>
    <x v="0"/>
    <s v="F"/>
    <s v="C00-D48"/>
    <n v="1"/>
    <x v="1"/>
  </r>
  <r>
    <x v="1"/>
    <s v="0-24"/>
    <x v="0"/>
    <s v="F"/>
    <s v="E00-E90"/>
    <n v="4"/>
    <x v="2"/>
  </r>
  <r>
    <x v="1"/>
    <s v="0-24"/>
    <x v="0"/>
    <s v="F"/>
    <s v="I00-I99"/>
    <n v="1"/>
    <x v="8"/>
  </r>
  <r>
    <x v="1"/>
    <s v="0-24"/>
    <x v="0"/>
    <s v="F"/>
    <s v="K00-K93"/>
    <n v="1"/>
    <x v="9"/>
  </r>
  <r>
    <x v="1"/>
    <s v="0-24"/>
    <x v="0"/>
    <s v="F"/>
    <s v="P00-P96"/>
    <n v="2"/>
    <x v="5"/>
  </r>
  <r>
    <x v="1"/>
    <s v="0-24"/>
    <x v="0"/>
    <s v="F"/>
    <s v="Q00-Q99"/>
    <n v="4"/>
    <x v="5"/>
  </r>
  <r>
    <x v="1"/>
    <s v="0-24"/>
    <x v="0"/>
    <s v="F"/>
    <s v="R00-R99"/>
    <n v="1"/>
    <x v="5"/>
  </r>
  <r>
    <x v="1"/>
    <s v="0-24"/>
    <x v="0"/>
    <s v="F"/>
    <s v="V01-Y98"/>
    <n v="10"/>
    <x v="6"/>
  </r>
  <r>
    <x v="1"/>
    <s v="0-24"/>
    <x v="0"/>
    <s v="M"/>
    <s v="A00-B99"/>
    <n v="2"/>
    <x v="0"/>
  </r>
  <r>
    <x v="1"/>
    <s v="0-24"/>
    <x v="0"/>
    <s v="M"/>
    <s v="C00-D48"/>
    <n v="1"/>
    <x v="1"/>
  </r>
  <r>
    <x v="1"/>
    <s v="0-24"/>
    <x v="0"/>
    <s v="M"/>
    <s v="E00-E90"/>
    <n v="1"/>
    <x v="2"/>
  </r>
  <r>
    <x v="1"/>
    <s v="0-24"/>
    <x v="0"/>
    <s v="M"/>
    <s v="G00-G99"/>
    <n v="1"/>
    <x v="3"/>
  </r>
  <r>
    <x v="1"/>
    <s v="0-24"/>
    <x v="0"/>
    <s v="M"/>
    <s v="J00-J99"/>
    <n v="1"/>
    <x v="4"/>
  </r>
  <r>
    <x v="1"/>
    <s v="0-24"/>
    <x v="0"/>
    <s v="M"/>
    <s v="N00-N99"/>
    <n v="1"/>
    <x v="11"/>
  </r>
  <r>
    <x v="1"/>
    <s v="0-24"/>
    <x v="0"/>
    <s v="M"/>
    <s v="P00-P96"/>
    <n v="7"/>
    <x v="5"/>
  </r>
  <r>
    <x v="1"/>
    <s v="0-24"/>
    <x v="0"/>
    <s v="M"/>
    <s v="Q00-Q99"/>
    <n v="5"/>
    <x v="5"/>
  </r>
  <r>
    <x v="1"/>
    <s v="0-24"/>
    <x v="0"/>
    <s v="M"/>
    <s v="R00-R99"/>
    <n v="7"/>
    <x v="5"/>
  </r>
  <r>
    <x v="1"/>
    <s v="0-24"/>
    <x v="0"/>
    <s v="M"/>
    <s v="V01-Y98"/>
    <n v="11"/>
    <x v="6"/>
  </r>
  <r>
    <x v="1"/>
    <s v="25-44"/>
    <x v="0"/>
    <s v="F"/>
    <s v="C00-D48"/>
    <n v="18"/>
    <x v="1"/>
  </r>
  <r>
    <x v="1"/>
    <s v="25-44"/>
    <x v="0"/>
    <s v="F"/>
    <s v="F00-F99"/>
    <n v="1"/>
    <x v="10"/>
  </r>
  <r>
    <x v="1"/>
    <s v="25-44"/>
    <x v="0"/>
    <s v="F"/>
    <s v="G00-G99"/>
    <n v="1"/>
    <x v="3"/>
  </r>
  <r>
    <x v="1"/>
    <s v="25-44"/>
    <x v="0"/>
    <s v="F"/>
    <s v="I00-I99"/>
    <n v="3"/>
    <x v="8"/>
  </r>
  <r>
    <x v="1"/>
    <s v="25-44"/>
    <x v="0"/>
    <s v="F"/>
    <s v="J00-J99"/>
    <n v="1"/>
    <x v="4"/>
  </r>
  <r>
    <x v="1"/>
    <s v="25-44"/>
    <x v="0"/>
    <s v="F"/>
    <s v="K00-K93"/>
    <n v="2"/>
    <x v="9"/>
  </r>
  <r>
    <x v="1"/>
    <s v="25-44"/>
    <x v="0"/>
    <s v="F"/>
    <s v="O00-O99"/>
    <n v="1"/>
    <x v="5"/>
  </r>
  <r>
    <x v="1"/>
    <s v="25-44"/>
    <x v="0"/>
    <s v="F"/>
    <s v="Q00-Q99"/>
    <n v="2"/>
    <x v="5"/>
  </r>
  <r>
    <x v="1"/>
    <s v="25-44"/>
    <x v="0"/>
    <s v="F"/>
    <s v="R00-R99"/>
    <n v="1"/>
    <x v="5"/>
  </r>
  <r>
    <x v="1"/>
    <s v="25-44"/>
    <x v="0"/>
    <s v="F"/>
    <s v="V01-Y98"/>
    <n v="12"/>
    <x v="6"/>
  </r>
  <r>
    <x v="1"/>
    <s v="25-44"/>
    <x v="0"/>
    <s v="M"/>
    <s v="C00-D48"/>
    <n v="12"/>
    <x v="1"/>
  </r>
  <r>
    <x v="1"/>
    <s v="25-44"/>
    <x v="0"/>
    <s v="M"/>
    <s v="E00-E90"/>
    <n v="1"/>
    <x v="2"/>
  </r>
  <r>
    <x v="1"/>
    <s v="25-44"/>
    <x v="0"/>
    <s v="M"/>
    <s v="F00-F99"/>
    <n v="1"/>
    <x v="10"/>
  </r>
  <r>
    <x v="1"/>
    <s v="25-44"/>
    <x v="0"/>
    <s v="M"/>
    <s v="G00-G99"/>
    <n v="2"/>
    <x v="3"/>
  </r>
  <r>
    <x v="1"/>
    <s v="25-44"/>
    <x v="0"/>
    <s v="M"/>
    <s v="I00-I99"/>
    <n v="3"/>
    <x v="8"/>
  </r>
  <r>
    <x v="1"/>
    <s v="25-44"/>
    <x v="0"/>
    <s v="M"/>
    <s v="J00-J99"/>
    <n v="3"/>
    <x v="4"/>
  </r>
  <r>
    <x v="1"/>
    <s v="25-44"/>
    <x v="0"/>
    <s v="M"/>
    <s v="K00-K93"/>
    <n v="4"/>
    <x v="9"/>
  </r>
  <r>
    <x v="1"/>
    <s v="25-44"/>
    <x v="0"/>
    <s v="M"/>
    <s v="N00-N99"/>
    <n v="1"/>
    <x v="11"/>
  </r>
  <r>
    <x v="1"/>
    <s v="25-44"/>
    <x v="0"/>
    <s v="M"/>
    <s v="R00-R99"/>
    <n v="2"/>
    <x v="5"/>
  </r>
  <r>
    <x v="1"/>
    <s v="25-44"/>
    <x v="0"/>
    <s v="M"/>
    <s v="V01-Y98"/>
    <n v="52"/>
    <x v="6"/>
  </r>
  <r>
    <x v="1"/>
    <s v="45-64"/>
    <x v="0"/>
    <s v="F"/>
    <s v="A00-B99"/>
    <n v="6"/>
    <x v="0"/>
  </r>
  <r>
    <x v="1"/>
    <s v="45-64"/>
    <x v="0"/>
    <s v="F"/>
    <s v="C00-D48"/>
    <n v="135"/>
    <x v="1"/>
  </r>
  <r>
    <x v="1"/>
    <s v="45-64"/>
    <x v="0"/>
    <s v="F"/>
    <s v="E00-E90"/>
    <n v="4"/>
    <x v="2"/>
  </r>
  <r>
    <x v="1"/>
    <s v="45-64"/>
    <x v="0"/>
    <s v="F"/>
    <s v="F00-F99"/>
    <n v="4"/>
    <x v="10"/>
  </r>
  <r>
    <x v="1"/>
    <s v="45-64"/>
    <x v="0"/>
    <s v="F"/>
    <s v="G00-G99"/>
    <n v="12"/>
    <x v="3"/>
  </r>
  <r>
    <x v="1"/>
    <s v="45-64"/>
    <x v="0"/>
    <s v="F"/>
    <s v="I00-I99"/>
    <n v="44"/>
    <x v="8"/>
  </r>
  <r>
    <x v="1"/>
    <s v="45-64"/>
    <x v="0"/>
    <s v="F"/>
    <s v="J00-J99"/>
    <n v="10"/>
    <x v="4"/>
  </r>
  <r>
    <x v="1"/>
    <s v="45-64"/>
    <x v="0"/>
    <s v="F"/>
    <s v="K00-K93"/>
    <n v="14"/>
    <x v="9"/>
  </r>
  <r>
    <x v="1"/>
    <s v="45-64"/>
    <x v="0"/>
    <s v="F"/>
    <s v="L00-L99"/>
    <n v="1"/>
    <x v="5"/>
  </r>
  <r>
    <x v="1"/>
    <s v="45-64"/>
    <x v="0"/>
    <s v="F"/>
    <s v="N00-N99"/>
    <n v="2"/>
    <x v="11"/>
  </r>
  <r>
    <x v="1"/>
    <s v="45-64"/>
    <x v="0"/>
    <s v="F"/>
    <s v="Q00-Q99"/>
    <n v="5"/>
    <x v="5"/>
  </r>
  <r>
    <x v="1"/>
    <s v="45-64"/>
    <x v="0"/>
    <s v="F"/>
    <s v="R00-R99"/>
    <n v="11"/>
    <x v="5"/>
  </r>
  <r>
    <x v="1"/>
    <s v="45-64"/>
    <x v="0"/>
    <s v="F"/>
    <s v="V01-Y98"/>
    <n v="20"/>
    <x v="6"/>
  </r>
  <r>
    <x v="1"/>
    <s v="45-64"/>
    <x v="0"/>
    <s v="M"/>
    <s v="A00-B99"/>
    <n v="5"/>
    <x v="0"/>
  </r>
  <r>
    <x v="1"/>
    <s v="45-64"/>
    <x v="0"/>
    <s v="M"/>
    <s v="C00-D48"/>
    <n v="174"/>
    <x v="1"/>
  </r>
  <r>
    <x v="1"/>
    <s v="45-64"/>
    <x v="0"/>
    <s v="M"/>
    <s v="E00-E90"/>
    <n v="3"/>
    <x v="2"/>
  </r>
  <r>
    <x v="1"/>
    <s v="45-64"/>
    <x v="0"/>
    <s v="M"/>
    <s v="F00-F99"/>
    <n v="4"/>
    <x v="10"/>
  </r>
  <r>
    <x v="1"/>
    <s v="45-64"/>
    <x v="0"/>
    <s v="M"/>
    <s v="G00-G99"/>
    <n v="6"/>
    <x v="3"/>
  </r>
  <r>
    <x v="1"/>
    <s v="45-64"/>
    <x v="0"/>
    <s v="M"/>
    <s v="I00-I99"/>
    <n v="107"/>
    <x v="8"/>
  </r>
  <r>
    <x v="1"/>
    <s v="45-64"/>
    <x v="0"/>
    <s v="M"/>
    <s v="J00-J99"/>
    <n v="34"/>
    <x v="4"/>
  </r>
  <r>
    <x v="1"/>
    <s v="45-64"/>
    <x v="0"/>
    <s v="M"/>
    <s v="K00-K93"/>
    <n v="29"/>
    <x v="9"/>
  </r>
  <r>
    <x v="1"/>
    <s v="45-64"/>
    <x v="0"/>
    <s v="M"/>
    <s v="N00-N99"/>
    <n v="3"/>
    <x v="11"/>
  </r>
  <r>
    <x v="1"/>
    <s v="45-64"/>
    <x v="0"/>
    <s v="M"/>
    <s v="Q00-Q99"/>
    <n v="1"/>
    <x v="5"/>
  </r>
  <r>
    <x v="1"/>
    <s v="45-64"/>
    <x v="0"/>
    <s v="M"/>
    <s v="R00-R99"/>
    <n v="24"/>
    <x v="5"/>
  </r>
  <r>
    <x v="1"/>
    <s v="45-64"/>
    <x v="0"/>
    <s v="M"/>
    <s v="V01-Y98"/>
    <n v="44"/>
    <x v="6"/>
  </r>
  <r>
    <x v="1"/>
    <s v="65-74"/>
    <x v="1"/>
    <s v="F"/>
    <s v="A00-B99"/>
    <n v="5"/>
    <x v="0"/>
  </r>
  <r>
    <x v="1"/>
    <s v="65-74"/>
    <x v="1"/>
    <s v="F"/>
    <s v="C00-D48"/>
    <n v="137"/>
    <x v="1"/>
  </r>
  <r>
    <x v="1"/>
    <s v="65-74"/>
    <x v="1"/>
    <s v="F"/>
    <s v="D50-D89"/>
    <n v="1"/>
    <x v="5"/>
  </r>
  <r>
    <x v="1"/>
    <s v="65-74"/>
    <x v="1"/>
    <s v="F"/>
    <s v="E00-E90"/>
    <n v="7"/>
    <x v="2"/>
  </r>
  <r>
    <x v="1"/>
    <s v="65-74"/>
    <x v="1"/>
    <s v="F"/>
    <s v="F00-F99"/>
    <n v="6"/>
    <x v="10"/>
  </r>
  <r>
    <x v="1"/>
    <s v="65-74"/>
    <x v="1"/>
    <s v="F"/>
    <s v="G00-G99"/>
    <n v="17"/>
    <x v="3"/>
  </r>
  <r>
    <x v="1"/>
    <s v="65-74"/>
    <x v="1"/>
    <s v="F"/>
    <s v="I00-I99"/>
    <n v="89"/>
    <x v="8"/>
  </r>
  <r>
    <x v="1"/>
    <s v="65-74"/>
    <x v="1"/>
    <s v="F"/>
    <s v="J00-J99"/>
    <n v="24"/>
    <x v="4"/>
  </r>
  <r>
    <x v="1"/>
    <s v="65-74"/>
    <x v="1"/>
    <s v="F"/>
    <s v="K00-K93"/>
    <n v="11"/>
    <x v="9"/>
  </r>
  <r>
    <x v="1"/>
    <s v="65-74"/>
    <x v="1"/>
    <s v="F"/>
    <s v="M00-M99"/>
    <n v="6"/>
    <x v="5"/>
  </r>
  <r>
    <x v="1"/>
    <s v="65-74"/>
    <x v="1"/>
    <s v="F"/>
    <s v="N00-N99"/>
    <n v="8"/>
    <x v="11"/>
  </r>
  <r>
    <x v="1"/>
    <s v="65-74"/>
    <x v="1"/>
    <s v="F"/>
    <s v="R00-R99"/>
    <n v="11"/>
    <x v="5"/>
  </r>
  <r>
    <x v="1"/>
    <s v="65-74"/>
    <x v="1"/>
    <s v="F"/>
    <s v="V01-Y98"/>
    <n v="5"/>
    <x v="6"/>
  </r>
  <r>
    <x v="1"/>
    <s v="65-74"/>
    <x v="1"/>
    <s v="M"/>
    <s v="A00-B99"/>
    <n v="8"/>
    <x v="0"/>
  </r>
  <r>
    <x v="1"/>
    <s v="65-74"/>
    <x v="1"/>
    <s v="M"/>
    <s v="C00-D48"/>
    <n v="210"/>
    <x v="1"/>
  </r>
  <r>
    <x v="1"/>
    <s v="65-74"/>
    <x v="1"/>
    <s v="M"/>
    <s v="D50-D89"/>
    <n v="1"/>
    <x v="5"/>
  </r>
  <r>
    <x v="1"/>
    <s v="65-74"/>
    <x v="1"/>
    <s v="M"/>
    <s v="E00-E90"/>
    <n v="9"/>
    <x v="2"/>
  </r>
  <r>
    <x v="1"/>
    <s v="65-74"/>
    <x v="1"/>
    <s v="M"/>
    <s v="F00-F99"/>
    <n v="10"/>
    <x v="10"/>
  </r>
  <r>
    <x v="1"/>
    <s v="65-74"/>
    <x v="1"/>
    <s v="M"/>
    <s v="G00-G99"/>
    <n v="18"/>
    <x v="3"/>
  </r>
  <r>
    <x v="1"/>
    <s v="65-74"/>
    <x v="1"/>
    <s v="M"/>
    <s v="I00-I99"/>
    <n v="146"/>
    <x v="8"/>
  </r>
  <r>
    <x v="1"/>
    <s v="65-74"/>
    <x v="1"/>
    <s v="M"/>
    <s v="J00-J99"/>
    <n v="51"/>
    <x v="4"/>
  </r>
  <r>
    <x v="1"/>
    <s v="65-74"/>
    <x v="1"/>
    <s v="M"/>
    <s v="K00-K93"/>
    <n v="16"/>
    <x v="9"/>
  </r>
  <r>
    <x v="1"/>
    <s v="65-74"/>
    <x v="1"/>
    <s v="M"/>
    <s v="N00-N99"/>
    <n v="8"/>
    <x v="11"/>
  </r>
  <r>
    <x v="1"/>
    <s v="65-74"/>
    <x v="1"/>
    <s v="M"/>
    <s v="R00-R99"/>
    <n v="18"/>
    <x v="5"/>
  </r>
  <r>
    <x v="1"/>
    <s v="65-74"/>
    <x v="1"/>
    <s v="M"/>
    <s v="V01-Y98"/>
    <n v="22"/>
    <x v="6"/>
  </r>
  <r>
    <x v="1"/>
    <s v="75-84"/>
    <x v="1"/>
    <s v="F"/>
    <s v="A00-B99"/>
    <n v="25"/>
    <x v="0"/>
  </r>
  <r>
    <x v="1"/>
    <s v="75-84"/>
    <x v="1"/>
    <s v="F"/>
    <s v="C00-D48"/>
    <n v="203"/>
    <x v="1"/>
  </r>
  <r>
    <x v="1"/>
    <s v="75-84"/>
    <x v="1"/>
    <s v="F"/>
    <s v="D50-D89"/>
    <n v="3"/>
    <x v="5"/>
  </r>
  <r>
    <x v="1"/>
    <s v="75-84"/>
    <x v="1"/>
    <s v="F"/>
    <s v="E00-E90"/>
    <n v="25"/>
    <x v="2"/>
  </r>
  <r>
    <x v="1"/>
    <s v="75-84"/>
    <x v="1"/>
    <s v="F"/>
    <s v="F00-F99"/>
    <n v="56"/>
    <x v="10"/>
  </r>
  <r>
    <x v="1"/>
    <s v="75-84"/>
    <x v="1"/>
    <s v="F"/>
    <s v="G00-G99"/>
    <n v="35"/>
    <x v="3"/>
  </r>
  <r>
    <x v="1"/>
    <s v="75-84"/>
    <x v="1"/>
    <s v="F"/>
    <s v="I00-I99"/>
    <n v="336"/>
    <x v="8"/>
  </r>
  <r>
    <x v="1"/>
    <s v="75-84"/>
    <x v="1"/>
    <s v="F"/>
    <s v="J00-J99"/>
    <n v="103"/>
    <x v="4"/>
  </r>
  <r>
    <x v="1"/>
    <s v="75-84"/>
    <x v="1"/>
    <s v="F"/>
    <s v="K00-K93"/>
    <n v="40"/>
    <x v="9"/>
  </r>
  <r>
    <x v="1"/>
    <s v="75-84"/>
    <x v="1"/>
    <s v="F"/>
    <s v="L00-L99"/>
    <n v="2"/>
    <x v="5"/>
  </r>
  <r>
    <x v="1"/>
    <s v="75-84"/>
    <x v="1"/>
    <s v="F"/>
    <s v="M00-M99"/>
    <n v="3"/>
    <x v="5"/>
  </r>
  <r>
    <x v="1"/>
    <s v="75-84"/>
    <x v="1"/>
    <s v="F"/>
    <s v="N00-N99"/>
    <n v="15"/>
    <x v="11"/>
  </r>
  <r>
    <x v="1"/>
    <s v="75-84"/>
    <x v="1"/>
    <s v="F"/>
    <s v="R00-R99"/>
    <n v="34"/>
    <x v="5"/>
  </r>
  <r>
    <x v="1"/>
    <s v="75-84"/>
    <x v="1"/>
    <s v="F"/>
    <s v="V01-Y98"/>
    <n v="26"/>
    <x v="6"/>
  </r>
  <r>
    <x v="1"/>
    <s v="75-84"/>
    <x v="1"/>
    <s v="M"/>
    <s v="A00-B99"/>
    <n v="24"/>
    <x v="0"/>
  </r>
  <r>
    <x v="1"/>
    <s v="75-84"/>
    <x v="1"/>
    <s v="M"/>
    <s v="C00-D48"/>
    <n v="285"/>
    <x v="1"/>
  </r>
  <r>
    <x v="1"/>
    <s v="75-84"/>
    <x v="1"/>
    <s v="M"/>
    <s v="D50-D89"/>
    <n v="4"/>
    <x v="5"/>
  </r>
  <r>
    <x v="1"/>
    <s v="75-84"/>
    <x v="1"/>
    <s v="M"/>
    <s v="E00-E90"/>
    <n v="21"/>
    <x v="2"/>
  </r>
  <r>
    <x v="1"/>
    <s v="75-84"/>
    <x v="1"/>
    <s v="M"/>
    <s v="F00-F99"/>
    <n v="40"/>
    <x v="10"/>
  </r>
  <r>
    <x v="1"/>
    <s v="75-84"/>
    <x v="1"/>
    <s v="M"/>
    <s v="G00-G99"/>
    <n v="39"/>
    <x v="3"/>
  </r>
  <r>
    <x v="1"/>
    <s v="75-84"/>
    <x v="1"/>
    <s v="M"/>
    <s v="I00-I99"/>
    <n v="339"/>
    <x v="8"/>
  </r>
  <r>
    <x v="1"/>
    <s v="75-84"/>
    <x v="1"/>
    <s v="M"/>
    <s v="J00-J99"/>
    <n v="149"/>
    <x v="4"/>
  </r>
  <r>
    <x v="1"/>
    <s v="75-84"/>
    <x v="1"/>
    <s v="M"/>
    <s v="K00-K93"/>
    <n v="29"/>
    <x v="9"/>
  </r>
  <r>
    <x v="1"/>
    <s v="75-84"/>
    <x v="1"/>
    <s v="M"/>
    <s v="L00-L99"/>
    <n v="2"/>
    <x v="5"/>
  </r>
  <r>
    <x v="1"/>
    <s v="75-84"/>
    <x v="1"/>
    <s v="M"/>
    <s v="M00-M99"/>
    <n v="2"/>
    <x v="5"/>
  </r>
  <r>
    <x v="1"/>
    <s v="75-84"/>
    <x v="1"/>
    <s v="M"/>
    <s v="N00-N99"/>
    <n v="28"/>
    <x v="11"/>
  </r>
  <r>
    <x v="1"/>
    <s v="75-84"/>
    <x v="1"/>
    <s v="M"/>
    <s v="Q00-Q99"/>
    <n v="1"/>
    <x v="5"/>
  </r>
  <r>
    <x v="1"/>
    <s v="75-84"/>
    <x v="1"/>
    <s v="M"/>
    <s v="R00-R99"/>
    <n v="16"/>
    <x v="5"/>
  </r>
  <r>
    <x v="1"/>
    <s v="75-84"/>
    <x v="1"/>
    <s v="M"/>
    <s v="V01-Y98"/>
    <n v="31"/>
    <x v="6"/>
  </r>
  <r>
    <x v="1"/>
    <s v="85+"/>
    <x v="1"/>
    <s v="F"/>
    <s v="A00-B99"/>
    <n v="34"/>
    <x v="0"/>
  </r>
  <r>
    <x v="1"/>
    <s v="85+"/>
    <x v="1"/>
    <s v="F"/>
    <s v="C00-D48"/>
    <n v="157"/>
    <x v="1"/>
  </r>
  <r>
    <x v="1"/>
    <s v="85+"/>
    <x v="1"/>
    <s v="F"/>
    <s v="D50-D89"/>
    <n v="3"/>
    <x v="5"/>
  </r>
  <r>
    <x v="1"/>
    <s v="85+"/>
    <x v="1"/>
    <s v="F"/>
    <s v="E00-E90"/>
    <n v="37"/>
    <x v="2"/>
  </r>
  <r>
    <x v="1"/>
    <s v="85+"/>
    <x v="1"/>
    <s v="F"/>
    <s v="F00-F99"/>
    <n v="96"/>
    <x v="10"/>
  </r>
  <r>
    <x v="1"/>
    <s v="85+"/>
    <x v="1"/>
    <s v="F"/>
    <s v="G00-G99"/>
    <n v="51"/>
    <x v="3"/>
  </r>
  <r>
    <x v="1"/>
    <s v="85+"/>
    <x v="1"/>
    <s v="F"/>
    <s v="I00-I99"/>
    <n v="555"/>
    <x v="8"/>
  </r>
  <r>
    <x v="1"/>
    <s v="85+"/>
    <x v="1"/>
    <s v="F"/>
    <s v="J00-J99"/>
    <n v="172"/>
    <x v="4"/>
  </r>
  <r>
    <x v="1"/>
    <s v="85+"/>
    <x v="1"/>
    <s v="F"/>
    <s v="K00-K93"/>
    <n v="57"/>
    <x v="9"/>
  </r>
  <r>
    <x v="1"/>
    <s v="85+"/>
    <x v="1"/>
    <s v="F"/>
    <s v="L00-L99"/>
    <n v="5"/>
    <x v="5"/>
  </r>
  <r>
    <x v="1"/>
    <s v="85+"/>
    <x v="1"/>
    <s v="F"/>
    <s v="M00-M99"/>
    <n v="3"/>
    <x v="5"/>
  </r>
  <r>
    <x v="1"/>
    <s v="85+"/>
    <x v="1"/>
    <s v="F"/>
    <s v="N00-N99"/>
    <n v="49"/>
    <x v="11"/>
  </r>
  <r>
    <x v="1"/>
    <s v="85+"/>
    <x v="1"/>
    <s v="F"/>
    <s v="R00-R99"/>
    <n v="99"/>
    <x v="5"/>
  </r>
  <r>
    <x v="1"/>
    <s v="85+"/>
    <x v="1"/>
    <s v="F"/>
    <s v="V01-Y98"/>
    <n v="41"/>
    <x v="6"/>
  </r>
  <r>
    <x v="1"/>
    <s v="85+"/>
    <x v="1"/>
    <s v="M"/>
    <s v="A00-B99"/>
    <n v="5"/>
    <x v="0"/>
  </r>
  <r>
    <x v="1"/>
    <s v="85+"/>
    <x v="1"/>
    <s v="M"/>
    <s v="C00-D48"/>
    <n v="130"/>
    <x v="1"/>
  </r>
  <r>
    <x v="1"/>
    <s v="85+"/>
    <x v="1"/>
    <s v="M"/>
    <s v="D50-D89"/>
    <n v="1"/>
    <x v="5"/>
  </r>
  <r>
    <x v="1"/>
    <s v="85+"/>
    <x v="1"/>
    <s v="M"/>
    <s v="E00-E90"/>
    <n v="19"/>
    <x v="2"/>
  </r>
  <r>
    <x v="1"/>
    <s v="85+"/>
    <x v="1"/>
    <s v="M"/>
    <s v="F00-F99"/>
    <n v="32"/>
    <x v="10"/>
  </r>
  <r>
    <x v="1"/>
    <s v="85+"/>
    <x v="1"/>
    <s v="M"/>
    <s v="G00-G99"/>
    <n v="21"/>
    <x v="3"/>
  </r>
  <r>
    <x v="1"/>
    <s v="85+"/>
    <x v="1"/>
    <s v="M"/>
    <s v="I00-I99"/>
    <n v="296"/>
    <x v="8"/>
  </r>
  <r>
    <x v="1"/>
    <s v="85+"/>
    <x v="1"/>
    <s v="M"/>
    <s v="J00-J99"/>
    <n v="132"/>
    <x v="4"/>
  </r>
  <r>
    <x v="1"/>
    <s v="85+"/>
    <x v="1"/>
    <s v="M"/>
    <s v="K00-K93"/>
    <n v="21"/>
    <x v="9"/>
  </r>
  <r>
    <x v="1"/>
    <s v="85+"/>
    <x v="1"/>
    <s v="M"/>
    <s v="L00-L99"/>
    <n v="1"/>
    <x v="5"/>
  </r>
  <r>
    <x v="1"/>
    <s v="85+"/>
    <x v="1"/>
    <s v="M"/>
    <s v="M00-M99"/>
    <n v="1"/>
    <x v="5"/>
  </r>
  <r>
    <x v="1"/>
    <s v="85+"/>
    <x v="1"/>
    <s v="M"/>
    <s v="N00-N99"/>
    <n v="26"/>
    <x v="11"/>
  </r>
  <r>
    <x v="1"/>
    <s v="85+"/>
    <x v="1"/>
    <s v="M"/>
    <s v="R00-R99"/>
    <n v="34"/>
    <x v="5"/>
  </r>
  <r>
    <x v="1"/>
    <s v="85+"/>
    <x v="1"/>
    <s v="M"/>
    <s v="V01-Y98"/>
    <n v="17"/>
    <x v="6"/>
  </r>
  <r>
    <x v="2"/>
    <s v="0-24"/>
    <x v="0"/>
    <s v="F"/>
    <s v="C00-D48"/>
    <n v="2"/>
    <x v="1"/>
  </r>
  <r>
    <x v="2"/>
    <s v="0-24"/>
    <x v="0"/>
    <s v="F"/>
    <s v="E00-E90"/>
    <n v="2"/>
    <x v="2"/>
  </r>
  <r>
    <x v="2"/>
    <s v="0-24"/>
    <x v="0"/>
    <s v="F"/>
    <s v="G00-G99"/>
    <n v="1"/>
    <x v="3"/>
  </r>
  <r>
    <x v="2"/>
    <s v="0-24"/>
    <x v="0"/>
    <s v="F"/>
    <s v="I00-I99"/>
    <n v="1"/>
    <x v="8"/>
  </r>
  <r>
    <x v="2"/>
    <s v="0-24"/>
    <x v="0"/>
    <s v="F"/>
    <s v="J00-J99"/>
    <n v="1"/>
    <x v="4"/>
  </r>
  <r>
    <x v="2"/>
    <s v="0-24"/>
    <x v="0"/>
    <s v="F"/>
    <s v="P00-P96"/>
    <n v="4"/>
    <x v="5"/>
  </r>
  <r>
    <x v="2"/>
    <s v="0-24"/>
    <x v="0"/>
    <s v="F"/>
    <s v="Q00-Q99"/>
    <n v="5"/>
    <x v="5"/>
  </r>
  <r>
    <x v="2"/>
    <s v="0-24"/>
    <x v="0"/>
    <s v="F"/>
    <s v="R00-R99"/>
    <n v="1"/>
    <x v="5"/>
  </r>
  <r>
    <x v="2"/>
    <s v="0-24"/>
    <x v="0"/>
    <s v="F"/>
    <s v="V01-Y98"/>
    <n v="10"/>
    <x v="6"/>
  </r>
  <r>
    <x v="2"/>
    <s v="0-24"/>
    <x v="0"/>
    <s v="M"/>
    <s v="A00-B99"/>
    <n v="1"/>
    <x v="0"/>
  </r>
  <r>
    <x v="2"/>
    <s v="0-24"/>
    <x v="0"/>
    <s v="M"/>
    <s v="C00-D48"/>
    <n v="4"/>
    <x v="1"/>
  </r>
  <r>
    <x v="2"/>
    <s v="0-24"/>
    <x v="0"/>
    <s v="M"/>
    <s v="G00-G99"/>
    <n v="2"/>
    <x v="3"/>
  </r>
  <r>
    <x v="2"/>
    <s v="0-24"/>
    <x v="0"/>
    <s v="M"/>
    <s v="J00-J99"/>
    <n v="1"/>
    <x v="4"/>
  </r>
  <r>
    <x v="2"/>
    <s v="0-24"/>
    <x v="0"/>
    <s v="M"/>
    <s v="K00-K93"/>
    <n v="1"/>
    <x v="9"/>
  </r>
  <r>
    <x v="2"/>
    <s v="0-24"/>
    <x v="0"/>
    <s v="M"/>
    <s v="P00-P96"/>
    <n v="4"/>
    <x v="5"/>
  </r>
  <r>
    <x v="2"/>
    <s v="0-24"/>
    <x v="0"/>
    <s v="M"/>
    <s v="Q00-Q99"/>
    <n v="4"/>
    <x v="5"/>
  </r>
  <r>
    <x v="2"/>
    <s v="0-24"/>
    <x v="0"/>
    <s v="M"/>
    <s v="V01-Y98"/>
    <n v="16"/>
    <x v="6"/>
  </r>
  <r>
    <x v="2"/>
    <s v="25-44"/>
    <x v="0"/>
    <s v="F"/>
    <s v="A00-B99"/>
    <n v="2"/>
    <x v="0"/>
  </r>
  <r>
    <x v="2"/>
    <s v="25-44"/>
    <x v="0"/>
    <s v="F"/>
    <s v="C00-D48"/>
    <n v="12"/>
    <x v="1"/>
  </r>
  <r>
    <x v="2"/>
    <s v="25-44"/>
    <x v="0"/>
    <s v="F"/>
    <s v="E00-E90"/>
    <n v="1"/>
    <x v="2"/>
  </r>
  <r>
    <x v="2"/>
    <s v="25-44"/>
    <x v="0"/>
    <s v="F"/>
    <s v="G00-G99"/>
    <n v="2"/>
    <x v="3"/>
  </r>
  <r>
    <x v="2"/>
    <s v="25-44"/>
    <x v="0"/>
    <s v="F"/>
    <s v="I00-I99"/>
    <n v="2"/>
    <x v="8"/>
  </r>
  <r>
    <x v="2"/>
    <s v="25-44"/>
    <x v="0"/>
    <s v="F"/>
    <s v="J00-J99"/>
    <n v="1"/>
    <x v="4"/>
  </r>
  <r>
    <x v="2"/>
    <s v="25-44"/>
    <x v="0"/>
    <s v="F"/>
    <s v="K00-K93"/>
    <n v="1"/>
    <x v="9"/>
  </r>
  <r>
    <x v="2"/>
    <s v="25-44"/>
    <x v="0"/>
    <s v="F"/>
    <s v="R00-R99"/>
    <n v="3"/>
    <x v="5"/>
  </r>
  <r>
    <x v="2"/>
    <s v="25-44"/>
    <x v="0"/>
    <s v="F"/>
    <s v="V01-Y98"/>
    <n v="8"/>
    <x v="6"/>
  </r>
  <r>
    <x v="2"/>
    <s v="25-44"/>
    <x v="0"/>
    <s v="M"/>
    <s v="C00-D48"/>
    <n v="12"/>
    <x v="1"/>
  </r>
  <r>
    <x v="2"/>
    <s v="25-44"/>
    <x v="0"/>
    <s v="M"/>
    <s v="E00-E90"/>
    <n v="3"/>
    <x v="2"/>
  </r>
  <r>
    <x v="2"/>
    <s v="25-44"/>
    <x v="0"/>
    <s v="M"/>
    <s v="G00-G99"/>
    <n v="1"/>
    <x v="3"/>
  </r>
  <r>
    <x v="2"/>
    <s v="25-44"/>
    <x v="0"/>
    <s v="M"/>
    <s v="I00-I99"/>
    <n v="9"/>
    <x v="8"/>
  </r>
  <r>
    <x v="2"/>
    <s v="25-44"/>
    <x v="0"/>
    <s v="M"/>
    <s v="J00-J99"/>
    <n v="5"/>
    <x v="4"/>
  </r>
  <r>
    <x v="2"/>
    <s v="25-44"/>
    <x v="0"/>
    <s v="M"/>
    <s v="K00-K93"/>
    <n v="2"/>
    <x v="9"/>
  </r>
  <r>
    <x v="2"/>
    <s v="25-44"/>
    <x v="0"/>
    <s v="M"/>
    <s v="N00-N99"/>
    <n v="1"/>
    <x v="11"/>
  </r>
  <r>
    <x v="2"/>
    <s v="25-44"/>
    <x v="0"/>
    <s v="M"/>
    <s v="R00-R99"/>
    <n v="5"/>
    <x v="5"/>
  </r>
  <r>
    <x v="2"/>
    <s v="25-44"/>
    <x v="0"/>
    <s v="M"/>
    <s v="V01-Y98"/>
    <n v="36"/>
    <x v="6"/>
  </r>
  <r>
    <x v="2"/>
    <s v="45-64"/>
    <x v="0"/>
    <s v="F"/>
    <s v="A00-B99"/>
    <n v="9"/>
    <x v="0"/>
  </r>
  <r>
    <x v="2"/>
    <s v="45-64"/>
    <x v="0"/>
    <s v="F"/>
    <s v="C00-D48"/>
    <n v="133"/>
    <x v="1"/>
  </r>
  <r>
    <x v="2"/>
    <s v="45-64"/>
    <x v="0"/>
    <s v="F"/>
    <s v="E00-E90"/>
    <n v="4"/>
    <x v="2"/>
  </r>
  <r>
    <x v="2"/>
    <s v="45-64"/>
    <x v="0"/>
    <s v="F"/>
    <s v="F00-F99"/>
    <n v="2"/>
    <x v="10"/>
  </r>
  <r>
    <x v="2"/>
    <s v="45-64"/>
    <x v="0"/>
    <s v="F"/>
    <s v="G00-G99"/>
    <n v="6"/>
    <x v="3"/>
  </r>
  <r>
    <x v="2"/>
    <s v="45-64"/>
    <x v="0"/>
    <s v="F"/>
    <s v="I00-I99"/>
    <n v="48"/>
    <x v="8"/>
  </r>
  <r>
    <x v="2"/>
    <s v="45-64"/>
    <x v="0"/>
    <s v="F"/>
    <s v="J00-J99"/>
    <n v="19"/>
    <x v="4"/>
  </r>
  <r>
    <x v="2"/>
    <s v="45-64"/>
    <x v="0"/>
    <s v="F"/>
    <s v="K00-K93"/>
    <n v="8"/>
    <x v="9"/>
  </r>
  <r>
    <x v="2"/>
    <s v="45-64"/>
    <x v="0"/>
    <s v="F"/>
    <s v="M00-M99"/>
    <n v="1"/>
    <x v="5"/>
  </r>
  <r>
    <x v="2"/>
    <s v="45-64"/>
    <x v="0"/>
    <s v="F"/>
    <s v="N00-N99"/>
    <n v="5"/>
    <x v="11"/>
  </r>
  <r>
    <x v="2"/>
    <s v="45-64"/>
    <x v="0"/>
    <s v="F"/>
    <s v="Q00-Q99"/>
    <n v="3"/>
    <x v="5"/>
  </r>
  <r>
    <x v="2"/>
    <s v="45-64"/>
    <x v="0"/>
    <s v="F"/>
    <s v="R00-R99"/>
    <n v="10"/>
    <x v="5"/>
  </r>
  <r>
    <x v="2"/>
    <s v="45-64"/>
    <x v="0"/>
    <s v="F"/>
    <s v="V01-Y98"/>
    <n v="40"/>
    <x v="6"/>
  </r>
  <r>
    <x v="2"/>
    <s v="45-64"/>
    <x v="0"/>
    <s v="M"/>
    <s v="A00-B99"/>
    <n v="11"/>
    <x v="0"/>
  </r>
  <r>
    <x v="2"/>
    <s v="45-64"/>
    <x v="0"/>
    <s v="M"/>
    <s v="C00-D48"/>
    <n v="173"/>
    <x v="1"/>
  </r>
  <r>
    <x v="2"/>
    <s v="45-64"/>
    <x v="0"/>
    <s v="M"/>
    <s v="D50-D89"/>
    <n v="2"/>
    <x v="5"/>
  </r>
  <r>
    <x v="2"/>
    <s v="45-64"/>
    <x v="0"/>
    <s v="M"/>
    <s v="E00-E90"/>
    <n v="6"/>
    <x v="2"/>
  </r>
  <r>
    <x v="2"/>
    <s v="45-64"/>
    <x v="0"/>
    <s v="M"/>
    <s v="F00-F99"/>
    <n v="7"/>
    <x v="10"/>
  </r>
  <r>
    <x v="2"/>
    <s v="45-64"/>
    <x v="0"/>
    <s v="M"/>
    <s v="G00-G99"/>
    <n v="13"/>
    <x v="3"/>
  </r>
  <r>
    <x v="2"/>
    <s v="45-64"/>
    <x v="0"/>
    <s v="M"/>
    <s v="I00-I99"/>
    <n v="103"/>
    <x v="8"/>
  </r>
  <r>
    <x v="2"/>
    <s v="45-64"/>
    <x v="0"/>
    <s v="M"/>
    <s v="J00-J99"/>
    <n v="30"/>
    <x v="4"/>
  </r>
  <r>
    <x v="2"/>
    <s v="45-64"/>
    <x v="0"/>
    <s v="M"/>
    <s v="K00-K93"/>
    <n v="27"/>
    <x v="9"/>
  </r>
  <r>
    <x v="2"/>
    <s v="45-64"/>
    <x v="0"/>
    <s v="M"/>
    <s v="M00-M99"/>
    <n v="2"/>
    <x v="5"/>
  </r>
  <r>
    <x v="2"/>
    <s v="45-64"/>
    <x v="0"/>
    <s v="M"/>
    <s v="N00-N99"/>
    <n v="7"/>
    <x v="11"/>
  </r>
  <r>
    <x v="2"/>
    <s v="45-64"/>
    <x v="0"/>
    <s v="M"/>
    <s v="R00-R99"/>
    <n v="32"/>
    <x v="5"/>
  </r>
  <r>
    <x v="2"/>
    <s v="45-64"/>
    <x v="0"/>
    <s v="M"/>
    <s v="V01-Y98"/>
    <n v="43"/>
    <x v="6"/>
  </r>
  <r>
    <x v="2"/>
    <s v="65-74"/>
    <x v="1"/>
    <s v="F"/>
    <s v="A00-B99"/>
    <n v="5"/>
    <x v="0"/>
  </r>
  <r>
    <x v="2"/>
    <s v="65-74"/>
    <x v="1"/>
    <s v="F"/>
    <s v="C00-D48"/>
    <n v="135"/>
    <x v="1"/>
  </r>
  <r>
    <x v="2"/>
    <s v="65-74"/>
    <x v="1"/>
    <s v="F"/>
    <s v="D50-D89"/>
    <n v="2"/>
    <x v="5"/>
  </r>
  <r>
    <x v="2"/>
    <s v="65-74"/>
    <x v="1"/>
    <s v="F"/>
    <s v="E00-E90"/>
    <n v="4"/>
    <x v="2"/>
  </r>
  <r>
    <x v="2"/>
    <s v="65-74"/>
    <x v="1"/>
    <s v="F"/>
    <s v="F00-F99"/>
    <n v="10"/>
    <x v="10"/>
  </r>
  <r>
    <x v="2"/>
    <s v="65-74"/>
    <x v="1"/>
    <s v="F"/>
    <s v="G00-G99"/>
    <n v="14"/>
    <x v="3"/>
  </r>
  <r>
    <x v="2"/>
    <s v="65-74"/>
    <x v="1"/>
    <s v="F"/>
    <s v="I00-I99"/>
    <n v="67"/>
    <x v="8"/>
  </r>
  <r>
    <x v="2"/>
    <s v="65-74"/>
    <x v="1"/>
    <s v="F"/>
    <s v="J00-J99"/>
    <n v="32"/>
    <x v="4"/>
  </r>
  <r>
    <x v="2"/>
    <s v="65-74"/>
    <x v="1"/>
    <s v="F"/>
    <s v="K00-K93"/>
    <n v="10"/>
    <x v="9"/>
  </r>
  <r>
    <x v="2"/>
    <s v="65-74"/>
    <x v="1"/>
    <s v="F"/>
    <s v="L00-L99"/>
    <n v="1"/>
    <x v="5"/>
  </r>
  <r>
    <x v="2"/>
    <s v="65-74"/>
    <x v="1"/>
    <s v="F"/>
    <s v="M00-M99"/>
    <n v="1"/>
    <x v="5"/>
  </r>
  <r>
    <x v="2"/>
    <s v="65-74"/>
    <x v="1"/>
    <s v="F"/>
    <s v="N00-N99"/>
    <n v="7"/>
    <x v="11"/>
  </r>
  <r>
    <x v="2"/>
    <s v="65-74"/>
    <x v="1"/>
    <s v="F"/>
    <s v="R00-R99"/>
    <n v="11"/>
    <x v="5"/>
  </r>
  <r>
    <x v="2"/>
    <s v="65-74"/>
    <x v="1"/>
    <s v="F"/>
    <s v="V01-Y98"/>
    <n v="6"/>
    <x v="6"/>
  </r>
  <r>
    <x v="2"/>
    <s v="65-74"/>
    <x v="1"/>
    <s v="M"/>
    <s v="A00-B99"/>
    <n v="13"/>
    <x v="0"/>
  </r>
  <r>
    <x v="2"/>
    <s v="65-74"/>
    <x v="1"/>
    <s v="M"/>
    <s v="C00-D48"/>
    <n v="213"/>
    <x v="1"/>
  </r>
  <r>
    <x v="2"/>
    <s v="65-74"/>
    <x v="1"/>
    <s v="M"/>
    <s v="D50-D89"/>
    <n v="1"/>
    <x v="5"/>
  </r>
  <r>
    <x v="2"/>
    <s v="65-74"/>
    <x v="1"/>
    <s v="M"/>
    <s v="E00-E90"/>
    <n v="13"/>
    <x v="2"/>
  </r>
  <r>
    <x v="2"/>
    <s v="65-74"/>
    <x v="1"/>
    <s v="M"/>
    <s v="F00-F99"/>
    <n v="9"/>
    <x v="10"/>
  </r>
  <r>
    <x v="2"/>
    <s v="65-74"/>
    <x v="1"/>
    <s v="M"/>
    <s v="G00-G99"/>
    <n v="11"/>
    <x v="3"/>
  </r>
  <r>
    <x v="2"/>
    <s v="65-74"/>
    <x v="1"/>
    <s v="M"/>
    <s v="I00-I99"/>
    <n v="125"/>
    <x v="8"/>
  </r>
  <r>
    <x v="2"/>
    <s v="65-74"/>
    <x v="1"/>
    <s v="M"/>
    <s v="J00-J99"/>
    <n v="58"/>
    <x v="4"/>
  </r>
  <r>
    <x v="2"/>
    <s v="65-74"/>
    <x v="1"/>
    <s v="M"/>
    <s v="K00-K93"/>
    <n v="30"/>
    <x v="9"/>
  </r>
  <r>
    <x v="2"/>
    <s v="65-74"/>
    <x v="1"/>
    <s v="M"/>
    <s v="M00-M99"/>
    <n v="1"/>
    <x v="5"/>
  </r>
  <r>
    <x v="2"/>
    <s v="65-74"/>
    <x v="1"/>
    <s v="M"/>
    <s v="N00-N99"/>
    <n v="6"/>
    <x v="11"/>
  </r>
  <r>
    <x v="2"/>
    <s v="65-74"/>
    <x v="1"/>
    <s v="M"/>
    <s v="Q00-Q99"/>
    <n v="1"/>
    <x v="5"/>
  </r>
  <r>
    <x v="2"/>
    <s v="65-74"/>
    <x v="1"/>
    <s v="M"/>
    <s v="R00-R99"/>
    <n v="13"/>
    <x v="5"/>
  </r>
  <r>
    <x v="2"/>
    <s v="65-74"/>
    <x v="1"/>
    <s v="M"/>
    <s v="V01-Y98"/>
    <n v="27"/>
    <x v="6"/>
  </r>
  <r>
    <x v="2"/>
    <s v="75-84"/>
    <x v="1"/>
    <s v="F"/>
    <s v="A00-B99"/>
    <n v="24"/>
    <x v="0"/>
  </r>
  <r>
    <x v="2"/>
    <s v="75-84"/>
    <x v="1"/>
    <s v="F"/>
    <s v="C00-D48"/>
    <n v="205"/>
    <x v="1"/>
  </r>
  <r>
    <x v="2"/>
    <s v="75-84"/>
    <x v="1"/>
    <s v="F"/>
    <s v="D50-D89"/>
    <n v="3"/>
    <x v="5"/>
  </r>
  <r>
    <x v="2"/>
    <s v="75-84"/>
    <x v="1"/>
    <s v="F"/>
    <s v="E00-E90"/>
    <n v="24"/>
    <x v="2"/>
  </r>
  <r>
    <x v="2"/>
    <s v="75-84"/>
    <x v="1"/>
    <s v="F"/>
    <s v="F00-F99"/>
    <n v="49"/>
    <x v="10"/>
  </r>
  <r>
    <x v="2"/>
    <s v="75-84"/>
    <x v="1"/>
    <s v="F"/>
    <s v="G00-G99"/>
    <n v="49"/>
    <x v="3"/>
  </r>
  <r>
    <x v="2"/>
    <s v="75-84"/>
    <x v="1"/>
    <s v="F"/>
    <s v="I00-I99"/>
    <n v="278"/>
    <x v="8"/>
  </r>
  <r>
    <x v="2"/>
    <s v="75-84"/>
    <x v="1"/>
    <s v="F"/>
    <s v="J00-J99"/>
    <n v="101"/>
    <x v="4"/>
  </r>
  <r>
    <x v="2"/>
    <s v="75-84"/>
    <x v="1"/>
    <s v="F"/>
    <s v="K00-K93"/>
    <n v="40"/>
    <x v="9"/>
  </r>
  <r>
    <x v="2"/>
    <s v="75-84"/>
    <x v="1"/>
    <s v="F"/>
    <s v="L00-L99"/>
    <n v="6"/>
    <x v="5"/>
  </r>
  <r>
    <x v="2"/>
    <s v="75-84"/>
    <x v="1"/>
    <s v="F"/>
    <s v="M00-M99"/>
    <n v="5"/>
    <x v="5"/>
  </r>
  <r>
    <x v="2"/>
    <s v="75-84"/>
    <x v="1"/>
    <s v="F"/>
    <s v="N00-N99"/>
    <n v="25"/>
    <x v="11"/>
  </r>
  <r>
    <x v="2"/>
    <s v="75-84"/>
    <x v="1"/>
    <s v="F"/>
    <s v="R00-R99"/>
    <n v="29"/>
    <x v="5"/>
  </r>
  <r>
    <x v="2"/>
    <s v="75-84"/>
    <x v="1"/>
    <s v="F"/>
    <s v="V01-Y98"/>
    <n v="30"/>
    <x v="6"/>
  </r>
  <r>
    <x v="2"/>
    <s v="75-84"/>
    <x v="1"/>
    <s v="M"/>
    <s v="A00-B99"/>
    <n v="13"/>
    <x v="0"/>
  </r>
  <r>
    <x v="2"/>
    <s v="75-84"/>
    <x v="1"/>
    <s v="M"/>
    <s v="C00-D48"/>
    <n v="280"/>
    <x v="1"/>
  </r>
  <r>
    <x v="2"/>
    <s v="75-84"/>
    <x v="1"/>
    <s v="M"/>
    <s v="D50-D89"/>
    <n v="2"/>
    <x v="5"/>
  </r>
  <r>
    <x v="2"/>
    <s v="75-84"/>
    <x v="1"/>
    <s v="M"/>
    <s v="E00-E90"/>
    <n v="16"/>
    <x v="2"/>
  </r>
  <r>
    <x v="2"/>
    <s v="75-84"/>
    <x v="1"/>
    <s v="M"/>
    <s v="F00-F99"/>
    <n v="25"/>
    <x v="10"/>
  </r>
  <r>
    <x v="2"/>
    <s v="75-84"/>
    <x v="1"/>
    <s v="M"/>
    <s v="G00-G99"/>
    <n v="44"/>
    <x v="3"/>
  </r>
  <r>
    <x v="2"/>
    <s v="75-84"/>
    <x v="1"/>
    <s v="M"/>
    <s v="I00-I99"/>
    <n v="273"/>
    <x v="8"/>
  </r>
  <r>
    <x v="2"/>
    <s v="75-84"/>
    <x v="1"/>
    <s v="M"/>
    <s v="J00-J99"/>
    <n v="135"/>
    <x v="4"/>
  </r>
  <r>
    <x v="2"/>
    <s v="75-84"/>
    <x v="1"/>
    <s v="M"/>
    <s v="K00-K93"/>
    <n v="27"/>
    <x v="9"/>
  </r>
  <r>
    <x v="2"/>
    <s v="75-84"/>
    <x v="1"/>
    <s v="M"/>
    <s v="M00-M99"/>
    <n v="3"/>
    <x v="5"/>
  </r>
  <r>
    <x v="2"/>
    <s v="75-84"/>
    <x v="1"/>
    <s v="M"/>
    <s v="N00-N99"/>
    <n v="20"/>
    <x v="11"/>
  </r>
  <r>
    <x v="2"/>
    <s v="75-84"/>
    <x v="1"/>
    <s v="M"/>
    <s v="R00-R99"/>
    <n v="29"/>
    <x v="5"/>
  </r>
  <r>
    <x v="2"/>
    <s v="75-84"/>
    <x v="1"/>
    <s v="M"/>
    <s v="V01-Y98"/>
    <n v="28"/>
    <x v="6"/>
  </r>
  <r>
    <x v="2"/>
    <s v="85+"/>
    <x v="1"/>
    <s v="F"/>
    <s v="A00-B99"/>
    <n v="38"/>
    <x v="0"/>
  </r>
  <r>
    <x v="2"/>
    <s v="85+"/>
    <x v="1"/>
    <s v="F"/>
    <s v="C00-D48"/>
    <n v="134"/>
    <x v="1"/>
  </r>
  <r>
    <x v="2"/>
    <s v="85+"/>
    <x v="1"/>
    <s v="F"/>
    <s v="D50-D89"/>
    <n v="7"/>
    <x v="5"/>
  </r>
  <r>
    <x v="2"/>
    <s v="85+"/>
    <x v="1"/>
    <s v="F"/>
    <s v="E00-E90"/>
    <n v="39"/>
    <x v="2"/>
  </r>
  <r>
    <x v="2"/>
    <s v="85+"/>
    <x v="1"/>
    <s v="F"/>
    <s v="F00-F99"/>
    <n v="97"/>
    <x v="10"/>
  </r>
  <r>
    <x v="2"/>
    <s v="85+"/>
    <x v="1"/>
    <s v="F"/>
    <s v="G00-G99"/>
    <n v="47"/>
    <x v="3"/>
  </r>
  <r>
    <x v="2"/>
    <s v="85+"/>
    <x v="1"/>
    <s v="F"/>
    <s v="I00-I99"/>
    <n v="511"/>
    <x v="8"/>
  </r>
  <r>
    <x v="2"/>
    <s v="85+"/>
    <x v="1"/>
    <s v="F"/>
    <s v="J00-J99"/>
    <n v="177"/>
    <x v="4"/>
  </r>
  <r>
    <x v="2"/>
    <s v="85+"/>
    <x v="1"/>
    <s v="F"/>
    <s v="K00-K93"/>
    <n v="47"/>
    <x v="9"/>
  </r>
  <r>
    <x v="2"/>
    <s v="85+"/>
    <x v="1"/>
    <s v="F"/>
    <s v="L00-L99"/>
    <n v="9"/>
    <x v="5"/>
  </r>
  <r>
    <x v="2"/>
    <s v="85+"/>
    <x v="1"/>
    <s v="F"/>
    <s v="M00-M99"/>
    <n v="8"/>
    <x v="5"/>
  </r>
  <r>
    <x v="2"/>
    <s v="85+"/>
    <x v="1"/>
    <s v="F"/>
    <s v="N00-N99"/>
    <n v="45"/>
    <x v="11"/>
  </r>
  <r>
    <x v="2"/>
    <s v="85+"/>
    <x v="1"/>
    <s v="F"/>
    <s v="R00-R99"/>
    <n v="61"/>
    <x v="5"/>
  </r>
  <r>
    <x v="2"/>
    <s v="85+"/>
    <x v="1"/>
    <s v="F"/>
    <s v="V01-Y98"/>
    <n v="34"/>
    <x v="6"/>
  </r>
  <r>
    <x v="2"/>
    <s v="85+"/>
    <x v="1"/>
    <s v="M"/>
    <s v="A00-B99"/>
    <n v="12"/>
    <x v="0"/>
  </r>
  <r>
    <x v="2"/>
    <s v="85+"/>
    <x v="1"/>
    <s v="M"/>
    <s v="C00-D48"/>
    <n v="130"/>
    <x v="1"/>
  </r>
  <r>
    <x v="2"/>
    <s v="85+"/>
    <x v="1"/>
    <s v="M"/>
    <s v="D50-D89"/>
    <n v="3"/>
    <x v="5"/>
  </r>
  <r>
    <x v="2"/>
    <s v="85+"/>
    <x v="1"/>
    <s v="M"/>
    <s v="E00-E90"/>
    <n v="11"/>
    <x v="2"/>
  </r>
  <r>
    <x v="2"/>
    <s v="85+"/>
    <x v="1"/>
    <s v="M"/>
    <s v="F00-F99"/>
    <n v="29"/>
    <x v="10"/>
  </r>
  <r>
    <x v="2"/>
    <s v="85+"/>
    <x v="1"/>
    <s v="M"/>
    <s v="G00-G99"/>
    <n v="32"/>
    <x v="3"/>
  </r>
  <r>
    <x v="2"/>
    <s v="85+"/>
    <x v="1"/>
    <s v="M"/>
    <s v="I00-I99"/>
    <n v="255"/>
    <x v="8"/>
  </r>
  <r>
    <x v="2"/>
    <s v="85+"/>
    <x v="1"/>
    <s v="M"/>
    <s v="J00-J99"/>
    <n v="134"/>
    <x v="4"/>
  </r>
  <r>
    <x v="2"/>
    <s v="85+"/>
    <x v="1"/>
    <s v="M"/>
    <s v="K00-K93"/>
    <n v="19"/>
    <x v="9"/>
  </r>
  <r>
    <x v="2"/>
    <s v="85+"/>
    <x v="1"/>
    <s v="M"/>
    <s v="L00-L99"/>
    <n v="1"/>
    <x v="5"/>
  </r>
  <r>
    <x v="2"/>
    <s v="85+"/>
    <x v="1"/>
    <s v="M"/>
    <s v="M00-M99"/>
    <n v="2"/>
    <x v="5"/>
  </r>
  <r>
    <x v="2"/>
    <s v="85+"/>
    <x v="1"/>
    <s v="M"/>
    <s v="N00-N99"/>
    <n v="16"/>
    <x v="11"/>
  </r>
  <r>
    <x v="2"/>
    <s v="85+"/>
    <x v="1"/>
    <s v="M"/>
    <s v="R00-R99"/>
    <n v="36"/>
    <x v="5"/>
  </r>
  <r>
    <x v="2"/>
    <s v="85+"/>
    <x v="1"/>
    <s v="M"/>
    <s v="V01-Y98"/>
    <n v="17"/>
    <x v="6"/>
  </r>
  <r>
    <x v="3"/>
    <s v="0-24"/>
    <x v="0"/>
    <s v="F"/>
    <s v="A00-B99"/>
    <n v="1"/>
    <x v="0"/>
  </r>
  <r>
    <x v="3"/>
    <s v="0-24"/>
    <x v="0"/>
    <s v="F"/>
    <s v="C00-D48"/>
    <n v="3"/>
    <x v="1"/>
  </r>
  <r>
    <x v="3"/>
    <s v="0-24"/>
    <x v="0"/>
    <s v="F"/>
    <s v="I00-I99"/>
    <n v="2"/>
    <x v="8"/>
  </r>
  <r>
    <x v="3"/>
    <s v="0-24"/>
    <x v="0"/>
    <s v="F"/>
    <s v="P00-P96"/>
    <n v="1"/>
    <x v="5"/>
  </r>
  <r>
    <x v="3"/>
    <s v="0-24"/>
    <x v="0"/>
    <s v="F"/>
    <s v="Q00-Q99"/>
    <n v="3"/>
    <x v="5"/>
  </r>
  <r>
    <x v="3"/>
    <s v="0-24"/>
    <x v="0"/>
    <s v="F"/>
    <s v="R00-R99"/>
    <n v="2"/>
    <x v="5"/>
  </r>
  <r>
    <x v="3"/>
    <s v="0-24"/>
    <x v="0"/>
    <s v="F"/>
    <s v="V01-Y98"/>
    <n v="4"/>
    <x v="6"/>
  </r>
  <r>
    <x v="3"/>
    <s v="0-24"/>
    <x v="0"/>
    <s v="M"/>
    <s v="C00-D48"/>
    <n v="4"/>
    <x v="1"/>
  </r>
  <r>
    <x v="3"/>
    <s v="0-24"/>
    <x v="0"/>
    <s v="M"/>
    <s v="G00-G99"/>
    <n v="3"/>
    <x v="3"/>
  </r>
  <r>
    <x v="3"/>
    <s v="0-24"/>
    <x v="0"/>
    <s v="M"/>
    <s v="I00-I99"/>
    <n v="1"/>
    <x v="8"/>
  </r>
  <r>
    <x v="3"/>
    <s v="0-24"/>
    <x v="0"/>
    <s v="M"/>
    <s v="P00-P96"/>
    <n v="7"/>
    <x v="5"/>
  </r>
  <r>
    <x v="3"/>
    <s v="0-24"/>
    <x v="0"/>
    <s v="M"/>
    <s v="Q00-Q99"/>
    <n v="1"/>
    <x v="5"/>
  </r>
  <r>
    <x v="3"/>
    <s v="0-24"/>
    <x v="0"/>
    <s v="M"/>
    <s v="R00-R99"/>
    <n v="2"/>
    <x v="5"/>
  </r>
  <r>
    <x v="3"/>
    <s v="0-24"/>
    <x v="0"/>
    <s v="M"/>
    <s v="V01-Y98"/>
    <n v="12"/>
    <x v="6"/>
  </r>
  <r>
    <x v="3"/>
    <s v="25-44"/>
    <x v="0"/>
    <s v="F"/>
    <s v="C00-D48"/>
    <n v="19"/>
    <x v="1"/>
  </r>
  <r>
    <x v="3"/>
    <s v="25-44"/>
    <x v="0"/>
    <s v="F"/>
    <s v="E00-E90"/>
    <n v="2"/>
    <x v="2"/>
  </r>
  <r>
    <x v="3"/>
    <s v="25-44"/>
    <x v="0"/>
    <s v="F"/>
    <s v="F00-F99"/>
    <n v="1"/>
    <x v="10"/>
  </r>
  <r>
    <x v="3"/>
    <s v="25-44"/>
    <x v="0"/>
    <s v="F"/>
    <s v="I00-I99"/>
    <n v="2"/>
    <x v="8"/>
  </r>
  <r>
    <x v="3"/>
    <s v="25-44"/>
    <x v="0"/>
    <s v="F"/>
    <s v="K00-K93"/>
    <n v="1"/>
    <x v="9"/>
  </r>
  <r>
    <x v="3"/>
    <s v="25-44"/>
    <x v="0"/>
    <s v="F"/>
    <s v="P00-P96"/>
    <n v="1"/>
    <x v="5"/>
  </r>
  <r>
    <x v="3"/>
    <s v="25-44"/>
    <x v="0"/>
    <s v="F"/>
    <s v="R00-R99"/>
    <n v="2"/>
    <x v="5"/>
  </r>
  <r>
    <x v="3"/>
    <s v="25-44"/>
    <x v="0"/>
    <s v="F"/>
    <s v="V01-Y98"/>
    <n v="7"/>
    <x v="6"/>
  </r>
  <r>
    <x v="3"/>
    <s v="25-44"/>
    <x v="0"/>
    <s v="M"/>
    <s v="A00-B99"/>
    <n v="2"/>
    <x v="0"/>
  </r>
  <r>
    <x v="3"/>
    <s v="25-44"/>
    <x v="0"/>
    <s v="M"/>
    <s v="C00-D48"/>
    <n v="15"/>
    <x v="1"/>
  </r>
  <r>
    <x v="3"/>
    <s v="25-44"/>
    <x v="0"/>
    <s v="M"/>
    <s v="E00-E90"/>
    <n v="2"/>
    <x v="2"/>
  </r>
  <r>
    <x v="3"/>
    <s v="25-44"/>
    <x v="0"/>
    <s v="M"/>
    <s v="F00-F99"/>
    <n v="2"/>
    <x v="10"/>
  </r>
  <r>
    <x v="3"/>
    <s v="25-44"/>
    <x v="0"/>
    <s v="M"/>
    <s v="G00-G99"/>
    <n v="4"/>
    <x v="3"/>
  </r>
  <r>
    <x v="3"/>
    <s v="25-44"/>
    <x v="0"/>
    <s v="M"/>
    <s v="I00-I99"/>
    <n v="3"/>
    <x v="8"/>
  </r>
  <r>
    <x v="3"/>
    <s v="25-44"/>
    <x v="0"/>
    <s v="M"/>
    <s v="J00-J99"/>
    <n v="1"/>
    <x v="4"/>
  </r>
  <r>
    <x v="3"/>
    <s v="25-44"/>
    <x v="0"/>
    <s v="M"/>
    <s v="K00-K93"/>
    <n v="2"/>
    <x v="9"/>
  </r>
  <r>
    <x v="3"/>
    <s v="25-44"/>
    <x v="0"/>
    <s v="M"/>
    <s v="Q00-Q99"/>
    <n v="1"/>
    <x v="5"/>
  </r>
  <r>
    <x v="3"/>
    <s v="25-44"/>
    <x v="0"/>
    <s v="M"/>
    <s v="R00-R99"/>
    <n v="6"/>
    <x v="5"/>
  </r>
  <r>
    <x v="3"/>
    <s v="25-44"/>
    <x v="0"/>
    <s v="M"/>
    <s v="V01-Y98"/>
    <n v="43"/>
    <x v="6"/>
  </r>
  <r>
    <x v="3"/>
    <s v="45-64"/>
    <x v="0"/>
    <s v="F"/>
    <s v="A00-B99"/>
    <n v="4"/>
    <x v="0"/>
  </r>
  <r>
    <x v="3"/>
    <s v="45-64"/>
    <x v="0"/>
    <s v="F"/>
    <s v="C00-D48"/>
    <n v="121"/>
    <x v="1"/>
  </r>
  <r>
    <x v="3"/>
    <s v="45-64"/>
    <x v="0"/>
    <s v="F"/>
    <s v="D50-D89"/>
    <n v="2"/>
    <x v="5"/>
  </r>
  <r>
    <x v="3"/>
    <s v="45-64"/>
    <x v="0"/>
    <s v="F"/>
    <s v="E00-E90"/>
    <n v="3"/>
    <x v="2"/>
  </r>
  <r>
    <x v="3"/>
    <s v="45-64"/>
    <x v="0"/>
    <s v="F"/>
    <s v="F00-F99"/>
    <n v="4"/>
    <x v="10"/>
  </r>
  <r>
    <x v="3"/>
    <s v="45-64"/>
    <x v="0"/>
    <s v="F"/>
    <s v="G00-G99"/>
    <n v="7"/>
    <x v="3"/>
  </r>
  <r>
    <x v="3"/>
    <s v="45-64"/>
    <x v="0"/>
    <s v="F"/>
    <s v="I00-I99"/>
    <n v="29"/>
    <x v="8"/>
  </r>
  <r>
    <x v="3"/>
    <s v="45-64"/>
    <x v="0"/>
    <s v="F"/>
    <s v="J00-J99"/>
    <n v="8"/>
    <x v="4"/>
  </r>
  <r>
    <x v="3"/>
    <s v="45-64"/>
    <x v="0"/>
    <s v="F"/>
    <s v="K00-K93"/>
    <n v="14"/>
    <x v="9"/>
  </r>
  <r>
    <x v="3"/>
    <s v="45-64"/>
    <x v="0"/>
    <s v="F"/>
    <s v="M00-M99"/>
    <n v="1"/>
    <x v="5"/>
  </r>
  <r>
    <x v="3"/>
    <s v="45-64"/>
    <x v="0"/>
    <s v="F"/>
    <s v="N00-N99"/>
    <n v="3"/>
    <x v="11"/>
  </r>
  <r>
    <x v="3"/>
    <s v="45-64"/>
    <x v="0"/>
    <s v="F"/>
    <s v="P00-P96"/>
    <n v="1"/>
    <x v="5"/>
  </r>
  <r>
    <x v="3"/>
    <s v="45-64"/>
    <x v="0"/>
    <s v="F"/>
    <s v="Q00-Q99"/>
    <n v="1"/>
    <x v="5"/>
  </r>
  <r>
    <x v="3"/>
    <s v="45-64"/>
    <x v="0"/>
    <s v="F"/>
    <s v="R00-R99"/>
    <n v="10"/>
    <x v="5"/>
  </r>
  <r>
    <x v="3"/>
    <s v="45-64"/>
    <x v="0"/>
    <s v="F"/>
    <s v="V01-Y98"/>
    <n v="25"/>
    <x v="6"/>
  </r>
  <r>
    <x v="3"/>
    <s v="45-64"/>
    <x v="0"/>
    <s v="M"/>
    <s v="A00-B99"/>
    <n v="10"/>
    <x v="0"/>
  </r>
  <r>
    <x v="3"/>
    <s v="45-64"/>
    <x v="0"/>
    <s v="M"/>
    <s v="C00-D48"/>
    <n v="165"/>
    <x v="1"/>
  </r>
  <r>
    <x v="3"/>
    <s v="45-64"/>
    <x v="0"/>
    <s v="M"/>
    <s v="D50-D89"/>
    <n v="1"/>
    <x v="5"/>
  </r>
  <r>
    <x v="3"/>
    <s v="45-64"/>
    <x v="0"/>
    <s v="M"/>
    <s v="E00-E90"/>
    <n v="12"/>
    <x v="2"/>
  </r>
  <r>
    <x v="3"/>
    <s v="45-64"/>
    <x v="0"/>
    <s v="M"/>
    <s v="F00-F99"/>
    <n v="2"/>
    <x v="10"/>
  </r>
  <r>
    <x v="3"/>
    <s v="45-64"/>
    <x v="0"/>
    <s v="M"/>
    <s v="G00-G99"/>
    <n v="10"/>
    <x v="3"/>
  </r>
  <r>
    <x v="3"/>
    <s v="45-64"/>
    <x v="0"/>
    <s v="M"/>
    <s v="I00-I99"/>
    <n v="93"/>
    <x v="8"/>
  </r>
  <r>
    <x v="3"/>
    <s v="45-64"/>
    <x v="0"/>
    <s v="M"/>
    <s v="J00-J99"/>
    <n v="21"/>
    <x v="4"/>
  </r>
  <r>
    <x v="3"/>
    <s v="45-64"/>
    <x v="0"/>
    <s v="M"/>
    <s v="K00-K93"/>
    <n v="31"/>
    <x v="9"/>
  </r>
  <r>
    <x v="3"/>
    <s v="45-64"/>
    <x v="0"/>
    <s v="M"/>
    <s v="M00-M99"/>
    <n v="5"/>
    <x v="5"/>
  </r>
  <r>
    <x v="3"/>
    <s v="45-64"/>
    <x v="0"/>
    <s v="M"/>
    <s v="N00-N99"/>
    <n v="1"/>
    <x v="11"/>
  </r>
  <r>
    <x v="3"/>
    <s v="45-64"/>
    <x v="0"/>
    <s v="M"/>
    <s v="Q00-Q99"/>
    <n v="2"/>
    <x v="5"/>
  </r>
  <r>
    <x v="3"/>
    <s v="45-64"/>
    <x v="0"/>
    <s v="M"/>
    <s v="R00-R99"/>
    <n v="22"/>
    <x v="5"/>
  </r>
  <r>
    <x v="3"/>
    <s v="45-64"/>
    <x v="0"/>
    <s v="M"/>
    <s v="V01-Y98"/>
    <n v="60"/>
    <x v="6"/>
  </r>
  <r>
    <x v="3"/>
    <s v="65-74"/>
    <x v="1"/>
    <s v="F"/>
    <s v="A00-B99"/>
    <n v="4"/>
    <x v="0"/>
  </r>
  <r>
    <x v="3"/>
    <s v="65-74"/>
    <x v="1"/>
    <s v="F"/>
    <s v="C00-D48"/>
    <n v="140"/>
    <x v="1"/>
  </r>
  <r>
    <x v="3"/>
    <s v="65-74"/>
    <x v="1"/>
    <s v="F"/>
    <s v="E00-E90"/>
    <n v="10"/>
    <x v="2"/>
  </r>
  <r>
    <x v="3"/>
    <s v="65-74"/>
    <x v="1"/>
    <s v="F"/>
    <s v="F00-F99"/>
    <n v="9"/>
    <x v="10"/>
  </r>
  <r>
    <x v="3"/>
    <s v="65-74"/>
    <x v="1"/>
    <s v="F"/>
    <s v="G00-G99"/>
    <n v="24"/>
    <x v="3"/>
  </r>
  <r>
    <x v="3"/>
    <s v="65-74"/>
    <x v="1"/>
    <s v="F"/>
    <s v="I00-I99"/>
    <n v="69"/>
    <x v="8"/>
  </r>
  <r>
    <x v="3"/>
    <s v="65-74"/>
    <x v="1"/>
    <s v="F"/>
    <s v="J00-J99"/>
    <n v="27"/>
    <x v="4"/>
  </r>
  <r>
    <x v="3"/>
    <s v="65-74"/>
    <x v="1"/>
    <s v="F"/>
    <s v="K00-K93"/>
    <n v="8"/>
    <x v="9"/>
  </r>
  <r>
    <x v="3"/>
    <s v="65-74"/>
    <x v="1"/>
    <s v="F"/>
    <s v="M00-M99"/>
    <n v="5"/>
    <x v="5"/>
  </r>
  <r>
    <x v="3"/>
    <s v="65-74"/>
    <x v="1"/>
    <s v="F"/>
    <s v="N00-N99"/>
    <n v="4"/>
    <x v="11"/>
  </r>
  <r>
    <x v="3"/>
    <s v="65-74"/>
    <x v="1"/>
    <s v="F"/>
    <s v="R00-R99"/>
    <n v="13"/>
    <x v="5"/>
  </r>
  <r>
    <x v="3"/>
    <s v="65-74"/>
    <x v="1"/>
    <s v="F"/>
    <s v="V01-Y98"/>
    <n v="19"/>
    <x v="6"/>
  </r>
  <r>
    <x v="3"/>
    <s v="65-74"/>
    <x v="1"/>
    <s v="M"/>
    <s v="A00-B99"/>
    <n v="5"/>
    <x v="0"/>
  </r>
  <r>
    <x v="3"/>
    <s v="65-74"/>
    <x v="1"/>
    <s v="M"/>
    <s v="C00-D48"/>
    <n v="213"/>
    <x v="1"/>
  </r>
  <r>
    <x v="3"/>
    <s v="65-74"/>
    <x v="1"/>
    <s v="M"/>
    <s v="D50-D89"/>
    <n v="1"/>
    <x v="5"/>
  </r>
  <r>
    <x v="3"/>
    <s v="65-74"/>
    <x v="1"/>
    <s v="M"/>
    <s v="E00-E90"/>
    <n v="11"/>
    <x v="2"/>
  </r>
  <r>
    <x v="3"/>
    <s v="65-74"/>
    <x v="1"/>
    <s v="M"/>
    <s v="F00-F99"/>
    <n v="9"/>
    <x v="10"/>
  </r>
  <r>
    <x v="3"/>
    <s v="65-74"/>
    <x v="1"/>
    <s v="M"/>
    <s v="G00-G99"/>
    <n v="14"/>
    <x v="3"/>
  </r>
  <r>
    <x v="3"/>
    <s v="65-74"/>
    <x v="1"/>
    <s v="M"/>
    <s v="I00-I99"/>
    <n v="139"/>
    <x v="8"/>
  </r>
  <r>
    <x v="3"/>
    <s v="65-74"/>
    <x v="1"/>
    <s v="M"/>
    <s v="J00-J99"/>
    <n v="61"/>
    <x v="4"/>
  </r>
  <r>
    <x v="3"/>
    <s v="65-74"/>
    <x v="1"/>
    <s v="M"/>
    <s v="K00-K93"/>
    <n v="15"/>
    <x v="9"/>
  </r>
  <r>
    <x v="3"/>
    <s v="65-74"/>
    <x v="1"/>
    <s v="M"/>
    <s v="M00-M99"/>
    <n v="1"/>
    <x v="5"/>
  </r>
  <r>
    <x v="3"/>
    <s v="65-74"/>
    <x v="1"/>
    <s v="M"/>
    <s v="N00-N99"/>
    <n v="5"/>
    <x v="11"/>
  </r>
  <r>
    <x v="3"/>
    <s v="65-74"/>
    <x v="1"/>
    <s v="M"/>
    <s v="R00-R99"/>
    <n v="13"/>
    <x v="5"/>
  </r>
  <r>
    <x v="3"/>
    <s v="65-74"/>
    <x v="1"/>
    <s v="M"/>
    <s v="V01-Y98"/>
    <n v="15"/>
    <x v="6"/>
  </r>
  <r>
    <x v="3"/>
    <s v="75-84"/>
    <x v="1"/>
    <s v="F"/>
    <s v="A00-B99"/>
    <n v="15"/>
    <x v="0"/>
  </r>
  <r>
    <x v="3"/>
    <s v="75-84"/>
    <x v="1"/>
    <s v="F"/>
    <s v="C00-D48"/>
    <n v="183"/>
    <x v="1"/>
  </r>
  <r>
    <x v="3"/>
    <s v="75-84"/>
    <x v="1"/>
    <s v="F"/>
    <s v="E00-E90"/>
    <n v="33"/>
    <x v="2"/>
  </r>
  <r>
    <x v="3"/>
    <s v="75-84"/>
    <x v="1"/>
    <s v="F"/>
    <s v="F00-F99"/>
    <n v="44"/>
    <x v="10"/>
  </r>
  <r>
    <x v="3"/>
    <s v="75-84"/>
    <x v="1"/>
    <s v="F"/>
    <s v="G00-G99"/>
    <n v="41"/>
    <x v="3"/>
  </r>
  <r>
    <x v="3"/>
    <s v="75-84"/>
    <x v="1"/>
    <s v="F"/>
    <s v="I00-I99"/>
    <n v="240"/>
    <x v="8"/>
  </r>
  <r>
    <x v="3"/>
    <s v="75-84"/>
    <x v="1"/>
    <s v="F"/>
    <s v="J00-J99"/>
    <n v="68"/>
    <x v="4"/>
  </r>
  <r>
    <x v="3"/>
    <s v="75-84"/>
    <x v="1"/>
    <s v="F"/>
    <s v="K00-K93"/>
    <n v="29"/>
    <x v="9"/>
  </r>
  <r>
    <x v="3"/>
    <s v="75-84"/>
    <x v="1"/>
    <s v="F"/>
    <s v="L00-L99"/>
    <n v="2"/>
    <x v="5"/>
  </r>
  <r>
    <x v="3"/>
    <s v="75-84"/>
    <x v="1"/>
    <s v="F"/>
    <s v="M00-M99"/>
    <n v="3"/>
    <x v="5"/>
  </r>
  <r>
    <x v="3"/>
    <s v="75-84"/>
    <x v="1"/>
    <s v="F"/>
    <s v="N00-N99"/>
    <n v="14"/>
    <x v="11"/>
  </r>
  <r>
    <x v="3"/>
    <s v="75-84"/>
    <x v="1"/>
    <s v="F"/>
    <s v="Q00-Q99"/>
    <n v="1"/>
    <x v="5"/>
  </r>
  <r>
    <x v="3"/>
    <s v="75-84"/>
    <x v="1"/>
    <s v="F"/>
    <s v="R00-R99"/>
    <n v="37"/>
    <x v="5"/>
  </r>
  <r>
    <x v="3"/>
    <s v="75-84"/>
    <x v="1"/>
    <s v="F"/>
    <s v="V01-Y98"/>
    <n v="33"/>
    <x v="6"/>
  </r>
  <r>
    <x v="3"/>
    <s v="75-84"/>
    <x v="1"/>
    <s v="M"/>
    <s v="A00-B99"/>
    <n v="26"/>
    <x v="0"/>
  </r>
  <r>
    <x v="3"/>
    <s v="75-84"/>
    <x v="1"/>
    <s v="M"/>
    <s v="C00-D48"/>
    <n v="275"/>
    <x v="1"/>
  </r>
  <r>
    <x v="3"/>
    <s v="75-84"/>
    <x v="1"/>
    <s v="M"/>
    <s v="E00-E90"/>
    <n v="23"/>
    <x v="2"/>
  </r>
  <r>
    <x v="3"/>
    <s v="75-84"/>
    <x v="1"/>
    <s v="M"/>
    <s v="F00-F99"/>
    <n v="38"/>
    <x v="10"/>
  </r>
  <r>
    <x v="3"/>
    <s v="75-84"/>
    <x v="1"/>
    <s v="M"/>
    <s v="G00-G99"/>
    <n v="44"/>
    <x v="3"/>
  </r>
  <r>
    <x v="3"/>
    <s v="75-84"/>
    <x v="1"/>
    <s v="M"/>
    <s v="I00-I99"/>
    <n v="304"/>
    <x v="8"/>
  </r>
  <r>
    <x v="3"/>
    <s v="75-84"/>
    <x v="1"/>
    <s v="M"/>
    <s v="J00-J99"/>
    <n v="142"/>
    <x v="4"/>
  </r>
  <r>
    <x v="3"/>
    <s v="75-84"/>
    <x v="1"/>
    <s v="M"/>
    <s v="K00-K93"/>
    <n v="27"/>
    <x v="9"/>
  </r>
  <r>
    <x v="3"/>
    <s v="75-84"/>
    <x v="1"/>
    <s v="M"/>
    <s v="L00-L99"/>
    <n v="2"/>
    <x v="5"/>
  </r>
  <r>
    <x v="3"/>
    <s v="75-84"/>
    <x v="1"/>
    <s v="M"/>
    <s v="M00-M99"/>
    <n v="4"/>
    <x v="5"/>
  </r>
  <r>
    <x v="3"/>
    <s v="75-84"/>
    <x v="1"/>
    <s v="M"/>
    <s v="N00-N99"/>
    <n v="18"/>
    <x v="11"/>
  </r>
  <r>
    <x v="3"/>
    <s v="75-84"/>
    <x v="1"/>
    <s v="M"/>
    <s v="R00-R99"/>
    <n v="22"/>
    <x v="5"/>
  </r>
  <r>
    <x v="3"/>
    <s v="75-84"/>
    <x v="1"/>
    <s v="M"/>
    <s v="V01-Y98"/>
    <n v="36"/>
    <x v="6"/>
  </r>
  <r>
    <x v="3"/>
    <s v="85+"/>
    <x v="1"/>
    <s v="F"/>
    <s v="A00-B99"/>
    <n v="29"/>
    <x v="0"/>
  </r>
  <r>
    <x v="3"/>
    <s v="85+"/>
    <x v="1"/>
    <s v="F"/>
    <s v="C00-D48"/>
    <n v="140"/>
    <x v="1"/>
  </r>
  <r>
    <x v="3"/>
    <s v="85+"/>
    <x v="1"/>
    <s v="F"/>
    <s v="D50-D89"/>
    <n v="4"/>
    <x v="5"/>
  </r>
  <r>
    <x v="3"/>
    <s v="85+"/>
    <x v="1"/>
    <s v="F"/>
    <s v="E00-E90"/>
    <n v="37"/>
    <x v="2"/>
  </r>
  <r>
    <x v="3"/>
    <s v="85+"/>
    <x v="1"/>
    <s v="F"/>
    <s v="F00-F99"/>
    <n v="93"/>
    <x v="10"/>
  </r>
  <r>
    <x v="3"/>
    <s v="85+"/>
    <x v="1"/>
    <s v="F"/>
    <s v="G00-G99"/>
    <n v="69"/>
    <x v="3"/>
  </r>
  <r>
    <x v="3"/>
    <s v="85+"/>
    <x v="1"/>
    <s v="F"/>
    <s v="I00-I99"/>
    <n v="563"/>
    <x v="8"/>
  </r>
  <r>
    <x v="3"/>
    <s v="85+"/>
    <x v="1"/>
    <s v="F"/>
    <s v="J00-J99"/>
    <n v="160"/>
    <x v="4"/>
  </r>
  <r>
    <x v="3"/>
    <s v="85+"/>
    <x v="1"/>
    <s v="F"/>
    <s v="K00-K93"/>
    <n v="61"/>
    <x v="9"/>
  </r>
  <r>
    <x v="3"/>
    <s v="85+"/>
    <x v="1"/>
    <s v="F"/>
    <s v="L00-L99"/>
    <n v="2"/>
    <x v="5"/>
  </r>
  <r>
    <x v="3"/>
    <s v="85+"/>
    <x v="1"/>
    <s v="F"/>
    <s v="M00-M99"/>
    <n v="8"/>
    <x v="5"/>
  </r>
  <r>
    <x v="3"/>
    <s v="85+"/>
    <x v="1"/>
    <s v="F"/>
    <s v="N00-N99"/>
    <n v="37"/>
    <x v="11"/>
  </r>
  <r>
    <x v="3"/>
    <s v="85+"/>
    <x v="1"/>
    <s v="F"/>
    <s v="Q00-Q99"/>
    <n v="1"/>
    <x v="5"/>
  </r>
  <r>
    <x v="3"/>
    <s v="85+"/>
    <x v="1"/>
    <s v="F"/>
    <s v="R00-R99"/>
    <n v="107"/>
    <x v="5"/>
  </r>
  <r>
    <x v="3"/>
    <s v="85+"/>
    <x v="1"/>
    <s v="F"/>
    <s v="V01-Y98"/>
    <n v="47"/>
    <x v="6"/>
  </r>
  <r>
    <x v="3"/>
    <s v="85+"/>
    <x v="1"/>
    <s v="M"/>
    <s v="A00-B99"/>
    <n v="19"/>
    <x v="0"/>
  </r>
  <r>
    <x v="3"/>
    <s v="85+"/>
    <x v="1"/>
    <s v="M"/>
    <s v="C00-D48"/>
    <n v="133"/>
    <x v="1"/>
  </r>
  <r>
    <x v="3"/>
    <s v="85+"/>
    <x v="1"/>
    <s v="M"/>
    <s v="D50-D89"/>
    <n v="7"/>
    <x v="5"/>
  </r>
  <r>
    <x v="3"/>
    <s v="85+"/>
    <x v="1"/>
    <s v="M"/>
    <s v="E00-E90"/>
    <n v="13"/>
    <x v="2"/>
  </r>
  <r>
    <x v="3"/>
    <s v="85+"/>
    <x v="1"/>
    <s v="M"/>
    <s v="F00-F99"/>
    <n v="37"/>
    <x v="10"/>
  </r>
  <r>
    <x v="3"/>
    <s v="85+"/>
    <x v="1"/>
    <s v="M"/>
    <s v="G00-G99"/>
    <n v="29"/>
    <x v="3"/>
  </r>
  <r>
    <x v="3"/>
    <s v="85+"/>
    <x v="1"/>
    <s v="M"/>
    <s v="I00-I99"/>
    <n v="274"/>
    <x v="8"/>
  </r>
  <r>
    <x v="3"/>
    <s v="85+"/>
    <x v="1"/>
    <s v="M"/>
    <s v="J00-J99"/>
    <n v="125"/>
    <x v="4"/>
  </r>
  <r>
    <x v="3"/>
    <s v="85+"/>
    <x v="1"/>
    <s v="M"/>
    <s v="K00-K93"/>
    <n v="20"/>
    <x v="9"/>
  </r>
  <r>
    <x v="3"/>
    <s v="85+"/>
    <x v="1"/>
    <s v="M"/>
    <s v="M00-M99"/>
    <n v="2"/>
    <x v="5"/>
  </r>
  <r>
    <x v="3"/>
    <s v="85+"/>
    <x v="1"/>
    <s v="M"/>
    <s v="N00-N99"/>
    <n v="26"/>
    <x v="11"/>
  </r>
  <r>
    <x v="3"/>
    <s v="85+"/>
    <x v="1"/>
    <s v="M"/>
    <s v="R00-R99"/>
    <n v="49"/>
    <x v="5"/>
  </r>
  <r>
    <x v="3"/>
    <s v="85+"/>
    <x v="1"/>
    <s v="M"/>
    <s v="V01-Y98"/>
    <n v="29"/>
    <x v="6"/>
  </r>
  <r>
    <x v="4"/>
    <s v="0-24"/>
    <x v="0"/>
    <s v="F"/>
    <s v="C00-D48"/>
    <n v="2"/>
    <x v="1"/>
  </r>
  <r>
    <x v="4"/>
    <s v="0-24"/>
    <x v="0"/>
    <s v="F"/>
    <s v="G00-G99"/>
    <n v="2"/>
    <x v="3"/>
  </r>
  <r>
    <x v="4"/>
    <s v="0-24"/>
    <x v="0"/>
    <s v="F"/>
    <s v="P00-P96"/>
    <n v="5"/>
    <x v="5"/>
  </r>
  <r>
    <x v="4"/>
    <s v="0-24"/>
    <x v="0"/>
    <s v="F"/>
    <s v="Q00-Q99"/>
    <n v="6"/>
    <x v="5"/>
  </r>
  <r>
    <x v="4"/>
    <s v="0-24"/>
    <x v="0"/>
    <s v="F"/>
    <s v="R00-R99"/>
    <n v="2"/>
    <x v="5"/>
  </r>
  <r>
    <x v="4"/>
    <s v="0-24"/>
    <x v="0"/>
    <s v="F"/>
    <s v="V01-Y98"/>
    <n v="6"/>
    <x v="6"/>
  </r>
  <r>
    <x v="4"/>
    <s v="0-24"/>
    <x v="0"/>
    <s v="M"/>
    <s v="A00-B99"/>
    <n v="1"/>
    <x v="0"/>
  </r>
  <r>
    <x v="4"/>
    <s v="0-24"/>
    <x v="0"/>
    <s v="M"/>
    <s v="C00-D48"/>
    <n v="2"/>
    <x v="1"/>
  </r>
  <r>
    <x v="4"/>
    <s v="0-24"/>
    <x v="0"/>
    <s v="M"/>
    <s v="E00-E90"/>
    <n v="1"/>
    <x v="2"/>
  </r>
  <r>
    <x v="4"/>
    <s v="0-24"/>
    <x v="0"/>
    <s v="M"/>
    <s v="F00-F99"/>
    <n v="1"/>
    <x v="10"/>
  </r>
  <r>
    <x v="4"/>
    <s v="0-24"/>
    <x v="0"/>
    <s v="M"/>
    <s v="G00-G99"/>
    <n v="2"/>
    <x v="3"/>
  </r>
  <r>
    <x v="4"/>
    <s v="0-24"/>
    <x v="0"/>
    <s v="M"/>
    <s v="I00-I99"/>
    <n v="1"/>
    <x v="8"/>
  </r>
  <r>
    <x v="4"/>
    <s v="0-24"/>
    <x v="0"/>
    <s v="M"/>
    <s v="J00-J99"/>
    <n v="2"/>
    <x v="4"/>
  </r>
  <r>
    <x v="4"/>
    <s v="0-24"/>
    <x v="0"/>
    <s v="M"/>
    <s v="K00-K93"/>
    <n v="1"/>
    <x v="9"/>
  </r>
  <r>
    <x v="4"/>
    <s v="0-24"/>
    <x v="0"/>
    <s v="M"/>
    <s v="P00-P96"/>
    <n v="4"/>
    <x v="5"/>
  </r>
  <r>
    <x v="4"/>
    <s v="0-24"/>
    <x v="0"/>
    <s v="M"/>
    <s v="Q00-Q99"/>
    <n v="8"/>
    <x v="5"/>
  </r>
  <r>
    <x v="4"/>
    <s v="0-24"/>
    <x v="0"/>
    <s v="M"/>
    <s v="V01-Y98"/>
    <n v="12"/>
    <x v="6"/>
  </r>
  <r>
    <x v="4"/>
    <s v="25-44"/>
    <x v="0"/>
    <s v="F"/>
    <s v="C00-D48"/>
    <n v="13"/>
    <x v="1"/>
  </r>
  <r>
    <x v="4"/>
    <s v="25-44"/>
    <x v="0"/>
    <s v="F"/>
    <s v="I00-I99"/>
    <n v="5"/>
    <x v="8"/>
  </r>
  <r>
    <x v="4"/>
    <s v="25-44"/>
    <x v="0"/>
    <s v="F"/>
    <s v="J00-J99"/>
    <n v="1"/>
    <x v="4"/>
  </r>
  <r>
    <x v="4"/>
    <s v="25-44"/>
    <x v="0"/>
    <s v="F"/>
    <s v="Q00-Q99"/>
    <n v="1"/>
    <x v="5"/>
  </r>
  <r>
    <x v="4"/>
    <s v="25-44"/>
    <x v="0"/>
    <s v="F"/>
    <s v="R00-R99"/>
    <n v="2"/>
    <x v="5"/>
  </r>
  <r>
    <x v="4"/>
    <s v="25-44"/>
    <x v="0"/>
    <s v="F"/>
    <s v="V01-Y98"/>
    <n v="10"/>
    <x v="6"/>
  </r>
  <r>
    <x v="4"/>
    <s v="25-44"/>
    <x v="0"/>
    <s v="M"/>
    <s v="C00-D48"/>
    <n v="20"/>
    <x v="1"/>
  </r>
  <r>
    <x v="4"/>
    <s v="25-44"/>
    <x v="0"/>
    <s v="M"/>
    <s v="E00-E90"/>
    <n v="2"/>
    <x v="2"/>
  </r>
  <r>
    <x v="4"/>
    <s v="25-44"/>
    <x v="0"/>
    <s v="M"/>
    <s v="F00-F99"/>
    <n v="2"/>
    <x v="10"/>
  </r>
  <r>
    <x v="4"/>
    <s v="25-44"/>
    <x v="0"/>
    <s v="M"/>
    <s v="G00-G99"/>
    <n v="1"/>
    <x v="3"/>
  </r>
  <r>
    <x v="4"/>
    <s v="25-44"/>
    <x v="0"/>
    <s v="M"/>
    <s v="I00-I99"/>
    <n v="10"/>
    <x v="8"/>
  </r>
  <r>
    <x v="4"/>
    <s v="25-44"/>
    <x v="0"/>
    <s v="M"/>
    <s v="J00-J99"/>
    <n v="1"/>
    <x v="4"/>
  </r>
  <r>
    <x v="4"/>
    <s v="25-44"/>
    <x v="0"/>
    <s v="M"/>
    <s v="K00-K93"/>
    <n v="5"/>
    <x v="9"/>
  </r>
  <r>
    <x v="4"/>
    <s v="25-44"/>
    <x v="0"/>
    <s v="M"/>
    <s v="Q00-Q99"/>
    <n v="1"/>
    <x v="5"/>
  </r>
  <r>
    <x v="4"/>
    <s v="25-44"/>
    <x v="0"/>
    <s v="M"/>
    <s v="R00-R99"/>
    <n v="4"/>
    <x v="5"/>
  </r>
  <r>
    <x v="4"/>
    <s v="25-44"/>
    <x v="0"/>
    <s v="M"/>
    <s v="V01-Y98"/>
    <n v="39"/>
    <x v="6"/>
  </r>
  <r>
    <x v="4"/>
    <s v="45-64"/>
    <x v="0"/>
    <s v="F"/>
    <s v="A00-B99"/>
    <n v="1"/>
    <x v="0"/>
  </r>
  <r>
    <x v="4"/>
    <s v="45-64"/>
    <x v="0"/>
    <s v="F"/>
    <s v="C00-D48"/>
    <n v="159"/>
    <x v="1"/>
  </r>
  <r>
    <x v="4"/>
    <s v="45-64"/>
    <x v="0"/>
    <s v="F"/>
    <s v="D50-D89"/>
    <n v="1"/>
    <x v="5"/>
  </r>
  <r>
    <x v="4"/>
    <s v="45-64"/>
    <x v="0"/>
    <s v="F"/>
    <s v="E00-E90"/>
    <n v="4"/>
    <x v="2"/>
  </r>
  <r>
    <x v="4"/>
    <s v="45-64"/>
    <x v="0"/>
    <s v="F"/>
    <s v="F00-F99"/>
    <n v="1"/>
    <x v="10"/>
  </r>
  <r>
    <x v="4"/>
    <s v="45-64"/>
    <x v="0"/>
    <s v="F"/>
    <s v="G00-G99"/>
    <n v="7"/>
    <x v="3"/>
  </r>
  <r>
    <x v="4"/>
    <s v="45-64"/>
    <x v="0"/>
    <s v="F"/>
    <s v="I00-I99"/>
    <n v="29"/>
    <x v="8"/>
  </r>
  <r>
    <x v="4"/>
    <s v="45-64"/>
    <x v="0"/>
    <s v="F"/>
    <s v="J00-J99"/>
    <n v="20"/>
    <x v="4"/>
  </r>
  <r>
    <x v="4"/>
    <s v="45-64"/>
    <x v="0"/>
    <s v="F"/>
    <s v="K00-K93"/>
    <n v="10"/>
    <x v="9"/>
  </r>
  <r>
    <x v="4"/>
    <s v="45-64"/>
    <x v="0"/>
    <s v="F"/>
    <s v="M00-M99"/>
    <n v="3"/>
    <x v="5"/>
  </r>
  <r>
    <x v="4"/>
    <s v="45-64"/>
    <x v="0"/>
    <s v="F"/>
    <s v="N00-N99"/>
    <n v="2"/>
    <x v="11"/>
  </r>
  <r>
    <x v="4"/>
    <s v="45-64"/>
    <x v="0"/>
    <s v="F"/>
    <s v="Q00-Q99"/>
    <n v="3"/>
    <x v="5"/>
  </r>
  <r>
    <x v="4"/>
    <s v="45-64"/>
    <x v="0"/>
    <s v="F"/>
    <s v="R00-R99"/>
    <n v="7"/>
    <x v="5"/>
  </r>
  <r>
    <x v="4"/>
    <s v="45-64"/>
    <x v="0"/>
    <s v="F"/>
    <s v="V01-Y98"/>
    <n v="26"/>
    <x v="6"/>
  </r>
  <r>
    <x v="4"/>
    <s v="45-64"/>
    <x v="0"/>
    <s v="M"/>
    <s v="A00-B99"/>
    <n v="5"/>
    <x v="0"/>
  </r>
  <r>
    <x v="4"/>
    <s v="45-64"/>
    <x v="0"/>
    <s v="M"/>
    <s v="C00-D48"/>
    <n v="179"/>
    <x v="1"/>
  </r>
  <r>
    <x v="4"/>
    <s v="45-64"/>
    <x v="0"/>
    <s v="M"/>
    <s v="D50-D89"/>
    <n v="1"/>
    <x v="5"/>
  </r>
  <r>
    <x v="4"/>
    <s v="45-64"/>
    <x v="0"/>
    <s v="M"/>
    <s v="E00-E90"/>
    <n v="9"/>
    <x v="2"/>
  </r>
  <r>
    <x v="4"/>
    <s v="45-64"/>
    <x v="0"/>
    <s v="M"/>
    <s v="F00-F99"/>
    <n v="13"/>
    <x v="10"/>
  </r>
  <r>
    <x v="4"/>
    <s v="45-64"/>
    <x v="0"/>
    <s v="M"/>
    <s v="G00-G99"/>
    <n v="15"/>
    <x v="3"/>
  </r>
  <r>
    <x v="4"/>
    <s v="45-64"/>
    <x v="0"/>
    <s v="M"/>
    <s v="I00-I99"/>
    <n v="79"/>
    <x v="8"/>
  </r>
  <r>
    <x v="4"/>
    <s v="45-64"/>
    <x v="0"/>
    <s v="M"/>
    <s v="J00-J99"/>
    <n v="26"/>
    <x v="4"/>
  </r>
  <r>
    <x v="4"/>
    <s v="45-64"/>
    <x v="0"/>
    <s v="M"/>
    <s v="K00-K93"/>
    <n v="24"/>
    <x v="9"/>
  </r>
  <r>
    <x v="4"/>
    <s v="45-64"/>
    <x v="0"/>
    <s v="M"/>
    <s v="M00-M99"/>
    <n v="1"/>
    <x v="5"/>
  </r>
  <r>
    <x v="4"/>
    <s v="45-64"/>
    <x v="0"/>
    <s v="M"/>
    <s v="N00-N99"/>
    <n v="3"/>
    <x v="11"/>
  </r>
  <r>
    <x v="4"/>
    <s v="45-64"/>
    <x v="0"/>
    <s v="M"/>
    <s v="Q00-Q99"/>
    <n v="2"/>
    <x v="5"/>
  </r>
  <r>
    <x v="4"/>
    <s v="45-64"/>
    <x v="0"/>
    <s v="M"/>
    <s v="R00-R99"/>
    <n v="17"/>
    <x v="5"/>
  </r>
  <r>
    <x v="4"/>
    <s v="45-64"/>
    <x v="0"/>
    <s v="M"/>
    <s v="V01-Y98"/>
    <n v="53"/>
    <x v="6"/>
  </r>
  <r>
    <x v="4"/>
    <s v="65-74"/>
    <x v="1"/>
    <s v="F"/>
    <s v="A00-B99"/>
    <n v="9"/>
    <x v="0"/>
  </r>
  <r>
    <x v="4"/>
    <s v="65-74"/>
    <x v="1"/>
    <s v="F"/>
    <s v="C00-D48"/>
    <n v="142"/>
    <x v="1"/>
  </r>
  <r>
    <x v="4"/>
    <s v="65-74"/>
    <x v="1"/>
    <s v="F"/>
    <s v="D50-D89"/>
    <n v="2"/>
    <x v="5"/>
  </r>
  <r>
    <x v="4"/>
    <s v="65-74"/>
    <x v="1"/>
    <s v="F"/>
    <s v="E00-E90"/>
    <n v="4"/>
    <x v="2"/>
  </r>
  <r>
    <x v="4"/>
    <s v="65-74"/>
    <x v="1"/>
    <s v="F"/>
    <s v="F00-F99"/>
    <n v="8"/>
    <x v="10"/>
  </r>
  <r>
    <x v="4"/>
    <s v="65-74"/>
    <x v="1"/>
    <s v="F"/>
    <s v="G00-G99"/>
    <n v="15"/>
    <x v="3"/>
  </r>
  <r>
    <x v="4"/>
    <s v="65-74"/>
    <x v="1"/>
    <s v="F"/>
    <s v="I00-I99"/>
    <n v="67"/>
    <x v="8"/>
  </r>
  <r>
    <x v="4"/>
    <s v="65-74"/>
    <x v="1"/>
    <s v="F"/>
    <s v="J00-J99"/>
    <n v="35"/>
    <x v="4"/>
  </r>
  <r>
    <x v="4"/>
    <s v="65-74"/>
    <x v="1"/>
    <s v="F"/>
    <s v="K00-K93"/>
    <n v="15"/>
    <x v="9"/>
  </r>
  <r>
    <x v="4"/>
    <s v="65-74"/>
    <x v="1"/>
    <s v="F"/>
    <s v="M00-M99"/>
    <n v="1"/>
    <x v="5"/>
  </r>
  <r>
    <x v="4"/>
    <s v="65-74"/>
    <x v="1"/>
    <s v="F"/>
    <s v="R00-R99"/>
    <n v="15"/>
    <x v="5"/>
  </r>
  <r>
    <x v="4"/>
    <s v="65-74"/>
    <x v="1"/>
    <s v="F"/>
    <s v="V01-Y98"/>
    <n v="13"/>
    <x v="6"/>
  </r>
  <r>
    <x v="4"/>
    <s v="65-74"/>
    <x v="1"/>
    <s v="M"/>
    <s v="A00-B99"/>
    <n v="16"/>
    <x v="0"/>
  </r>
  <r>
    <x v="4"/>
    <s v="65-74"/>
    <x v="1"/>
    <s v="M"/>
    <s v="C00-D48"/>
    <n v="233"/>
    <x v="1"/>
  </r>
  <r>
    <x v="4"/>
    <s v="65-74"/>
    <x v="1"/>
    <s v="M"/>
    <s v="E00-E90"/>
    <n v="15"/>
    <x v="2"/>
  </r>
  <r>
    <x v="4"/>
    <s v="65-74"/>
    <x v="1"/>
    <s v="M"/>
    <s v="F00-F99"/>
    <n v="16"/>
    <x v="10"/>
  </r>
  <r>
    <x v="4"/>
    <s v="65-74"/>
    <x v="1"/>
    <s v="M"/>
    <s v="G00-G99"/>
    <n v="27"/>
    <x v="3"/>
  </r>
  <r>
    <x v="4"/>
    <s v="65-74"/>
    <x v="1"/>
    <s v="M"/>
    <s v="I00-I99"/>
    <n v="119"/>
    <x v="8"/>
  </r>
  <r>
    <x v="4"/>
    <s v="65-74"/>
    <x v="1"/>
    <s v="M"/>
    <s v="J00-J99"/>
    <n v="65"/>
    <x v="4"/>
  </r>
  <r>
    <x v="4"/>
    <s v="65-74"/>
    <x v="1"/>
    <s v="M"/>
    <s v="K00-K93"/>
    <n v="17"/>
    <x v="9"/>
  </r>
  <r>
    <x v="4"/>
    <s v="65-74"/>
    <x v="1"/>
    <s v="M"/>
    <s v="M00-M99"/>
    <n v="1"/>
    <x v="5"/>
  </r>
  <r>
    <x v="4"/>
    <s v="65-74"/>
    <x v="1"/>
    <s v="M"/>
    <s v="N00-N99"/>
    <n v="3"/>
    <x v="11"/>
  </r>
  <r>
    <x v="4"/>
    <s v="65-74"/>
    <x v="1"/>
    <s v="M"/>
    <s v="R00-R99"/>
    <n v="16"/>
    <x v="5"/>
  </r>
  <r>
    <x v="4"/>
    <s v="65-74"/>
    <x v="1"/>
    <s v="M"/>
    <s v="V01-Y98"/>
    <n v="19"/>
    <x v="6"/>
  </r>
  <r>
    <x v="4"/>
    <s v="75-84"/>
    <x v="1"/>
    <s v="F"/>
    <s v="A00-B99"/>
    <n v="22"/>
    <x v="0"/>
  </r>
  <r>
    <x v="4"/>
    <s v="75-84"/>
    <x v="1"/>
    <s v="F"/>
    <s v="C00-D48"/>
    <n v="197"/>
    <x v="1"/>
  </r>
  <r>
    <x v="4"/>
    <s v="75-84"/>
    <x v="1"/>
    <s v="F"/>
    <s v="D50-D89"/>
    <n v="2"/>
    <x v="5"/>
  </r>
  <r>
    <x v="4"/>
    <s v="75-84"/>
    <x v="1"/>
    <s v="F"/>
    <s v="E00-E90"/>
    <n v="25"/>
    <x v="2"/>
  </r>
  <r>
    <x v="4"/>
    <s v="75-84"/>
    <x v="1"/>
    <s v="F"/>
    <s v="F00-F99"/>
    <n v="52"/>
    <x v="10"/>
  </r>
  <r>
    <x v="4"/>
    <s v="75-84"/>
    <x v="1"/>
    <s v="F"/>
    <s v="G00-G99"/>
    <n v="58"/>
    <x v="3"/>
  </r>
  <r>
    <x v="4"/>
    <s v="75-84"/>
    <x v="1"/>
    <s v="F"/>
    <s v="I00-I99"/>
    <n v="268"/>
    <x v="8"/>
  </r>
  <r>
    <x v="4"/>
    <s v="75-84"/>
    <x v="1"/>
    <s v="F"/>
    <s v="J00-J99"/>
    <n v="90"/>
    <x v="4"/>
  </r>
  <r>
    <x v="4"/>
    <s v="75-84"/>
    <x v="1"/>
    <s v="F"/>
    <s v="K00-K93"/>
    <n v="32"/>
    <x v="9"/>
  </r>
  <r>
    <x v="4"/>
    <s v="75-84"/>
    <x v="1"/>
    <s v="F"/>
    <s v="L00-L99"/>
    <n v="3"/>
    <x v="5"/>
  </r>
  <r>
    <x v="4"/>
    <s v="75-84"/>
    <x v="1"/>
    <s v="F"/>
    <s v="M00-M99"/>
    <n v="5"/>
    <x v="5"/>
  </r>
  <r>
    <x v="4"/>
    <s v="75-84"/>
    <x v="1"/>
    <s v="F"/>
    <s v="N00-N99"/>
    <n v="15"/>
    <x v="11"/>
  </r>
  <r>
    <x v="4"/>
    <s v="75-84"/>
    <x v="1"/>
    <s v="F"/>
    <s v="R00-R99"/>
    <n v="32"/>
    <x v="5"/>
  </r>
  <r>
    <x v="4"/>
    <s v="75-84"/>
    <x v="1"/>
    <s v="F"/>
    <s v="V01-Y98"/>
    <n v="28"/>
    <x v="6"/>
  </r>
  <r>
    <x v="4"/>
    <s v="75-84"/>
    <x v="1"/>
    <s v="M"/>
    <s v="A00-B99"/>
    <n v="30"/>
    <x v="0"/>
  </r>
  <r>
    <x v="4"/>
    <s v="75-84"/>
    <x v="1"/>
    <s v="M"/>
    <s v="C00-D48"/>
    <n v="293"/>
    <x v="1"/>
  </r>
  <r>
    <x v="4"/>
    <s v="75-84"/>
    <x v="1"/>
    <s v="M"/>
    <s v="D50-D89"/>
    <n v="1"/>
    <x v="5"/>
  </r>
  <r>
    <x v="4"/>
    <s v="75-84"/>
    <x v="1"/>
    <s v="M"/>
    <s v="E00-E90"/>
    <n v="20"/>
    <x v="2"/>
  </r>
  <r>
    <x v="4"/>
    <s v="75-84"/>
    <x v="1"/>
    <s v="M"/>
    <s v="F00-F99"/>
    <n v="37"/>
    <x v="10"/>
  </r>
  <r>
    <x v="4"/>
    <s v="75-84"/>
    <x v="1"/>
    <s v="M"/>
    <s v="G00-G99"/>
    <n v="48"/>
    <x v="3"/>
  </r>
  <r>
    <x v="4"/>
    <s v="75-84"/>
    <x v="1"/>
    <s v="M"/>
    <s v="I00-I99"/>
    <n v="316"/>
    <x v="8"/>
  </r>
  <r>
    <x v="4"/>
    <s v="75-84"/>
    <x v="1"/>
    <s v="M"/>
    <s v="J00-J99"/>
    <n v="134"/>
    <x v="4"/>
  </r>
  <r>
    <x v="4"/>
    <s v="75-84"/>
    <x v="1"/>
    <s v="M"/>
    <s v="K00-K93"/>
    <n v="31"/>
    <x v="9"/>
  </r>
  <r>
    <x v="4"/>
    <s v="75-84"/>
    <x v="1"/>
    <s v="M"/>
    <s v="L00-L99"/>
    <n v="1"/>
    <x v="5"/>
  </r>
  <r>
    <x v="4"/>
    <s v="75-84"/>
    <x v="1"/>
    <s v="M"/>
    <s v="M00-M99"/>
    <n v="2"/>
    <x v="5"/>
  </r>
  <r>
    <x v="4"/>
    <s v="75-84"/>
    <x v="1"/>
    <s v="M"/>
    <s v="N00-N99"/>
    <n v="20"/>
    <x v="11"/>
  </r>
  <r>
    <x v="4"/>
    <s v="75-84"/>
    <x v="1"/>
    <s v="M"/>
    <s v="R00-R99"/>
    <n v="35"/>
    <x v="5"/>
  </r>
  <r>
    <x v="4"/>
    <s v="75-84"/>
    <x v="1"/>
    <s v="M"/>
    <s v="V01-Y98"/>
    <n v="36"/>
    <x v="6"/>
  </r>
  <r>
    <x v="4"/>
    <s v="85+"/>
    <x v="1"/>
    <s v="F"/>
    <s v="A00-B99"/>
    <n v="37"/>
    <x v="0"/>
  </r>
  <r>
    <x v="4"/>
    <s v="85+"/>
    <x v="1"/>
    <s v="F"/>
    <s v="C00-D48"/>
    <n v="160"/>
    <x v="1"/>
  </r>
  <r>
    <x v="4"/>
    <s v="85+"/>
    <x v="1"/>
    <s v="F"/>
    <s v="D50-D89"/>
    <n v="1"/>
    <x v="5"/>
  </r>
  <r>
    <x v="4"/>
    <s v="85+"/>
    <x v="1"/>
    <s v="F"/>
    <s v="E00-E90"/>
    <n v="41"/>
    <x v="2"/>
  </r>
  <r>
    <x v="4"/>
    <s v="85+"/>
    <x v="1"/>
    <s v="F"/>
    <s v="F00-F99"/>
    <n v="151"/>
    <x v="10"/>
  </r>
  <r>
    <x v="4"/>
    <s v="85+"/>
    <x v="1"/>
    <s v="F"/>
    <s v="G00-G99"/>
    <n v="65"/>
    <x v="3"/>
  </r>
  <r>
    <x v="4"/>
    <s v="85+"/>
    <x v="1"/>
    <s v="F"/>
    <s v="I00-I99"/>
    <n v="531"/>
    <x v="8"/>
  </r>
  <r>
    <x v="4"/>
    <s v="85+"/>
    <x v="1"/>
    <s v="F"/>
    <s v="J00-J99"/>
    <n v="150"/>
    <x v="4"/>
  </r>
  <r>
    <x v="4"/>
    <s v="85+"/>
    <x v="1"/>
    <s v="F"/>
    <s v="K00-K93"/>
    <n v="66"/>
    <x v="9"/>
  </r>
  <r>
    <x v="4"/>
    <s v="85+"/>
    <x v="1"/>
    <s v="F"/>
    <s v="L00-L99"/>
    <n v="6"/>
    <x v="5"/>
  </r>
  <r>
    <x v="4"/>
    <s v="85+"/>
    <x v="1"/>
    <s v="F"/>
    <s v="M00-M99"/>
    <n v="6"/>
    <x v="5"/>
  </r>
  <r>
    <x v="4"/>
    <s v="85+"/>
    <x v="1"/>
    <s v="F"/>
    <s v="N00-N99"/>
    <n v="40"/>
    <x v="11"/>
  </r>
  <r>
    <x v="4"/>
    <s v="85+"/>
    <x v="1"/>
    <s v="F"/>
    <s v="R00-R99"/>
    <n v="104"/>
    <x v="5"/>
  </r>
  <r>
    <x v="4"/>
    <s v="85+"/>
    <x v="1"/>
    <s v="F"/>
    <s v="V01-Y98"/>
    <n v="40"/>
    <x v="6"/>
  </r>
  <r>
    <x v="4"/>
    <s v="85+"/>
    <x v="1"/>
    <s v="M"/>
    <s v="A00-B99"/>
    <n v="23"/>
    <x v="0"/>
  </r>
  <r>
    <x v="4"/>
    <s v="85+"/>
    <x v="1"/>
    <s v="M"/>
    <s v="C00-D48"/>
    <n v="130"/>
    <x v="1"/>
  </r>
  <r>
    <x v="4"/>
    <s v="85+"/>
    <x v="1"/>
    <s v="M"/>
    <s v="D50-D89"/>
    <n v="2"/>
    <x v="5"/>
  </r>
  <r>
    <x v="4"/>
    <s v="85+"/>
    <x v="1"/>
    <s v="M"/>
    <s v="E00-E90"/>
    <n v="18"/>
    <x v="2"/>
  </r>
  <r>
    <x v="4"/>
    <s v="85+"/>
    <x v="1"/>
    <s v="M"/>
    <s v="F00-F99"/>
    <n v="61"/>
    <x v="10"/>
  </r>
  <r>
    <x v="4"/>
    <s v="85+"/>
    <x v="1"/>
    <s v="M"/>
    <s v="G00-G99"/>
    <n v="34"/>
    <x v="3"/>
  </r>
  <r>
    <x v="4"/>
    <s v="85+"/>
    <x v="1"/>
    <s v="M"/>
    <s v="I00-I99"/>
    <n v="301"/>
    <x v="8"/>
  </r>
  <r>
    <x v="4"/>
    <s v="85+"/>
    <x v="1"/>
    <s v="M"/>
    <s v="J00-J99"/>
    <n v="143"/>
    <x v="4"/>
  </r>
  <r>
    <x v="4"/>
    <s v="85+"/>
    <x v="1"/>
    <s v="M"/>
    <s v="K00-K93"/>
    <n v="35"/>
    <x v="9"/>
  </r>
  <r>
    <x v="4"/>
    <s v="85+"/>
    <x v="1"/>
    <s v="M"/>
    <s v="L00-L99"/>
    <n v="1"/>
    <x v="5"/>
  </r>
  <r>
    <x v="4"/>
    <s v="85+"/>
    <x v="1"/>
    <s v="M"/>
    <s v="M00-M99"/>
    <n v="4"/>
    <x v="5"/>
  </r>
  <r>
    <x v="4"/>
    <s v="85+"/>
    <x v="1"/>
    <s v="M"/>
    <s v="N00-N99"/>
    <n v="24"/>
    <x v="11"/>
  </r>
  <r>
    <x v="4"/>
    <s v="85+"/>
    <x v="1"/>
    <s v="M"/>
    <s v="R00-R99"/>
    <n v="38"/>
    <x v="5"/>
  </r>
  <r>
    <x v="4"/>
    <s v="85+"/>
    <x v="1"/>
    <s v="M"/>
    <s v="V01-Y98"/>
    <n v="23"/>
    <x v="6"/>
  </r>
  <r>
    <x v="5"/>
    <s v="0-24"/>
    <x v="0"/>
    <s v="F"/>
    <s v="A00-B99"/>
    <n v="1"/>
    <x v="0"/>
  </r>
  <r>
    <x v="5"/>
    <s v="0-24"/>
    <x v="0"/>
    <s v="F"/>
    <s v="C00-D48"/>
    <n v="1"/>
    <x v="1"/>
  </r>
  <r>
    <x v="5"/>
    <s v="0-24"/>
    <x v="0"/>
    <s v="F"/>
    <s v="E00-E90"/>
    <n v="1"/>
    <x v="2"/>
  </r>
  <r>
    <x v="5"/>
    <s v="0-24"/>
    <x v="0"/>
    <s v="F"/>
    <s v="G00-G99"/>
    <n v="1"/>
    <x v="3"/>
  </r>
  <r>
    <x v="5"/>
    <s v="0-24"/>
    <x v="0"/>
    <s v="F"/>
    <s v="I00-I99"/>
    <n v="1"/>
    <x v="8"/>
  </r>
  <r>
    <x v="5"/>
    <s v="0-24"/>
    <x v="0"/>
    <s v="F"/>
    <s v="P00-P96"/>
    <n v="1"/>
    <x v="5"/>
  </r>
  <r>
    <x v="5"/>
    <s v="0-24"/>
    <x v="0"/>
    <s v="F"/>
    <s v="Q00-Q99"/>
    <n v="2"/>
    <x v="5"/>
  </r>
  <r>
    <x v="5"/>
    <s v="0-24"/>
    <x v="0"/>
    <s v="F"/>
    <s v="R00-R99"/>
    <n v="1"/>
    <x v="5"/>
  </r>
  <r>
    <x v="5"/>
    <s v="0-24"/>
    <x v="0"/>
    <s v="F"/>
    <s v="V01-Y98"/>
    <n v="2"/>
    <x v="6"/>
  </r>
  <r>
    <x v="5"/>
    <s v="0-24"/>
    <x v="0"/>
    <s v="M"/>
    <s v="C00-D48"/>
    <n v="2"/>
    <x v="1"/>
  </r>
  <r>
    <x v="5"/>
    <s v="0-24"/>
    <x v="0"/>
    <s v="M"/>
    <s v="G00-G99"/>
    <n v="1"/>
    <x v="3"/>
  </r>
  <r>
    <x v="5"/>
    <s v="0-24"/>
    <x v="0"/>
    <s v="M"/>
    <s v="I00-I99"/>
    <n v="2"/>
    <x v="8"/>
  </r>
  <r>
    <x v="5"/>
    <s v="0-24"/>
    <x v="0"/>
    <s v="M"/>
    <s v="J00-J99"/>
    <n v="1"/>
    <x v="4"/>
  </r>
  <r>
    <x v="5"/>
    <s v="0-24"/>
    <x v="0"/>
    <s v="M"/>
    <s v="P00-P96"/>
    <n v="4"/>
    <x v="5"/>
  </r>
  <r>
    <x v="5"/>
    <s v="0-24"/>
    <x v="0"/>
    <s v="M"/>
    <s v="Q00-Q99"/>
    <n v="2"/>
    <x v="5"/>
  </r>
  <r>
    <x v="5"/>
    <s v="0-24"/>
    <x v="0"/>
    <s v="M"/>
    <s v="R00-R99"/>
    <n v="4"/>
    <x v="5"/>
  </r>
  <r>
    <x v="5"/>
    <s v="0-24"/>
    <x v="0"/>
    <s v="M"/>
    <s v="V01-Y98"/>
    <n v="11"/>
    <x v="6"/>
  </r>
  <r>
    <x v="5"/>
    <s v="25-44"/>
    <x v="0"/>
    <s v="F"/>
    <s v="C00-D48"/>
    <n v="6"/>
    <x v="1"/>
  </r>
  <r>
    <x v="5"/>
    <s v="25-44"/>
    <x v="0"/>
    <s v="F"/>
    <s v="F00-F99"/>
    <n v="2"/>
    <x v="10"/>
  </r>
  <r>
    <x v="5"/>
    <s v="25-44"/>
    <x v="0"/>
    <s v="F"/>
    <s v="I00-I99"/>
    <n v="2"/>
    <x v="8"/>
  </r>
  <r>
    <x v="5"/>
    <s v="25-44"/>
    <x v="0"/>
    <s v="F"/>
    <s v="K00-K93"/>
    <n v="1"/>
    <x v="9"/>
  </r>
  <r>
    <x v="5"/>
    <s v="25-44"/>
    <x v="0"/>
    <s v="F"/>
    <s v="R00-R99"/>
    <n v="1"/>
    <x v="5"/>
  </r>
  <r>
    <x v="5"/>
    <s v="25-44"/>
    <x v="0"/>
    <s v="F"/>
    <s v="V01-Y98"/>
    <n v="20"/>
    <x v="6"/>
  </r>
  <r>
    <x v="5"/>
    <s v="25-44"/>
    <x v="0"/>
    <s v="M"/>
    <s v="C00-D48"/>
    <n v="10"/>
    <x v="1"/>
  </r>
  <r>
    <x v="5"/>
    <s v="25-44"/>
    <x v="0"/>
    <s v="M"/>
    <s v="E00-E90"/>
    <n v="1"/>
    <x v="2"/>
  </r>
  <r>
    <x v="5"/>
    <s v="25-44"/>
    <x v="0"/>
    <s v="M"/>
    <s v="F00-F99"/>
    <n v="3"/>
    <x v="10"/>
  </r>
  <r>
    <x v="5"/>
    <s v="25-44"/>
    <x v="0"/>
    <s v="M"/>
    <s v="I00-I99"/>
    <n v="3"/>
    <x v="8"/>
  </r>
  <r>
    <x v="5"/>
    <s v="25-44"/>
    <x v="0"/>
    <s v="M"/>
    <s v="J00-J99"/>
    <n v="4"/>
    <x v="4"/>
  </r>
  <r>
    <x v="5"/>
    <s v="25-44"/>
    <x v="0"/>
    <s v="M"/>
    <s v="K00-K93"/>
    <n v="5"/>
    <x v="9"/>
  </r>
  <r>
    <x v="5"/>
    <s v="25-44"/>
    <x v="0"/>
    <s v="M"/>
    <s v="R00-R99"/>
    <n v="4"/>
    <x v="5"/>
  </r>
  <r>
    <x v="5"/>
    <s v="25-44"/>
    <x v="0"/>
    <s v="M"/>
    <s v="V01-Y98"/>
    <n v="42"/>
    <x v="6"/>
  </r>
  <r>
    <x v="5"/>
    <s v="45-64"/>
    <x v="0"/>
    <s v="F"/>
    <s v="A00-B99"/>
    <n v="4"/>
    <x v="0"/>
  </r>
  <r>
    <x v="5"/>
    <s v="45-64"/>
    <x v="0"/>
    <s v="F"/>
    <s v="C00-D48"/>
    <n v="146"/>
    <x v="1"/>
  </r>
  <r>
    <x v="5"/>
    <s v="45-64"/>
    <x v="0"/>
    <s v="F"/>
    <s v="D50-D89"/>
    <n v="1"/>
    <x v="5"/>
  </r>
  <r>
    <x v="5"/>
    <s v="45-64"/>
    <x v="0"/>
    <s v="F"/>
    <s v="E00-E90"/>
    <n v="6"/>
    <x v="2"/>
  </r>
  <r>
    <x v="5"/>
    <s v="45-64"/>
    <x v="0"/>
    <s v="F"/>
    <s v="F00-F99"/>
    <n v="6"/>
    <x v="10"/>
  </r>
  <r>
    <x v="5"/>
    <s v="45-64"/>
    <x v="0"/>
    <s v="F"/>
    <s v="G00-G99"/>
    <n v="4"/>
    <x v="3"/>
  </r>
  <r>
    <x v="5"/>
    <s v="45-64"/>
    <x v="0"/>
    <s v="F"/>
    <s v="I00-I99"/>
    <n v="44"/>
    <x v="8"/>
  </r>
  <r>
    <x v="5"/>
    <s v="45-64"/>
    <x v="0"/>
    <s v="F"/>
    <s v="J00-J99"/>
    <n v="10"/>
    <x v="4"/>
  </r>
  <r>
    <x v="5"/>
    <s v="45-64"/>
    <x v="0"/>
    <s v="F"/>
    <s v="K00-K93"/>
    <n v="11"/>
    <x v="9"/>
  </r>
  <r>
    <x v="5"/>
    <s v="45-64"/>
    <x v="0"/>
    <s v="F"/>
    <s v="M00-M99"/>
    <n v="1"/>
    <x v="5"/>
  </r>
  <r>
    <x v="5"/>
    <s v="45-64"/>
    <x v="0"/>
    <s v="F"/>
    <s v="N00-N99"/>
    <n v="1"/>
    <x v="11"/>
  </r>
  <r>
    <x v="5"/>
    <s v="45-64"/>
    <x v="0"/>
    <s v="F"/>
    <s v="R00-R99"/>
    <n v="4"/>
    <x v="5"/>
  </r>
  <r>
    <x v="5"/>
    <s v="45-64"/>
    <x v="0"/>
    <s v="F"/>
    <s v="V01-Y98"/>
    <n v="26"/>
    <x v="6"/>
  </r>
  <r>
    <x v="5"/>
    <s v="45-64"/>
    <x v="0"/>
    <s v="M"/>
    <s v="A00-B99"/>
    <n v="1"/>
    <x v="0"/>
  </r>
  <r>
    <x v="5"/>
    <s v="45-64"/>
    <x v="0"/>
    <s v="M"/>
    <s v="C00-D48"/>
    <n v="147"/>
    <x v="1"/>
  </r>
  <r>
    <x v="5"/>
    <s v="45-64"/>
    <x v="0"/>
    <s v="M"/>
    <s v="D50-D89"/>
    <n v="2"/>
    <x v="5"/>
  </r>
  <r>
    <x v="5"/>
    <s v="45-64"/>
    <x v="0"/>
    <s v="M"/>
    <s v="E00-E90"/>
    <n v="10"/>
    <x v="2"/>
  </r>
  <r>
    <x v="5"/>
    <s v="45-64"/>
    <x v="0"/>
    <s v="M"/>
    <s v="F00-F99"/>
    <n v="11"/>
    <x v="10"/>
  </r>
  <r>
    <x v="5"/>
    <s v="45-64"/>
    <x v="0"/>
    <s v="M"/>
    <s v="G00-G99"/>
    <n v="14"/>
    <x v="3"/>
  </r>
  <r>
    <x v="5"/>
    <s v="45-64"/>
    <x v="0"/>
    <s v="M"/>
    <s v="I00-I99"/>
    <n v="95"/>
    <x v="8"/>
  </r>
  <r>
    <x v="5"/>
    <s v="45-64"/>
    <x v="0"/>
    <s v="M"/>
    <s v="J00-J99"/>
    <n v="13"/>
    <x v="4"/>
  </r>
  <r>
    <x v="5"/>
    <s v="45-64"/>
    <x v="0"/>
    <s v="M"/>
    <s v="K00-K93"/>
    <n v="37"/>
    <x v="9"/>
  </r>
  <r>
    <x v="5"/>
    <s v="45-64"/>
    <x v="0"/>
    <s v="M"/>
    <s v="M00-M99"/>
    <n v="1"/>
    <x v="5"/>
  </r>
  <r>
    <x v="5"/>
    <s v="45-64"/>
    <x v="0"/>
    <s v="M"/>
    <s v="N00-N99"/>
    <n v="2"/>
    <x v="11"/>
  </r>
  <r>
    <x v="5"/>
    <s v="45-64"/>
    <x v="0"/>
    <s v="M"/>
    <s v="R00-R99"/>
    <n v="24"/>
    <x v="5"/>
  </r>
  <r>
    <x v="5"/>
    <s v="45-64"/>
    <x v="0"/>
    <s v="M"/>
    <s v="V01-Y98"/>
    <n v="56"/>
    <x v="6"/>
  </r>
  <r>
    <x v="5"/>
    <s v="65-74"/>
    <x v="1"/>
    <s v="F"/>
    <s v="A00-B99"/>
    <n v="9"/>
    <x v="0"/>
  </r>
  <r>
    <x v="5"/>
    <s v="65-74"/>
    <x v="1"/>
    <s v="F"/>
    <s v="C00-D48"/>
    <n v="138"/>
    <x v="1"/>
  </r>
  <r>
    <x v="5"/>
    <s v="65-74"/>
    <x v="1"/>
    <s v="F"/>
    <s v="D50-D89"/>
    <n v="2"/>
    <x v="5"/>
  </r>
  <r>
    <x v="5"/>
    <s v="65-74"/>
    <x v="1"/>
    <s v="F"/>
    <s v="E00-E90"/>
    <n v="5"/>
    <x v="2"/>
  </r>
  <r>
    <x v="5"/>
    <s v="65-74"/>
    <x v="1"/>
    <s v="F"/>
    <s v="F00-F99"/>
    <n v="7"/>
    <x v="10"/>
  </r>
  <r>
    <x v="5"/>
    <s v="65-74"/>
    <x v="1"/>
    <s v="F"/>
    <s v="G00-G99"/>
    <n v="12"/>
    <x v="3"/>
  </r>
  <r>
    <x v="5"/>
    <s v="65-74"/>
    <x v="1"/>
    <s v="F"/>
    <s v="I00-I99"/>
    <n v="64"/>
    <x v="8"/>
  </r>
  <r>
    <x v="5"/>
    <s v="65-74"/>
    <x v="1"/>
    <s v="F"/>
    <s v="J00-J99"/>
    <n v="24"/>
    <x v="4"/>
  </r>
  <r>
    <x v="5"/>
    <s v="65-74"/>
    <x v="1"/>
    <s v="F"/>
    <s v="K00-K93"/>
    <n v="7"/>
    <x v="9"/>
  </r>
  <r>
    <x v="5"/>
    <s v="65-74"/>
    <x v="1"/>
    <s v="F"/>
    <s v="M00-M99"/>
    <n v="2"/>
    <x v="5"/>
  </r>
  <r>
    <x v="5"/>
    <s v="65-74"/>
    <x v="1"/>
    <s v="F"/>
    <s v="N00-N99"/>
    <n v="10"/>
    <x v="11"/>
  </r>
  <r>
    <x v="5"/>
    <s v="65-74"/>
    <x v="1"/>
    <s v="F"/>
    <s v="Q00-Q99"/>
    <n v="1"/>
    <x v="5"/>
  </r>
  <r>
    <x v="5"/>
    <s v="65-74"/>
    <x v="1"/>
    <s v="F"/>
    <s v="R00-R99"/>
    <n v="4"/>
    <x v="5"/>
  </r>
  <r>
    <x v="5"/>
    <s v="65-74"/>
    <x v="1"/>
    <s v="F"/>
    <s v="V01-Y98"/>
    <n v="9"/>
    <x v="6"/>
  </r>
  <r>
    <x v="5"/>
    <s v="65-74"/>
    <x v="1"/>
    <s v="M"/>
    <s v="A00-B99"/>
    <n v="11"/>
    <x v="0"/>
  </r>
  <r>
    <x v="5"/>
    <s v="65-74"/>
    <x v="1"/>
    <s v="M"/>
    <s v="C00-D48"/>
    <n v="249"/>
    <x v="1"/>
  </r>
  <r>
    <x v="5"/>
    <s v="65-74"/>
    <x v="1"/>
    <s v="M"/>
    <s v="D50-D89"/>
    <n v="1"/>
    <x v="5"/>
  </r>
  <r>
    <x v="5"/>
    <s v="65-74"/>
    <x v="1"/>
    <s v="M"/>
    <s v="E00-E90"/>
    <n v="11"/>
    <x v="2"/>
  </r>
  <r>
    <x v="5"/>
    <s v="65-74"/>
    <x v="1"/>
    <s v="M"/>
    <s v="F00-F99"/>
    <n v="10"/>
    <x v="10"/>
  </r>
  <r>
    <x v="5"/>
    <s v="65-74"/>
    <x v="1"/>
    <s v="M"/>
    <s v="G00-G99"/>
    <n v="15"/>
    <x v="3"/>
  </r>
  <r>
    <x v="5"/>
    <s v="65-74"/>
    <x v="1"/>
    <s v="M"/>
    <s v="I00-I99"/>
    <n v="111"/>
    <x v="8"/>
  </r>
  <r>
    <x v="5"/>
    <s v="65-74"/>
    <x v="1"/>
    <s v="M"/>
    <s v="J00-J99"/>
    <n v="52"/>
    <x v="4"/>
  </r>
  <r>
    <x v="5"/>
    <s v="65-74"/>
    <x v="1"/>
    <s v="M"/>
    <s v="K00-K93"/>
    <n v="27"/>
    <x v="9"/>
  </r>
  <r>
    <x v="5"/>
    <s v="65-74"/>
    <x v="1"/>
    <s v="M"/>
    <s v="M00-M99"/>
    <n v="3"/>
    <x v="5"/>
  </r>
  <r>
    <x v="5"/>
    <s v="65-74"/>
    <x v="1"/>
    <s v="M"/>
    <s v="N00-N99"/>
    <n v="7"/>
    <x v="11"/>
  </r>
  <r>
    <x v="5"/>
    <s v="65-74"/>
    <x v="1"/>
    <s v="M"/>
    <s v="R00-R99"/>
    <n v="20"/>
    <x v="5"/>
  </r>
  <r>
    <x v="5"/>
    <s v="65-74"/>
    <x v="1"/>
    <s v="M"/>
    <s v="V01-Y98"/>
    <n v="12"/>
    <x v="6"/>
  </r>
  <r>
    <x v="5"/>
    <s v="75-84"/>
    <x v="1"/>
    <s v="F"/>
    <s v="A00-B99"/>
    <n v="23"/>
    <x v="0"/>
  </r>
  <r>
    <x v="5"/>
    <s v="75-84"/>
    <x v="1"/>
    <s v="F"/>
    <s v="C00-D48"/>
    <n v="185"/>
    <x v="1"/>
  </r>
  <r>
    <x v="5"/>
    <s v="75-84"/>
    <x v="1"/>
    <s v="F"/>
    <s v="D50-D89"/>
    <n v="3"/>
    <x v="5"/>
  </r>
  <r>
    <x v="5"/>
    <s v="75-84"/>
    <x v="1"/>
    <s v="F"/>
    <s v="E00-E90"/>
    <n v="21"/>
    <x v="2"/>
  </r>
  <r>
    <x v="5"/>
    <s v="75-84"/>
    <x v="1"/>
    <s v="F"/>
    <s v="F00-F99"/>
    <n v="52"/>
    <x v="10"/>
  </r>
  <r>
    <x v="5"/>
    <s v="75-84"/>
    <x v="1"/>
    <s v="F"/>
    <s v="G00-G99"/>
    <n v="53"/>
    <x v="3"/>
  </r>
  <r>
    <x v="5"/>
    <s v="75-84"/>
    <x v="1"/>
    <s v="F"/>
    <s v="I00-I99"/>
    <n v="227"/>
    <x v="8"/>
  </r>
  <r>
    <x v="5"/>
    <s v="75-84"/>
    <x v="1"/>
    <s v="F"/>
    <s v="J00-J99"/>
    <n v="76"/>
    <x v="4"/>
  </r>
  <r>
    <x v="5"/>
    <s v="75-84"/>
    <x v="1"/>
    <s v="F"/>
    <s v="K00-K93"/>
    <n v="34"/>
    <x v="9"/>
  </r>
  <r>
    <x v="5"/>
    <s v="75-84"/>
    <x v="1"/>
    <s v="F"/>
    <s v="L00-L99"/>
    <n v="3"/>
    <x v="5"/>
  </r>
  <r>
    <x v="5"/>
    <s v="75-84"/>
    <x v="1"/>
    <s v="F"/>
    <s v="M00-M99"/>
    <n v="4"/>
    <x v="5"/>
  </r>
  <r>
    <x v="5"/>
    <s v="75-84"/>
    <x v="1"/>
    <s v="F"/>
    <s v="N00-N99"/>
    <n v="15"/>
    <x v="11"/>
  </r>
  <r>
    <x v="5"/>
    <s v="75-84"/>
    <x v="1"/>
    <s v="F"/>
    <s v="R00-R99"/>
    <n v="26"/>
    <x v="5"/>
  </r>
  <r>
    <x v="5"/>
    <s v="75-84"/>
    <x v="1"/>
    <s v="F"/>
    <s v="V01-Y98"/>
    <n v="29"/>
    <x v="6"/>
  </r>
  <r>
    <x v="5"/>
    <s v="75-84"/>
    <x v="1"/>
    <s v="M"/>
    <s v="A00-B99"/>
    <n v="23"/>
    <x v="0"/>
  </r>
  <r>
    <x v="5"/>
    <s v="75-84"/>
    <x v="1"/>
    <s v="M"/>
    <s v="C00-D48"/>
    <n v="270"/>
    <x v="1"/>
  </r>
  <r>
    <x v="5"/>
    <s v="75-84"/>
    <x v="1"/>
    <s v="M"/>
    <s v="D50-D89"/>
    <n v="4"/>
    <x v="5"/>
  </r>
  <r>
    <x v="5"/>
    <s v="75-84"/>
    <x v="1"/>
    <s v="M"/>
    <s v="E00-E90"/>
    <n v="16"/>
    <x v="2"/>
  </r>
  <r>
    <x v="5"/>
    <s v="75-84"/>
    <x v="1"/>
    <s v="M"/>
    <s v="F00-F99"/>
    <n v="35"/>
    <x v="10"/>
  </r>
  <r>
    <x v="5"/>
    <s v="75-84"/>
    <x v="1"/>
    <s v="M"/>
    <s v="G00-G99"/>
    <n v="59"/>
    <x v="3"/>
  </r>
  <r>
    <x v="5"/>
    <s v="75-84"/>
    <x v="1"/>
    <s v="M"/>
    <s v="I00-I99"/>
    <n v="285"/>
    <x v="8"/>
  </r>
  <r>
    <x v="5"/>
    <s v="75-84"/>
    <x v="1"/>
    <s v="M"/>
    <s v="J00-J99"/>
    <n v="107"/>
    <x v="4"/>
  </r>
  <r>
    <x v="5"/>
    <s v="75-84"/>
    <x v="1"/>
    <s v="M"/>
    <s v="K00-K93"/>
    <n v="20"/>
    <x v="9"/>
  </r>
  <r>
    <x v="5"/>
    <s v="75-84"/>
    <x v="1"/>
    <s v="M"/>
    <s v="M00-M99"/>
    <n v="2"/>
    <x v="5"/>
  </r>
  <r>
    <x v="5"/>
    <s v="75-84"/>
    <x v="1"/>
    <s v="M"/>
    <s v="N00-N99"/>
    <n v="24"/>
    <x v="11"/>
  </r>
  <r>
    <x v="5"/>
    <s v="75-84"/>
    <x v="1"/>
    <s v="M"/>
    <s v="R00-R99"/>
    <n v="39"/>
    <x v="5"/>
  </r>
  <r>
    <x v="5"/>
    <s v="75-84"/>
    <x v="1"/>
    <s v="M"/>
    <s v="V01-Y98"/>
    <n v="32"/>
    <x v="6"/>
  </r>
  <r>
    <x v="5"/>
    <s v="85+"/>
    <x v="1"/>
    <s v="F"/>
    <s v="A00-B99"/>
    <n v="36"/>
    <x v="0"/>
  </r>
  <r>
    <x v="5"/>
    <s v="85+"/>
    <x v="1"/>
    <s v="F"/>
    <s v="C00-D48"/>
    <n v="170"/>
    <x v="1"/>
  </r>
  <r>
    <x v="5"/>
    <s v="85+"/>
    <x v="1"/>
    <s v="F"/>
    <s v="D50-D89"/>
    <n v="11"/>
    <x v="5"/>
  </r>
  <r>
    <x v="5"/>
    <s v="85+"/>
    <x v="1"/>
    <s v="F"/>
    <s v="E00-E90"/>
    <n v="43"/>
    <x v="2"/>
  </r>
  <r>
    <x v="5"/>
    <s v="85+"/>
    <x v="1"/>
    <s v="F"/>
    <s v="F00-F99"/>
    <n v="116"/>
    <x v="10"/>
  </r>
  <r>
    <x v="5"/>
    <s v="85+"/>
    <x v="1"/>
    <s v="F"/>
    <s v="G00-G99"/>
    <n v="67"/>
    <x v="3"/>
  </r>
  <r>
    <x v="5"/>
    <s v="85+"/>
    <x v="1"/>
    <s v="F"/>
    <s v="I00-I99"/>
    <n v="526"/>
    <x v="8"/>
  </r>
  <r>
    <x v="5"/>
    <s v="85+"/>
    <x v="1"/>
    <s v="F"/>
    <s v="J00-J99"/>
    <n v="131"/>
    <x v="4"/>
  </r>
  <r>
    <x v="5"/>
    <s v="85+"/>
    <x v="1"/>
    <s v="F"/>
    <s v="K00-K93"/>
    <n v="49"/>
    <x v="9"/>
  </r>
  <r>
    <x v="5"/>
    <s v="85+"/>
    <x v="1"/>
    <s v="F"/>
    <s v="L00-L99"/>
    <n v="6"/>
    <x v="5"/>
  </r>
  <r>
    <x v="5"/>
    <s v="85+"/>
    <x v="1"/>
    <s v="F"/>
    <s v="M00-M99"/>
    <n v="10"/>
    <x v="5"/>
  </r>
  <r>
    <x v="5"/>
    <s v="85+"/>
    <x v="1"/>
    <s v="F"/>
    <s v="N00-N99"/>
    <n v="40"/>
    <x v="11"/>
  </r>
  <r>
    <x v="5"/>
    <s v="85+"/>
    <x v="1"/>
    <s v="F"/>
    <s v="R00-R99"/>
    <n v="87"/>
    <x v="5"/>
  </r>
  <r>
    <x v="5"/>
    <s v="85+"/>
    <x v="1"/>
    <s v="F"/>
    <s v="V01-Y98"/>
    <n v="44"/>
    <x v="6"/>
  </r>
  <r>
    <x v="5"/>
    <s v="85+"/>
    <x v="1"/>
    <s v="M"/>
    <s v="A00-B99"/>
    <n v="21"/>
    <x v="0"/>
  </r>
  <r>
    <x v="5"/>
    <s v="85+"/>
    <x v="1"/>
    <s v="M"/>
    <s v="C00-D48"/>
    <n v="155"/>
    <x v="1"/>
  </r>
  <r>
    <x v="5"/>
    <s v="85+"/>
    <x v="1"/>
    <s v="M"/>
    <s v="D50-D89"/>
    <n v="2"/>
    <x v="5"/>
  </r>
  <r>
    <x v="5"/>
    <s v="85+"/>
    <x v="1"/>
    <s v="M"/>
    <s v="E00-E90"/>
    <n v="18"/>
    <x v="2"/>
  </r>
  <r>
    <x v="5"/>
    <s v="85+"/>
    <x v="1"/>
    <s v="M"/>
    <s v="F00-F99"/>
    <n v="46"/>
    <x v="10"/>
  </r>
  <r>
    <x v="5"/>
    <s v="85+"/>
    <x v="1"/>
    <s v="M"/>
    <s v="G00-G99"/>
    <n v="28"/>
    <x v="3"/>
  </r>
  <r>
    <x v="5"/>
    <s v="85+"/>
    <x v="1"/>
    <s v="M"/>
    <s v="I00-I99"/>
    <n v="306"/>
    <x v="8"/>
  </r>
  <r>
    <x v="5"/>
    <s v="85+"/>
    <x v="1"/>
    <s v="M"/>
    <s v="J00-J99"/>
    <n v="112"/>
    <x v="4"/>
  </r>
  <r>
    <x v="5"/>
    <s v="85+"/>
    <x v="1"/>
    <s v="M"/>
    <s v="K00-K93"/>
    <n v="22"/>
    <x v="9"/>
  </r>
  <r>
    <x v="5"/>
    <s v="85+"/>
    <x v="1"/>
    <s v="M"/>
    <s v="L00-L99"/>
    <n v="1"/>
    <x v="5"/>
  </r>
  <r>
    <x v="5"/>
    <s v="85+"/>
    <x v="1"/>
    <s v="M"/>
    <s v="M00-M99"/>
    <n v="4"/>
    <x v="5"/>
  </r>
  <r>
    <x v="5"/>
    <s v="85+"/>
    <x v="1"/>
    <s v="M"/>
    <s v="N00-N99"/>
    <n v="31"/>
    <x v="11"/>
  </r>
  <r>
    <x v="5"/>
    <s v="85+"/>
    <x v="1"/>
    <s v="M"/>
    <s v="R00-R99"/>
    <n v="30"/>
    <x v="5"/>
  </r>
  <r>
    <x v="5"/>
    <s v="85+"/>
    <x v="1"/>
    <s v="M"/>
    <s v="V01-Y98"/>
    <n v="29"/>
    <x v="6"/>
  </r>
  <r>
    <x v="6"/>
    <s v="0-24"/>
    <x v="0"/>
    <s v="F"/>
    <s v="C00-D48"/>
    <n v="3"/>
    <x v="1"/>
  </r>
  <r>
    <x v="6"/>
    <s v="0-24"/>
    <x v="0"/>
    <s v="F"/>
    <s v="F00-F99"/>
    <n v="1"/>
    <x v="10"/>
  </r>
  <r>
    <x v="6"/>
    <s v="0-24"/>
    <x v="0"/>
    <s v="F"/>
    <s v="G00-G99"/>
    <n v="1"/>
    <x v="3"/>
  </r>
  <r>
    <x v="6"/>
    <s v="0-24"/>
    <x v="0"/>
    <s v="F"/>
    <s v="I00-I99"/>
    <n v="1"/>
    <x v="8"/>
  </r>
  <r>
    <x v="6"/>
    <s v="0-24"/>
    <x v="0"/>
    <s v="F"/>
    <s v="J00-J99"/>
    <n v="2"/>
    <x v="4"/>
  </r>
  <r>
    <x v="6"/>
    <s v="0-24"/>
    <x v="0"/>
    <s v="F"/>
    <s v="K00-K93"/>
    <n v="1"/>
    <x v="9"/>
  </r>
  <r>
    <x v="6"/>
    <s v="0-24"/>
    <x v="0"/>
    <s v="F"/>
    <s v="P00-P96"/>
    <n v="7"/>
    <x v="5"/>
  </r>
  <r>
    <x v="6"/>
    <s v="0-24"/>
    <x v="0"/>
    <s v="F"/>
    <s v="Q00-Q99"/>
    <n v="4"/>
    <x v="5"/>
  </r>
  <r>
    <x v="6"/>
    <s v="0-24"/>
    <x v="0"/>
    <s v="F"/>
    <s v="R00-R99"/>
    <n v="3"/>
    <x v="5"/>
  </r>
  <r>
    <x v="6"/>
    <s v="0-24"/>
    <x v="0"/>
    <s v="F"/>
    <s v="V01-Y98"/>
    <n v="6"/>
    <x v="6"/>
  </r>
  <r>
    <x v="6"/>
    <s v="0-24"/>
    <x v="0"/>
    <s v="M"/>
    <s v="C00-D48"/>
    <n v="1"/>
    <x v="1"/>
  </r>
  <r>
    <x v="6"/>
    <s v="0-24"/>
    <x v="0"/>
    <s v="M"/>
    <s v="I00-I99"/>
    <n v="5"/>
    <x v="8"/>
  </r>
  <r>
    <x v="6"/>
    <s v="0-24"/>
    <x v="0"/>
    <s v="M"/>
    <s v="J00-J99"/>
    <n v="1"/>
    <x v="4"/>
  </r>
  <r>
    <x v="6"/>
    <s v="0-24"/>
    <x v="0"/>
    <s v="M"/>
    <s v="P00-P96"/>
    <n v="3"/>
    <x v="5"/>
  </r>
  <r>
    <x v="6"/>
    <s v="0-24"/>
    <x v="0"/>
    <s v="M"/>
    <s v="Q00-Q99"/>
    <n v="1"/>
    <x v="5"/>
  </r>
  <r>
    <x v="6"/>
    <s v="0-24"/>
    <x v="0"/>
    <s v="M"/>
    <s v="R00-R99"/>
    <n v="1"/>
    <x v="5"/>
  </r>
  <r>
    <x v="6"/>
    <s v="0-24"/>
    <x v="0"/>
    <s v="M"/>
    <s v="V01-Y98"/>
    <n v="17"/>
    <x v="6"/>
  </r>
  <r>
    <x v="6"/>
    <s v="25-44"/>
    <x v="0"/>
    <s v="F"/>
    <s v="A00-B99"/>
    <n v="1"/>
    <x v="0"/>
  </r>
  <r>
    <x v="6"/>
    <s v="25-44"/>
    <x v="0"/>
    <s v="F"/>
    <s v="C00-D48"/>
    <n v="12"/>
    <x v="1"/>
  </r>
  <r>
    <x v="6"/>
    <s v="25-44"/>
    <x v="0"/>
    <s v="F"/>
    <s v="F00-F99"/>
    <n v="2"/>
    <x v="10"/>
  </r>
  <r>
    <x v="6"/>
    <s v="25-44"/>
    <x v="0"/>
    <s v="F"/>
    <s v="G00-G99"/>
    <n v="1"/>
    <x v="3"/>
  </r>
  <r>
    <x v="6"/>
    <s v="25-44"/>
    <x v="0"/>
    <s v="F"/>
    <s v="I00-I99"/>
    <n v="2"/>
    <x v="8"/>
  </r>
  <r>
    <x v="6"/>
    <s v="25-44"/>
    <x v="0"/>
    <s v="F"/>
    <s v="J00-J99"/>
    <n v="1"/>
    <x v="4"/>
  </r>
  <r>
    <x v="6"/>
    <s v="25-44"/>
    <x v="0"/>
    <s v="F"/>
    <s v="K00-K93"/>
    <n v="4"/>
    <x v="9"/>
  </r>
  <r>
    <x v="6"/>
    <s v="25-44"/>
    <x v="0"/>
    <s v="F"/>
    <s v="R00-R99"/>
    <n v="3"/>
    <x v="5"/>
  </r>
  <r>
    <x v="6"/>
    <s v="25-44"/>
    <x v="0"/>
    <s v="F"/>
    <s v="V01-Y98"/>
    <n v="8"/>
    <x v="6"/>
  </r>
  <r>
    <x v="6"/>
    <s v="25-44"/>
    <x v="0"/>
    <s v="M"/>
    <s v="C00-D48"/>
    <n v="7"/>
    <x v="1"/>
  </r>
  <r>
    <x v="6"/>
    <s v="25-44"/>
    <x v="0"/>
    <s v="M"/>
    <s v="E00-E90"/>
    <n v="1"/>
    <x v="2"/>
  </r>
  <r>
    <x v="6"/>
    <s v="25-44"/>
    <x v="0"/>
    <s v="M"/>
    <s v="F00-F99"/>
    <n v="1"/>
    <x v="10"/>
  </r>
  <r>
    <x v="6"/>
    <s v="25-44"/>
    <x v="0"/>
    <s v="M"/>
    <s v="G00-G99"/>
    <n v="3"/>
    <x v="3"/>
  </r>
  <r>
    <x v="6"/>
    <s v="25-44"/>
    <x v="0"/>
    <s v="M"/>
    <s v="I00-I99"/>
    <n v="2"/>
    <x v="8"/>
  </r>
  <r>
    <x v="6"/>
    <s v="25-44"/>
    <x v="0"/>
    <s v="M"/>
    <s v="J00-J99"/>
    <n v="2"/>
    <x v="4"/>
  </r>
  <r>
    <x v="6"/>
    <s v="25-44"/>
    <x v="0"/>
    <s v="M"/>
    <s v="K00-K93"/>
    <n v="3"/>
    <x v="9"/>
  </r>
  <r>
    <x v="6"/>
    <s v="25-44"/>
    <x v="0"/>
    <s v="M"/>
    <s v="Q00-Q99"/>
    <n v="1"/>
    <x v="5"/>
  </r>
  <r>
    <x v="6"/>
    <s v="25-44"/>
    <x v="0"/>
    <s v="M"/>
    <s v="R00-R99"/>
    <n v="4"/>
    <x v="5"/>
  </r>
  <r>
    <x v="6"/>
    <s v="25-44"/>
    <x v="0"/>
    <s v="M"/>
    <s v="V01-Y98"/>
    <n v="31"/>
    <x v="6"/>
  </r>
  <r>
    <x v="6"/>
    <s v="45-64"/>
    <x v="0"/>
    <s v="F"/>
    <s v="A00-B99"/>
    <n v="3"/>
    <x v="0"/>
  </r>
  <r>
    <x v="6"/>
    <s v="45-64"/>
    <x v="0"/>
    <s v="F"/>
    <s v="C00-D48"/>
    <n v="137"/>
    <x v="1"/>
  </r>
  <r>
    <x v="6"/>
    <s v="45-64"/>
    <x v="0"/>
    <s v="F"/>
    <s v="E00-E90"/>
    <n v="5"/>
    <x v="2"/>
  </r>
  <r>
    <x v="6"/>
    <s v="45-64"/>
    <x v="0"/>
    <s v="F"/>
    <s v="F00-F99"/>
    <n v="4"/>
    <x v="10"/>
  </r>
  <r>
    <x v="6"/>
    <s v="45-64"/>
    <x v="0"/>
    <s v="F"/>
    <s v="G00-G99"/>
    <n v="9"/>
    <x v="3"/>
  </r>
  <r>
    <x v="6"/>
    <s v="45-64"/>
    <x v="0"/>
    <s v="F"/>
    <s v="I00-I99"/>
    <n v="33"/>
    <x v="8"/>
  </r>
  <r>
    <x v="6"/>
    <s v="45-64"/>
    <x v="0"/>
    <s v="F"/>
    <s v="J00-J99"/>
    <n v="16"/>
    <x v="4"/>
  </r>
  <r>
    <x v="6"/>
    <s v="45-64"/>
    <x v="0"/>
    <s v="F"/>
    <s v="K00-K93"/>
    <n v="20"/>
    <x v="9"/>
  </r>
  <r>
    <x v="6"/>
    <s v="45-64"/>
    <x v="0"/>
    <s v="F"/>
    <s v="M00-M99"/>
    <n v="2"/>
    <x v="5"/>
  </r>
  <r>
    <x v="6"/>
    <s v="45-64"/>
    <x v="0"/>
    <s v="F"/>
    <s v="Q00-Q99"/>
    <n v="4"/>
    <x v="5"/>
  </r>
  <r>
    <x v="6"/>
    <s v="45-64"/>
    <x v="0"/>
    <s v="F"/>
    <s v="R00-R99"/>
    <n v="6"/>
    <x v="5"/>
  </r>
  <r>
    <x v="6"/>
    <s v="45-64"/>
    <x v="0"/>
    <s v="F"/>
    <s v="V01-Y98"/>
    <n v="28"/>
    <x v="6"/>
  </r>
  <r>
    <x v="6"/>
    <s v="45-64"/>
    <x v="0"/>
    <s v="M"/>
    <s v="A00-B99"/>
    <n v="6"/>
    <x v="0"/>
  </r>
  <r>
    <x v="6"/>
    <s v="45-64"/>
    <x v="0"/>
    <s v="M"/>
    <s v="C00-D48"/>
    <n v="174"/>
    <x v="1"/>
  </r>
  <r>
    <x v="6"/>
    <s v="45-64"/>
    <x v="0"/>
    <s v="M"/>
    <s v="E00-E90"/>
    <n v="3"/>
    <x v="2"/>
  </r>
  <r>
    <x v="6"/>
    <s v="45-64"/>
    <x v="0"/>
    <s v="M"/>
    <s v="F00-F99"/>
    <n v="7"/>
    <x v="10"/>
  </r>
  <r>
    <x v="6"/>
    <s v="45-64"/>
    <x v="0"/>
    <s v="M"/>
    <s v="G00-G99"/>
    <n v="14"/>
    <x v="3"/>
  </r>
  <r>
    <x v="6"/>
    <s v="45-64"/>
    <x v="0"/>
    <s v="M"/>
    <s v="I00-I99"/>
    <n v="93"/>
    <x v="8"/>
  </r>
  <r>
    <x v="6"/>
    <s v="45-64"/>
    <x v="0"/>
    <s v="M"/>
    <s v="J00-J99"/>
    <n v="22"/>
    <x v="4"/>
  </r>
  <r>
    <x v="6"/>
    <s v="45-64"/>
    <x v="0"/>
    <s v="M"/>
    <s v="K00-K93"/>
    <n v="30"/>
    <x v="9"/>
  </r>
  <r>
    <x v="6"/>
    <s v="45-64"/>
    <x v="0"/>
    <s v="M"/>
    <s v="L00-L99"/>
    <n v="1"/>
    <x v="5"/>
  </r>
  <r>
    <x v="6"/>
    <s v="45-64"/>
    <x v="0"/>
    <s v="M"/>
    <s v="N00-N99"/>
    <n v="4"/>
    <x v="11"/>
  </r>
  <r>
    <x v="6"/>
    <s v="45-64"/>
    <x v="0"/>
    <s v="M"/>
    <s v="Q00-Q99"/>
    <n v="5"/>
    <x v="5"/>
  </r>
  <r>
    <x v="6"/>
    <s v="45-64"/>
    <x v="0"/>
    <s v="M"/>
    <s v="R00-R99"/>
    <n v="32"/>
    <x v="5"/>
  </r>
  <r>
    <x v="6"/>
    <s v="45-64"/>
    <x v="0"/>
    <s v="M"/>
    <s v="V01-Y98"/>
    <n v="54"/>
    <x v="6"/>
  </r>
  <r>
    <x v="6"/>
    <s v="65-74"/>
    <x v="1"/>
    <s v="F"/>
    <s v="A00-B99"/>
    <n v="6"/>
    <x v="0"/>
  </r>
  <r>
    <x v="6"/>
    <s v="65-74"/>
    <x v="1"/>
    <s v="F"/>
    <s v="C00-D48"/>
    <n v="114"/>
    <x v="1"/>
  </r>
  <r>
    <x v="6"/>
    <s v="65-74"/>
    <x v="1"/>
    <s v="F"/>
    <s v="E00-E90"/>
    <n v="7"/>
    <x v="2"/>
  </r>
  <r>
    <x v="6"/>
    <s v="65-74"/>
    <x v="1"/>
    <s v="F"/>
    <s v="F00-F99"/>
    <n v="9"/>
    <x v="10"/>
  </r>
  <r>
    <x v="6"/>
    <s v="65-74"/>
    <x v="1"/>
    <s v="F"/>
    <s v="G00-G99"/>
    <n v="13"/>
    <x v="3"/>
  </r>
  <r>
    <x v="6"/>
    <s v="65-74"/>
    <x v="1"/>
    <s v="F"/>
    <s v="I00-I99"/>
    <n v="82"/>
    <x v="8"/>
  </r>
  <r>
    <x v="6"/>
    <s v="65-74"/>
    <x v="1"/>
    <s v="F"/>
    <s v="J00-J99"/>
    <n v="38"/>
    <x v="4"/>
  </r>
  <r>
    <x v="6"/>
    <s v="65-74"/>
    <x v="1"/>
    <s v="F"/>
    <s v="K00-K93"/>
    <n v="16"/>
    <x v="9"/>
  </r>
  <r>
    <x v="6"/>
    <s v="65-74"/>
    <x v="1"/>
    <s v="F"/>
    <s v="M00-M99"/>
    <n v="2"/>
    <x v="5"/>
  </r>
  <r>
    <x v="6"/>
    <s v="65-74"/>
    <x v="1"/>
    <s v="F"/>
    <s v="N00-N99"/>
    <n v="4"/>
    <x v="11"/>
  </r>
  <r>
    <x v="6"/>
    <s v="65-74"/>
    <x v="1"/>
    <s v="F"/>
    <s v="Q00-Q99"/>
    <n v="1"/>
    <x v="5"/>
  </r>
  <r>
    <x v="6"/>
    <s v="65-74"/>
    <x v="1"/>
    <s v="F"/>
    <s v="R00-R99"/>
    <n v="15"/>
    <x v="5"/>
  </r>
  <r>
    <x v="6"/>
    <s v="65-74"/>
    <x v="1"/>
    <s v="F"/>
    <s v="V01-Y98"/>
    <n v="16"/>
    <x v="6"/>
  </r>
  <r>
    <x v="6"/>
    <s v="65-74"/>
    <x v="1"/>
    <s v="M"/>
    <s v="A00-B99"/>
    <n v="8"/>
    <x v="0"/>
  </r>
  <r>
    <x v="6"/>
    <s v="65-74"/>
    <x v="1"/>
    <s v="M"/>
    <s v="C00-D48"/>
    <n v="236"/>
    <x v="1"/>
  </r>
  <r>
    <x v="6"/>
    <s v="65-74"/>
    <x v="1"/>
    <s v="M"/>
    <s v="D50-D89"/>
    <n v="1"/>
    <x v="5"/>
  </r>
  <r>
    <x v="6"/>
    <s v="65-74"/>
    <x v="1"/>
    <s v="M"/>
    <s v="E00-E90"/>
    <n v="13"/>
    <x v="2"/>
  </r>
  <r>
    <x v="6"/>
    <s v="65-74"/>
    <x v="1"/>
    <s v="M"/>
    <s v="F00-F99"/>
    <n v="13"/>
    <x v="10"/>
  </r>
  <r>
    <x v="6"/>
    <s v="65-74"/>
    <x v="1"/>
    <s v="M"/>
    <s v="G00-G99"/>
    <n v="13"/>
    <x v="3"/>
  </r>
  <r>
    <x v="6"/>
    <s v="65-74"/>
    <x v="1"/>
    <s v="M"/>
    <s v="I00-I99"/>
    <n v="127"/>
    <x v="8"/>
  </r>
  <r>
    <x v="6"/>
    <s v="65-74"/>
    <x v="1"/>
    <s v="M"/>
    <s v="J00-J99"/>
    <n v="56"/>
    <x v="4"/>
  </r>
  <r>
    <x v="6"/>
    <s v="65-74"/>
    <x v="1"/>
    <s v="M"/>
    <s v="K00-K93"/>
    <n v="25"/>
    <x v="9"/>
  </r>
  <r>
    <x v="6"/>
    <s v="65-74"/>
    <x v="1"/>
    <s v="M"/>
    <s v="N00-N99"/>
    <n v="6"/>
    <x v="11"/>
  </r>
  <r>
    <x v="6"/>
    <s v="65-74"/>
    <x v="1"/>
    <s v="M"/>
    <s v="R00-R99"/>
    <n v="19"/>
    <x v="5"/>
  </r>
  <r>
    <x v="6"/>
    <s v="65-74"/>
    <x v="1"/>
    <s v="M"/>
    <s v="V01-Y98"/>
    <n v="19"/>
    <x v="6"/>
  </r>
  <r>
    <x v="6"/>
    <s v="75-84"/>
    <x v="1"/>
    <s v="F"/>
    <s v="A00-B99"/>
    <n v="28"/>
    <x v="0"/>
  </r>
  <r>
    <x v="6"/>
    <s v="75-84"/>
    <x v="1"/>
    <s v="F"/>
    <s v="C00-D48"/>
    <n v="179"/>
    <x v="1"/>
  </r>
  <r>
    <x v="6"/>
    <s v="75-84"/>
    <x v="1"/>
    <s v="F"/>
    <s v="D50-D89"/>
    <n v="2"/>
    <x v="5"/>
  </r>
  <r>
    <x v="6"/>
    <s v="75-84"/>
    <x v="1"/>
    <s v="F"/>
    <s v="E00-E90"/>
    <n v="26"/>
    <x v="2"/>
  </r>
  <r>
    <x v="6"/>
    <s v="75-84"/>
    <x v="1"/>
    <s v="F"/>
    <s v="F00-F99"/>
    <n v="52"/>
    <x v="10"/>
  </r>
  <r>
    <x v="6"/>
    <s v="75-84"/>
    <x v="1"/>
    <s v="F"/>
    <s v="G00-G99"/>
    <n v="59"/>
    <x v="3"/>
  </r>
  <r>
    <x v="6"/>
    <s v="75-84"/>
    <x v="1"/>
    <s v="F"/>
    <s v="I00-I99"/>
    <n v="276"/>
    <x v="8"/>
  </r>
  <r>
    <x v="6"/>
    <s v="75-84"/>
    <x v="1"/>
    <s v="F"/>
    <s v="J00-J99"/>
    <n v="100"/>
    <x v="4"/>
  </r>
  <r>
    <x v="6"/>
    <s v="75-84"/>
    <x v="1"/>
    <s v="F"/>
    <s v="K00-K93"/>
    <n v="40"/>
    <x v="9"/>
  </r>
  <r>
    <x v="6"/>
    <s v="75-84"/>
    <x v="1"/>
    <s v="F"/>
    <s v="L00-L99"/>
    <n v="2"/>
    <x v="5"/>
  </r>
  <r>
    <x v="6"/>
    <s v="75-84"/>
    <x v="1"/>
    <s v="F"/>
    <s v="M00-M99"/>
    <n v="5"/>
    <x v="5"/>
  </r>
  <r>
    <x v="6"/>
    <s v="75-84"/>
    <x v="1"/>
    <s v="F"/>
    <s v="N00-N99"/>
    <n v="18"/>
    <x v="11"/>
  </r>
  <r>
    <x v="6"/>
    <s v="75-84"/>
    <x v="1"/>
    <s v="F"/>
    <s v="R00-R99"/>
    <n v="41"/>
    <x v="5"/>
  </r>
  <r>
    <x v="6"/>
    <s v="75-84"/>
    <x v="1"/>
    <s v="F"/>
    <s v="V01-Y98"/>
    <n v="30"/>
    <x v="6"/>
  </r>
  <r>
    <x v="6"/>
    <s v="75-84"/>
    <x v="1"/>
    <s v="M"/>
    <s v="A00-B99"/>
    <n v="31"/>
    <x v="0"/>
  </r>
  <r>
    <x v="6"/>
    <s v="75-84"/>
    <x v="1"/>
    <s v="M"/>
    <s v="C00-D48"/>
    <n v="310"/>
    <x v="1"/>
  </r>
  <r>
    <x v="6"/>
    <s v="75-84"/>
    <x v="1"/>
    <s v="M"/>
    <s v="D50-D89"/>
    <n v="1"/>
    <x v="5"/>
  </r>
  <r>
    <x v="6"/>
    <s v="75-84"/>
    <x v="1"/>
    <s v="M"/>
    <s v="E00-E90"/>
    <n v="17"/>
    <x v="2"/>
  </r>
  <r>
    <x v="6"/>
    <s v="75-84"/>
    <x v="1"/>
    <s v="M"/>
    <s v="F00-F99"/>
    <n v="52"/>
    <x v="10"/>
  </r>
  <r>
    <x v="6"/>
    <s v="75-84"/>
    <x v="1"/>
    <s v="M"/>
    <s v="G00-G99"/>
    <n v="61"/>
    <x v="3"/>
  </r>
  <r>
    <x v="6"/>
    <s v="75-84"/>
    <x v="1"/>
    <s v="M"/>
    <s v="I00-I99"/>
    <n v="308"/>
    <x v="8"/>
  </r>
  <r>
    <x v="6"/>
    <s v="75-84"/>
    <x v="1"/>
    <s v="M"/>
    <s v="J00-J99"/>
    <n v="150"/>
    <x v="4"/>
  </r>
  <r>
    <x v="6"/>
    <s v="75-84"/>
    <x v="1"/>
    <s v="M"/>
    <s v="K00-K93"/>
    <n v="36"/>
    <x v="9"/>
  </r>
  <r>
    <x v="6"/>
    <s v="75-84"/>
    <x v="1"/>
    <s v="M"/>
    <s v="L00-L99"/>
    <n v="1"/>
    <x v="5"/>
  </r>
  <r>
    <x v="6"/>
    <s v="75-84"/>
    <x v="1"/>
    <s v="M"/>
    <s v="M00-M99"/>
    <n v="3"/>
    <x v="5"/>
  </r>
  <r>
    <x v="6"/>
    <s v="75-84"/>
    <x v="1"/>
    <s v="M"/>
    <s v="N00-N99"/>
    <n v="23"/>
    <x v="11"/>
  </r>
  <r>
    <x v="6"/>
    <s v="75-84"/>
    <x v="1"/>
    <s v="M"/>
    <s v="R00-R99"/>
    <n v="34"/>
    <x v="5"/>
  </r>
  <r>
    <x v="6"/>
    <s v="75-84"/>
    <x v="1"/>
    <s v="M"/>
    <s v="V01-Y98"/>
    <n v="37"/>
    <x v="6"/>
  </r>
  <r>
    <x v="6"/>
    <s v="85+"/>
    <x v="1"/>
    <s v="F"/>
    <s v="A00-B99"/>
    <n v="48"/>
    <x v="0"/>
  </r>
  <r>
    <x v="6"/>
    <s v="85+"/>
    <x v="1"/>
    <s v="F"/>
    <s v="C00-D48"/>
    <n v="161"/>
    <x v="1"/>
  </r>
  <r>
    <x v="6"/>
    <s v="85+"/>
    <x v="1"/>
    <s v="F"/>
    <s v="D50-D89"/>
    <n v="8"/>
    <x v="5"/>
  </r>
  <r>
    <x v="6"/>
    <s v="85+"/>
    <x v="1"/>
    <s v="F"/>
    <s v="E00-E90"/>
    <n v="30"/>
    <x v="2"/>
  </r>
  <r>
    <x v="6"/>
    <s v="85+"/>
    <x v="1"/>
    <s v="F"/>
    <s v="F00-F99"/>
    <n v="181"/>
    <x v="10"/>
  </r>
  <r>
    <x v="6"/>
    <s v="85+"/>
    <x v="1"/>
    <s v="F"/>
    <s v="G00-G99"/>
    <n v="70"/>
    <x v="3"/>
  </r>
  <r>
    <x v="6"/>
    <s v="85+"/>
    <x v="1"/>
    <s v="F"/>
    <s v="I00-I99"/>
    <n v="697"/>
    <x v="8"/>
  </r>
  <r>
    <x v="6"/>
    <s v="85+"/>
    <x v="1"/>
    <s v="F"/>
    <s v="J00-J99"/>
    <n v="257"/>
    <x v="4"/>
  </r>
  <r>
    <x v="6"/>
    <s v="85+"/>
    <x v="1"/>
    <s v="F"/>
    <s v="K00-K93"/>
    <n v="47"/>
    <x v="9"/>
  </r>
  <r>
    <x v="6"/>
    <s v="85+"/>
    <x v="1"/>
    <s v="F"/>
    <s v="L00-L99"/>
    <n v="4"/>
    <x v="5"/>
  </r>
  <r>
    <x v="6"/>
    <s v="85+"/>
    <x v="1"/>
    <s v="F"/>
    <s v="M00-M99"/>
    <n v="12"/>
    <x v="5"/>
  </r>
  <r>
    <x v="6"/>
    <s v="85+"/>
    <x v="1"/>
    <s v="F"/>
    <s v="N00-N99"/>
    <n v="66"/>
    <x v="11"/>
  </r>
  <r>
    <x v="6"/>
    <s v="85+"/>
    <x v="1"/>
    <s v="F"/>
    <s v="R00-R99"/>
    <n v="149"/>
    <x v="5"/>
  </r>
  <r>
    <x v="6"/>
    <s v="85+"/>
    <x v="1"/>
    <s v="F"/>
    <s v="V01-Y98"/>
    <n v="57"/>
    <x v="6"/>
  </r>
  <r>
    <x v="6"/>
    <s v="85+"/>
    <x v="1"/>
    <s v="M"/>
    <s v="A00-B99"/>
    <n v="30"/>
    <x v="0"/>
  </r>
  <r>
    <x v="6"/>
    <s v="85+"/>
    <x v="1"/>
    <s v="M"/>
    <s v="C00-D48"/>
    <n v="168"/>
    <x v="1"/>
  </r>
  <r>
    <x v="6"/>
    <s v="85+"/>
    <x v="1"/>
    <s v="M"/>
    <s v="D50-D89"/>
    <n v="5"/>
    <x v="5"/>
  </r>
  <r>
    <x v="6"/>
    <s v="85+"/>
    <x v="1"/>
    <s v="M"/>
    <s v="E00-E90"/>
    <n v="13"/>
    <x v="2"/>
  </r>
  <r>
    <x v="6"/>
    <s v="85+"/>
    <x v="1"/>
    <s v="M"/>
    <s v="F00-F99"/>
    <n v="62"/>
    <x v="10"/>
  </r>
  <r>
    <x v="6"/>
    <s v="85+"/>
    <x v="1"/>
    <s v="M"/>
    <s v="G00-G99"/>
    <n v="43"/>
    <x v="3"/>
  </r>
  <r>
    <x v="6"/>
    <s v="85+"/>
    <x v="1"/>
    <s v="M"/>
    <s v="I00-I99"/>
    <n v="328"/>
    <x v="8"/>
  </r>
  <r>
    <x v="6"/>
    <s v="85+"/>
    <x v="1"/>
    <s v="M"/>
    <s v="J00-J99"/>
    <n v="187"/>
    <x v="4"/>
  </r>
  <r>
    <x v="6"/>
    <s v="85+"/>
    <x v="1"/>
    <s v="M"/>
    <s v="K00-K93"/>
    <n v="36"/>
    <x v="9"/>
  </r>
  <r>
    <x v="6"/>
    <s v="85+"/>
    <x v="1"/>
    <s v="M"/>
    <s v="M00-M99"/>
    <n v="1"/>
    <x v="5"/>
  </r>
  <r>
    <x v="6"/>
    <s v="85+"/>
    <x v="1"/>
    <s v="M"/>
    <s v="N00-N99"/>
    <n v="30"/>
    <x v="11"/>
  </r>
  <r>
    <x v="6"/>
    <s v="85+"/>
    <x v="1"/>
    <s v="M"/>
    <s v="R00-R99"/>
    <n v="62"/>
    <x v="5"/>
  </r>
  <r>
    <x v="6"/>
    <s v="85+"/>
    <x v="1"/>
    <s v="M"/>
    <s v="V01-Y98"/>
    <n v="39"/>
    <x v="6"/>
  </r>
  <r>
    <x v="7"/>
    <s v="0-24"/>
    <x v="0"/>
    <s v="F"/>
    <s v="C00-D48"/>
    <n v="1"/>
    <x v="1"/>
  </r>
  <r>
    <x v="7"/>
    <s v="0-24"/>
    <x v="0"/>
    <s v="F"/>
    <s v="P00-P96"/>
    <n v="3"/>
    <x v="5"/>
  </r>
  <r>
    <x v="7"/>
    <s v="0-24"/>
    <x v="0"/>
    <s v="F"/>
    <s v="Q00-Q99"/>
    <n v="2"/>
    <x v="5"/>
  </r>
  <r>
    <x v="7"/>
    <s v="0-24"/>
    <x v="0"/>
    <s v="F"/>
    <s v="V01-Y98"/>
    <n v="5"/>
    <x v="6"/>
  </r>
  <r>
    <x v="7"/>
    <s v="0-24"/>
    <x v="0"/>
    <s v="M"/>
    <s v="A00-B99"/>
    <n v="1"/>
    <x v="0"/>
  </r>
  <r>
    <x v="7"/>
    <s v="0-24"/>
    <x v="0"/>
    <s v="M"/>
    <s v="C00-D48"/>
    <n v="5"/>
    <x v="1"/>
  </r>
  <r>
    <x v="7"/>
    <s v="0-24"/>
    <x v="0"/>
    <s v="M"/>
    <s v="G00-G99"/>
    <n v="3"/>
    <x v="3"/>
  </r>
  <r>
    <x v="7"/>
    <s v="0-24"/>
    <x v="0"/>
    <s v="M"/>
    <s v="J00-J99"/>
    <n v="1"/>
    <x v="4"/>
  </r>
  <r>
    <x v="7"/>
    <s v="0-24"/>
    <x v="0"/>
    <s v="M"/>
    <s v="K00-K93"/>
    <n v="1"/>
    <x v="9"/>
  </r>
  <r>
    <x v="7"/>
    <s v="0-24"/>
    <x v="0"/>
    <s v="M"/>
    <s v="P00-P96"/>
    <n v="8"/>
    <x v="5"/>
  </r>
  <r>
    <x v="7"/>
    <s v="0-24"/>
    <x v="0"/>
    <s v="M"/>
    <s v="Q00-Q99"/>
    <n v="5"/>
    <x v="5"/>
  </r>
  <r>
    <x v="7"/>
    <s v="0-24"/>
    <x v="0"/>
    <s v="M"/>
    <s v="R00-R99"/>
    <n v="4"/>
    <x v="5"/>
  </r>
  <r>
    <x v="7"/>
    <s v="0-24"/>
    <x v="0"/>
    <s v="M"/>
    <s v="V01-Y98"/>
    <n v="12"/>
    <x v="6"/>
  </r>
  <r>
    <x v="7"/>
    <s v="25-44"/>
    <x v="0"/>
    <s v="F"/>
    <s v="A00-B99"/>
    <n v="2"/>
    <x v="0"/>
  </r>
  <r>
    <x v="7"/>
    <s v="25-44"/>
    <x v="0"/>
    <s v="F"/>
    <s v="C00-D48"/>
    <n v="12"/>
    <x v="1"/>
  </r>
  <r>
    <x v="7"/>
    <s v="25-44"/>
    <x v="0"/>
    <s v="F"/>
    <s v="F00-F99"/>
    <n v="1"/>
    <x v="10"/>
  </r>
  <r>
    <x v="7"/>
    <s v="25-44"/>
    <x v="0"/>
    <s v="F"/>
    <s v="I00-I99"/>
    <n v="5"/>
    <x v="8"/>
  </r>
  <r>
    <x v="7"/>
    <s v="25-44"/>
    <x v="0"/>
    <s v="F"/>
    <s v="J00-J99"/>
    <n v="1"/>
    <x v="4"/>
  </r>
  <r>
    <x v="7"/>
    <s v="25-44"/>
    <x v="0"/>
    <s v="F"/>
    <s v="K00-K93"/>
    <n v="1"/>
    <x v="9"/>
  </r>
  <r>
    <x v="7"/>
    <s v="25-44"/>
    <x v="0"/>
    <s v="F"/>
    <s v="P00-P96"/>
    <n v="1"/>
    <x v="5"/>
  </r>
  <r>
    <x v="7"/>
    <s v="25-44"/>
    <x v="0"/>
    <s v="F"/>
    <s v="Q00-Q99"/>
    <n v="1"/>
    <x v="5"/>
  </r>
  <r>
    <x v="7"/>
    <s v="25-44"/>
    <x v="0"/>
    <s v="F"/>
    <s v="R00-R99"/>
    <n v="1"/>
    <x v="5"/>
  </r>
  <r>
    <x v="7"/>
    <s v="25-44"/>
    <x v="0"/>
    <s v="F"/>
    <s v="V01-Y98"/>
    <n v="13"/>
    <x v="6"/>
  </r>
  <r>
    <x v="7"/>
    <s v="25-44"/>
    <x v="0"/>
    <s v="M"/>
    <s v="C00-D48"/>
    <n v="11"/>
    <x v="1"/>
  </r>
  <r>
    <x v="7"/>
    <s v="25-44"/>
    <x v="0"/>
    <s v="M"/>
    <s v="E00-E90"/>
    <n v="2"/>
    <x v="2"/>
  </r>
  <r>
    <x v="7"/>
    <s v="25-44"/>
    <x v="0"/>
    <s v="M"/>
    <s v="F00-F99"/>
    <n v="2"/>
    <x v="10"/>
  </r>
  <r>
    <x v="7"/>
    <s v="25-44"/>
    <x v="0"/>
    <s v="M"/>
    <s v="G00-G99"/>
    <n v="3"/>
    <x v="3"/>
  </r>
  <r>
    <x v="7"/>
    <s v="25-44"/>
    <x v="0"/>
    <s v="M"/>
    <s v="I00-I99"/>
    <n v="7"/>
    <x v="8"/>
  </r>
  <r>
    <x v="7"/>
    <s v="25-44"/>
    <x v="0"/>
    <s v="M"/>
    <s v="J00-J99"/>
    <n v="2"/>
    <x v="4"/>
  </r>
  <r>
    <x v="7"/>
    <s v="25-44"/>
    <x v="0"/>
    <s v="M"/>
    <s v="K00-K93"/>
    <n v="2"/>
    <x v="9"/>
  </r>
  <r>
    <x v="7"/>
    <s v="25-44"/>
    <x v="0"/>
    <s v="M"/>
    <s v="R00-R99"/>
    <n v="3"/>
    <x v="5"/>
  </r>
  <r>
    <x v="7"/>
    <s v="25-44"/>
    <x v="0"/>
    <s v="M"/>
    <s v="V01-Y98"/>
    <n v="36"/>
    <x v="6"/>
  </r>
  <r>
    <x v="7"/>
    <s v="45-64"/>
    <x v="0"/>
    <s v="F"/>
    <s v="A00-B99"/>
    <n v="5"/>
    <x v="0"/>
  </r>
  <r>
    <x v="7"/>
    <s v="45-64"/>
    <x v="0"/>
    <s v="F"/>
    <s v="C00-D48"/>
    <n v="130"/>
    <x v="1"/>
  </r>
  <r>
    <x v="7"/>
    <s v="45-64"/>
    <x v="0"/>
    <s v="F"/>
    <s v="E00-E90"/>
    <n v="6"/>
    <x v="2"/>
  </r>
  <r>
    <x v="7"/>
    <s v="45-64"/>
    <x v="0"/>
    <s v="F"/>
    <s v="F00-F99"/>
    <n v="3"/>
    <x v="10"/>
  </r>
  <r>
    <x v="7"/>
    <s v="45-64"/>
    <x v="0"/>
    <s v="F"/>
    <s v="G00-G99"/>
    <n v="10"/>
    <x v="3"/>
  </r>
  <r>
    <x v="7"/>
    <s v="45-64"/>
    <x v="0"/>
    <s v="F"/>
    <s v="I00-I99"/>
    <n v="26"/>
    <x v="8"/>
  </r>
  <r>
    <x v="7"/>
    <s v="45-64"/>
    <x v="0"/>
    <s v="F"/>
    <s v="J00-J99"/>
    <n v="8"/>
    <x v="4"/>
  </r>
  <r>
    <x v="7"/>
    <s v="45-64"/>
    <x v="0"/>
    <s v="F"/>
    <s v="K00-K93"/>
    <n v="16"/>
    <x v="9"/>
  </r>
  <r>
    <x v="7"/>
    <s v="45-64"/>
    <x v="0"/>
    <s v="F"/>
    <s v="M00-M99"/>
    <n v="2"/>
    <x v="5"/>
  </r>
  <r>
    <x v="7"/>
    <s v="45-64"/>
    <x v="0"/>
    <s v="F"/>
    <s v="N00-N99"/>
    <n v="3"/>
    <x v="11"/>
  </r>
  <r>
    <x v="7"/>
    <s v="45-64"/>
    <x v="0"/>
    <s v="F"/>
    <s v="Q00-Q99"/>
    <n v="1"/>
    <x v="5"/>
  </r>
  <r>
    <x v="7"/>
    <s v="45-64"/>
    <x v="0"/>
    <s v="F"/>
    <s v="R00-R99"/>
    <n v="14"/>
    <x v="5"/>
  </r>
  <r>
    <x v="7"/>
    <s v="45-64"/>
    <x v="0"/>
    <s v="F"/>
    <s v="V01-Y98"/>
    <n v="29"/>
    <x v="6"/>
  </r>
  <r>
    <x v="7"/>
    <s v="45-64"/>
    <x v="0"/>
    <s v="M"/>
    <s v="A00-B99"/>
    <n v="3"/>
    <x v="0"/>
  </r>
  <r>
    <x v="7"/>
    <s v="45-64"/>
    <x v="0"/>
    <s v="M"/>
    <s v="C00-D48"/>
    <n v="190"/>
    <x v="1"/>
  </r>
  <r>
    <x v="7"/>
    <s v="45-64"/>
    <x v="0"/>
    <s v="M"/>
    <s v="E00-E90"/>
    <n v="8"/>
    <x v="2"/>
  </r>
  <r>
    <x v="7"/>
    <s v="45-64"/>
    <x v="0"/>
    <s v="M"/>
    <s v="F00-F99"/>
    <n v="11"/>
    <x v="10"/>
  </r>
  <r>
    <x v="7"/>
    <s v="45-64"/>
    <x v="0"/>
    <s v="M"/>
    <s v="G00-G99"/>
    <n v="13"/>
    <x v="3"/>
  </r>
  <r>
    <x v="7"/>
    <s v="45-64"/>
    <x v="0"/>
    <s v="M"/>
    <s v="I00-I99"/>
    <n v="76"/>
    <x v="8"/>
  </r>
  <r>
    <x v="7"/>
    <s v="45-64"/>
    <x v="0"/>
    <s v="M"/>
    <s v="J00-J99"/>
    <n v="22"/>
    <x v="4"/>
  </r>
  <r>
    <x v="7"/>
    <s v="45-64"/>
    <x v="0"/>
    <s v="M"/>
    <s v="K00-K93"/>
    <n v="29"/>
    <x v="9"/>
  </r>
  <r>
    <x v="7"/>
    <s v="45-64"/>
    <x v="0"/>
    <s v="M"/>
    <s v="M00-M99"/>
    <n v="2"/>
    <x v="5"/>
  </r>
  <r>
    <x v="7"/>
    <s v="45-64"/>
    <x v="0"/>
    <s v="M"/>
    <s v="N00-N99"/>
    <n v="2"/>
    <x v="11"/>
  </r>
  <r>
    <x v="7"/>
    <s v="45-64"/>
    <x v="0"/>
    <s v="M"/>
    <s v="Q00-Q99"/>
    <n v="3"/>
    <x v="5"/>
  </r>
  <r>
    <x v="7"/>
    <s v="45-64"/>
    <x v="0"/>
    <s v="M"/>
    <s v="R00-R99"/>
    <n v="18"/>
    <x v="5"/>
  </r>
  <r>
    <x v="7"/>
    <s v="45-64"/>
    <x v="0"/>
    <s v="M"/>
    <s v="V01-Y98"/>
    <n v="52"/>
    <x v="6"/>
  </r>
  <r>
    <x v="7"/>
    <s v="65-74"/>
    <x v="1"/>
    <s v="F"/>
    <s v="A00-B99"/>
    <n v="2"/>
    <x v="0"/>
  </r>
  <r>
    <x v="7"/>
    <s v="65-74"/>
    <x v="1"/>
    <s v="F"/>
    <s v="C00-D48"/>
    <n v="126"/>
    <x v="1"/>
  </r>
  <r>
    <x v="7"/>
    <s v="65-74"/>
    <x v="1"/>
    <s v="F"/>
    <s v="E00-E90"/>
    <n v="5"/>
    <x v="2"/>
  </r>
  <r>
    <x v="7"/>
    <s v="65-74"/>
    <x v="1"/>
    <s v="F"/>
    <s v="F00-F99"/>
    <n v="7"/>
    <x v="10"/>
  </r>
  <r>
    <x v="7"/>
    <s v="65-74"/>
    <x v="1"/>
    <s v="F"/>
    <s v="G00-G99"/>
    <n v="14"/>
    <x v="3"/>
  </r>
  <r>
    <x v="7"/>
    <s v="65-74"/>
    <x v="1"/>
    <s v="F"/>
    <s v="I00-I99"/>
    <n v="54"/>
    <x v="8"/>
  </r>
  <r>
    <x v="7"/>
    <s v="65-74"/>
    <x v="1"/>
    <s v="F"/>
    <s v="J00-J99"/>
    <n v="27"/>
    <x v="4"/>
  </r>
  <r>
    <x v="7"/>
    <s v="65-74"/>
    <x v="1"/>
    <s v="F"/>
    <s v="K00-K93"/>
    <n v="22"/>
    <x v="9"/>
  </r>
  <r>
    <x v="7"/>
    <s v="65-74"/>
    <x v="1"/>
    <s v="F"/>
    <s v="L00-L99"/>
    <n v="1"/>
    <x v="5"/>
  </r>
  <r>
    <x v="7"/>
    <s v="65-74"/>
    <x v="1"/>
    <s v="F"/>
    <s v="M00-M99"/>
    <n v="3"/>
    <x v="5"/>
  </r>
  <r>
    <x v="7"/>
    <s v="65-74"/>
    <x v="1"/>
    <s v="F"/>
    <s v="N00-N99"/>
    <n v="4"/>
    <x v="11"/>
  </r>
  <r>
    <x v="7"/>
    <s v="65-74"/>
    <x v="1"/>
    <s v="F"/>
    <s v="Q00-Q99"/>
    <n v="2"/>
    <x v="5"/>
  </r>
  <r>
    <x v="7"/>
    <s v="65-74"/>
    <x v="1"/>
    <s v="F"/>
    <s v="R00-R99"/>
    <n v="6"/>
    <x v="5"/>
  </r>
  <r>
    <x v="7"/>
    <s v="65-74"/>
    <x v="1"/>
    <s v="F"/>
    <s v="V01-Y98"/>
    <n v="12"/>
    <x v="6"/>
  </r>
  <r>
    <x v="7"/>
    <s v="65-74"/>
    <x v="1"/>
    <s v="M"/>
    <s v="A00-B99"/>
    <n v="4"/>
    <x v="0"/>
  </r>
  <r>
    <x v="7"/>
    <s v="65-74"/>
    <x v="1"/>
    <s v="M"/>
    <s v="C00-D48"/>
    <n v="219"/>
    <x v="1"/>
  </r>
  <r>
    <x v="7"/>
    <s v="65-74"/>
    <x v="1"/>
    <s v="M"/>
    <s v="E00-E90"/>
    <n v="10"/>
    <x v="2"/>
  </r>
  <r>
    <x v="7"/>
    <s v="65-74"/>
    <x v="1"/>
    <s v="M"/>
    <s v="F00-F99"/>
    <n v="11"/>
    <x v="10"/>
  </r>
  <r>
    <x v="7"/>
    <s v="65-74"/>
    <x v="1"/>
    <s v="M"/>
    <s v="G00-G99"/>
    <n v="25"/>
    <x v="3"/>
  </r>
  <r>
    <x v="7"/>
    <s v="65-74"/>
    <x v="1"/>
    <s v="M"/>
    <s v="I00-I99"/>
    <n v="106"/>
    <x v="8"/>
  </r>
  <r>
    <x v="7"/>
    <s v="65-74"/>
    <x v="1"/>
    <s v="M"/>
    <s v="J00-J99"/>
    <n v="51"/>
    <x v="4"/>
  </r>
  <r>
    <x v="7"/>
    <s v="65-74"/>
    <x v="1"/>
    <s v="M"/>
    <s v="K00-K93"/>
    <n v="24"/>
    <x v="9"/>
  </r>
  <r>
    <x v="7"/>
    <s v="65-74"/>
    <x v="1"/>
    <s v="M"/>
    <s v="M00-M99"/>
    <n v="1"/>
    <x v="5"/>
  </r>
  <r>
    <x v="7"/>
    <s v="65-74"/>
    <x v="1"/>
    <s v="M"/>
    <s v="N00-N99"/>
    <n v="10"/>
    <x v="11"/>
  </r>
  <r>
    <x v="7"/>
    <s v="65-74"/>
    <x v="1"/>
    <s v="M"/>
    <s v="Q00-Q99"/>
    <n v="1"/>
    <x v="5"/>
  </r>
  <r>
    <x v="7"/>
    <s v="65-74"/>
    <x v="1"/>
    <s v="M"/>
    <s v="R00-R99"/>
    <n v="17"/>
    <x v="5"/>
  </r>
  <r>
    <x v="7"/>
    <s v="65-74"/>
    <x v="1"/>
    <s v="M"/>
    <s v="V01-Y98"/>
    <n v="27"/>
    <x v="6"/>
  </r>
  <r>
    <x v="7"/>
    <s v="75-84"/>
    <x v="1"/>
    <s v="F"/>
    <s v="A00-B99"/>
    <n v="12"/>
    <x v="0"/>
  </r>
  <r>
    <x v="7"/>
    <s v="75-84"/>
    <x v="1"/>
    <s v="F"/>
    <s v="C00-D48"/>
    <n v="205"/>
    <x v="1"/>
  </r>
  <r>
    <x v="7"/>
    <s v="75-84"/>
    <x v="1"/>
    <s v="F"/>
    <s v="D50-D89"/>
    <n v="3"/>
    <x v="5"/>
  </r>
  <r>
    <x v="7"/>
    <s v="75-84"/>
    <x v="1"/>
    <s v="F"/>
    <s v="E00-E90"/>
    <n v="16"/>
    <x v="2"/>
  </r>
  <r>
    <x v="7"/>
    <s v="75-84"/>
    <x v="1"/>
    <s v="F"/>
    <s v="F00-F99"/>
    <n v="41"/>
    <x v="10"/>
  </r>
  <r>
    <x v="7"/>
    <s v="75-84"/>
    <x v="1"/>
    <s v="F"/>
    <s v="G00-G99"/>
    <n v="39"/>
    <x v="3"/>
  </r>
  <r>
    <x v="7"/>
    <s v="75-84"/>
    <x v="1"/>
    <s v="F"/>
    <s v="I00-I99"/>
    <n v="262"/>
    <x v="8"/>
  </r>
  <r>
    <x v="7"/>
    <s v="75-84"/>
    <x v="1"/>
    <s v="F"/>
    <s v="J00-J99"/>
    <n v="53"/>
    <x v="4"/>
  </r>
  <r>
    <x v="7"/>
    <s v="75-84"/>
    <x v="1"/>
    <s v="F"/>
    <s v="K00-K93"/>
    <n v="28"/>
    <x v="9"/>
  </r>
  <r>
    <x v="7"/>
    <s v="75-84"/>
    <x v="1"/>
    <s v="F"/>
    <s v="L00-L99"/>
    <n v="1"/>
    <x v="5"/>
  </r>
  <r>
    <x v="7"/>
    <s v="75-84"/>
    <x v="1"/>
    <s v="F"/>
    <s v="M00-M99"/>
    <n v="4"/>
    <x v="5"/>
  </r>
  <r>
    <x v="7"/>
    <s v="75-84"/>
    <x v="1"/>
    <s v="F"/>
    <s v="N00-N99"/>
    <n v="15"/>
    <x v="11"/>
  </r>
  <r>
    <x v="7"/>
    <s v="75-84"/>
    <x v="1"/>
    <s v="F"/>
    <s v="R00-R99"/>
    <n v="25"/>
    <x v="5"/>
  </r>
  <r>
    <x v="7"/>
    <s v="75-84"/>
    <x v="1"/>
    <s v="F"/>
    <s v="V01-Y98"/>
    <n v="26"/>
    <x v="6"/>
  </r>
  <r>
    <x v="7"/>
    <s v="75-84"/>
    <x v="1"/>
    <s v="M"/>
    <s v="A00-B99"/>
    <n v="8"/>
    <x v="0"/>
  </r>
  <r>
    <x v="7"/>
    <s v="75-84"/>
    <x v="1"/>
    <s v="M"/>
    <s v="C00-D48"/>
    <n v="268"/>
    <x v="1"/>
  </r>
  <r>
    <x v="7"/>
    <s v="75-84"/>
    <x v="1"/>
    <s v="M"/>
    <s v="D50-D89"/>
    <n v="2"/>
    <x v="5"/>
  </r>
  <r>
    <x v="7"/>
    <s v="75-84"/>
    <x v="1"/>
    <s v="M"/>
    <s v="E00-E90"/>
    <n v="15"/>
    <x v="2"/>
  </r>
  <r>
    <x v="7"/>
    <s v="75-84"/>
    <x v="1"/>
    <s v="M"/>
    <s v="F00-F99"/>
    <n v="49"/>
    <x v="10"/>
  </r>
  <r>
    <x v="7"/>
    <s v="75-84"/>
    <x v="1"/>
    <s v="M"/>
    <s v="G00-G99"/>
    <n v="47"/>
    <x v="3"/>
  </r>
  <r>
    <x v="7"/>
    <s v="75-84"/>
    <x v="1"/>
    <s v="M"/>
    <s v="I00-I99"/>
    <n v="259"/>
    <x v="8"/>
  </r>
  <r>
    <x v="7"/>
    <s v="75-84"/>
    <x v="1"/>
    <s v="M"/>
    <s v="J00-J99"/>
    <n v="131"/>
    <x v="4"/>
  </r>
  <r>
    <x v="7"/>
    <s v="75-84"/>
    <x v="1"/>
    <s v="M"/>
    <s v="K00-K93"/>
    <n v="27"/>
    <x v="9"/>
  </r>
  <r>
    <x v="7"/>
    <s v="75-84"/>
    <x v="1"/>
    <s v="M"/>
    <s v="L00-L99"/>
    <n v="2"/>
    <x v="5"/>
  </r>
  <r>
    <x v="7"/>
    <s v="75-84"/>
    <x v="1"/>
    <s v="M"/>
    <s v="N00-N99"/>
    <n v="20"/>
    <x v="11"/>
  </r>
  <r>
    <x v="7"/>
    <s v="75-84"/>
    <x v="1"/>
    <s v="M"/>
    <s v="R00-R99"/>
    <n v="30"/>
    <x v="5"/>
  </r>
  <r>
    <x v="7"/>
    <s v="75-84"/>
    <x v="1"/>
    <s v="M"/>
    <s v="V01-Y98"/>
    <n v="24"/>
    <x v="6"/>
  </r>
  <r>
    <x v="7"/>
    <s v="85+"/>
    <x v="1"/>
    <s v="F"/>
    <s v="A00-B99"/>
    <n v="26"/>
    <x v="0"/>
  </r>
  <r>
    <x v="7"/>
    <s v="85+"/>
    <x v="1"/>
    <s v="F"/>
    <s v="C00-D48"/>
    <n v="165"/>
    <x v="1"/>
  </r>
  <r>
    <x v="7"/>
    <s v="85+"/>
    <x v="1"/>
    <s v="F"/>
    <s v="D50-D89"/>
    <n v="9"/>
    <x v="5"/>
  </r>
  <r>
    <x v="7"/>
    <s v="85+"/>
    <x v="1"/>
    <s v="F"/>
    <s v="E00-E90"/>
    <n v="34"/>
    <x v="2"/>
  </r>
  <r>
    <x v="7"/>
    <s v="85+"/>
    <x v="1"/>
    <s v="F"/>
    <s v="F00-F99"/>
    <n v="156"/>
    <x v="10"/>
  </r>
  <r>
    <x v="7"/>
    <s v="85+"/>
    <x v="1"/>
    <s v="F"/>
    <s v="G00-G99"/>
    <n v="61"/>
    <x v="3"/>
  </r>
  <r>
    <x v="7"/>
    <s v="85+"/>
    <x v="1"/>
    <s v="F"/>
    <s v="I00-I99"/>
    <n v="555"/>
    <x v="8"/>
  </r>
  <r>
    <x v="7"/>
    <s v="85+"/>
    <x v="1"/>
    <s v="F"/>
    <s v="J00-J99"/>
    <n v="158"/>
    <x v="4"/>
  </r>
  <r>
    <x v="7"/>
    <s v="85+"/>
    <x v="1"/>
    <s v="F"/>
    <s v="K00-K93"/>
    <n v="56"/>
    <x v="9"/>
  </r>
  <r>
    <x v="7"/>
    <s v="85+"/>
    <x v="1"/>
    <s v="F"/>
    <s v="L00-L99"/>
    <n v="4"/>
    <x v="5"/>
  </r>
  <r>
    <x v="7"/>
    <s v="85+"/>
    <x v="1"/>
    <s v="F"/>
    <s v="M00-M99"/>
    <n v="6"/>
    <x v="5"/>
  </r>
  <r>
    <x v="7"/>
    <s v="85+"/>
    <x v="1"/>
    <s v="F"/>
    <s v="N00-N99"/>
    <n v="61"/>
    <x v="11"/>
  </r>
  <r>
    <x v="7"/>
    <s v="85+"/>
    <x v="1"/>
    <s v="F"/>
    <s v="R00-R99"/>
    <n v="86"/>
    <x v="5"/>
  </r>
  <r>
    <x v="7"/>
    <s v="85+"/>
    <x v="1"/>
    <s v="F"/>
    <s v="V01-Y98"/>
    <n v="41"/>
    <x v="6"/>
  </r>
  <r>
    <x v="7"/>
    <s v="85+"/>
    <x v="1"/>
    <s v="M"/>
    <s v="A00-B99"/>
    <n v="13"/>
    <x v="0"/>
  </r>
  <r>
    <x v="7"/>
    <s v="85+"/>
    <x v="1"/>
    <s v="M"/>
    <s v="C00-D48"/>
    <n v="175"/>
    <x v="1"/>
  </r>
  <r>
    <x v="7"/>
    <s v="85+"/>
    <x v="1"/>
    <s v="M"/>
    <s v="D50-D89"/>
    <n v="6"/>
    <x v="5"/>
  </r>
  <r>
    <x v="7"/>
    <s v="85+"/>
    <x v="1"/>
    <s v="M"/>
    <s v="E00-E90"/>
    <n v="14"/>
    <x v="2"/>
  </r>
  <r>
    <x v="7"/>
    <s v="85+"/>
    <x v="1"/>
    <s v="M"/>
    <s v="F00-F99"/>
    <n v="50"/>
    <x v="10"/>
  </r>
  <r>
    <x v="7"/>
    <s v="85+"/>
    <x v="1"/>
    <s v="M"/>
    <s v="G00-G99"/>
    <n v="45"/>
    <x v="3"/>
  </r>
  <r>
    <x v="7"/>
    <s v="85+"/>
    <x v="1"/>
    <s v="M"/>
    <s v="I00-I99"/>
    <n v="269"/>
    <x v="8"/>
  </r>
  <r>
    <x v="7"/>
    <s v="85+"/>
    <x v="1"/>
    <s v="M"/>
    <s v="J00-J99"/>
    <n v="148"/>
    <x v="4"/>
  </r>
  <r>
    <x v="7"/>
    <s v="85+"/>
    <x v="1"/>
    <s v="M"/>
    <s v="K00-K93"/>
    <n v="27"/>
    <x v="9"/>
  </r>
  <r>
    <x v="7"/>
    <s v="85+"/>
    <x v="1"/>
    <s v="M"/>
    <s v="L00-L99"/>
    <n v="1"/>
    <x v="5"/>
  </r>
  <r>
    <x v="7"/>
    <s v="85+"/>
    <x v="1"/>
    <s v="M"/>
    <s v="M00-M99"/>
    <n v="3"/>
    <x v="5"/>
  </r>
  <r>
    <x v="7"/>
    <s v="85+"/>
    <x v="1"/>
    <s v="M"/>
    <s v="N00-N99"/>
    <n v="32"/>
    <x v="11"/>
  </r>
  <r>
    <x v="7"/>
    <s v="85+"/>
    <x v="1"/>
    <s v="M"/>
    <s v="R00-R99"/>
    <n v="38"/>
    <x v="5"/>
  </r>
  <r>
    <x v="7"/>
    <s v="85+"/>
    <x v="1"/>
    <s v="M"/>
    <s v="V01-Y98"/>
    <n v="37"/>
    <x v="6"/>
  </r>
  <r>
    <x v="8"/>
    <s v="0-24"/>
    <x v="0"/>
    <s v="F"/>
    <s v="C00-D48"/>
    <n v="1"/>
    <x v="1"/>
  </r>
  <r>
    <x v="8"/>
    <s v="0-24"/>
    <x v="0"/>
    <s v="F"/>
    <s v="E00-E90"/>
    <n v="1"/>
    <x v="2"/>
  </r>
  <r>
    <x v="8"/>
    <s v="0-24"/>
    <x v="0"/>
    <s v="F"/>
    <s v="G00-G99"/>
    <n v="1"/>
    <x v="3"/>
  </r>
  <r>
    <x v="8"/>
    <s v="0-24"/>
    <x v="0"/>
    <s v="F"/>
    <s v="J00-J99"/>
    <n v="1"/>
    <x v="4"/>
  </r>
  <r>
    <x v="8"/>
    <s v="0-24"/>
    <x v="0"/>
    <s v="F"/>
    <s v="P00-P96"/>
    <n v="7"/>
    <x v="5"/>
  </r>
  <r>
    <x v="8"/>
    <s v="0-24"/>
    <x v="0"/>
    <s v="F"/>
    <s v="Q00-Q99"/>
    <n v="2"/>
    <x v="5"/>
  </r>
  <r>
    <x v="8"/>
    <s v="0-24"/>
    <x v="0"/>
    <s v="F"/>
    <s v="R00-R99"/>
    <n v="1"/>
    <x v="5"/>
  </r>
  <r>
    <x v="8"/>
    <s v="0-24"/>
    <x v="0"/>
    <s v="F"/>
    <s v="V01-Y98"/>
    <n v="3"/>
    <x v="6"/>
  </r>
  <r>
    <x v="8"/>
    <s v="0-24"/>
    <x v="0"/>
    <s v="M"/>
    <s v="A00-B99"/>
    <n v="1"/>
    <x v="0"/>
  </r>
  <r>
    <x v="8"/>
    <s v="0-24"/>
    <x v="0"/>
    <s v="M"/>
    <s v="C00-D48"/>
    <n v="8"/>
    <x v="1"/>
  </r>
  <r>
    <x v="8"/>
    <s v="0-24"/>
    <x v="0"/>
    <s v="M"/>
    <s v="D50-D89"/>
    <n v="1"/>
    <x v="5"/>
  </r>
  <r>
    <x v="8"/>
    <s v="0-24"/>
    <x v="0"/>
    <s v="M"/>
    <s v="E00-E90"/>
    <n v="1"/>
    <x v="2"/>
  </r>
  <r>
    <x v="8"/>
    <s v="0-24"/>
    <x v="0"/>
    <s v="M"/>
    <s v="G00-G99"/>
    <n v="2"/>
    <x v="3"/>
  </r>
  <r>
    <x v="8"/>
    <s v="0-24"/>
    <x v="0"/>
    <s v="M"/>
    <s v="I00-I99"/>
    <n v="1"/>
    <x v="8"/>
  </r>
  <r>
    <x v="8"/>
    <s v="0-24"/>
    <x v="0"/>
    <s v="M"/>
    <s v="J00-J99"/>
    <n v="3"/>
    <x v="4"/>
  </r>
  <r>
    <x v="8"/>
    <s v="0-24"/>
    <x v="0"/>
    <s v="M"/>
    <s v="P00-P96"/>
    <n v="4"/>
    <x v="5"/>
  </r>
  <r>
    <x v="8"/>
    <s v="0-24"/>
    <x v="0"/>
    <s v="M"/>
    <s v="Q00-Q99"/>
    <n v="1"/>
    <x v="5"/>
  </r>
  <r>
    <x v="8"/>
    <s v="0-24"/>
    <x v="0"/>
    <s v="M"/>
    <s v="R00-R99"/>
    <n v="1"/>
    <x v="5"/>
  </r>
  <r>
    <x v="8"/>
    <s v="0-24"/>
    <x v="0"/>
    <s v="M"/>
    <s v="V01-Y98"/>
    <n v="13"/>
    <x v="6"/>
  </r>
  <r>
    <x v="8"/>
    <s v="25-44"/>
    <x v="0"/>
    <s v="F"/>
    <s v="C00-D48"/>
    <n v="15"/>
    <x v="1"/>
  </r>
  <r>
    <x v="8"/>
    <s v="25-44"/>
    <x v="0"/>
    <s v="F"/>
    <s v="F00-F99"/>
    <n v="1"/>
    <x v="10"/>
  </r>
  <r>
    <x v="8"/>
    <s v="25-44"/>
    <x v="0"/>
    <s v="F"/>
    <s v="I00-I99"/>
    <n v="4"/>
    <x v="8"/>
  </r>
  <r>
    <x v="8"/>
    <s v="25-44"/>
    <x v="0"/>
    <s v="F"/>
    <s v="J00-J99"/>
    <n v="2"/>
    <x v="4"/>
  </r>
  <r>
    <x v="8"/>
    <s v="25-44"/>
    <x v="0"/>
    <s v="F"/>
    <s v="M00-M99"/>
    <n v="1"/>
    <x v="5"/>
  </r>
  <r>
    <x v="8"/>
    <s v="25-44"/>
    <x v="0"/>
    <s v="F"/>
    <s v="Q00-Q99"/>
    <n v="1"/>
    <x v="5"/>
  </r>
  <r>
    <x v="8"/>
    <s v="25-44"/>
    <x v="0"/>
    <s v="F"/>
    <s v="R00-R99"/>
    <n v="2"/>
    <x v="5"/>
  </r>
  <r>
    <x v="8"/>
    <s v="25-44"/>
    <x v="0"/>
    <s v="F"/>
    <s v="V01-Y98"/>
    <n v="9"/>
    <x v="6"/>
  </r>
  <r>
    <x v="8"/>
    <s v="25-44"/>
    <x v="0"/>
    <s v="M"/>
    <s v="A00-B99"/>
    <n v="2"/>
    <x v="0"/>
  </r>
  <r>
    <x v="8"/>
    <s v="25-44"/>
    <x v="0"/>
    <s v="M"/>
    <s v="C00-D48"/>
    <n v="6"/>
    <x v="1"/>
  </r>
  <r>
    <x v="8"/>
    <s v="25-44"/>
    <x v="0"/>
    <s v="M"/>
    <s v="E00-E90"/>
    <n v="2"/>
    <x v="2"/>
  </r>
  <r>
    <x v="8"/>
    <s v="25-44"/>
    <x v="0"/>
    <s v="M"/>
    <s v="F00-F99"/>
    <n v="2"/>
    <x v="10"/>
  </r>
  <r>
    <x v="8"/>
    <s v="25-44"/>
    <x v="0"/>
    <s v="M"/>
    <s v="G00-G99"/>
    <n v="2"/>
    <x v="3"/>
  </r>
  <r>
    <x v="8"/>
    <s v="25-44"/>
    <x v="0"/>
    <s v="M"/>
    <s v="I00-I99"/>
    <n v="7"/>
    <x v="8"/>
  </r>
  <r>
    <x v="8"/>
    <s v="25-44"/>
    <x v="0"/>
    <s v="M"/>
    <s v="J00-J99"/>
    <n v="3"/>
    <x v="4"/>
  </r>
  <r>
    <x v="8"/>
    <s v="25-44"/>
    <x v="0"/>
    <s v="M"/>
    <s v="K00-K93"/>
    <n v="5"/>
    <x v="9"/>
  </r>
  <r>
    <x v="8"/>
    <s v="25-44"/>
    <x v="0"/>
    <s v="M"/>
    <s v="R00-R99"/>
    <n v="2"/>
    <x v="5"/>
  </r>
  <r>
    <x v="8"/>
    <s v="25-44"/>
    <x v="0"/>
    <s v="M"/>
    <s v="V01-Y98"/>
    <n v="32"/>
    <x v="6"/>
  </r>
  <r>
    <x v="8"/>
    <s v="45-64"/>
    <x v="0"/>
    <s v="F"/>
    <s v="A00-B99"/>
    <n v="1"/>
    <x v="0"/>
  </r>
  <r>
    <x v="8"/>
    <s v="45-64"/>
    <x v="0"/>
    <s v="F"/>
    <s v="C00-D48"/>
    <n v="131"/>
    <x v="1"/>
  </r>
  <r>
    <x v="8"/>
    <s v="45-64"/>
    <x v="0"/>
    <s v="F"/>
    <s v="D50-D89"/>
    <n v="1"/>
    <x v="5"/>
  </r>
  <r>
    <x v="8"/>
    <s v="45-64"/>
    <x v="0"/>
    <s v="F"/>
    <s v="E00-E90"/>
    <n v="2"/>
    <x v="2"/>
  </r>
  <r>
    <x v="8"/>
    <s v="45-64"/>
    <x v="0"/>
    <s v="F"/>
    <s v="F00-F99"/>
    <n v="7"/>
    <x v="10"/>
  </r>
  <r>
    <x v="8"/>
    <s v="45-64"/>
    <x v="0"/>
    <s v="F"/>
    <s v="G00-G99"/>
    <n v="12"/>
    <x v="3"/>
  </r>
  <r>
    <x v="8"/>
    <s v="45-64"/>
    <x v="0"/>
    <s v="F"/>
    <s v="I00-I99"/>
    <n v="29"/>
    <x v="8"/>
  </r>
  <r>
    <x v="8"/>
    <s v="45-64"/>
    <x v="0"/>
    <s v="F"/>
    <s v="J00-J99"/>
    <n v="14"/>
    <x v="4"/>
  </r>
  <r>
    <x v="8"/>
    <s v="45-64"/>
    <x v="0"/>
    <s v="F"/>
    <s v="K00-K93"/>
    <n v="15"/>
    <x v="9"/>
  </r>
  <r>
    <x v="8"/>
    <s v="45-64"/>
    <x v="0"/>
    <s v="F"/>
    <s v="N00-N99"/>
    <n v="3"/>
    <x v="11"/>
  </r>
  <r>
    <x v="8"/>
    <s v="45-64"/>
    <x v="0"/>
    <s v="F"/>
    <s v="Q00-Q99"/>
    <n v="3"/>
    <x v="5"/>
  </r>
  <r>
    <x v="8"/>
    <s v="45-64"/>
    <x v="0"/>
    <s v="F"/>
    <s v="R00-R99"/>
    <n v="3"/>
    <x v="5"/>
  </r>
  <r>
    <x v="8"/>
    <s v="45-64"/>
    <x v="0"/>
    <s v="F"/>
    <s v="V01-Y98"/>
    <n v="21"/>
    <x v="6"/>
  </r>
  <r>
    <x v="8"/>
    <s v="45-64"/>
    <x v="0"/>
    <s v="M"/>
    <s v="A00-B99"/>
    <n v="3"/>
    <x v="0"/>
  </r>
  <r>
    <x v="8"/>
    <s v="45-64"/>
    <x v="0"/>
    <s v="M"/>
    <s v="C00-D48"/>
    <n v="152"/>
    <x v="1"/>
  </r>
  <r>
    <x v="8"/>
    <s v="45-64"/>
    <x v="0"/>
    <s v="M"/>
    <s v="E00-E90"/>
    <n v="5"/>
    <x v="2"/>
  </r>
  <r>
    <x v="8"/>
    <s v="45-64"/>
    <x v="0"/>
    <s v="M"/>
    <s v="F00-F99"/>
    <n v="13"/>
    <x v="10"/>
  </r>
  <r>
    <x v="8"/>
    <s v="45-64"/>
    <x v="0"/>
    <s v="M"/>
    <s v="G00-G99"/>
    <n v="20"/>
    <x v="3"/>
  </r>
  <r>
    <x v="8"/>
    <s v="45-64"/>
    <x v="0"/>
    <s v="M"/>
    <s v="I00-I99"/>
    <n v="73"/>
    <x v="8"/>
  </r>
  <r>
    <x v="8"/>
    <s v="45-64"/>
    <x v="0"/>
    <s v="M"/>
    <s v="J00-J99"/>
    <n v="22"/>
    <x v="4"/>
  </r>
  <r>
    <x v="8"/>
    <s v="45-64"/>
    <x v="0"/>
    <s v="M"/>
    <s v="K00-K93"/>
    <n v="34"/>
    <x v="9"/>
  </r>
  <r>
    <x v="8"/>
    <s v="45-64"/>
    <x v="0"/>
    <s v="M"/>
    <s v="M00-M99"/>
    <n v="1"/>
    <x v="5"/>
  </r>
  <r>
    <x v="8"/>
    <s v="45-64"/>
    <x v="0"/>
    <s v="M"/>
    <s v="N00-N99"/>
    <n v="1"/>
    <x v="11"/>
  </r>
  <r>
    <x v="8"/>
    <s v="45-64"/>
    <x v="0"/>
    <s v="M"/>
    <s v="Q00-Q99"/>
    <n v="4"/>
    <x v="5"/>
  </r>
  <r>
    <x v="8"/>
    <s v="45-64"/>
    <x v="0"/>
    <s v="M"/>
    <s v="R00-R99"/>
    <n v="12"/>
    <x v="5"/>
  </r>
  <r>
    <x v="8"/>
    <s v="45-64"/>
    <x v="0"/>
    <s v="M"/>
    <s v="V01-Y98"/>
    <n v="53"/>
    <x v="6"/>
  </r>
  <r>
    <x v="8"/>
    <s v="65-74"/>
    <x v="1"/>
    <s v="F"/>
    <s v="A00-B99"/>
    <n v="4"/>
    <x v="0"/>
  </r>
  <r>
    <x v="8"/>
    <s v="65-74"/>
    <x v="1"/>
    <s v="F"/>
    <s v="C00-D48"/>
    <n v="150"/>
    <x v="1"/>
  </r>
  <r>
    <x v="8"/>
    <s v="65-74"/>
    <x v="1"/>
    <s v="F"/>
    <s v="E00-E90"/>
    <n v="4"/>
    <x v="2"/>
  </r>
  <r>
    <x v="8"/>
    <s v="65-74"/>
    <x v="1"/>
    <s v="F"/>
    <s v="F00-F99"/>
    <n v="8"/>
    <x v="10"/>
  </r>
  <r>
    <x v="8"/>
    <s v="65-74"/>
    <x v="1"/>
    <s v="F"/>
    <s v="G00-G99"/>
    <n v="28"/>
    <x v="3"/>
  </r>
  <r>
    <x v="8"/>
    <s v="65-74"/>
    <x v="1"/>
    <s v="F"/>
    <s v="I00-I99"/>
    <n v="79"/>
    <x v="8"/>
  </r>
  <r>
    <x v="8"/>
    <s v="65-74"/>
    <x v="1"/>
    <s v="F"/>
    <s v="J00-J99"/>
    <n v="36"/>
    <x v="4"/>
  </r>
  <r>
    <x v="8"/>
    <s v="65-74"/>
    <x v="1"/>
    <s v="F"/>
    <s v="K00-K93"/>
    <n v="11"/>
    <x v="9"/>
  </r>
  <r>
    <x v="8"/>
    <s v="65-74"/>
    <x v="1"/>
    <s v="F"/>
    <s v="L00-L99"/>
    <n v="1"/>
    <x v="5"/>
  </r>
  <r>
    <x v="8"/>
    <s v="65-74"/>
    <x v="1"/>
    <s v="F"/>
    <s v="M00-M99"/>
    <n v="1"/>
    <x v="5"/>
  </r>
  <r>
    <x v="8"/>
    <s v="65-74"/>
    <x v="1"/>
    <s v="F"/>
    <s v="N00-N99"/>
    <n v="8"/>
    <x v="11"/>
  </r>
  <r>
    <x v="8"/>
    <s v="65-74"/>
    <x v="1"/>
    <s v="F"/>
    <s v="Q00-Q99"/>
    <n v="1"/>
    <x v="5"/>
  </r>
  <r>
    <x v="8"/>
    <s v="65-74"/>
    <x v="1"/>
    <s v="F"/>
    <s v="R00-R99"/>
    <n v="13"/>
    <x v="5"/>
  </r>
  <r>
    <x v="8"/>
    <s v="65-74"/>
    <x v="1"/>
    <s v="F"/>
    <s v="V01-Y98"/>
    <n v="12"/>
    <x v="6"/>
  </r>
  <r>
    <x v="8"/>
    <s v="65-74"/>
    <x v="1"/>
    <s v="M"/>
    <s v="A00-B99"/>
    <n v="8"/>
    <x v="0"/>
  </r>
  <r>
    <x v="8"/>
    <s v="65-74"/>
    <x v="1"/>
    <s v="M"/>
    <s v="C00-D48"/>
    <n v="207"/>
    <x v="1"/>
  </r>
  <r>
    <x v="8"/>
    <s v="65-74"/>
    <x v="1"/>
    <s v="M"/>
    <s v="D50-D89"/>
    <n v="1"/>
    <x v="5"/>
  </r>
  <r>
    <x v="8"/>
    <s v="65-74"/>
    <x v="1"/>
    <s v="M"/>
    <s v="E00-E90"/>
    <n v="8"/>
    <x v="2"/>
  </r>
  <r>
    <x v="8"/>
    <s v="65-74"/>
    <x v="1"/>
    <s v="M"/>
    <s v="F00-F99"/>
    <n v="12"/>
    <x v="10"/>
  </r>
  <r>
    <x v="8"/>
    <s v="65-74"/>
    <x v="1"/>
    <s v="M"/>
    <s v="G00-G99"/>
    <n v="18"/>
    <x v="3"/>
  </r>
  <r>
    <x v="8"/>
    <s v="65-74"/>
    <x v="1"/>
    <s v="M"/>
    <s v="I00-I99"/>
    <n v="115"/>
    <x v="8"/>
  </r>
  <r>
    <x v="8"/>
    <s v="65-74"/>
    <x v="1"/>
    <s v="M"/>
    <s v="J00-J99"/>
    <n v="77"/>
    <x v="4"/>
  </r>
  <r>
    <x v="8"/>
    <s v="65-74"/>
    <x v="1"/>
    <s v="M"/>
    <s v="K00-K93"/>
    <n v="23"/>
    <x v="9"/>
  </r>
  <r>
    <x v="8"/>
    <s v="65-74"/>
    <x v="1"/>
    <s v="M"/>
    <s v="L00-L99"/>
    <n v="3"/>
    <x v="5"/>
  </r>
  <r>
    <x v="8"/>
    <s v="65-74"/>
    <x v="1"/>
    <s v="M"/>
    <s v="M00-M99"/>
    <n v="1"/>
    <x v="5"/>
  </r>
  <r>
    <x v="8"/>
    <s v="65-74"/>
    <x v="1"/>
    <s v="M"/>
    <s v="N00-N99"/>
    <n v="9"/>
    <x v="11"/>
  </r>
  <r>
    <x v="8"/>
    <s v="65-74"/>
    <x v="1"/>
    <s v="M"/>
    <s v="Q00-Q99"/>
    <n v="1"/>
    <x v="5"/>
  </r>
  <r>
    <x v="8"/>
    <s v="65-74"/>
    <x v="1"/>
    <s v="M"/>
    <s v="R00-R99"/>
    <n v="19"/>
    <x v="5"/>
  </r>
  <r>
    <x v="8"/>
    <s v="65-74"/>
    <x v="1"/>
    <s v="M"/>
    <s v="V01-Y98"/>
    <n v="26"/>
    <x v="6"/>
  </r>
  <r>
    <x v="8"/>
    <s v="75-84"/>
    <x v="1"/>
    <s v="F"/>
    <s v="A00-B99"/>
    <n v="13"/>
    <x v="0"/>
  </r>
  <r>
    <x v="8"/>
    <s v="75-84"/>
    <x v="1"/>
    <s v="F"/>
    <s v="C00-D48"/>
    <n v="199"/>
    <x v="1"/>
  </r>
  <r>
    <x v="8"/>
    <s v="75-84"/>
    <x v="1"/>
    <s v="F"/>
    <s v="D50-D89"/>
    <n v="1"/>
    <x v="5"/>
  </r>
  <r>
    <x v="8"/>
    <s v="75-84"/>
    <x v="1"/>
    <s v="F"/>
    <s v="E00-E90"/>
    <n v="23"/>
    <x v="2"/>
  </r>
  <r>
    <x v="8"/>
    <s v="75-84"/>
    <x v="1"/>
    <s v="F"/>
    <s v="F00-F99"/>
    <n v="69"/>
    <x v="10"/>
  </r>
  <r>
    <x v="8"/>
    <s v="75-84"/>
    <x v="1"/>
    <s v="F"/>
    <s v="G00-G99"/>
    <n v="57"/>
    <x v="3"/>
  </r>
  <r>
    <x v="8"/>
    <s v="75-84"/>
    <x v="1"/>
    <s v="F"/>
    <s v="I00-I99"/>
    <n v="261"/>
    <x v="8"/>
  </r>
  <r>
    <x v="8"/>
    <s v="75-84"/>
    <x v="1"/>
    <s v="F"/>
    <s v="J00-J99"/>
    <n v="109"/>
    <x v="4"/>
  </r>
  <r>
    <x v="8"/>
    <s v="75-84"/>
    <x v="1"/>
    <s v="F"/>
    <s v="K00-K93"/>
    <n v="39"/>
    <x v="9"/>
  </r>
  <r>
    <x v="8"/>
    <s v="75-84"/>
    <x v="1"/>
    <s v="F"/>
    <s v="M00-M99"/>
    <n v="5"/>
    <x v="5"/>
  </r>
  <r>
    <x v="8"/>
    <s v="75-84"/>
    <x v="1"/>
    <s v="F"/>
    <s v="N00-N99"/>
    <n v="22"/>
    <x v="11"/>
  </r>
  <r>
    <x v="8"/>
    <s v="75-84"/>
    <x v="1"/>
    <s v="F"/>
    <s v="R00-R99"/>
    <n v="40"/>
    <x v="5"/>
  </r>
  <r>
    <x v="8"/>
    <s v="75-84"/>
    <x v="1"/>
    <s v="F"/>
    <s v="V01-Y98"/>
    <n v="36"/>
    <x v="6"/>
  </r>
  <r>
    <x v="8"/>
    <s v="75-84"/>
    <x v="1"/>
    <s v="M"/>
    <s v="A00-B99"/>
    <n v="15"/>
    <x v="0"/>
  </r>
  <r>
    <x v="8"/>
    <s v="75-84"/>
    <x v="1"/>
    <s v="M"/>
    <s v="C00-D48"/>
    <n v="267"/>
    <x v="1"/>
  </r>
  <r>
    <x v="8"/>
    <s v="75-84"/>
    <x v="1"/>
    <s v="M"/>
    <s v="D50-D89"/>
    <n v="4"/>
    <x v="5"/>
  </r>
  <r>
    <x v="8"/>
    <s v="75-84"/>
    <x v="1"/>
    <s v="M"/>
    <s v="E00-E90"/>
    <n v="22"/>
    <x v="2"/>
  </r>
  <r>
    <x v="8"/>
    <s v="75-84"/>
    <x v="1"/>
    <s v="M"/>
    <s v="F00-F99"/>
    <n v="61"/>
    <x v="10"/>
  </r>
  <r>
    <x v="8"/>
    <s v="75-84"/>
    <x v="1"/>
    <s v="M"/>
    <s v="G00-G99"/>
    <n v="61"/>
    <x v="3"/>
  </r>
  <r>
    <x v="8"/>
    <s v="75-84"/>
    <x v="1"/>
    <s v="M"/>
    <s v="I00-I99"/>
    <n v="282"/>
    <x v="8"/>
  </r>
  <r>
    <x v="8"/>
    <s v="75-84"/>
    <x v="1"/>
    <s v="M"/>
    <s v="J00-J99"/>
    <n v="148"/>
    <x v="4"/>
  </r>
  <r>
    <x v="8"/>
    <s v="75-84"/>
    <x v="1"/>
    <s v="M"/>
    <s v="K00-K93"/>
    <n v="35"/>
    <x v="9"/>
  </r>
  <r>
    <x v="8"/>
    <s v="75-84"/>
    <x v="1"/>
    <s v="M"/>
    <s v="L00-L99"/>
    <n v="1"/>
    <x v="5"/>
  </r>
  <r>
    <x v="8"/>
    <s v="75-84"/>
    <x v="1"/>
    <s v="M"/>
    <s v="M00-M99"/>
    <n v="10"/>
    <x v="5"/>
  </r>
  <r>
    <x v="8"/>
    <s v="75-84"/>
    <x v="1"/>
    <s v="M"/>
    <s v="N00-N99"/>
    <n v="29"/>
    <x v="11"/>
  </r>
  <r>
    <x v="8"/>
    <s v="75-84"/>
    <x v="1"/>
    <s v="M"/>
    <s v="R00-R99"/>
    <n v="36"/>
    <x v="5"/>
  </r>
  <r>
    <x v="8"/>
    <s v="75-84"/>
    <x v="1"/>
    <s v="M"/>
    <s v="V01-Y98"/>
    <n v="32"/>
    <x v="6"/>
  </r>
  <r>
    <x v="8"/>
    <s v="85+"/>
    <x v="1"/>
    <s v="F"/>
    <s v="A00-B99"/>
    <n v="47"/>
    <x v="0"/>
  </r>
  <r>
    <x v="8"/>
    <s v="85+"/>
    <x v="1"/>
    <s v="F"/>
    <s v="C00-D48"/>
    <n v="213"/>
    <x v="1"/>
  </r>
  <r>
    <x v="8"/>
    <s v="85+"/>
    <x v="1"/>
    <s v="F"/>
    <s v="D50-D89"/>
    <n v="11"/>
    <x v="5"/>
  </r>
  <r>
    <x v="8"/>
    <s v="85+"/>
    <x v="1"/>
    <s v="F"/>
    <s v="E00-E90"/>
    <n v="39"/>
    <x v="2"/>
  </r>
  <r>
    <x v="8"/>
    <s v="85+"/>
    <x v="1"/>
    <s v="F"/>
    <s v="F00-F99"/>
    <n v="214"/>
    <x v="10"/>
  </r>
  <r>
    <x v="8"/>
    <s v="85+"/>
    <x v="1"/>
    <s v="F"/>
    <s v="G00-G99"/>
    <n v="83"/>
    <x v="3"/>
  </r>
  <r>
    <x v="8"/>
    <s v="85+"/>
    <x v="1"/>
    <s v="F"/>
    <s v="I00-I99"/>
    <n v="633"/>
    <x v="8"/>
  </r>
  <r>
    <x v="8"/>
    <s v="85+"/>
    <x v="1"/>
    <s v="F"/>
    <s v="J00-J99"/>
    <n v="328"/>
    <x v="4"/>
  </r>
  <r>
    <x v="8"/>
    <s v="85+"/>
    <x v="1"/>
    <s v="F"/>
    <s v="K00-K93"/>
    <n v="60"/>
    <x v="9"/>
  </r>
  <r>
    <x v="8"/>
    <s v="85+"/>
    <x v="1"/>
    <s v="F"/>
    <s v="L00-L99"/>
    <n v="7"/>
    <x v="5"/>
  </r>
  <r>
    <x v="8"/>
    <s v="85+"/>
    <x v="1"/>
    <s v="F"/>
    <s v="M00-M99"/>
    <n v="12"/>
    <x v="5"/>
  </r>
  <r>
    <x v="8"/>
    <s v="85+"/>
    <x v="1"/>
    <s v="F"/>
    <s v="N00-N99"/>
    <n v="67"/>
    <x v="11"/>
  </r>
  <r>
    <x v="8"/>
    <s v="85+"/>
    <x v="1"/>
    <s v="F"/>
    <s v="R00-R99"/>
    <n v="130"/>
    <x v="5"/>
  </r>
  <r>
    <x v="8"/>
    <s v="85+"/>
    <x v="1"/>
    <s v="F"/>
    <s v="V01-Y98"/>
    <n v="61"/>
    <x v="6"/>
  </r>
  <r>
    <x v="8"/>
    <s v="85+"/>
    <x v="1"/>
    <s v="M"/>
    <s v="A00-B99"/>
    <n v="24"/>
    <x v="0"/>
  </r>
  <r>
    <x v="8"/>
    <s v="85+"/>
    <x v="1"/>
    <s v="M"/>
    <s v="C00-D48"/>
    <n v="162"/>
    <x v="1"/>
  </r>
  <r>
    <x v="8"/>
    <s v="85+"/>
    <x v="1"/>
    <s v="M"/>
    <s v="D50-D89"/>
    <n v="5"/>
    <x v="5"/>
  </r>
  <r>
    <x v="8"/>
    <s v="85+"/>
    <x v="1"/>
    <s v="M"/>
    <s v="E00-E90"/>
    <n v="30"/>
    <x v="2"/>
  </r>
  <r>
    <x v="8"/>
    <s v="85+"/>
    <x v="1"/>
    <s v="M"/>
    <s v="F00-F99"/>
    <n v="89"/>
    <x v="10"/>
  </r>
  <r>
    <x v="8"/>
    <s v="85+"/>
    <x v="1"/>
    <s v="M"/>
    <s v="G00-G99"/>
    <n v="57"/>
    <x v="3"/>
  </r>
  <r>
    <x v="8"/>
    <s v="85+"/>
    <x v="1"/>
    <s v="M"/>
    <s v="I00-I99"/>
    <n v="392"/>
    <x v="8"/>
  </r>
  <r>
    <x v="8"/>
    <s v="85+"/>
    <x v="1"/>
    <s v="M"/>
    <s v="J00-J99"/>
    <n v="252"/>
    <x v="4"/>
  </r>
  <r>
    <x v="8"/>
    <s v="85+"/>
    <x v="1"/>
    <s v="M"/>
    <s v="K00-K93"/>
    <n v="39"/>
    <x v="9"/>
  </r>
  <r>
    <x v="8"/>
    <s v="85+"/>
    <x v="1"/>
    <s v="M"/>
    <s v="L00-L99"/>
    <n v="5"/>
    <x v="5"/>
  </r>
  <r>
    <x v="8"/>
    <s v="85+"/>
    <x v="1"/>
    <s v="M"/>
    <s v="M00-M99"/>
    <n v="6"/>
    <x v="5"/>
  </r>
  <r>
    <x v="8"/>
    <s v="85+"/>
    <x v="1"/>
    <s v="M"/>
    <s v="N00-N99"/>
    <n v="33"/>
    <x v="11"/>
  </r>
  <r>
    <x v="8"/>
    <s v="85+"/>
    <x v="1"/>
    <s v="M"/>
    <s v="R00-R99"/>
    <n v="48"/>
    <x v="5"/>
  </r>
  <r>
    <x v="8"/>
    <s v="85+"/>
    <x v="1"/>
    <s v="M"/>
    <s v="V01-Y98"/>
    <n v="47"/>
    <x v="6"/>
  </r>
  <r>
    <x v="0"/>
    <s v="0-24"/>
    <x v="0"/>
    <s v="F"/>
    <s v="C00-D48"/>
    <n v="2"/>
    <x v="1"/>
  </r>
  <r>
    <x v="0"/>
    <s v="0-24"/>
    <x v="0"/>
    <s v="F"/>
    <s v="F00-F99"/>
    <n v="1"/>
    <x v="10"/>
  </r>
  <r>
    <x v="0"/>
    <s v="0-24"/>
    <x v="0"/>
    <s v="F"/>
    <s v="G00-G99"/>
    <n v="2"/>
    <x v="3"/>
  </r>
  <r>
    <x v="0"/>
    <s v="0-24"/>
    <x v="0"/>
    <s v="F"/>
    <s v="I00-I99"/>
    <n v="1"/>
    <x v="8"/>
  </r>
  <r>
    <x v="0"/>
    <s v="0-24"/>
    <x v="0"/>
    <s v="F"/>
    <s v="K00-K93"/>
    <n v="1"/>
    <x v="9"/>
  </r>
  <r>
    <x v="0"/>
    <s v="0-24"/>
    <x v="0"/>
    <s v="F"/>
    <s v="P00-P96"/>
    <n v="4"/>
    <x v="5"/>
  </r>
  <r>
    <x v="0"/>
    <s v="0-24"/>
    <x v="0"/>
    <s v="F"/>
    <s v="Q00-Q99"/>
    <n v="5"/>
    <x v="5"/>
  </r>
  <r>
    <x v="0"/>
    <s v="0-24"/>
    <x v="0"/>
    <s v="F"/>
    <s v="R00-R99"/>
    <n v="1"/>
    <x v="5"/>
  </r>
  <r>
    <x v="0"/>
    <s v="0-24"/>
    <x v="0"/>
    <s v="F"/>
    <s v="V01-Y98"/>
    <n v="5"/>
    <x v="6"/>
  </r>
  <r>
    <x v="0"/>
    <s v="0-24"/>
    <x v="0"/>
    <s v="M"/>
    <s v="A00-B99"/>
    <n v="1"/>
    <x v="0"/>
  </r>
  <r>
    <x v="0"/>
    <s v="0-24"/>
    <x v="0"/>
    <s v="M"/>
    <s v="C00-D48"/>
    <n v="2"/>
    <x v="1"/>
  </r>
  <r>
    <x v="0"/>
    <s v="0-24"/>
    <x v="0"/>
    <s v="M"/>
    <s v="E00-E90"/>
    <n v="2"/>
    <x v="2"/>
  </r>
  <r>
    <x v="0"/>
    <s v="0-24"/>
    <x v="0"/>
    <s v="M"/>
    <s v="I00-I99"/>
    <n v="2"/>
    <x v="8"/>
  </r>
  <r>
    <x v="0"/>
    <s v="0-24"/>
    <x v="0"/>
    <s v="M"/>
    <s v="J00-J99"/>
    <n v="1"/>
    <x v="4"/>
  </r>
  <r>
    <x v="0"/>
    <s v="0-24"/>
    <x v="0"/>
    <s v="M"/>
    <s v="P00-P96"/>
    <n v="4"/>
    <x v="5"/>
  </r>
  <r>
    <x v="0"/>
    <s v="0-24"/>
    <x v="0"/>
    <s v="M"/>
    <s v="Q00-Q99"/>
    <n v="6"/>
    <x v="5"/>
  </r>
  <r>
    <x v="0"/>
    <s v="0-24"/>
    <x v="0"/>
    <s v="M"/>
    <s v="R00-R99"/>
    <n v="5"/>
    <x v="5"/>
  </r>
  <r>
    <x v="0"/>
    <s v="0-24"/>
    <x v="0"/>
    <s v="M"/>
    <s v="V01-Y98"/>
    <n v="10"/>
    <x v="6"/>
  </r>
  <r>
    <x v="0"/>
    <s v="25-44"/>
    <x v="0"/>
    <s v="F"/>
    <s v="A00-B99"/>
    <n v="2"/>
    <x v="0"/>
  </r>
  <r>
    <x v="0"/>
    <s v="25-44"/>
    <x v="0"/>
    <s v="F"/>
    <s v="C00-D48"/>
    <n v="17"/>
    <x v="1"/>
  </r>
  <r>
    <x v="0"/>
    <s v="25-44"/>
    <x v="0"/>
    <s v="F"/>
    <s v="F00-F99"/>
    <n v="1"/>
    <x v="10"/>
  </r>
  <r>
    <x v="0"/>
    <s v="25-44"/>
    <x v="0"/>
    <s v="F"/>
    <s v="G00-G99"/>
    <n v="3"/>
    <x v="3"/>
  </r>
  <r>
    <x v="0"/>
    <s v="25-44"/>
    <x v="0"/>
    <s v="F"/>
    <s v="I00-I99"/>
    <n v="4"/>
    <x v="8"/>
  </r>
  <r>
    <x v="0"/>
    <s v="25-44"/>
    <x v="0"/>
    <s v="F"/>
    <s v="J00-J99"/>
    <n v="1"/>
    <x v="4"/>
  </r>
  <r>
    <x v="0"/>
    <s v="25-44"/>
    <x v="0"/>
    <s v="F"/>
    <s v="N00-N99"/>
    <n v="1"/>
    <x v="11"/>
  </r>
  <r>
    <x v="0"/>
    <s v="25-44"/>
    <x v="0"/>
    <s v="F"/>
    <s v="R00-R99"/>
    <n v="1"/>
    <x v="5"/>
  </r>
  <r>
    <x v="0"/>
    <s v="25-44"/>
    <x v="0"/>
    <s v="F"/>
    <s v="V01-Y98"/>
    <n v="6"/>
    <x v="6"/>
  </r>
  <r>
    <x v="0"/>
    <s v="25-44"/>
    <x v="0"/>
    <s v="M"/>
    <s v="C00-D48"/>
    <n v="4"/>
    <x v="1"/>
  </r>
  <r>
    <x v="0"/>
    <s v="25-44"/>
    <x v="0"/>
    <s v="M"/>
    <s v="E00-E90"/>
    <n v="1"/>
    <x v="2"/>
  </r>
  <r>
    <x v="0"/>
    <s v="25-44"/>
    <x v="0"/>
    <s v="M"/>
    <s v="F00-F99"/>
    <n v="1"/>
    <x v="10"/>
  </r>
  <r>
    <x v="0"/>
    <s v="25-44"/>
    <x v="0"/>
    <s v="M"/>
    <s v="G00-G99"/>
    <n v="3"/>
    <x v="3"/>
  </r>
  <r>
    <x v="0"/>
    <s v="25-44"/>
    <x v="0"/>
    <s v="M"/>
    <s v="I00-I99"/>
    <n v="6"/>
    <x v="8"/>
  </r>
  <r>
    <x v="0"/>
    <s v="25-44"/>
    <x v="0"/>
    <s v="M"/>
    <s v="J00-J99"/>
    <n v="1"/>
    <x v="4"/>
  </r>
  <r>
    <x v="0"/>
    <s v="25-44"/>
    <x v="0"/>
    <s v="M"/>
    <s v="K00-K93"/>
    <n v="1"/>
    <x v="9"/>
  </r>
  <r>
    <x v="0"/>
    <s v="25-44"/>
    <x v="0"/>
    <s v="M"/>
    <s v="UNK"/>
    <n v="3"/>
    <x v="7"/>
  </r>
  <r>
    <x v="0"/>
    <s v="25-44"/>
    <x v="0"/>
    <s v="M"/>
    <s v="V01-Y98"/>
    <n v="45"/>
    <x v="6"/>
  </r>
  <r>
    <x v="0"/>
    <s v="45-64"/>
    <x v="0"/>
    <s v="F"/>
    <s v="A00-B99"/>
    <n v="4"/>
    <x v="0"/>
  </r>
  <r>
    <x v="0"/>
    <s v="45-64"/>
    <x v="0"/>
    <s v="F"/>
    <s v="C00-D48"/>
    <n v="114"/>
    <x v="1"/>
  </r>
  <r>
    <x v="0"/>
    <s v="45-64"/>
    <x v="0"/>
    <s v="F"/>
    <s v="E00-E90"/>
    <n v="3"/>
    <x v="2"/>
  </r>
  <r>
    <x v="0"/>
    <s v="45-64"/>
    <x v="0"/>
    <s v="F"/>
    <s v="G00-G99"/>
    <n v="7"/>
    <x v="3"/>
  </r>
  <r>
    <x v="0"/>
    <s v="45-64"/>
    <x v="0"/>
    <s v="F"/>
    <s v="I00-I99"/>
    <n v="29"/>
    <x v="8"/>
  </r>
  <r>
    <x v="0"/>
    <s v="45-64"/>
    <x v="0"/>
    <s v="F"/>
    <s v="J00-J99"/>
    <n v="13"/>
    <x v="4"/>
  </r>
  <r>
    <x v="0"/>
    <s v="45-64"/>
    <x v="0"/>
    <s v="F"/>
    <s v="K00-K93"/>
    <n v="12"/>
    <x v="9"/>
  </r>
  <r>
    <x v="0"/>
    <s v="45-64"/>
    <x v="0"/>
    <s v="F"/>
    <s v="M00-M99"/>
    <n v="1"/>
    <x v="5"/>
  </r>
  <r>
    <x v="0"/>
    <s v="45-64"/>
    <x v="0"/>
    <s v="F"/>
    <s v="N00-N99"/>
    <n v="1"/>
    <x v="11"/>
  </r>
  <r>
    <x v="0"/>
    <s v="45-64"/>
    <x v="0"/>
    <s v="F"/>
    <s v="Q00-Q99"/>
    <n v="1"/>
    <x v="5"/>
  </r>
  <r>
    <x v="0"/>
    <s v="45-64"/>
    <x v="0"/>
    <s v="F"/>
    <s v="R00-R99"/>
    <n v="2"/>
    <x v="5"/>
  </r>
  <r>
    <x v="0"/>
    <s v="45-64"/>
    <x v="0"/>
    <s v="F"/>
    <s v="UNK"/>
    <n v="3"/>
    <x v="7"/>
  </r>
  <r>
    <x v="0"/>
    <s v="45-64"/>
    <x v="0"/>
    <s v="F"/>
    <s v="V01-Y98"/>
    <n v="12"/>
    <x v="6"/>
  </r>
  <r>
    <x v="0"/>
    <s v="45-64"/>
    <x v="0"/>
    <s v="M"/>
    <s v="A00-B99"/>
    <n v="10"/>
    <x v="0"/>
  </r>
  <r>
    <x v="0"/>
    <s v="45-64"/>
    <x v="0"/>
    <s v="M"/>
    <s v="C00-D48"/>
    <n v="144"/>
    <x v="1"/>
  </r>
  <r>
    <x v="0"/>
    <s v="45-64"/>
    <x v="0"/>
    <s v="M"/>
    <s v="D50-D89"/>
    <n v="1"/>
    <x v="5"/>
  </r>
  <r>
    <x v="0"/>
    <s v="45-64"/>
    <x v="0"/>
    <s v="M"/>
    <s v="E00-E90"/>
    <n v="9"/>
    <x v="2"/>
  </r>
  <r>
    <x v="0"/>
    <s v="45-64"/>
    <x v="0"/>
    <s v="M"/>
    <s v="F00-F99"/>
    <n v="6"/>
    <x v="10"/>
  </r>
  <r>
    <x v="0"/>
    <s v="45-64"/>
    <x v="0"/>
    <s v="M"/>
    <s v="G00-G99"/>
    <n v="13"/>
    <x v="3"/>
  </r>
  <r>
    <x v="0"/>
    <s v="45-64"/>
    <x v="0"/>
    <s v="M"/>
    <s v="I00-I99"/>
    <n v="97"/>
    <x v="8"/>
  </r>
  <r>
    <x v="0"/>
    <s v="45-64"/>
    <x v="0"/>
    <s v="M"/>
    <s v="J00-J99"/>
    <n v="24"/>
    <x v="4"/>
  </r>
  <r>
    <x v="0"/>
    <s v="45-64"/>
    <x v="0"/>
    <s v="M"/>
    <s v="K00-K93"/>
    <n v="20"/>
    <x v="9"/>
  </r>
  <r>
    <x v="0"/>
    <s v="45-64"/>
    <x v="0"/>
    <s v="M"/>
    <s v="L00-L99"/>
    <n v="2"/>
    <x v="5"/>
  </r>
  <r>
    <x v="0"/>
    <s v="45-64"/>
    <x v="0"/>
    <s v="M"/>
    <s v="M00-M99"/>
    <n v="1"/>
    <x v="5"/>
  </r>
  <r>
    <x v="0"/>
    <s v="45-64"/>
    <x v="0"/>
    <s v="M"/>
    <s v="N00-N99"/>
    <n v="3"/>
    <x v="11"/>
  </r>
  <r>
    <x v="0"/>
    <s v="45-64"/>
    <x v="0"/>
    <s v="M"/>
    <s v="Q00-Q99"/>
    <n v="3"/>
    <x v="5"/>
  </r>
  <r>
    <x v="0"/>
    <s v="45-64"/>
    <x v="0"/>
    <s v="M"/>
    <s v="R00-R99"/>
    <n v="15"/>
    <x v="5"/>
  </r>
  <r>
    <x v="0"/>
    <s v="45-64"/>
    <x v="0"/>
    <s v="M"/>
    <s v="UNK"/>
    <n v="4"/>
    <x v="7"/>
  </r>
  <r>
    <x v="0"/>
    <s v="45-64"/>
    <x v="0"/>
    <s v="M"/>
    <s v="V01-Y98"/>
    <n v="35"/>
    <x v="6"/>
  </r>
  <r>
    <x v="0"/>
    <s v="65-74"/>
    <x v="1"/>
    <s v="F"/>
    <s v="A00-B99"/>
    <n v="7"/>
    <x v="0"/>
  </r>
  <r>
    <x v="0"/>
    <s v="65-74"/>
    <x v="1"/>
    <s v="F"/>
    <s v="C00-D48"/>
    <n v="129"/>
    <x v="1"/>
  </r>
  <r>
    <x v="0"/>
    <s v="65-74"/>
    <x v="1"/>
    <s v="F"/>
    <s v="D50-D89"/>
    <n v="1"/>
    <x v="5"/>
  </r>
  <r>
    <x v="0"/>
    <s v="65-74"/>
    <x v="1"/>
    <s v="F"/>
    <s v="E00-E90"/>
    <n v="6"/>
    <x v="2"/>
  </r>
  <r>
    <x v="0"/>
    <s v="65-74"/>
    <x v="1"/>
    <s v="F"/>
    <s v="F00-F99"/>
    <n v="8"/>
    <x v="10"/>
  </r>
  <r>
    <x v="0"/>
    <s v="65-74"/>
    <x v="1"/>
    <s v="F"/>
    <s v="G00-G99"/>
    <n v="20"/>
    <x v="3"/>
  </r>
  <r>
    <x v="0"/>
    <s v="65-74"/>
    <x v="1"/>
    <s v="F"/>
    <s v="I00-I99"/>
    <n v="87"/>
    <x v="8"/>
  </r>
  <r>
    <x v="0"/>
    <s v="65-74"/>
    <x v="1"/>
    <s v="F"/>
    <s v="J00-J99"/>
    <n v="19"/>
    <x v="4"/>
  </r>
  <r>
    <x v="0"/>
    <s v="65-74"/>
    <x v="1"/>
    <s v="F"/>
    <s v="K00-K93"/>
    <n v="12"/>
    <x v="9"/>
  </r>
  <r>
    <x v="0"/>
    <s v="65-74"/>
    <x v="1"/>
    <s v="F"/>
    <s v="M00-M99"/>
    <n v="2"/>
    <x v="5"/>
  </r>
  <r>
    <x v="0"/>
    <s v="65-74"/>
    <x v="1"/>
    <s v="F"/>
    <s v="N00-N99"/>
    <n v="1"/>
    <x v="11"/>
  </r>
  <r>
    <x v="0"/>
    <s v="65-74"/>
    <x v="1"/>
    <s v="F"/>
    <s v="R00-R99"/>
    <n v="9"/>
    <x v="5"/>
  </r>
  <r>
    <x v="0"/>
    <s v="65-74"/>
    <x v="1"/>
    <s v="F"/>
    <s v="UNK"/>
    <n v="2"/>
    <x v="7"/>
  </r>
  <r>
    <x v="0"/>
    <s v="65-74"/>
    <x v="1"/>
    <s v="F"/>
    <s v="V01-Y98"/>
    <n v="12"/>
    <x v="6"/>
  </r>
  <r>
    <x v="0"/>
    <s v="65-74"/>
    <x v="1"/>
    <s v="M"/>
    <s v="A00-B99"/>
    <n v="8"/>
    <x v="0"/>
  </r>
  <r>
    <x v="0"/>
    <s v="65-74"/>
    <x v="1"/>
    <s v="M"/>
    <s v="C00-D48"/>
    <n v="199"/>
    <x v="1"/>
  </r>
  <r>
    <x v="0"/>
    <s v="65-74"/>
    <x v="1"/>
    <s v="M"/>
    <s v="E00-E90"/>
    <n v="4"/>
    <x v="2"/>
  </r>
  <r>
    <x v="0"/>
    <s v="65-74"/>
    <x v="1"/>
    <s v="M"/>
    <s v="F00-F99"/>
    <n v="4"/>
    <x v="10"/>
  </r>
  <r>
    <x v="0"/>
    <s v="65-74"/>
    <x v="1"/>
    <s v="M"/>
    <s v="G00-G99"/>
    <n v="16"/>
    <x v="3"/>
  </r>
  <r>
    <x v="0"/>
    <s v="65-74"/>
    <x v="1"/>
    <s v="M"/>
    <s v="I00-I99"/>
    <n v="133"/>
    <x v="8"/>
  </r>
  <r>
    <x v="0"/>
    <s v="65-74"/>
    <x v="1"/>
    <s v="M"/>
    <s v="J00-J99"/>
    <n v="77"/>
    <x v="4"/>
  </r>
  <r>
    <x v="0"/>
    <s v="65-74"/>
    <x v="1"/>
    <s v="M"/>
    <s v="K00-K93"/>
    <n v="25"/>
    <x v="9"/>
  </r>
  <r>
    <x v="0"/>
    <s v="65-74"/>
    <x v="1"/>
    <s v="M"/>
    <s v="L00-L99"/>
    <n v="1"/>
    <x v="5"/>
  </r>
  <r>
    <x v="0"/>
    <s v="65-74"/>
    <x v="1"/>
    <s v="M"/>
    <s v="M00-M99"/>
    <n v="1"/>
    <x v="5"/>
  </r>
  <r>
    <x v="0"/>
    <s v="65-74"/>
    <x v="1"/>
    <s v="M"/>
    <s v="N00-N99"/>
    <n v="3"/>
    <x v="11"/>
  </r>
  <r>
    <x v="0"/>
    <s v="65-74"/>
    <x v="1"/>
    <s v="M"/>
    <s v="R00-R99"/>
    <n v="11"/>
    <x v="5"/>
  </r>
  <r>
    <x v="0"/>
    <s v="65-74"/>
    <x v="1"/>
    <s v="M"/>
    <s v="UNK"/>
    <n v="4"/>
    <x v="7"/>
  </r>
  <r>
    <x v="0"/>
    <s v="65-74"/>
    <x v="1"/>
    <s v="M"/>
    <s v="V01-Y98"/>
    <n v="19"/>
    <x v="6"/>
  </r>
  <r>
    <x v="0"/>
    <s v="75-84"/>
    <x v="1"/>
    <s v="F"/>
    <s v="A00-B99"/>
    <n v="23"/>
    <x v="0"/>
  </r>
  <r>
    <x v="0"/>
    <s v="75-84"/>
    <x v="1"/>
    <s v="F"/>
    <s v="C00-D48"/>
    <n v="172"/>
    <x v="1"/>
  </r>
  <r>
    <x v="0"/>
    <s v="75-84"/>
    <x v="1"/>
    <s v="F"/>
    <s v="D50-D89"/>
    <n v="5"/>
    <x v="5"/>
  </r>
  <r>
    <x v="0"/>
    <s v="75-84"/>
    <x v="1"/>
    <s v="F"/>
    <s v="E00-E90"/>
    <n v="17"/>
    <x v="2"/>
  </r>
  <r>
    <x v="0"/>
    <s v="75-84"/>
    <x v="1"/>
    <s v="F"/>
    <s v="F00-F99"/>
    <n v="52"/>
    <x v="10"/>
  </r>
  <r>
    <x v="0"/>
    <s v="75-84"/>
    <x v="1"/>
    <s v="F"/>
    <s v="G00-G99"/>
    <n v="41"/>
    <x v="3"/>
  </r>
  <r>
    <x v="0"/>
    <s v="75-84"/>
    <x v="1"/>
    <s v="F"/>
    <s v="I00-I99"/>
    <n v="326"/>
    <x v="8"/>
  </r>
  <r>
    <x v="0"/>
    <s v="75-84"/>
    <x v="1"/>
    <s v="F"/>
    <s v="J00-J99"/>
    <n v="108"/>
    <x v="4"/>
  </r>
  <r>
    <x v="0"/>
    <s v="75-84"/>
    <x v="1"/>
    <s v="F"/>
    <s v="K00-K93"/>
    <n v="34"/>
    <x v="9"/>
  </r>
  <r>
    <x v="0"/>
    <s v="75-84"/>
    <x v="1"/>
    <s v="F"/>
    <s v="L00-L99"/>
    <n v="3"/>
    <x v="5"/>
  </r>
  <r>
    <x v="0"/>
    <s v="75-84"/>
    <x v="1"/>
    <s v="F"/>
    <s v="M00-M99"/>
    <n v="2"/>
    <x v="5"/>
  </r>
  <r>
    <x v="0"/>
    <s v="75-84"/>
    <x v="1"/>
    <s v="F"/>
    <s v="N00-N99"/>
    <n v="33"/>
    <x v="11"/>
  </r>
  <r>
    <x v="0"/>
    <s v="75-84"/>
    <x v="1"/>
    <s v="F"/>
    <s v="R00-R99"/>
    <n v="17"/>
    <x v="5"/>
  </r>
  <r>
    <x v="0"/>
    <s v="75-84"/>
    <x v="1"/>
    <s v="F"/>
    <s v="UNK"/>
    <n v="9"/>
    <x v="7"/>
  </r>
  <r>
    <x v="0"/>
    <s v="75-84"/>
    <x v="1"/>
    <s v="F"/>
    <s v="V01-Y98"/>
    <n v="18"/>
    <x v="6"/>
  </r>
  <r>
    <x v="0"/>
    <s v="75-84"/>
    <x v="1"/>
    <s v="M"/>
    <s v="A00-B99"/>
    <n v="16"/>
    <x v="0"/>
  </r>
  <r>
    <x v="0"/>
    <s v="75-84"/>
    <x v="1"/>
    <s v="M"/>
    <s v="C00-D48"/>
    <n v="242"/>
    <x v="1"/>
  </r>
  <r>
    <x v="0"/>
    <s v="75-84"/>
    <x v="1"/>
    <s v="M"/>
    <s v="D50-D89"/>
    <n v="2"/>
    <x v="5"/>
  </r>
  <r>
    <x v="0"/>
    <s v="75-84"/>
    <x v="1"/>
    <s v="M"/>
    <s v="E00-E90"/>
    <n v="16"/>
    <x v="2"/>
  </r>
  <r>
    <x v="0"/>
    <s v="75-84"/>
    <x v="1"/>
    <s v="M"/>
    <s v="F00-F99"/>
    <n v="28"/>
    <x v="10"/>
  </r>
  <r>
    <x v="0"/>
    <s v="75-84"/>
    <x v="1"/>
    <s v="M"/>
    <s v="G00-G99"/>
    <n v="39"/>
    <x v="3"/>
  </r>
  <r>
    <x v="0"/>
    <s v="75-84"/>
    <x v="1"/>
    <s v="M"/>
    <s v="I00-I99"/>
    <n v="311"/>
    <x v="8"/>
  </r>
  <r>
    <x v="0"/>
    <s v="75-84"/>
    <x v="1"/>
    <s v="M"/>
    <s v="J00-J99"/>
    <n v="185"/>
    <x v="4"/>
  </r>
  <r>
    <x v="0"/>
    <s v="75-84"/>
    <x v="1"/>
    <s v="M"/>
    <s v="K00-K93"/>
    <n v="41"/>
    <x v="9"/>
  </r>
  <r>
    <x v="0"/>
    <s v="75-84"/>
    <x v="1"/>
    <s v="M"/>
    <s v="L00-L99"/>
    <n v="1"/>
    <x v="5"/>
  </r>
  <r>
    <x v="0"/>
    <s v="75-84"/>
    <x v="1"/>
    <s v="M"/>
    <s v="M00-M99"/>
    <n v="3"/>
    <x v="5"/>
  </r>
  <r>
    <x v="0"/>
    <s v="75-84"/>
    <x v="1"/>
    <s v="M"/>
    <s v="N00-N99"/>
    <n v="17"/>
    <x v="11"/>
  </r>
  <r>
    <x v="0"/>
    <s v="75-84"/>
    <x v="1"/>
    <s v="M"/>
    <s v="R00-R99"/>
    <n v="12"/>
    <x v="5"/>
  </r>
  <r>
    <x v="0"/>
    <s v="75-84"/>
    <x v="1"/>
    <s v="M"/>
    <s v="UNK"/>
    <n v="9"/>
    <x v="7"/>
  </r>
  <r>
    <x v="0"/>
    <s v="75-84"/>
    <x v="1"/>
    <s v="M"/>
    <s v="V01-Y98"/>
    <n v="24"/>
    <x v="6"/>
  </r>
  <r>
    <x v="0"/>
    <s v="85+"/>
    <x v="1"/>
    <s v="F"/>
    <s v="A00-B99"/>
    <n v="44"/>
    <x v="0"/>
  </r>
  <r>
    <x v="0"/>
    <s v="85+"/>
    <x v="1"/>
    <s v="F"/>
    <s v="C00-D48"/>
    <n v="122"/>
    <x v="1"/>
  </r>
  <r>
    <x v="0"/>
    <s v="85+"/>
    <x v="1"/>
    <s v="F"/>
    <s v="D50-D89"/>
    <n v="8"/>
    <x v="5"/>
  </r>
  <r>
    <x v="0"/>
    <s v="85+"/>
    <x v="1"/>
    <s v="F"/>
    <s v="E00-E90"/>
    <n v="35"/>
    <x v="2"/>
  </r>
  <r>
    <x v="0"/>
    <s v="85+"/>
    <x v="1"/>
    <s v="F"/>
    <s v="F00-F99"/>
    <n v="100"/>
    <x v="10"/>
  </r>
  <r>
    <x v="0"/>
    <s v="85+"/>
    <x v="1"/>
    <s v="F"/>
    <s v="G00-G99"/>
    <n v="46"/>
    <x v="3"/>
  </r>
  <r>
    <x v="0"/>
    <s v="85+"/>
    <x v="1"/>
    <s v="F"/>
    <s v="H60-H95"/>
    <n v="1"/>
    <x v="5"/>
  </r>
  <r>
    <x v="0"/>
    <s v="85+"/>
    <x v="1"/>
    <s v="F"/>
    <s v="I00-I99"/>
    <n v="543"/>
    <x v="8"/>
  </r>
  <r>
    <x v="0"/>
    <s v="85+"/>
    <x v="1"/>
    <s v="F"/>
    <s v="J00-J99"/>
    <n v="245"/>
    <x v="4"/>
  </r>
  <r>
    <x v="0"/>
    <s v="85+"/>
    <x v="1"/>
    <s v="F"/>
    <s v="K00-K93"/>
    <n v="46"/>
    <x v="9"/>
  </r>
  <r>
    <x v="0"/>
    <s v="85+"/>
    <x v="1"/>
    <s v="F"/>
    <s v="L00-L99"/>
    <n v="2"/>
    <x v="5"/>
  </r>
  <r>
    <x v="0"/>
    <s v="85+"/>
    <x v="1"/>
    <s v="F"/>
    <s v="M00-M99"/>
    <n v="8"/>
    <x v="5"/>
  </r>
  <r>
    <x v="0"/>
    <s v="85+"/>
    <x v="1"/>
    <s v="F"/>
    <s v="N00-N99"/>
    <n v="37"/>
    <x v="11"/>
  </r>
  <r>
    <x v="0"/>
    <s v="85+"/>
    <x v="1"/>
    <s v="F"/>
    <s v="R00-R99"/>
    <n v="64"/>
    <x v="5"/>
  </r>
  <r>
    <x v="0"/>
    <s v="85+"/>
    <x v="1"/>
    <s v="F"/>
    <s v="UNK"/>
    <n v="7"/>
    <x v="7"/>
  </r>
  <r>
    <x v="0"/>
    <s v="85+"/>
    <x v="1"/>
    <s v="F"/>
    <s v="V01-Y98"/>
    <n v="44"/>
    <x v="6"/>
  </r>
  <r>
    <x v="0"/>
    <s v="85+"/>
    <x v="1"/>
    <s v="M"/>
    <s v="A00-B99"/>
    <n v="18"/>
    <x v="0"/>
  </r>
  <r>
    <x v="0"/>
    <s v="85+"/>
    <x v="1"/>
    <s v="M"/>
    <s v="C00-D48"/>
    <n v="124"/>
    <x v="1"/>
  </r>
  <r>
    <x v="0"/>
    <s v="85+"/>
    <x v="1"/>
    <s v="M"/>
    <s v="D50-D89"/>
    <n v="3"/>
    <x v="5"/>
  </r>
  <r>
    <x v="0"/>
    <s v="85+"/>
    <x v="1"/>
    <s v="M"/>
    <s v="E00-E90"/>
    <n v="11"/>
    <x v="2"/>
  </r>
  <r>
    <x v="0"/>
    <s v="85+"/>
    <x v="1"/>
    <s v="M"/>
    <s v="F00-F99"/>
    <n v="48"/>
    <x v="10"/>
  </r>
  <r>
    <x v="0"/>
    <s v="85+"/>
    <x v="1"/>
    <s v="M"/>
    <s v="G00-G99"/>
    <n v="28"/>
    <x v="3"/>
  </r>
  <r>
    <x v="0"/>
    <s v="85+"/>
    <x v="1"/>
    <s v="M"/>
    <s v="I00-I99"/>
    <n v="229"/>
    <x v="8"/>
  </r>
  <r>
    <x v="0"/>
    <s v="85+"/>
    <x v="1"/>
    <s v="M"/>
    <s v="J00-J99"/>
    <n v="174"/>
    <x v="4"/>
  </r>
  <r>
    <x v="0"/>
    <s v="85+"/>
    <x v="1"/>
    <s v="M"/>
    <s v="K00-K93"/>
    <n v="24"/>
    <x v="9"/>
  </r>
  <r>
    <x v="0"/>
    <s v="85+"/>
    <x v="1"/>
    <s v="M"/>
    <s v="M00-M99"/>
    <n v="1"/>
    <x v="5"/>
  </r>
  <r>
    <x v="0"/>
    <s v="85+"/>
    <x v="1"/>
    <s v="M"/>
    <s v="N00-N99"/>
    <n v="21"/>
    <x v="11"/>
  </r>
  <r>
    <x v="0"/>
    <s v="85+"/>
    <x v="1"/>
    <s v="M"/>
    <s v="R00-R99"/>
    <n v="16"/>
    <x v="5"/>
  </r>
  <r>
    <x v="0"/>
    <s v="85+"/>
    <x v="1"/>
    <s v="M"/>
    <s v="UNK"/>
    <n v="4"/>
    <x v="7"/>
  </r>
  <r>
    <x v="0"/>
    <s v="85+"/>
    <x v="1"/>
    <s v="M"/>
    <s v="V01-Y98"/>
    <n v="18"/>
    <x v="6"/>
  </r>
  <r>
    <x v="1"/>
    <s v="0-24"/>
    <x v="0"/>
    <s v="F"/>
    <s v="A00-B99"/>
    <n v="1"/>
    <x v="0"/>
  </r>
  <r>
    <x v="1"/>
    <s v="0-24"/>
    <x v="0"/>
    <s v="F"/>
    <s v="C00-D48"/>
    <n v="4"/>
    <x v="1"/>
  </r>
  <r>
    <x v="1"/>
    <s v="0-24"/>
    <x v="0"/>
    <s v="F"/>
    <s v="E00-E90"/>
    <n v="1"/>
    <x v="2"/>
  </r>
  <r>
    <x v="1"/>
    <s v="0-24"/>
    <x v="0"/>
    <s v="F"/>
    <s v="G00-G99"/>
    <n v="3"/>
    <x v="3"/>
  </r>
  <r>
    <x v="1"/>
    <s v="0-24"/>
    <x v="0"/>
    <s v="F"/>
    <s v="J00-J99"/>
    <n v="1"/>
    <x v="4"/>
  </r>
  <r>
    <x v="1"/>
    <s v="0-24"/>
    <x v="0"/>
    <s v="F"/>
    <s v="K00-K93"/>
    <n v="1"/>
    <x v="9"/>
  </r>
  <r>
    <x v="1"/>
    <s v="0-24"/>
    <x v="0"/>
    <s v="F"/>
    <s v="P00-P96"/>
    <n v="4"/>
    <x v="5"/>
  </r>
  <r>
    <x v="1"/>
    <s v="0-24"/>
    <x v="0"/>
    <s v="F"/>
    <s v="Q00-Q99"/>
    <n v="2"/>
    <x v="5"/>
  </r>
  <r>
    <x v="1"/>
    <s v="0-24"/>
    <x v="0"/>
    <s v="F"/>
    <s v="R00-R99"/>
    <n v="1"/>
    <x v="5"/>
  </r>
  <r>
    <x v="1"/>
    <s v="0-24"/>
    <x v="0"/>
    <s v="F"/>
    <s v="V01-Y98"/>
    <n v="4"/>
    <x v="6"/>
  </r>
  <r>
    <x v="1"/>
    <s v="0-24"/>
    <x v="0"/>
    <s v="M"/>
    <s v="C00-D48"/>
    <n v="4"/>
    <x v="1"/>
  </r>
  <r>
    <x v="1"/>
    <s v="0-24"/>
    <x v="0"/>
    <s v="M"/>
    <s v="E00-E90"/>
    <n v="1"/>
    <x v="2"/>
  </r>
  <r>
    <x v="1"/>
    <s v="0-24"/>
    <x v="0"/>
    <s v="M"/>
    <s v="F00-F99"/>
    <n v="1"/>
    <x v="10"/>
  </r>
  <r>
    <x v="1"/>
    <s v="0-24"/>
    <x v="0"/>
    <s v="M"/>
    <s v="G00-G99"/>
    <n v="4"/>
    <x v="3"/>
  </r>
  <r>
    <x v="1"/>
    <s v="0-24"/>
    <x v="0"/>
    <s v="M"/>
    <s v="I00-I99"/>
    <n v="1"/>
    <x v="8"/>
  </r>
  <r>
    <x v="1"/>
    <s v="0-24"/>
    <x v="0"/>
    <s v="M"/>
    <s v="P00-P96"/>
    <n v="5"/>
    <x v="5"/>
  </r>
  <r>
    <x v="1"/>
    <s v="0-24"/>
    <x v="0"/>
    <s v="M"/>
    <s v="Q00-Q99"/>
    <n v="6"/>
    <x v="5"/>
  </r>
  <r>
    <x v="1"/>
    <s v="0-24"/>
    <x v="0"/>
    <s v="M"/>
    <s v="R00-R99"/>
    <n v="1"/>
    <x v="5"/>
  </r>
  <r>
    <x v="1"/>
    <s v="0-24"/>
    <x v="0"/>
    <s v="M"/>
    <s v="V01-Y98"/>
    <n v="12"/>
    <x v="6"/>
  </r>
  <r>
    <x v="1"/>
    <s v="25-44"/>
    <x v="0"/>
    <s v="F"/>
    <s v="C00-D48"/>
    <n v="13"/>
    <x v="1"/>
  </r>
  <r>
    <x v="1"/>
    <s v="25-44"/>
    <x v="0"/>
    <s v="F"/>
    <s v="E00-E90"/>
    <n v="1"/>
    <x v="2"/>
  </r>
  <r>
    <x v="1"/>
    <s v="25-44"/>
    <x v="0"/>
    <s v="F"/>
    <s v="F00-F99"/>
    <n v="1"/>
    <x v="10"/>
  </r>
  <r>
    <x v="1"/>
    <s v="25-44"/>
    <x v="0"/>
    <s v="F"/>
    <s v="G00-G99"/>
    <n v="2"/>
    <x v="3"/>
  </r>
  <r>
    <x v="1"/>
    <s v="25-44"/>
    <x v="0"/>
    <s v="F"/>
    <s v="I00-I99"/>
    <n v="3"/>
    <x v="8"/>
  </r>
  <r>
    <x v="1"/>
    <s v="25-44"/>
    <x v="0"/>
    <s v="F"/>
    <s v="J00-J99"/>
    <n v="2"/>
    <x v="4"/>
  </r>
  <r>
    <x v="1"/>
    <s v="25-44"/>
    <x v="0"/>
    <s v="F"/>
    <s v="R00-R99"/>
    <n v="2"/>
    <x v="5"/>
  </r>
  <r>
    <x v="1"/>
    <s v="25-44"/>
    <x v="0"/>
    <s v="F"/>
    <s v="V01-Y98"/>
    <n v="10"/>
    <x v="6"/>
  </r>
  <r>
    <x v="1"/>
    <s v="25-44"/>
    <x v="0"/>
    <s v="M"/>
    <s v="C00-D48"/>
    <n v="11"/>
    <x v="1"/>
  </r>
  <r>
    <x v="1"/>
    <s v="25-44"/>
    <x v="0"/>
    <s v="M"/>
    <s v="F00-F99"/>
    <n v="3"/>
    <x v="10"/>
  </r>
  <r>
    <x v="1"/>
    <s v="25-44"/>
    <x v="0"/>
    <s v="M"/>
    <s v="G00-G99"/>
    <n v="1"/>
    <x v="3"/>
  </r>
  <r>
    <x v="1"/>
    <s v="25-44"/>
    <x v="0"/>
    <s v="M"/>
    <s v="I00-I99"/>
    <n v="11"/>
    <x v="8"/>
  </r>
  <r>
    <x v="1"/>
    <s v="25-44"/>
    <x v="0"/>
    <s v="M"/>
    <s v="J00-J99"/>
    <n v="1"/>
    <x v="4"/>
  </r>
  <r>
    <x v="1"/>
    <s v="25-44"/>
    <x v="0"/>
    <s v="M"/>
    <s v="Q00-Q99"/>
    <n v="1"/>
    <x v="5"/>
  </r>
  <r>
    <x v="1"/>
    <s v="25-44"/>
    <x v="0"/>
    <s v="M"/>
    <s v="R00-R99"/>
    <n v="2"/>
    <x v="5"/>
  </r>
  <r>
    <x v="1"/>
    <s v="25-44"/>
    <x v="0"/>
    <s v="M"/>
    <s v="V01-Y98"/>
    <n v="45"/>
    <x v="6"/>
  </r>
  <r>
    <x v="1"/>
    <s v="45-64"/>
    <x v="0"/>
    <s v="F"/>
    <s v="A00-B99"/>
    <n v="3"/>
    <x v="0"/>
  </r>
  <r>
    <x v="1"/>
    <s v="45-64"/>
    <x v="0"/>
    <s v="F"/>
    <s v="C00-D48"/>
    <n v="101"/>
    <x v="1"/>
  </r>
  <r>
    <x v="1"/>
    <s v="45-64"/>
    <x v="0"/>
    <s v="F"/>
    <s v="E00-E90"/>
    <n v="7"/>
    <x v="2"/>
  </r>
  <r>
    <x v="1"/>
    <s v="45-64"/>
    <x v="0"/>
    <s v="F"/>
    <s v="F00-F99"/>
    <n v="5"/>
    <x v="10"/>
  </r>
  <r>
    <x v="1"/>
    <s v="45-64"/>
    <x v="0"/>
    <s v="F"/>
    <s v="G00-G99"/>
    <n v="6"/>
    <x v="3"/>
  </r>
  <r>
    <x v="1"/>
    <s v="45-64"/>
    <x v="0"/>
    <s v="F"/>
    <s v="I00-I99"/>
    <n v="34"/>
    <x v="8"/>
  </r>
  <r>
    <x v="1"/>
    <s v="45-64"/>
    <x v="0"/>
    <s v="F"/>
    <s v="J00-J99"/>
    <n v="11"/>
    <x v="4"/>
  </r>
  <r>
    <x v="1"/>
    <s v="45-64"/>
    <x v="0"/>
    <s v="F"/>
    <s v="K00-K93"/>
    <n v="11"/>
    <x v="9"/>
  </r>
  <r>
    <x v="1"/>
    <s v="45-64"/>
    <x v="0"/>
    <s v="F"/>
    <s v="M00-M99"/>
    <n v="1"/>
    <x v="5"/>
  </r>
  <r>
    <x v="1"/>
    <s v="45-64"/>
    <x v="0"/>
    <s v="F"/>
    <s v="N00-N99"/>
    <n v="3"/>
    <x v="11"/>
  </r>
  <r>
    <x v="1"/>
    <s v="45-64"/>
    <x v="0"/>
    <s v="F"/>
    <s v="Q00-Q99"/>
    <n v="2"/>
    <x v="5"/>
  </r>
  <r>
    <x v="1"/>
    <s v="45-64"/>
    <x v="0"/>
    <s v="F"/>
    <s v="R00-R99"/>
    <n v="1"/>
    <x v="5"/>
  </r>
  <r>
    <x v="1"/>
    <s v="45-64"/>
    <x v="0"/>
    <s v="F"/>
    <s v="V01-Y98"/>
    <n v="15"/>
    <x v="6"/>
  </r>
  <r>
    <x v="1"/>
    <s v="45-64"/>
    <x v="0"/>
    <s v="M"/>
    <s v="A00-B99"/>
    <n v="6"/>
    <x v="0"/>
  </r>
  <r>
    <x v="1"/>
    <s v="45-64"/>
    <x v="0"/>
    <s v="M"/>
    <s v="C00-D48"/>
    <n v="170"/>
    <x v="1"/>
  </r>
  <r>
    <x v="1"/>
    <s v="45-64"/>
    <x v="0"/>
    <s v="M"/>
    <s v="D50-D89"/>
    <n v="1"/>
    <x v="5"/>
  </r>
  <r>
    <x v="1"/>
    <s v="45-64"/>
    <x v="0"/>
    <s v="M"/>
    <s v="E00-E90"/>
    <n v="6"/>
    <x v="2"/>
  </r>
  <r>
    <x v="1"/>
    <s v="45-64"/>
    <x v="0"/>
    <s v="M"/>
    <s v="F00-F99"/>
    <n v="7"/>
    <x v="10"/>
  </r>
  <r>
    <x v="1"/>
    <s v="45-64"/>
    <x v="0"/>
    <s v="M"/>
    <s v="G00-G99"/>
    <n v="10"/>
    <x v="3"/>
  </r>
  <r>
    <x v="1"/>
    <s v="45-64"/>
    <x v="0"/>
    <s v="M"/>
    <s v="I00-I99"/>
    <n v="68"/>
    <x v="8"/>
  </r>
  <r>
    <x v="1"/>
    <s v="45-64"/>
    <x v="0"/>
    <s v="M"/>
    <s v="J00-J99"/>
    <n v="20"/>
    <x v="4"/>
  </r>
  <r>
    <x v="1"/>
    <s v="45-64"/>
    <x v="0"/>
    <s v="M"/>
    <s v="K00-K93"/>
    <n v="22"/>
    <x v="9"/>
  </r>
  <r>
    <x v="1"/>
    <s v="45-64"/>
    <x v="0"/>
    <s v="M"/>
    <s v="N00-N99"/>
    <n v="1"/>
    <x v="11"/>
  </r>
  <r>
    <x v="1"/>
    <s v="45-64"/>
    <x v="0"/>
    <s v="M"/>
    <s v="Q00-Q99"/>
    <n v="1"/>
    <x v="5"/>
  </r>
  <r>
    <x v="1"/>
    <s v="45-64"/>
    <x v="0"/>
    <s v="M"/>
    <s v="R00-R99"/>
    <n v="19"/>
    <x v="5"/>
  </r>
  <r>
    <x v="1"/>
    <s v="45-64"/>
    <x v="0"/>
    <s v="M"/>
    <s v="V01-Y98"/>
    <n v="39"/>
    <x v="6"/>
  </r>
  <r>
    <x v="1"/>
    <s v="65-74"/>
    <x v="1"/>
    <s v="F"/>
    <s v="A00-B99"/>
    <n v="3"/>
    <x v="0"/>
  </r>
  <r>
    <x v="1"/>
    <s v="65-74"/>
    <x v="1"/>
    <s v="F"/>
    <s v="C00-D48"/>
    <n v="103"/>
    <x v="1"/>
  </r>
  <r>
    <x v="1"/>
    <s v="65-74"/>
    <x v="1"/>
    <s v="F"/>
    <s v="D50-D89"/>
    <n v="1"/>
    <x v="5"/>
  </r>
  <r>
    <x v="1"/>
    <s v="65-74"/>
    <x v="1"/>
    <s v="F"/>
    <s v="E00-E90"/>
    <n v="7"/>
    <x v="2"/>
  </r>
  <r>
    <x v="1"/>
    <s v="65-74"/>
    <x v="1"/>
    <s v="F"/>
    <s v="F00-F99"/>
    <n v="8"/>
    <x v="10"/>
  </r>
  <r>
    <x v="1"/>
    <s v="65-74"/>
    <x v="1"/>
    <s v="F"/>
    <s v="G00-G99"/>
    <n v="9"/>
    <x v="3"/>
  </r>
  <r>
    <x v="1"/>
    <s v="65-74"/>
    <x v="1"/>
    <s v="F"/>
    <s v="I00-I99"/>
    <n v="66"/>
    <x v="8"/>
  </r>
  <r>
    <x v="1"/>
    <s v="65-74"/>
    <x v="1"/>
    <s v="F"/>
    <s v="J00-J99"/>
    <n v="19"/>
    <x v="4"/>
  </r>
  <r>
    <x v="1"/>
    <s v="65-74"/>
    <x v="1"/>
    <s v="F"/>
    <s v="K00-K93"/>
    <n v="12"/>
    <x v="9"/>
  </r>
  <r>
    <x v="1"/>
    <s v="65-74"/>
    <x v="1"/>
    <s v="F"/>
    <s v="M00-M99"/>
    <n v="2"/>
    <x v="5"/>
  </r>
  <r>
    <x v="1"/>
    <s v="65-74"/>
    <x v="1"/>
    <s v="F"/>
    <s v="N00-N99"/>
    <n v="5"/>
    <x v="11"/>
  </r>
  <r>
    <x v="1"/>
    <s v="65-74"/>
    <x v="1"/>
    <s v="F"/>
    <s v="R00-R99"/>
    <n v="14"/>
    <x v="5"/>
  </r>
  <r>
    <x v="1"/>
    <s v="65-74"/>
    <x v="1"/>
    <s v="F"/>
    <s v="V01-Y98"/>
    <n v="14"/>
    <x v="6"/>
  </r>
  <r>
    <x v="1"/>
    <s v="65-74"/>
    <x v="1"/>
    <s v="M"/>
    <s v="A00-B99"/>
    <n v="6"/>
    <x v="0"/>
  </r>
  <r>
    <x v="1"/>
    <s v="65-74"/>
    <x v="1"/>
    <s v="M"/>
    <s v="C00-D48"/>
    <n v="203"/>
    <x v="1"/>
  </r>
  <r>
    <x v="1"/>
    <s v="65-74"/>
    <x v="1"/>
    <s v="M"/>
    <s v="E00-E90"/>
    <n v="10"/>
    <x v="2"/>
  </r>
  <r>
    <x v="1"/>
    <s v="65-74"/>
    <x v="1"/>
    <s v="M"/>
    <s v="F00-F99"/>
    <n v="4"/>
    <x v="10"/>
  </r>
  <r>
    <x v="1"/>
    <s v="65-74"/>
    <x v="1"/>
    <s v="M"/>
    <s v="G00-G99"/>
    <n v="21"/>
    <x v="3"/>
  </r>
  <r>
    <x v="1"/>
    <s v="65-74"/>
    <x v="1"/>
    <s v="M"/>
    <s v="I00-I99"/>
    <n v="102"/>
    <x v="8"/>
  </r>
  <r>
    <x v="1"/>
    <s v="65-74"/>
    <x v="1"/>
    <s v="M"/>
    <s v="J00-J99"/>
    <n v="49"/>
    <x v="4"/>
  </r>
  <r>
    <x v="1"/>
    <s v="65-74"/>
    <x v="1"/>
    <s v="M"/>
    <s v="K00-K93"/>
    <n v="13"/>
    <x v="9"/>
  </r>
  <r>
    <x v="1"/>
    <s v="65-74"/>
    <x v="1"/>
    <s v="M"/>
    <s v="L00-L99"/>
    <n v="3"/>
    <x v="5"/>
  </r>
  <r>
    <x v="1"/>
    <s v="65-74"/>
    <x v="1"/>
    <s v="M"/>
    <s v="N00-N99"/>
    <n v="5"/>
    <x v="11"/>
  </r>
  <r>
    <x v="1"/>
    <s v="65-74"/>
    <x v="1"/>
    <s v="M"/>
    <s v="R00-R99"/>
    <n v="9"/>
    <x v="5"/>
  </r>
  <r>
    <x v="1"/>
    <s v="65-74"/>
    <x v="1"/>
    <s v="M"/>
    <s v="V01-Y98"/>
    <n v="11"/>
    <x v="6"/>
  </r>
  <r>
    <x v="1"/>
    <s v="75-84"/>
    <x v="1"/>
    <s v="F"/>
    <s v="A00-B99"/>
    <n v="27"/>
    <x v="0"/>
  </r>
  <r>
    <x v="1"/>
    <s v="75-84"/>
    <x v="1"/>
    <s v="F"/>
    <s v="C00-D48"/>
    <n v="169"/>
    <x v="1"/>
  </r>
  <r>
    <x v="1"/>
    <s v="75-84"/>
    <x v="1"/>
    <s v="F"/>
    <s v="D50-D89"/>
    <n v="2"/>
    <x v="5"/>
  </r>
  <r>
    <x v="1"/>
    <s v="75-84"/>
    <x v="1"/>
    <s v="F"/>
    <s v="E00-E90"/>
    <n v="28"/>
    <x v="2"/>
  </r>
  <r>
    <x v="1"/>
    <s v="75-84"/>
    <x v="1"/>
    <s v="F"/>
    <s v="F00-F99"/>
    <n v="43"/>
    <x v="10"/>
  </r>
  <r>
    <x v="1"/>
    <s v="75-84"/>
    <x v="1"/>
    <s v="F"/>
    <s v="G00-G99"/>
    <n v="46"/>
    <x v="3"/>
  </r>
  <r>
    <x v="1"/>
    <s v="75-84"/>
    <x v="1"/>
    <s v="F"/>
    <s v="I00-I99"/>
    <n v="290"/>
    <x v="8"/>
  </r>
  <r>
    <x v="1"/>
    <s v="75-84"/>
    <x v="1"/>
    <s v="F"/>
    <s v="J00-J99"/>
    <n v="83"/>
    <x v="4"/>
  </r>
  <r>
    <x v="1"/>
    <s v="75-84"/>
    <x v="1"/>
    <s v="F"/>
    <s v="K00-K93"/>
    <n v="24"/>
    <x v="9"/>
  </r>
  <r>
    <x v="1"/>
    <s v="75-84"/>
    <x v="1"/>
    <s v="F"/>
    <s v="L00-L99"/>
    <n v="2"/>
    <x v="5"/>
  </r>
  <r>
    <x v="1"/>
    <s v="75-84"/>
    <x v="1"/>
    <s v="F"/>
    <s v="M00-M99"/>
    <n v="2"/>
    <x v="5"/>
  </r>
  <r>
    <x v="1"/>
    <s v="75-84"/>
    <x v="1"/>
    <s v="F"/>
    <s v="N00-N99"/>
    <n v="18"/>
    <x v="11"/>
  </r>
  <r>
    <x v="1"/>
    <s v="75-84"/>
    <x v="1"/>
    <s v="F"/>
    <s v="R00-R99"/>
    <n v="25"/>
    <x v="5"/>
  </r>
  <r>
    <x v="1"/>
    <s v="75-84"/>
    <x v="1"/>
    <s v="F"/>
    <s v="V01-Y98"/>
    <n v="17"/>
    <x v="6"/>
  </r>
  <r>
    <x v="1"/>
    <s v="75-84"/>
    <x v="1"/>
    <s v="M"/>
    <s v="A00-B99"/>
    <n v="19"/>
    <x v="0"/>
  </r>
  <r>
    <x v="1"/>
    <s v="75-84"/>
    <x v="1"/>
    <s v="M"/>
    <s v="C00-D48"/>
    <n v="268"/>
    <x v="1"/>
  </r>
  <r>
    <x v="1"/>
    <s v="75-84"/>
    <x v="1"/>
    <s v="M"/>
    <s v="D50-D89"/>
    <n v="5"/>
    <x v="5"/>
  </r>
  <r>
    <x v="1"/>
    <s v="75-84"/>
    <x v="1"/>
    <s v="M"/>
    <s v="E00-E90"/>
    <n v="12"/>
    <x v="2"/>
  </r>
  <r>
    <x v="1"/>
    <s v="75-84"/>
    <x v="1"/>
    <s v="M"/>
    <s v="F00-F99"/>
    <n v="23"/>
    <x v="10"/>
  </r>
  <r>
    <x v="1"/>
    <s v="75-84"/>
    <x v="1"/>
    <s v="M"/>
    <s v="G00-G99"/>
    <n v="61"/>
    <x v="3"/>
  </r>
  <r>
    <x v="1"/>
    <s v="75-84"/>
    <x v="1"/>
    <s v="M"/>
    <s v="I00-I99"/>
    <n v="307"/>
    <x v="8"/>
  </r>
  <r>
    <x v="1"/>
    <s v="75-84"/>
    <x v="1"/>
    <s v="M"/>
    <s v="J00-J99"/>
    <n v="136"/>
    <x v="4"/>
  </r>
  <r>
    <x v="1"/>
    <s v="75-84"/>
    <x v="1"/>
    <s v="M"/>
    <s v="K00-K93"/>
    <n v="27"/>
    <x v="9"/>
  </r>
  <r>
    <x v="1"/>
    <s v="75-84"/>
    <x v="1"/>
    <s v="M"/>
    <s v="M00-M99"/>
    <n v="3"/>
    <x v="5"/>
  </r>
  <r>
    <x v="1"/>
    <s v="75-84"/>
    <x v="1"/>
    <s v="M"/>
    <s v="N00-N99"/>
    <n v="17"/>
    <x v="11"/>
  </r>
  <r>
    <x v="1"/>
    <s v="75-84"/>
    <x v="1"/>
    <s v="M"/>
    <s v="R00-R99"/>
    <n v="27"/>
    <x v="5"/>
  </r>
  <r>
    <x v="1"/>
    <s v="75-84"/>
    <x v="1"/>
    <s v="M"/>
    <s v="V01-Y98"/>
    <n v="16"/>
    <x v="6"/>
  </r>
  <r>
    <x v="1"/>
    <s v="85+"/>
    <x v="1"/>
    <s v="F"/>
    <s v="A00-B99"/>
    <n v="41"/>
    <x v="0"/>
  </r>
  <r>
    <x v="1"/>
    <s v="85+"/>
    <x v="1"/>
    <s v="F"/>
    <s v="C00-D48"/>
    <n v="132"/>
    <x v="1"/>
  </r>
  <r>
    <x v="1"/>
    <s v="85+"/>
    <x v="1"/>
    <s v="F"/>
    <s v="D50-D89"/>
    <n v="11"/>
    <x v="5"/>
  </r>
  <r>
    <x v="1"/>
    <s v="85+"/>
    <x v="1"/>
    <s v="F"/>
    <s v="E00-E90"/>
    <n v="39"/>
    <x v="2"/>
  </r>
  <r>
    <x v="1"/>
    <s v="85+"/>
    <x v="1"/>
    <s v="F"/>
    <s v="F00-F99"/>
    <n v="81"/>
    <x v="10"/>
  </r>
  <r>
    <x v="1"/>
    <s v="85+"/>
    <x v="1"/>
    <s v="F"/>
    <s v="G00-G99"/>
    <n v="37"/>
    <x v="3"/>
  </r>
  <r>
    <x v="1"/>
    <s v="85+"/>
    <x v="1"/>
    <s v="F"/>
    <s v="I00-I99"/>
    <n v="492"/>
    <x v="8"/>
  </r>
  <r>
    <x v="1"/>
    <s v="85+"/>
    <x v="1"/>
    <s v="F"/>
    <s v="J00-J99"/>
    <n v="171"/>
    <x v="4"/>
  </r>
  <r>
    <x v="1"/>
    <s v="85+"/>
    <x v="1"/>
    <s v="F"/>
    <s v="K00-K93"/>
    <n v="38"/>
    <x v="9"/>
  </r>
  <r>
    <x v="1"/>
    <s v="85+"/>
    <x v="1"/>
    <s v="F"/>
    <s v="L00-L99"/>
    <n v="4"/>
    <x v="5"/>
  </r>
  <r>
    <x v="1"/>
    <s v="85+"/>
    <x v="1"/>
    <s v="F"/>
    <s v="M00-M99"/>
    <n v="3"/>
    <x v="5"/>
  </r>
  <r>
    <x v="1"/>
    <s v="85+"/>
    <x v="1"/>
    <s v="F"/>
    <s v="N00-N99"/>
    <n v="34"/>
    <x v="11"/>
  </r>
  <r>
    <x v="1"/>
    <s v="85+"/>
    <x v="1"/>
    <s v="F"/>
    <s v="R00-R99"/>
    <n v="53"/>
    <x v="5"/>
  </r>
  <r>
    <x v="1"/>
    <s v="85+"/>
    <x v="1"/>
    <s v="F"/>
    <s v="V01-Y98"/>
    <n v="36"/>
    <x v="6"/>
  </r>
  <r>
    <x v="1"/>
    <s v="85+"/>
    <x v="1"/>
    <s v="M"/>
    <s v="A00-B99"/>
    <n v="18"/>
    <x v="0"/>
  </r>
  <r>
    <x v="1"/>
    <s v="85+"/>
    <x v="1"/>
    <s v="M"/>
    <s v="C00-D48"/>
    <n v="95"/>
    <x v="1"/>
  </r>
  <r>
    <x v="1"/>
    <s v="85+"/>
    <x v="1"/>
    <s v="M"/>
    <s v="D50-D89"/>
    <n v="3"/>
    <x v="5"/>
  </r>
  <r>
    <x v="1"/>
    <s v="85+"/>
    <x v="1"/>
    <s v="M"/>
    <s v="E00-E90"/>
    <n v="14"/>
    <x v="2"/>
  </r>
  <r>
    <x v="1"/>
    <s v="85+"/>
    <x v="1"/>
    <s v="M"/>
    <s v="F00-F99"/>
    <n v="41"/>
    <x v="10"/>
  </r>
  <r>
    <x v="1"/>
    <s v="85+"/>
    <x v="1"/>
    <s v="M"/>
    <s v="G00-G99"/>
    <n v="23"/>
    <x v="3"/>
  </r>
  <r>
    <x v="1"/>
    <s v="85+"/>
    <x v="1"/>
    <s v="M"/>
    <s v="I00-I99"/>
    <n v="242"/>
    <x v="8"/>
  </r>
  <r>
    <x v="1"/>
    <s v="85+"/>
    <x v="1"/>
    <s v="M"/>
    <s v="J00-J99"/>
    <n v="117"/>
    <x v="4"/>
  </r>
  <r>
    <x v="1"/>
    <s v="85+"/>
    <x v="1"/>
    <s v="M"/>
    <s v="K00-K93"/>
    <n v="19"/>
    <x v="9"/>
  </r>
  <r>
    <x v="1"/>
    <s v="85+"/>
    <x v="1"/>
    <s v="M"/>
    <s v="M00-M99"/>
    <n v="1"/>
    <x v="5"/>
  </r>
  <r>
    <x v="1"/>
    <s v="85+"/>
    <x v="1"/>
    <s v="M"/>
    <s v="N00-N99"/>
    <n v="17"/>
    <x v="11"/>
  </r>
  <r>
    <x v="1"/>
    <s v="85+"/>
    <x v="1"/>
    <s v="M"/>
    <s v="R00-R99"/>
    <n v="24"/>
    <x v="5"/>
  </r>
  <r>
    <x v="1"/>
    <s v="85+"/>
    <x v="1"/>
    <s v="M"/>
    <s v="V01-Y98"/>
    <n v="18"/>
    <x v="6"/>
  </r>
  <r>
    <x v="2"/>
    <s v="0-24"/>
    <x v="0"/>
    <s v="F"/>
    <s v="A00-B99"/>
    <n v="1"/>
    <x v="0"/>
  </r>
  <r>
    <x v="2"/>
    <s v="0-24"/>
    <x v="0"/>
    <s v="F"/>
    <s v="C00-D48"/>
    <n v="2"/>
    <x v="1"/>
  </r>
  <r>
    <x v="2"/>
    <s v="0-24"/>
    <x v="0"/>
    <s v="F"/>
    <s v="D50-D89"/>
    <n v="1"/>
    <x v="5"/>
  </r>
  <r>
    <x v="2"/>
    <s v="0-24"/>
    <x v="0"/>
    <s v="F"/>
    <s v="G00-G99"/>
    <n v="1"/>
    <x v="3"/>
  </r>
  <r>
    <x v="2"/>
    <s v="0-24"/>
    <x v="0"/>
    <s v="F"/>
    <s v="P00-P96"/>
    <n v="4"/>
    <x v="5"/>
  </r>
  <r>
    <x v="2"/>
    <s v="0-24"/>
    <x v="0"/>
    <s v="F"/>
    <s v="Q00-Q99"/>
    <n v="4"/>
    <x v="5"/>
  </r>
  <r>
    <x v="2"/>
    <s v="0-24"/>
    <x v="0"/>
    <s v="F"/>
    <s v="V01-Y98"/>
    <n v="8"/>
    <x v="6"/>
  </r>
  <r>
    <x v="2"/>
    <s v="0-24"/>
    <x v="0"/>
    <s v="M"/>
    <s v="A00-B99"/>
    <n v="2"/>
    <x v="0"/>
  </r>
  <r>
    <x v="2"/>
    <s v="0-24"/>
    <x v="0"/>
    <s v="M"/>
    <s v="C00-D48"/>
    <n v="2"/>
    <x v="1"/>
  </r>
  <r>
    <x v="2"/>
    <s v="0-24"/>
    <x v="0"/>
    <s v="M"/>
    <s v="G00-G99"/>
    <n v="2"/>
    <x v="3"/>
  </r>
  <r>
    <x v="2"/>
    <s v="0-24"/>
    <x v="0"/>
    <s v="M"/>
    <s v="J00-J99"/>
    <n v="2"/>
    <x v="4"/>
  </r>
  <r>
    <x v="2"/>
    <s v="0-24"/>
    <x v="0"/>
    <s v="M"/>
    <s v="P00-P96"/>
    <n v="10"/>
    <x v="5"/>
  </r>
  <r>
    <x v="2"/>
    <s v="0-24"/>
    <x v="0"/>
    <s v="M"/>
    <s v="Q00-Q99"/>
    <n v="2"/>
    <x v="5"/>
  </r>
  <r>
    <x v="2"/>
    <s v="0-24"/>
    <x v="0"/>
    <s v="M"/>
    <s v="R00-R99"/>
    <n v="3"/>
    <x v="5"/>
  </r>
  <r>
    <x v="2"/>
    <s v="0-24"/>
    <x v="0"/>
    <s v="M"/>
    <s v="V01-Y98"/>
    <n v="14"/>
    <x v="6"/>
  </r>
  <r>
    <x v="2"/>
    <s v="25-44"/>
    <x v="0"/>
    <s v="F"/>
    <s v="C00-D48"/>
    <n v="15"/>
    <x v="1"/>
  </r>
  <r>
    <x v="2"/>
    <s v="25-44"/>
    <x v="0"/>
    <s v="F"/>
    <s v="D50-D89"/>
    <n v="1"/>
    <x v="5"/>
  </r>
  <r>
    <x v="2"/>
    <s v="25-44"/>
    <x v="0"/>
    <s v="F"/>
    <s v="E00-E90"/>
    <n v="1"/>
    <x v="2"/>
  </r>
  <r>
    <x v="2"/>
    <s v="25-44"/>
    <x v="0"/>
    <s v="F"/>
    <s v="I00-I99"/>
    <n v="1"/>
    <x v="8"/>
  </r>
  <r>
    <x v="2"/>
    <s v="25-44"/>
    <x v="0"/>
    <s v="F"/>
    <s v="M00-M99"/>
    <n v="1"/>
    <x v="5"/>
  </r>
  <r>
    <x v="2"/>
    <s v="25-44"/>
    <x v="0"/>
    <s v="F"/>
    <s v="O00-O99"/>
    <n v="1"/>
    <x v="5"/>
  </r>
  <r>
    <x v="2"/>
    <s v="25-44"/>
    <x v="0"/>
    <s v="F"/>
    <s v="R00-R99"/>
    <n v="1"/>
    <x v="5"/>
  </r>
  <r>
    <x v="2"/>
    <s v="25-44"/>
    <x v="0"/>
    <s v="F"/>
    <s v="V01-Y98"/>
    <n v="12"/>
    <x v="6"/>
  </r>
  <r>
    <x v="2"/>
    <s v="25-44"/>
    <x v="0"/>
    <s v="M"/>
    <s v="C00-D48"/>
    <n v="9"/>
    <x v="1"/>
  </r>
  <r>
    <x v="2"/>
    <s v="25-44"/>
    <x v="0"/>
    <s v="M"/>
    <s v="E00-E90"/>
    <n v="2"/>
    <x v="2"/>
  </r>
  <r>
    <x v="2"/>
    <s v="25-44"/>
    <x v="0"/>
    <s v="M"/>
    <s v="F00-F99"/>
    <n v="1"/>
    <x v="10"/>
  </r>
  <r>
    <x v="2"/>
    <s v="25-44"/>
    <x v="0"/>
    <s v="M"/>
    <s v="G00-G99"/>
    <n v="1"/>
    <x v="3"/>
  </r>
  <r>
    <x v="2"/>
    <s v="25-44"/>
    <x v="0"/>
    <s v="M"/>
    <s v="I00-I99"/>
    <n v="9"/>
    <x v="8"/>
  </r>
  <r>
    <x v="2"/>
    <s v="25-44"/>
    <x v="0"/>
    <s v="M"/>
    <s v="J00-J99"/>
    <n v="1"/>
    <x v="4"/>
  </r>
  <r>
    <x v="2"/>
    <s v="25-44"/>
    <x v="0"/>
    <s v="M"/>
    <s v="K00-K93"/>
    <n v="2"/>
    <x v="9"/>
  </r>
  <r>
    <x v="2"/>
    <s v="25-44"/>
    <x v="0"/>
    <s v="M"/>
    <s v="N00-N99"/>
    <n v="1"/>
    <x v="11"/>
  </r>
  <r>
    <x v="2"/>
    <s v="25-44"/>
    <x v="0"/>
    <s v="M"/>
    <s v="R00-R99"/>
    <n v="6"/>
    <x v="5"/>
  </r>
  <r>
    <x v="2"/>
    <s v="25-44"/>
    <x v="0"/>
    <s v="M"/>
    <s v="V01-Y98"/>
    <n v="47"/>
    <x v="6"/>
  </r>
  <r>
    <x v="2"/>
    <s v="45-64"/>
    <x v="0"/>
    <s v="F"/>
    <s v="A00-B99"/>
    <n v="8"/>
    <x v="0"/>
  </r>
  <r>
    <x v="2"/>
    <s v="45-64"/>
    <x v="0"/>
    <s v="F"/>
    <s v="C00-D48"/>
    <n v="138"/>
    <x v="1"/>
  </r>
  <r>
    <x v="2"/>
    <s v="45-64"/>
    <x v="0"/>
    <s v="F"/>
    <s v="E00-E90"/>
    <n v="2"/>
    <x v="2"/>
  </r>
  <r>
    <x v="2"/>
    <s v="45-64"/>
    <x v="0"/>
    <s v="F"/>
    <s v="F00-F99"/>
    <n v="3"/>
    <x v="10"/>
  </r>
  <r>
    <x v="2"/>
    <s v="45-64"/>
    <x v="0"/>
    <s v="F"/>
    <s v="G00-G99"/>
    <n v="7"/>
    <x v="3"/>
  </r>
  <r>
    <x v="2"/>
    <s v="45-64"/>
    <x v="0"/>
    <s v="F"/>
    <s v="I00-I99"/>
    <n v="23"/>
    <x v="8"/>
  </r>
  <r>
    <x v="2"/>
    <s v="45-64"/>
    <x v="0"/>
    <s v="F"/>
    <s v="J00-J99"/>
    <n v="9"/>
    <x v="4"/>
  </r>
  <r>
    <x v="2"/>
    <s v="45-64"/>
    <x v="0"/>
    <s v="F"/>
    <s v="K00-K93"/>
    <n v="9"/>
    <x v="9"/>
  </r>
  <r>
    <x v="2"/>
    <s v="45-64"/>
    <x v="0"/>
    <s v="F"/>
    <s v="M00-M99"/>
    <n v="2"/>
    <x v="5"/>
  </r>
  <r>
    <x v="2"/>
    <s v="45-64"/>
    <x v="0"/>
    <s v="F"/>
    <s v="N00-N99"/>
    <n v="3"/>
    <x v="11"/>
  </r>
  <r>
    <x v="2"/>
    <s v="45-64"/>
    <x v="0"/>
    <s v="F"/>
    <s v="Q00-Q99"/>
    <n v="1"/>
    <x v="5"/>
  </r>
  <r>
    <x v="2"/>
    <s v="45-64"/>
    <x v="0"/>
    <s v="F"/>
    <s v="R00-R99"/>
    <n v="5"/>
    <x v="5"/>
  </r>
  <r>
    <x v="2"/>
    <s v="45-64"/>
    <x v="0"/>
    <s v="F"/>
    <s v="V01-Y98"/>
    <n v="24"/>
    <x v="6"/>
  </r>
  <r>
    <x v="2"/>
    <s v="45-64"/>
    <x v="0"/>
    <s v="M"/>
    <s v="A00-B99"/>
    <n v="11"/>
    <x v="0"/>
  </r>
  <r>
    <x v="2"/>
    <s v="45-64"/>
    <x v="0"/>
    <s v="M"/>
    <s v="C00-D48"/>
    <n v="125"/>
    <x v="1"/>
  </r>
  <r>
    <x v="2"/>
    <s v="45-64"/>
    <x v="0"/>
    <s v="M"/>
    <s v="D50-D89"/>
    <n v="2"/>
    <x v="5"/>
  </r>
  <r>
    <x v="2"/>
    <s v="45-64"/>
    <x v="0"/>
    <s v="M"/>
    <s v="E00-E90"/>
    <n v="3"/>
    <x v="2"/>
  </r>
  <r>
    <x v="2"/>
    <s v="45-64"/>
    <x v="0"/>
    <s v="M"/>
    <s v="F00-F99"/>
    <n v="9"/>
    <x v="10"/>
  </r>
  <r>
    <x v="2"/>
    <s v="45-64"/>
    <x v="0"/>
    <s v="M"/>
    <s v="G00-G99"/>
    <n v="13"/>
    <x v="3"/>
  </r>
  <r>
    <x v="2"/>
    <s v="45-64"/>
    <x v="0"/>
    <s v="M"/>
    <s v="I00-I99"/>
    <n v="78"/>
    <x v="8"/>
  </r>
  <r>
    <x v="2"/>
    <s v="45-64"/>
    <x v="0"/>
    <s v="M"/>
    <s v="J00-J99"/>
    <n v="23"/>
    <x v="4"/>
  </r>
  <r>
    <x v="2"/>
    <s v="45-64"/>
    <x v="0"/>
    <s v="M"/>
    <s v="K00-K93"/>
    <n v="19"/>
    <x v="9"/>
  </r>
  <r>
    <x v="2"/>
    <s v="45-64"/>
    <x v="0"/>
    <s v="M"/>
    <s v="M00-M99"/>
    <n v="1"/>
    <x v="5"/>
  </r>
  <r>
    <x v="2"/>
    <s v="45-64"/>
    <x v="0"/>
    <s v="M"/>
    <s v="N00-N99"/>
    <n v="1"/>
    <x v="11"/>
  </r>
  <r>
    <x v="2"/>
    <s v="45-64"/>
    <x v="0"/>
    <s v="M"/>
    <s v="Q00-Q99"/>
    <n v="3"/>
    <x v="5"/>
  </r>
  <r>
    <x v="2"/>
    <s v="45-64"/>
    <x v="0"/>
    <s v="M"/>
    <s v="R00-R99"/>
    <n v="19"/>
    <x v="5"/>
  </r>
  <r>
    <x v="2"/>
    <s v="45-64"/>
    <x v="0"/>
    <s v="M"/>
    <s v="V01-Y98"/>
    <n v="52"/>
    <x v="6"/>
  </r>
  <r>
    <x v="2"/>
    <s v="65-74"/>
    <x v="1"/>
    <s v="F"/>
    <s v="A00-B99"/>
    <n v="2"/>
    <x v="0"/>
  </r>
  <r>
    <x v="2"/>
    <s v="65-74"/>
    <x v="1"/>
    <s v="F"/>
    <s v="C00-D48"/>
    <n v="113"/>
    <x v="1"/>
  </r>
  <r>
    <x v="2"/>
    <s v="65-74"/>
    <x v="1"/>
    <s v="F"/>
    <s v="E00-E90"/>
    <n v="3"/>
    <x v="2"/>
  </r>
  <r>
    <x v="2"/>
    <s v="65-74"/>
    <x v="1"/>
    <s v="F"/>
    <s v="F00-F99"/>
    <n v="3"/>
    <x v="10"/>
  </r>
  <r>
    <x v="2"/>
    <s v="65-74"/>
    <x v="1"/>
    <s v="F"/>
    <s v="G00-G99"/>
    <n v="18"/>
    <x v="3"/>
  </r>
  <r>
    <x v="2"/>
    <s v="65-74"/>
    <x v="1"/>
    <s v="F"/>
    <s v="I00-I99"/>
    <n v="54"/>
    <x v="8"/>
  </r>
  <r>
    <x v="2"/>
    <s v="65-74"/>
    <x v="1"/>
    <s v="F"/>
    <s v="J00-J99"/>
    <n v="17"/>
    <x v="4"/>
  </r>
  <r>
    <x v="2"/>
    <s v="65-74"/>
    <x v="1"/>
    <s v="F"/>
    <s v="K00-K93"/>
    <n v="9"/>
    <x v="9"/>
  </r>
  <r>
    <x v="2"/>
    <s v="65-74"/>
    <x v="1"/>
    <s v="F"/>
    <s v="N00-N99"/>
    <n v="3"/>
    <x v="11"/>
  </r>
  <r>
    <x v="2"/>
    <s v="65-74"/>
    <x v="1"/>
    <s v="F"/>
    <s v="R00-R99"/>
    <n v="8"/>
    <x v="5"/>
  </r>
  <r>
    <x v="2"/>
    <s v="65-74"/>
    <x v="1"/>
    <s v="F"/>
    <s v="V01-Y98"/>
    <n v="17"/>
    <x v="6"/>
  </r>
  <r>
    <x v="2"/>
    <s v="65-74"/>
    <x v="1"/>
    <s v="M"/>
    <s v="A00-B99"/>
    <n v="8"/>
    <x v="0"/>
  </r>
  <r>
    <x v="2"/>
    <s v="65-74"/>
    <x v="1"/>
    <s v="M"/>
    <s v="C00-D48"/>
    <n v="207"/>
    <x v="1"/>
  </r>
  <r>
    <x v="2"/>
    <s v="65-74"/>
    <x v="1"/>
    <s v="M"/>
    <s v="D50-D89"/>
    <n v="1"/>
    <x v="5"/>
  </r>
  <r>
    <x v="2"/>
    <s v="65-74"/>
    <x v="1"/>
    <s v="M"/>
    <s v="E00-E90"/>
    <n v="9"/>
    <x v="2"/>
  </r>
  <r>
    <x v="2"/>
    <s v="65-74"/>
    <x v="1"/>
    <s v="M"/>
    <s v="F00-F99"/>
    <n v="6"/>
    <x v="10"/>
  </r>
  <r>
    <x v="2"/>
    <s v="65-74"/>
    <x v="1"/>
    <s v="M"/>
    <s v="G00-G99"/>
    <n v="16"/>
    <x v="3"/>
  </r>
  <r>
    <x v="2"/>
    <s v="65-74"/>
    <x v="1"/>
    <s v="M"/>
    <s v="I00-I99"/>
    <n v="115"/>
    <x v="8"/>
  </r>
  <r>
    <x v="2"/>
    <s v="65-74"/>
    <x v="1"/>
    <s v="M"/>
    <s v="J00-J99"/>
    <n v="43"/>
    <x v="4"/>
  </r>
  <r>
    <x v="2"/>
    <s v="65-74"/>
    <x v="1"/>
    <s v="M"/>
    <s v="K00-K93"/>
    <n v="12"/>
    <x v="9"/>
  </r>
  <r>
    <x v="2"/>
    <s v="65-74"/>
    <x v="1"/>
    <s v="M"/>
    <s v="L00-L99"/>
    <n v="1"/>
    <x v="5"/>
  </r>
  <r>
    <x v="2"/>
    <s v="65-74"/>
    <x v="1"/>
    <s v="M"/>
    <s v="M00-M99"/>
    <n v="1"/>
    <x v="5"/>
  </r>
  <r>
    <x v="2"/>
    <s v="65-74"/>
    <x v="1"/>
    <s v="M"/>
    <s v="N00-N99"/>
    <n v="10"/>
    <x v="11"/>
  </r>
  <r>
    <x v="2"/>
    <s v="65-74"/>
    <x v="1"/>
    <s v="M"/>
    <s v="R00-R99"/>
    <n v="11"/>
    <x v="5"/>
  </r>
  <r>
    <x v="2"/>
    <s v="65-74"/>
    <x v="1"/>
    <s v="M"/>
    <s v="V01-Y98"/>
    <n v="20"/>
    <x v="6"/>
  </r>
  <r>
    <x v="2"/>
    <s v="75-84"/>
    <x v="1"/>
    <s v="F"/>
    <s v="A00-B99"/>
    <n v="20"/>
    <x v="0"/>
  </r>
  <r>
    <x v="2"/>
    <s v="75-84"/>
    <x v="1"/>
    <s v="F"/>
    <s v="C00-D48"/>
    <n v="179"/>
    <x v="1"/>
  </r>
  <r>
    <x v="2"/>
    <s v="75-84"/>
    <x v="1"/>
    <s v="F"/>
    <s v="D50-D89"/>
    <n v="6"/>
    <x v="5"/>
  </r>
  <r>
    <x v="2"/>
    <s v="75-84"/>
    <x v="1"/>
    <s v="F"/>
    <s v="E00-E90"/>
    <n v="21"/>
    <x v="2"/>
  </r>
  <r>
    <x v="2"/>
    <s v="75-84"/>
    <x v="1"/>
    <s v="F"/>
    <s v="F00-F99"/>
    <n v="40"/>
    <x v="10"/>
  </r>
  <r>
    <x v="2"/>
    <s v="75-84"/>
    <x v="1"/>
    <s v="F"/>
    <s v="G00-G99"/>
    <n v="37"/>
    <x v="3"/>
  </r>
  <r>
    <x v="2"/>
    <s v="75-84"/>
    <x v="1"/>
    <s v="F"/>
    <s v="I00-I99"/>
    <n v="283"/>
    <x v="8"/>
  </r>
  <r>
    <x v="2"/>
    <s v="75-84"/>
    <x v="1"/>
    <s v="F"/>
    <s v="J00-J99"/>
    <n v="59"/>
    <x v="4"/>
  </r>
  <r>
    <x v="2"/>
    <s v="75-84"/>
    <x v="1"/>
    <s v="F"/>
    <s v="K00-K93"/>
    <n v="26"/>
    <x v="9"/>
  </r>
  <r>
    <x v="2"/>
    <s v="75-84"/>
    <x v="1"/>
    <s v="F"/>
    <s v="L00-L99"/>
    <n v="3"/>
    <x v="5"/>
  </r>
  <r>
    <x v="2"/>
    <s v="75-84"/>
    <x v="1"/>
    <s v="F"/>
    <s v="M00-M99"/>
    <n v="5"/>
    <x v="5"/>
  </r>
  <r>
    <x v="2"/>
    <s v="75-84"/>
    <x v="1"/>
    <s v="F"/>
    <s v="N00-N99"/>
    <n v="20"/>
    <x v="11"/>
  </r>
  <r>
    <x v="2"/>
    <s v="75-84"/>
    <x v="1"/>
    <s v="F"/>
    <s v="R00-R99"/>
    <n v="23"/>
    <x v="5"/>
  </r>
  <r>
    <x v="2"/>
    <s v="75-84"/>
    <x v="1"/>
    <s v="F"/>
    <s v="V01-Y98"/>
    <n v="31"/>
    <x v="6"/>
  </r>
  <r>
    <x v="2"/>
    <s v="75-84"/>
    <x v="1"/>
    <s v="M"/>
    <s v="A00-B99"/>
    <n v="18"/>
    <x v="0"/>
  </r>
  <r>
    <x v="2"/>
    <s v="75-84"/>
    <x v="1"/>
    <s v="M"/>
    <s v="C00-D48"/>
    <n v="261"/>
    <x v="1"/>
  </r>
  <r>
    <x v="2"/>
    <s v="75-84"/>
    <x v="1"/>
    <s v="M"/>
    <s v="D50-D89"/>
    <n v="3"/>
    <x v="5"/>
  </r>
  <r>
    <x v="2"/>
    <s v="75-84"/>
    <x v="1"/>
    <s v="M"/>
    <s v="E00-E90"/>
    <n v="16"/>
    <x v="2"/>
  </r>
  <r>
    <x v="2"/>
    <s v="75-84"/>
    <x v="1"/>
    <s v="M"/>
    <s v="F00-F99"/>
    <n v="22"/>
    <x v="10"/>
  </r>
  <r>
    <x v="2"/>
    <s v="75-84"/>
    <x v="1"/>
    <s v="M"/>
    <s v="G00-G99"/>
    <n v="32"/>
    <x v="3"/>
  </r>
  <r>
    <x v="2"/>
    <s v="75-84"/>
    <x v="1"/>
    <s v="M"/>
    <s v="I00-I99"/>
    <n v="265"/>
    <x v="8"/>
  </r>
  <r>
    <x v="2"/>
    <s v="75-84"/>
    <x v="1"/>
    <s v="M"/>
    <s v="J00-J99"/>
    <n v="112"/>
    <x v="4"/>
  </r>
  <r>
    <x v="2"/>
    <s v="75-84"/>
    <x v="1"/>
    <s v="M"/>
    <s v="K00-K93"/>
    <n v="19"/>
    <x v="9"/>
  </r>
  <r>
    <x v="2"/>
    <s v="75-84"/>
    <x v="1"/>
    <s v="M"/>
    <s v="M00-M99"/>
    <n v="2"/>
    <x v="5"/>
  </r>
  <r>
    <x v="2"/>
    <s v="75-84"/>
    <x v="1"/>
    <s v="M"/>
    <s v="N00-N99"/>
    <n v="14"/>
    <x v="11"/>
  </r>
  <r>
    <x v="2"/>
    <s v="75-84"/>
    <x v="1"/>
    <s v="M"/>
    <s v="R00-R99"/>
    <n v="24"/>
    <x v="5"/>
  </r>
  <r>
    <x v="2"/>
    <s v="75-84"/>
    <x v="1"/>
    <s v="M"/>
    <s v="V01-Y98"/>
    <n v="33"/>
    <x v="6"/>
  </r>
  <r>
    <x v="2"/>
    <s v="85+"/>
    <x v="1"/>
    <s v="F"/>
    <s v="A00-B99"/>
    <n v="24"/>
    <x v="0"/>
  </r>
  <r>
    <x v="2"/>
    <s v="85+"/>
    <x v="1"/>
    <s v="F"/>
    <s v="C00-D48"/>
    <n v="123"/>
    <x v="1"/>
  </r>
  <r>
    <x v="2"/>
    <s v="85+"/>
    <x v="1"/>
    <s v="F"/>
    <s v="D50-D89"/>
    <n v="5"/>
    <x v="5"/>
  </r>
  <r>
    <x v="2"/>
    <s v="85+"/>
    <x v="1"/>
    <s v="F"/>
    <s v="E00-E90"/>
    <n v="33"/>
    <x v="2"/>
  </r>
  <r>
    <x v="2"/>
    <s v="85+"/>
    <x v="1"/>
    <s v="F"/>
    <s v="F00-F99"/>
    <n v="92"/>
    <x v="10"/>
  </r>
  <r>
    <x v="2"/>
    <s v="85+"/>
    <x v="1"/>
    <s v="F"/>
    <s v="G00-G99"/>
    <n v="37"/>
    <x v="3"/>
  </r>
  <r>
    <x v="2"/>
    <s v="85+"/>
    <x v="1"/>
    <s v="F"/>
    <s v="I00-I99"/>
    <n v="422"/>
    <x v="8"/>
  </r>
  <r>
    <x v="2"/>
    <s v="85+"/>
    <x v="1"/>
    <s v="F"/>
    <s v="J00-J99"/>
    <n v="118"/>
    <x v="4"/>
  </r>
  <r>
    <x v="2"/>
    <s v="85+"/>
    <x v="1"/>
    <s v="F"/>
    <s v="K00-K93"/>
    <n v="39"/>
    <x v="9"/>
  </r>
  <r>
    <x v="2"/>
    <s v="85+"/>
    <x v="1"/>
    <s v="F"/>
    <s v="L00-L99"/>
    <n v="6"/>
    <x v="5"/>
  </r>
  <r>
    <x v="2"/>
    <s v="85+"/>
    <x v="1"/>
    <s v="F"/>
    <s v="M00-M99"/>
    <n v="6"/>
    <x v="5"/>
  </r>
  <r>
    <x v="2"/>
    <s v="85+"/>
    <x v="1"/>
    <s v="F"/>
    <s v="N00-N99"/>
    <n v="33"/>
    <x v="11"/>
  </r>
  <r>
    <x v="2"/>
    <s v="85+"/>
    <x v="1"/>
    <s v="F"/>
    <s v="R00-R99"/>
    <n v="65"/>
    <x v="5"/>
  </r>
  <r>
    <x v="2"/>
    <s v="85+"/>
    <x v="1"/>
    <s v="F"/>
    <s v="V01-Y98"/>
    <n v="30"/>
    <x v="6"/>
  </r>
  <r>
    <x v="2"/>
    <s v="85+"/>
    <x v="1"/>
    <s v="M"/>
    <s v="A00-B99"/>
    <n v="12"/>
    <x v="0"/>
  </r>
  <r>
    <x v="2"/>
    <s v="85+"/>
    <x v="1"/>
    <s v="M"/>
    <s v="C00-D48"/>
    <n v="110"/>
    <x v="1"/>
  </r>
  <r>
    <x v="2"/>
    <s v="85+"/>
    <x v="1"/>
    <s v="M"/>
    <s v="E00-E90"/>
    <n v="11"/>
    <x v="2"/>
  </r>
  <r>
    <x v="2"/>
    <s v="85+"/>
    <x v="1"/>
    <s v="M"/>
    <s v="F00-F99"/>
    <n v="26"/>
    <x v="10"/>
  </r>
  <r>
    <x v="2"/>
    <s v="85+"/>
    <x v="1"/>
    <s v="M"/>
    <s v="G00-G99"/>
    <n v="17"/>
    <x v="3"/>
  </r>
  <r>
    <x v="2"/>
    <s v="85+"/>
    <x v="1"/>
    <s v="M"/>
    <s v="I00-I99"/>
    <n v="236"/>
    <x v="8"/>
  </r>
  <r>
    <x v="2"/>
    <s v="85+"/>
    <x v="1"/>
    <s v="M"/>
    <s v="J00-J99"/>
    <n v="99"/>
    <x v="4"/>
  </r>
  <r>
    <x v="2"/>
    <s v="85+"/>
    <x v="1"/>
    <s v="M"/>
    <s v="K00-K93"/>
    <n v="21"/>
    <x v="9"/>
  </r>
  <r>
    <x v="2"/>
    <s v="85+"/>
    <x v="1"/>
    <s v="M"/>
    <s v="M00-M99"/>
    <n v="1"/>
    <x v="5"/>
  </r>
  <r>
    <x v="2"/>
    <s v="85+"/>
    <x v="1"/>
    <s v="M"/>
    <s v="N00-N99"/>
    <n v="31"/>
    <x v="11"/>
  </r>
  <r>
    <x v="2"/>
    <s v="85+"/>
    <x v="1"/>
    <s v="M"/>
    <s v="R00-R99"/>
    <n v="18"/>
    <x v="5"/>
  </r>
  <r>
    <x v="2"/>
    <s v="85+"/>
    <x v="1"/>
    <s v="M"/>
    <s v="V01-Y98"/>
    <n v="24"/>
    <x v="6"/>
  </r>
  <r>
    <x v="3"/>
    <s v="0-24"/>
    <x v="0"/>
    <s v="F"/>
    <s v="C00-D48"/>
    <n v="1"/>
    <x v="1"/>
  </r>
  <r>
    <x v="3"/>
    <s v="0-24"/>
    <x v="0"/>
    <s v="F"/>
    <s v="D50-D89"/>
    <n v="1"/>
    <x v="5"/>
  </r>
  <r>
    <x v="3"/>
    <s v="0-24"/>
    <x v="0"/>
    <s v="F"/>
    <s v="E00-E90"/>
    <n v="2"/>
    <x v="2"/>
  </r>
  <r>
    <x v="3"/>
    <s v="0-24"/>
    <x v="0"/>
    <s v="F"/>
    <s v="G00-G99"/>
    <n v="2"/>
    <x v="3"/>
  </r>
  <r>
    <x v="3"/>
    <s v="0-24"/>
    <x v="0"/>
    <s v="F"/>
    <s v="I00-I99"/>
    <n v="1"/>
    <x v="8"/>
  </r>
  <r>
    <x v="3"/>
    <s v="0-24"/>
    <x v="0"/>
    <s v="F"/>
    <s v="P00-P96"/>
    <n v="3"/>
    <x v="5"/>
  </r>
  <r>
    <x v="3"/>
    <s v="0-24"/>
    <x v="0"/>
    <s v="F"/>
    <s v="Q00-Q99"/>
    <n v="4"/>
    <x v="5"/>
  </r>
  <r>
    <x v="3"/>
    <s v="0-24"/>
    <x v="0"/>
    <s v="F"/>
    <s v="V01-Y98"/>
    <n v="4"/>
    <x v="6"/>
  </r>
  <r>
    <x v="3"/>
    <s v="0-24"/>
    <x v="0"/>
    <s v="M"/>
    <s v="C00-D48"/>
    <n v="2"/>
    <x v="1"/>
  </r>
  <r>
    <x v="3"/>
    <s v="0-24"/>
    <x v="0"/>
    <s v="M"/>
    <s v="D50-D89"/>
    <n v="1"/>
    <x v="5"/>
  </r>
  <r>
    <x v="3"/>
    <s v="0-24"/>
    <x v="0"/>
    <s v="M"/>
    <s v="E00-E90"/>
    <n v="1"/>
    <x v="2"/>
  </r>
  <r>
    <x v="3"/>
    <s v="0-24"/>
    <x v="0"/>
    <s v="M"/>
    <s v="G00-G99"/>
    <n v="2"/>
    <x v="3"/>
  </r>
  <r>
    <x v="3"/>
    <s v="0-24"/>
    <x v="0"/>
    <s v="M"/>
    <s v="J00-J99"/>
    <n v="1"/>
    <x v="4"/>
  </r>
  <r>
    <x v="3"/>
    <s v="0-24"/>
    <x v="0"/>
    <s v="M"/>
    <s v="P00-P96"/>
    <n v="4"/>
    <x v="5"/>
  </r>
  <r>
    <x v="3"/>
    <s v="0-24"/>
    <x v="0"/>
    <s v="M"/>
    <s v="Q00-Q99"/>
    <n v="3"/>
    <x v="5"/>
  </r>
  <r>
    <x v="3"/>
    <s v="0-24"/>
    <x v="0"/>
    <s v="M"/>
    <s v="R00-R99"/>
    <n v="1"/>
    <x v="5"/>
  </r>
  <r>
    <x v="3"/>
    <s v="0-24"/>
    <x v="0"/>
    <s v="M"/>
    <s v="V01-Y98"/>
    <n v="14"/>
    <x v="6"/>
  </r>
  <r>
    <x v="3"/>
    <s v="25-44"/>
    <x v="0"/>
    <s v="F"/>
    <s v="A00-B99"/>
    <n v="1"/>
    <x v="0"/>
  </r>
  <r>
    <x v="3"/>
    <s v="25-44"/>
    <x v="0"/>
    <s v="F"/>
    <s v="C00-D48"/>
    <n v="14"/>
    <x v="1"/>
  </r>
  <r>
    <x v="3"/>
    <s v="25-44"/>
    <x v="0"/>
    <s v="F"/>
    <s v="E00-E90"/>
    <n v="2"/>
    <x v="2"/>
  </r>
  <r>
    <x v="3"/>
    <s v="25-44"/>
    <x v="0"/>
    <s v="F"/>
    <s v="F00-F99"/>
    <n v="1"/>
    <x v="10"/>
  </r>
  <r>
    <x v="3"/>
    <s v="25-44"/>
    <x v="0"/>
    <s v="F"/>
    <s v="G00-G99"/>
    <n v="1"/>
    <x v="3"/>
  </r>
  <r>
    <x v="3"/>
    <s v="25-44"/>
    <x v="0"/>
    <s v="F"/>
    <s v="I00-I99"/>
    <n v="3"/>
    <x v="8"/>
  </r>
  <r>
    <x v="3"/>
    <s v="25-44"/>
    <x v="0"/>
    <s v="F"/>
    <s v="J00-J99"/>
    <n v="1"/>
    <x v="4"/>
  </r>
  <r>
    <x v="3"/>
    <s v="25-44"/>
    <x v="0"/>
    <s v="F"/>
    <s v="K00-K93"/>
    <n v="2"/>
    <x v="9"/>
  </r>
  <r>
    <x v="3"/>
    <s v="25-44"/>
    <x v="0"/>
    <s v="F"/>
    <s v="M00-M99"/>
    <n v="2"/>
    <x v="5"/>
  </r>
  <r>
    <x v="3"/>
    <s v="25-44"/>
    <x v="0"/>
    <s v="F"/>
    <s v="Q00-Q99"/>
    <n v="1"/>
    <x v="5"/>
  </r>
  <r>
    <x v="3"/>
    <s v="25-44"/>
    <x v="0"/>
    <s v="F"/>
    <s v="V01-Y98"/>
    <n v="12"/>
    <x v="6"/>
  </r>
  <r>
    <x v="3"/>
    <s v="25-44"/>
    <x v="0"/>
    <s v="M"/>
    <s v="A00-B99"/>
    <n v="1"/>
    <x v="0"/>
  </r>
  <r>
    <x v="3"/>
    <s v="25-44"/>
    <x v="0"/>
    <s v="M"/>
    <s v="C00-D48"/>
    <n v="12"/>
    <x v="1"/>
  </r>
  <r>
    <x v="3"/>
    <s v="25-44"/>
    <x v="0"/>
    <s v="M"/>
    <s v="E00-E90"/>
    <n v="2"/>
    <x v="2"/>
  </r>
  <r>
    <x v="3"/>
    <s v="25-44"/>
    <x v="0"/>
    <s v="M"/>
    <s v="F00-F99"/>
    <n v="2"/>
    <x v="10"/>
  </r>
  <r>
    <x v="3"/>
    <s v="25-44"/>
    <x v="0"/>
    <s v="M"/>
    <s v="I00-I99"/>
    <n v="6"/>
    <x v="8"/>
  </r>
  <r>
    <x v="3"/>
    <s v="25-44"/>
    <x v="0"/>
    <s v="M"/>
    <s v="J00-J99"/>
    <n v="2"/>
    <x v="4"/>
  </r>
  <r>
    <x v="3"/>
    <s v="25-44"/>
    <x v="0"/>
    <s v="M"/>
    <s v="K00-K93"/>
    <n v="2"/>
    <x v="9"/>
  </r>
  <r>
    <x v="3"/>
    <s v="25-44"/>
    <x v="0"/>
    <s v="M"/>
    <s v="Q00-Q99"/>
    <n v="2"/>
    <x v="5"/>
  </r>
  <r>
    <x v="3"/>
    <s v="25-44"/>
    <x v="0"/>
    <s v="M"/>
    <s v="R00-R99"/>
    <n v="2"/>
    <x v="5"/>
  </r>
  <r>
    <x v="3"/>
    <s v="25-44"/>
    <x v="0"/>
    <s v="M"/>
    <s v="V01-Y98"/>
    <n v="38"/>
    <x v="6"/>
  </r>
  <r>
    <x v="3"/>
    <s v="45-64"/>
    <x v="0"/>
    <s v="F"/>
    <s v="A00-B99"/>
    <n v="4"/>
    <x v="0"/>
  </r>
  <r>
    <x v="3"/>
    <s v="45-64"/>
    <x v="0"/>
    <s v="F"/>
    <s v="C00-D48"/>
    <n v="142"/>
    <x v="1"/>
  </r>
  <r>
    <x v="3"/>
    <s v="45-64"/>
    <x v="0"/>
    <s v="F"/>
    <s v="D50-D89"/>
    <n v="2"/>
    <x v="5"/>
  </r>
  <r>
    <x v="3"/>
    <s v="45-64"/>
    <x v="0"/>
    <s v="F"/>
    <s v="E00-E90"/>
    <n v="6"/>
    <x v="2"/>
  </r>
  <r>
    <x v="3"/>
    <s v="45-64"/>
    <x v="0"/>
    <s v="F"/>
    <s v="F00-F99"/>
    <n v="4"/>
    <x v="10"/>
  </r>
  <r>
    <x v="3"/>
    <s v="45-64"/>
    <x v="0"/>
    <s v="F"/>
    <s v="G00-G99"/>
    <n v="10"/>
    <x v="3"/>
  </r>
  <r>
    <x v="3"/>
    <s v="45-64"/>
    <x v="0"/>
    <s v="F"/>
    <s v="I00-I99"/>
    <n v="37"/>
    <x v="8"/>
  </r>
  <r>
    <x v="3"/>
    <s v="45-64"/>
    <x v="0"/>
    <s v="F"/>
    <s v="J00-J99"/>
    <n v="29"/>
    <x v="4"/>
  </r>
  <r>
    <x v="3"/>
    <s v="45-64"/>
    <x v="0"/>
    <s v="F"/>
    <s v="K00-K93"/>
    <n v="14"/>
    <x v="9"/>
  </r>
  <r>
    <x v="3"/>
    <s v="45-64"/>
    <x v="0"/>
    <s v="F"/>
    <s v="M00-M99"/>
    <n v="1"/>
    <x v="5"/>
  </r>
  <r>
    <x v="3"/>
    <s v="45-64"/>
    <x v="0"/>
    <s v="F"/>
    <s v="N00-N99"/>
    <n v="2"/>
    <x v="11"/>
  </r>
  <r>
    <x v="3"/>
    <s v="45-64"/>
    <x v="0"/>
    <s v="F"/>
    <s v="Q00-Q99"/>
    <n v="4"/>
    <x v="5"/>
  </r>
  <r>
    <x v="3"/>
    <s v="45-64"/>
    <x v="0"/>
    <s v="F"/>
    <s v="R00-R99"/>
    <n v="7"/>
    <x v="5"/>
  </r>
  <r>
    <x v="3"/>
    <s v="45-64"/>
    <x v="0"/>
    <s v="F"/>
    <s v="V01-Y98"/>
    <n v="21"/>
    <x v="6"/>
  </r>
  <r>
    <x v="3"/>
    <s v="45-64"/>
    <x v="0"/>
    <s v="M"/>
    <s v="A00-B99"/>
    <n v="7"/>
    <x v="0"/>
  </r>
  <r>
    <x v="3"/>
    <s v="45-64"/>
    <x v="0"/>
    <s v="M"/>
    <s v="C00-D48"/>
    <n v="163"/>
    <x v="1"/>
  </r>
  <r>
    <x v="3"/>
    <s v="45-64"/>
    <x v="0"/>
    <s v="M"/>
    <s v="D50-D89"/>
    <n v="1"/>
    <x v="5"/>
  </r>
  <r>
    <x v="3"/>
    <s v="45-64"/>
    <x v="0"/>
    <s v="M"/>
    <s v="E00-E90"/>
    <n v="12"/>
    <x v="2"/>
  </r>
  <r>
    <x v="3"/>
    <s v="45-64"/>
    <x v="0"/>
    <s v="M"/>
    <s v="F00-F99"/>
    <n v="9"/>
    <x v="10"/>
  </r>
  <r>
    <x v="3"/>
    <s v="45-64"/>
    <x v="0"/>
    <s v="M"/>
    <s v="G00-G99"/>
    <n v="17"/>
    <x v="3"/>
  </r>
  <r>
    <x v="3"/>
    <s v="45-64"/>
    <x v="0"/>
    <s v="M"/>
    <s v="I00-I99"/>
    <n v="79"/>
    <x v="8"/>
  </r>
  <r>
    <x v="3"/>
    <s v="45-64"/>
    <x v="0"/>
    <s v="M"/>
    <s v="J00-J99"/>
    <n v="23"/>
    <x v="4"/>
  </r>
  <r>
    <x v="3"/>
    <s v="45-64"/>
    <x v="0"/>
    <s v="M"/>
    <s v="K00-K93"/>
    <n v="27"/>
    <x v="9"/>
  </r>
  <r>
    <x v="3"/>
    <s v="45-64"/>
    <x v="0"/>
    <s v="M"/>
    <s v="M00-M99"/>
    <n v="4"/>
    <x v="5"/>
  </r>
  <r>
    <x v="3"/>
    <s v="45-64"/>
    <x v="0"/>
    <s v="M"/>
    <s v="N00-N99"/>
    <n v="2"/>
    <x v="11"/>
  </r>
  <r>
    <x v="3"/>
    <s v="45-64"/>
    <x v="0"/>
    <s v="M"/>
    <s v="Q00-Q99"/>
    <n v="1"/>
    <x v="5"/>
  </r>
  <r>
    <x v="3"/>
    <s v="45-64"/>
    <x v="0"/>
    <s v="M"/>
    <s v="R00-R99"/>
    <n v="15"/>
    <x v="5"/>
  </r>
  <r>
    <x v="3"/>
    <s v="45-64"/>
    <x v="0"/>
    <s v="M"/>
    <s v="V01-Y98"/>
    <n v="48"/>
    <x v="6"/>
  </r>
  <r>
    <x v="3"/>
    <s v="65-74"/>
    <x v="1"/>
    <s v="F"/>
    <s v="A00-B99"/>
    <n v="5"/>
    <x v="0"/>
  </r>
  <r>
    <x v="3"/>
    <s v="65-74"/>
    <x v="1"/>
    <s v="F"/>
    <s v="C00-D48"/>
    <n v="133"/>
    <x v="1"/>
  </r>
  <r>
    <x v="3"/>
    <s v="65-74"/>
    <x v="1"/>
    <s v="F"/>
    <s v="E00-E90"/>
    <n v="8"/>
    <x v="2"/>
  </r>
  <r>
    <x v="3"/>
    <s v="65-74"/>
    <x v="1"/>
    <s v="F"/>
    <s v="F00-F99"/>
    <n v="6"/>
    <x v="10"/>
  </r>
  <r>
    <x v="3"/>
    <s v="65-74"/>
    <x v="1"/>
    <s v="F"/>
    <s v="G00-G99"/>
    <n v="22"/>
    <x v="3"/>
  </r>
  <r>
    <x v="3"/>
    <s v="65-74"/>
    <x v="1"/>
    <s v="F"/>
    <s v="I00-I99"/>
    <n v="74"/>
    <x v="8"/>
  </r>
  <r>
    <x v="3"/>
    <s v="65-74"/>
    <x v="1"/>
    <s v="F"/>
    <s v="J00-J99"/>
    <n v="42"/>
    <x v="4"/>
  </r>
  <r>
    <x v="3"/>
    <s v="65-74"/>
    <x v="1"/>
    <s v="F"/>
    <s v="K00-K93"/>
    <n v="7"/>
    <x v="9"/>
  </r>
  <r>
    <x v="3"/>
    <s v="65-74"/>
    <x v="1"/>
    <s v="F"/>
    <s v="L00-L99"/>
    <n v="1"/>
    <x v="5"/>
  </r>
  <r>
    <x v="3"/>
    <s v="65-74"/>
    <x v="1"/>
    <s v="F"/>
    <s v="M00-M99"/>
    <n v="4"/>
    <x v="5"/>
  </r>
  <r>
    <x v="3"/>
    <s v="65-74"/>
    <x v="1"/>
    <s v="F"/>
    <s v="N00-N99"/>
    <n v="5"/>
    <x v="11"/>
  </r>
  <r>
    <x v="3"/>
    <s v="65-74"/>
    <x v="1"/>
    <s v="F"/>
    <s v="R00-R99"/>
    <n v="8"/>
    <x v="5"/>
  </r>
  <r>
    <x v="3"/>
    <s v="65-74"/>
    <x v="1"/>
    <s v="F"/>
    <s v="V01-Y98"/>
    <n v="13"/>
    <x v="6"/>
  </r>
  <r>
    <x v="3"/>
    <s v="65-74"/>
    <x v="1"/>
    <s v="M"/>
    <s v="A00-B99"/>
    <n v="9"/>
    <x v="0"/>
  </r>
  <r>
    <x v="3"/>
    <s v="65-74"/>
    <x v="1"/>
    <s v="M"/>
    <s v="C00-D48"/>
    <n v="208"/>
    <x v="1"/>
  </r>
  <r>
    <x v="3"/>
    <s v="65-74"/>
    <x v="1"/>
    <s v="M"/>
    <s v="E00-E90"/>
    <n v="9"/>
    <x v="2"/>
  </r>
  <r>
    <x v="3"/>
    <s v="65-74"/>
    <x v="1"/>
    <s v="M"/>
    <s v="F00-F99"/>
    <n v="11"/>
    <x v="10"/>
  </r>
  <r>
    <x v="3"/>
    <s v="65-74"/>
    <x v="1"/>
    <s v="M"/>
    <s v="G00-G99"/>
    <n v="23"/>
    <x v="3"/>
  </r>
  <r>
    <x v="3"/>
    <s v="65-74"/>
    <x v="1"/>
    <s v="M"/>
    <s v="I00-I99"/>
    <n v="105"/>
    <x v="8"/>
  </r>
  <r>
    <x v="3"/>
    <s v="65-74"/>
    <x v="1"/>
    <s v="M"/>
    <s v="J00-J99"/>
    <n v="69"/>
    <x v="4"/>
  </r>
  <r>
    <x v="3"/>
    <s v="65-74"/>
    <x v="1"/>
    <s v="M"/>
    <s v="K00-K93"/>
    <n v="15"/>
    <x v="9"/>
  </r>
  <r>
    <x v="3"/>
    <s v="65-74"/>
    <x v="1"/>
    <s v="M"/>
    <s v="L00-L99"/>
    <n v="1"/>
    <x v="5"/>
  </r>
  <r>
    <x v="3"/>
    <s v="65-74"/>
    <x v="1"/>
    <s v="M"/>
    <s v="M00-M99"/>
    <n v="1"/>
    <x v="5"/>
  </r>
  <r>
    <x v="3"/>
    <s v="65-74"/>
    <x v="1"/>
    <s v="M"/>
    <s v="N00-N99"/>
    <n v="5"/>
    <x v="11"/>
  </r>
  <r>
    <x v="3"/>
    <s v="65-74"/>
    <x v="1"/>
    <s v="M"/>
    <s v="R00-R99"/>
    <n v="7"/>
    <x v="5"/>
  </r>
  <r>
    <x v="3"/>
    <s v="65-74"/>
    <x v="1"/>
    <s v="M"/>
    <s v="V01-Y98"/>
    <n v="25"/>
    <x v="6"/>
  </r>
  <r>
    <x v="3"/>
    <s v="75-84"/>
    <x v="1"/>
    <s v="F"/>
    <s v="A00-B99"/>
    <n v="30"/>
    <x v="0"/>
  </r>
  <r>
    <x v="3"/>
    <s v="75-84"/>
    <x v="1"/>
    <s v="F"/>
    <s v="C00-D48"/>
    <n v="202"/>
    <x v="1"/>
  </r>
  <r>
    <x v="3"/>
    <s v="75-84"/>
    <x v="1"/>
    <s v="F"/>
    <s v="D50-D89"/>
    <n v="7"/>
    <x v="5"/>
  </r>
  <r>
    <x v="3"/>
    <s v="75-84"/>
    <x v="1"/>
    <s v="F"/>
    <s v="E00-E90"/>
    <n v="33"/>
    <x v="2"/>
  </r>
  <r>
    <x v="3"/>
    <s v="75-84"/>
    <x v="1"/>
    <s v="F"/>
    <s v="F00-F99"/>
    <n v="56"/>
    <x v="10"/>
  </r>
  <r>
    <x v="3"/>
    <s v="75-84"/>
    <x v="1"/>
    <s v="F"/>
    <s v="G00-G99"/>
    <n v="61"/>
    <x v="3"/>
  </r>
  <r>
    <x v="3"/>
    <s v="75-84"/>
    <x v="1"/>
    <s v="F"/>
    <s v="H00-H59"/>
    <n v="1"/>
    <x v="5"/>
  </r>
  <r>
    <x v="3"/>
    <s v="75-84"/>
    <x v="1"/>
    <s v="F"/>
    <s v="I00-I99"/>
    <n v="286"/>
    <x v="8"/>
  </r>
  <r>
    <x v="3"/>
    <s v="75-84"/>
    <x v="1"/>
    <s v="F"/>
    <s v="J00-J99"/>
    <n v="129"/>
    <x v="4"/>
  </r>
  <r>
    <x v="3"/>
    <s v="75-84"/>
    <x v="1"/>
    <s v="F"/>
    <s v="K00-K93"/>
    <n v="37"/>
    <x v="9"/>
  </r>
  <r>
    <x v="3"/>
    <s v="75-84"/>
    <x v="1"/>
    <s v="F"/>
    <s v="L00-L99"/>
    <n v="2"/>
    <x v="5"/>
  </r>
  <r>
    <x v="3"/>
    <s v="75-84"/>
    <x v="1"/>
    <s v="F"/>
    <s v="M00-M99"/>
    <n v="8"/>
    <x v="5"/>
  </r>
  <r>
    <x v="3"/>
    <s v="75-84"/>
    <x v="1"/>
    <s v="F"/>
    <s v="N00-N99"/>
    <n v="22"/>
    <x v="11"/>
  </r>
  <r>
    <x v="3"/>
    <s v="75-84"/>
    <x v="1"/>
    <s v="F"/>
    <s v="R00-R99"/>
    <n v="46"/>
    <x v="5"/>
  </r>
  <r>
    <x v="3"/>
    <s v="75-84"/>
    <x v="1"/>
    <s v="F"/>
    <s v="V01-Y98"/>
    <n v="26"/>
    <x v="6"/>
  </r>
  <r>
    <x v="3"/>
    <s v="75-84"/>
    <x v="1"/>
    <s v="M"/>
    <s v="A00-B99"/>
    <n v="21"/>
    <x v="0"/>
  </r>
  <r>
    <x v="3"/>
    <s v="75-84"/>
    <x v="1"/>
    <s v="M"/>
    <s v="C00-D48"/>
    <n v="303"/>
    <x v="1"/>
  </r>
  <r>
    <x v="3"/>
    <s v="75-84"/>
    <x v="1"/>
    <s v="M"/>
    <s v="D50-D89"/>
    <n v="1"/>
    <x v="5"/>
  </r>
  <r>
    <x v="3"/>
    <s v="75-84"/>
    <x v="1"/>
    <s v="M"/>
    <s v="E00-E90"/>
    <n v="15"/>
    <x v="2"/>
  </r>
  <r>
    <x v="3"/>
    <s v="75-84"/>
    <x v="1"/>
    <s v="M"/>
    <s v="F00-F99"/>
    <n v="38"/>
    <x v="10"/>
  </r>
  <r>
    <x v="3"/>
    <s v="75-84"/>
    <x v="1"/>
    <s v="M"/>
    <s v="G00-G99"/>
    <n v="63"/>
    <x v="3"/>
  </r>
  <r>
    <x v="3"/>
    <s v="75-84"/>
    <x v="1"/>
    <s v="M"/>
    <s v="I00-I99"/>
    <n v="330"/>
    <x v="8"/>
  </r>
  <r>
    <x v="3"/>
    <s v="75-84"/>
    <x v="1"/>
    <s v="M"/>
    <s v="J00-J99"/>
    <n v="147"/>
    <x v="4"/>
  </r>
  <r>
    <x v="3"/>
    <s v="75-84"/>
    <x v="1"/>
    <s v="M"/>
    <s v="K00-K93"/>
    <n v="35"/>
    <x v="9"/>
  </r>
  <r>
    <x v="3"/>
    <s v="75-84"/>
    <x v="1"/>
    <s v="M"/>
    <s v="L00-L99"/>
    <n v="1"/>
    <x v="5"/>
  </r>
  <r>
    <x v="3"/>
    <s v="75-84"/>
    <x v="1"/>
    <s v="M"/>
    <s v="M00-M99"/>
    <n v="4"/>
    <x v="5"/>
  </r>
  <r>
    <x v="3"/>
    <s v="75-84"/>
    <x v="1"/>
    <s v="M"/>
    <s v="N00-N99"/>
    <n v="18"/>
    <x v="11"/>
  </r>
  <r>
    <x v="3"/>
    <s v="75-84"/>
    <x v="1"/>
    <s v="M"/>
    <s v="R00-R99"/>
    <n v="27"/>
    <x v="5"/>
  </r>
  <r>
    <x v="3"/>
    <s v="75-84"/>
    <x v="1"/>
    <s v="M"/>
    <s v="V01-Y98"/>
    <n v="36"/>
    <x v="6"/>
  </r>
  <r>
    <x v="3"/>
    <s v="85+"/>
    <x v="1"/>
    <s v="F"/>
    <s v="A00-B99"/>
    <n v="47"/>
    <x v="0"/>
  </r>
  <r>
    <x v="3"/>
    <s v="85+"/>
    <x v="1"/>
    <s v="F"/>
    <s v="C00-D48"/>
    <n v="157"/>
    <x v="1"/>
  </r>
  <r>
    <x v="3"/>
    <s v="85+"/>
    <x v="1"/>
    <s v="F"/>
    <s v="D50-D89"/>
    <n v="8"/>
    <x v="5"/>
  </r>
  <r>
    <x v="3"/>
    <s v="85+"/>
    <x v="1"/>
    <s v="F"/>
    <s v="E00-E90"/>
    <n v="48"/>
    <x v="2"/>
  </r>
  <r>
    <x v="3"/>
    <s v="85+"/>
    <x v="1"/>
    <s v="F"/>
    <s v="F00-F99"/>
    <n v="130"/>
    <x v="10"/>
  </r>
  <r>
    <x v="3"/>
    <s v="85+"/>
    <x v="1"/>
    <s v="F"/>
    <s v="G00-G99"/>
    <n v="67"/>
    <x v="3"/>
  </r>
  <r>
    <x v="3"/>
    <s v="85+"/>
    <x v="1"/>
    <s v="F"/>
    <s v="H00-H59"/>
    <n v="1"/>
    <x v="5"/>
  </r>
  <r>
    <x v="3"/>
    <s v="85+"/>
    <x v="1"/>
    <s v="F"/>
    <s v="I00-I99"/>
    <n v="602"/>
    <x v="8"/>
  </r>
  <r>
    <x v="3"/>
    <s v="85+"/>
    <x v="1"/>
    <s v="F"/>
    <s v="J00-J99"/>
    <n v="244"/>
    <x v="4"/>
  </r>
  <r>
    <x v="3"/>
    <s v="85+"/>
    <x v="1"/>
    <s v="F"/>
    <s v="K00-K93"/>
    <n v="56"/>
    <x v="9"/>
  </r>
  <r>
    <x v="3"/>
    <s v="85+"/>
    <x v="1"/>
    <s v="F"/>
    <s v="L00-L99"/>
    <n v="3"/>
    <x v="5"/>
  </r>
  <r>
    <x v="3"/>
    <s v="85+"/>
    <x v="1"/>
    <s v="F"/>
    <s v="M00-M99"/>
    <n v="9"/>
    <x v="5"/>
  </r>
  <r>
    <x v="3"/>
    <s v="85+"/>
    <x v="1"/>
    <s v="F"/>
    <s v="N00-N99"/>
    <n v="48"/>
    <x v="11"/>
  </r>
  <r>
    <x v="3"/>
    <s v="85+"/>
    <x v="1"/>
    <s v="F"/>
    <s v="R00-R99"/>
    <n v="115"/>
    <x v="5"/>
  </r>
  <r>
    <x v="3"/>
    <s v="85+"/>
    <x v="1"/>
    <s v="F"/>
    <s v="V01-Y98"/>
    <n v="51"/>
    <x v="6"/>
  </r>
  <r>
    <x v="3"/>
    <s v="85+"/>
    <x v="1"/>
    <s v="M"/>
    <s v="A00-B99"/>
    <n v="17"/>
    <x v="0"/>
  </r>
  <r>
    <x v="3"/>
    <s v="85+"/>
    <x v="1"/>
    <s v="M"/>
    <s v="C00-D48"/>
    <n v="131"/>
    <x v="1"/>
  </r>
  <r>
    <x v="3"/>
    <s v="85+"/>
    <x v="1"/>
    <s v="M"/>
    <s v="D50-D89"/>
    <n v="2"/>
    <x v="5"/>
  </r>
  <r>
    <x v="3"/>
    <s v="85+"/>
    <x v="1"/>
    <s v="M"/>
    <s v="E00-E90"/>
    <n v="14"/>
    <x v="2"/>
  </r>
  <r>
    <x v="3"/>
    <s v="85+"/>
    <x v="1"/>
    <s v="M"/>
    <s v="F00-F99"/>
    <n v="56"/>
    <x v="10"/>
  </r>
  <r>
    <x v="3"/>
    <s v="85+"/>
    <x v="1"/>
    <s v="M"/>
    <s v="G00-G99"/>
    <n v="49"/>
    <x v="3"/>
  </r>
  <r>
    <x v="3"/>
    <s v="85+"/>
    <x v="1"/>
    <s v="M"/>
    <s v="I00-I99"/>
    <n v="330"/>
    <x v="8"/>
  </r>
  <r>
    <x v="3"/>
    <s v="85+"/>
    <x v="1"/>
    <s v="M"/>
    <s v="J00-J99"/>
    <n v="166"/>
    <x v="4"/>
  </r>
  <r>
    <x v="3"/>
    <s v="85+"/>
    <x v="1"/>
    <s v="M"/>
    <s v="K00-K93"/>
    <n v="36"/>
    <x v="9"/>
  </r>
  <r>
    <x v="3"/>
    <s v="85+"/>
    <x v="1"/>
    <s v="M"/>
    <s v="L00-L99"/>
    <n v="2"/>
    <x v="5"/>
  </r>
  <r>
    <x v="3"/>
    <s v="85+"/>
    <x v="1"/>
    <s v="M"/>
    <s v="M00-M99"/>
    <n v="6"/>
    <x v="5"/>
  </r>
  <r>
    <x v="3"/>
    <s v="85+"/>
    <x v="1"/>
    <s v="M"/>
    <s v="N00-N99"/>
    <n v="32"/>
    <x v="11"/>
  </r>
  <r>
    <x v="3"/>
    <s v="85+"/>
    <x v="1"/>
    <s v="M"/>
    <s v="R00-R99"/>
    <n v="59"/>
    <x v="5"/>
  </r>
  <r>
    <x v="3"/>
    <s v="85+"/>
    <x v="1"/>
    <s v="M"/>
    <s v="V01-Y98"/>
    <n v="40"/>
    <x v="6"/>
  </r>
  <r>
    <x v="4"/>
    <s v="0-24"/>
    <x v="0"/>
    <s v="F"/>
    <s v="A00-B99"/>
    <n v="1"/>
    <x v="0"/>
  </r>
  <r>
    <x v="4"/>
    <s v="0-24"/>
    <x v="0"/>
    <s v="F"/>
    <s v="C00-D48"/>
    <n v="1"/>
    <x v="1"/>
  </r>
  <r>
    <x v="4"/>
    <s v="0-24"/>
    <x v="0"/>
    <s v="F"/>
    <s v="I00-I99"/>
    <n v="1"/>
    <x v="8"/>
  </r>
  <r>
    <x v="4"/>
    <s v="0-24"/>
    <x v="0"/>
    <s v="F"/>
    <s v="J00-J99"/>
    <n v="1"/>
    <x v="4"/>
  </r>
  <r>
    <x v="4"/>
    <s v="0-24"/>
    <x v="0"/>
    <s v="F"/>
    <s v="P00-P96"/>
    <n v="7"/>
    <x v="5"/>
  </r>
  <r>
    <x v="4"/>
    <s v="0-24"/>
    <x v="0"/>
    <s v="F"/>
    <s v="Q00-Q99"/>
    <n v="2"/>
    <x v="5"/>
  </r>
  <r>
    <x v="4"/>
    <s v="0-24"/>
    <x v="0"/>
    <s v="F"/>
    <s v="V01-Y98"/>
    <n v="10"/>
    <x v="6"/>
  </r>
  <r>
    <x v="4"/>
    <s v="0-24"/>
    <x v="0"/>
    <s v="M"/>
    <s v="C00-D48"/>
    <n v="2"/>
    <x v="1"/>
  </r>
  <r>
    <x v="4"/>
    <s v="0-24"/>
    <x v="0"/>
    <s v="M"/>
    <s v="E00-E90"/>
    <n v="2"/>
    <x v="2"/>
  </r>
  <r>
    <x v="4"/>
    <s v="0-24"/>
    <x v="0"/>
    <s v="M"/>
    <s v="G00-G99"/>
    <n v="1"/>
    <x v="3"/>
  </r>
  <r>
    <x v="4"/>
    <s v="0-24"/>
    <x v="0"/>
    <s v="M"/>
    <s v="K00-K93"/>
    <n v="1"/>
    <x v="9"/>
  </r>
  <r>
    <x v="4"/>
    <s v="0-24"/>
    <x v="0"/>
    <s v="M"/>
    <s v="P00-P96"/>
    <n v="4"/>
    <x v="5"/>
  </r>
  <r>
    <x v="4"/>
    <s v="0-24"/>
    <x v="0"/>
    <s v="M"/>
    <s v="Q00-Q99"/>
    <n v="5"/>
    <x v="5"/>
  </r>
  <r>
    <x v="4"/>
    <s v="0-24"/>
    <x v="0"/>
    <s v="M"/>
    <s v="R00-R99"/>
    <n v="1"/>
    <x v="5"/>
  </r>
  <r>
    <x v="4"/>
    <s v="0-24"/>
    <x v="0"/>
    <s v="M"/>
    <s v="V01-Y98"/>
    <n v="9"/>
    <x v="6"/>
  </r>
  <r>
    <x v="4"/>
    <s v="25-44"/>
    <x v="0"/>
    <s v="F"/>
    <s v="A00-B99"/>
    <n v="1"/>
    <x v="0"/>
  </r>
  <r>
    <x v="4"/>
    <s v="25-44"/>
    <x v="0"/>
    <s v="F"/>
    <s v="C00-D48"/>
    <n v="15"/>
    <x v="1"/>
  </r>
  <r>
    <x v="4"/>
    <s v="25-44"/>
    <x v="0"/>
    <s v="F"/>
    <s v="E00-E90"/>
    <n v="1"/>
    <x v="2"/>
  </r>
  <r>
    <x v="4"/>
    <s v="25-44"/>
    <x v="0"/>
    <s v="F"/>
    <s v="G00-G99"/>
    <n v="1"/>
    <x v="3"/>
  </r>
  <r>
    <x v="4"/>
    <s v="25-44"/>
    <x v="0"/>
    <s v="F"/>
    <s v="I00-I99"/>
    <n v="3"/>
    <x v="8"/>
  </r>
  <r>
    <x v="4"/>
    <s v="25-44"/>
    <x v="0"/>
    <s v="F"/>
    <s v="J00-J99"/>
    <n v="2"/>
    <x v="4"/>
  </r>
  <r>
    <x v="4"/>
    <s v="25-44"/>
    <x v="0"/>
    <s v="F"/>
    <s v="K00-K93"/>
    <n v="2"/>
    <x v="9"/>
  </r>
  <r>
    <x v="4"/>
    <s v="25-44"/>
    <x v="0"/>
    <s v="F"/>
    <s v="M00-M99"/>
    <n v="1"/>
    <x v="5"/>
  </r>
  <r>
    <x v="4"/>
    <s v="25-44"/>
    <x v="0"/>
    <s v="F"/>
    <s v="R00-R99"/>
    <n v="5"/>
    <x v="5"/>
  </r>
  <r>
    <x v="4"/>
    <s v="25-44"/>
    <x v="0"/>
    <s v="F"/>
    <s v="V01-Y98"/>
    <n v="7"/>
    <x v="6"/>
  </r>
  <r>
    <x v="4"/>
    <s v="25-44"/>
    <x v="0"/>
    <s v="M"/>
    <s v="A00-B99"/>
    <n v="2"/>
    <x v="0"/>
  </r>
  <r>
    <x v="4"/>
    <s v="25-44"/>
    <x v="0"/>
    <s v="M"/>
    <s v="C00-D48"/>
    <n v="7"/>
    <x v="1"/>
  </r>
  <r>
    <x v="4"/>
    <s v="25-44"/>
    <x v="0"/>
    <s v="M"/>
    <s v="G00-G99"/>
    <n v="2"/>
    <x v="3"/>
  </r>
  <r>
    <x v="4"/>
    <s v="25-44"/>
    <x v="0"/>
    <s v="M"/>
    <s v="I00-I99"/>
    <n v="7"/>
    <x v="8"/>
  </r>
  <r>
    <x v="4"/>
    <s v="25-44"/>
    <x v="0"/>
    <s v="M"/>
    <s v="K00-K93"/>
    <n v="4"/>
    <x v="9"/>
  </r>
  <r>
    <x v="4"/>
    <s v="25-44"/>
    <x v="0"/>
    <s v="M"/>
    <s v="R00-R99"/>
    <n v="4"/>
    <x v="5"/>
  </r>
  <r>
    <x v="4"/>
    <s v="25-44"/>
    <x v="0"/>
    <s v="M"/>
    <s v="V01-Y98"/>
    <n v="23"/>
    <x v="6"/>
  </r>
  <r>
    <x v="4"/>
    <s v="45-64"/>
    <x v="0"/>
    <s v="F"/>
    <s v="A00-B99"/>
    <n v="5"/>
    <x v="0"/>
  </r>
  <r>
    <x v="4"/>
    <s v="45-64"/>
    <x v="0"/>
    <s v="F"/>
    <s v="C00-D48"/>
    <n v="104"/>
    <x v="1"/>
  </r>
  <r>
    <x v="4"/>
    <s v="45-64"/>
    <x v="0"/>
    <s v="F"/>
    <s v="E00-E90"/>
    <n v="7"/>
    <x v="2"/>
  </r>
  <r>
    <x v="4"/>
    <s v="45-64"/>
    <x v="0"/>
    <s v="F"/>
    <s v="F00-F99"/>
    <n v="3"/>
    <x v="10"/>
  </r>
  <r>
    <x v="4"/>
    <s v="45-64"/>
    <x v="0"/>
    <s v="F"/>
    <s v="G00-G99"/>
    <n v="16"/>
    <x v="3"/>
  </r>
  <r>
    <x v="4"/>
    <s v="45-64"/>
    <x v="0"/>
    <s v="F"/>
    <s v="I00-I99"/>
    <n v="28"/>
    <x v="8"/>
  </r>
  <r>
    <x v="4"/>
    <s v="45-64"/>
    <x v="0"/>
    <s v="F"/>
    <s v="J00-J99"/>
    <n v="17"/>
    <x v="4"/>
  </r>
  <r>
    <x v="4"/>
    <s v="45-64"/>
    <x v="0"/>
    <s v="F"/>
    <s v="K00-K93"/>
    <n v="15"/>
    <x v="9"/>
  </r>
  <r>
    <x v="4"/>
    <s v="45-64"/>
    <x v="0"/>
    <s v="F"/>
    <s v="M00-M99"/>
    <n v="1"/>
    <x v="5"/>
  </r>
  <r>
    <x v="4"/>
    <s v="45-64"/>
    <x v="0"/>
    <s v="F"/>
    <s v="N00-N99"/>
    <n v="2"/>
    <x v="11"/>
  </r>
  <r>
    <x v="4"/>
    <s v="45-64"/>
    <x v="0"/>
    <s v="F"/>
    <s v="Q00-Q99"/>
    <n v="2"/>
    <x v="5"/>
  </r>
  <r>
    <x v="4"/>
    <s v="45-64"/>
    <x v="0"/>
    <s v="F"/>
    <s v="R00-R99"/>
    <n v="8"/>
    <x v="5"/>
  </r>
  <r>
    <x v="4"/>
    <s v="45-64"/>
    <x v="0"/>
    <s v="F"/>
    <s v="V01-Y98"/>
    <n v="27"/>
    <x v="6"/>
  </r>
  <r>
    <x v="4"/>
    <s v="45-64"/>
    <x v="0"/>
    <s v="M"/>
    <s v="A00-B99"/>
    <n v="8"/>
    <x v="0"/>
  </r>
  <r>
    <x v="4"/>
    <s v="45-64"/>
    <x v="0"/>
    <s v="M"/>
    <s v="C00-D48"/>
    <n v="148"/>
    <x v="1"/>
  </r>
  <r>
    <x v="4"/>
    <s v="45-64"/>
    <x v="0"/>
    <s v="M"/>
    <s v="E00-E90"/>
    <n v="9"/>
    <x v="2"/>
  </r>
  <r>
    <x v="4"/>
    <s v="45-64"/>
    <x v="0"/>
    <s v="M"/>
    <s v="F00-F99"/>
    <n v="7"/>
    <x v="10"/>
  </r>
  <r>
    <x v="4"/>
    <s v="45-64"/>
    <x v="0"/>
    <s v="M"/>
    <s v="G00-G99"/>
    <n v="12"/>
    <x v="3"/>
  </r>
  <r>
    <x v="4"/>
    <s v="45-64"/>
    <x v="0"/>
    <s v="M"/>
    <s v="I00-I99"/>
    <n v="79"/>
    <x v="8"/>
  </r>
  <r>
    <x v="4"/>
    <s v="45-64"/>
    <x v="0"/>
    <s v="M"/>
    <s v="J00-J99"/>
    <n v="29"/>
    <x v="4"/>
  </r>
  <r>
    <x v="4"/>
    <s v="45-64"/>
    <x v="0"/>
    <s v="M"/>
    <s v="K00-K93"/>
    <n v="17"/>
    <x v="9"/>
  </r>
  <r>
    <x v="4"/>
    <s v="45-64"/>
    <x v="0"/>
    <s v="M"/>
    <s v="L00-L99"/>
    <n v="1"/>
    <x v="5"/>
  </r>
  <r>
    <x v="4"/>
    <s v="45-64"/>
    <x v="0"/>
    <s v="M"/>
    <s v="Q00-Q99"/>
    <n v="2"/>
    <x v="5"/>
  </r>
  <r>
    <x v="4"/>
    <s v="45-64"/>
    <x v="0"/>
    <s v="M"/>
    <s v="R00-R99"/>
    <n v="24"/>
    <x v="5"/>
  </r>
  <r>
    <x v="4"/>
    <s v="45-64"/>
    <x v="0"/>
    <s v="M"/>
    <s v="V01-Y98"/>
    <n v="49"/>
    <x v="6"/>
  </r>
  <r>
    <x v="4"/>
    <s v="65-74"/>
    <x v="1"/>
    <s v="F"/>
    <s v="A00-B99"/>
    <n v="5"/>
    <x v="0"/>
  </r>
  <r>
    <x v="4"/>
    <s v="65-74"/>
    <x v="1"/>
    <s v="F"/>
    <s v="C00-D48"/>
    <n v="104"/>
    <x v="1"/>
  </r>
  <r>
    <x v="4"/>
    <s v="65-74"/>
    <x v="1"/>
    <s v="F"/>
    <s v="D50-D89"/>
    <n v="2"/>
    <x v="5"/>
  </r>
  <r>
    <x v="4"/>
    <s v="65-74"/>
    <x v="1"/>
    <s v="F"/>
    <s v="E00-E90"/>
    <n v="3"/>
    <x v="2"/>
  </r>
  <r>
    <x v="4"/>
    <s v="65-74"/>
    <x v="1"/>
    <s v="F"/>
    <s v="F00-F99"/>
    <n v="10"/>
    <x v="10"/>
  </r>
  <r>
    <x v="4"/>
    <s v="65-74"/>
    <x v="1"/>
    <s v="F"/>
    <s v="G00-G99"/>
    <n v="13"/>
    <x v="3"/>
  </r>
  <r>
    <x v="4"/>
    <s v="65-74"/>
    <x v="1"/>
    <s v="F"/>
    <s v="I00-I99"/>
    <n v="69"/>
    <x v="8"/>
  </r>
  <r>
    <x v="4"/>
    <s v="65-74"/>
    <x v="1"/>
    <s v="F"/>
    <s v="J00-J99"/>
    <n v="30"/>
    <x v="4"/>
  </r>
  <r>
    <x v="4"/>
    <s v="65-74"/>
    <x v="1"/>
    <s v="F"/>
    <s v="K00-K93"/>
    <n v="7"/>
    <x v="9"/>
  </r>
  <r>
    <x v="4"/>
    <s v="65-74"/>
    <x v="1"/>
    <s v="F"/>
    <s v="L00-L99"/>
    <n v="1"/>
    <x v="5"/>
  </r>
  <r>
    <x v="4"/>
    <s v="65-74"/>
    <x v="1"/>
    <s v="F"/>
    <s v="M00-M99"/>
    <n v="4"/>
    <x v="5"/>
  </r>
  <r>
    <x v="4"/>
    <s v="65-74"/>
    <x v="1"/>
    <s v="F"/>
    <s v="N00-N99"/>
    <n v="2"/>
    <x v="11"/>
  </r>
  <r>
    <x v="4"/>
    <s v="65-74"/>
    <x v="1"/>
    <s v="F"/>
    <s v="R00-R99"/>
    <n v="11"/>
    <x v="5"/>
  </r>
  <r>
    <x v="4"/>
    <s v="65-74"/>
    <x v="1"/>
    <s v="F"/>
    <s v="V01-Y98"/>
    <n v="17"/>
    <x v="6"/>
  </r>
  <r>
    <x v="4"/>
    <s v="65-74"/>
    <x v="1"/>
    <s v="M"/>
    <s v="A00-B99"/>
    <n v="7"/>
    <x v="0"/>
  </r>
  <r>
    <x v="4"/>
    <s v="65-74"/>
    <x v="1"/>
    <s v="M"/>
    <s v="C00-D48"/>
    <n v="220"/>
    <x v="1"/>
  </r>
  <r>
    <x v="4"/>
    <s v="65-74"/>
    <x v="1"/>
    <s v="M"/>
    <s v="D50-D89"/>
    <n v="1"/>
    <x v="5"/>
  </r>
  <r>
    <x v="4"/>
    <s v="65-74"/>
    <x v="1"/>
    <s v="M"/>
    <s v="E00-E90"/>
    <n v="7"/>
    <x v="2"/>
  </r>
  <r>
    <x v="4"/>
    <s v="65-74"/>
    <x v="1"/>
    <s v="M"/>
    <s v="F00-F99"/>
    <n v="8"/>
    <x v="10"/>
  </r>
  <r>
    <x v="4"/>
    <s v="65-74"/>
    <x v="1"/>
    <s v="M"/>
    <s v="G00-G99"/>
    <n v="24"/>
    <x v="3"/>
  </r>
  <r>
    <x v="4"/>
    <s v="65-74"/>
    <x v="1"/>
    <s v="M"/>
    <s v="I00-I99"/>
    <n v="120"/>
    <x v="8"/>
  </r>
  <r>
    <x v="4"/>
    <s v="65-74"/>
    <x v="1"/>
    <s v="M"/>
    <s v="J00-J99"/>
    <n v="59"/>
    <x v="4"/>
  </r>
  <r>
    <x v="4"/>
    <s v="65-74"/>
    <x v="1"/>
    <s v="M"/>
    <s v="K00-K93"/>
    <n v="19"/>
    <x v="9"/>
  </r>
  <r>
    <x v="4"/>
    <s v="65-74"/>
    <x v="1"/>
    <s v="M"/>
    <s v="M00-M99"/>
    <n v="4"/>
    <x v="5"/>
  </r>
  <r>
    <x v="4"/>
    <s v="65-74"/>
    <x v="1"/>
    <s v="M"/>
    <s v="N00-N99"/>
    <n v="2"/>
    <x v="11"/>
  </r>
  <r>
    <x v="4"/>
    <s v="65-74"/>
    <x v="1"/>
    <s v="M"/>
    <s v="R00-R99"/>
    <n v="19"/>
    <x v="5"/>
  </r>
  <r>
    <x v="4"/>
    <s v="65-74"/>
    <x v="1"/>
    <s v="M"/>
    <s v="V01-Y98"/>
    <n v="19"/>
    <x v="6"/>
  </r>
  <r>
    <x v="4"/>
    <s v="75-84"/>
    <x v="1"/>
    <s v="F"/>
    <s v="A00-B99"/>
    <n v="23"/>
    <x v="0"/>
  </r>
  <r>
    <x v="4"/>
    <s v="75-84"/>
    <x v="1"/>
    <s v="F"/>
    <s v="C00-D48"/>
    <n v="175"/>
    <x v="1"/>
  </r>
  <r>
    <x v="4"/>
    <s v="75-84"/>
    <x v="1"/>
    <s v="F"/>
    <s v="D50-D89"/>
    <n v="3"/>
    <x v="5"/>
  </r>
  <r>
    <x v="4"/>
    <s v="75-84"/>
    <x v="1"/>
    <s v="F"/>
    <s v="E00-E90"/>
    <n v="30"/>
    <x v="2"/>
  </r>
  <r>
    <x v="4"/>
    <s v="75-84"/>
    <x v="1"/>
    <s v="F"/>
    <s v="F00-F99"/>
    <n v="58"/>
    <x v="10"/>
  </r>
  <r>
    <x v="4"/>
    <s v="75-84"/>
    <x v="1"/>
    <s v="F"/>
    <s v="G00-G99"/>
    <n v="50"/>
    <x v="3"/>
  </r>
  <r>
    <x v="4"/>
    <s v="75-84"/>
    <x v="1"/>
    <s v="F"/>
    <s v="I00-I99"/>
    <n v="248"/>
    <x v="8"/>
  </r>
  <r>
    <x v="4"/>
    <s v="75-84"/>
    <x v="1"/>
    <s v="F"/>
    <s v="J00-J99"/>
    <n v="96"/>
    <x v="4"/>
  </r>
  <r>
    <x v="4"/>
    <s v="75-84"/>
    <x v="1"/>
    <s v="F"/>
    <s v="K00-K93"/>
    <n v="29"/>
    <x v="9"/>
  </r>
  <r>
    <x v="4"/>
    <s v="75-84"/>
    <x v="1"/>
    <s v="F"/>
    <s v="L00-L99"/>
    <n v="1"/>
    <x v="5"/>
  </r>
  <r>
    <x v="4"/>
    <s v="75-84"/>
    <x v="1"/>
    <s v="F"/>
    <s v="M00-M99"/>
    <n v="8"/>
    <x v="5"/>
  </r>
  <r>
    <x v="4"/>
    <s v="75-84"/>
    <x v="1"/>
    <s v="F"/>
    <s v="N00-N99"/>
    <n v="19"/>
    <x v="11"/>
  </r>
  <r>
    <x v="4"/>
    <s v="75-84"/>
    <x v="1"/>
    <s v="F"/>
    <s v="Q00-Q99"/>
    <n v="1"/>
    <x v="5"/>
  </r>
  <r>
    <x v="4"/>
    <s v="75-84"/>
    <x v="1"/>
    <s v="F"/>
    <s v="R00-R99"/>
    <n v="31"/>
    <x v="5"/>
  </r>
  <r>
    <x v="4"/>
    <s v="75-84"/>
    <x v="1"/>
    <s v="F"/>
    <s v="V01-Y98"/>
    <n v="28"/>
    <x v="6"/>
  </r>
  <r>
    <x v="4"/>
    <s v="75-84"/>
    <x v="1"/>
    <s v="M"/>
    <s v="A00-B99"/>
    <n v="22"/>
    <x v="0"/>
  </r>
  <r>
    <x v="4"/>
    <s v="75-84"/>
    <x v="1"/>
    <s v="M"/>
    <s v="C00-D48"/>
    <n v="307"/>
    <x v="1"/>
  </r>
  <r>
    <x v="4"/>
    <s v="75-84"/>
    <x v="1"/>
    <s v="M"/>
    <s v="D50-D89"/>
    <n v="1"/>
    <x v="5"/>
  </r>
  <r>
    <x v="4"/>
    <s v="75-84"/>
    <x v="1"/>
    <s v="M"/>
    <s v="E00-E90"/>
    <n v="20"/>
    <x v="2"/>
  </r>
  <r>
    <x v="4"/>
    <s v="75-84"/>
    <x v="1"/>
    <s v="M"/>
    <s v="F00-F99"/>
    <n v="31"/>
    <x v="10"/>
  </r>
  <r>
    <x v="4"/>
    <s v="75-84"/>
    <x v="1"/>
    <s v="M"/>
    <s v="G00-G99"/>
    <n v="60"/>
    <x v="3"/>
  </r>
  <r>
    <x v="4"/>
    <s v="75-84"/>
    <x v="1"/>
    <s v="M"/>
    <s v="I00-I99"/>
    <n v="285"/>
    <x v="8"/>
  </r>
  <r>
    <x v="4"/>
    <s v="75-84"/>
    <x v="1"/>
    <s v="M"/>
    <s v="J00-J99"/>
    <n v="142"/>
    <x v="4"/>
  </r>
  <r>
    <x v="4"/>
    <s v="75-84"/>
    <x v="1"/>
    <s v="M"/>
    <s v="K00-K93"/>
    <n v="33"/>
    <x v="9"/>
  </r>
  <r>
    <x v="4"/>
    <s v="75-84"/>
    <x v="1"/>
    <s v="M"/>
    <s v="L00-L99"/>
    <n v="2"/>
    <x v="5"/>
  </r>
  <r>
    <x v="4"/>
    <s v="75-84"/>
    <x v="1"/>
    <s v="M"/>
    <s v="M00-M99"/>
    <n v="2"/>
    <x v="5"/>
  </r>
  <r>
    <x v="4"/>
    <s v="75-84"/>
    <x v="1"/>
    <s v="M"/>
    <s v="N00-N99"/>
    <n v="20"/>
    <x v="11"/>
  </r>
  <r>
    <x v="4"/>
    <s v="75-84"/>
    <x v="1"/>
    <s v="M"/>
    <s v="R00-R99"/>
    <n v="27"/>
    <x v="5"/>
  </r>
  <r>
    <x v="4"/>
    <s v="75-84"/>
    <x v="1"/>
    <s v="M"/>
    <s v="V01-Y98"/>
    <n v="37"/>
    <x v="6"/>
  </r>
  <r>
    <x v="4"/>
    <s v="85+"/>
    <x v="1"/>
    <s v="F"/>
    <s v="A00-B99"/>
    <n v="45"/>
    <x v="0"/>
  </r>
  <r>
    <x v="4"/>
    <s v="85+"/>
    <x v="1"/>
    <s v="F"/>
    <s v="C00-D48"/>
    <n v="138"/>
    <x v="1"/>
  </r>
  <r>
    <x v="4"/>
    <s v="85+"/>
    <x v="1"/>
    <s v="F"/>
    <s v="D50-D89"/>
    <n v="8"/>
    <x v="5"/>
  </r>
  <r>
    <x v="4"/>
    <s v="85+"/>
    <x v="1"/>
    <s v="F"/>
    <s v="E00-E90"/>
    <n v="38"/>
    <x v="2"/>
  </r>
  <r>
    <x v="4"/>
    <s v="85+"/>
    <x v="1"/>
    <s v="F"/>
    <s v="F00-F99"/>
    <n v="129"/>
    <x v="10"/>
  </r>
  <r>
    <x v="4"/>
    <s v="85+"/>
    <x v="1"/>
    <s v="F"/>
    <s v="G00-G99"/>
    <n v="67"/>
    <x v="3"/>
  </r>
  <r>
    <x v="4"/>
    <s v="85+"/>
    <x v="1"/>
    <s v="F"/>
    <s v="I00-I99"/>
    <n v="489"/>
    <x v="8"/>
  </r>
  <r>
    <x v="4"/>
    <s v="85+"/>
    <x v="1"/>
    <s v="F"/>
    <s v="J00-J99"/>
    <n v="208"/>
    <x v="4"/>
  </r>
  <r>
    <x v="4"/>
    <s v="85+"/>
    <x v="1"/>
    <s v="F"/>
    <s v="K00-K93"/>
    <n v="52"/>
    <x v="9"/>
  </r>
  <r>
    <x v="4"/>
    <s v="85+"/>
    <x v="1"/>
    <s v="F"/>
    <s v="L00-L99"/>
    <n v="5"/>
    <x v="5"/>
  </r>
  <r>
    <x v="4"/>
    <s v="85+"/>
    <x v="1"/>
    <s v="F"/>
    <s v="M00-M99"/>
    <n v="7"/>
    <x v="5"/>
  </r>
  <r>
    <x v="4"/>
    <s v="85+"/>
    <x v="1"/>
    <s v="F"/>
    <s v="N00-N99"/>
    <n v="44"/>
    <x v="11"/>
  </r>
  <r>
    <x v="4"/>
    <s v="85+"/>
    <x v="1"/>
    <s v="F"/>
    <s v="R00-R99"/>
    <n v="118"/>
    <x v="5"/>
  </r>
  <r>
    <x v="4"/>
    <s v="85+"/>
    <x v="1"/>
    <s v="F"/>
    <s v="V01-Y98"/>
    <n v="49"/>
    <x v="6"/>
  </r>
  <r>
    <x v="4"/>
    <s v="85+"/>
    <x v="1"/>
    <s v="M"/>
    <s v="A00-B99"/>
    <n v="25"/>
    <x v="0"/>
  </r>
  <r>
    <x v="4"/>
    <s v="85+"/>
    <x v="1"/>
    <s v="M"/>
    <s v="C00-D48"/>
    <n v="141"/>
    <x v="1"/>
  </r>
  <r>
    <x v="4"/>
    <s v="85+"/>
    <x v="1"/>
    <s v="M"/>
    <s v="E00-E90"/>
    <n v="17"/>
    <x v="2"/>
  </r>
  <r>
    <x v="4"/>
    <s v="85+"/>
    <x v="1"/>
    <s v="M"/>
    <s v="F00-F99"/>
    <n v="55"/>
    <x v="10"/>
  </r>
  <r>
    <x v="4"/>
    <s v="85+"/>
    <x v="1"/>
    <s v="M"/>
    <s v="G00-G99"/>
    <n v="39"/>
    <x v="3"/>
  </r>
  <r>
    <x v="4"/>
    <s v="85+"/>
    <x v="1"/>
    <s v="M"/>
    <s v="I00-I99"/>
    <n v="328"/>
    <x v="8"/>
  </r>
  <r>
    <x v="4"/>
    <s v="85+"/>
    <x v="1"/>
    <s v="M"/>
    <s v="J00-J99"/>
    <n v="136"/>
    <x v="4"/>
  </r>
  <r>
    <x v="4"/>
    <s v="85+"/>
    <x v="1"/>
    <s v="M"/>
    <s v="K00-K93"/>
    <n v="23"/>
    <x v="9"/>
  </r>
  <r>
    <x v="4"/>
    <s v="85+"/>
    <x v="1"/>
    <s v="M"/>
    <s v="L00-L99"/>
    <n v="3"/>
    <x v="5"/>
  </r>
  <r>
    <x v="4"/>
    <s v="85+"/>
    <x v="1"/>
    <s v="M"/>
    <s v="M00-M99"/>
    <n v="2"/>
    <x v="5"/>
  </r>
  <r>
    <x v="4"/>
    <s v="85+"/>
    <x v="1"/>
    <s v="M"/>
    <s v="N00-N99"/>
    <n v="29"/>
    <x v="11"/>
  </r>
  <r>
    <x v="4"/>
    <s v="85+"/>
    <x v="1"/>
    <s v="M"/>
    <s v="R00-R99"/>
    <n v="31"/>
    <x v="5"/>
  </r>
  <r>
    <x v="4"/>
    <s v="85+"/>
    <x v="1"/>
    <s v="M"/>
    <s v="V01-Y98"/>
    <n v="28"/>
    <x v="6"/>
  </r>
  <r>
    <x v="5"/>
    <s v="0-24"/>
    <x v="0"/>
    <s v="F"/>
    <s v="A00-B99"/>
    <n v="2"/>
    <x v="0"/>
  </r>
  <r>
    <x v="5"/>
    <s v="0-24"/>
    <x v="0"/>
    <s v="F"/>
    <s v="C00-D48"/>
    <n v="2"/>
    <x v="1"/>
  </r>
  <r>
    <x v="5"/>
    <s v="0-24"/>
    <x v="0"/>
    <s v="F"/>
    <s v="G00-G99"/>
    <n v="2"/>
    <x v="3"/>
  </r>
  <r>
    <x v="5"/>
    <s v="0-24"/>
    <x v="0"/>
    <s v="F"/>
    <s v="I00-I99"/>
    <n v="1"/>
    <x v="8"/>
  </r>
  <r>
    <x v="5"/>
    <s v="0-24"/>
    <x v="0"/>
    <s v="F"/>
    <s v="P00-P96"/>
    <n v="7"/>
    <x v="5"/>
  </r>
  <r>
    <x v="5"/>
    <s v="0-24"/>
    <x v="0"/>
    <s v="F"/>
    <s v="V01-Y98"/>
    <n v="1"/>
    <x v="6"/>
  </r>
  <r>
    <x v="5"/>
    <s v="0-24"/>
    <x v="0"/>
    <s v="M"/>
    <s v="C00-D48"/>
    <n v="3"/>
    <x v="1"/>
  </r>
  <r>
    <x v="5"/>
    <s v="0-24"/>
    <x v="0"/>
    <s v="M"/>
    <s v="G00-G99"/>
    <n v="2"/>
    <x v="3"/>
  </r>
  <r>
    <x v="5"/>
    <s v="0-24"/>
    <x v="0"/>
    <s v="M"/>
    <s v="N00-N99"/>
    <n v="1"/>
    <x v="11"/>
  </r>
  <r>
    <x v="5"/>
    <s v="0-24"/>
    <x v="0"/>
    <s v="M"/>
    <s v="P00-P96"/>
    <n v="5"/>
    <x v="5"/>
  </r>
  <r>
    <x v="5"/>
    <s v="0-24"/>
    <x v="0"/>
    <s v="M"/>
    <s v="Q00-Q99"/>
    <n v="6"/>
    <x v="5"/>
  </r>
  <r>
    <x v="5"/>
    <s v="0-24"/>
    <x v="0"/>
    <s v="M"/>
    <s v="R00-R99"/>
    <n v="2"/>
    <x v="5"/>
  </r>
  <r>
    <x v="5"/>
    <s v="0-24"/>
    <x v="0"/>
    <s v="M"/>
    <s v="V01-Y98"/>
    <n v="5"/>
    <x v="6"/>
  </r>
  <r>
    <x v="5"/>
    <s v="25-44"/>
    <x v="0"/>
    <s v="F"/>
    <s v="A00-B99"/>
    <n v="1"/>
    <x v="0"/>
  </r>
  <r>
    <x v="5"/>
    <s v="25-44"/>
    <x v="0"/>
    <s v="F"/>
    <s v="C00-D48"/>
    <n v="12"/>
    <x v="1"/>
  </r>
  <r>
    <x v="5"/>
    <s v="25-44"/>
    <x v="0"/>
    <s v="F"/>
    <s v="E00-E90"/>
    <n v="1"/>
    <x v="2"/>
  </r>
  <r>
    <x v="5"/>
    <s v="25-44"/>
    <x v="0"/>
    <s v="F"/>
    <s v="F00-F99"/>
    <n v="1"/>
    <x v="10"/>
  </r>
  <r>
    <x v="5"/>
    <s v="25-44"/>
    <x v="0"/>
    <s v="F"/>
    <s v="G00-G99"/>
    <n v="3"/>
    <x v="3"/>
  </r>
  <r>
    <x v="5"/>
    <s v="25-44"/>
    <x v="0"/>
    <s v="F"/>
    <s v="I00-I99"/>
    <n v="5"/>
    <x v="8"/>
  </r>
  <r>
    <x v="5"/>
    <s v="25-44"/>
    <x v="0"/>
    <s v="F"/>
    <s v="K00-K93"/>
    <n v="3"/>
    <x v="9"/>
  </r>
  <r>
    <x v="5"/>
    <s v="25-44"/>
    <x v="0"/>
    <s v="F"/>
    <s v="M00-M99"/>
    <n v="1"/>
    <x v="5"/>
  </r>
  <r>
    <x v="5"/>
    <s v="25-44"/>
    <x v="0"/>
    <s v="F"/>
    <s v="V01-Y98"/>
    <n v="7"/>
    <x v="6"/>
  </r>
  <r>
    <x v="5"/>
    <s v="25-44"/>
    <x v="0"/>
    <s v="M"/>
    <s v="C00-D48"/>
    <n v="7"/>
    <x v="1"/>
  </r>
  <r>
    <x v="5"/>
    <s v="25-44"/>
    <x v="0"/>
    <s v="M"/>
    <s v="G00-G99"/>
    <n v="2"/>
    <x v="3"/>
  </r>
  <r>
    <x v="5"/>
    <s v="25-44"/>
    <x v="0"/>
    <s v="M"/>
    <s v="I00-I99"/>
    <n v="7"/>
    <x v="8"/>
  </r>
  <r>
    <x v="5"/>
    <s v="25-44"/>
    <x v="0"/>
    <s v="M"/>
    <s v="J00-J99"/>
    <n v="2"/>
    <x v="4"/>
  </r>
  <r>
    <x v="5"/>
    <s v="25-44"/>
    <x v="0"/>
    <s v="M"/>
    <s v="K00-K93"/>
    <n v="1"/>
    <x v="9"/>
  </r>
  <r>
    <x v="5"/>
    <s v="25-44"/>
    <x v="0"/>
    <s v="M"/>
    <s v="R00-R99"/>
    <n v="3"/>
    <x v="5"/>
  </r>
  <r>
    <x v="5"/>
    <s v="25-44"/>
    <x v="0"/>
    <s v="M"/>
    <s v="V01-Y98"/>
    <n v="35"/>
    <x v="6"/>
  </r>
  <r>
    <x v="5"/>
    <s v="45-64"/>
    <x v="0"/>
    <s v="F"/>
    <s v="A00-B99"/>
    <n v="4"/>
    <x v="0"/>
  </r>
  <r>
    <x v="5"/>
    <s v="45-64"/>
    <x v="0"/>
    <s v="F"/>
    <s v="C00-D48"/>
    <n v="133"/>
    <x v="1"/>
  </r>
  <r>
    <x v="5"/>
    <s v="45-64"/>
    <x v="0"/>
    <s v="F"/>
    <s v="D50-D89"/>
    <n v="1"/>
    <x v="5"/>
  </r>
  <r>
    <x v="5"/>
    <s v="45-64"/>
    <x v="0"/>
    <s v="F"/>
    <s v="E00-E90"/>
    <n v="2"/>
    <x v="2"/>
  </r>
  <r>
    <x v="5"/>
    <s v="45-64"/>
    <x v="0"/>
    <s v="F"/>
    <s v="F00-F99"/>
    <n v="4"/>
    <x v="10"/>
  </r>
  <r>
    <x v="5"/>
    <s v="45-64"/>
    <x v="0"/>
    <s v="F"/>
    <s v="G00-G99"/>
    <n v="9"/>
    <x v="3"/>
  </r>
  <r>
    <x v="5"/>
    <s v="45-64"/>
    <x v="0"/>
    <s v="F"/>
    <s v="I00-I99"/>
    <n v="35"/>
    <x v="8"/>
  </r>
  <r>
    <x v="5"/>
    <s v="45-64"/>
    <x v="0"/>
    <s v="F"/>
    <s v="J00-J99"/>
    <n v="14"/>
    <x v="4"/>
  </r>
  <r>
    <x v="5"/>
    <s v="45-64"/>
    <x v="0"/>
    <s v="F"/>
    <s v="K00-K93"/>
    <n v="6"/>
    <x v="9"/>
  </r>
  <r>
    <x v="5"/>
    <s v="45-64"/>
    <x v="0"/>
    <s v="F"/>
    <s v="R00-R99"/>
    <n v="12"/>
    <x v="5"/>
  </r>
  <r>
    <x v="5"/>
    <s v="45-64"/>
    <x v="0"/>
    <s v="F"/>
    <s v="V01-Y98"/>
    <n v="20"/>
    <x v="6"/>
  </r>
  <r>
    <x v="5"/>
    <s v="45-64"/>
    <x v="0"/>
    <s v="M"/>
    <s v="A00-B99"/>
    <n v="9"/>
    <x v="0"/>
  </r>
  <r>
    <x v="5"/>
    <s v="45-64"/>
    <x v="0"/>
    <s v="M"/>
    <s v="C00-D48"/>
    <n v="139"/>
    <x v="1"/>
  </r>
  <r>
    <x v="5"/>
    <s v="45-64"/>
    <x v="0"/>
    <s v="M"/>
    <s v="E00-E90"/>
    <n v="8"/>
    <x v="2"/>
  </r>
  <r>
    <x v="5"/>
    <s v="45-64"/>
    <x v="0"/>
    <s v="M"/>
    <s v="F00-F99"/>
    <n v="7"/>
    <x v="10"/>
  </r>
  <r>
    <x v="5"/>
    <s v="45-64"/>
    <x v="0"/>
    <s v="M"/>
    <s v="G00-G99"/>
    <n v="7"/>
    <x v="3"/>
  </r>
  <r>
    <x v="5"/>
    <s v="45-64"/>
    <x v="0"/>
    <s v="M"/>
    <s v="I00-I99"/>
    <n v="64"/>
    <x v="8"/>
  </r>
  <r>
    <x v="5"/>
    <s v="45-64"/>
    <x v="0"/>
    <s v="M"/>
    <s v="J00-J99"/>
    <n v="26"/>
    <x v="4"/>
  </r>
  <r>
    <x v="5"/>
    <s v="45-64"/>
    <x v="0"/>
    <s v="M"/>
    <s v="K00-K93"/>
    <n v="24"/>
    <x v="9"/>
  </r>
  <r>
    <x v="5"/>
    <s v="45-64"/>
    <x v="0"/>
    <s v="M"/>
    <s v="M00-M99"/>
    <n v="1"/>
    <x v="5"/>
  </r>
  <r>
    <x v="5"/>
    <s v="45-64"/>
    <x v="0"/>
    <s v="M"/>
    <s v="N00-N99"/>
    <n v="3"/>
    <x v="11"/>
  </r>
  <r>
    <x v="5"/>
    <s v="45-64"/>
    <x v="0"/>
    <s v="M"/>
    <s v="Q00-Q99"/>
    <n v="1"/>
    <x v="5"/>
  </r>
  <r>
    <x v="5"/>
    <s v="45-64"/>
    <x v="0"/>
    <s v="M"/>
    <s v="R00-R99"/>
    <n v="19"/>
    <x v="5"/>
  </r>
  <r>
    <x v="5"/>
    <s v="45-64"/>
    <x v="0"/>
    <s v="M"/>
    <s v="V01-Y98"/>
    <n v="44"/>
    <x v="6"/>
  </r>
  <r>
    <x v="5"/>
    <s v="65-74"/>
    <x v="1"/>
    <s v="F"/>
    <s v="A00-B99"/>
    <n v="10"/>
    <x v="0"/>
  </r>
  <r>
    <x v="5"/>
    <s v="65-74"/>
    <x v="1"/>
    <s v="F"/>
    <s v="C00-D48"/>
    <n v="109"/>
    <x v="1"/>
  </r>
  <r>
    <x v="5"/>
    <s v="65-74"/>
    <x v="1"/>
    <s v="F"/>
    <s v="E00-E90"/>
    <n v="7"/>
    <x v="2"/>
  </r>
  <r>
    <x v="5"/>
    <s v="65-74"/>
    <x v="1"/>
    <s v="F"/>
    <s v="F00-F99"/>
    <n v="6"/>
    <x v="10"/>
  </r>
  <r>
    <x v="5"/>
    <s v="65-74"/>
    <x v="1"/>
    <s v="F"/>
    <s v="G00-G99"/>
    <n v="11"/>
    <x v="3"/>
  </r>
  <r>
    <x v="5"/>
    <s v="65-74"/>
    <x v="1"/>
    <s v="F"/>
    <s v="I00-I99"/>
    <n v="50"/>
    <x v="8"/>
  </r>
  <r>
    <x v="5"/>
    <s v="65-74"/>
    <x v="1"/>
    <s v="F"/>
    <s v="J00-J99"/>
    <n v="31"/>
    <x v="4"/>
  </r>
  <r>
    <x v="5"/>
    <s v="65-74"/>
    <x v="1"/>
    <s v="F"/>
    <s v="K00-K93"/>
    <n v="11"/>
    <x v="9"/>
  </r>
  <r>
    <x v="5"/>
    <s v="65-74"/>
    <x v="1"/>
    <s v="F"/>
    <s v="M00-M99"/>
    <n v="3"/>
    <x v="5"/>
  </r>
  <r>
    <x v="5"/>
    <s v="65-74"/>
    <x v="1"/>
    <s v="F"/>
    <s v="N00-N99"/>
    <n v="3"/>
    <x v="11"/>
  </r>
  <r>
    <x v="5"/>
    <s v="65-74"/>
    <x v="1"/>
    <s v="F"/>
    <s v="Q00-Q99"/>
    <n v="1"/>
    <x v="5"/>
  </r>
  <r>
    <x v="5"/>
    <s v="65-74"/>
    <x v="1"/>
    <s v="F"/>
    <s v="R00-R99"/>
    <n v="8"/>
    <x v="5"/>
  </r>
  <r>
    <x v="5"/>
    <s v="65-74"/>
    <x v="1"/>
    <s v="F"/>
    <s v="V01-Y98"/>
    <n v="4"/>
    <x v="6"/>
  </r>
  <r>
    <x v="5"/>
    <s v="65-74"/>
    <x v="1"/>
    <s v="M"/>
    <s v="A00-B99"/>
    <n v="4"/>
    <x v="0"/>
  </r>
  <r>
    <x v="5"/>
    <s v="65-74"/>
    <x v="1"/>
    <s v="M"/>
    <s v="C00-D48"/>
    <n v="202"/>
    <x v="1"/>
  </r>
  <r>
    <x v="5"/>
    <s v="65-74"/>
    <x v="1"/>
    <s v="M"/>
    <s v="D50-D89"/>
    <n v="3"/>
    <x v="5"/>
  </r>
  <r>
    <x v="5"/>
    <s v="65-74"/>
    <x v="1"/>
    <s v="M"/>
    <s v="E00-E90"/>
    <n v="10"/>
    <x v="2"/>
  </r>
  <r>
    <x v="5"/>
    <s v="65-74"/>
    <x v="1"/>
    <s v="M"/>
    <s v="F00-F99"/>
    <n v="10"/>
    <x v="10"/>
  </r>
  <r>
    <x v="5"/>
    <s v="65-74"/>
    <x v="1"/>
    <s v="M"/>
    <s v="G00-G99"/>
    <n v="17"/>
    <x v="3"/>
  </r>
  <r>
    <x v="5"/>
    <s v="65-74"/>
    <x v="1"/>
    <s v="M"/>
    <s v="I00-I99"/>
    <n v="103"/>
    <x v="8"/>
  </r>
  <r>
    <x v="5"/>
    <s v="65-74"/>
    <x v="1"/>
    <s v="M"/>
    <s v="J00-J99"/>
    <n v="44"/>
    <x v="4"/>
  </r>
  <r>
    <x v="5"/>
    <s v="65-74"/>
    <x v="1"/>
    <s v="M"/>
    <s v="K00-K93"/>
    <n v="22"/>
    <x v="9"/>
  </r>
  <r>
    <x v="5"/>
    <s v="65-74"/>
    <x v="1"/>
    <s v="M"/>
    <s v="L00-L99"/>
    <n v="2"/>
    <x v="5"/>
  </r>
  <r>
    <x v="5"/>
    <s v="65-74"/>
    <x v="1"/>
    <s v="M"/>
    <s v="M00-M99"/>
    <n v="1"/>
    <x v="5"/>
  </r>
  <r>
    <x v="5"/>
    <s v="65-74"/>
    <x v="1"/>
    <s v="M"/>
    <s v="N00-N99"/>
    <n v="8"/>
    <x v="11"/>
  </r>
  <r>
    <x v="5"/>
    <s v="65-74"/>
    <x v="1"/>
    <s v="M"/>
    <s v="Q00-Q99"/>
    <n v="1"/>
    <x v="5"/>
  </r>
  <r>
    <x v="5"/>
    <s v="65-74"/>
    <x v="1"/>
    <s v="M"/>
    <s v="R00-R99"/>
    <n v="15"/>
    <x v="5"/>
  </r>
  <r>
    <x v="5"/>
    <s v="65-74"/>
    <x v="1"/>
    <s v="M"/>
    <s v="V01-Y98"/>
    <n v="20"/>
    <x v="6"/>
  </r>
  <r>
    <x v="5"/>
    <s v="75-84"/>
    <x v="1"/>
    <s v="F"/>
    <s v="A00-B99"/>
    <n v="23"/>
    <x v="0"/>
  </r>
  <r>
    <x v="5"/>
    <s v="75-84"/>
    <x v="1"/>
    <s v="F"/>
    <s v="C00-D48"/>
    <n v="180"/>
    <x v="1"/>
  </r>
  <r>
    <x v="5"/>
    <s v="75-84"/>
    <x v="1"/>
    <s v="F"/>
    <s v="D50-D89"/>
    <n v="2"/>
    <x v="5"/>
  </r>
  <r>
    <x v="5"/>
    <s v="75-84"/>
    <x v="1"/>
    <s v="F"/>
    <s v="E00-E90"/>
    <n v="22"/>
    <x v="2"/>
  </r>
  <r>
    <x v="5"/>
    <s v="75-84"/>
    <x v="1"/>
    <s v="F"/>
    <s v="F00-F99"/>
    <n v="44"/>
    <x v="10"/>
  </r>
  <r>
    <x v="5"/>
    <s v="75-84"/>
    <x v="1"/>
    <s v="F"/>
    <s v="G00-G99"/>
    <n v="39"/>
    <x v="3"/>
  </r>
  <r>
    <x v="5"/>
    <s v="75-84"/>
    <x v="1"/>
    <s v="F"/>
    <s v="I00-I99"/>
    <n v="236"/>
    <x v="8"/>
  </r>
  <r>
    <x v="5"/>
    <s v="75-84"/>
    <x v="1"/>
    <s v="F"/>
    <s v="J00-J99"/>
    <n v="74"/>
    <x v="4"/>
  </r>
  <r>
    <x v="5"/>
    <s v="75-84"/>
    <x v="1"/>
    <s v="F"/>
    <s v="K00-K93"/>
    <n v="34"/>
    <x v="9"/>
  </r>
  <r>
    <x v="5"/>
    <s v="75-84"/>
    <x v="1"/>
    <s v="F"/>
    <s v="L00-L99"/>
    <n v="2"/>
    <x v="5"/>
  </r>
  <r>
    <x v="5"/>
    <s v="75-84"/>
    <x v="1"/>
    <s v="F"/>
    <s v="M00-M99"/>
    <n v="2"/>
    <x v="5"/>
  </r>
  <r>
    <x v="5"/>
    <s v="75-84"/>
    <x v="1"/>
    <s v="F"/>
    <s v="N00-N99"/>
    <n v="16"/>
    <x v="11"/>
  </r>
  <r>
    <x v="5"/>
    <s v="75-84"/>
    <x v="1"/>
    <s v="F"/>
    <s v="R00-R99"/>
    <n v="28"/>
    <x v="5"/>
  </r>
  <r>
    <x v="5"/>
    <s v="75-84"/>
    <x v="1"/>
    <s v="F"/>
    <s v="V01-Y98"/>
    <n v="20"/>
    <x v="6"/>
  </r>
  <r>
    <x v="5"/>
    <s v="75-84"/>
    <x v="1"/>
    <s v="M"/>
    <s v="A00-B99"/>
    <n v="21"/>
    <x v="0"/>
  </r>
  <r>
    <x v="5"/>
    <s v="75-84"/>
    <x v="1"/>
    <s v="M"/>
    <s v="C00-D48"/>
    <n v="279"/>
    <x v="1"/>
  </r>
  <r>
    <x v="5"/>
    <s v="75-84"/>
    <x v="1"/>
    <s v="M"/>
    <s v="E00-E90"/>
    <n v="14"/>
    <x v="2"/>
  </r>
  <r>
    <x v="5"/>
    <s v="75-84"/>
    <x v="1"/>
    <s v="M"/>
    <s v="F00-F99"/>
    <n v="37"/>
    <x v="10"/>
  </r>
  <r>
    <x v="5"/>
    <s v="75-84"/>
    <x v="1"/>
    <s v="M"/>
    <s v="G00-G99"/>
    <n v="42"/>
    <x v="3"/>
  </r>
  <r>
    <x v="5"/>
    <s v="75-84"/>
    <x v="1"/>
    <s v="M"/>
    <s v="I00-I99"/>
    <n v="243"/>
    <x v="8"/>
  </r>
  <r>
    <x v="5"/>
    <s v="75-84"/>
    <x v="1"/>
    <s v="M"/>
    <s v="J00-J99"/>
    <n v="108"/>
    <x v="4"/>
  </r>
  <r>
    <x v="5"/>
    <s v="75-84"/>
    <x v="1"/>
    <s v="M"/>
    <s v="K00-K93"/>
    <n v="31"/>
    <x v="9"/>
  </r>
  <r>
    <x v="5"/>
    <s v="75-84"/>
    <x v="1"/>
    <s v="M"/>
    <s v="L00-L99"/>
    <n v="3"/>
    <x v="5"/>
  </r>
  <r>
    <x v="5"/>
    <s v="75-84"/>
    <x v="1"/>
    <s v="M"/>
    <s v="M00-M99"/>
    <n v="3"/>
    <x v="5"/>
  </r>
  <r>
    <x v="5"/>
    <s v="75-84"/>
    <x v="1"/>
    <s v="M"/>
    <s v="N00-N99"/>
    <n v="23"/>
    <x v="11"/>
  </r>
  <r>
    <x v="5"/>
    <s v="75-84"/>
    <x v="1"/>
    <s v="M"/>
    <s v="R00-R99"/>
    <n v="33"/>
    <x v="5"/>
  </r>
  <r>
    <x v="5"/>
    <s v="75-84"/>
    <x v="1"/>
    <s v="M"/>
    <s v="V01-Y98"/>
    <n v="35"/>
    <x v="6"/>
  </r>
  <r>
    <x v="5"/>
    <s v="85+"/>
    <x v="1"/>
    <s v="F"/>
    <s v="A00-B99"/>
    <n v="23"/>
    <x v="0"/>
  </r>
  <r>
    <x v="5"/>
    <s v="85+"/>
    <x v="1"/>
    <s v="F"/>
    <s v="C00-D48"/>
    <n v="125"/>
    <x v="1"/>
  </r>
  <r>
    <x v="5"/>
    <s v="85+"/>
    <x v="1"/>
    <s v="F"/>
    <s v="D50-D89"/>
    <n v="7"/>
    <x v="5"/>
  </r>
  <r>
    <x v="5"/>
    <s v="85+"/>
    <x v="1"/>
    <s v="F"/>
    <s v="E00-E90"/>
    <n v="39"/>
    <x v="2"/>
  </r>
  <r>
    <x v="5"/>
    <s v="85+"/>
    <x v="1"/>
    <s v="F"/>
    <s v="F00-F99"/>
    <n v="103"/>
    <x v="10"/>
  </r>
  <r>
    <x v="5"/>
    <s v="85+"/>
    <x v="1"/>
    <s v="F"/>
    <s v="G00-G99"/>
    <n v="46"/>
    <x v="3"/>
  </r>
  <r>
    <x v="5"/>
    <s v="85+"/>
    <x v="1"/>
    <s v="F"/>
    <s v="I00-I99"/>
    <n v="524"/>
    <x v="8"/>
  </r>
  <r>
    <x v="5"/>
    <s v="85+"/>
    <x v="1"/>
    <s v="F"/>
    <s v="J00-J99"/>
    <n v="133"/>
    <x v="4"/>
  </r>
  <r>
    <x v="5"/>
    <s v="85+"/>
    <x v="1"/>
    <s v="F"/>
    <s v="K00-K93"/>
    <n v="41"/>
    <x v="9"/>
  </r>
  <r>
    <x v="5"/>
    <s v="85+"/>
    <x v="1"/>
    <s v="F"/>
    <s v="L00-L99"/>
    <n v="4"/>
    <x v="5"/>
  </r>
  <r>
    <x v="5"/>
    <s v="85+"/>
    <x v="1"/>
    <s v="F"/>
    <s v="M00-M99"/>
    <n v="5"/>
    <x v="5"/>
  </r>
  <r>
    <x v="5"/>
    <s v="85+"/>
    <x v="1"/>
    <s v="F"/>
    <s v="N00-N99"/>
    <n v="35"/>
    <x v="11"/>
  </r>
  <r>
    <x v="5"/>
    <s v="85+"/>
    <x v="1"/>
    <s v="F"/>
    <s v="R00-R99"/>
    <n v="93"/>
    <x v="5"/>
  </r>
  <r>
    <x v="5"/>
    <s v="85+"/>
    <x v="1"/>
    <s v="F"/>
    <s v="V01-Y98"/>
    <n v="35"/>
    <x v="6"/>
  </r>
  <r>
    <x v="5"/>
    <s v="85+"/>
    <x v="1"/>
    <s v="M"/>
    <s v="A00-B99"/>
    <n v="19"/>
    <x v="0"/>
  </r>
  <r>
    <x v="5"/>
    <s v="85+"/>
    <x v="1"/>
    <s v="M"/>
    <s v="C00-D48"/>
    <n v="141"/>
    <x v="1"/>
  </r>
  <r>
    <x v="5"/>
    <s v="85+"/>
    <x v="1"/>
    <s v="M"/>
    <s v="D50-D89"/>
    <n v="2"/>
    <x v="5"/>
  </r>
  <r>
    <x v="5"/>
    <s v="85+"/>
    <x v="1"/>
    <s v="M"/>
    <s v="E00-E90"/>
    <n v="13"/>
    <x v="2"/>
  </r>
  <r>
    <x v="5"/>
    <s v="85+"/>
    <x v="1"/>
    <s v="M"/>
    <s v="F00-F99"/>
    <n v="52"/>
    <x v="10"/>
  </r>
  <r>
    <x v="5"/>
    <s v="85+"/>
    <x v="1"/>
    <s v="M"/>
    <s v="G00-G99"/>
    <n v="27"/>
    <x v="3"/>
  </r>
  <r>
    <x v="5"/>
    <s v="85+"/>
    <x v="1"/>
    <s v="M"/>
    <s v="I00-I99"/>
    <n v="245"/>
    <x v="8"/>
  </r>
  <r>
    <x v="5"/>
    <s v="85+"/>
    <x v="1"/>
    <s v="M"/>
    <s v="J00-J99"/>
    <n v="98"/>
    <x v="4"/>
  </r>
  <r>
    <x v="5"/>
    <s v="85+"/>
    <x v="1"/>
    <s v="M"/>
    <s v="K00-K93"/>
    <n v="20"/>
    <x v="9"/>
  </r>
  <r>
    <x v="5"/>
    <s v="85+"/>
    <x v="1"/>
    <s v="M"/>
    <s v="L00-L99"/>
    <n v="3"/>
    <x v="5"/>
  </r>
  <r>
    <x v="5"/>
    <s v="85+"/>
    <x v="1"/>
    <s v="M"/>
    <s v="M00-M99"/>
    <n v="3"/>
    <x v="5"/>
  </r>
  <r>
    <x v="5"/>
    <s v="85+"/>
    <x v="1"/>
    <s v="M"/>
    <s v="N00-N99"/>
    <n v="25"/>
    <x v="11"/>
  </r>
  <r>
    <x v="5"/>
    <s v="85+"/>
    <x v="1"/>
    <s v="M"/>
    <s v="R00-R99"/>
    <n v="38"/>
    <x v="5"/>
  </r>
  <r>
    <x v="5"/>
    <s v="85+"/>
    <x v="1"/>
    <s v="M"/>
    <s v="V01-Y98"/>
    <n v="29"/>
    <x v="6"/>
  </r>
  <r>
    <x v="6"/>
    <s v="0-24"/>
    <x v="0"/>
    <s v="F"/>
    <s v="A00-B99"/>
    <n v="1"/>
    <x v="0"/>
  </r>
  <r>
    <x v="6"/>
    <s v="0-24"/>
    <x v="0"/>
    <s v="F"/>
    <s v="C00-D48"/>
    <n v="5"/>
    <x v="1"/>
  </r>
  <r>
    <x v="6"/>
    <s v="0-24"/>
    <x v="0"/>
    <s v="F"/>
    <s v="E00-E90"/>
    <n v="1"/>
    <x v="2"/>
  </r>
  <r>
    <x v="6"/>
    <s v="0-24"/>
    <x v="0"/>
    <s v="F"/>
    <s v="F00-F99"/>
    <n v="1"/>
    <x v="10"/>
  </r>
  <r>
    <x v="6"/>
    <s v="0-24"/>
    <x v="0"/>
    <s v="F"/>
    <s v="G00-G99"/>
    <n v="2"/>
    <x v="3"/>
  </r>
  <r>
    <x v="6"/>
    <s v="0-24"/>
    <x v="0"/>
    <s v="F"/>
    <s v="O00-O99"/>
    <n v="1"/>
    <x v="5"/>
  </r>
  <r>
    <x v="6"/>
    <s v="0-24"/>
    <x v="0"/>
    <s v="F"/>
    <s v="P00-P96"/>
    <n v="2"/>
    <x v="5"/>
  </r>
  <r>
    <x v="6"/>
    <s v="0-24"/>
    <x v="0"/>
    <s v="F"/>
    <s v="R00-R99"/>
    <n v="1"/>
    <x v="5"/>
  </r>
  <r>
    <x v="6"/>
    <s v="0-24"/>
    <x v="0"/>
    <s v="F"/>
    <s v="V01-Y98"/>
    <n v="6"/>
    <x v="6"/>
  </r>
  <r>
    <x v="6"/>
    <s v="0-24"/>
    <x v="0"/>
    <s v="M"/>
    <s v="A00-B99"/>
    <n v="1"/>
    <x v="0"/>
  </r>
  <r>
    <x v="6"/>
    <s v="0-24"/>
    <x v="0"/>
    <s v="M"/>
    <s v="C00-D48"/>
    <n v="1"/>
    <x v="1"/>
  </r>
  <r>
    <x v="6"/>
    <s v="0-24"/>
    <x v="0"/>
    <s v="M"/>
    <s v="G00-G99"/>
    <n v="2"/>
    <x v="3"/>
  </r>
  <r>
    <x v="6"/>
    <s v="0-24"/>
    <x v="0"/>
    <s v="M"/>
    <s v="I00-I99"/>
    <n v="2"/>
    <x v="8"/>
  </r>
  <r>
    <x v="6"/>
    <s v="0-24"/>
    <x v="0"/>
    <s v="M"/>
    <s v="K00-K93"/>
    <n v="1"/>
    <x v="9"/>
  </r>
  <r>
    <x v="6"/>
    <s v="0-24"/>
    <x v="0"/>
    <s v="M"/>
    <s v="P00-P96"/>
    <n v="3"/>
    <x v="5"/>
  </r>
  <r>
    <x v="6"/>
    <s v="0-24"/>
    <x v="0"/>
    <s v="M"/>
    <s v="Q00-Q99"/>
    <n v="3"/>
    <x v="5"/>
  </r>
  <r>
    <x v="6"/>
    <s v="0-24"/>
    <x v="0"/>
    <s v="M"/>
    <s v="V01-Y98"/>
    <n v="10"/>
    <x v="6"/>
  </r>
  <r>
    <x v="6"/>
    <s v="25-44"/>
    <x v="0"/>
    <s v="F"/>
    <s v="C00-D48"/>
    <n v="6"/>
    <x v="1"/>
  </r>
  <r>
    <x v="6"/>
    <s v="25-44"/>
    <x v="0"/>
    <s v="F"/>
    <s v="E00-E90"/>
    <n v="2"/>
    <x v="2"/>
  </r>
  <r>
    <x v="6"/>
    <s v="25-44"/>
    <x v="0"/>
    <s v="F"/>
    <s v="G00-G99"/>
    <n v="1"/>
    <x v="3"/>
  </r>
  <r>
    <x v="6"/>
    <s v="25-44"/>
    <x v="0"/>
    <s v="F"/>
    <s v="I00-I99"/>
    <n v="2"/>
    <x v="8"/>
  </r>
  <r>
    <x v="6"/>
    <s v="25-44"/>
    <x v="0"/>
    <s v="F"/>
    <s v="J00-J99"/>
    <n v="1"/>
    <x v="4"/>
  </r>
  <r>
    <x v="6"/>
    <s v="25-44"/>
    <x v="0"/>
    <s v="F"/>
    <s v="K00-K93"/>
    <n v="3"/>
    <x v="9"/>
  </r>
  <r>
    <x v="6"/>
    <s v="25-44"/>
    <x v="0"/>
    <s v="F"/>
    <s v="Q00-Q99"/>
    <n v="1"/>
    <x v="5"/>
  </r>
  <r>
    <x v="6"/>
    <s v="25-44"/>
    <x v="0"/>
    <s v="F"/>
    <s v="R00-R99"/>
    <n v="1"/>
    <x v="5"/>
  </r>
  <r>
    <x v="6"/>
    <s v="25-44"/>
    <x v="0"/>
    <s v="F"/>
    <s v="V01-Y98"/>
    <n v="15"/>
    <x v="6"/>
  </r>
  <r>
    <x v="6"/>
    <s v="25-44"/>
    <x v="0"/>
    <s v="M"/>
    <s v="C00-D48"/>
    <n v="7"/>
    <x v="1"/>
  </r>
  <r>
    <x v="6"/>
    <s v="25-44"/>
    <x v="0"/>
    <s v="M"/>
    <s v="E00-E90"/>
    <n v="1"/>
    <x v="2"/>
  </r>
  <r>
    <x v="6"/>
    <s v="25-44"/>
    <x v="0"/>
    <s v="M"/>
    <s v="F00-F99"/>
    <n v="1"/>
    <x v="10"/>
  </r>
  <r>
    <x v="6"/>
    <s v="25-44"/>
    <x v="0"/>
    <s v="M"/>
    <s v="G00-G99"/>
    <n v="3"/>
    <x v="3"/>
  </r>
  <r>
    <x v="6"/>
    <s v="25-44"/>
    <x v="0"/>
    <s v="M"/>
    <s v="I00-I99"/>
    <n v="5"/>
    <x v="8"/>
  </r>
  <r>
    <x v="6"/>
    <s v="25-44"/>
    <x v="0"/>
    <s v="M"/>
    <s v="K00-K93"/>
    <n v="1"/>
    <x v="9"/>
  </r>
  <r>
    <x v="6"/>
    <s v="25-44"/>
    <x v="0"/>
    <s v="M"/>
    <s v="R00-R99"/>
    <n v="3"/>
    <x v="5"/>
  </r>
  <r>
    <x v="6"/>
    <s v="25-44"/>
    <x v="0"/>
    <s v="M"/>
    <s v="V01-Y98"/>
    <n v="35"/>
    <x v="6"/>
  </r>
  <r>
    <x v="6"/>
    <s v="45-64"/>
    <x v="0"/>
    <s v="F"/>
    <s v="A00-B99"/>
    <n v="3"/>
    <x v="0"/>
  </r>
  <r>
    <x v="6"/>
    <s v="45-64"/>
    <x v="0"/>
    <s v="F"/>
    <s v="C00-D48"/>
    <n v="123"/>
    <x v="1"/>
  </r>
  <r>
    <x v="6"/>
    <s v="45-64"/>
    <x v="0"/>
    <s v="F"/>
    <s v="E00-E90"/>
    <n v="5"/>
    <x v="2"/>
  </r>
  <r>
    <x v="6"/>
    <s v="45-64"/>
    <x v="0"/>
    <s v="F"/>
    <s v="F00-F99"/>
    <n v="5"/>
    <x v="10"/>
  </r>
  <r>
    <x v="6"/>
    <s v="45-64"/>
    <x v="0"/>
    <s v="F"/>
    <s v="G00-G99"/>
    <n v="8"/>
    <x v="3"/>
  </r>
  <r>
    <x v="6"/>
    <s v="45-64"/>
    <x v="0"/>
    <s v="F"/>
    <s v="I00-I99"/>
    <n v="27"/>
    <x v="8"/>
  </r>
  <r>
    <x v="6"/>
    <s v="45-64"/>
    <x v="0"/>
    <s v="F"/>
    <s v="J00-J99"/>
    <n v="16"/>
    <x v="4"/>
  </r>
  <r>
    <x v="6"/>
    <s v="45-64"/>
    <x v="0"/>
    <s v="F"/>
    <s v="K00-K93"/>
    <n v="18"/>
    <x v="9"/>
  </r>
  <r>
    <x v="6"/>
    <s v="45-64"/>
    <x v="0"/>
    <s v="F"/>
    <s v="M00-M99"/>
    <n v="1"/>
    <x v="5"/>
  </r>
  <r>
    <x v="6"/>
    <s v="45-64"/>
    <x v="0"/>
    <s v="F"/>
    <s v="N00-N99"/>
    <n v="1"/>
    <x v="11"/>
  </r>
  <r>
    <x v="6"/>
    <s v="45-64"/>
    <x v="0"/>
    <s v="F"/>
    <s v="Q00-Q99"/>
    <n v="7"/>
    <x v="5"/>
  </r>
  <r>
    <x v="6"/>
    <s v="45-64"/>
    <x v="0"/>
    <s v="F"/>
    <s v="R00-R99"/>
    <n v="9"/>
    <x v="5"/>
  </r>
  <r>
    <x v="6"/>
    <s v="45-64"/>
    <x v="0"/>
    <s v="F"/>
    <s v="V01-Y98"/>
    <n v="17"/>
    <x v="6"/>
  </r>
  <r>
    <x v="6"/>
    <s v="45-64"/>
    <x v="0"/>
    <s v="M"/>
    <s v="A00-B99"/>
    <n v="1"/>
    <x v="0"/>
  </r>
  <r>
    <x v="6"/>
    <s v="45-64"/>
    <x v="0"/>
    <s v="M"/>
    <s v="C00-D48"/>
    <n v="174"/>
    <x v="1"/>
  </r>
  <r>
    <x v="6"/>
    <s v="45-64"/>
    <x v="0"/>
    <s v="M"/>
    <s v="D50-D89"/>
    <n v="1"/>
    <x v="5"/>
  </r>
  <r>
    <x v="6"/>
    <s v="45-64"/>
    <x v="0"/>
    <s v="M"/>
    <s v="E00-E90"/>
    <n v="7"/>
    <x v="2"/>
  </r>
  <r>
    <x v="6"/>
    <s v="45-64"/>
    <x v="0"/>
    <s v="M"/>
    <s v="F00-F99"/>
    <n v="13"/>
    <x v="10"/>
  </r>
  <r>
    <x v="6"/>
    <s v="45-64"/>
    <x v="0"/>
    <s v="M"/>
    <s v="G00-G99"/>
    <n v="10"/>
    <x v="3"/>
  </r>
  <r>
    <x v="6"/>
    <s v="45-64"/>
    <x v="0"/>
    <s v="M"/>
    <s v="I00-I99"/>
    <n v="76"/>
    <x v="8"/>
  </r>
  <r>
    <x v="6"/>
    <s v="45-64"/>
    <x v="0"/>
    <s v="M"/>
    <s v="J00-J99"/>
    <n v="33"/>
    <x v="4"/>
  </r>
  <r>
    <x v="6"/>
    <s v="45-64"/>
    <x v="0"/>
    <s v="M"/>
    <s v="K00-K93"/>
    <n v="25"/>
    <x v="9"/>
  </r>
  <r>
    <x v="6"/>
    <s v="45-64"/>
    <x v="0"/>
    <s v="M"/>
    <s v="N00-N99"/>
    <n v="1"/>
    <x v="11"/>
  </r>
  <r>
    <x v="6"/>
    <s v="45-64"/>
    <x v="0"/>
    <s v="M"/>
    <s v="Q00-Q99"/>
    <n v="3"/>
    <x v="5"/>
  </r>
  <r>
    <x v="6"/>
    <s v="45-64"/>
    <x v="0"/>
    <s v="M"/>
    <s v="R00-R99"/>
    <n v="20"/>
    <x v="5"/>
  </r>
  <r>
    <x v="6"/>
    <s v="45-64"/>
    <x v="0"/>
    <s v="M"/>
    <s v="V01-Y98"/>
    <n v="46"/>
    <x v="6"/>
  </r>
  <r>
    <x v="6"/>
    <s v="65-74"/>
    <x v="1"/>
    <s v="F"/>
    <s v="A00-B99"/>
    <n v="6"/>
    <x v="0"/>
  </r>
  <r>
    <x v="6"/>
    <s v="65-74"/>
    <x v="1"/>
    <s v="F"/>
    <s v="C00-D48"/>
    <n v="121"/>
    <x v="1"/>
  </r>
  <r>
    <x v="6"/>
    <s v="65-74"/>
    <x v="1"/>
    <s v="F"/>
    <s v="E00-E90"/>
    <n v="13"/>
    <x v="2"/>
  </r>
  <r>
    <x v="6"/>
    <s v="65-74"/>
    <x v="1"/>
    <s v="F"/>
    <s v="F00-F99"/>
    <n v="3"/>
    <x v="10"/>
  </r>
  <r>
    <x v="6"/>
    <s v="65-74"/>
    <x v="1"/>
    <s v="F"/>
    <s v="G00-G99"/>
    <n v="13"/>
    <x v="3"/>
  </r>
  <r>
    <x v="6"/>
    <s v="65-74"/>
    <x v="1"/>
    <s v="F"/>
    <s v="I00-I99"/>
    <n v="74"/>
    <x v="8"/>
  </r>
  <r>
    <x v="6"/>
    <s v="65-74"/>
    <x v="1"/>
    <s v="F"/>
    <s v="J00-J99"/>
    <n v="22"/>
    <x v="4"/>
  </r>
  <r>
    <x v="6"/>
    <s v="65-74"/>
    <x v="1"/>
    <s v="F"/>
    <s v="K00-K93"/>
    <n v="19"/>
    <x v="9"/>
  </r>
  <r>
    <x v="6"/>
    <s v="65-74"/>
    <x v="1"/>
    <s v="F"/>
    <s v="L00-L99"/>
    <n v="2"/>
    <x v="5"/>
  </r>
  <r>
    <x v="6"/>
    <s v="65-74"/>
    <x v="1"/>
    <s v="F"/>
    <s v="M00-M99"/>
    <n v="1"/>
    <x v="5"/>
  </r>
  <r>
    <x v="6"/>
    <s v="65-74"/>
    <x v="1"/>
    <s v="F"/>
    <s v="R00-R99"/>
    <n v="11"/>
    <x v="5"/>
  </r>
  <r>
    <x v="6"/>
    <s v="65-74"/>
    <x v="1"/>
    <s v="F"/>
    <s v="V01-Y98"/>
    <n v="8"/>
    <x v="6"/>
  </r>
  <r>
    <x v="6"/>
    <s v="65-74"/>
    <x v="1"/>
    <s v="M"/>
    <s v="A00-B99"/>
    <n v="8"/>
    <x v="0"/>
  </r>
  <r>
    <x v="6"/>
    <s v="65-74"/>
    <x v="1"/>
    <s v="M"/>
    <s v="C00-D48"/>
    <n v="228"/>
    <x v="1"/>
  </r>
  <r>
    <x v="6"/>
    <s v="65-74"/>
    <x v="1"/>
    <s v="M"/>
    <s v="D50-D89"/>
    <n v="2"/>
    <x v="5"/>
  </r>
  <r>
    <x v="6"/>
    <s v="65-74"/>
    <x v="1"/>
    <s v="M"/>
    <s v="E00-E90"/>
    <n v="9"/>
    <x v="2"/>
  </r>
  <r>
    <x v="6"/>
    <s v="65-74"/>
    <x v="1"/>
    <s v="M"/>
    <s v="F00-F99"/>
    <n v="16"/>
    <x v="10"/>
  </r>
  <r>
    <x v="6"/>
    <s v="65-74"/>
    <x v="1"/>
    <s v="M"/>
    <s v="G00-G99"/>
    <n v="19"/>
    <x v="3"/>
  </r>
  <r>
    <x v="6"/>
    <s v="65-74"/>
    <x v="1"/>
    <s v="M"/>
    <s v="I00-I99"/>
    <n v="130"/>
    <x v="8"/>
  </r>
  <r>
    <x v="6"/>
    <s v="65-74"/>
    <x v="1"/>
    <s v="M"/>
    <s v="J00-J99"/>
    <n v="71"/>
    <x v="4"/>
  </r>
  <r>
    <x v="6"/>
    <s v="65-74"/>
    <x v="1"/>
    <s v="M"/>
    <s v="K00-K93"/>
    <n v="24"/>
    <x v="9"/>
  </r>
  <r>
    <x v="6"/>
    <s v="65-74"/>
    <x v="1"/>
    <s v="M"/>
    <s v="L00-L99"/>
    <n v="2"/>
    <x v="5"/>
  </r>
  <r>
    <x v="6"/>
    <s v="65-74"/>
    <x v="1"/>
    <s v="M"/>
    <s v="M00-M99"/>
    <n v="1"/>
    <x v="5"/>
  </r>
  <r>
    <x v="6"/>
    <s v="65-74"/>
    <x v="1"/>
    <s v="M"/>
    <s v="N00-N99"/>
    <n v="3"/>
    <x v="11"/>
  </r>
  <r>
    <x v="6"/>
    <s v="65-74"/>
    <x v="1"/>
    <s v="M"/>
    <s v="Q00-Q99"/>
    <n v="2"/>
    <x v="5"/>
  </r>
  <r>
    <x v="6"/>
    <s v="65-74"/>
    <x v="1"/>
    <s v="M"/>
    <s v="R00-R99"/>
    <n v="19"/>
    <x v="5"/>
  </r>
  <r>
    <x v="6"/>
    <s v="65-74"/>
    <x v="1"/>
    <s v="M"/>
    <s v="V01-Y98"/>
    <n v="16"/>
    <x v="6"/>
  </r>
  <r>
    <x v="6"/>
    <s v="75-84"/>
    <x v="1"/>
    <s v="F"/>
    <s v="A00-B99"/>
    <n v="29"/>
    <x v="0"/>
  </r>
  <r>
    <x v="6"/>
    <s v="75-84"/>
    <x v="1"/>
    <s v="F"/>
    <s v="C00-D48"/>
    <n v="198"/>
    <x v="1"/>
  </r>
  <r>
    <x v="6"/>
    <s v="75-84"/>
    <x v="1"/>
    <s v="F"/>
    <s v="D50-D89"/>
    <n v="4"/>
    <x v="5"/>
  </r>
  <r>
    <x v="6"/>
    <s v="75-84"/>
    <x v="1"/>
    <s v="F"/>
    <s v="E00-E90"/>
    <n v="26"/>
    <x v="2"/>
  </r>
  <r>
    <x v="6"/>
    <s v="75-84"/>
    <x v="1"/>
    <s v="F"/>
    <s v="F00-F99"/>
    <n v="57"/>
    <x v="10"/>
  </r>
  <r>
    <x v="6"/>
    <s v="75-84"/>
    <x v="1"/>
    <s v="F"/>
    <s v="G00-G99"/>
    <n v="58"/>
    <x v="3"/>
  </r>
  <r>
    <x v="6"/>
    <s v="75-84"/>
    <x v="1"/>
    <s v="F"/>
    <s v="I00-I99"/>
    <n v="282"/>
    <x v="8"/>
  </r>
  <r>
    <x v="6"/>
    <s v="75-84"/>
    <x v="1"/>
    <s v="F"/>
    <s v="J00-J99"/>
    <n v="135"/>
    <x v="4"/>
  </r>
  <r>
    <x v="6"/>
    <s v="75-84"/>
    <x v="1"/>
    <s v="F"/>
    <s v="K00-K93"/>
    <n v="21"/>
    <x v="9"/>
  </r>
  <r>
    <x v="6"/>
    <s v="75-84"/>
    <x v="1"/>
    <s v="F"/>
    <s v="L00-L99"/>
    <n v="3"/>
    <x v="5"/>
  </r>
  <r>
    <x v="6"/>
    <s v="75-84"/>
    <x v="1"/>
    <s v="F"/>
    <s v="M00-M99"/>
    <n v="6"/>
    <x v="5"/>
  </r>
  <r>
    <x v="6"/>
    <s v="75-84"/>
    <x v="1"/>
    <s v="F"/>
    <s v="N00-N99"/>
    <n v="18"/>
    <x v="11"/>
  </r>
  <r>
    <x v="6"/>
    <s v="75-84"/>
    <x v="1"/>
    <s v="F"/>
    <s v="R00-R99"/>
    <n v="41"/>
    <x v="5"/>
  </r>
  <r>
    <x v="6"/>
    <s v="75-84"/>
    <x v="1"/>
    <s v="F"/>
    <s v="V01-Y98"/>
    <n v="29"/>
    <x v="6"/>
  </r>
  <r>
    <x v="6"/>
    <s v="75-84"/>
    <x v="1"/>
    <s v="M"/>
    <s v="A00-B99"/>
    <n v="28"/>
    <x v="0"/>
  </r>
  <r>
    <x v="6"/>
    <s v="75-84"/>
    <x v="1"/>
    <s v="M"/>
    <s v="C00-D48"/>
    <n v="263"/>
    <x v="1"/>
  </r>
  <r>
    <x v="6"/>
    <s v="75-84"/>
    <x v="1"/>
    <s v="M"/>
    <s v="D50-D89"/>
    <n v="1"/>
    <x v="5"/>
  </r>
  <r>
    <x v="6"/>
    <s v="75-84"/>
    <x v="1"/>
    <s v="M"/>
    <s v="E00-E90"/>
    <n v="15"/>
    <x v="2"/>
  </r>
  <r>
    <x v="6"/>
    <s v="75-84"/>
    <x v="1"/>
    <s v="M"/>
    <s v="F00-F99"/>
    <n v="45"/>
    <x v="10"/>
  </r>
  <r>
    <x v="6"/>
    <s v="75-84"/>
    <x v="1"/>
    <s v="M"/>
    <s v="G00-G99"/>
    <n v="49"/>
    <x v="3"/>
  </r>
  <r>
    <x v="6"/>
    <s v="75-84"/>
    <x v="1"/>
    <s v="M"/>
    <s v="I00-I99"/>
    <n v="287"/>
    <x v="8"/>
  </r>
  <r>
    <x v="6"/>
    <s v="75-84"/>
    <x v="1"/>
    <s v="M"/>
    <s v="J00-J99"/>
    <n v="187"/>
    <x v="4"/>
  </r>
  <r>
    <x v="6"/>
    <s v="75-84"/>
    <x v="1"/>
    <s v="M"/>
    <s v="K00-K93"/>
    <n v="18"/>
    <x v="9"/>
  </r>
  <r>
    <x v="6"/>
    <s v="75-84"/>
    <x v="1"/>
    <s v="M"/>
    <s v="L00-L99"/>
    <n v="1"/>
    <x v="5"/>
  </r>
  <r>
    <x v="6"/>
    <s v="75-84"/>
    <x v="1"/>
    <s v="M"/>
    <s v="M00-M99"/>
    <n v="5"/>
    <x v="5"/>
  </r>
  <r>
    <x v="6"/>
    <s v="75-84"/>
    <x v="1"/>
    <s v="M"/>
    <s v="N00-N99"/>
    <n v="17"/>
    <x v="11"/>
  </r>
  <r>
    <x v="6"/>
    <s v="75-84"/>
    <x v="1"/>
    <s v="M"/>
    <s v="R00-R99"/>
    <n v="29"/>
    <x v="5"/>
  </r>
  <r>
    <x v="6"/>
    <s v="75-84"/>
    <x v="1"/>
    <s v="M"/>
    <s v="V01-Y98"/>
    <n v="28"/>
    <x v="6"/>
  </r>
  <r>
    <x v="6"/>
    <s v="85+"/>
    <x v="1"/>
    <s v="F"/>
    <s v="A00-B99"/>
    <n v="55"/>
    <x v="0"/>
  </r>
  <r>
    <x v="6"/>
    <s v="85+"/>
    <x v="1"/>
    <s v="F"/>
    <s v="C00-D48"/>
    <n v="154"/>
    <x v="1"/>
  </r>
  <r>
    <x v="6"/>
    <s v="85+"/>
    <x v="1"/>
    <s v="F"/>
    <s v="D50-D89"/>
    <n v="4"/>
    <x v="5"/>
  </r>
  <r>
    <x v="6"/>
    <s v="85+"/>
    <x v="1"/>
    <s v="F"/>
    <s v="E00-E90"/>
    <n v="52"/>
    <x v="2"/>
  </r>
  <r>
    <x v="6"/>
    <s v="85+"/>
    <x v="1"/>
    <s v="F"/>
    <s v="F00-F99"/>
    <n v="178"/>
    <x v="10"/>
  </r>
  <r>
    <x v="6"/>
    <s v="85+"/>
    <x v="1"/>
    <s v="F"/>
    <s v="G00-G99"/>
    <n v="62"/>
    <x v="3"/>
  </r>
  <r>
    <x v="6"/>
    <s v="85+"/>
    <x v="1"/>
    <s v="F"/>
    <s v="H00-H59"/>
    <n v="1"/>
    <x v="5"/>
  </r>
  <r>
    <x v="6"/>
    <s v="85+"/>
    <x v="1"/>
    <s v="F"/>
    <s v="I00-I99"/>
    <n v="669"/>
    <x v="8"/>
  </r>
  <r>
    <x v="6"/>
    <s v="85+"/>
    <x v="1"/>
    <s v="F"/>
    <s v="J00-J99"/>
    <n v="355"/>
    <x v="4"/>
  </r>
  <r>
    <x v="6"/>
    <s v="85+"/>
    <x v="1"/>
    <s v="F"/>
    <s v="K00-K93"/>
    <n v="45"/>
    <x v="9"/>
  </r>
  <r>
    <x v="6"/>
    <s v="85+"/>
    <x v="1"/>
    <s v="F"/>
    <s v="L00-L99"/>
    <n v="7"/>
    <x v="5"/>
  </r>
  <r>
    <x v="6"/>
    <s v="85+"/>
    <x v="1"/>
    <s v="F"/>
    <s v="M00-M99"/>
    <n v="8"/>
    <x v="5"/>
  </r>
  <r>
    <x v="6"/>
    <s v="85+"/>
    <x v="1"/>
    <s v="F"/>
    <s v="N00-N99"/>
    <n v="56"/>
    <x v="11"/>
  </r>
  <r>
    <x v="6"/>
    <s v="85+"/>
    <x v="1"/>
    <s v="F"/>
    <s v="R00-R99"/>
    <n v="127"/>
    <x v="5"/>
  </r>
  <r>
    <x v="6"/>
    <s v="85+"/>
    <x v="1"/>
    <s v="F"/>
    <s v="V01-Y98"/>
    <n v="62"/>
    <x v="6"/>
  </r>
  <r>
    <x v="6"/>
    <s v="85+"/>
    <x v="1"/>
    <s v="M"/>
    <s v="A00-B99"/>
    <n v="32"/>
    <x v="0"/>
  </r>
  <r>
    <x v="6"/>
    <s v="85+"/>
    <x v="1"/>
    <s v="M"/>
    <s v="C00-D48"/>
    <n v="139"/>
    <x v="1"/>
  </r>
  <r>
    <x v="6"/>
    <s v="85+"/>
    <x v="1"/>
    <s v="M"/>
    <s v="D50-D89"/>
    <n v="4"/>
    <x v="5"/>
  </r>
  <r>
    <x v="6"/>
    <s v="85+"/>
    <x v="1"/>
    <s v="M"/>
    <s v="E00-E90"/>
    <n v="20"/>
    <x v="2"/>
  </r>
  <r>
    <x v="6"/>
    <s v="85+"/>
    <x v="1"/>
    <s v="M"/>
    <s v="F00-F99"/>
    <n v="66"/>
    <x v="10"/>
  </r>
  <r>
    <x v="6"/>
    <s v="85+"/>
    <x v="1"/>
    <s v="M"/>
    <s v="G00-G99"/>
    <n v="49"/>
    <x v="3"/>
  </r>
  <r>
    <x v="6"/>
    <s v="85+"/>
    <x v="1"/>
    <s v="M"/>
    <s v="I00-I99"/>
    <n v="325"/>
    <x v="8"/>
  </r>
  <r>
    <x v="6"/>
    <s v="85+"/>
    <x v="1"/>
    <s v="M"/>
    <s v="J00-J99"/>
    <n v="226"/>
    <x v="4"/>
  </r>
  <r>
    <x v="6"/>
    <s v="85+"/>
    <x v="1"/>
    <s v="M"/>
    <s v="K00-K93"/>
    <n v="24"/>
    <x v="9"/>
  </r>
  <r>
    <x v="6"/>
    <s v="85+"/>
    <x v="1"/>
    <s v="M"/>
    <s v="L00-L99"/>
    <n v="1"/>
    <x v="5"/>
  </r>
  <r>
    <x v="6"/>
    <s v="85+"/>
    <x v="1"/>
    <s v="M"/>
    <s v="M00-M99"/>
    <n v="2"/>
    <x v="5"/>
  </r>
  <r>
    <x v="6"/>
    <s v="85+"/>
    <x v="1"/>
    <s v="M"/>
    <s v="N00-N99"/>
    <n v="32"/>
    <x v="11"/>
  </r>
  <r>
    <x v="6"/>
    <s v="85+"/>
    <x v="1"/>
    <s v="M"/>
    <s v="R00-R99"/>
    <n v="51"/>
    <x v="5"/>
  </r>
  <r>
    <x v="6"/>
    <s v="85+"/>
    <x v="1"/>
    <s v="M"/>
    <s v="V01-Y98"/>
    <n v="28"/>
    <x v="6"/>
  </r>
  <r>
    <x v="7"/>
    <s v="0-24"/>
    <x v="0"/>
    <s v="F"/>
    <s v="C00-D48"/>
    <n v="2"/>
    <x v="1"/>
  </r>
  <r>
    <x v="7"/>
    <s v="0-24"/>
    <x v="0"/>
    <s v="F"/>
    <s v="D50-D89"/>
    <n v="1"/>
    <x v="5"/>
  </r>
  <r>
    <x v="7"/>
    <s v="0-24"/>
    <x v="0"/>
    <s v="F"/>
    <s v="E00-E90"/>
    <n v="1"/>
    <x v="2"/>
  </r>
  <r>
    <x v="7"/>
    <s v="0-24"/>
    <x v="0"/>
    <s v="F"/>
    <s v="F00-F99"/>
    <n v="1"/>
    <x v="10"/>
  </r>
  <r>
    <x v="7"/>
    <s v="0-24"/>
    <x v="0"/>
    <s v="F"/>
    <s v="G00-G99"/>
    <n v="1"/>
    <x v="3"/>
  </r>
  <r>
    <x v="7"/>
    <s v="0-24"/>
    <x v="0"/>
    <s v="F"/>
    <s v="I00-I99"/>
    <n v="3"/>
    <x v="8"/>
  </r>
  <r>
    <x v="7"/>
    <s v="0-24"/>
    <x v="0"/>
    <s v="F"/>
    <s v="P00-P96"/>
    <n v="4"/>
    <x v="5"/>
  </r>
  <r>
    <x v="7"/>
    <s v="0-24"/>
    <x v="0"/>
    <s v="F"/>
    <s v="Q00-Q99"/>
    <n v="4"/>
    <x v="5"/>
  </r>
  <r>
    <x v="7"/>
    <s v="0-24"/>
    <x v="0"/>
    <s v="F"/>
    <s v="V01-Y98"/>
    <n v="4"/>
    <x v="6"/>
  </r>
  <r>
    <x v="7"/>
    <s v="0-24"/>
    <x v="0"/>
    <s v="M"/>
    <s v="C00-D48"/>
    <n v="3"/>
    <x v="1"/>
  </r>
  <r>
    <x v="7"/>
    <s v="0-24"/>
    <x v="0"/>
    <s v="M"/>
    <s v="E00-E90"/>
    <n v="1"/>
    <x v="2"/>
  </r>
  <r>
    <x v="7"/>
    <s v="0-24"/>
    <x v="0"/>
    <s v="M"/>
    <s v="G00-G99"/>
    <n v="2"/>
    <x v="3"/>
  </r>
  <r>
    <x v="7"/>
    <s v="0-24"/>
    <x v="0"/>
    <s v="M"/>
    <s v="I00-I99"/>
    <n v="2"/>
    <x v="8"/>
  </r>
  <r>
    <x v="7"/>
    <s v="0-24"/>
    <x v="0"/>
    <s v="M"/>
    <s v="J00-J99"/>
    <n v="1"/>
    <x v="4"/>
  </r>
  <r>
    <x v="7"/>
    <s v="0-24"/>
    <x v="0"/>
    <s v="M"/>
    <s v="N00-N99"/>
    <n v="1"/>
    <x v="11"/>
  </r>
  <r>
    <x v="7"/>
    <s v="0-24"/>
    <x v="0"/>
    <s v="M"/>
    <s v="P00-P96"/>
    <n v="7"/>
    <x v="5"/>
  </r>
  <r>
    <x v="7"/>
    <s v="0-24"/>
    <x v="0"/>
    <s v="M"/>
    <s v="Q00-Q99"/>
    <n v="2"/>
    <x v="5"/>
  </r>
  <r>
    <x v="7"/>
    <s v="0-24"/>
    <x v="0"/>
    <s v="M"/>
    <s v="R00-R99"/>
    <n v="3"/>
    <x v="5"/>
  </r>
  <r>
    <x v="7"/>
    <s v="0-24"/>
    <x v="0"/>
    <s v="M"/>
    <s v="V01-Y98"/>
    <n v="5"/>
    <x v="6"/>
  </r>
  <r>
    <x v="7"/>
    <s v="25-44"/>
    <x v="0"/>
    <s v="F"/>
    <s v="C00-D48"/>
    <n v="14"/>
    <x v="1"/>
  </r>
  <r>
    <x v="7"/>
    <s v="25-44"/>
    <x v="0"/>
    <s v="F"/>
    <s v="E00-E90"/>
    <n v="1"/>
    <x v="2"/>
  </r>
  <r>
    <x v="7"/>
    <s v="25-44"/>
    <x v="0"/>
    <s v="F"/>
    <s v="F00-F99"/>
    <n v="1"/>
    <x v="10"/>
  </r>
  <r>
    <x v="7"/>
    <s v="25-44"/>
    <x v="0"/>
    <s v="F"/>
    <s v="I00-I99"/>
    <n v="1"/>
    <x v="8"/>
  </r>
  <r>
    <x v="7"/>
    <s v="25-44"/>
    <x v="0"/>
    <s v="F"/>
    <s v="J00-J99"/>
    <n v="2"/>
    <x v="4"/>
  </r>
  <r>
    <x v="7"/>
    <s v="25-44"/>
    <x v="0"/>
    <s v="F"/>
    <s v="N00-N99"/>
    <n v="1"/>
    <x v="11"/>
  </r>
  <r>
    <x v="7"/>
    <s v="25-44"/>
    <x v="0"/>
    <s v="F"/>
    <s v="R00-R99"/>
    <n v="2"/>
    <x v="5"/>
  </r>
  <r>
    <x v="7"/>
    <s v="25-44"/>
    <x v="0"/>
    <s v="F"/>
    <s v="V01-Y98"/>
    <n v="12"/>
    <x v="6"/>
  </r>
  <r>
    <x v="7"/>
    <s v="25-44"/>
    <x v="0"/>
    <s v="M"/>
    <s v="A00-B99"/>
    <n v="2"/>
    <x v="0"/>
  </r>
  <r>
    <x v="7"/>
    <s v="25-44"/>
    <x v="0"/>
    <s v="M"/>
    <s v="C00-D48"/>
    <n v="16"/>
    <x v="1"/>
  </r>
  <r>
    <x v="7"/>
    <s v="25-44"/>
    <x v="0"/>
    <s v="M"/>
    <s v="F00-F99"/>
    <n v="1"/>
    <x v="10"/>
  </r>
  <r>
    <x v="7"/>
    <s v="25-44"/>
    <x v="0"/>
    <s v="M"/>
    <s v="G00-G99"/>
    <n v="5"/>
    <x v="3"/>
  </r>
  <r>
    <x v="7"/>
    <s v="25-44"/>
    <x v="0"/>
    <s v="M"/>
    <s v="I00-I99"/>
    <n v="7"/>
    <x v="8"/>
  </r>
  <r>
    <x v="7"/>
    <s v="25-44"/>
    <x v="0"/>
    <s v="M"/>
    <s v="K00-K93"/>
    <n v="1"/>
    <x v="9"/>
  </r>
  <r>
    <x v="7"/>
    <s v="25-44"/>
    <x v="0"/>
    <s v="M"/>
    <s v="R00-R99"/>
    <n v="3"/>
    <x v="5"/>
  </r>
  <r>
    <x v="7"/>
    <s v="25-44"/>
    <x v="0"/>
    <s v="M"/>
    <s v="V01-Y98"/>
    <n v="23"/>
    <x v="6"/>
  </r>
  <r>
    <x v="7"/>
    <s v="45-64"/>
    <x v="0"/>
    <s v="F"/>
    <s v="A00-B99"/>
    <n v="8"/>
    <x v="0"/>
  </r>
  <r>
    <x v="7"/>
    <s v="45-64"/>
    <x v="0"/>
    <s v="F"/>
    <s v="C00-D48"/>
    <n v="100"/>
    <x v="1"/>
  </r>
  <r>
    <x v="7"/>
    <s v="45-64"/>
    <x v="0"/>
    <s v="F"/>
    <s v="E00-E90"/>
    <n v="1"/>
    <x v="2"/>
  </r>
  <r>
    <x v="7"/>
    <s v="45-64"/>
    <x v="0"/>
    <s v="F"/>
    <s v="F00-F99"/>
    <n v="7"/>
    <x v="10"/>
  </r>
  <r>
    <x v="7"/>
    <s v="45-64"/>
    <x v="0"/>
    <s v="F"/>
    <s v="G00-G99"/>
    <n v="7"/>
    <x v="3"/>
  </r>
  <r>
    <x v="7"/>
    <s v="45-64"/>
    <x v="0"/>
    <s v="F"/>
    <s v="I00-I99"/>
    <n v="21"/>
    <x v="8"/>
  </r>
  <r>
    <x v="7"/>
    <s v="45-64"/>
    <x v="0"/>
    <s v="F"/>
    <s v="J00-J99"/>
    <n v="19"/>
    <x v="4"/>
  </r>
  <r>
    <x v="7"/>
    <s v="45-64"/>
    <x v="0"/>
    <s v="F"/>
    <s v="K00-K93"/>
    <n v="16"/>
    <x v="9"/>
  </r>
  <r>
    <x v="7"/>
    <s v="45-64"/>
    <x v="0"/>
    <s v="F"/>
    <s v="M00-M99"/>
    <n v="2"/>
    <x v="5"/>
  </r>
  <r>
    <x v="7"/>
    <s v="45-64"/>
    <x v="0"/>
    <s v="F"/>
    <s v="Q00-Q99"/>
    <n v="1"/>
    <x v="5"/>
  </r>
  <r>
    <x v="7"/>
    <s v="45-64"/>
    <x v="0"/>
    <s v="F"/>
    <s v="R00-R99"/>
    <n v="5"/>
    <x v="5"/>
  </r>
  <r>
    <x v="7"/>
    <s v="45-64"/>
    <x v="0"/>
    <s v="F"/>
    <s v="V01-Y98"/>
    <n v="31"/>
    <x v="6"/>
  </r>
  <r>
    <x v="7"/>
    <s v="45-64"/>
    <x v="0"/>
    <s v="M"/>
    <s v="A00-B99"/>
    <n v="2"/>
    <x v="0"/>
  </r>
  <r>
    <x v="7"/>
    <s v="45-64"/>
    <x v="0"/>
    <s v="M"/>
    <s v="C00-D48"/>
    <n v="134"/>
    <x v="1"/>
  </r>
  <r>
    <x v="7"/>
    <s v="45-64"/>
    <x v="0"/>
    <s v="M"/>
    <s v="E00-E90"/>
    <n v="4"/>
    <x v="2"/>
  </r>
  <r>
    <x v="7"/>
    <s v="45-64"/>
    <x v="0"/>
    <s v="M"/>
    <s v="F00-F99"/>
    <n v="8"/>
    <x v="10"/>
  </r>
  <r>
    <x v="7"/>
    <s v="45-64"/>
    <x v="0"/>
    <s v="M"/>
    <s v="G00-G99"/>
    <n v="9"/>
    <x v="3"/>
  </r>
  <r>
    <x v="7"/>
    <s v="45-64"/>
    <x v="0"/>
    <s v="M"/>
    <s v="I00-I99"/>
    <n v="78"/>
    <x v="8"/>
  </r>
  <r>
    <x v="7"/>
    <s v="45-64"/>
    <x v="0"/>
    <s v="M"/>
    <s v="J00-J99"/>
    <n v="21"/>
    <x v="4"/>
  </r>
  <r>
    <x v="7"/>
    <s v="45-64"/>
    <x v="0"/>
    <s v="M"/>
    <s v="K00-K93"/>
    <n v="27"/>
    <x v="9"/>
  </r>
  <r>
    <x v="7"/>
    <s v="45-64"/>
    <x v="0"/>
    <s v="M"/>
    <s v="M00-M99"/>
    <n v="2"/>
    <x v="5"/>
  </r>
  <r>
    <x v="7"/>
    <s v="45-64"/>
    <x v="0"/>
    <s v="M"/>
    <s v="Q00-Q99"/>
    <n v="2"/>
    <x v="5"/>
  </r>
  <r>
    <x v="7"/>
    <s v="45-64"/>
    <x v="0"/>
    <s v="M"/>
    <s v="R00-R99"/>
    <n v="21"/>
    <x v="5"/>
  </r>
  <r>
    <x v="7"/>
    <s v="45-64"/>
    <x v="0"/>
    <s v="M"/>
    <s v="V01-Y98"/>
    <n v="54"/>
    <x v="6"/>
  </r>
  <r>
    <x v="7"/>
    <s v="65-74"/>
    <x v="1"/>
    <s v="F"/>
    <s v="A00-B99"/>
    <n v="6"/>
    <x v="0"/>
  </r>
  <r>
    <x v="7"/>
    <s v="65-74"/>
    <x v="1"/>
    <s v="F"/>
    <s v="C00-D48"/>
    <n v="122"/>
    <x v="1"/>
  </r>
  <r>
    <x v="7"/>
    <s v="65-74"/>
    <x v="1"/>
    <s v="F"/>
    <s v="E00-E90"/>
    <n v="5"/>
    <x v="2"/>
  </r>
  <r>
    <x v="7"/>
    <s v="65-74"/>
    <x v="1"/>
    <s v="F"/>
    <s v="F00-F99"/>
    <n v="10"/>
    <x v="10"/>
  </r>
  <r>
    <x v="7"/>
    <s v="65-74"/>
    <x v="1"/>
    <s v="F"/>
    <s v="G00-G99"/>
    <n v="12"/>
    <x v="3"/>
  </r>
  <r>
    <x v="7"/>
    <s v="65-74"/>
    <x v="1"/>
    <s v="F"/>
    <s v="H00-H59"/>
    <n v="1"/>
    <x v="5"/>
  </r>
  <r>
    <x v="7"/>
    <s v="65-74"/>
    <x v="1"/>
    <s v="F"/>
    <s v="I00-I99"/>
    <n v="63"/>
    <x v="8"/>
  </r>
  <r>
    <x v="7"/>
    <s v="65-74"/>
    <x v="1"/>
    <s v="F"/>
    <s v="J00-J99"/>
    <n v="27"/>
    <x v="4"/>
  </r>
  <r>
    <x v="7"/>
    <s v="65-74"/>
    <x v="1"/>
    <s v="F"/>
    <s v="K00-K93"/>
    <n v="13"/>
    <x v="9"/>
  </r>
  <r>
    <x v="7"/>
    <s v="65-74"/>
    <x v="1"/>
    <s v="F"/>
    <s v="L00-L99"/>
    <n v="2"/>
    <x v="5"/>
  </r>
  <r>
    <x v="7"/>
    <s v="65-74"/>
    <x v="1"/>
    <s v="F"/>
    <s v="M00-M99"/>
    <n v="4"/>
    <x v="5"/>
  </r>
  <r>
    <x v="7"/>
    <s v="65-74"/>
    <x v="1"/>
    <s v="F"/>
    <s v="N00-N99"/>
    <n v="3"/>
    <x v="11"/>
  </r>
  <r>
    <x v="7"/>
    <s v="65-74"/>
    <x v="1"/>
    <s v="F"/>
    <s v="Q00-Q99"/>
    <n v="1"/>
    <x v="5"/>
  </r>
  <r>
    <x v="7"/>
    <s v="65-74"/>
    <x v="1"/>
    <s v="F"/>
    <s v="R00-R99"/>
    <n v="6"/>
    <x v="5"/>
  </r>
  <r>
    <x v="7"/>
    <s v="65-74"/>
    <x v="1"/>
    <s v="F"/>
    <s v="V01-Y98"/>
    <n v="16"/>
    <x v="6"/>
  </r>
  <r>
    <x v="7"/>
    <s v="65-74"/>
    <x v="1"/>
    <s v="M"/>
    <s v="A00-B99"/>
    <n v="5"/>
    <x v="0"/>
  </r>
  <r>
    <x v="7"/>
    <s v="65-74"/>
    <x v="1"/>
    <s v="M"/>
    <s v="C00-D48"/>
    <n v="199"/>
    <x v="1"/>
  </r>
  <r>
    <x v="7"/>
    <s v="65-74"/>
    <x v="1"/>
    <s v="M"/>
    <s v="E00-E90"/>
    <n v="8"/>
    <x v="2"/>
  </r>
  <r>
    <x v="7"/>
    <s v="65-74"/>
    <x v="1"/>
    <s v="M"/>
    <s v="F00-F99"/>
    <n v="8"/>
    <x v="10"/>
  </r>
  <r>
    <x v="7"/>
    <s v="65-74"/>
    <x v="1"/>
    <s v="M"/>
    <s v="G00-G99"/>
    <n v="18"/>
    <x v="3"/>
  </r>
  <r>
    <x v="7"/>
    <s v="65-74"/>
    <x v="1"/>
    <s v="M"/>
    <s v="I00-I99"/>
    <n v="100"/>
    <x v="8"/>
  </r>
  <r>
    <x v="7"/>
    <s v="65-74"/>
    <x v="1"/>
    <s v="M"/>
    <s v="J00-J99"/>
    <n v="56"/>
    <x v="4"/>
  </r>
  <r>
    <x v="7"/>
    <s v="65-74"/>
    <x v="1"/>
    <s v="M"/>
    <s v="K00-K93"/>
    <n v="19"/>
    <x v="9"/>
  </r>
  <r>
    <x v="7"/>
    <s v="65-74"/>
    <x v="1"/>
    <s v="M"/>
    <s v="L00-L99"/>
    <n v="2"/>
    <x v="5"/>
  </r>
  <r>
    <x v="7"/>
    <s v="65-74"/>
    <x v="1"/>
    <s v="M"/>
    <s v="M00-M99"/>
    <n v="4"/>
    <x v="5"/>
  </r>
  <r>
    <x v="7"/>
    <s v="65-74"/>
    <x v="1"/>
    <s v="M"/>
    <s v="N00-N99"/>
    <n v="7"/>
    <x v="11"/>
  </r>
  <r>
    <x v="7"/>
    <s v="65-74"/>
    <x v="1"/>
    <s v="M"/>
    <s v="R00-R99"/>
    <n v="14"/>
    <x v="5"/>
  </r>
  <r>
    <x v="7"/>
    <s v="65-74"/>
    <x v="1"/>
    <s v="M"/>
    <s v="V01-Y98"/>
    <n v="20"/>
    <x v="6"/>
  </r>
  <r>
    <x v="7"/>
    <s v="75-84"/>
    <x v="1"/>
    <s v="F"/>
    <s v="A00-B99"/>
    <n v="16"/>
    <x v="0"/>
  </r>
  <r>
    <x v="7"/>
    <s v="75-84"/>
    <x v="1"/>
    <s v="F"/>
    <s v="C00-D48"/>
    <n v="169"/>
    <x v="1"/>
  </r>
  <r>
    <x v="7"/>
    <s v="75-84"/>
    <x v="1"/>
    <s v="F"/>
    <s v="D50-D89"/>
    <n v="1"/>
    <x v="5"/>
  </r>
  <r>
    <x v="7"/>
    <s v="75-84"/>
    <x v="1"/>
    <s v="F"/>
    <s v="E00-E90"/>
    <n v="22"/>
    <x v="2"/>
  </r>
  <r>
    <x v="7"/>
    <s v="75-84"/>
    <x v="1"/>
    <s v="F"/>
    <s v="F00-F99"/>
    <n v="40"/>
    <x v="10"/>
  </r>
  <r>
    <x v="7"/>
    <s v="75-84"/>
    <x v="1"/>
    <s v="F"/>
    <s v="G00-G99"/>
    <n v="49"/>
    <x v="3"/>
  </r>
  <r>
    <x v="7"/>
    <s v="75-84"/>
    <x v="1"/>
    <s v="F"/>
    <s v="I00-I99"/>
    <n v="200"/>
    <x v="8"/>
  </r>
  <r>
    <x v="7"/>
    <s v="75-84"/>
    <x v="1"/>
    <s v="F"/>
    <s v="J00-J99"/>
    <n v="95"/>
    <x v="4"/>
  </r>
  <r>
    <x v="7"/>
    <s v="75-84"/>
    <x v="1"/>
    <s v="F"/>
    <s v="K00-K93"/>
    <n v="21"/>
    <x v="9"/>
  </r>
  <r>
    <x v="7"/>
    <s v="75-84"/>
    <x v="1"/>
    <s v="F"/>
    <s v="L00-L99"/>
    <n v="4"/>
    <x v="5"/>
  </r>
  <r>
    <x v="7"/>
    <s v="75-84"/>
    <x v="1"/>
    <s v="F"/>
    <s v="M00-M99"/>
    <n v="7"/>
    <x v="5"/>
  </r>
  <r>
    <x v="7"/>
    <s v="75-84"/>
    <x v="1"/>
    <s v="F"/>
    <s v="N00-N99"/>
    <n v="21"/>
    <x v="11"/>
  </r>
  <r>
    <x v="7"/>
    <s v="75-84"/>
    <x v="1"/>
    <s v="F"/>
    <s v="R00-R99"/>
    <n v="28"/>
    <x v="5"/>
  </r>
  <r>
    <x v="7"/>
    <s v="75-84"/>
    <x v="1"/>
    <s v="F"/>
    <s v="V01-Y98"/>
    <n v="33"/>
    <x v="6"/>
  </r>
  <r>
    <x v="7"/>
    <s v="75-84"/>
    <x v="1"/>
    <s v="M"/>
    <s v="A00-B99"/>
    <n v="9"/>
    <x v="0"/>
  </r>
  <r>
    <x v="7"/>
    <s v="75-84"/>
    <x v="1"/>
    <s v="M"/>
    <s v="C00-D48"/>
    <n v="211"/>
    <x v="1"/>
  </r>
  <r>
    <x v="7"/>
    <s v="75-84"/>
    <x v="1"/>
    <s v="M"/>
    <s v="D50-D89"/>
    <n v="1"/>
    <x v="5"/>
  </r>
  <r>
    <x v="7"/>
    <s v="75-84"/>
    <x v="1"/>
    <s v="M"/>
    <s v="E00-E90"/>
    <n v="14"/>
    <x v="2"/>
  </r>
  <r>
    <x v="7"/>
    <s v="75-84"/>
    <x v="1"/>
    <s v="M"/>
    <s v="F00-F99"/>
    <n v="43"/>
    <x v="10"/>
  </r>
  <r>
    <x v="7"/>
    <s v="75-84"/>
    <x v="1"/>
    <s v="M"/>
    <s v="G00-G99"/>
    <n v="57"/>
    <x v="3"/>
  </r>
  <r>
    <x v="7"/>
    <s v="75-84"/>
    <x v="1"/>
    <s v="M"/>
    <s v="I00-I99"/>
    <n v="240"/>
    <x v="8"/>
  </r>
  <r>
    <x v="7"/>
    <s v="75-84"/>
    <x v="1"/>
    <s v="M"/>
    <s v="J00-J99"/>
    <n v="122"/>
    <x v="4"/>
  </r>
  <r>
    <x v="7"/>
    <s v="75-84"/>
    <x v="1"/>
    <s v="M"/>
    <s v="K00-K93"/>
    <n v="30"/>
    <x v="9"/>
  </r>
  <r>
    <x v="7"/>
    <s v="75-84"/>
    <x v="1"/>
    <s v="M"/>
    <s v="L00-L99"/>
    <n v="1"/>
    <x v="5"/>
  </r>
  <r>
    <x v="7"/>
    <s v="75-84"/>
    <x v="1"/>
    <s v="M"/>
    <s v="M00-M99"/>
    <n v="4"/>
    <x v="5"/>
  </r>
  <r>
    <x v="7"/>
    <s v="75-84"/>
    <x v="1"/>
    <s v="M"/>
    <s v="N00-N99"/>
    <n v="19"/>
    <x v="11"/>
  </r>
  <r>
    <x v="7"/>
    <s v="75-84"/>
    <x v="1"/>
    <s v="M"/>
    <s v="R00-R99"/>
    <n v="40"/>
    <x v="5"/>
  </r>
  <r>
    <x v="7"/>
    <s v="75-84"/>
    <x v="1"/>
    <s v="M"/>
    <s v="V01-Y98"/>
    <n v="20"/>
    <x v="6"/>
  </r>
  <r>
    <x v="7"/>
    <s v="85+"/>
    <x v="1"/>
    <s v="F"/>
    <s v="A00-B99"/>
    <n v="22"/>
    <x v="0"/>
  </r>
  <r>
    <x v="7"/>
    <s v="85+"/>
    <x v="1"/>
    <s v="F"/>
    <s v="C00-D48"/>
    <n v="156"/>
    <x v="1"/>
  </r>
  <r>
    <x v="7"/>
    <s v="85+"/>
    <x v="1"/>
    <s v="F"/>
    <s v="D50-D89"/>
    <n v="11"/>
    <x v="5"/>
  </r>
  <r>
    <x v="7"/>
    <s v="85+"/>
    <x v="1"/>
    <s v="F"/>
    <s v="E00-E90"/>
    <n v="25"/>
    <x v="2"/>
  </r>
  <r>
    <x v="7"/>
    <s v="85+"/>
    <x v="1"/>
    <s v="F"/>
    <s v="F00-F99"/>
    <n v="146"/>
    <x v="10"/>
  </r>
  <r>
    <x v="7"/>
    <s v="85+"/>
    <x v="1"/>
    <s v="F"/>
    <s v="G00-G99"/>
    <n v="55"/>
    <x v="3"/>
  </r>
  <r>
    <x v="7"/>
    <s v="85+"/>
    <x v="1"/>
    <s v="F"/>
    <s v="H00-H59"/>
    <n v="1"/>
    <x v="5"/>
  </r>
  <r>
    <x v="7"/>
    <s v="85+"/>
    <x v="1"/>
    <s v="F"/>
    <s v="I00-I99"/>
    <n v="493"/>
    <x v="8"/>
  </r>
  <r>
    <x v="7"/>
    <s v="85+"/>
    <x v="1"/>
    <s v="F"/>
    <s v="J00-J99"/>
    <n v="149"/>
    <x v="4"/>
  </r>
  <r>
    <x v="7"/>
    <s v="85+"/>
    <x v="1"/>
    <s v="F"/>
    <s v="K00-K93"/>
    <n v="50"/>
    <x v="9"/>
  </r>
  <r>
    <x v="7"/>
    <s v="85+"/>
    <x v="1"/>
    <s v="F"/>
    <s v="L00-L99"/>
    <n v="3"/>
    <x v="5"/>
  </r>
  <r>
    <x v="7"/>
    <s v="85+"/>
    <x v="1"/>
    <s v="F"/>
    <s v="M00-M99"/>
    <n v="4"/>
    <x v="5"/>
  </r>
  <r>
    <x v="7"/>
    <s v="85+"/>
    <x v="1"/>
    <s v="F"/>
    <s v="N00-N99"/>
    <n v="38"/>
    <x v="11"/>
  </r>
  <r>
    <x v="7"/>
    <s v="85+"/>
    <x v="1"/>
    <s v="F"/>
    <s v="R00-R99"/>
    <n v="96"/>
    <x v="5"/>
  </r>
  <r>
    <x v="7"/>
    <s v="85+"/>
    <x v="1"/>
    <s v="F"/>
    <s v="V01-Y98"/>
    <n v="52"/>
    <x v="6"/>
  </r>
  <r>
    <x v="7"/>
    <s v="85+"/>
    <x v="1"/>
    <s v="M"/>
    <s v="A00-B99"/>
    <n v="14"/>
    <x v="0"/>
  </r>
  <r>
    <x v="7"/>
    <s v="85+"/>
    <x v="1"/>
    <s v="M"/>
    <s v="C00-D48"/>
    <n v="133"/>
    <x v="1"/>
  </r>
  <r>
    <x v="7"/>
    <s v="85+"/>
    <x v="1"/>
    <s v="M"/>
    <s v="D50-D89"/>
    <n v="1"/>
    <x v="5"/>
  </r>
  <r>
    <x v="7"/>
    <s v="85+"/>
    <x v="1"/>
    <s v="M"/>
    <s v="E00-E90"/>
    <n v="14"/>
    <x v="2"/>
  </r>
  <r>
    <x v="7"/>
    <s v="85+"/>
    <x v="1"/>
    <s v="M"/>
    <s v="F00-F99"/>
    <n v="67"/>
    <x v="10"/>
  </r>
  <r>
    <x v="7"/>
    <s v="85+"/>
    <x v="1"/>
    <s v="M"/>
    <s v="G00-G99"/>
    <n v="39"/>
    <x v="3"/>
  </r>
  <r>
    <x v="7"/>
    <s v="85+"/>
    <x v="1"/>
    <s v="M"/>
    <s v="I00-I99"/>
    <n v="265"/>
    <x v="8"/>
  </r>
  <r>
    <x v="7"/>
    <s v="85+"/>
    <x v="1"/>
    <s v="M"/>
    <s v="J00-J99"/>
    <n v="144"/>
    <x v="4"/>
  </r>
  <r>
    <x v="7"/>
    <s v="85+"/>
    <x v="1"/>
    <s v="M"/>
    <s v="K00-K93"/>
    <n v="24"/>
    <x v="9"/>
  </r>
  <r>
    <x v="7"/>
    <s v="85+"/>
    <x v="1"/>
    <s v="M"/>
    <s v="L00-L99"/>
    <n v="3"/>
    <x v="5"/>
  </r>
  <r>
    <x v="7"/>
    <s v="85+"/>
    <x v="1"/>
    <s v="M"/>
    <s v="M00-M99"/>
    <n v="2"/>
    <x v="5"/>
  </r>
  <r>
    <x v="7"/>
    <s v="85+"/>
    <x v="1"/>
    <s v="M"/>
    <s v="N00-N99"/>
    <n v="24"/>
    <x v="11"/>
  </r>
  <r>
    <x v="7"/>
    <s v="85+"/>
    <x v="1"/>
    <s v="M"/>
    <s v="R00-R99"/>
    <n v="44"/>
    <x v="5"/>
  </r>
  <r>
    <x v="7"/>
    <s v="85+"/>
    <x v="1"/>
    <s v="M"/>
    <s v="V01-Y98"/>
    <n v="31"/>
    <x v="6"/>
  </r>
  <r>
    <x v="8"/>
    <s v="0-24"/>
    <x v="0"/>
    <s v="F"/>
    <s v="C00-D48"/>
    <n v="3"/>
    <x v="1"/>
  </r>
  <r>
    <x v="8"/>
    <s v="0-24"/>
    <x v="0"/>
    <s v="F"/>
    <s v="E00-E90"/>
    <n v="1"/>
    <x v="2"/>
  </r>
  <r>
    <x v="8"/>
    <s v="0-24"/>
    <x v="0"/>
    <s v="F"/>
    <s v="G00-G99"/>
    <n v="1"/>
    <x v="3"/>
  </r>
  <r>
    <x v="8"/>
    <s v="0-24"/>
    <x v="0"/>
    <s v="F"/>
    <s v="M00-M99"/>
    <n v="1"/>
    <x v="5"/>
  </r>
  <r>
    <x v="8"/>
    <s v="0-24"/>
    <x v="0"/>
    <s v="F"/>
    <s v="P00-P96"/>
    <n v="3"/>
    <x v="5"/>
  </r>
  <r>
    <x v="8"/>
    <s v="0-24"/>
    <x v="0"/>
    <s v="F"/>
    <s v="Q00-Q99"/>
    <n v="3"/>
    <x v="5"/>
  </r>
  <r>
    <x v="8"/>
    <s v="0-24"/>
    <x v="0"/>
    <s v="F"/>
    <s v="R00-R99"/>
    <n v="1"/>
    <x v="5"/>
  </r>
  <r>
    <x v="8"/>
    <s v="0-24"/>
    <x v="0"/>
    <s v="F"/>
    <s v="V01-Y98"/>
    <n v="5"/>
    <x v="6"/>
  </r>
  <r>
    <x v="8"/>
    <s v="0-24"/>
    <x v="0"/>
    <s v="M"/>
    <s v="C00-D48"/>
    <n v="1"/>
    <x v="1"/>
  </r>
  <r>
    <x v="8"/>
    <s v="0-24"/>
    <x v="0"/>
    <s v="M"/>
    <s v="G00-G99"/>
    <n v="1"/>
    <x v="3"/>
  </r>
  <r>
    <x v="8"/>
    <s v="0-24"/>
    <x v="0"/>
    <s v="M"/>
    <s v="J00-J99"/>
    <n v="1"/>
    <x v="4"/>
  </r>
  <r>
    <x v="8"/>
    <s v="0-24"/>
    <x v="0"/>
    <s v="M"/>
    <s v="P00-P96"/>
    <n v="10"/>
    <x v="5"/>
  </r>
  <r>
    <x v="8"/>
    <s v="0-24"/>
    <x v="0"/>
    <s v="M"/>
    <s v="Q00-Q99"/>
    <n v="3"/>
    <x v="5"/>
  </r>
  <r>
    <x v="8"/>
    <s v="0-24"/>
    <x v="0"/>
    <s v="M"/>
    <s v="R00-R99"/>
    <n v="1"/>
    <x v="5"/>
  </r>
  <r>
    <x v="8"/>
    <s v="0-24"/>
    <x v="0"/>
    <s v="M"/>
    <s v="V01-Y98"/>
    <n v="13"/>
    <x v="6"/>
  </r>
  <r>
    <x v="8"/>
    <s v="25-44"/>
    <x v="0"/>
    <s v="F"/>
    <s v="C00-D48"/>
    <n v="11"/>
    <x v="1"/>
  </r>
  <r>
    <x v="8"/>
    <s v="25-44"/>
    <x v="0"/>
    <s v="F"/>
    <s v="F00-F99"/>
    <n v="3"/>
    <x v="10"/>
  </r>
  <r>
    <x v="8"/>
    <s v="25-44"/>
    <x v="0"/>
    <s v="F"/>
    <s v="I00-I99"/>
    <n v="1"/>
    <x v="8"/>
  </r>
  <r>
    <x v="8"/>
    <s v="25-44"/>
    <x v="0"/>
    <s v="F"/>
    <s v="Q00-Q99"/>
    <n v="1"/>
    <x v="5"/>
  </r>
  <r>
    <x v="8"/>
    <s v="25-44"/>
    <x v="0"/>
    <s v="F"/>
    <s v="V01-Y98"/>
    <n v="8"/>
    <x v="6"/>
  </r>
  <r>
    <x v="8"/>
    <s v="25-44"/>
    <x v="0"/>
    <s v="M"/>
    <s v="A00-B99"/>
    <n v="1"/>
    <x v="0"/>
  </r>
  <r>
    <x v="8"/>
    <s v="25-44"/>
    <x v="0"/>
    <s v="M"/>
    <s v="C00-D48"/>
    <n v="15"/>
    <x v="1"/>
  </r>
  <r>
    <x v="8"/>
    <s v="25-44"/>
    <x v="0"/>
    <s v="M"/>
    <s v="F00-F99"/>
    <n v="1"/>
    <x v="10"/>
  </r>
  <r>
    <x v="8"/>
    <s v="25-44"/>
    <x v="0"/>
    <s v="M"/>
    <s v="G00-G99"/>
    <n v="2"/>
    <x v="3"/>
  </r>
  <r>
    <x v="8"/>
    <s v="25-44"/>
    <x v="0"/>
    <s v="M"/>
    <s v="I00-I99"/>
    <n v="6"/>
    <x v="8"/>
  </r>
  <r>
    <x v="8"/>
    <s v="25-44"/>
    <x v="0"/>
    <s v="M"/>
    <s v="J00-J99"/>
    <n v="2"/>
    <x v="4"/>
  </r>
  <r>
    <x v="8"/>
    <s v="25-44"/>
    <x v="0"/>
    <s v="M"/>
    <s v="K00-K93"/>
    <n v="1"/>
    <x v="9"/>
  </r>
  <r>
    <x v="8"/>
    <s v="25-44"/>
    <x v="0"/>
    <s v="M"/>
    <s v="Q00-Q99"/>
    <n v="1"/>
    <x v="5"/>
  </r>
  <r>
    <x v="8"/>
    <s v="25-44"/>
    <x v="0"/>
    <s v="M"/>
    <s v="R00-R99"/>
    <n v="5"/>
    <x v="5"/>
  </r>
  <r>
    <x v="8"/>
    <s v="25-44"/>
    <x v="0"/>
    <s v="M"/>
    <s v="V01-Y98"/>
    <n v="27"/>
    <x v="6"/>
  </r>
  <r>
    <x v="8"/>
    <s v="45-64"/>
    <x v="0"/>
    <s v="F"/>
    <s v="A00-B99"/>
    <n v="4"/>
    <x v="0"/>
  </r>
  <r>
    <x v="8"/>
    <s v="45-64"/>
    <x v="0"/>
    <s v="F"/>
    <s v="C00-D48"/>
    <n v="109"/>
    <x v="1"/>
  </r>
  <r>
    <x v="8"/>
    <s v="45-64"/>
    <x v="0"/>
    <s v="F"/>
    <s v="E00-E90"/>
    <n v="8"/>
    <x v="2"/>
  </r>
  <r>
    <x v="8"/>
    <s v="45-64"/>
    <x v="0"/>
    <s v="F"/>
    <s v="F00-F99"/>
    <n v="7"/>
    <x v="10"/>
  </r>
  <r>
    <x v="8"/>
    <s v="45-64"/>
    <x v="0"/>
    <s v="F"/>
    <s v="G00-G99"/>
    <n v="9"/>
    <x v="3"/>
  </r>
  <r>
    <x v="8"/>
    <s v="45-64"/>
    <x v="0"/>
    <s v="F"/>
    <s v="I00-I99"/>
    <n v="35"/>
    <x v="8"/>
  </r>
  <r>
    <x v="8"/>
    <s v="45-64"/>
    <x v="0"/>
    <s v="F"/>
    <s v="J00-J99"/>
    <n v="18"/>
    <x v="4"/>
  </r>
  <r>
    <x v="8"/>
    <s v="45-64"/>
    <x v="0"/>
    <s v="F"/>
    <s v="K00-K93"/>
    <n v="16"/>
    <x v="9"/>
  </r>
  <r>
    <x v="8"/>
    <s v="45-64"/>
    <x v="0"/>
    <s v="F"/>
    <s v="M00-M99"/>
    <n v="3"/>
    <x v="5"/>
  </r>
  <r>
    <x v="8"/>
    <s v="45-64"/>
    <x v="0"/>
    <s v="F"/>
    <s v="N00-N99"/>
    <n v="2"/>
    <x v="11"/>
  </r>
  <r>
    <x v="8"/>
    <s v="45-64"/>
    <x v="0"/>
    <s v="F"/>
    <s v="Q00-Q99"/>
    <n v="2"/>
    <x v="5"/>
  </r>
  <r>
    <x v="8"/>
    <s v="45-64"/>
    <x v="0"/>
    <s v="F"/>
    <s v="R00-R99"/>
    <n v="9"/>
    <x v="5"/>
  </r>
  <r>
    <x v="8"/>
    <s v="45-64"/>
    <x v="0"/>
    <s v="F"/>
    <s v="V01-Y98"/>
    <n v="20"/>
    <x v="6"/>
  </r>
  <r>
    <x v="8"/>
    <s v="45-64"/>
    <x v="0"/>
    <s v="M"/>
    <s v="A00-B99"/>
    <n v="5"/>
    <x v="0"/>
  </r>
  <r>
    <x v="8"/>
    <s v="45-64"/>
    <x v="0"/>
    <s v="M"/>
    <s v="C00-D48"/>
    <n v="136"/>
    <x v="1"/>
  </r>
  <r>
    <x v="8"/>
    <s v="45-64"/>
    <x v="0"/>
    <s v="M"/>
    <s v="D50-D89"/>
    <n v="2"/>
    <x v="5"/>
  </r>
  <r>
    <x v="8"/>
    <s v="45-64"/>
    <x v="0"/>
    <s v="M"/>
    <s v="E00-E90"/>
    <n v="2"/>
    <x v="2"/>
  </r>
  <r>
    <x v="8"/>
    <s v="45-64"/>
    <x v="0"/>
    <s v="M"/>
    <s v="F00-F99"/>
    <n v="4"/>
    <x v="10"/>
  </r>
  <r>
    <x v="8"/>
    <s v="45-64"/>
    <x v="0"/>
    <s v="M"/>
    <s v="G00-G99"/>
    <n v="11"/>
    <x v="3"/>
  </r>
  <r>
    <x v="8"/>
    <s v="45-64"/>
    <x v="0"/>
    <s v="M"/>
    <s v="I00-I99"/>
    <n v="59"/>
    <x v="8"/>
  </r>
  <r>
    <x v="8"/>
    <s v="45-64"/>
    <x v="0"/>
    <s v="M"/>
    <s v="J00-J99"/>
    <n v="26"/>
    <x v="4"/>
  </r>
  <r>
    <x v="8"/>
    <s v="45-64"/>
    <x v="0"/>
    <s v="M"/>
    <s v="K00-K93"/>
    <n v="27"/>
    <x v="9"/>
  </r>
  <r>
    <x v="8"/>
    <s v="45-64"/>
    <x v="0"/>
    <s v="M"/>
    <s v="M00-M99"/>
    <n v="3"/>
    <x v="5"/>
  </r>
  <r>
    <x v="8"/>
    <s v="45-64"/>
    <x v="0"/>
    <s v="M"/>
    <s v="N00-N99"/>
    <n v="1"/>
    <x v="11"/>
  </r>
  <r>
    <x v="8"/>
    <s v="45-64"/>
    <x v="0"/>
    <s v="M"/>
    <s v="Q00-Q99"/>
    <n v="1"/>
    <x v="5"/>
  </r>
  <r>
    <x v="8"/>
    <s v="45-64"/>
    <x v="0"/>
    <s v="M"/>
    <s v="R00-R99"/>
    <n v="21"/>
    <x v="5"/>
  </r>
  <r>
    <x v="8"/>
    <s v="45-64"/>
    <x v="0"/>
    <s v="M"/>
    <s v="V01-Y98"/>
    <n v="45"/>
    <x v="6"/>
  </r>
  <r>
    <x v="8"/>
    <s v="65-74"/>
    <x v="1"/>
    <s v="F"/>
    <s v="A00-B99"/>
    <n v="4"/>
    <x v="0"/>
  </r>
  <r>
    <x v="8"/>
    <s v="65-74"/>
    <x v="1"/>
    <s v="F"/>
    <s v="C00-D48"/>
    <n v="107"/>
    <x v="1"/>
  </r>
  <r>
    <x v="8"/>
    <s v="65-74"/>
    <x v="1"/>
    <s v="F"/>
    <s v="D50-D89"/>
    <n v="1"/>
    <x v="5"/>
  </r>
  <r>
    <x v="8"/>
    <s v="65-74"/>
    <x v="1"/>
    <s v="F"/>
    <s v="E00-E90"/>
    <n v="7"/>
    <x v="2"/>
  </r>
  <r>
    <x v="8"/>
    <s v="65-74"/>
    <x v="1"/>
    <s v="F"/>
    <s v="F00-F99"/>
    <n v="12"/>
    <x v="10"/>
  </r>
  <r>
    <x v="8"/>
    <s v="65-74"/>
    <x v="1"/>
    <s v="F"/>
    <s v="G00-G99"/>
    <n v="12"/>
    <x v="3"/>
  </r>
  <r>
    <x v="8"/>
    <s v="65-74"/>
    <x v="1"/>
    <s v="F"/>
    <s v="I00-I99"/>
    <n v="62"/>
    <x v="8"/>
  </r>
  <r>
    <x v="8"/>
    <s v="65-74"/>
    <x v="1"/>
    <s v="F"/>
    <s v="J00-J99"/>
    <n v="30"/>
    <x v="4"/>
  </r>
  <r>
    <x v="8"/>
    <s v="65-74"/>
    <x v="1"/>
    <s v="F"/>
    <s v="K00-K93"/>
    <n v="10"/>
    <x v="9"/>
  </r>
  <r>
    <x v="8"/>
    <s v="65-74"/>
    <x v="1"/>
    <s v="F"/>
    <s v="L00-L99"/>
    <n v="1"/>
    <x v="5"/>
  </r>
  <r>
    <x v="8"/>
    <s v="65-74"/>
    <x v="1"/>
    <s v="F"/>
    <s v="M00-M99"/>
    <n v="1"/>
    <x v="5"/>
  </r>
  <r>
    <x v="8"/>
    <s v="65-74"/>
    <x v="1"/>
    <s v="F"/>
    <s v="N00-N99"/>
    <n v="2"/>
    <x v="11"/>
  </r>
  <r>
    <x v="8"/>
    <s v="65-74"/>
    <x v="1"/>
    <s v="F"/>
    <s v="R00-R99"/>
    <n v="7"/>
    <x v="5"/>
  </r>
  <r>
    <x v="8"/>
    <s v="65-74"/>
    <x v="1"/>
    <s v="F"/>
    <s v="V01-Y98"/>
    <n v="18"/>
    <x v="6"/>
  </r>
  <r>
    <x v="8"/>
    <s v="65-74"/>
    <x v="1"/>
    <s v="M"/>
    <s v="A00-B99"/>
    <n v="7"/>
    <x v="0"/>
  </r>
  <r>
    <x v="8"/>
    <s v="65-74"/>
    <x v="1"/>
    <s v="M"/>
    <s v="C00-D48"/>
    <n v="208"/>
    <x v="1"/>
  </r>
  <r>
    <x v="8"/>
    <s v="65-74"/>
    <x v="1"/>
    <s v="M"/>
    <s v="E00-E90"/>
    <n v="9"/>
    <x v="2"/>
  </r>
  <r>
    <x v="8"/>
    <s v="65-74"/>
    <x v="1"/>
    <s v="M"/>
    <s v="F00-F99"/>
    <n v="13"/>
    <x v="10"/>
  </r>
  <r>
    <x v="8"/>
    <s v="65-74"/>
    <x v="1"/>
    <s v="M"/>
    <s v="G00-G99"/>
    <n v="19"/>
    <x v="3"/>
  </r>
  <r>
    <x v="8"/>
    <s v="65-74"/>
    <x v="1"/>
    <s v="M"/>
    <s v="H00-H59"/>
    <n v="1"/>
    <x v="5"/>
  </r>
  <r>
    <x v="8"/>
    <s v="65-74"/>
    <x v="1"/>
    <s v="M"/>
    <s v="I00-I99"/>
    <n v="107"/>
    <x v="8"/>
  </r>
  <r>
    <x v="8"/>
    <s v="65-74"/>
    <x v="1"/>
    <s v="M"/>
    <s v="J00-J99"/>
    <n v="61"/>
    <x v="4"/>
  </r>
  <r>
    <x v="8"/>
    <s v="65-74"/>
    <x v="1"/>
    <s v="M"/>
    <s v="K00-K93"/>
    <n v="26"/>
    <x v="9"/>
  </r>
  <r>
    <x v="8"/>
    <s v="65-74"/>
    <x v="1"/>
    <s v="M"/>
    <s v="L00-L99"/>
    <n v="2"/>
    <x v="5"/>
  </r>
  <r>
    <x v="8"/>
    <s v="65-74"/>
    <x v="1"/>
    <s v="M"/>
    <s v="M00-M99"/>
    <n v="3"/>
    <x v="5"/>
  </r>
  <r>
    <x v="8"/>
    <s v="65-74"/>
    <x v="1"/>
    <s v="M"/>
    <s v="N00-N99"/>
    <n v="5"/>
    <x v="11"/>
  </r>
  <r>
    <x v="8"/>
    <s v="65-74"/>
    <x v="1"/>
    <s v="M"/>
    <s v="R00-R99"/>
    <n v="19"/>
    <x v="5"/>
  </r>
  <r>
    <x v="8"/>
    <s v="65-74"/>
    <x v="1"/>
    <s v="M"/>
    <s v="V01-Y98"/>
    <n v="21"/>
    <x v="6"/>
  </r>
  <r>
    <x v="8"/>
    <s v="75-84"/>
    <x v="1"/>
    <s v="F"/>
    <s v="A00-B99"/>
    <n v="11"/>
    <x v="0"/>
  </r>
  <r>
    <x v="8"/>
    <s v="75-84"/>
    <x v="1"/>
    <s v="F"/>
    <s v="C00-D48"/>
    <n v="173"/>
    <x v="1"/>
  </r>
  <r>
    <x v="8"/>
    <s v="75-84"/>
    <x v="1"/>
    <s v="F"/>
    <s v="D50-D89"/>
    <n v="3"/>
    <x v="5"/>
  </r>
  <r>
    <x v="8"/>
    <s v="75-84"/>
    <x v="1"/>
    <s v="F"/>
    <s v="E00-E90"/>
    <n v="15"/>
    <x v="2"/>
  </r>
  <r>
    <x v="8"/>
    <s v="75-84"/>
    <x v="1"/>
    <s v="F"/>
    <s v="F00-F99"/>
    <n v="63"/>
    <x v="10"/>
  </r>
  <r>
    <x v="8"/>
    <s v="75-84"/>
    <x v="1"/>
    <s v="F"/>
    <s v="G00-G99"/>
    <n v="54"/>
    <x v="3"/>
  </r>
  <r>
    <x v="8"/>
    <s v="75-84"/>
    <x v="1"/>
    <s v="F"/>
    <s v="I00-I99"/>
    <n v="234"/>
    <x v="8"/>
  </r>
  <r>
    <x v="8"/>
    <s v="75-84"/>
    <x v="1"/>
    <s v="F"/>
    <s v="J00-J99"/>
    <n v="149"/>
    <x v="4"/>
  </r>
  <r>
    <x v="8"/>
    <s v="75-84"/>
    <x v="1"/>
    <s v="F"/>
    <s v="K00-K93"/>
    <n v="35"/>
    <x v="9"/>
  </r>
  <r>
    <x v="8"/>
    <s v="75-84"/>
    <x v="1"/>
    <s v="F"/>
    <s v="L00-L99"/>
    <n v="4"/>
    <x v="5"/>
  </r>
  <r>
    <x v="8"/>
    <s v="75-84"/>
    <x v="1"/>
    <s v="F"/>
    <s v="M00-M99"/>
    <n v="6"/>
    <x v="5"/>
  </r>
  <r>
    <x v="8"/>
    <s v="75-84"/>
    <x v="1"/>
    <s v="F"/>
    <s v="N00-N99"/>
    <n v="22"/>
    <x v="11"/>
  </r>
  <r>
    <x v="8"/>
    <s v="75-84"/>
    <x v="1"/>
    <s v="F"/>
    <s v="Q00-Q99"/>
    <n v="1"/>
    <x v="5"/>
  </r>
  <r>
    <x v="8"/>
    <s v="75-84"/>
    <x v="1"/>
    <s v="F"/>
    <s v="R00-R99"/>
    <n v="18"/>
    <x v="5"/>
  </r>
  <r>
    <x v="8"/>
    <s v="75-84"/>
    <x v="1"/>
    <s v="F"/>
    <s v="V01-Y98"/>
    <n v="34"/>
    <x v="6"/>
  </r>
  <r>
    <x v="8"/>
    <s v="75-84"/>
    <x v="1"/>
    <s v="M"/>
    <s v="A00-B99"/>
    <n v="15"/>
    <x v="0"/>
  </r>
  <r>
    <x v="8"/>
    <s v="75-84"/>
    <x v="1"/>
    <s v="M"/>
    <s v="C00-D48"/>
    <n v="227"/>
    <x v="1"/>
  </r>
  <r>
    <x v="8"/>
    <s v="75-84"/>
    <x v="1"/>
    <s v="M"/>
    <s v="D50-D89"/>
    <n v="1"/>
    <x v="5"/>
  </r>
  <r>
    <x v="8"/>
    <s v="75-84"/>
    <x v="1"/>
    <s v="M"/>
    <s v="E00-E90"/>
    <n v="20"/>
    <x v="2"/>
  </r>
  <r>
    <x v="8"/>
    <s v="75-84"/>
    <x v="1"/>
    <s v="M"/>
    <s v="F00-F99"/>
    <n v="57"/>
    <x v="10"/>
  </r>
  <r>
    <x v="8"/>
    <s v="75-84"/>
    <x v="1"/>
    <s v="M"/>
    <s v="G00-G99"/>
    <n v="60"/>
    <x v="3"/>
  </r>
  <r>
    <x v="8"/>
    <s v="75-84"/>
    <x v="1"/>
    <s v="M"/>
    <s v="I00-I99"/>
    <n v="255"/>
    <x v="8"/>
  </r>
  <r>
    <x v="8"/>
    <s v="75-84"/>
    <x v="1"/>
    <s v="M"/>
    <s v="J00-J99"/>
    <n v="172"/>
    <x v="4"/>
  </r>
  <r>
    <x v="8"/>
    <s v="75-84"/>
    <x v="1"/>
    <s v="M"/>
    <s v="K00-K93"/>
    <n v="31"/>
    <x v="9"/>
  </r>
  <r>
    <x v="8"/>
    <s v="75-84"/>
    <x v="1"/>
    <s v="M"/>
    <s v="L00-L99"/>
    <n v="1"/>
    <x v="5"/>
  </r>
  <r>
    <x v="8"/>
    <s v="75-84"/>
    <x v="1"/>
    <s v="M"/>
    <s v="M00-M99"/>
    <n v="7"/>
    <x v="5"/>
  </r>
  <r>
    <x v="8"/>
    <s v="75-84"/>
    <x v="1"/>
    <s v="M"/>
    <s v="N00-N99"/>
    <n v="29"/>
    <x v="11"/>
  </r>
  <r>
    <x v="8"/>
    <s v="75-84"/>
    <x v="1"/>
    <s v="M"/>
    <s v="R00-R99"/>
    <n v="32"/>
    <x v="5"/>
  </r>
  <r>
    <x v="8"/>
    <s v="75-84"/>
    <x v="1"/>
    <s v="M"/>
    <s v="V01-Y98"/>
    <n v="19"/>
    <x v="6"/>
  </r>
  <r>
    <x v="8"/>
    <s v="85+"/>
    <x v="1"/>
    <s v="F"/>
    <s v="A00-B99"/>
    <n v="48"/>
    <x v="0"/>
  </r>
  <r>
    <x v="8"/>
    <s v="85+"/>
    <x v="1"/>
    <s v="F"/>
    <s v="C00-D48"/>
    <n v="190"/>
    <x v="1"/>
  </r>
  <r>
    <x v="8"/>
    <s v="85+"/>
    <x v="1"/>
    <s v="F"/>
    <s v="D50-D89"/>
    <n v="4"/>
    <x v="5"/>
  </r>
  <r>
    <x v="8"/>
    <s v="85+"/>
    <x v="1"/>
    <s v="F"/>
    <s v="E00-E90"/>
    <n v="40"/>
    <x v="2"/>
  </r>
  <r>
    <x v="8"/>
    <s v="85+"/>
    <x v="1"/>
    <s v="F"/>
    <s v="F00-F99"/>
    <n v="189"/>
    <x v="10"/>
  </r>
  <r>
    <x v="8"/>
    <s v="85+"/>
    <x v="1"/>
    <s v="F"/>
    <s v="G00-G99"/>
    <n v="87"/>
    <x v="3"/>
  </r>
  <r>
    <x v="8"/>
    <s v="85+"/>
    <x v="1"/>
    <s v="F"/>
    <s v="I00-I99"/>
    <n v="634"/>
    <x v="8"/>
  </r>
  <r>
    <x v="8"/>
    <s v="85+"/>
    <x v="1"/>
    <s v="F"/>
    <s v="J00-J99"/>
    <n v="368"/>
    <x v="4"/>
  </r>
  <r>
    <x v="8"/>
    <s v="85+"/>
    <x v="1"/>
    <s v="F"/>
    <s v="K00-K93"/>
    <n v="71"/>
    <x v="9"/>
  </r>
  <r>
    <x v="8"/>
    <s v="85+"/>
    <x v="1"/>
    <s v="F"/>
    <s v="L00-L99"/>
    <n v="10"/>
    <x v="5"/>
  </r>
  <r>
    <x v="8"/>
    <s v="85+"/>
    <x v="1"/>
    <s v="F"/>
    <s v="M00-M99"/>
    <n v="9"/>
    <x v="5"/>
  </r>
  <r>
    <x v="8"/>
    <s v="85+"/>
    <x v="1"/>
    <s v="F"/>
    <s v="N00-N99"/>
    <n v="68"/>
    <x v="11"/>
  </r>
  <r>
    <x v="8"/>
    <s v="85+"/>
    <x v="1"/>
    <s v="F"/>
    <s v="R00-R99"/>
    <n v="118"/>
    <x v="5"/>
  </r>
  <r>
    <x v="8"/>
    <s v="85+"/>
    <x v="1"/>
    <s v="F"/>
    <s v="V01-Y98"/>
    <n v="57"/>
    <x v="6"/>
  </r>
  <r>
    <x v="8"/>
    <s v="85+"/>
    <x v="1"/>
    <s v="M"/>
    <s v="A00-B99"/>
    <n v="22"/>
    <x v="0"/>
  </r>
  <r>
    <x v="8"/>
    <s v="85+"/>
    <x v="1"/>
    <s v="M"/>
    <s v="C00-D48"/>
    <n v="174"/>
    <x v="1"/>
  </r>
  <r>
    <x v="8"/>
    <s v="85+"/>
    <x v="1"/>
    <s v="M"/>
    <s v="D50-D89"/>
    <n v="5"/>
    <x v="5"/>
  </r>
  <r>
    <x v="8"/>
    <s v="85+"/>
    <x v="1"/>
    <s v="M"/>
    <s v="E00-E90"/>
    <n v="15"/>
    <x v="2"/>
  </r>
  <r>
    <x v="8"/>
    <s v="85+"/>
    <x v="1"/>
    <s v="M"/>
    <s v="F00-F99"/>
    <n v="74"/>
    <x v="10"/>
  </r>
  <r>
    <x v="8"/>
    <s v="85+"/>
    <x v="1"/>
    <s v="M"/>
    <s v="G00-G99"/>
    <n v="62"/>
    <x v="3"/>
  </r>
  <r>
    <x v="8"/>
    <s v="85+"/>
    <x v="1"/>
    <s v="M"/>
    <s v="I00-I99"/>
    <n v="386"/>
    <x v="8"/>
  </r>
  <r>
    <x v="8"/>
    <s v="85+"/>
    <x v="1"/>
    <s v="M"/>
    <s v="J00-J99"/>
    <n v="275"/>
    <x v="4"/>
  </r>
  <r>
    <x v="8"/>
    <s v="85+"/>
    <x v="1"/>
    <s v="M"/>
    <s v="K00-K93"/>
    <n v="24"/>
    <x v="9"/>
  </r>
  <r>
    <x v="8"/>
    <s v="85+"/>
    <x v="1"/>
    <s v="M"/>
    <s v="L00-L99"/>
    <n v="5"/>
    <x v="5"/>
  </r>
  <r>
    <x v="8"/>
    <s v="85+"/>
    <x v="1"/>
    <s v="M"/>
    <s v="M00-M99"/>
    <n v="5"/>
    <x v="5"/>
  </r>
  <r>
    <x v="8"/>
    <s v="85+"/>
    <x v="1"/>
    <s v="M"/>
    <s v="N00-N99"/>
    <n v="34"/>
    <x v="11"/>
  </r>
  <r>
    <x v="8"/>
    <s v="85+"/>
    <x v="1"/>
    <s v="M"/>
    <s v="R00-R99"/>
    <n v="53"/>
    <x v="5"/>
  </r>
  <r>
    <x v="8"/>
    <s v="85+"/>
    <x v="1"/>
    <s v="M"/>
    <s v="V01-Y98"/>
    <n v="28"/>
    <x v="6"/>
  </r>
  <r>
    <x v="0"/>
    <s v="0-24"/>
    <x v="0"/>
    <s v="F"/>
    <s v="C00-D48"/>
    <n v="2"/>
    <x v="1"/>
  </r>
  <r>
    <x v="0"/>
    <s v="0-24"/>
    <x v="0"/>
    <s v="F"/>
    <s v="E00-E90"/>
    <n v="1"/>
    <x v="2"/>
  </r>
  <r>
    <x v="0"/>
    <s v="0-24"/>
    <x v="0"/>
    <s v="F"/>
    <s v="G00-G99"/>
    <n v="1"/>
    <x v="3"/>
  </r>
  <r>
    <x v="0"/>
    <s v="0-24"/>
    <x v="0"/>
    <s v="F"/>
    <s v="I00-I99"/>
    <n v="2"/>
    <x v="8"/>
  </r>
  <r>
    <x v="0"/>
    <s v="0-24"/>
    <x v="0"/>
    <s v="F"/>
    <s v="P00-P96"/>
    <n v="5"/>
    <x v="5"/>
  </r>
  <r>
    <x v="0"/>
    <s v="0-24"/>
    <x v="0"/>
    <s v="F"/>
    <s v="Q00-Q99"/>
    <n v="1"/>
    <x v="5"/>
  </r>
  <r>
    <x v="0"/>
    <s v="0-24"/>
    <x v="0"/>
    <s v="F"/>
    <s v="R00-R99"/>
    <n v="1"/>
    <x v="5"/>
  </r>
  <r>
    <x v="0"/>
    <s v="0-24"/>
    <x v="0"/>
    <s v="F"/>
    <s v="V01-Y98"/>
    <n v="6"/>
    <x v="6"/>
  </r>
  <r>
    <x v="0"/>
    <s v="0-24"/>
    <x v="0"/>
    <s v="M"/>
    <s v="C00-D48"/>
    <n v="1"/>
    <x v="1"/>
  </r>
  <r>
    <x v="0"/>
    <s v="0-24"/>
    <x v="0"/>
    <s v="M"/>
    <s v="E00-E90"/>
    <n v="1"/>
    <x v="2"/>
  </r>
  <r>
    <x v="0"/>
    <s v="0-24"/>
    <x v="0"/>
    <s v="M"/>
    <s v="G00-G99"/>
    <n v="2"/>
    <x v="3"/>
  </r>
  <r>
    <x v="0"/>
    <s v="0-24"/>
    <x v="0"/>
    <s v="M"/>
    <s v="J00-J99"/>
    <n v="1"/>
    <x v="4"/>
  </r>
  <r>
    <x v="0"/>
    <s v="0-24"/>
    <x v="0"/>
    <s v="M"/>
    <s v="P00-P96"/>
    <n v="6"/>
    <x v="5"/>
  </r>
  <r>
    <x v="0"/>
    <s v="0-24"/>
    <x v="0"/>
    <s v="M"/>
    <s v="Q00-Q99"/>
    <n v="3"/>
    <x v="5"/>
  </r>
  <r>
    <x v="0"/>
    <s v="0-24"/>
    <x v="0"/>
    <s v="M"/>
    <s v="R00-R99"/>
    <n v="4"/>
    <x v="5"/>
  </r>
  <r>
    <x v="0"/>
    <s v="0-24"/>
    <x v="0"/>
    <s v="M"/>
    <s v="UNK"/>
    <n v="1"/>
    <x v="7"/>
  </r>
  <r>
    <x v="0"/>
    <s v="0-24"/>
    <x v="0"/>
    <s v="M"/>
    <s v="V01-Y98"/>
    <n v="12"/>
    <x v="6"/>
  </r>
  <r>
    <x v="0"/>
    <s v="25-44"/>
    <x v="0"/>
    <s v="F"/>
    <s v="C00-D48"/>
    <n v="10"/>
    <x v="1"/>
  </r>
  <r>
    <x v="0"/>
    <s v="25-44"/>
    <x v="0"/>
    <s v="F"/>
    <s v="F00-F99"/>
    <n v="1"/>
    <x v="10"/>
  </r>
  <r>
    <x v="0"/>
    <s v="25-44"/>
    <x v="0"/>
    <s v="F"/>
    <s v="G00-G99"/>
    <n v="1"/>
    <x v="3"/>
  </r>
  <r>
    <x v="0"/>
    <s v="25-44"/>
    <x v="0"/>
    <s v="F"/>
    <s v="I00-I99"/>
    <n v="6"/>
    <x v="8"/>
  </r>
  <r>
    <x v="0"/>
    <s v="25-44"/>
    <x v="0"/>
    <s v="F"/>
    <s v="J00-J99"/>
    <n v="2"/>
    <x v="4"/>
  </r>
  <r>
    <x v="0"/>
    <s v="25-44"/>
    <x v="0"/>
    <s v="F"/>
    <s v="K00-K93"/>
    <n v="3"/>
    <x v="9"/>
  </r>
  <r>
    <x v="0"/>
    <s v="25-44"/>
    <x v="0"/>
    <s v="F"/>
    <s v="R00-R99"/>
    <n v="4"/>
    <x v="5"/>
  </r>
  <r>
    <x v="0"/>
    <s v="25-44"/>
    <x v="0"/>
    <s v="F"/>
    <s v="V01-Y98"/>
    <n v="12"/>
    <x v="6"/>
  </r>
  <r>
    <x v="0"/>
    <s v="25-44"/>
    <x v="0"/>
    <s v="M"/>
    <s v="C00-D48"/>
    <n v="15"/>
    <x v="1"/>
  </r>
  <r>
    <x v="0"/>
    <s v="25-44"/>
    <x v="0"/>
    <s v="M"/>
    <s v="E00-E90"/>
    <n v="1"/>
    <x v="2"/>
  </r>
  <r>
    <x v="0"/>
    <s v="25-44"/>
    <x v="0"/>
    <s v="M"/>
    <s v="I00-I99"/>
    <n v="6"/>
    <x v="8"/>
  </r>
  <r>
    <x v="0"/>
    <s v="25-44"/>
    <x v="0"/>
    <s v="M"/>
    <s v="J00-J99"/>
    <n v="1"/>
    <x v="4"/>
  </r>
  <r>
    <x v="0"/>
    <s v="25-44"/>
    <x v="0"/>
    <s v="M"/>
    <s v="Q00-Q99"/>
    <n v="1"/>
    <x v="5"/>
  </r>
  <r>
    <x v="0"/>
    <s v="25-44"/>
    <x v="0"/>
    <s v="M"/>
    <s v="R00-R99"/>
    <n v="8"/>
    <x v="5"/>
  </r>
  <r>
    <x v="0"/>
    <s v="25-44"/>
    <x v="0"/>
    <s v="M"/>
    <s v="UNK"/>
    <n v="1"/>
    <x v="7"/>
  </r>
  <r>
    <x v="0"/>
    <s v="25-44"/>
    <x v="0"/>
    <s v="M"/>
    <s v="V01-Y98"/>
    <n v="39"/>
    <x v="6"/>
  </r>
  <r>
    <x v="0"/>
    <s v="45-64"/>
    <x v="0"/>
    <s v="F"/>
    <s v="A00-B99"/>
    <n v="6"/>
    <x v="0"/>
  </r>
  <r>
    <x v="0"/>
    <s v="45-64"/>
    <x v="0"/>
    <s v="F"/>
    <s v="C00-D48"/>
    <n v="115"/>
    <x v="1"/>
  </r>
  <r>
    <x v="0"/>
    <s v="45-64"/>
    <x v="0"/>
    <s v="F"/>
    <s v="D50-D89"/>
    <n v="1"/>
    <x v="5"/>
  </r>
  <r>
    <x v="0"/>
    <s v="45-64"/>
    <x v="0"/>
    <s v="F"/>
    <s v="E00-E90"/>
    <n v="4"/>
    <x v="2"/>
  </r>
  <r>
    <x v="0"/>
    <s v="45-64"/>
    <x v="0"/>
    <s v="F"/>
    <s v="F00-F99"/>
    <n v="5"/>
    <x v="10"/>
  </r>
  <r>
    <x v="0"/>
    <s v="45-64"/>
    <x v="0"/>
    <s v="F"/>
    <s v="G00-G99"/>
    <n v="8"/>
    <x v="3"/>
  </r>
  <r>
    <x v="0"/>
    <s v="45-64"/>
    <x v="0"/>
    <s v="F"/>
    <s v="H60-H95"/>
    <n v="1"/>
    <x v="5"/>
  </r>
  <r>
    <x v="0"/>
    <s v="45-64"/>
    <x v="0"/>
    <s v="F"/>
    <s v="I00-I99"/>
    <n v="45"/>
    <x v="8"/>
  </r>
  <r>
    <x v="0"/>
    <s v="45-64"/>
    <x v="0"/>
    <s v="F"/>
    <s v="J00-J99"/>
    <n v="8"/>
    <x v="4"/>
  </r>
  <r>
    <x v="0"/>
    <s v="45-64"/>
    <x v="0"/>
    <s v="F"/>
    <s v="K00-K93"/>
    <n v="17"/>
    <x v="9"/>
  </r>
  <r>
    <x v="0"/>
    <s v="45-64"/>
    <x v="0"/>
    <s v="F"/>
    <s v="L00-L99"/>
    <n v="1"/>
    <x v="5"/>
  </r>
  <r>
    <x v="0"/>
    <s v="45-64"/>
    <x v="0"/>
    <s v="F"/>
    <s v="M00-M99"/>
    <n v="1"/>
    <x v="5"/>
  </r>
  <r>
    <x v="0"/>
    <s v="45-64"/>
    <x v="0"/>
    <s v="F"/>
    <s v="R00-R99"/>
    <n v="3"/>
    <x v="5"/>
  </r>
  <r>
    <x v="0"/>
    <s v="45-64"/>
    <x v="0"/>
    <s v="F"/>
    <s v="UNK"/>
    <n v="2"/>
    <x v="7"/>
  </r>
  <r>
    <x v="0"/>
    <s v="45-64"/>
    <x v="0"/>
    <s v="F"/>
    <s v="V01-Y98"/>
    <n v="27"/>
    <x v="6"/>
  </r>
  <r>
    <x v="0"/>
    <s v="45-64"/>
    <x v="0"/>
    <s v="M"/>
    <s v="A00-B99"/>
    <n v="6"/>
    <x v="0"/>
  </r>
  <r>
    <x v="0"/>
    <s v="45-64"/>
    <x v="0"/>
    <s v="M"/>
    <s v="C00-D48"/>
    <n v="154"/>
    <x v="1"/>
  </r>
  <r>
    <x v="0"/>
    <s v="45-64"/>
    <x v="0"/>
    <s v="M"/>
    <s v="E00-E90"/>
    <n v="9"/>
    <x v="2"/>
  </r>
  <r>
    <x v="0"/>
    <s v="45-64"/>
    <x v="0"/>
    <s v="M"/>
    <s v="F00-F99"/>
    <n v="3"/>
    <x v="10"/>
  </r>
  <r>
    <x v="0"/>
    <s v="45-64"/>
    <x v="0"/>
    <s v="M"/>
    <s v="G00-G99"/>
    <n v="14"/>
    <x v="3"/>
  </r>
  <r>
    <x v="0"/>
    <s v="45-64"/>
    <x v="0"/>
    <s v="M"/>
    <s v="I00-I99"/>
    <n v="101"/>
    <x v="8"/>
  </r>
  <r>
    <x v="0"/>
    <s v="45-64"/>
    <x v="0"/>
    <s v="M"/>
    <s v="J00-J99"/>
    <n v="17"/>
    <x v="4"/>
  </r>
  <r>
    <x v="0"/>
    <s v="45-64"/>
    <x v="0"/>
    <s v="M"/>
    <s v="K00-K93"/>
    <n v="23"/>
    <x v="9"/>
  </r>
  <r>
    <x v="0"/>
    <s v="45-64"/>
    <x v="0"/>
    <s v="M"/>
    <s v="Q00-Q99"/>
    <n v="2"/>
    <x v="5"/>
  </r>
  <r>
    <x v="0"/>
    <s v="45-64"/>
    <x v="0"/>
    <s v="M"/>
    <s v="R00-R99"/>
    <n v="25"/>
    <x v="5"/>
  </r>
  <r>
    <x v="0"/>
    <s v="45-64"/>
    <x v="0"/>
    <s v="M"/>
    <s v="UNK"/>
    <n v="6"/>
    <x v="7"/>
  </r>
  <r>
    <x v="0"/>
    <s v="45-64"/>
    <x v="0"/>
    <s v="M"/>
    <s v="V01-Y98"/>
    <n v="48"/>
    <x v="6"/>
  </r>
  <r>
    <x v="0"/>
    <s v="65-74"/>
    <x v="1"/>
    <s v="F"/>
    <s v="A00-B99"/>
    <n v="3"/>
    <x v="0"/>
  </r>
  <r>
    <x v="0"/>
    <s v="65-74"/>
    <x v="1"/>
    <s v="F"/>
    <s v="C00-D48"/>
    <n v="112"/>
    <x v="1"/>
  </r>
  <r>
    <x v="0"/>
    <s v="65-74"/>
    <x v="1"/>
    <s v="F"/>
    <s v="E00-E90"/>
    <n v="6"/>
    <x v="2"/>
  </r>
  <r>
    <x v="0"/>
    <s v="65-74"/>
    <x v="1"/>
    <s v="F"/>
    <s v="F00-F99"/>
    <n v="6"/>
    <x v="10"/>
  </r>
  <r>
    <x v="0"/>
    <s v="65-74"/>
    <x v="1"/>
    <s v="F"/>
    <s v="G00-G99"/>
    <n v="11"/>
    <x v="3"/>
  </r>
  <r>
    <x v="0"/>
    <s v="65-74"/>
    <x v="1"/>
    <s v="F"/>
    <s v="I00-I99"/>
    <n v="82"/>
    <x v="8"/>
  </r>
  <r>
    <x v="0"/>
    <s v="65-74"/>
    <x v="1"/>
    <s v="F"/>
    <s v="J00-J99"/>
    <n v="19"/>
    <x v="4"/>
  </r>
  <r>
    <x v="0"/>
    <s v="65-74"/>
    <x v="1"/>
    <s v="F"/>
    <s v="K00-K93"/>
    <n v="10"/>
    <x v="9"/>
  </r>
  <r>
    <x v="0"/>
    <s v="65-74"/>
    <x v="1"/>
    <s v="F"/>
    <s v="M00-M99"/>
    <n v="2"/>
    <x v="5"/>
  </r>
  <r>
    <x v="0"/>
    <s v="65-74"/>
    <x v="1"/>
    <s v="F"/>
    <s v="N00-N99"/>
    <n v="3"/>
    <x v="11"/>
  </r>
  <r>
    <x v="0"/>
    <s v="65-74"/>
    <x v="1"/>
    <s v="F"/>
    <s v="R00-R99"/>
    <n v="7"/>
    <x v="5"/>
  </r>
  <r>
    <x v="0"/>
    <s v="65-74"/>
    <x v="1"/>
    <s v="F"/>
    <s v="UNK"/>
    <n v="1"/>
    <x v="7"/>
  </r>
  <r>
    <x v="0"/>
    <s v="65-74"/>
    <x v="1"/>
    <s v="F"/>
    <s v="V01-Y98"/>
    <n v="12"/>
    <x v="6"/>
  </r>
  <r>
    <x v="0"/>
    <s v="65-74"/>
    <x v="1"/>
    <s v="M"/>
    <s v="A00-B99"/>
    <n v="6"/>
    <x v="0"/>
  </r>
  <r>
    <x v="0"/>
    <s v="65-74"/>
    <x v="1"/>
    <s v="M"/>
    <s v="C00-D48"/>
    <n v="211"/>
    <x v="1"/>
  </r>
  <r>
    <x v="0"/>
    <s v="65-74"/>
    <x v="1"/>
    <s v="M"/>
    <s v="E00-E90"/>
    <n v="7"/>
    <x v="2"/>
  </r>
  <r>
    <x v="0"/>
    <s v="65-74"/>
    <x v="1"/>
    <s v="M"/>
    <s v="F00-F99"/>
    <n v="5"/>
    <x v="10"/>
  </r>
  <r>
    <x v="0"/>
    <s v="65-74"/>
    <x v="1"/>
    <s v="M"/>
    <s v="G00-G99"/>
    <n v="13"/>
    <x v="3"/>
  </r>
  <r>
    <x v="0"/>
    <s v="65-74"/>
    <x v="1"/>
    <s v="M"/>
    <s v="I00-I99"/>
    <n v="125"/>
    <x v="8"/>
  </r>
  <r>
    <x v="0"/>
    <s v="65-74"/>
    <x v="1"/>
    <s v="M"/>
    <s v="J00-J99"/>
    <n v="54"/>
    <x v="4"/>
  </r>
  <r>
    <x v="0"/>
    <s v="65-74"/>
    <x v="1"/>
    <s v="M"/>
    <s v="K00-K93"/>
    <n v="24"/>
    <x v="9"/>
  </r>
  <r>
    <x v="0"/>
    <s v="65-74"/>
    <x v="1"/>
    <s v="M"/>
    <s v="M00-M99"/>
    <n v="2"/>
    <x v="5"/>
  </r>
  <r>
    <x v="0"/>
    <s v="65-74"/>
    <x v="1"/>
    <s v="M"/>
    <s v="N00-N99"/>
    <n v="5"/>
    <x v="11"/>
  </r>
  <r>
    <x v="0"/>
    <s v="65-74"/>
    <x v="1"/>
    <s v="M"/>
    <s v="R00-R99"/>
    <n v="20"/>
    <x v="5"/>
  </r>
  <r>
    <x v="0"/>
    <s v="65-74"/>
    <x v="1"/>
    <s v="M"/>
    <s v="UNK"/>
    <n v="5"/>
    <x v="7"/>
  </r>
  <r>
    <x v="0"/>
    <s v="65-74"/>
    <x v="1"/>
    <s v="M"/>
    <s v="V01-Y98"/>
    <n v="17"/>
    <x v="6"/>
  </r>
  <r>
    <x v="0"/>
    <s v="75-84"/>
    <x v="1"/>
    <s v="F"/>
    <s v="A00-B99"/>
    <n v="31"/>
    <x v="0"/>
  </r>
  <r>
    <x v="0"/>
    <s v="75-84"/>
    <x v="1"/>
    <s v="F"/>
    <s v="C00-D48"/>
    <n v="193"/>
    <x v="1"/>
  </r>
  <r>
    <x v="0"/>
    <s v="75-84"/>
    <x v="1"/>
    <s v="F"/>
    <s v="D50-D89"/>
    <n v="2"/>
    <x v="5"/>
  </r>
  <r>
    <x v="0"/>
    <s v="75-84"/>
    <x v="1"/>
    <s v="F"/>
    <s v="E00-E90"/>
    <n v="19"/>
    <x v="2"/>
  </r>
  <r>
    <x v="0"/>
    <s v="75-84"/>
    <x v="1"/>
    <s v="F"/>
    <s v="F00-F99"/>
    <n v="48"/>
    <x v="10"/>
  </r>
  <r>
    <x v="0"/>
    <s v="75-84"/>
    <x v="1"/>
    <s v="F"/>
    <s v="G00-G99"/>
    <n v="47"/>
    <x v="3"/>
  </r>
  <r>
    <x v="0"/>
    <s v="75-84"/>
    <x v="1"/>
    <s v="F"/>
    <s v="I00-I99"/>
    <n v="289"/>
    <x v="8"/>
  </r>
  <r>
    <x v="0"/>
    <s v="75-84"/>
    <x v="1"/>
    <s v="F"/>
    <s v="J00-J99"/>
    <n v="88"/>
    <x v="4"/>
  </r>
  <r>
    <x v="0"/>
    <s v="75-84"/>
    <x v="1"/>
    <s v="F"/>
    <s v="K00-K93"/>
    <n v="32"/>
    <x v="9"/>
  </r>
  <r>
    <x v="0"/>
    <s v="75-84"/>
    <x v="1"/>
    <s v="F"/>
    <s v="L00-L99"/>
    <n v="4"/>
    <x v="5"/>
  </r>
  <r>
    <x v="0"/>
    <s v="75-84"/>
    <x v="1"/>
    <s v="F"/>
    <s v="M00-M99"/>
    <n v="1"/>
    <x v="5"/>
  </r>
  <r>
    <x v="0"/>
    <s v="75-84"/>
    <x v="1"/>
    <s v="F"/>
    <s v="N00-N99"/>
    <n v="22"/>
    <x v="11"/>
  </r>
  <r>
    <x v="0"/>
    <s v="75-84"/>
    <x v="1"/>
    <s v="F"/>
    <s v="R00-R99"/>
    <n v="10"/>
    <x v="5"/>
  </r>
  <r>
    <x v="0"/>
    <s v="75-84"/>
    <x v="1"/>
    <s v="F"/>
    <s v="UNK"/>
    <n v="6"/>
    <x v="7"/>
  </r>
  <r>
    <x v="0"/>
    <s v="75-84"/>
    <x v="1"/>
    <s v="F"/>
    <s v="V01-Y98"/>
    <n v="23"/>
    <x v="6"/>
  </r>
  <r>
    <x v="0"/>
    <s v="75-84"/>
    <x v="1"/>
    <s v="M"/>
    <s v="A00-B99"/>
    <n v="19"/>
    <x v="0"/>
  </r>
  <r>
    <x v="0"/>
    <s v="75-84"/>
    <x v="1"/>
    <s v="M"/>
    <s v="C00-D48"/>
    <n v="219"/>
    <x v="1"/>
  </r>
  <r>
    <x v="0"/>
    <s v="75-84"/>
    <x v="1"/>
    <s v="M"/>
    <s v="D50-D89"/>
    <n v="2"/>
    <x v="5"/>
  </r>
  <r>
    <x v="0"/>
    <s v="75-84"/>
    <x v="1"/>
    <s v="M"/>
    <s v="E00-E90"/>
    <n v="11"/>
    <x v="2"/>
  </r>
  <r>
    <x v="0"/>
    <s v="75-84"/>
    <x v="1"/>
    <s v="M"/>
    <s v="F00-F99"/>
    <n v="21"/>
    <x v="10"/>
  </r>
  <r>
    <x v="0"/>
    <s v="75-84"/>
    <x v="1"/>
    <s v="M"/>
    <s v="G00-G99"/>
    <n v="37"/>
    <x v="3"/>
  </r>
  <r>
    <x v="0"/>
    <s v="75-84"/>
    <x v="1"/>
    <s v="M"/>
    <s v="I00-I99"/>
    <n v="280"/>
    <x v="8"/>
  </r>
  <r>
    <x v="0"/>
    <s v="75-84"/>
    <x v="1"/>
    <s v="M"/>
    <s v="J00-J99"/>
    <n v="160"/>
    <x v="4"/>
  </r>
  <r>
    <x v="0"/>
    <s v="75-84"/>
    <x v="1"/>
    <s v="M"/>
    <s v="K00-K93"/>
    <n v="30"/>
    <x v="9"/>
  </r>
  <r>
    <x v="0"/>
    <s v="75-84"/>
    <x v="1"/>
    <s v="M"/>
    <s v="M00-M99"/>
    <n v="3"/>
    <x v="5"/>
  </r>
  <r>
    <x v="0"/>
    <s v="75-84"/>
    <x v="1"/>
    <s v="M"/>
    <s v="N00-N99"/>
    <n v="14"/>
    <x v="11"/>
  </r>
  <r>
    <x v="0"/>
    <s v="75-84"/>
    <x v="1"/>
    <s v="M"/>
    <s v="R00-R99"/>
    <n v="19"/>
    <x v="5"/>
  </r>
  <r>
    <x v="0"/>
    <s v="75-84"/>
    <x v="1"/>
    <s v="M"/>
    <s v="UNK"/>
    <n v="10"/>
    <x v="7"/>
  </r>
  <r>
    <x v="0"/>
    <s v="75-84"/>
    <x v="1"/>
    <s v="M"/>
    <s v="V01-Y98"/>
    <n v="20"/>
    <x v="6"/>
  </r>
  <r>
    <x v="0"/>
    <s v="85+"/>
    <x v="1"/>
    <s v="F"/>
    <s v="A00-B99"/>
    <n v="25"/>
    <x v="0"/>
  </r>
  <r>
    <x v="0"/>
    <s v="85+"/>
    <x v="1"/>
    <s v="F"/>
    <s v="C00-D48"/>
    <n v="131"/>
    <x v="1"/>
  </r>
  <r>
    <x v="0"/>
    <s v="85+"/>
    <x v="1"/>
    <s v="F"/>
    <s v="D50-D89"/>
    <n v="7"/>
    <x v="5"/>
  </r>
  <r>
    <x v="0"/>
    <s v="85+"/>
    <x v="1"/>
    <s v="F"/>
    <s v="E00-E90"/>
    <n v="37"/>
    <x v="2"/>
  </r>
  <r>
    <x v="0"/>
    <s v="85+"/>
    <x v="1"/>
    <s v="F"/>
    <s v="F00-F99"/>
    <n v="80"/>
    <x v="10"/>
  </r>
  <r>
    <x v="0"/>
    <s v="85+"/>
    <x v="1"/>
    <s v="F"/>
    <s v="G00-G99"/>
    <n v="36"/>
    <x v="3"/>
  </r>
  <r>
    <x v="0"/>
    <s v="85+"/>
    <x v="1"/>
    <s v="F"/>
    <s v="I00-I99"/>
    <n v="486"/>
    <x v="8"/>
  </r>
  <r>
    <x v="0"/>
    <s v="85+"/>
    <x v="1"/>
    <s v="F"/>
    <s v="J00-J99"/>
    <n v="145"/>
    <x v="4"/>
  </r>
  <r>
    <x v="0"/>
    <s v="85+"/>
    <x v="1"/>
    <s v="F"/>
    <s v="K00-K93"/>
    <n v="44"/>
    <x v="9"/>
  </r>
  <r>
    <x v="0"/>
    <s v="85+"/>
    <x v="1"/>
    <s v="F"/>
    <s v="L00-L99"/>
    <n v="9"/>
    <x v="5"/>
  </r>
  <r>
    <x v="0"/>
    <s v="85+"/>
    <x v="1"/>
    <s v="F"/>
    <s v="M00-M99"/>
    <n v="3"/>
    <x v="5"/>
  </r>
  <r>
    <x v="0"/>
    <s v="85+"/>
    <x v="1"/>
    <s v="F"/>
    <s v="N00-N99"/>
    <n v="27"/>
    <x v="11"/>
  </r>
  <r>
    <x v="0"/>
    <s v="85+"/>
    <x v="1"/>
    <s v="F"/>
    <s v="R00-R99"/>
    <n v="35"/>
    <x v="5"/>
  </r>
  <r>
    <x v="0"/>
    <s v="85+"/>
    <x v="1"/>
    <s v="F"/>
    <s v="UNK"/>
    <n v="12"/>
    <x v="7"/>
  </r>
  <r>
    <x v="0"/>
    <s v="85+"/>
    <x v="1"/>
    <s v="F"/>
    <s v="V01-Y98"/>
    <n v="32"/>
    <x v="6"/>
  </r>
  <r>
    <x v="0"/>
    <s v="85+"/>
    <x v="1"/>
    <s v="M"/>
    <s v="A00-B99"/>
    <n v="10"/>
    <x v="0"/>
  </r>
  <r>
    <x v="0"/>
    <s v="85+"/>
    <x v="1"/>
    <s v="M"/>
    <s v="C00-D48"/>
    <n v="102"/>
    <x v="1"/>
  </r>
  <r>
    <x v="0"/>
    <s v="85+"/>
    <x v="1"/>
    <s v="M"/>
    <s v="D50-D89"/>
    <n v="3"/>
    <x v="5"/>
  </r>
  <r>
    <x v="0"/>
    <s v="85+"/>
    <x v="1"/>
    <s v="M"/>
    <s v="E00-E90"/>
    <n v="11"/>
    <x v="2"/>
  </r>
  <r>
    <x v="0"/>
    <s v="85+"/>
    <x v="1"/>
    <s v="M"/>
    <s v="F00-F99"/>
    <n v="30"/>
    <x v="10"/>
  </r>
  <r>
    <x v="0"/>
    <s v="85+"/>
    <x v="1"/>
    <s v="M"/>
    <s v="G00-G99"/>
    <n v="22"/>
    <x v="3"/>
  </r>
  <r>
    <x v="0"/>
    <s v="85+"/>
    <x v="1"/>
    <s v="M"/>
    <s v="I00-I99"/>
    <n v="236"/>
    <x v="8"/>
  </r>
  <r>
    <x v="0"/>
    <s v="85+"/>
    <x v="1"/>
    <s v="M"/>
    <s v="J00-J99"/>
    <n v="105"/>
    <x v="4"/>
  </r>
  <r>
    <x v="0"/>
    <s v="85+"/>
    <x v="1"/>
    <s v="M"/>
    <s v="K00-K93"/>
    <n v="21"/>
    <x v="9"/>
  </r>
  <r>
    <x v="0"/>
    <s v="85+"/>
    <x v="1"/>
    <s v="M"/>
    <s v="M00-M99"/>
    <n v="3"/>
    <x v="5"/>
  </r>
  <r>
    <x v="0"/>
    <s v="85+"/>
    <x v="1"/>
    <s v="M"/>
    <s v="N00-N99"/>
    <n v="17"/>
    <x v="11"/>
  </r>
  <r>
    <x v="0"/>
    <s v="85+"/>
    <x v="1"/>
    <s v="M"/>
    <s v="R00-R99"/>
    <n v="11"/>
    <x v="5"/>
  </r>
  <r>
    <x v="0"/>
    <s v="85+"/>
    <x v="1"/>
    <s v="M"/>
    <s v="UNK"/>
    <n v="5"/>
    <x v="7"/>
  </r>
  <r>
    <x v="0"/>
    <s v="85+"/>
    <x v="1"/>
    <s v="M"/>
    <s v="V01-Y98"/>
    <n v="13"/>
    <x v="6"/>
  </r>
  <r>
    <x v="1"/>
    <s v="0-24"/>
    <x v="0"/>
    <s v="F"/>
    <s v="G00-G99"/>
    <n v="1"/>
    <x v="3"/>
  </r>
  <r>
    <x v="1"/>
    <s v="0-24"/>
    <x v="0"/>
    <s v="F"/>
    <s v="I00-I99"/>
    <n v="2"/>
    <x v="8"/>
  </r>
  <r>
    <x v="1"/>
    <s v="0-24"/>
    <x v="0"/>
    <s v="F"/>
    <s v="N00-N99"/>
    <n v="1"/>
    <x v="11"/>
  </r>
  <r>
    <x v="1"/>
    <s v="0-24"/>
    <x v="0"/>
    <s v="F"/>
    <s v="P00-P96"/>
    <n v="3"/>
    <x v="5"/>
  </r>
  <r>
    <x v="1"/>
    <s v="0-24"/>
    <x v="0"/>
    <s v="F"/>
    <s v="Q00-Q99"/>
    <n v="2"/>
    <x v="5"/>
  </r>
  <r>
    <x v="1"/>
    <s v="0-24"/>
    <x v="0"/>
    <s v="F"/>
    <s v="R00-R99"/>
    <n v="2"/>
    <x v="5"/>
  </r>
  <r>
    <x v="1"/>
    <s v="0-24"/>
    <x v="0"/>
    <s v="F"/>
    <s v="V01-Y98"/>
    <n v="7"/>
    <x v="6"/>
  </r>
  <r>
    <x v="1"/>
    <s v="0-24"/>
    <x v="0"/>
    <s v="M"/>
    <s v="C00-D48"/>
    <n v="3"/>
    <x v="1"/>
  </r>
  <r>
    <x v="1"/>
    <s v="0-24"/>
    <x v="0"/>
    <s v="M"/>
    <s v="E00-E90"/>
    <n v="1"/>
    <x v="2"/>
  </r>
  <r>
    <x v="1"/>
    <s v="0-24"/>
    <x v="0"/>
    <s v="M"/>
    <s v="F00-F99"/>
    <n v="1"/>
    <x v="10"/>
  </r>
  <r>
    <x v="1"/>
    <s v="0-24"/>
    <x v="0"/>
    <s v="M"/>
    <s v="G00-G99"/>
    <n v="2"/>
    <x v="3"/>
  </r>
  <r>
    <x v="1"/>
    <s v="0-24"/>
    <x v="0"/>
    <s v="M"/>
    <s v="I00-I99"/>
    <n v="3"/>
    <x v="8"/>
  </r>
  <r>
    <x v="1"/>
    <s v="0-24"/>
    <x v="0"/>
    <s v="M"/>
    <s v="J00-J99"/>
    <n v="1"/>
    <x v="4"/>
  </r>
  <r>
    <x v="1"/>
    <s v="0-24"/>
    <x v="0"/>
    <s v="M"/>
    <s v="P00-P96"/>
    <n v="7"/>
    <x v="5"/>
  </r>
  <r>
    <x v="1"/>
    <s v="0-24"/>
    <x v="0"/>
    <s v="M"/>
    <s v="Q00-Q99"/>
    <n v="5"/>
    <x v="5"/>
  </r>
  <r>
    <x v="1"/>
    <s v="0-24"/>
    <x v="0"/>
    <s v="M"/>
    <s v="R00-R99"/>
    <n v="2"/>
    <x v="5"/>
  </r>
  <r>
    <x v="1"/>
    <s v="0-24"/>
    <x v="0"/>
    <s v="M"/>
    <s v="V01-Y98"/>
    <n v="14"/>
    <x v="6"/>
  </r>
  <r>
    <x v="1"/>
    <s v="25-44"/>
    <x v="0"/>
    <s v="F"/>
    <s v="A00-B99"/>
    <n v="2"/>
    <x v="0"/>
  </r>
  <r>
    <x v="1"/>
    <s v="25-44"/>
    <x v="0"/>
    <s v="F"/>
    <s v="C00-D48"/>
    <n v="15"/>
    <x v="1"/>
  </r>
  <r>
    <x v="1"/>
    <s v="25-44"/>
    <x v="0"/>
    <s v="F"/>
    <s v="E00-E90"/>
    <n v="1"/>
    <x v="2"/>
  </r>
  <r>
    <x v="1"/>
    <s v="25-44"/>
    <x v="0"/>
    <s v="F"/>
    <s v="G00-G99"/>
    <n v="1"/>
    <x v="3"/>
  </r>
  <r>
    <x v="1"/>
    <s v="25-44"/>
    <x v="0"/>
    <s v="F"/>
    <s v="I00-I99"/>
    <n v="2"/>
    <x v="8"/>
  </r>
  <r>
    <x v="1"/>
    <s v="25-44"/>
    <x v="0"/>
    <s v="F"/>
    <s v="K00-K93"/>
    <n v="3"/>
    <x v="9"/>
  </r>
  <r>
    <x v="1"/>
    <s v="25-44"/>
    <x v="0"/>
    <s v="F"/>
    <s v="R00-R99"/>
    <n v="1"/>
    <x v="5"/>
  </r>
  <r>
    <x v="1"/>
    <s v="25-44"/>
    <x v="0"/>
    <s v="F"/>
    <s v="V01-Y98"/>
    <n v="12"/>
    <x v="6"/>
  </r>
  <r>
    <x v="1"/>
    <s v="25-44"/>
    <x v="0"/>
    <s v="M"/>
    <s v="C00-D48"/>
    <n v="12"/>
    <x v="1"/>
  </r>
  <r>
    <x v="1"/>
    <s v="25-44"/>
    <x v="0"/>
    <s v="M"/>
    <s v="D50-D89"/>
    <n v="1"/>
    <x v="5"/>
  </r>
  <r>
    <x v="1"/>
    <s v="25-44"/>
    <x v="0"/>
    <s v="M"/>
    <s v="F00-F99"/>
    <n v="1"/>
    <x v="10"/>
  </r>
  <r>
    <x v="1"/>
    <s v="25-44"/>
    <x v="0"/>
    <s v="M"/>
    <s v="G00-G99"/>
    <n v="3"/>
    <x v="3"/>
  </r>
  <r>
    <x v="1"/>
    <s v="25-44"/>
    <x v="0"/>
    <s v="M"/>
    <s v="I00-I99"/>
    <n v="11"/>
    <x v="8"/>
  </r>
  <r>
    <x v="1"/>
    <s v="25-44"/>
    <x v="0"/>
    <s v="M"/>
    <s v="J00-J99"/>
    <n v="1"/>
    <x v="4"/>
  </r>
  <r>
    <x v="1"/>
    <s v="25-44"/>
    <x v="0"/>
    <s v="M"/>
    <s v="K00-K93"/>
    <n v="3"/>
    <x v="9"/>
  </r>
  <r>
    <x v="1"/>
    <s v="25-44"/>
    <x v="0"/>
    <s v="M"/>
    <s v="R00-R99"/>
    <n v="5"/>
    <x v="5"/>
  </r>
  <r>
    <x v="1"/>
    <s v="25-44"/>
    <x v="0"/>
    <s v="M"/>
    <s v="V01-Y98"/>
    <n v="52"/>
    <x v="6"/>
  </r>
  <r>
    <x v="1"/>
    <s v="45-64"/>
    <x v="0"/>
    <s v="F"/>
    <s v="A00-B99"/>
    <n v="4"/>
    <x v="0"/>
  </r>
  <r>
    <x v="1"/>
    <s v="45-64"/>
    <x v="0"/>
    <s v="F"/>
    <s v="C00-D48"/>
    <n v="125"/>
    <x v="1"/>
  </r>
  <r>
    <x v="1"/>
    <s v="45-64"/>
    <x v="0"/>
    <s v="F"/>
    <s v="E00-E90"/>
    <n v="2"/>
    <x v="2"/>
  </r>
  <r>
    <x v="1"/>
    <s v="45-64"/>
    <x v="0"/>
    <s v="F"/>
    <s v="F00-F99"/>
    <n v="3"/>
    <x v="10"/>
  </r>
  <r>
    <x v="1"/>
    <s v="45-64"/>
    <x v="0"/>
    <s v="F"/>
    <s v="G00-G99"/>
    <n v="11"/>
    <x v="3"/>
  </r>
  <r>
    <x v="1"/>
    <s v="45-64"/>
    <x v="0"/>
    <s v="F"/>
    <s v="I00-I99"/>
    <n v="26"/>
    <x v="8"/>
  </r>
  <r>
    <x v="1"/>
    <s v="45-64"/>
    <x v="0"/>
    <s v="F"/>
    <s v="J00-J99"/>
    <n v="14"/>
    <x v="4"/>
  </r>
  <r>
    <x v="1"/>
    <s v="45-64"/>
    <x v="0"/>
    <s v="F"/>
    <s v="K00-K93"/>
    <n v="11"/>
    <x v="9"/>
  </r>
  <r>
    <x v="1"/>
    <s v="45-64"/>
    <x v="0"/>
    <s v="F"/>
    <s v="M00-M99"/>
    <n v="1"/>
    <x v="5"/>
  </r>
  <r>
    <x v="1"/>
    <s v="45-64"/>
    <x v="0"/>
    <s v="F"/>
    <s v="N00-N99"/>
    <n v="2"/>
    <x v="11"/>
  </r>
  <r>
    <x v="1"/>
    <s v="45-64"/>
    <x v="0"/>
    <s v="F"/>
    <s v="Q00-Q99"/>
    <n v="3"/>
    <x v="5"/>
  </r>
  <r>
    <x v="1"/>
    <s v="45-64"/>
    <x v="0"/>
    <s v="F"/>
    <s v="R00-R99"/>
    <n v="8"/>
    <x v="5"/>
  </r>
  <r>
    <x v="1"/>
    <s v="45-64"/>
    <x v="0"/>
    <s v="F"/>
    <s v="V01-Y98"/>
    <n v="31"/>
    <x v="6"/>
  </r>
  <r>
    <x v="1"/>
    <s v="45-64"/>
    <x v="0"/>
    <s v="M"/>
    <s v="A00-B99"/>
    <n v="10"/>
    <x v="0"/>
  </r>
  <r>
    <x v="1"/>
    <s v="45-64"/>
    <x v="0"/>
    <s v="M"/>
    <s v="C00-D48"/>
    <n v="178"/>
    <x v="1"/>
  </r>
  <r>
    <x v="1"/>
    <s v="45-64"/>
    <x v="0"/>
    <s v="M"/>
    <s v="E00-E90"/>
    <n v="6"/>
    <x v="2"/>
  </r>
  <r>
    <x v="1"/>
    <s v="45-64"/>
    <x v="0"/>
    <s v="M"/>
    <s v="F00-F99"/>
    <n v="7"/>
    <x v="10"/>
  </r>
  <r>
    <x v="1"/>
    <s v="45-64"/>
    <x v="0"/>
    <s v="M"/>
    <s v="G00-G99"/>
    <n v="14"/>
    <x v="3"/>
  </r>
  <r>
    <x v="1"/>
    <s v="45-64"/>
    <x v="0"/>
    <s v="M"/>
    <s v="I00-I99"/>
    <n v="92"/>
    <x v="8"/>
  </r>
  <r>
    <x v="1"/>
    <s v="45-64"/>
    <x v="0"/>
    <s v="M"/>
    <s v="J00-J99"/>
    <n v="26"/>
    <x v="4"/>
  </r>
  <r>
    <x v="1"/>
    <s v="45-64"/>
    <x v="0"/>
    <s v="M"/>
    <s v="K00-K93"/>
    <n v="16"/>
    <x v="9"/>
  </r>
  <r>
    <x v="1"/>
    <s v="45-64"/>
    <x v="0"/>
    <s v="M"/>
    <s v="N00-N99"/>
    <n v="2"/>
    <x v="11"/>
  </r>
  <r>
    <x v="1"/>
    <s v="45-64"/>
    <x v="0"/>
    <s v="M"/>
    <s v="Q00-Q99"/>
    <n v="2"/>
    <x v="5"/>
  </r>
  <r>
    <x v="1"/>
    <s v="45-64"/>
    <x v="0"/>
    <s v="M"/>
    <s v="R00-R99"/>
    <n v="19"/>
    <x v="5"/>
  </r>
  <r>
    <x v="1"/>
    <s v="45-64"/>
    <x v="0"/>
    <s v="M"/>
    <s v="V01-Y98"/>
    <n v="62"/>
    <x v="6"/>
  </r>
  <r>
    <x v="1"/>
    <s v="65-74"/>
    <x v="1"/>
    <s v="F"/>
    <s v="A00-B99"/>
    <n v="6"/>
    <x v="0"/>
  </r>
  <r>
    <x v="1"/>
    <s v="65-74"/>
    <x v="1"/>
    <s v="F"/>
    <s v="C00-D48"/>
    <n v="116"/>
    <x v="1"/>
  </r>
  <r>
    <x v="1"/>
    <s v="65-74"/>
    <x v="1"/>
    <s v="F"/>
    <s v="D50-D89"/>
    <n v="2"/>
    <x v="5"/>
  </r>
  <r>
    <x v="1"/>
    <s v="65-74"/>
    <x v="1"/>
    <s v="F"/>
    <s v="E00-E90"/>
    <n v="6"/>
    <x v="2"/>
  </r>
  <r>
    <x v="1"/>
    <s v="65-74"/>
    <x v="1"/>
    <s v="F"/>
    <s v="F00-F99"/>
    <n v="9"/>
    <x v="10"/>
  </r>
  <r>
    <x v="1"/>
    <s v="65-74"/>
    <x v="1"/>
    <s v="F"/>
    <s v="G00-G99"/>
    <n v="21"/>
    <x v="3"/>
  </r>
  <r>
    <x v="1"/>
    <s v="65-74"/>
    <x v="1"/>
    <s v="F"/>
    <s v="I00-I99"/>
    <n v="69"/>
    <x v="8"/>
  </r>
  <r>
    <x v="1"/>
    <s v="65-74"/>
    <x v="1"/>
    <s v="F"/>
    <s v="J00-J99"/>
    <n v="36"/>
    <x v="4"/>
  </r>
  <r>
    <x v="1"/>
    <s v="65-74"/>
    <x v="1"/>
    <s v="F"/>
    <s v="K00-K93"/>
    <n v="16"/>
    <x v="9"/>
  </r>
  <r>
    <x v="1"/>
    <s v="65-74"/>
    <x v="1"/>
    <s v="F"/>
    <s v="L00-L99"/>
    <n v="1"/>
    <x v="5"/>
  </r>
  <r>
    <x v="1"/>
    <s v="65-74"/>
    <x v="1"/>
    <s v="F"/>
    <s v="M00-M99"/>
    <n v="1"/>
    <x v="5"/>
  </r>
  <r>
    <x v="1"/>
    <s v="65-74"/>
    <x v="1"/>
    <s v="F"/>
    <s v="N00-N99"/>
    <n v="9"/>
    <x v="11"/>
  </r>
  <r>
    <x v="1"/>
    <s v="65-74"/>
    <x v="1"/>
    <s v="F"/>
    <s v="R00-R99"/>
    <n v="7"/>
    <x v="5"/>
  </r>
  <r>
    <x v="1"/>
    <s v="65-74"/>
    <x v="1"/>
    <s v="F"/>
    <s v="V01-Y98"/>
    <n v="12"/>
    <x v="6"/>
  </r>
  <r>
    <x v="1"/>
    <s v="65-74"/>
    <x v="1"/>
    <s v="M"/>
    <s v="A00-B99"/>
    <n v="8"/>
    <x v="0"/>
  </r>
  <r>
    <x v="1"/>
    <s v="65-74"/>
    <x v="1"/>
    <s v="M"/>
    <s v="C00-D48"/>
    <n v="223"/>
    <x v="1"/>
  </r>
  <r>
    <x v="1"/>
    <s v="65-74"/>
    <x v="1"/>
    <s v="M"/>
    <s v="D50-D89"/>
    <n v="1"/>
    <x v="5"/>
  </r>
  <r>
    <x v="1"/>
    <s v="65-74"/>
    <x v="1"/>
    <s v="M"/>
    <s v="E00-E90"/>
    <n v="8"/>
    <x v="2"/>
  </r>
  <r>
    <x v="1"/>
    <s v="65-74"/>
    <x v="1"/>
    <s v="M"/>
    <s v="F00-F99"/>
    <n v="9"/>
    <x v="10"/>
  </r>
  <r>
    <x v="1"/>
    <s v="65-74"/>
    <x v="1"/>
    <s v="M"/>
    <s v="G00-G99"/>
    <n v="21"/>
    <x v="3"/>
  </r>
  <r>
    <x v="1"/>
    <s v="65-74"/>
    <x v="1"/>
    <s v="M"/>
    <s v="I00-I99"/>
    <n v="125"/>
    <x v="8"/>
  </r>
  <r>
    <x v="1"/>
    <s v="65-74"/>
    <x v="1"/>
    <s v="M"/>
    <s v="J00-J99"/>
    <n v="53"/>
    <x v="4"/>
  </r>
  <r>
    <x v="1"/>
    <s v="65-74"/>
    <x v="1"/>
    <s v="M"/>
    <s v="K00-K93"/>
    <n v="15"/>
    <x v="9"/>
  </r>
  <r>
    <x v="1"/>
    <s v="65-74"/>
    <x v="1"/>
    <s v="M"/>
    <s v="M00-M99"/>
    <n v="4"/>
    <x v="5"/>
  </r>
  <r>
    <x v="1"/>
    <s v="65-74"/>
    <x v="1"/>
    <s v="M"/>
    <s v="N00-N99"/>
    <n v="7"/>
    <x v="11"/>
  </r>
  <r>
    <x v="1"/>
    <s v="65-74"/>
    <x v="1"/>
    <s v="M"/>
    <s v="Q00-Q99"/>
    <n v="1"/>
    <x v="5"/>
  </r>
  <r>
    <x v="1"/>
    <s v="65-74"/>
    <x v="1"/>
    <s v="M"/>
    <s v="R00-R99"/>
    <n v="14"/>
    <x v="5"/>
  </r>
  <r>
    <x v="1"/>
    <s v="65-74"/>
    <x v="1"/>
    <s v="M"/>
    <s v="V01-Y98"/>
    <n v="29"/>
    <x v="6"/>
  </r>
  <r>
    <x v="1"/>
    <s v="75-84"/>
    <x v="1"/>
    <s v="F"/>
    <s v="A00-B99"/>
    <n v="17"/>
    <x v="0"/>
  </r>
  <r>
    <x v="1"/>
    <s v="75-84"/>
    <x v="1"/>
    <s v="F"/>
    <s v="C00-D48"/>
    <n v="210"/>
    <x v="1"/>
  </r>
  <r>
    <x v="1"/>
    <s v="75-84"/>
    <x v="1"/>
    <s v="F"/>
    <s v="D50-D89"/>
    <n v="2"/>
    <x v="5"/>
  </r>
  <r>
    <x v="1"/>
    <s v="75-84"/>
    <x v="1"/>
    <s v="F"/>
    <s v="E00-E90"/>
    <n v="19"/>
    <x v="2"/>
  </r>
  <r>
    <x v="1"/>
    <s v="75-84"/>
    <x v="1"/>
    <s v="F"/>
    <s v="F00-F99"/>
    <n v="52"/>
    <x v="10"/>
  </r>
  <r>
    <x v="1"/>
    <s v="75-84"/>
    <x v="1"/>
    <s v="F"/>
    <s v="G00-G99"/>
    <n v="46"/>
    <x v="3"/>
  </r>
  <r>
    <x v="1"/>
    <s v="75-84"/>
    <x v="1"/>
    <s v="F"/>
    <s v="I00-I99"/>
    <n v="312"/>
    <x v="8"/>
  </r>
  <r>
    <x v="1"/>
    <s v="75-84"/>
    <x v="1"/>
    <s v="F"/>
    <s v="J00-J99"/>
    <n v="79"/>
    <x v="4"/>
  </r>
  <r>
    <x v="1"/>
    <s v="75-84"/>
    <x v="1"/>
    <s v="F"/>
    <s v="K00-K93"/>
    <n v="35"/>
    <x v="9"/>
  </r>
  <r>
    <x v="1"/>
    <s v="75-84"/>
    <x v="1"/>
    <s v="F"/>
    <s v="L00-L99"/>
    <n v="3"/>
    <x v="5"/>
  </r>
  <r>
    <x v="1"/>
    <s v="75-84"/>
    <x v="1"/>
    <s v="F"/>
    <s v="M00-M99"/>
    <n v="2"/>
    <x v="5"/>
  </r>
  <r>
    <x v="1"/>
    <s v="75-84"/>
    <x v="1"/>
    <s v="F"/>
    <s v="N00-N99"/>
    <n v="31"/>
    <x v="11"/>
  </r>
  <r>
    <x v="1"/>
    <s v="75-84"/>
    <x v="1"/>
    <s v="F"/>
    <s v="R00-R99"/>
    <n v="21"/>
    <x v="5"/>
  </r>
  <r>
    <x v="1"/>
    <s v="75-84"/>
    <x v="1"/>
    <s v="F"/>
    <s v="V01-Y98"/>
    <n v="20"/>
    <x v="6"/>
  </r>
  <r>
    <x v="1"/>
    <s v="75-84"/>
    <x v="1"/>
    <s v="M"/>
    <s v="A00-B99"/>
    <n v="24"/>
    <x v="0"/>
  </r>
  <r>
    <x v="1"/>
    <s v="75-84"/>
    <x v="1"/>
    <s v="M"/>
    <s v="C00-D48"/>
    <n v="290"/>
    <x v="1"/>
  </r>
  <r>
    <x v="1"/>
    <s v="75-84"/>
    <x v="1"/>
    <s v="M"/>
    <s v="D50-D89"/>
    <n v="2"/>
    <x v="5"/>
  </r>
  <r>
    <x v="1"/>
    <s v="75-84"/>
    <x v="1"/>
    <s v="M"/>
    <s v="E00-E90"/>
    <n v="13"/>
    <x v="2"/>
  </r>
  <r>
    <x v="1"/>
    <s v="75-84"/>
    <x v="1"/>
    <s v="M"/>
    <s v="F00-F99"/>
    <n v="31"/>
    <x v="10"/>
  </r>
  <r>
    <x v="1"/>
    <s v="75-84"/>
    <x v="1"/>
    <s v="M"/>
    <s v="G00-G99"/>
    <n v="38"/>
    <x v="3"/>
  </r>
  <r>
    <x v="1"/>
    <s v="75-84"/>
    <x v="1"/>
    <s v="M"/>
    <s v="I00-I99"/>
    <n v="242"/>
    <x v="8"/>
  </r>
  <r>
    <x v="1"/>
    <s v="75-84"/>
    <x v="1"/>
    <s v="M"/>
    <s v="J00-J99"/>
    <n v="125"/>
    <x v="4"/>
  </r>
  <r>
    <x v="1"/>
    <s v="75-84"/>
    <x v="1"/>
    <s v="M"/>
    <s v="K00-K93"/>
    <n v="29"/>
    <x v="9"/>
  </r>
  <r>
    <x v="1"/>
    <s v="75-84"/>
    <x v="1"/>
    <s v="M"/>
    <s v="N00-N99"/>
    <n v="16"/>
    <x v="11"/>
  </r>
  <r>
    <x v="1"/>
    <s v="75-84"/>
    <x v="1"/>
    <s v="M"/>
    <s v="R00-R99"/>
    <n v="28"/>
    <x v="5"/>
  </r>
  <r>
    <x v="1"/>
    <s v="75-84"/>
    <x v="1"/>
    <s v="M"/>
    <s v="V01-Y98"/>
    <n v="36"/>
    <x v="6"/>
  </r>
  <r>
    <x v="1"/>
    <s v="85+"/>
    <x v="1"/>
    <s v="F"/>
    <s v="A00-B99"/>
    <n v="48"/>
    <x v="0"/>
  </r>
  <r>
    <x v="1"/>
    <s v="85+"/>
    <x v="1"/>
    <s v="F"/>
    <s v="C00-D48"/>
    <n v="128"/>
    <x v="1"/>
  </r>
  <r>
    <x v="1"/>
    <s v="85+"/>
    <x v="1"/>
    <s v="F"/>
    <s v="D50-D89"/>
    <n v="5"/>
    <x v="5"/>
  </r>
  <r>
    <x v="1"/>
    <s v="85+"/>
    <x v="1"/>
    <s v="F"/>
    <s v="E00-E90"/>
    <n v="33"/>
    <x v="2"/>
  </r>
  <r>
    <x v="1"/>
    <s v="85+"/>
    <x v="1"/>
    <s v="F"/>
    <s v="F00-F99"/>
    <n v="93"/>
    <x v="10"/>
  </r>
  <r>
    <x v="1"/>
    <s v="85+"/>
    <x v="1"/>
    <s v="F"/>
    <s v="G00-G99"/>
    <n v="50"/>
    <x v="3"/>
  </r>
  <r>
    <x v="1"/>
    <s v="85+"/>
    <x v="1"/>
    <s v="F"/>
    <s v="I00-I99"/>
    <n v="466"/>
    <x v="8"/>
  </r>
  <r>
    <x v="1"/>
    <s v="85+"/>
    <x v="1"/>
    <s v="F"/>
    <s v="J00-J99"/>
    <n v="153"/>
    <x v="4"/>
  </r>
  <r>
    <x v="1"/>
    <s v="85+"/>
    <x v="1"/>
    <s v="F"/>
    <s v="K00-K93"/>
    <n v="57"/>
    <x v="9"/>
  </r>
  <r>
    <x v="1"/>
    <s v="85+"/>
    <x v="1"/>
    <s v="F"/>
    <s v="L00-L99"/>
    <n v="3"/>
    <x v="5"/>
  </r>
  <r>
    <x v="1"/>
    <s v="85+"/>
    <x v="1"/>
    <s v="F"/>
    <s v="M00-M99"/>
    <n v="4"/>
    <x v="5"/>
  </r>
  <r>
    <x v="1"/>
    <s v="85+"/>
    <x v="1"/>
    <s v="F"/>
    <s v="N00-N99"/>
    <n v="41"/>
    <x v="11"/>
  </r>
  <r>
    <x v="1"/>
    <s v="85+"/>
    <x v="1"/>
    <s v="F"/>
    <s v="R00-R99"/>
    <n v="56"/>
    <x v="5"/>
  </r>
  <r>
    <x v="1"/>
    <s v="85+"/>
    <x v="1"/>
    <s v="F"/>
    <s v="V01-Y98"/>
    <n v="34"/>
    <x v="6"/>
  </r>
  <r>
    <x v="1"/>
    <s v="85+"/>
    <x v="1"/>
    <s v="M"/>
    <s v="A00-B99"/>
    <n v="15"/>
    <x v="0"/>
  </r>
  <r>
    <x v="1"/>
    <s v="85+"/>
    <x v="1"/>
    <s v="M"/>
    <s v="C00-D48"/>
    <n v="122"/>
    <x v="1"/>
  </r>
  <r>
    <x v="1"/>
    <s v="85+"/>
    <x v="1"/>
    <s v="M"/>
    <s v="D50-D89"/>
    <n v="6"/>
    <x v="5"/>
  </r>
  <r>
    <x v="1"/>
    <s v="85+"/>
    <x v="1"/>
    <s v="M"/>
    <s v="E00-E90"/>
    <n v="10"/>
    <x v="2"/>
  </r>
  <r>
    <x v="1"/>
    <s v="85+"/>
    <x v="1"/>
    <s v="M"/>
    <s v="F00-F99"/>
    <n v="27"/>
    <x v="10"/>
  </r>
  <r>
    <x v="1"/>
    <s v="85+"/>
    <x v="1"/>
    <s v="M"/>
    <s v="G00-G99"/>
    <n v="33"/>
    <x v="3"/>
  </r>
  <r>
    <x v="1"/>
    <s v="85+"/>
    <x v="1"/>
    <s v="M"/>
    <s v="I00-I99"/>
    <n v="268"/>
    <x v="8"/>
  </r>
  <r>
    <x v="1"/>
    <s v="85+"/>
    <x v="1"/>
    <s v="M"/>
    <s v="J00-J99"/>
    <n v="89"/>
    <x v="4"/>
  </r>
  <r>
    <x v="1"/>
    <s v="85+"/>
    <x v="1"/>
    <s v="M"/>
    <s v="K00-K93"/>
    <n v="17"/>
    <x v="9"/>
  </r>
  <r>
    <x v="1"/>
    <s v="85+"/>
    <x v="1"/>
    <s v="M"/>
    <s v="L00-L99"/>
    <n v="1"/>
    <x v="5"/>
  </r>
  <r>
    <x v="1"/>
    <s v="85+"/>
    <x v="1"/>
    <s v="M"/>
    <s v="M00-M99"/>
    <n v="2"/>
    <x v="5"/>
  </r>
  <r>
    <x v="1"/>
    <s v="85+"/>
    <x v="1"/>
    <s v="M"/>
    <s v="N00-N99"/>
    <n v="19"/>
    <x v="11"/>
  </r>
  <r>
    <x v="1"/>
    <s v="85+"/>
    <x v="1"/>
    <s v="M"/>
    <s v="R00-R99"/>
    <n v="15"/>
    <x v="5"/>
  </r>
  <r>
    <x v="1"/>
    <s v="85+"/>
    <x v="1"/>
    <s v="M"/>
    <s v="V01-Y98"/>
    <n v="28"/>
    <x v="6"/>
  </r>
  <r>
    <x v="2"/>
    <s v="0-24"/>
    <x v="0"/>
    <s v="F"/>
    <s v="C00-D48"/>
    <n v="4"/>
    <x v="1"/>
  </r>
  <r>
    <x v="2"/>
    <s v="0-24"/>
    <x v="0"/>
    <s v="F"/>
    <s v="E00-E90"/>
    <n v="1"/>
    <x v="2"/>
  </r>
  <r>
    <x v="2"/>
    <s v="0-24"/>
    <x v="0"/>
    <s v="F"/>
    <s v="P00-P96"/>
    <n v="2"/>
    <x v="5"/>
  </r>
  <r>
    <x v="2"/>
    <s v="0-24"/>
    <x v="0"/>
    <s v="F"/>
    <s v="R00-R99"/>
    <n v="1"/>
    <x v="5"/>
  </r>
  <r>
    <x v="2"/>
    <s v="0-24"/>
    <x v="0"/>
    <s v="F"/>
    <s v="V01-Y98"/>
    <n v="1"/>
    <x v="6"/>
  </r>
  <r>
    <x v="2"/>
    <s v="0-24"/>
    <x v="0"/>
    <s v="M"/>
    <s v="A00-B99"/>
    <n v="1"/>
    <x v="0"/>
  </r>
  <r>
    <x v="2"/>
    <s v="0-24"/>
    <x v="0"/>
    <s v="M"/>
    <s v="C00-D48"/>
    <n v="3"/>
    <x v="1"/>
  </r>
  <r>
    <x v="2"/>
    <s v="0-24"/>
    <x v="0"/>
    <s v="M"/>
    <s v="D50-D89"/>
    <n v="1"/>
    <x v="5"/>
  </r>
  <r>
    <x v="2"/>
    <s v="0-24"/>
    <x v="0"/>
    <s v="M"/>
    <s v="E00-E90"/>
    <n v="3"/>
    <x v="2"/>
  </r>
  <r>
    <x v="2"/>
    <s v="0-24"/>
    <x v="0"/>
    <s v="M"/>
    <s v="I00-I99"/>
    <n v="1"/>
    <x v="8"/>
  </r>
  <r>
    <x v="2"/>
    <s v="0-24"/>
    <x v="0"/>
    <s v="M"/>
    <s v="J00-J99"/>
    <n v="2"/>
    <x v="4"/>
  </r>
  <r>
    <x v="2"/>
    <s v="0-24"/>
    <x v="0"/>
    <s v="M"/>
    <s v="P00-P96"/>
    <n v="2"/>
    <x v="5"/>
  </r>
  <r>
    <x v="2"/>
    <s v="0-24"/>
    <x v="0"/>
    <s v="M"/>
    <s v="Q00-Q99"/>
    <n v="3"/>
    <x v="5"/>
  </r>
  <r>
    <x v="2"/>
    <s v="0-24"/>
    <x v="0"/>
    <s v="M"/>
    <s v="V01-Y98"/>
    <n v="15"/>
    <x v="6"/>
  </r>
  <r>
    <x v="2"/>
    <s v="25-44"/>
    <x v="0"/>
    <s v="F"/>
    <s v="C00-D48"/>
    <n v="17"/>
    <x v="1"/>
  </r>
  <r>
    <x v="2"/>
    <s v="25-44"/>
    <x v="0"/>
    <s v="F"/>
    <s v="F00-F99"/>
    <n v="1"/>
    <x v="10"/>
  </r>
  <r>
    <x v="2"/>
    <s v="25-44"/>
    <x v="0"/>
    <s v="F"/>
    <s v="G00-G99"/>
    <n v="3"/>
    <x v="3"/>
  </r>
  <r>
    <x v="2"/>
    <s v="25-44"/>
    <x v="0"/>
    <s v="F"/>
    <s v="I00-I99"/>
    <n v="3"/>
    <x v="8"/>
  </r>
  <r>
    <x v="2"/>
    <s v="25-44"/>
    <x v="0"/>
    <s v="F"/>
    <s v="Q00-Q99"/>
    <n v="2"/>
    <x v="5"/>
  </r>
  <r>
    <x v="2"/>
    <s v="25-44"/>
    <x v="0"/>
    <s v="F"/>
    <s v="V01-Y98"/>
    <n v="13"/>
    <x v="6"/>
  </r>
  <r>
    <x v="2"/>
    <s v="25-44"/>
    <x v="0"/>
    <s v="M"/>
    <s v="A00-B99"/>
    <n v="2"/>
    <x v="0"/>
  </r>
  <r>
    <x v="2"/>
    <s v="25-44"/>
    <x v="0"/>
    <s v="M"/>
    <s v="C00-D48"/>
    <n v="10"/>
    <x v="1"/>
  </r>
  <r>
    <x v="2"/>
    <s v="25-44"/>
    <x v="0"/>
    <s v="M"/>
    <s v="E00-E90"/>
    <n v="3"/>
    <x v="2"/>
  </r>
  <r>
    <x v="2"/>
    <s v="25-44"/>
    <x v="0"/>
    <s v="M"/>
    <s v="G00-G99"/>
    <n v="2"/>
    <x v="3"/>
  </r>
  <r>
    <x v="2"/>
    <s v="25-44"/>
    <x v="0"/>
    <s v="M"/>
    <s v="I00-I99"/>
    <n v="8"/>
    <x v="8"/>
  </r>
  <r>
    <x v="2"/>
    <s v="25-44"/>
    <x v="0"/>
    <s v="M"/>
    <s v="K00-K93"/>
    <n v="3"/>
    <x v="9"/>
  </r>
  <r>
    <x v="2"/>
    <s v="25-44"/>
    <x v="0"/>
    <s v="M"/>
    <s v="Q00-Q99"/>
    <n v="1"/>
    <x v="5"/>
  </r>
  <r>
    <x v="2"/>
    <s v="25-44"/>
    <x v="0"/>
    <s v="M"/>
    <s v="R00-R99"/>
    <n v="4"/>
    <x v="5"/>
  </r>
  <r>
    <x v="2"/>
    <s v="25-44"/>
    <x v="0"/>
    <s v="M"/>
    <s v="V01-Y98"/>
    <n v="43"/>
    <x v="6"/>
  </r>
  <r>
    <x v="2"/>
    <s v="45-64"/>
    <x v="0"/>
    <s v="F"/>
    <s v="A00-B99"/>
    <n v="3"/>
    <x v="0"/>
  </r>
  <r>
    <x v="2"/>
    <s v="45-64"/>
    <x v="0"/>
    <s v="F"/>
    <s v="C00-D48"/>
    <n v="135"/>
    <x v="1"/>
  </r>
  <r>
    <x v="2"/>
    <s v="45-64"/>
    <x v="0"/>
    <s v="F"/>
    <s v="D50-D89"/>
    <n v="3"/>
    <x v="5"/>
  </r>
  <r>
    <x v="2"/>
    <s v="45-64"/>
    <x v="0"/>
    <s v="F"/>
    <s v="E00-E90"/>
    <n v="4"/>
    <x v="2"/>
  </r>
  <r>
    <x v="2"/>
    <s v="45-64"/>
    <x v="0"/>
    <s v="F"/>
    <s v="F00-F99"/>
    <n v="4"/>
    <x v="10"/>
  </r>
  <r>
    <x v="2"/>
    <s v="45-64"/>
    <x v="0"/>
    <s v="F"/>
    <s v="G00-G99"/>
    <n v="11"/>
    <x v="3"/>
  </r>
  <r>
    <x v="2"/>
    <s v="45-64"/>
    <x v="0"/>
    <s v="F"/>
    <s v="I00-I99"/>
    <n v="33"/>
    <x v="8"/>
  </r>
  <r>
    <x v="2"/>
    <s v="45-64"/>
    <x v="0"/>
    <s v="F"/>
    <s v="J00-J99"/>
    <n v="13"/>
    <x v="4"/>
  </r>
  <r>
    <x v="2"/>
    <s v="45-64"/>
    <x v="0"/>
    <s v="F"/>
    <s v="K00-K93"/>
    <n v="13"/>
    <x v="9"/>
  </r>
  <r>
    <x v="2"/>
    <s v="45-64"/>
    <x v="0"/>
    <s v="F"/>
    <s v="L00-L99"/>
    <n v="2"/>
    <x v="5"/>
  </r>
  <r>
    <x v="2"/>
    <s v="45-64"/>
    <x v="0"/>
    <s v="F"/>
    <s v="N00-N99"/>
    <n v="3"/>
    <x v="11"/>
  </r>
  <r>
    <x v="2"/>
    <s v="45-64"/>
    <x v="0"/>
    <s v="F"/>
    <s v="Q00-Q99"/>
    <n v="1"/>
    <x v="5"/>
  </r>
  <r>
    <x v="2"/>
    <s v="45-64"/>
    <x v="0"/>
    <s v="F"/>
    <s v="R00-R99"/>
    <n v="10"/>
    <x v="5"/>
  </r>
  <r>
    <x v="2"/>
    <s v="45-64"/>
    <x v="0"/>
    <s v="F"/>
    <s v="V01-Y98"/>
    <n v="32"/>
    <x v="6"/>
  </r>
  <r>
    <x v="2"/>
    <s v="45-64"/>
    <x v="0"/>
    <s v="M"/>
    <s v="A00-B99"/>
    <n v="6"/>
    <x v="0"/>
  </r>
  <r>
    <x v="2"/>
    <s v="45-64"/>
    <x v="0"/>
    <s v="M"/>
    <s v="C00-D48"/>
    <n v="154"/>
    <x v="1"/>
  </r>
  <r>
    <x v="2"/>
    <s v="45-64"/>
    <x v="0"/>
    <s v="M"/>
    <s v="D50-D89"/>
    <n v="2"/>
    <x v="5"/>
  </r>
  <r>
    <x v="2"/>
    <s v="45-64"/>
    <x v="0"/>
    <s v="M"/>
    <s v="E00-E90"/>
    <n v="8"/>
    <x v="2"/>
  </r>
  <r>
    <x v="2"/>
    <s v="45-64"/>
    <x v="0"/>
    <s v="M"/>
    <s v="F00-F99"/>
    <n v="11"/>
    <x v="10"/>
  </r>
  <r>
    <x v="2"/>
    <s v="45-64"/>
    <x v="0"/>
    <s v="M"/>
    <s v="G00-G99"/>
    <n v="7"/>
    <x v="3"/>
  </r>
  <r>
    <x v="2"/>
    <s v="45-64"/>
    <x v="0"/>
    <s v="M"/>
    <s v="I00-I99"/>
    <n v="76"/>
    <x v="8"/>
  </r>
  <r>
    <x v="2"/>
    <s v="45-64"/>
    <x v="0"/>
    <s v="M"/>
    <s v="J00-J99"/>
    <n v="21"/>
    <x v="4"/>
  </r>
  <r>
    <x v="2"/>
    <s v="45-64"/>
    <x v="0"/>
    <s v="M"/>
    <s v="K00-K93"/>
    <n v="19"/>
    <x v="9"/>
  </r>
  <r>
    <x v="2"/>
    <s v="45-64"/>
    <x v="0"/>
    <s v="M"/>
    <s v="M00-M99"/>
    <n v="2"/>
    <x v="5"/>
  </r>
  <r>
    <x v="2"/>
    <s v="45-64"/>
    <x v="0"/>
    <s v="M"/>
    <s v="N00-N99"/>
    <n v="2"/>
    <x v="11"/>
  </r>
  <r>
    <x v="2"/>
    <s v="45-64"/>
    <x v="0"/>
    <s v="M"/>
    <s v="Q00-Q99"/>
    <n v="1"/>
    <x v="5"/>
  </r>
  <r>
    <x v="2"/>
    <s v="45-64"/>
    <x v="0"/>
    <s v="M"/>
    <s v="R00-R99"/>
    <n v="20"/>
    <x v="5"/>
  </r>
  <r>
    <x v="2"/>
    <s v="45-64"/>
    <x v="0"/>
    <s v="M"/>
    <s v="V01-Y98"/>
    <n v="51"/>
    <x v="6"/>
  </r>
  <r>
    <x v="2"/>
    <s v="65-74"/>
    <x v="1"/>
    <s v="F"/>
    <s v="A00-B99"/>
    <n v="3"/>
    <x v="0"/>
  </r>
  <r>
    <x v="2"/>
    <s v="65-74"/>
    <x v="1"/>
    <s v="F"/>
    <s v="C00-D48"/>
    <n v="107"/>
    <x v="1"/>
  </r>
  <r>
    <x v="2"/>
    <s v="65-74"/>
    <x v="1"/>
    <s v="F"/>
    <s v="D50-D89"/>
    <n v="2"/>
    <x v="5"/>
  </r>
  <r>
    <x v="2"/>
    <s v="65-74"/>
    <x v="1"/>
    <s v="F"/>
    <s v="E00-E90"/>
    <n v="3"/>
    <x v="2"/>
  </r>
  <r>
    <x v="2"/>
    <s v="65-74"/>
    <x v="1"/>
    <s v="F"/>
    <s v="F00-F99"/>
    <n v="1"/>
    <x v="10"/>
  </r>
  <r>
    <x v="2"/>
    <s v="65-74"/>
    <x v="1"/>
    <s v="F"/>
    <s v="G00-G99"/>
    <n v="14"/>
    <x v="3"/>
  </r>
  <r>
    <x v="2"/>
    <s v="65-74"/>
    <x v="1"/>
    <s v="F"/>
    <s v="I00-I99"/>
    <n v="55"/>
    <x v="8"/>
  </r>
  <r>
    <x v="2"/>
    <s v="65-74"/>
    <x v="1"/>
    <s v="F"/>
    <s v="J00-J99"/>
    <n v="19"/>
    <x v="4"/>
  </r>
  <r>
    <x v="2"/>
    <s v="65-74"/>
    <x v="1"/>
    <s v="F"/>
    <s v="K00-K93"/>
    <n v="9"/>
    <x v="9"/>
  </r>
  <r>
    <x v="2"/>
    <s v="65-74"/>
    <x v="1"/>
    <s v="F"/>
    <s v="M00-M99"/>
    <n v="2"/>
    <x v="5"/>
  </r>
  <r>
    <x v="2"/>
    <s v="65-74"/>
    <x v="1"/>
    <s v="F"/>
    <s v="N00-N99"/>
    <n v="4"/>
    <x v="11"/>
  </r>
  <r>
    <x v="2"/>
    <s v="65-74"/>
    <x v="1"/>
    <s v="F"/>
    <s v="Q00-Q99"/>
    <n v="1"/>
    <x v="5"/>
  </r>
  <r>
    <x v="2"/>
    <s v="65-74"/>
    <x v="1"/>
    <s v="F"/>
    <s v="R00-R99"/>
    <n v="6"/>
    <x v="5"/>
  </r>
  <r>
    <x v="2"/>
    <s v="65-74"/>
    <x v="1"/>
    <s v="F"/>
    <s v="V01-Y98"/>
    <n v="16"/>
    <x v="6"/>
  </r>
  <r>
    <x v="2"/>
    <s v="65-74"/>
    <x v="1"/>
    <s v="M"/>
    <s v="A00-B99"/>
    <n v="11"/>
    <x v="0"/>
  </r>
  <r>
    <x v="2"/>
    <s v="65-74"/>
    <x v="1"/>
    <s v="M"/>
    <s v="C00-D48"/>
    <n v="235"/>
    <x v="1"/>
  </r>
  <r>
    <x v="2"/>
    <s v="65-74"/>
    <x v="1"/>
    <s v="M"/>
    <s v="D50-D89"/>
    <n v="1"/>
    <x v="5"/>
  </r>
  <r>
    <x v="2"/>
    <s v="65-74"/>
    <x v="1"/>
    <s v="M"/>
    <s v="E00-E90"/>
    <n v="9"/>
    <x v="2"/>
  </r>
  <r>
    <x v="2"/>
    <s v="65-74"/>
    <x v="1"/>
    <s v="M"/>
    <s v="F00-F99"/>
    <n v="7"/>
    <x v="10"/>
  </r>
  <r>
    <x v="2"/>
    <s v="65-74"/>
    <x v="1"/>
    <s v="M"/>
    <s v="G00-G99"/>
    <n v="26"/>
    <x v="3"/>
  </r>
  <r>
    <x v="2"/>
    <s v="65-74"/>
    <x v="1"/>
    <s v="M"/>
    <s v="I00-I99"/>
    <n v="112"/>
    <x v="8"/>
  </r>
  <r>
    <x v="2"/>
    <s v="65-74"/>
    <x v="1"/>
    <s v="M"/>
    <s v="J00-J99"/>
    <n v="61"/>
    <x v="4"/>
  </r>
  <r>
    <x v="2"/>
    <s v="65-74"/>
    <x v="1"/>
    <s v="M"/>
    <s v="K00-K93"/>
    <n v="20"/>
    <x v="9"/>
  </r>
  <r>
    <x v="2"/>
    <s v="65-74"/>
    <x v="1"/>
    <s v="M"/>
    <s v="M00-M99"/>
    <n v="1"/>
    <x v="5"/>
  </r>
  <r>
    <x v="2"/>
    <s v="65-74"/>
    <x v="1"/>
    <s v="M"/>
    <s v="N00-N99"/>
    <n v="6"/>
    <x v="11"/>
  </r>
  <r>
    <x v="2"/>
    <s v="65-74"/>
    <x v="1"/>
    <s v="M"/>
    <s v="Q00-Q99"/>
    <n v="1"/>
    <x v="5"/>
  </r>
  <r>
    <x v="2"/>
    <s v="65-74"/>
    <x v="1"/>
    <s v="M"/>
    <s v="R00-R99"/>
    <n v="15"/>
    <x v="5"/>
  </r>
  <r>
    <x v="2"/>
    <s v="65-74"/>
    <x v="1"/>
    <s v="M"/>
    <s v="V01-Y98"/>
    <n v="16"/>
    <x v="6"/>
  </r>
  <r>
    <x v="2"/>
    <s v="75-84"/>
    <x v="1"/>
    <s v="F"/>
    <s v="A00-B99"/>
    <n v="20"/>
    <x v="0"/>
  </r>
  <r>
    <x v="2"/>
    <s v="75-84"/>
    <x v="1"/>
    <s v="F"/>
    <s v="C00-D48"/>
    <n v="206"/>
    <x v="1"/>
  </r>
  <r>
    <x v="2"/>
    <s v="75-84"/>
    <x v="1"/>
    <s v="F"/>
    <s v="D50-D89"/>
    <n v="2"/>
    <x v="5"/>
  </r>
  <r>
    <x v="2"/>
    <s v="75-84"/>
    <x v="1"/>
    <s v="F"/>
    <s v="E00-E90"/>
    <n v="24"/>
    <x v="2"/>
  </r>
  <r>
    <x v="2"/>
    <s v="75-84"/>
    <x v="1"/>
    <s v="F"/>
    <s v="F00-F99"/>
    <n v="36"/>
    <x v="10"/>
  </r>
  <r>
    <x v="2"/>
    <s v="75-84"/>
    <x v="1"/>
    <s v="F"/>
    <s v="G00-G99"/>
    <n v="44"/>
    <x v="3"/>
  </r>
  <r>
    <x v="2"/>
    <s v="75-84"/>
    <x v="1"/>
    <s v="F"/>
    <s v="I00-I99"/>
    <n v="263"/>
    <x v="8"/>
  </r>
  <r>
    <x v="2"/>
    <s v="75-84"/>
    <x v="1"/>
    <s v="F"/>
    <s v="J00-J99"/>
    <n v="72"/>
    <x v="4"/>
  </r>
  <r>
    <x v="2"/>
    <s v="75-84"/>
    <x v="1"/>
    <s v="F"/>
    <s v="K00-K93"/>
    <n v="34"/>
    <x v="9"/>
  </r>
  <r>
    <x v="2"/>
    <s v="75-84"/>
    <x v="1"/>
    <s v="F"/>
    <s v="L00-L99"/>
    <n v="5"/>
    <x v="5"/>
  </r>
  <r>
    <x v="2"/>
    <s v="75-84"/>
    <x v="1"/>
    <s v="F"/>
    <s v="M00-M99"/>
    <n v="7"/>
    <x v="5"/>
  </r>
  <r>
    <x v="2"/>
    <s v="75-84"/>
    <x v="1"/>
    <s v="F"/>
    <s v="N00-N99"/>
    <n v="17"/>
    <x v="11"/>
  </r>
  <r>
    <x v="2"/>
    <s v="75-84"/>
    <x v="1"/>
    <s v="F"/>
    <s v="R00-R99"/>
    <n v="24"/>
    <x v="5"/>
  </r>
  <r>
    <x v="2"/>
    <s v="75-84"/>
    <x v="1"/>
    <s v="F"/>
    <s v="V01-Y98"/>
    <n v="18"/>
    <x v="6"/>
  </r>
  <r>
    <x v="2"/>
    <s v="75-84"/>
    <x v="1"/>
    <s v="M"/>
    <s v="A00-B99"/>
    <n v="18"/>
    <x v="0"/>
  </r>
  <r>
    <x v="2"/>
    <s v="75-84"/>
    <x v="1"/>
    <s v="M"/>
    <s v="C00-D48"/>
    <n v="308"/>
    <x v="1"/>
  </r>
  <r>
    <x v="2"/>
    <s v="75-84"/>
    <x v="1"/>
    <s v="M"/>
    <s v="D50-D89"/>
    <n v="4"/>
    <x v="5"/>
  </r>
  <r>
    <x v="2"/>
    <s v="75-84"/>
    <x v="1"/>
    <s v="M"/>
    <s v="E00-E90"/>
    <n v="14"/>
    <x v="2"/>
  </r>
  <r>
    <x v="2"/>
    <s v="75-84"/>
    <x v="1"/>
    <s v="M"/>
    <s v="F00-F99"/>
    <n v="31"/>
    <x v="10"/>
  </r>
  <r>
    <x v="2"/>
    <s v="75-84"/>
    <x v="1"/>
    <s v="M"/>
    <s v="G00-G99"/>
    <n v="47"/>
    <x v="3"/>
  </r>
  <r>
    <x v="2"/>
    <s v="75-84"/>
    <x v="1"/>
    <s v="M"/>
    <s v="H60-H95"/>
    <n v="1"/>
    <x v="5"/>
  </r>
  <r>
    <x v="2"/>
    <s v="75-84"/>
    <x v="1"/>
    <s v="M"/>
    <s v="I00-I99"/>
    <n v="294"/>
    <x v="8"/>
  </r>
  <r>
    <x v="2"/>
    <s v="75-84"/>
    <x v="1"/>
    <s v="M"/>
    <s v="J00-J99"/>
    <n v="118"/>
    <x v="4"/>
  </r>
  <r>
    <x v="2"/>
    <s v="75-84"/>
    <x v="1"/>
    <s v="M"/>
    <s v="K00-K93"/>
    <n v="33"/>
    <x v="9"/>
  </r>
  <r>
    <x v="2"/>
    <s v="75-84"/>
    <x v="1"/>
    <s v="M"/>
    <s v="L00-L99"/>
    <n v="1"/>
    <x v="5"/>
  </r>
  <r>
    <x v="2"/>
    <s v="75-84"/>
    <x v="1"/>
    <s v="M"/>
    <s v="M00-M99"/>
    <n v="2"/>
    <x v="5"/>
  </r>
  <r>
    <x v="2"/>
    <s v="75-84"/>
    <x v="1"/>
    <s v="M"/>
    <s v="N00-N99"/>
    <n v="22"/>
    <x v="11"/>
  </r>
  <r>
    <x v="2"/>
    <s v="75-84"/>
    <x v="1"/>
    <s v="M"/>
    <s v="R00-R99"/>
    <n v="21"/>
    <x v="5"/>
  </r>
  <r>
    <x v="2"/>
    <s v="75-84"/>
    <x v="1"/>
    <s v="M"/>
    <s v="V01-Y98"/>
    <n v="30"/>
    <x v="6"/>
  </r>
  <r>
    <x v="2"/>
    <s v="85+"/>
    <x v="1"/>
    <s v="F"/>
    <s v="A00-B99"/>
    <n v="37"/>
    <x v="0"/>
  </r>
  <r>
    <x v="2"/>
    <s v="85+"/>
    <x v="1"/>
    <s v="F"/>
    <s v="C00-D48"/>
    <n v="123"/>
    <x v="1"/>
  </r>
  <r>
    <x v="2"/>
    <s v="85+"/>
    <x v="1"/>
    <s v="F"/>
    <s v="D50-D89"/>
    <n v="5"/>
    <x v="5"/>
  </r>
  <r>
    <x v="2"/>
    <s v="85+"/>
    <x v="1"/>
    <s v="F"/>
    <s v="E00-E90"/>
    <n v="22"/>
    <x v="2"/>
  </r>
  <r>
    <x v="2"/>
    <s v="85+"/>
    <x v="1"/>
    <s v="F"/>
    <s v="F00-F99"/>
    <n v="80"/>
    <x v="10"/>
  </r>
  <r>
    <x v="2"/>
    <s v="85+"/>
    <x v="1"/>
    <s v="F"/>
    <s v="G00-G99"/>
    <n v="40"/>
    <x v="3"/>
  </r>
  <r>
    <x v="2"/>
    <s v="85+"/>
    <x v="1"/>
    <s v="F"/>
    <s v="I00-I99"/>
    <n v="513"/>
    <x v="8"/>
  </r>
  <r>
    <x v="2"/>
    <s v="85+"/>
    <x v="1"/>
    <s v="F"/>
    <s v="J00-J99"/>
    <n v="124"/>
    <x v="4"/>
  </r>
  <r>
    <x v="2"/>
    <s v="85+"/>
    <x v="1"/>
    <s v="F"/>
    <s v="K00-K93"/>
    <n v="53"/>
    <x v="9"/>
  </r>
  <r>
    <x v="2"/>
    <s v="85+"/>
    <x v="1"/>
    <s v="F"/>
    <s v="L00-L99"/>
    <n v="12"/>
    <x v="5"/>
  </r>
  <r>
    <x v="2"/>
    <s v="85+"/>
    <x v="1"/>
    <s v="F"/>
    <s v="M00-M99"/>
    <n v="4"/>
    <x v="5"/>
  </r>
  <r>
    <x v="2"/>
    <s v="85+"/>
    <x v="1"/>
    <s v="F"/>
    <s v="N00-N99"/>
    <n v="40"/>
    <x v="11"/>
  </r>
  <r>
    <x v="2"/>
    <s v="85+"/>
    <x v="1"/>
    <s v="F"/>
    <s v="R00-R99"/>
    <n v="72"/>
    <x v="5"/>
  </r>
  <r>
    <x v="2"/>
    <s v="85+"/>
    <x v="1"/>
    <s v="F"/>
    <s v="V01-Y98"/>
    <n v="27"/>
    <x v="6"/>
  </r>
  <r>
    <x v="2"/>
    <s v="85+"/>
    <x v="1"/>
    <s v="M"/>
    <s v="A00-B99"/>
    <n v="17"/>
    <x v="0"/>
  </r>
  <r>
    <x v="2"/>
    <s v="85+"/>
    <x v="1"/>
    <s v="M"/>
    <s v="C00-D48"/>
    <n v="135"/>
    <x v="1"/>
  </r>
  <r>
    <x v="2"/>
    <s v="85+"/>
    <x v="1"/>
    <s v="M"/>
    <s v="D50-D89"/>
    <n v="5"/>
    <x v="5"/>
  </r>
  <r>
    <x v="2"/>
    <s v="85+"/>
    <x v="1"/>
    <s v="M"/>
    <s v="E00-E90"/>
    <n v="13"/>
    <x v="2"/>
  </r>
  <r>
    <x v="2"/>
    <s v="85+"/>
    <x v="1"/>
    <s v="M"/>
    <s v="F00-F99"/>
    <n v="38"/>
    <x v="10"/>
  </r>
  <r>
    <x v="2"/>
    <s v="85+"/>
    <x v="1"/>
    <s v="M"/>
    <s v="G00-G99"/>
    <n v="20"/>
    <x v="3"/>
  </r>
  <r>
    <x v="2"/>
    <s v="85+"/>
    <x v="1"/>
    <s v="M"/>
    <s v="I00-I99"/>
    <n v="249"/>
    <x v="8"/>
  </r>
  <r>
    <x v="2"/>
    <s v="85+"/>
    <x v="1"/>
    <s v="M"/>
    <s v="J00-J99"/>
    <n v="106"/>
    <x v="4"/>
  </r>
  <r>
    <x v="2"/>
    <s v="85+"/>
    <x v="1"/>
    <s v="M"/>
    <s v="K00-K93"/>
    <n v="19"/>
    <x v="9"/>
  </r>
  <r>
    <x v="2"/>
    <s v="85+"/>
    <x v="1"/>
    <s v="M"/>
    <s v="L00-L99"/>
    <n v="1"/>
    <x v="5"/>
  </r>
  <r>
    <x v="2"/>
    <s v="85+"/>
    <x v="1"/>
    <s v="M"/>
    <s v="M00-M99"/>
    <n v="2"/>
    <x v="5"/>
  </r>
  <r>
    <x v="2"/>
    <s v="85+"/>
    <x v="1"/>
    <s v="M"/>
    <s v="N00-N99"/>
    <n v="24"/>
    <x v="11"/>
  </r>
  <r>
    <x v="2"/>
    <s v="85+"/>
    <x v="1"/>
    <s v="M"/>
    <s v="R00-R99"/>
    <n v="22"/>
    <x v="5"/>
  </r>
  <r>
    <x v="2"/>
    <s v="85+"/>
    <x v="1"/>
    <s v="M"/>
    <s v="V01-Y98"/>
    <n v="17"/>
    <x v="6"/>
  </r>
  <r>
    <x v="3"/>
    <s v="0-24"/>
    <x v="0"/>
    <s v="F"/>
    <s v="A00-B99"/>
    <n v="1"/>
    <x v="0"/>
  </r>
  <r>
    <x v="3"/>
    <s v="0-24"/>
    <x v="0"/>
    <s v="F"/>
    <s v="C00-D48"/>
    <n v="4"/>
    <x v="1"/>
  </r>
  <r>
    <x v="3"/>
    <s v="0-24"/>
    <x v="0"/>
    <s v="F"/>
    <s v="E00-E90"/>
    <n v="1"/>
    <x v="2"/>
  </r>
  <r>
    <x v="3"/>
    <s v="0-24"/>
    <x v="0"/>
    <s v="F"/>
    <s v="J00-J99"/>
    <n v="1"/>
    <x v="4"/>
  </r>
  <r>
    <x v="3"/>
    <s v="0-24"/>
    <x v="0"/>
    <s v="F"/>
    <s v="P00-P96"/>
    <n v="5"/>
    <x v="5"/>
  </r>
  <r>
    <x v="3"/>
    <s v="0-24"/>
    <x v="0"/>
    <s v="F"/>
    <s v="Q00-Q99"/>
    <n v="3"/>
    <x v="5"/>
  </r>
  <r>
    <x v="3"/>
    <s v="0-24"/>
    <x v="0"/>
    <s v="F"/>
    <s v="R00-R99"/>
    <n v="11"/>
    <x v="5"/>
  </r>
  <r>
    <x v="3"/>
    <s v="0-24"/>
    <x v="0"/>
    <s v="F"/>
    <s v="V01-Y98"/>
    <n v="3"/>
    <x v="6"/>
  </r>
  <r>
    <x v="3"/>
    <s v="0-24"/>
    <x v="0"/>
    <s v="M"/>
    <s v="C00-D48"/>
    <n v="3"/>
    <x v="1"/>
  </r>
  <r>
    <x v="3"/>
    <s v="0-24"/>
    <x v="0"/>
    <s v="M"/>
    <s v="E00-E90"/>
    <n v="1"/>
    <x v="2"/>
  </r>
  <r>
    <x v="3"/>
    <s v="0-24"/>
    <x v="0"/>
    <s v="M"/>
    <s v="G00-G99"/>
    <n v="2"/>
    <x v="3"/>
  </r>
  <r>
    <x v="3"/>
    <s v="0-24"/>
    <x v="0"/>
    <s v="M"/>
    <s v="I00-I99"/>
    <n v="1"/>
    <x v="8"/>
  </r>
  <r>
    <x v="3"/>
    <s v="0-24"/>
    <x v="0"/>
    <s v="M"/>
    <s v="P00-P96"/>
    <n v="6"/>
    <x v="5"/>
  </r>
  <r>
    <x v="3"/>
    <s v="0-24"/>
    <x v="0"/>
    <s v="M"/>
    <s v="Q00-Q99"/>
    <n v="4"/>
    <x v="5"/>
  </r>
  <r>
    <x v="3"/>
    <s v="0-24"/>
    <x v="0"/>
    <s v="M"/>
    <s v="R00-R99"/>
    <n v="16"/>
    <x v="5"/>
  </r>
  <r>
    <x v="3"/>
    <s v="0-24"/>
    <x v="0"/>
    <s v="M"/>
    <s v="V01-Y98"/>
    <n v="15"/>
    <x v="6"/>
  </r>
  <r>
    <x v="3"/>
    <s v="25-44"/>
    <x v="0"/>
    <s v="F"/>
    <s v="A00-B99"/>
    <n v="1"/>
    <x v="0"/>
  </r>
  <r>
    <x v="3"/>
    <s v="25-44"/>
    <x v="0"/>
    <s v="F"/>
    <s v="C00-D48"/>
    <n v="16"/>
    <x v="1"/>
  </r>
  <r>
    <x v="3"/>
    <s v="25-44"/>
    <x v="0"/>
    <s v="F"/>
    <s v="D50-D89"/>
    <n v="1"/>
    <x v="5"/>
  </r>
  <r>
    <x v="3"/>
    <s v="25-44"/>
    <x v="0"/>
    <s v="F"/>
    <s v="E00-E90"/>
    <n v="1"/>
    <x v="2"/>
  </r>
  <r>
    <x v="3"/>
    <s v="25-44"/>
    <x v="0"/>
    <s v="F"/>
    <s v="F00-F99"/>
    <n v="2"/>
    <x v="10"/>
  </r>
  <r>
    <x v="3"/>
    <s v="25-44"/>
    <x v="0"/>
    <s v="F"/>
    <s v="I00-I99"/>
    <n v="2"/>
    <x v="8"/>
  </r>
  <r>
    <x v="3"/>
    <s v="25-44"/>
    <x v="0"/>
    <s v="F"/>
    <s v="J00-J99"/>
    <n v="1"/>
    <x v="4"/>
  </r>
  <r>
    <x v="3"/>
    <s v="25-44"/>
    <x v="0"/>
    <s v="F"/>
    <s v="P00-P96"/>
    <n v="1"/>
    <x v="5"/>
  </r>
  <r>
    <x v="3"/>
    <s v="25-44"/>
    <x v="0"/>
    <s v="F"/>
    <s v="Q00-Q99"/>
    <n v="1"/>
    <x v="5"/>
  </r>
  <r>
    <x v="3"/>
    <s v="25-44"/>
    <x v="0"/>
    <s v="F"/>
    <s v="R00-R99"/>
    <n v="1"/>
    <x v="5"/>
  </r>
  <r>
    <x v="3"/>
    <s v="25-44"/>
    <x v="0"/>
    <s v="F"/>
    <s v="V01-Y98"/>
    <n v="9"/>
    <x v="6"/>
  </r>
  <r>
    <x v="3"/>
    <s v="25-44"/>
    <x v="0"/>
    <s v="M"/>
    <s v="C00-D48"/>
    <n v="13"/>
    <x v="1"/>
  </r>
  <r>
    <x v="3"/>
    <s v="25-44"/>
    <x v="0"/>
    <s v="M"/>
    <s v="E00-E90"/>
    <n v="2"/>
    <x v="2"/>
  </r>
  <r>
    <x v="3"/>
    <s v="25-44"/>
    <x v="0"/>
    <s v="M"/>
    <s v="F00-F99"/>
    <n v="2"/>
    <x v="10"/>
  </r>
  <r>
    <x v="3"/>
    <s v="25-44"/>
    <x v="0"/>
    <s v="M"/>
    <s v="G00-G99"/>
    <n v="2"/>
    <x v="3"/>
  </r>
  <r>
    <x v="3"/>
    <s v="25-44"/>
    <x v="0"/>
    <s v="M"/>
    <s v="I00-I99"/>
    <n v="7"/>
    <x v="8"/>
  </r>
  <r>
    <x v="3"/>
    <s v="25-44"/>
    <x v="0"/>
    <s v="M"/>
    <s v="K00-K93"/>
    <n v="2"/>
    <x v="9"/>
  </r>
  <r>
    <x v="3"/>
    <s v="25-44"/>
    <x v="0"/>
    <s v="M"/>
    <s v="R00-R99"/>
    <n v="7"/>
    <x v="5"/>
  </r>
  <r>
    <x v="3"/>
    <s v="25-44"/>
    <x v="0"/>
    <s v="M"/>
    <s v="V01-Y98"/>
    <n v="27"/>
    <x v="6"/>
  </r>
  <r>
    <x v="3"/>
    <s v="45-64"/>
    <x v="0"/>
    <s v="F"/>
    <s v="A00-B99"/>
    <n v="4"/>
    <x v="0"/>
  </r>
  <r>
    <x v="3"/>
    <s v="45-64"/>
    <x v="0"/>
    <s v="F"/>
    <s v="C00-D48"/>
    <n v="125"/>
    <x v="1"/>
  </r>
  <r>
    <x v="3"/>
    <s v="45-64"/>
    <x v="0"/>
    <s v="F"/>
    <s v="E00-E90"/>
    <n v="4"/>
    <x v="2"/>
  </r>
  <r>
    <x v="3"/>
    <s v="45-64"/>
    <x v="0"/>
    <s v="F"/>
    <s v="F00-F99"/>
    <n v="8"/>
    <x v="10"/>
  </r>
  <r>
    <x v="3"/>
    <s v="45-64"/>
    <x v="0"/>
    <s v="F"/>
    <s v="G00-G99"/>
    <n v="6"/>
    <x v="3"/>
  </r>
  <r>
    <x v="3"/>
    <s v="45-64"/>
    <x v="0"/>
    <s v="F"/>
    <s v="I00-I99"/>
    <n v="34"/>
    <x v="8"/>
  </r>
  <r>
    <x v="3"/>
    <s v="45-64"/>
    <x v="0"/>
    <s v="F"/>
    <s v="J00-J99"/>
    <n v="15"/>
    <x v="4"/>
  </r>
  <r>
    <x v="3"/>
    <s v="45-64"/>
    <x v="0"/>
    <s v="F"/>
    <s v="K00-K93"/>
    <n v="10"/>
    <x v="9"/>
  </r>
  <r>
    <x v="3"/>
    <s v="45-64"/>
    <x v="0"/>
    <s v="F"/>
    <s v="M00-M99"/>
    <n v="2"/>
    <x v="5"/>
  </r>
  <r>
    <x v="3"/>
    <s v="45-64"/>
    <x v="0"/>
    <s v="F"/>
    <s v="N00-N99"/>
    <n v="1"/>
    <x v="11"/>
  </r>
  <r>
    <x v="3"/>
    <s v="45-64"/>
    <x v="0"/>
    <s v="F"/>
    <s v="Q00-Q99"/>
    <n v="2"/>
    <x v="5"/>
  </r>
  <r>
    <x v="3"/>
    <s v="45-64"/>
    <x v="0"/>
    <s v="F"/>
    <s v="R00-R99"/>
    <n v="6"/>
    <x v="5"/>
  </r>
  <r>
    <x v="3"/>
    <s v="45-64"/>
    <x v="0"/>
    <s v="F"/>
    <s v="V01-Y98"/>
    <n v="16"/>
    <x v="6"/>
  </r>
  <r>
    <x v="3"/>
    <s v="45-64"/>
    <x v="0"/>
    <s v="M"/>
    <s v="A00-B99"/>
    <n v="10"/>
    <x v="0"/>
  </r>
  <r>
    <x v="3"/>
    <s v="45-64"/>
    <x v="0"/>
    <s v="M"/>
    <s v="C00-D48"/>
    <n v="189"/>
    <x v="1"/>
  </r>
  <r>
    <x v="3"/>
    <s v="45-64"/>
    <x v="0"/>
    <s v="M"/>
    <s v="E00-E90"/>
    <n v="9"/>
    <x v="2"/>
  </r>
  <r>
    <x v="3"/>
    <s v="45-64"/>
    <x v="0"/>
    <s v="M"/>
    <s v="F00-F99"/>
    <n v="10"/>
    <x v="10"/>
  </r>
  <r>
    <x v="3"/>
    <s v="45-64"/>
    <x v="0"/>
    <s v="M"/>
    <s v="G00-G99"/>
    <n v="20"/>
    <x v="3"/>
  </r>
  <r>
    <x v="3"/>
    <s v="45-64"/>
    <x v="0"/>
    <s v="M"/>
    <s v="I00-I99"/>
    <n v="89"/>
    <x v="8"/>
  </r>
  <r>
    <x v="3"/>
    <s v="45-64"/>
    <x v="0"/>
    <s v="M"/>
    <s v="J00-J99"/>
    <n v="26"/>
    <x v="4"/>
  </r>
  <r>
    <x v="3"/>
    <s v="45-64"/>
    <x v="0"/>
    <s v="M"/>
    <s v="K00-K93"/>
    <n v="25"/>
    <x v="9"/>
  </r>
  <r>
    <x v="3"/>
    <s v="45-64"/>
    <x v="0"/>
    <s v="M"/>
    <s v="L00-L99"/>
    <n v="1"/>
    <x v="5"/>
  </r>
  <r>
    <x v="3"/>
    <s v="45-64"/>
    <x v="0"/>
    <s v="M"/>
    <s v="M00-M99"/>
    <n v="1"/>
    <x v="5"/>
  </r>
  <r>
    <x v="3"/>
    <s v="45-64"/>
    <x v="0"/>
    <s v="M"/>
    <s v="N00-N99"/>
    <n v="3"/>
    <x v="11"/>
  </r>
  <r>
    <x v="3"/>
    <s v="45-64"/>
    <x v="0"/>
    <s v="M"/>
    <s v="Q00-Q99"/>
    <n v="1"/>
    <x v="5"/>
  </r>
  <r>
    <x v="3"/>
    <s v="45-64"/>
    <x v="0"/>
    <s v="M"/>
    <s v="R00-R99"/>
    <n v="17"/>
    <x v="5"/>
  </r>
  <r>
    <x v="3"/>
    <s v="45-64"/>
    <x v="0"/>
    <s v="M"/>
    <s v="V01-Y98"/>
    <n v="54"/>
    <x v="6"/>
  </r>
  <r>
    <x v="3"/>
    <s v="65-74"/>
    <x v="1"/>
    <s v="F"/>
    <s v="A00-B99"/>
    <n v="4"/>
    <x v="0"/>
  </r>
  <r>
    <x v="3"/>
    <s v="65-74"/>
    <x v="1"/>
    <s v="F"/>
    <s v="C00-D48"/>
    <n v="119"/>
    <x v="1"/>
  </r>
  <r>
    <x v="3"/>
    <s v="65-74"/>
    <x v="1"/>
    <s v="F"/>
    <s v="D50-D89"/>
    <n v="2"/>
    <x v="5"/>
  </r>
  <r>
    <x v="3"/>
    <s v="65-74"/>
    <x v="1"/>
    <s v="F"/>
    <s v="E00-E90"/>
    <n v="8"/>
    <x v="2"/>
  </r>
  <r>
    <x v="3"/>
    <s v="65-74"/>
    <x v="1"/>
    <s v="F"/>
    <s v="F00-F99"/>
    <n v="6"/>
    <x v="10"/>
  </r>
  <r>
    <x v="3"/>
    <s v="65-74"/>
    <x v="1"/>
    <s v="F"/>
    <s v="G00-G99"/>
    <n v="12"/>
    <x v="3"/>
  </r>
  <r>
    <x v="3"/>
    <s v="65-74"/>
    <x v="1"/>
    <s v="F"/>
    <s v="I00-I99"/>
    <n v="64"/>
    <x v="8"/>
  </r>
  <r>
    <x v="3"/>
    <s v="65-74"/>
    <x v="1"/>
    <s v="F"/>
    <s v="J00-J99"/>
    <n v="26"/>
    <x v="4"/>
  </r>
  <r>
    <x v="3"/>
    <s v="65-74"/>
    <x v="1"/>
    <s v="F"/>
    <s v="K00-K93"/>
    <n v="16"/>
    <x v="9"/>
  </r>
  <r>
    <x v="3"/>
    <s v="65-74"/>
    <x v="1"/>
    <s v="F"/>
    <s v="L00-L99"/>
    <n v="1"/>
    <x v="5"/>
  </r>
  <r>
    <x v="3"/>
    <s v="65-74"/>
    <x v="1"/>
    <s v="F"/>
    <s v="M00-M99"/>
    <n v="3"/>
    <x v="5"/>
  </r>
  <r>
    <x v="3"/>
    <s v="65-74"/>
    <x v="1"/>
    <s v="F"/>
    <s v="N00-N99"/>
    <n v="3"/>
    <x v="11"/>
  </r>
  <r>
    <x v="3"/>
    <s v="65-74"/>
    <x v="1"/>
    <s v="F"/>
    <s v="Q00-Q99"/>
    <n v="1"/>
    <x v="5"/>
  </r>
  <r>
    <x v="3"/>
    <s v="65-74"/>
    <x v="1"/>
    <s v="F"/>
    <s v="R00-R99"/>
    <n v="12"/>
    <x v="5"/>
  </r>
  <r>
    <x v="3"/>
    <s v="65-74"/>
    <x v="1"/>
    <s v="F"/>
    <s v="V01-Y98"/>
    <n v="25"/>
    <x v="6"/>
  </r>
  <r>
    <x v="3"/>
    <s v="65-74"/>
    <x v="1"/>
    <s v="M"/>
    <s v="A00-B99"/>
    <n v="8"/>
    <x v="0"/>
  </r>
  <r>
    <x v="3"/>
    <s v="65-74"/>
    <x v="1"/>
    <s v="M"/>
    <s v="C00-D48"/>
    <n v="200"/>
    <x v="1"/>
  </r>
  <r>
    <x v="3"/>
    <s v="65-74"/>
    <x v="1"/>
    <s v="M"/>
    <s v="D50-D89"/>
    <n v="2"/>
    <x v="5"/>
  </r>
  <r>
    <x v="3"/>
    <s v="65-74"/>
    <x v="1"/>
    <s v="M"/>
    <s v="E00-E90"/>
    <n v="10"/>
    <x v="2"/>
  </r>
  <r>
    <x v="3"/>
    <s v="65-74"/>
    <x v="1"/>
    <s v="M"/>
    <s v="F00-F99"/>
    <n v="8"/>
    <x v="10"/>
  </r>
  <r>
    <x v="3"/>
    <s v="65-74"/>
    <x v="1"/>
    <s v="M"/>
    <s v="G00-G99"/>
    <n v="21"/>
    <x v="3"/>
  </r>
  <r>
    <x v="3"/>
    <s v="65-74"/>
    <x v="1"/>
    <s v="M"/>
    <s v="I00-I99"/>
    <n v="128"/>
    <x v="8"/>
  </r>
  <r>
    <x v="3"/>
    <s v="65-74"/>
    <x v="1"/>
    <s v="M"/>
    <s v="J00-J99"/>
    <n v="55"/>
    <x v="4"/>
  </r>
  <r>
    <x v="3"/>
    <s v="65-74"/>
    <x v="1"/>
    <s v="M"/>
    <s v="K00-K93"/>
    <n v="22"/>
    <x v="9"/>
  </r>
  <r>
    <x v="3"/>
    <s v="65-74"/>
    <x v="1"/>
    <s v="M"/>
    <s v="L00-L99"/>
    <n v="2"/>
    <x v="5"/>
  </r>
  <r>
    <x v="3"/>
    <s v="65-74"/>
    <x v="1"/>
    <s v="M"/>
    <s v="M00-M99"/>
    <n v="3"/>
    <x v="5"/>
  </r>
  <r>
    <x v="3"/>
    <s v="65-74"/>
    <x v="1"/>
    <s v="M"/>
    <s v="N00-N99"/>
    <n v="6"/>
    <x v="11"/>
  </r>
  <r>
    <x v="3"/>
    <s v="65-74"/>
    <x v="1"/>
    <s v="M"/>
    <s v="Q00-Q99"/>
    <n v="1"/>
    <x v="5"/>
  </r>
  <r>
    <x v="3"/>
    <s v="65-74"/>
    <x v="1"/>
    <s v="M"/>
    <s v="R00-R99"/>
    <n v="21"/>
    <x v="5"/>
  </r>
  <r>
    <x v="3"/>
    <s v="65-74"/>
    <x v="1"/>
    <s v="M"/>
    <s v="V01-Y98"/>
    <n v="32"/>
    <x v="6"/>
  </r>
  <r>
    <x v="3"/>
    <s v="75-84"/>
    <x v="1"/>
    <s v="F"/>
    <s v="A00-B99"/>
    <n v="23"/>
    <x v="0"/>
  </r>
  <r>
    <x v="3"/>
    <s v="75-84"/>
    <x v="1"/>
    <s v="F"/>
    <s v="C00-D48"/>
    <n v="195"/>
    <x v="1"/>
  </r>
  <r>
    <x v="3"/>
    <s v="75-84"/>
    <x v="1"/>
    <s v="F"/>
    <s v="D50-D89"/>
    <n v="3"/>
    <x v="5"/>
  </r>
  <r>
    <x v="3"/>
    <s v="75-84"/>
    <x v="1"/>
    <s v="F"/>
    <s v="E00-E90"/>
    <n v="29"/>
    <x v="2"/>
  </r>
  <r>
    <x v="3"/>
    <s v="75-84"/>
    <x v="1"/>
    <s v="F"/>
    <s v="F00-F99"/>
    <n v="54"/>
    <x v="10"/>
  </r>
  <r>
    <x v="3"/>
    <s v="75-84"/>
    <x v="1"/>
    <s v="F"/>
    <s v="G00-G99"/>
    <n v="63"/>
    <x v="3"/>
  </r>
  <r>
    <x v="3"/>
    <s v="75-84"/>
    <x v="1"/>
    <s v="F"/>
    <s v="I00-I99"/>
    <n v="264"/>
    <x v="8"/>
  </r>
  <r>
    <x v="3"/>
    <s v="75-84"/>
    <x v="1"/>
    <s v="F"/>
    <s v="J00-J99"/>
    <n v="107"/>
    <x v="4"/>
  </r>
  <r>
    <x v="3"/>
    <s v="75-84"/>
    <x v="1"/>
    <s v="F"/>
    <s v="K00-K93"/>
    <n v="40"/>
    <x v="9"/>
  </r>
  <r>
    <x v="3"/>
    <s v="75-84"/>
    <x v="1"/>
    <s v="F"/>
    <s v="L00-L99"/>
    <n v="1"/>
    <x v="5"/>
  </r>
  <r>
    <x v="3"/>
    <s v="75-84"/>
    <x v="1"/>
    <s v="F"/>
    <s v="M00-M99"/>
    <n v="4"/>
    <x v="5"/>
  </r>
  <r>
    <x v="3"/>
    <s v="75-84"/>
    <x v="1"/>
    <s v="F"/>
    <s v="N00-N99"/>
    <n v="23"/>
    <x v="11"/>
  </r>
  <r>
    <x v="3"/>
    <s v="75-84"/>
    <x v="1"/>
    <s v="F"/>
    <s v="R00-R99"/>
    <n v="33"/>
    <x v="5"/>
  </r>
  <r>
    <x v="3"/>
    <s v="75-84"/>
    <x v="1"/>
    <s v="F"/>
    <s v="V01-Y98"/>
    <n v="29"/>
    <x v="6"/>
  </r>
  <r>
    <x v="3"/>
    <s v="75-84"/>
    <x v="1"/>
    <s v="M"/>
    <s v="A00-B99"/>
    <n v="31"/>
    <x v="0"/>
  </r>
  <r>
    <x v="3"/>
    <s v="75-84"/>
    <x v="1"/>
    <s v="M"/>
    <s v="C00-D48"/>
    <n v="277"/>
    <x v="1"/>
  </r>
  <r>
    <x v="3"/>
    <s v="75-84"/>
    <x v="1"/>
    <s v="M"/>
    <s v="D50-D89"/>
    <n v="6"/>
    <x v="5"/>
  </r>
  <r>
    <x v="3"/>
    <s v="75-84"/>
    <x v="1"/>
    <s v="M"/>
    <s v="E00-E90"/>
    <n v="22"/>
    <x v="2"/>
  </r>
  <r>
    <x v="3"/>
    <s v="75-84"/>
    <x v="1"/>
    <s v="M"/>
    <s v="F00-F99"/>
    <n v="42"/>
    <x v="10"/>
  </r>
  <r>
    <x v="3"/>
    <s v="75-84"/>
    <x v="1"/>
    <s v="M"/>
    <s v="G00-G99"/>
    <n v="54"/>
    <x v="3"/>
  </r>
  <r>
    <x v="3"/>
    <s v="75-84"/>
    <x v="1"/>
    <s v="M"/>
    <s v="I00-I99"/>
    <n v="268"/>
    <x v="8"/>
  </r>
  <r>
    <x v="3"/>
    <s v="75-84"/>
    <x v="1"/>
    <s v="M"/>
    <s v="J00-J99"/>
    <n v="161"/>
    <x v="4"/>
  </r>
  <r>
    <x v="3"/>
    <s v="75-84"/>
    <x v="1"/>
    <s v="M"/>
    <s v="K00-K93"/>
    <n v="24"/>
    <x v="9"/>
  </r>
  <r>
    <x v="3"/>
    <s v="75-84"/>
    <x v="1"/>
    <s v="M"/>
    <s v="M00-M99"/>
    <n v="2"/>
    <x v="5"/>
  </r>
  <r>
    <x v="3"/>
    <s v="75-84"/>
    <x v="1"/>
    <s v="M"/>
    <s v="N00-N99"/>
    <n v="20"/>
    <x v="11"/>
  </r>
  <r>
    <x v="3"/>
    <s v="75-84"/>
    <x v="1"/>
    <s v="M"/>
    <s v="R00-R99"/>
    <n v="36"/>
    <x v="5"/>
  </r>
  <r>
    <x v="3"/>
    <s v="75-84"/>
    <x v="1"/>
    <s v="M"/>
    <s v="V01-Y98"/>
    <n v="22"/>
    <x v="6"/>
  </r>
  <r>
    <x v="3"/>
    <s v="85+"/>
    <x v="1"/>
    <s v="F"/>
    <s v="A00-B99"/>
    <n v="35"/>
    <x v="0"/>
  </r>
  <r>
    <x v="3"/>
    <s v="85+"/>
    <x v="1"/>
    <s v="F"/>
    <s v="C00-D48"/>
    <n v="150"/>
    <x v="1"/>
  </r>
  <r>
    <x v="3"/>
    <s v="85+"/>
    <x v="1"/>
    <s v="F"/>
    <s v="D50-D89"/>
    <n v="4"/>
    <x v="5"/>
  </r>
  <r>
    <x v="3"/>
    <s v="85+"/>
    <x v="1"/>
    <s v="F"/>
    <s v="E00-E90"/>
    <n v="36"/>
    <x v="2"/>
  </r>
  <r>
    <x v="3"/>
    <s v="85+"/>
    <x v="1"/>
    <s v="F"/>
    <s v="F00-F99"/>
    <n v="133"/>
    <x v="10"/>
  </r>
  <r>
    <x v="3"/>
    <s v="85+"/>
    <x v="1"/>
    <s v="F"/>
    <s v="G00-G99"/>
    <n v="73"/>
    <x v="3"/>
  </r>
  <r>
    <x v="3"/>
    <s v="85+"/>
    <x v="1"/>
    <s v="F"/>
    <s v="I00-I99"/>
    <n v="617"/>
    <x v="8"/>
  </r>
  <r>
    <x v="3"/>
    <s v="85+"/>
    <x v="1"/>
    <s v="F"/>
    <s v="J00-J99"/>
    <n v="260"/>
    <x v="4"/>
  </r>
  <r>
    <x v="3"/>
    <s v="85+"/>
    <x v="1"/>
    <s v="F"/>
    <s v="K00-K93"/>
    <n v="46"/>
    <x v="9"/>
  </r>
  <r>
    <x v="3"/>
    <s v="85+"/>
    <x v="1"/>
    <s v="F"/>
    <s v="L00-L99"/>
    <n v="11"/>
    <x v="5"/>
  </r>
  <r>
    <x v="3"/>
    <s v="85+"/>
    <x v="1"/>
    <s v="F"/>
    <s v="M00-M99"/>
    <n v="1"/>
    <x v="5"/>
  </r>
  <r>
    <x v="3"/>
    <s v="85+"/>
    <x v="1"/>
    <s v="F"/>
    <s v="N00-N99"/>
    <n v="48"/>
    <x v="11"/>
  </r>
  <r>
    <x v="3"/>
    <s v="85+"/>
    <x v="1"/>
    <s v="F"/>
    <s v="R00-R99"/>
    <n v="115"/>
    <x v="5"/>
  </r>
  <r>
    <x v="3"/>
    <s v="85+"/>
    <x v="1"/>
    <s v="F"/>
    <s v="V01-Y98"/>
    <n v="38"/>
    <x v="6"/>
  </r>
  <r>
    <x v="3"/>
    <s v="85+"/>
    <x v="1"/>
    <s v="M"/>
    <s v="A00-B99"/>
    <n v="15"/>
    <x v="0"/>
  </r>
  <r>
    <x v="3"/>
    <s v="85+"/>
    <x v="1"/>
    <s v="M"/>
    <s v="C00-D48"/>
    <n v="141"/>
    <x v="1"/>
  </r>
  <r>
    <x v="3"/>
    <s v="85+"/>
    <x v="1"/>
    <s v="M"/>
    <s v="D50-D89"/>
    <n v="2"/>
    <x v="5"/>
  </r>
  <r>
    <x v="3"/>
    <s v="85+"/>
    <x v="1"/>
    <s v="M"/>
    <s v="E00-E90"/>
    <n v="20"/>
    <x v="2"/>
  </r>
  <r>
    <x v="3"/>
    <s v="85+"/>
    <x v="1"/>
    <s v="M"/>
    <s v="F00-F99"/>
    <n v="44"/>
    <x v="10"/>
  </r>
  <r>
    <x v="3"/>
    <s v="85+"/>
    <x v="1"/>
    <s v="M"/>
    <s v="G00-G99"/>
    <n v="35"/>
    <x v="3"/>
  </r>
  <r>
    <x v="3"/>
    <s v="85+"/>
    <x v="1"/>
    <s v="M"/>
    <s v="I00-I99"/>
    <n v="262"/>
    <x v="8"/>
  </r>
  <r>
    <x v="3"/>
    <s v="85+"/>
    <x v="1"/>
    <s v="M"/>
    <s v="J00-J99"/>
    <n v="173"/>
    <x v="4"/>
  </r>
  <r>
    <x v="3"/>
    <s v="85+"/>
    <x v="1"/>
    <s v="M"/>
    <s v="K00-K93"/>
    <n v="32"/>
    <x v="9"/>
  </r>
  <r>
    <x v="3"/>
    <s v="85+"/>
    <x v="1"/>
    <s v="M"/>
    <s v="L00-L99"/>
    <n v="2"/>
    <x v="5"/>
  </r>
  <r>
    <x v="3"/>
    <s v="85+"/>
    <x v="1"/>
    <s v="M"/>
    <s v="M00-M99"/>
    <n v="1"/>
    <x v="5"/>
  </r>
  <r>
    <x v="3"/>
    <s v="85+"/>
    <x v="1"/>
    <s v="M"/>
    <s v="N00-N99"/>
    <n v="30"/>
    <x v="11"/>
  </r>
  <r>
    <x v="3"/>
    <s v="85+"/>
    <x v="1"/>
    <s v="M"/>
    <s v="R00-R99"/>
    <n v="49"/>
    <x v="5"/>
  </r>
  <r>
    <x v="3"/>
    <s v="85+"/>
    <x v="1"/>
    <s v="M"/>
    <s v="V01-Y98"/>
    <n v="34"/>
    <x v="6"/>
  </r>
  <r>
    <x v="4"/>
    <s v="0-24"/>
    <x v="0"/>
    <s v="F"/>
    <s v="A00-B99"/>
    <n v="1"/>
    <x v="0"/>
  </r>
  <r>
    <x v="4"/>
    <s v="0-24"/>
    <x v="0"/>
    <s v="F"/>
    <s v="C00-D48"/>
    <n v="1"/>
    <x v="1"/>
  </r>
  <r>
    <x v="4"/>
    <s v="0-24"/>
    <x v="0"/>
    <s v="F"/>
    <s v="F00-F99"/>
    <n v="1"/>
    <x v="10"/>
  </r>
  <r>
    <x v="4"/>
    <s v="0-24"/>
    <x v="0"/>
    <s v="F"/>
    <s v="G00-G99"/>
    <n v="2"/>
    <x v="3"/>
  </r>
  <r>
    <x v="4"/>
    <s v="0-24"/>
    <x v="0"/>
    <s v="F"/>
    <s v="K00-K93"/>
    <n v="1"/>
    <x v="9"/>
  </r>
  <r>
    <x v="4"/>
    <s v="0-24"/>
    <x v="0"/>
    <s v="F"/>
    <s v="P00-P96"/>
    <n v="5"/>
    <x v="5"/>
  </r>
  <r>
    <x v="4"/>
    <s v="0-24"/>
    <x v="0"/>
    <s v="F"/>
    <s v="Q00-Q99"/>
    <n v="3"/>
    <x v="5"/>
  </r>
  <r>
    <x v="4"/>
    <s v="0-24"/>
    <x v="0"/>
    <s v="F"/>
    <s v="R00-R99"/>
    <n v="2"/>
    <x v="5"/>
  </r>
  <r>
    <x v="4"/>
    <s v="0-24"/>
    <x v="0"/>
    <s v="F"/>
    <s v="V01-Y98"/>
    <n v="5"/>
    <x v="6"/>
  </r>
  <r>
    <x v="4"/>
    <s v="0-24"/>
    <x v="0"/>
    <s v="M"/>
    <s v="A00-B99"/>
    <n v="2"/>
    <x v="0"/>
  </r>
  <r>
    <x v="4"/>
    <s v="0-24"/>
    <x v="0"/>
    <s v="M"/>
    <s v="C00-D48"/>
    <n v="4"/>
    <x v="1"/>
  </r>
  <r>
    <x v="4"/>
    <s v="0-24"/>
    <x v="0"/>
    <s v="M"/>
    <s v="E00-E90"/>
    <n v="1"/>
    <x v="2"/>
  </r>
  <r>
    <x v="4"/>
    <s v="0-24"/>
    <x v="0"/>
    <s v="M"/>
    <s v="F00-F99"/>
    <n v="1"/>
    <x v="10"/>
  </r>
  <r>
    <x v="4"/>
    <s v="0-24"/>
    <x v="0"/>
    <s v="M"/>
    <s v="G00-G99"/>
    <n v="1"/>
    <x v="3"/>
  </r>
  <r>
    <x v="4"/>
    <s v="0-24"/>
    <x v="0"/>
    <s v="M"/>
    <s v="J00-J99"/>
    <n v="1"/>
    <x v="4"/>
  </r>
  <r>
    <x v="4"/>
    <s v="0-24"/>
    <x v="0"/>
    <s v="M"/>
    <s v="K00-K93"/>
    <n v="1"/>
    <x v="9"/>
  </r>
  <r>
    <x v="4"/>
    <s v="0-24"/>
    <x v="0"/>
    <s v="M"/>
    <s v="P00-P96"/>
    <n v="5"/>
    <x v="5"/>
  </r>
  <r>
    <x v="4"/>
    <s v="0-24"/>
    <x v="0"/>
    <s v="M"/>
    <s v="Q00-Q99"/>
    <n v="3"/>
    <x v="5"/>
  </r>
  <r>
    <x v="4"/>
    <s v="0-24"/>
    <x v="0"/>
    <s v="M"/>
    <s v="V01-Y98"/>
    <n v="8"/>
    <x v="6"/>
  </r>
  <r>
    <x v="4"/>
    <s v="25-44"/>
    <x v="0"/>
    <s v="F"/>
    <s v="C00-D48"/>
    <n v="15"/>
    <x v="1"/>
  </r>
  <r>
    <x v="4"/>
    <s v="25-44"/>
    <x v="0"/>
    <s v="F"/>
    <s v="E00-E90"/>
    <n v="1"/>
    <x v="2"/>
  </r>
  <r>
    <x v="4"/>
    <s v="25-44"/>
    <x v="0"/>
    <s v="F"/>
    <s v="G00-G99"/>
    <n v="3"/>
    <x v="3"/>
  </r>
  <r>
    <x v="4"/>
    <s v="25-44"/>
    <x v="0"/>
    <s v="F"/>
    <s v="I00-I99"/>
    <n v="8"/>
    <x v="8"/>
  </r>
  <r>
    <x v="4"/>
    <s v="25-44"/>
    <x v="0"/>
    <s v="F"/>
    <s v="J00-J99"/>
    <n v="2"/>
    <x v="4"/>
  </r>
  <r>
    <x v="4"/>
    <s v="25-44"/>
    <x v="0"/>
    <s v="F"/>
    <s v="O00-O99"/>
    <n v="1"/>
    <x v="5"/>
  </r>
  <r>
    <x v="4"/>
    <s v="25-44"/>
    <x v="0"/>
    <s v="F"/>
    <s v="V01-Y98"/>
    <n v="10"/>
    <x v="6"/>
  </r>
  <r>
    <x v="4"/>
    <s v="25-44"/>
    <x v="0"/>
    <s v="M"/>
    <s v="A00-B99"/>
    <n v="1"/>
    <x v="0"/>
  </r>
  <r>
    <x v="4"/>
    <s v="25-44"/>
    <x v="0"/>
    <s v="M"/>
    <s v="C00-D48"/>
    <n v="12"/>
    <x v="1"/>
  </r>
  <r>
    <x v="4"/>
    <s v="25-44"/>
    <x v="0"/>
    <s v="M"/>
    <s v="F00-F99"/>
    <n v="3"/>
    <x v="10"/>
  </r>
  <r>
    <x v="4"/>
    <s v="25-44"/>
    <x v="0"/>
    <s v="M"/>
    <s v="G00-G99"/>
    <n v="1"/>
    <x v="3"/>
  </r>
  <r>
    <x v="4"/>
    <s v="25-44"/>
    <x v="0"/>
    <s v="M"/>
    <s v="I00-I99"/>
    <n v="10"/>
    <x v="8"/>
  </r>
  <r>
    <x v="4"/>
    <s v="25-44"/>
    <x v="0"/>
    <s v="M"/>
    <s v="K00-K93"/>
    <n v="2"/>
    <x v="9"/>
  </r>
  <r>
    <x v="4"/>
    <s v="25-44"/>
    <x v="0"/>
    <s v="M"/>
    <s v="M00-M99"/>
    <n v="1"/>
    <x v="5"/>
  </r>
  <r>
    <x v="4"/>
    <s v="25-44"/>
    <x v="0"/>
    <s v="M"/>
    <s v="Q00-Q99"/>
    <n v="1"/>
    <x v="5"/>
  </r>
  <r>
    <x v="4"/>
    <s v="25-44"/>
    <x v="0"/>
    <s v="M"/>
    <s v="R00-R99"/>
    <n v="6"/>
    <x v="5"/>
  </r>
  <r>
    <x v="4"/>
    <s v="25-44"/>
    <x v="0"/>
    <s v="M"/>
    <s v="V01-Y98"/>
    <n v="36"/>
    <x v="6"/>
  </r>
  <r>
    <x v="4"/>
    <s v="45-64"/>
    <x v="0"/>
    <s v="F"/>
    <s v="A00-B99"/>
    <n v="7"/>
    <x v="0"/>
  </r>
  <r>
    <x v="4"/>
    <s v="45-64"/>
    <x v="0"/>
    <s v="F"/>
    <s v="C00-D48"/>
    <n v="139"/>
    <x v="1"/>
  </r>
  <r>
    <x v="4"/>
    <s v="45-64"/>
    <x v="0"/>
    <s v="F"/>
    <s v="D50-D89"/>
    <n v="1"/>
    <x v="5"/>
  </r>
  <r>
    <x v="4"/>
    <s v="45-64"/>
    <x v="0"/>
    <s v="F"/>
    <s v="E00-E90"/>
    <n v="5"/>
    <x v="2"/>
  </r>
  <r>
    <x v="4"/>
    <s v="45-64"/>
    <x v="0"/>
    <s v="F"/>
    <s v="F00-F99"/>
    <n v="3"/>
    <x v="10"/>
  </r>
  <r>
    <x v="4"/>
    <s v="45-64"/>
    <x v="0"/>
    <s v="F"/>
    <s v="G00-G99"/>
    <n v="13"/>
    <x v="3"/>
  </r>
  <r>
    <x v="4"/>
    <s v="45-64"/>
    <x v="0"/>
    <s v="F"/>
    <s v="I00-I99"/>
    <n v="39"/>
    <x v="8"/>
  </r>
  <r>
    <x v="4"/>
    <s v="45-64"/>
    <x v="0"/>
    <s v="F"/>
    <s v="J00-J99"/>
    <n v="18"/>
    <x v="4"/>
  </r>
  <r>
    <x v="4"/>
    <s v="45-64"/>
    <x v="0"/>
    <s v="F"/>
    <s v="K00-K93"/>
    <n v="15"/>
    <x v="9"/>
  </r>
  <r>
    <x v="4"/>
    <s v="45-64"/>
    <x v="0"/>
    <s v="F"/>
    <s v="N00-N99"/>
    <n v="3"/>
    <x v="11"/>
  </r>
  <r>
    <x v="4"/>
    <s v="45-64"/>
    <x v="0"/>
    <s v="F"/>
    <s v="Q00-Q99"/>
    <n v="1"/>
    <x v="5"/>
  </r>
  <r>
    <x v="4"/>
    <s v="45-64"/>
    <x v="0"/>
    <s v="F"/>
    <s v="R00-R99"/>
    <n v="9"/>
    <x v="5"/>
  </r>
  <r>
    <x v="4"/>
    <s v="45-64"/>
    <x v="0"/>
    <s v="F"/>
    <s v="V01-Y98"/>
    <n v="27"/>
    <x v="6"/>
  </r>
  <r>
    <x v="4"/>
    <s v="45-64"/>
    <x v="0"/>
    <s v="M"/>
    <s v="A00-B99"/>
    <n v="10"/>
    <x v="0"/>
  </r>
  <r>
    <x v="4"/>
    <s v="45-64"/>
    <x v="0"/>
    <s v="M"/>
    <s v="C00-D48"/>
    <n v="155"/>
    <x v="1"/>
  </r>
  <r>
    <x v="4"/>
    <s v="45-64"/>
    <x v="0"/>
    <s v="M"/>
    <s v="D50-D89"/>
    <n v="2"/>
    <x v="5"/>
  </r>
  <r>
    <x v="4"/>
    <s v="45-64"/>
    <x v="0"/>
    <s v="M"/>
    <s v="E00-E90"/>
    <n v="9"/>
    <x v="2"/>
  </r>
  <r>
    <x v="4"/>
    <s v="45-64"/>
    <x v="0"/>
    <s v="M"/>
    <s v="F00-F99"/>
    <n v="8"/>
    <x v="10"/>
  </r>
  <r>
    <x v="4"/>
    <s v="45-64"/>
    <x v="0"/>
    <s v="M"/>
    <s v="G00-G99"/>
    <n v="12"/>
    <x v="3"/>
  </r>
  <r>
    <x v="4"/>
    <s v="45-64"/>
    <x v="0"/>
    <s v="M"/>
    <s v="I00-I99"/>
    <n v="85"/>
    <x v="8"/>
  </r>
  <r>
    <x v="4"/>
    <s v="45-64"/>
    <x v="0"/>
    <s v="M"/>
    <s v="J00-J99"/>
    <n v="27"/>
    <x v="4"/>
  </r>
  <r>
    <x v="4"/>
    <s v="45-64"/>
    <x v="0"/>
    <s v="M"/>
    <s v="K00-K93"/>
    <n v="30"/>
    <x v="9"/>
  </r>
  <r>
    <x v="4"/>
    <s v="45-64"/>
    <x v="0"/>
    <s v="M"/>
    <s v="N00-N99"/>
    <n v="4"/>
    <x v="11"/>
  </r>
  <r>
    <x v="4"/>
    <s v="45-64"/>
    <x v="0"/>
    <s v="M"/>
    <s v="Q00-Q99"/>
    <n v="1"/>
    <x v="5"/>
  </r>
  <r>
    <x v="4"/>
    <s v="45-64"/>
    <x v="0"/>
    <s v="M"/>
    <s v="R00-R99"/>
    <n v="16"/>
    <x v="5"/>
  </r>
  <r>
    <x v="4"/>
    <s v="45-64"/>
    <x v="0"/>
    <s v="M"/>
    <s v="V01-Y98"/>
    <n v="57"/>
    <x v="6"/>
  </r>
  <r>
    <x v="4"/>
    <s v="65-74"/>
    <x v="1"/>
    <s v="F"/>
    <s v="A00-B99"/>
    <n v="6"/>
    <x v="0"/>
  </r>
  <r>
    <x v="4"/>
    <s v="65-74"/>
    <x v="1"/>
    <s v="F"/>
    <s v="C00-D48"/>
    <n v="134"/>
    <x v="1"/>
  </r>
  <r>
    <x v="4"/>
    <s v="65-74"/>
    <x v="1"/>
    <s v="F"/>
    <s v="E00-E90"/>
    <n v="10"/>
    <x v="2"/>
  </r>
  <r>
    <x v="4"/>
    <s v="65-74"/>
    <x v="1"/>
    <s v="F"/>
    <s v="F00-F99"/>
    <n v="8"/>
    <x v="10"/>
  </r>
  <r>
    <x v="4"/>
    <s v="65-74"/>
    <x v="1"/>
    <s v="F"/>
    <s v="G00-G99"/>
    <n v="20"/>
    <x v="3"/>
  </r>
  <r>
    <x v="4"/>
    <s v="65-74"/>
    <x v="1"/>
    <s v="F"/>
    <s v="I00-I99"/>
    <n v="55"/>
    <x v="8"/>
  </r>
  <r>
    <x v="4"/>
    <s v="65-74"/>
    <x v="1"/>
    <s v="F"/>
    <s v="J00-J99"/>
    <n v="20"/>
    <x v="4"/>
  </r>
  <r>
    <x v="4"/>
    <s v="65-74"/>
    <x v="1"/>
    <s v="F"/>
    <s v="K00-K93"/>
    <n v="17"/>
    <x v="9"/>
  </r>
  <r>
    <x v="4"/>
    <s v="65-74"/>
    <x v="1"/>
    <s v="F"/>
    <s v="M00-M99"/>
    <n v="5"/>
    <x v="5"/>
  </r>
  <r>
    <x v="4"/>
    <s v="65-74"/>
    <x v="1"/>
    <s v="F"/>
    <s v="N00-N99"/>
    <n v="5"/>
    <x v="11"/>
  </r>
  <r>
    <x v="4"/>
    <s v="65-74"/>
    <x v="1"/>
    <s v="F"/>
    <s v="Q00-Q99"/>
    <n v="1"/>
    <x v="5"/>
  </r>
  <r>
    <x v="4"/>
    <s v="65-74"/>
    <x v="1"/>
    <s v="F"/>
    <s v="R00-R99"/>
    <n v="9"/>
    <x v="5"/>
  </r>
  <r>
    <x v="4"/>
    <s v="65-74"/>
    <x v="1"/>
    <s v="F"/>
    <s v="V01-Y98"/>
    <n v="7"/>
    <x v="6"/>
  </r>
  <r>
    <x v="4"/>
    <s v="65-74"/>
    <x v="1"/>
    <s v="M"/>
    <s v="A00-B99"/>
    <n v="10"/>
    <x v="0"/>
  </r>
  <r>
    <x v="4"/>
    <s v="65-74"/>
    <x v="1"/>
    <s v="M"/>
    <s v="C00-D48"/>
    <n v="252"/>
    <x v="1"/>
  </r>
  <r>
    <x v="4"/>
    <s v="65-74"/>
    <x v="1"/>
    <s v="M"/>
    <s v="D50-D89"/>
    <n v="3"/>
    <x v="5"/>
  </r>
  <r>
    <x v="4"/>
    <s v="65-74"/>
    <x v="1"/>
    <s v="M"/>
    <s v="E00-E90"/>
    <n v="13"/>
    <x v="2"/>
  </r>
  <r>
    <x v="4"/>
    <s v="65-74"/>
    <x v="1"/>
    <s v="M"/>
    <s v="F00-F99"/>
    <n v="6"/>
    <x v="10"/>
  </r>
  <r>
    <x v="4"/>
    <s v="65-74"/>
    <x v="1"/>
    <s v="M"/>
    <s v="G00-G99"/>
    <n v="23"/>
    <x v="3"/>
  </r>
  <r>
    <x v="4"/>
    <s v="65-74"/>
    <x v="1"/>
    <s v="M"/>
    <s v="I00-I99"/>
    <n v="110"/>
    <x v="8"/>
  </r>
  <r>
    <x v="4"/>
    <s v="65-74"/>
    <x v="1"/>
    <s v="M"/>
    <s v="J00-J99"/>
    <n v="55"/>
    <x v="4"/>
  </r>
  <r>
    <x v="4"/>
    <s v="65-74"/>
    <x v="1"/>
    <s v="M"/>
    <s v="K00-K93"/>
    <n v="19"/>
    <x v="9"/>
  </r>
  <r>
    <x v="4"/>
    <s v="65-74"/>
    <x v="1"/>
    <s v="M"/>
    <s v="L00-L99"/>
    <n v="1"/>
    <x v="5"/>
  </r>
  <r>
    <x v="4"/>
    <s v="65-74"/>
    <x v="1"/>
    <s v="M"/>
    <s v="N00-N99"/>
    <n v="3"/>
    <x v="11"/>
  </r>
  <r>
    <x v="4"/>
    <s v="65-74"/>
    <x v="1"/>
    <s v="M"/>
    <s v="R00-R99"/>
    <n v="16"/>
    <x v="5"/>
  </r>
  <r>
    <x v="4"/>
    <s v="65-74"/>
    <x v="1"/>
    <s v="M"/>
    <s v="V01-Y98"/>
    <n v="14"/>
    <x v="6"/>
  </r>
  <r>
    <x v="4"/>
    <s v="75-84"/>
    <x v="1"/>
    <s v="F"/>
    <s v="A00-B99"/>
    <n v="23"/>
    <x v="0"/>
  </r>
  <r>
    <x v="4"/>
    <s v="75-84"/>
    <x v="1"/>
    <s v="F"/>
    <s v="C00-D48"/>
    <n v="198"/>
    <x v="1"/>
  </r>
  <r>
    <x v="4"/>
    <s v="75-84"/>
    <x v="1"/>
    <s v="F"/>
    <s v="D50-D89"/>
    <n v="1"/>
    <x v="5"/>
  </r>
  <r>
    <x v="4"/>
    <s v="75-84"/>
    <x v="1"/>
    <s v="F"/>
    <s v="E00-E90"/>
    <n v="28"/>
    <x v="2"/>
  </r>
  <r>
    <x v="4"/>
    <s v="75-84"/>
    <x v="1"/>
    <s v="F"/>
    <s v="F00-F99"/>
    <n v="58"/>
    <x v="10"/>
  </r>
  <r>
    <x v="4"/>
    <s v="75-84"/>
    <x v="1"/>
    <s v="F"/>
    <s v="G00-G99"/>
    <n v="59"/>
    <x v="3"/>
  </r>
  <r>
    <x v="4"/>
    <s v="75-84"/>
    <x v="1"/>
    <s v="F"/>
    <s v="I00-I99"/>
    <n v="295"/>
    <x v="8"/>
  </r>
  <r>
    <x v="4"/>
    <s v="75-84"/>
    <x v="1"/>
    <s v="F"/>
    <s v="J00-J99"/>
    <n v="94"/>
    <x v="4"/>
  </r>
  <r>
    <x v="4"/>
    <s v="75-84"/>
    <x v="1"/>
    <s v="F"/>
    <s v="K00-K93"/>
    <n v="36"/>
    <x v="9"/>
  </r>
  <r>
    <x v="4"/>
    <s v="75-84"/>
    <x v="1"/>
    <s v="F"/>
    <s v="L00-L99"/>
    <n v="1"/>
    <x v="5"/>
  </r>
  <r>
    <x v="4"/>
    <s v="75-84"/>
    <x v="1"/>
    <s v="F"/>
    <s v="M00-M99"/>
    <n v="8"/>
    <x v="5"/>
  </r>
  <r>
    <x v="4"/>
    <s v="75-84"/>
    <x v="1"/>
    <s v="F"/>
    <s v="N00-N99"/>
    <n v="19"/>
    <x v="11"/>
  </r>
  <r>
    <x v="4"/>
    <s v="75-84"/>
    <x v="1"/>
    <s v="F"/>
    <s v="R00-R99"/>
    <n v="29"/>
    <x v="5"/>
  </r>
  <r>
    <x v="4"/>
    <s v="75-84"/>
    <x v="1"/>
    <s v="F"/>
    <s v="V01-Y98"/>
    <n v="38"/>
    <x v="6"/>
  </r>
  <r>
    <x v="4"/>
    <s v="75-84"/>
    <x v="1"/>
    <s v="M"/>
    <s v="A00-B99"/>
    <n v="21"/>
    <x v="0"/>
  </r>
  <r>
    <x v="4"/>
    <s v="75-84"/>
    <x v="1"/>
    <s v="M"/>
    <s v="C00-D48"/>
    <n v="308"/>
    <x v="1"/>
  </r>
  <r>
    <x v="4"/>
    <s v="75-84"/>
    <x v="1"/>
    <s v="M"/>
    <s v="D50-D89"/>
    <n v="2"/>
    <x v="5"/>
  </r>
  <r>
    <x v="4"/>
    <s v="75-84"/>
    <x v="1"/>
    <s v="M"/>
    <s v="E00-E90"/>
    <n v="26"/>
    <x v="2"/>
  </r>
  <r>
    <x v="4"/>
    <s v="75-84"/>
    <x v="1"/>
    <s v="M"/>
    <s v="F00-F99"/>
    <n v="41"/>
    <x v="10"/>
  </r>
  <r>
    <x v="4"/>
    <s v="75-84"/>
    <x v="1"/>
    <s v="M"/>
    <s v="G00-G99"/>
    <n v="60"/>
    <x v="3"/>
  </r>
  <r>
    <x v="4"/>
    <s v="75-84"/>
    <x v="1"/>
    <s v="M"/>
    <s v="I00-I99"/>
    <n v="301"/>
    <x v="8"/>
  </r>
  <r>
    <x v="4"/>
    <s v="75-84"/>
    <x v="1"/>
    <s v="M"/>
    <s v="J00-J99"/>
    <n v="142"/>
    <x v="4"/>
  </r>
  <r>
    <x v="4"/>
    <s v="75-84"/>
    <x v="1"/>
    <s v="M"/>
    <s v="K00-K93"/>
    <n v="32"/>
    <x v="9"/>
  </r>
  <r>
    <x v="4"/>
    <s v="75-84"/>
    <x v="1"/>
    <s v="M"/>
    <s v="L00-L99"/>
    <n v="4"/>
    <x v="5"/>
  </r>
  <r>
    <x v="4"/>
    <s v="75-84"/>
    <x v="1"/>
    <s v="M"/>
    <s v="M00-M99"/>
    <n v="4"/>
    <x v="5"/>
  </r>
  <r>
    <x v="4"/>
    <s v="75-84"/>
    <x v="1"/>
    <s v="M"/>
    <s v="N00-N99"/>
    <n v="21"/>
    <x v="11"/>
  </r>
  <r>
    <x v="4"/>
    <s v="75-84"/>
    <x v="1"/>
    <s v="M"/>
    <s v="R00-R99"/>
    <n v="47"/>
    <x v="5"/>
  </r>
  <r>
    <x v="4"/>
    <s v="75-84"/>
    <x v="1"/>
    <s v="M"/>
    <s v="V01-Y98"/>
    <n v="32"/>
    <x v="6"/>
  </r>
  <r>
    <x v="4"/>
    <s v="85+"/>
    <x v="1"/>
    <s v="F"/>
    <s v="A00-B99"/>
    <n v="45"/>
    <x v="0"/>
  </r>
  <r>
    <x v="4"/>
    <s v="85+"/>
    <x v="1"/>
    <s v="F"/>
    <s v="C00-D48"/>
    <n v="148"/>
    <x v="1"/>
  </r>
  <r>
    <x v="4"/>
    <s v="85+"/>
    <x v="1"/>
    <s v="F"/>
    <s v="D50-D89"/>
    <n v="3"/>
    <x v="5"/>
  </r>
  <r>
    <x v="4"/>
    <s v="85+"/>
    <x v="1"/>
    <s v="F"/>
    <s v="E00-E90"/>
    <n v="54"/>
    <x v="2"/>
  </r>
  <r>
    <x v="4"/>
    <s v="85+"/>
    <x v="1"/>
    <s v="F"/>
    <s v="F00-F99"/>
    <n v="146"/>
    <x v="10"/>
  </r>
  <r>
    <x v="4"/>
    <s v="85+"/>
    <x v="1"/>
    <s v="F"/>
    <s v="G00-G99"/>
    <n v="73"/>
    <x v="3"/>
  </r>
  <r>
    <x v="4"/>
    <s v="85+"/>
    <x v="1"/>
    <s v="F"/>
    <s v="I00-I99"/>
    <n v="554"/>
    <x v="8"/>
  </r>
  <r>
    <x v="4"/>
    <s v="85+"/>
    <x v="1"/>
    <s v="F"/>
    <s v="J00-J99"/>
    <n v="221"/>
    <x v="4"/>
  </r>
  <r>
    <x v="4"/>
    <s v="85+"/>
    <x v="1"/>
    <s v="F"/>
    <s v="K00-K93"/>
    <n v="72"/>
    <x v="9"/>
  </r>
  <r>
    <x v="4"/>
    <s v="85+"/>
    <x v="1"/>
    <s v="F"/>
    <s v="L00-L99"/>
    <n v="5"/>
    <x v="5"/>
  </r>
  <r>
    <x v="4"/>
    <s v="85+"/>
    <x v="1"/>
    <s v="F"/>
    <s v="M00-M99"/>
    <n v="12"/>
    <x v="5"/>
  </r>
  <r>
    <x v="4"/>
    <s v="85+"/>
    <x v="1"/>
    <s v="F"/>
    <s v="N00-N99"/>
    <n v="50"/>
    <x v="11"/>
  </r>
  <r>
    <x v="4"/>
    <s v="85+"/>
    <x v="1"/>
    <s v="F"/>
    <s v="R00-R99"/>
    <n v="133"/>
    <x v="5"/>
  </r>
  <r>
    <x v="4"/>
    <s v="85+"/>
    <x v="1"/>
    <s v="F"/>
    <s v="V01-Y98"/>
    <n v="57"/>
    <x v="6"/>
  </r>
  <r>
    <x v="4"/>
    <s v="85+"/>
    <x v="1"/>
    <s v="M"/>
    <s v="A00-B99"/>
    <n v="28"/>
    <x v="0"/>
  </r>
  <r>
    <x v="4"/>
    <s v="85+"/>
    <x v="1"/>
    <s v="M"/>
    <s v="C00-D48"/>
    <n v="142"/>
    <x v="1"/>
  </r>
  <r>
    <x v="4"/>
    <s v="85+"/>
    <x v="1"/>
    <s v="M"/>
    <s v="D50-D89"/>
    <n v="3"/>
    <x v="5"/>
  </r>
  <r>
    <x v="4"/>
    <s v="85+"/>
    <x v="1"/>
    <s v="M"/>
    <s v="E00-E90"/>
    <n v="11"/>
    <x v="2"/>
  </r>
  <r>
    <x v="4"/>
    <s v="85+"/>
    <x v="1"/>
    <s v="M"/>
    <s v="F00-F99"/>
    <n v="59"/>
    <x v="10"/>
  </r>
  <r>
    <x v="4"/>
    <s v="85+"/>
    <x v="1"/>
    <s v="M"/>
    <s v="G00-G99"/>
    <n v="44"/>
    <x v="3"/>
  </r>
  <r>
    <x v="4"/>
    <s v="85+"/>
    <x v="1"/>
    <s v="M"/>
    <s v="I00-I99"/>
    <n v="326"/>
    <x v="8"/>
  </r>
  <r>
    <x v="4"/>
    <s v="85+"/>
    <x v="1"/>
    <s v="M"/>
    <s v="J00-J99"/>
    <n v="161"/>
    <x v="4"/>
  </r>
  <r>
    <x v="4"/>
    <s v="85+"/>
    <x v="1"/>
    <s v="M"/>
    <s v="K00-K93"/>
    <n v="34"/>
    <x v="9"/>
  </r>
  <r>
    <x v="4"/>
    <s v="85+"/>
    <x v="1"/>
    <s v="M"/>
    <s v="L00-L99"/>
    <n v="1"/>
    <x v="5"/>
  </r>
  <r>
    <x v="4"/>
    <s v="85+"/>
    <x v="1"/>
    <s v="M"/>
    <s v="M00-M99"/>
    <n v="1"/>
    <x v="5"/>
  </r>
  <r>
    <x v="4"/>
    <s v="85+"/>
    <x v="1"/>
    <s v="M"/>
    <s v="N00-N99"/>
    <n v="32"/>
    <x v="11"/>
  </r>
  <r>
    <x v="4"/>
    <s v="85+"/>
    <x v="1"/>
    <s v="M"/>
    <s v="R00-R99"/>
    <n v="45"/>
    <x v="5"/>
  </r>
  <r>
    <x v="4"/>
    <s v="85+"/>
    <x v="1"/>
    <s v="M"/>
    <s v="V01-Y98"/>
    <n v="33"/>
    <x v="6"/>
  </r>
  <r>
    <x v="5"/>
    <s v="0-24"/>
    <x v="0"/>
    <s v="F"/>
    <s v="A00-B99"/>
    <n v="1"/>
    <x v="0"/>
  </r>
  <r>
    <x v="5"/>
    <s v="0-24"/>
    <x v="0"/>
    <s v="F"/>
    <s v="G00-G99"/>
    <n v="1"/>
    <x v="3"/>
  </r>
  <r>
    <x v="5"/>
    <s v="0-24"/>
    <x v="0"/>
    <s v="F"/>
    <s v="P00-P96"/>
    <n v="6"/>
    <x v="5"/>
  </r>
  <r>
    <x v="5"/>
    <s v="0-24"/>
    <x v="0"/>
    <s v="F"/>
    <s v="Q00-Q99"/>
    <n v="4"/>
    <x v="5"/>
  </r>
  <r>
    <x v="5"/>
    <s v="0-24"/>
    <x v="0"/>
    <s v="F"/>
    <s v="V01-Y98"/>
    <n v="5"/>
    <x v="6"/>
  </r>
  <r>
    <x v="5"/>
    <s v="0-24"/>
    <x v="0"/>
    <s v="M"/>
    <s v="C00-D48"/>
    <n v="1"/>
    <x v="1"/>
  </r>
  <r>
    <x v="5"/>
    <s v="0-24"/>
    <x v="0"/>
    <s v="M"/>
    <s v="F00-F99"/>
    <n v="1"/>
    <x v="10"/>
  </r>
  <r>
    <x v="5"/>
    <s v="0-24"/>
    <x v="0"/>
    <s v="M"/>
    <s v="G00-G99"/>
    <n v="2"/>
    <x v="3"/>
  </r>
  <r>
    <x v="5"/>
    <s v="0-24"/>
    <x v="0"/>
    <s v="M"/>
    <s v="I00-I99"/>
    <n v="3"/>
    <x v="8"/>
  </r>
  <r>
    <x v="5"/>
    <s v="0-24"/>
    <x v="0"/>
    <s v="M"/>
    <s v="P00-P96"/>
    <n v="6"/>
    <x v="5"/>
  </r>
  <r>
    <x v="5"/>
    <s v="0-24"/>
    <x v="0"/>
    <s v="M"/>
    <s v="Q00-Q99"/>
    <n v="4"/>
    <x v="5"/>
  </r>
  <r>
    <x v="5"/>
    <s v="0-24"/>
    <x v="0"/>
    <s v="M"/>
    <s v="R00-R99"/>
    <n v="2"/>
    <x v="5"/>
  </r>
  <r>
    <x v="5"/>
    <s v="0-24"/>
    <x v="0"/>
    <s v="M"/>
    <s v="V01-Y98"/>
    <n v="21"/>
    <x v="6"/>
  </r>
  <r>
    <x v="5"/>
    <s v="25-44"/>
    <x v="0"/>
    <s v="F"/>
    <s v="C00-D48"/>
    <n v="17"/>
    <x v="1"/>
  </r>
  <r>
    <x v="5"/>
    <s v="25-44"/>
    <x v="0"/>
    <s v="F"/>
    <s v="G00-G99"/>
    <n v="2"/>
    <x v="3"/>
  </r>
  <r>
    <x v="5"/>
    <s v="25-44"/>
    <x v="0"/>
    <s v="F"/>
    <s v="I00-I99"/>
    <n v="5"/>
    <x v="8"/>
  </r>
  <r>
    <x v="5"/>
    <s v="25-44"/>
    <x v="0"/>
    <s v="F"/>
    <s v="J00-J99"/>
    <n v="2"/>
    <x v="4"/>
  </r>
  <r>
    <x v="5"/>
    <s v="25-44"/>
    <x v="0"/>
    <s v="F"/>
    <s v="K00-K93"/>
    <n v="1"/>
    <x v="9"/>
  </r>
  <r>
    <x v="5"/>
    <s v="25-44"/>
    <x v="0"/>
    <s v="F"/>
    <s v="O00-O99"/>
    <n v="1"/>
    <x v="5"/>
  </r>
  <r>
    <x v="5"/>
    <s v="25-44"/>
    <x v="0"/>
    <s v="F"/>
    <s v="R00-R99"/>
    <n v="3"/>
    <x v="5"/>
  </r>
  <r>
    <x v="5"/>
    <s v="25-44"/>
    <x v="0"/>
    <s v="F"/>
    <s v="V01-Y98"/>
    <n v="8"/>
    <x v="6"/>
  </r>
  <r>
    <x v="5"/>
    <s v="25-44"/>
    <x v="0"/>
    <s v="M"/>
    <s v="A00-B99"/>
    <n v="2"/>
    <x v="0"/>
  </r>
  <r>
    <x v="5"/>
    <s v="25-44"/>
    <x v="0"/>
    <s v="M"/>
    <s v="C00-D48"/>
    <n v="15"/>
    <x v="1"/>
  </r>
  <r>
    <x v="5"/>
    <s v="25-44"/>
    <x v="0"/>
    <s v="M"/>
    <s v="F00-F99"/>
    <n v="1"/>
    <x v="10"/>
  </r>
  <r>
    <x v="5"/>
    <s v="25-44"/>
    <x v="0"/>
    <s v="M"/>
    <s v="I00-I99"/>
    <n v="6"/>
    <x v="8"/>
  </r>
  <r>
    <x v="5"/>
    <s v="25-44"/>
    <x v="0"/>
    <s v="M"/>
    <s v="J00-J99"/>
    <n v="2"/>
    <x v="4"/>
  </r>
  <r>
    <x v="5"/>
    <s v="25-44"/>
    <x v="0"/>
    <s v="M"/>
    <s v="K00-K93"/>
    <n v="2"/>
    <x v="9"/>
  </r>
  <r>
    <x v="5"/>
    <s v="25-44"/>
    <x v="0"/>
    <s v="M"/>
    <s v="Q00-Q99"/>
    <n v="2"/>
    <x v="5"/>
  </r>
  <r>
    <x v="5"/>
    <s v="25-44"/>
    <x v="0"/>
    <s v="M"/>
    <s v="R00-R99"/>
    <n v="7"/>
    <x v="5"/>
  </r>
  <r>
    <x v="5"/>
    <s v="25-44"/>
    <x v="0"/>
    <s v="M"/>
    <s v="V01-Y98"/>
    <n v="41"/>
    <x v="6"/>
  </r>
  <r>
    <x v="5"/>
    <s v="45-64"/>
    <x v="0"/>
    <s v="F"/>
    <s v="A00-B99"/>
    <n v="6"/>
    <x v="0"/>
  </r>
  <r>
    <x v="5"/>
    <s v="45-64"/>
    <x v="0"/>
    <s v="F"/>
    <s v="C00-D48"/>
    <n v="121"/>
    <x v="1"/>
  </r>
  <r>
    <x v="5"/>
    <s v="45-64"/>
    <x v="0"/>
    <s v="F"/>
    <s v="E00-E90"/>
    <n v="2"/>
    <x v="2"/>
  </r>
  <r>
    <x v="5"/>
    <s v="45-64"/>
    <x v="0"/>
    <s v="F"/>
    <s v="F00-F99"/>
    <n v="6"/>
    <x v="10"/>
  </r>
  <r>
    <x v="5"/>
    <s v="45-64"/>
    <x v="0"/>
    <s v="F"/>
    <s v="G00-G99"/>
    <n v="8"/>
    <x v="3"/>
  </r>
  <r>
    <x v="5"/>
    <s v="45-64"/>
    <x v="0"/>
    <s v="F"/>
    <s v="I00-I99"/>
    <n v="24"/>
    <x v="8"/>
  </r>
  <r>
    <x v="5"/>
    <s v="45-64"/>
    <x v="0"/>
    <s v="F"/>
    <s v="J00-J99"/>
    <n v="10"/>
    <x v="4"/>
  </r>
  <r>
    <x v="5"/>
    <s v="45-64"/>
    <x v="0"/>
    <s v="F"/>
    <s v="K00-K93"/>
    <n v="11"/>
    <x v="9"/>
  </r>
  <r>
    <x v="5"/>
    <s v="45-64"/>
    <x v="0"/>
    <s v="F"/>
    <s v="M00-M99"/>
    <n v="3"/>
    <x v="5"/>
  </r>
  <r>
    <x v="5"/>
    <s v="45-64"/>
    <x v="0"/>
    <s v="F"/>
    <s v="N00-N99"/>
    <n v="2"/>
    <x v="11"/>
  </r>
  <r>
    <x v="5"/>
    <s v="45-64"/>
    <x v="0"/>
    <s v="F"/>
    <s v="Q00-Q99"/>
    <n v="3"/>
    <x v="5"/>
  </r>
  <r>
    <x v="5"/>
    <s v="45-64"/>
    <x v="0"/>
    <s v="F"/>
    <s v="R00-R99"/>
    <n v="5"/>
    <x v="5"/>
  </r>
  <r>
    <x v="5"/>
    <s v="45-64"/>
    <x v="0"/>
    <s v="F"/>
    <s v="V01-Y98"/>
    <n v="26"/>
    <x v="6"/>
  </r>
  <r>
    <x v="5"/>
    <s v="45-64"/>
    <x v="0"/>
    <s v="M"/>
    <s v="A00-B99"/>
    <n v="6"/>
    <x v="0"/>
  </r>
  <r>
    <x v="5"/>
    <s v="45-64"/>
    <x v="0"/>
    <s v="M"/>
    <s v="C00-D48"/>
    <n v="141"/>
    <x v="1"/>
  </r>
  <r>
    <x v="5"/>
    <s v="45-64"/>
    <x v="0"/>
    <s v="M"/>
    <s v="E00-E90"/>
    <n v="5"/>
    <x v="2"/>
  </r>
  <r>
    <x v="5"/>
    <s v="45-64"/>
    <x v="0"/>
    <s v="M"/>
    <s v="F00-F99"/>
    <n v="2"/>
    <x v="10"/>
  </r>
  <r>
    <x v="5"/>
    <s v="45-64"/>
    <x v="0"/>
    <s v="M"/>
    <s v="G00-G99"/>
    <n v="9"/>
    <x v="3"/>
  </r>
  <r>
    <x v="5"/>
    <s v="45-64"/>
    <x v="0"/>
    <s v="M"/>
    <s v="I00-I99"/>
    <n v="75"/>
    <x v="8"/>
  </r>
  <r>
    <x v="5"/>
    <s v="45-64"/>
    <x v="0"/>
    <s v="M"/>
    <s v="J00-J99"/>
    <n v="15"/>
    <x v="4"/>
  </r>
  <r>
    <x v="5"/>
    <s v="45-64"/>
    <x v="0"/>
    <s v="M"/>
    <s v="K00-K93"/>
    <n v="28"/>
    <x v="9"/>
  </r>
  <r>
    <x v="5"/>
    <s v="45-64"/>
    <x v="0"/>
    <s v="M"/>
    <s v="L00-L99"/>
    <n v="3"/>
    <x v="5"/>
  </r>
  <r>
    <x v="5"/>
    <s v="45-64"/>
    <x v="0"/>
    <s v="M"/>
    <s v="N00-N99"/>
    <n v="1"/>
    <x v="11"/>
  </r>
  <r>
    <x v="5"/>
    <s v="45-64"/>
    <x v="0"/>
    <s v="M"/>
    <s v="Q00-Q99"/>
    <n v="3"/>
    <x v="5"/>
  </r>
  <r>
    <x v="5"/>
    <s v="45-64"/>
    <x v="0"/>
    <s v="M"/>
    <s v="R00-R99"/>
    <n v="22"/>
    <x v="5"/>
  </r>
  <r>
    <x v="5"/>
    <s v="45-64"/>
    <x v="0"/>
    <s v="M"/>
    <s v="V01-Y98"/>
    <n v="57"/>
    <x v="6"/>
  </r>
  <r>
    <x v="5"/>
    <s v="65-74"/>
    <x v="1"/>
    <s v="F"/>
    <s v="A00-B99"/>
    <n v="4"/>
    <x v="0"/>
  </r>
  <r>
    <x v="5"/>
    <s v="65-74"/>
    <x v="1"/>
    <s v="F"/>
    <s v="C00-D48"/>
    <n v="122"/>
    <x v="1"/>
  </r>
  <r>
    <x v="5"/>
    <s v="65-74"/>
    <x v="1"/>
    <s v="F"/>
    <s v="E00-E90"/>
    <n v="5"/>
    <x v="2"/>
  </r>
  <r>
    <x v="5"/>
    <s v="65-74"/>
    <x v="1"/>
    <s v="F"/>
    <s v="F00-F99"/>
    <n v="5"/>
    <x v="10"/>
  </r>
  <r>
    <x v="5"/>
    <s v="65-74"/>
    <x v="1"/>
    <s v="F"/>
    <s v="G00-G99"/>
    <n v="12"/>
    <x v="3"/>
  </r>
  <r>
    <x v="5"/>
    <s v="65-74"/>
    <x v="1"/>
    <s v="F"/>
    <s v="I00-I99"/>
    <n v="60"/>
    <x v="8"/>
  </r>
  <r>
    <x v="5"/>
    <s v="65-74"/>
    <x v="1"/>
    <s v="F"/>
    <s v="J00-J99"/>
    <n v="17"/>
    <x v="4"/>
  </r>
  <r>
    <x v="5"/>
    <s v="65-74"/>
    <x v="1"/>
    <s v="F"/>
    <s v="K00-K93"/>
    <n v="22"/>
    <x v="9"/>
  </r>
  <r>
    <x v="5"/>
    <s v="65-74"/>
    <x v="1"/>
    <s v="F"/>
    <s v="M00-M99"/>
    <n v="3"/>
    <x v="5"/>
  </r>
  <r>
    <x v="5"/>
    <s v="65-74"/>
    <x v="1"/>
    <s v="F"/>
    <s v="N00-N99"/>
    <n v="3"/>
    <x v="11"/>
  </r>
  <r>
    <x v="5"/>
    <s v="65-74"/>
    <x v="1"/>
    <s v="F"/>
    <s v="Q00-Q99"/>
    <n v="1"/>
    <x v="5"/>
  </r>
  <r>
    <x v="5"/>
    <s v="65-74"/>
    <x v="1"/>
    <s v="F"/>
    <s v="R00-R99"/>
    <n v="13"/>
    <x v="5"/>
  </r>
  <r>
    <x v="5"/>
    <s v="65-74"/>
    <x v="1"/>
    <s v="F"/>
    <s v="V01-Y98"/>
    <n v="8"/>
    <x v="6"/>
  </r>
  <r>
    <x v="5"/>
    <s v="65-74"/>
    <x v="1"/>
    <s v="M"/>
    <s v="A00-B99"/>
    <n v="9"/>
    <x v="0"/>
  </r>
  <r>
    <x v="5"/>
    <s v="65-74"/>
    <x v="1"/>
    <s v="M"/>
    <s v="C00-D48"/>
    <n v="210"/>
    <x v="1"/>
  </r>
  <r>
    <x v="5"/>
    <s v="65-74"/>
    <x v="1"/>
    <s v="M"/>
    <s v="E00-E90"/>
    <n v="7"/>
    <x v="2"/>
  </r>
  <r>
    <x v="5"/>
    <s v="65-74"/>
    <x v="1"/>
    <s v="M"/>
    <s v="F00-F99"/>
    <n v="6"/>
    <x v="10"/>
  </r>
  <r>
    <x v="5"/>
    <s v="65-74"/>
    <x v="1"/>
    <s v="M"/>
    <s v="G00-G99"/>
    <n v="21"/>
    <x v="3"/>
  </r>
  <r>
    <x v="5"/>
    <s v="65-74"/>
    <x v="1"/>
    <s v="M"/>
    <s v="I00-I99"/>
    <n v="116"/>
    <x v="8"/>
  </r>
  <r>
    <x v="5"/>
    <s v="65-74"/>
    <x v="1"/>
    <s v="M"/>
    <s v="J00-J99"/>
    <n v="42"/>
    <x v="4"/>
  </r>
  <r>
    <x v="5"/>
    <s v="65-74"/>
    <x v="1"/>
    <s v="M"/>
    <s v="K00-K93"/>
    <n v="20"/>
    <x v="9"/>
  </r>
  <r>
    <x v="5"/>
    <s v="65-74"/>
    <x v="1"/>
    <s v="M"/>
    <s v="L00-L99"/>
    <n v="1"/>
    <x v="5"/>
  </r>
  <r>
    <x v="5"/>
    <s v="65-74"/>
    <x v="1"/>
    <s v="M"/>
    <s v="N00-N99"/>
    <n v="6"/>
    <x v="11"/>
  </r>
  <r>
    <x v="5"/>
    <s v="65-74"/>
    <x v="1"/>
    <s v="M"/>
    <s v="R00-R99"/>
    <n v="25"/>
    <x v="5"/>
  </r>
  <r>
    <x v="5"/>
    <s v="65-74"/>
    <x v="1"/>
    <s v="M"/>
    <s v="V01-Y98"/>
    <n v="25"/>
    <x v="6"/>
  </r>
  <r>
    <x v="5"/>
    <s v="75-84"/>
    <x v="1"/>
    <s v="F"/>
    <s v="A00-B99"/>
    <n v="21"/>
    <x v="0"/>
  </r>
  <r>
    <x v="5"/>
    <s v="75-84"/>
    <x v="1"/>
    <s v="F"/>
    <s v="C00-D48"/>
    <n v="218"/>
    <x v="1"/>
  </r>
  <r>
    <x v="5"/>
    <s v="75-84"/>
    <x v="1"/>
    <s v="F"/>
    <s v="D50-D89"/>
    <n v="4"/>
    <x v="5"/>
  </r>
  <r>
    <x v="5"/>
    <s v="75-84"/>
    <x v="1"/>
    <s v="F"/>
    <s v="E00-E90"/>
    <n v="18"/>
    <x v="2"/>
  </r>
  <r>
    <x v="5"/>
    <s v="75-84"/>
    <x v="1"/>
    <s v="F"/>
    <s v="F00-F99"/>
    <n v="35"/>
    <x v="10"/>
  </r>
  <r>
    <x v="5"/>
    <s v="75-84"/>
    <x v="1"/>
    <s v="F"/>
    <s v="G00-G99"/>
    <n v="48"/>
    <x v="3"/>
  </r>
  <r>
    <x v="5"/>
    <s v="75-84"/>
    <x v="1"/>
    <s v="F"/>
    <s v="I00-I99"/>
    <n v="236"/>
    <x v="8"/>
  </r>
  <r>
    <x v="5"/>
    <s v="75-84"/>
    <x v="1"/>
    <s v="F"/>
    <s v="J00-J99"/>
    <n v="81"/>
    <x v="4"/>
  </r>
  <r>
    <x v="5"/>
    <s v="75-84"/>
    <x v="1"/>
    <s v="F"/>
    <s v="K00-K93"/>
    <n v="32"/>
    <x v="9"/>
  </r>
  <r>
    <x v="5"/>
    <s v="75-84"/>
    <x v="1"/>
    <s v="F"/>
    <s v="L00-L99"/>
    <n v="2"/>
    <x v="5"/>
  </r>
  <r>
    <x v="5"/>
    <s v="75-84"/>
    <x v="1"/>
    <s v="F"/>
    <s v="M00-M99"/>
    <n v="4"/>
    <x v="5"/>
  </r>
  <r>
    <x v="5"/>
    <s v="75-84"/>
    <x v="1"/>
    <s v="F"/>
    <s v="N00-N99"/>
    <n v="18"/>
    <x v="11"/>
  </r>
  <r>
    <x v="5"/>
    <s v="75-84"/>
    <x v="1"/>
    <s v="F"/>
    <s v="R00-R99"/>
    <n v="28"/>
    <x v="5"/>
  </r>
  <r>
    <x v="5"/>
    <s v="75-84"/>
    <x v="1"/>
    <s v="F"/>
    <s v="V01-Y98"/>
    <n v="30"/>
    <x v="6"/>
  </r>
  <r>
    <x v="5"/>
    <s v="75-84"/>
    <x v="1"/>
    <s v="M"/>
    <s v="A00-B99"/>
    <n v="21"/>
    <x v="0"/>
  </r>
  <r>
    <x v="5"/>
    <s v="75-84"/>
    <x v="1"/>
    <s v="M"/>
    <s v="C00-D48"/>
    <n v="269"/>
    <x v="1"/>
  </r>
  <r>
    <x v="5"/>
    <s v="75-84"/>
    <x v="1"/>
    <s v="M"/>
    <s v="D50-D89"/>
    <n v="2"/>
    <x v="5"/>
  </r>
  <r>
    <x v="5"/>
    <s v="75-84"/>
    <x v="1"/>
    <s v="M"/>
    <s v="E00-E90"/>
    <n v="23"/>
    <x v="2"/>
  </r>
  <r>
    <x v="5"/>
    <s v="75-84"/>
    <x v="1"/>
    <s v="M"/>
    <s v="F00-F99"/>
    <n v="28"/>
    <x v="10"/>
  </r>
  <r>
    <x v="5"/>
    <s v="75-84"/>
    <x v="1"/>
    <s v="M"/>
    <s v="G00-G99"/>
    <n v="55"/>
    <x v="3"/>
  </r>
  <r>
    <x v="5"/>
    <s v="75-84"/>
    <x v="1"/>
    <s v="M"/>
    <s v="I00-I99"/>
    <n v="263"/>
    <x v="8"/>
  </r>
  <r>
    <x v="5"/>
    <s v="75-84"/>
    <x v="1"/>
    <s v="M"/>
    <s v="J00-J99"/>
    <n v="133"/>
    <x v="4"/>
  </r>
  <r>
    <x v="5"/>
    <s v="75-84"/>
    <x v="1"/>
    <s v="M"/>
    <s v="K00-K93"/>
    <n v="19"/>
    <x v="9"/>
  </r>
  <r>
    <x v="5"/>
    <s v="75-84"/>
    <x v="1"/>
    <s v="M"/>
    <s v="M00-M99"/>
    <n v="6"/>
    <x v="5"/>
  </r>
  <r>
    <x v="5"/>
    <s v="75-84"/>
    <x v="1"/>
    <s v="M"/>
    <s v="N00-N99"/>
    <n v="14"/>
    <x v="11"/>
  </r>
  <r>
    <x v="5"/>
    <s v="75-84"/>
    <x v="1"/>
    <s v="M"/>
    <s v="R00-R99"/>
    <n v="32"/>
    <x v="5"/>
  </r>
  <r>
    <x v="5"/>
    <s v="75-84"/>
    <x v="1"/>
    <s v="M"/>
    <s v="V01-Y98"/>
    <n v="32"/>
    <x v="6"/>
  </r>
  <r>
    <x v="5"/>
    <s v="85+"/>
    <x v="1"/>
    <s v="F"/>
    <s v="A00-B99"/>
    <n v="35"/>
    <x v="0"/>
  </r>
  <r>
    <x v="5"/>
    <s v="85+"/>
    <x v="1"/>
    <s v="F"/>
    <s v="C00-D48"/>
    <n v="146"/>
    <x v="1"/>
  </r>
  <r>
    <x v="5"/>
    <s v="85+"/>
    <x v="1"/>
    <s v="F"/>
    <s v="D50-D89"/>
    <n v="5"/>
    <x v="5"/>
  </r>
  <r>
    <x v="5"/>
    <s v="85+"/>
    <x v="1"/>
    <s v="F"/>
    <s v="E00-E90"/>
    <n v="24"/>
    <x v="2"/>
  </r>
  <r>
    <x v="5"/>
    <s v="85+"/>
    <x v="1"/>
    <s v="F"/>
    <s v="F00-F99"/>
    <n v="129"/>
    <x v="10"/>
  </r>
  <r>
    <x v="5"/>
    <s v="85+"/>
    <x v="1"/>
    <s v="F"/>
    <s v="G00-G99"/>
    <n v="65"/>
    <x v="3"/>
  </r>
  <r>
    <x v="5"/>
    <s v="85+"/>
    <x v="1"/>
    <s v="F"/>
    <s v="I00-I99"/>
    <n v="510"/>
    <x v="8"/>
  </r>
  <r>
    <x v="5"/>
    <s v="85+"/>
    <x v="1"/>
    <s v="F"/>
    <s v="J00-J99"/>
    <n v="166"/>
    <x v="4"/>
  </r>
  <r>
    <x v="5"/>
    <s v="85+"/>
    <x v="1"/>
    <s v="F"/>
    <s v="K00-K93"/>
    <n v="39"/>
    <x v="9"/>
  </r>
  <r>
    <x v="5"/>
    <s v="85+"/>
    <x v="1"/>
    <s v="F"/>
    <s v="L00-L99"/>
    <n v="6"/>
    <x v="5"/>
  </r>
  <r>
    <x v="5"/>
    <s v="85+"/>
    <x v="1"/>
    <s v="F"/>
    <s v="M00-M99"/>
    <n v="5"/>
    <x v="5"/>
  </r>
  <r>
    <x v="5"/>
    <s v="85+"/>
    <x v="1"/>
    <s v="F"/>
    <s v="N00-N99"/>
    <n v="51"/>
    <x v="11"/>
  </r>
  <r>
    <x v="5"/>
    <s v="85+"/>
    <x v="1"/>
    <s v="F"/>
    <s v="R00-R99"/>
    <n v="83"/>
    <x v="5"/>
  </r>
  <r>
    <x v="5"/>
    <s v="85+"/>
    <x v="1"/>
    <s v="F"/>
    <s v="V01-Y98"/>
    <n v="32"/>
    <x v="6"/>
  </r>
  <r>
    <x v="5"/>
    <s v="85+"/>
    <x v="1"/>
    <s v="M"/>
    <s v="A00-B99"/>
    <n v="17"/>
    <x v="0"/>
  </r>
  <r>
    <x v="5"/>
    <s v="85+"/>
    <x v="1"/>
    <s v="M"/>
    <s v="C00-D48"/>
    <n v="140"/>
    <x v="1"/>
  </r>
  <r>
    <x v="5"/>
    <s v="85+"/>
    <x v="1"/>
    <s v="M"/>
    <s v="D50-D89"/>
    <n v="7"/>
    <x v="5"/>
  </r>
  <r>
    <x v="5"/>
    <s v="85+"/>
    <x v="1"/>
    <s v="M"/>
    <s v="E00-E90"/>
    <n v="11"/>
    <x v="2"/>
  </r>
  <r>
    <x v="5"/>
    <s v="85+"/>
    <x v="1"/>
    <s v="M"/>
    <s v="F00-F99"/>
    <n v="54"/>
    <x v="10"/>
  </r>
  <r>
    <x v="5"/>
    <s v="85+"/>
    <x v="1"/>
    <s v="M"/>
    <s v="G00-G99"/>
    <n v="22"/>
    <x v="3"/>
  </r>
  <r>
    <x v="5"/>
    <s v="85+"/>
    <x v="1"/>
    <s v="M"/>
    <s v="I00-I99"/>
    <n v="245"/>
    <x v="8"/>
  </r>
  <r>
    <x v="5"/>
    <s v="85+"/>
    <x v="1"/>
    <s v="M"/>
    <s v="J00-J99"/>
    <n v="101"/>
    <x v="4"/>
  </r>
  <r>
    <x v="5"/>
    <s v="85+"/>
    <x v="1"/>
    <s v="M"/>
    <s v="K00-K93"/>
    <n v="22"/>
    <x v="9"/>
  </r>
  <r>
    <x v="5"/>
    <s v="85+"/>
    <x v="1"/>
    <s v="M"/>
    <s v="N00-N99"/>
    <n v="24"/>
    <x v="11"/>
  </r>
  <r>
    <x v="5"/>
    <s v="85+"/>
    <x v="1"/>
    <s v="M"/>
    <s v="R00-R99"/>
    <n v="38"/>
    <x v="5"/>
  </r>
  <r>
    <x v="5"/>
    <s v="85+"/>
    <x v="1"/>
    <s v="M"/>
    <s v="V01-Y98"/>
    <n v="29"/>
    <x v="6"/>
  </r>
  <r>
    <x v="6"/>
    <s v="0-24"/>
    <x v="0"/>
    <s v="F"/>
    <s v="C00-D48"/>
    <n v="6"/>
    <x v="1"/>
  </r>
  <r>
    <x v="6"/>
    <s v="0-24"/>
    <x v="0"/>
    <s v="F"/>
    <s v="D50-D89"/>
    <n v="1"/>
    <x v="5"/>
  </r>
  <r>
    <x v="6"/>
    <s v="0-24"/>
    <x v="0"/>
    <s v="F"/>
    <s v="F00-F99"/>
    <n v="1"/>
    <x v="10"/>
  </r>
  <r>
    <x v="6"/>
    <s v="0-24"/>
    <x v="0"/>
    <s v="F"/>
    <s v="G00-G99"/>
    <n v="2"/>
    <x v="3"/>
  </r>
  <r>
    <x v="6"/>
    <s v="0-24"/>
    <x v="0"/>
    <s v="F"/>
    <s v="I00-I99"/>
    <n v="2"/>
    <x v="8"/>
  </r>
  <r>
    <x v="6"/>
    <s v="0-24"/>
    <x v="0"/>
    <s v="F"/>
    <s v="J00-J99"/>
    <n v="1"/>
    <x v="4"/>
  </r>
  <r>
    <x v="6"/>
    <s v="0-24"/>
    <x v="0"/>
    <s v="F"/>
    <s v="P00-P96"/>
    <n v="4"/>
    <x v="5"/>
  </r>
  <r>
    <x v="6"/>
    <s v="0-24"/>
    <x v="0"/>
    <s v="F"/>
    <s v="Q00-Q99"/>
    <n v="1"/>
    <x v="5"/>
  </r>
  <r>
    <x v="6"/>
    <s v="0-24"/>
    <x v="0"/>
    <s v="F"/>
    <s v="V01-Y98"/>
    <n v="4"/>
    <x v="6"/>
  </r>
  <r>
    <x v="6"/>
    <s v="0-24"/>
    <x v="0"/>
    <s v="M"/>
    <s v="C00-D48"/>
    <n v="1"/>
    <x v="1"/>
  </r>
  <r>
    <x v="6"/>
    <s v="0-24"/>
    <x v="0"/>
    <s v="M"/>
    <s v="D50-D89"/>
    <n v="1"/>
    <x v="5"/>
  </r>
  <r>
    <x v="6"/>
    <s v="0-24"/>
    <x v="0"/>
    <s v="M"/>
    <s v="E00-E90"/>
    <n v="2"/>
    <x v="2"/>
  </r>
  <r>
    <x v="6"/>
    <s v="0-24"/>
    <x v="0"/>
    <s v="M"/>
    <s v="G00-G99"/>
    <n v="2"/>
    <x v="3"/>
  </r>
  <r>
    <x v="6"/>
    <s v="0-24"/>
    <x v="0"/>
    <s v="M"/>
    <s v="J00-J99"/>
    <n v="1"/>
    <x v="4"/>
  </r>
  <r>
    <x v="6"/>
    <s v="0-24"/>
    <x v="0"/>
    <s v="M"/>
    <s v="P00-P96"/>
    <n v="3"/>
    <x v="5"/>
  </r>
  <r>
    <x v="6"/>
    <s v="0-24"/>
    <x v="0"/>
    <s v="M"/>
    <s v="R00-R99"/>
    <n v="3"/>
    <x v="5"/>
  </r>
  <r>
    <x v="6"/>
    <s v="0-24"/>
    <x v="0"/>
    <s v="M"/>
    <s v="V01-Y98"/>
    <n v="14"/>
    <x v="6"/>
  </r>
  <r>
    <x v="6"/>
    <s v="25-44"/>
    <x v="0"/>
    <s v="F"/>
    <s v="A00-B99"/>
    <n v="2"/>
    <x v="0"/>
  </r>
  <r>
    <x v="6"/>
    <s v="25-44"/>
    <x v="0"/>
    <s v="F"/>
    <s v="C00-D48"/>
    <n v="16"/>
    <x v="1"/>
  </r>
  <r>
    <x v="6"/>
    <s v="25-44"/>
    <x v="0"/>
    <s v="F"/>
    <s v="F00-F99"/>
    <n v="3"/>
    <x v="10"/>
  </r>
  <r>
    <x v="6"/>
    <s v="25-44"/>
    <x v="0"/>
    <s v="F"/>
    <s v="G00-G99"/>
    <n v="1"/>
    <x v="3"/>
  </r>
  <r>
    <x v="6"/>
    <s v="25-44"/>
    <x v="0"/>
    <s v="F"/>
    <s v="I00-I99"/>
    <n v="6"/>
    <x v="8"/>
  </r>
  <r>
    <x v="6"/>
    <s v="25-44"/>
    <x v="0"/>
    <s v="F"/>
    <s v="R00-R99"/>
    <n v="1"/>
    <x v="5"/>
  </r>
  <r>
    <x v="6"/>
    <s v="25-44"/>
    <x v="0"/>
    <s v="F"/>
    <s v="V01-Y98"/>
    <n v="13"/>
    <x v="6"/>
  </r>
  <r>
    <x v="6"/>
    <s v="25-44"/>
    <x v="0"/>
    <s v="M"/>
    <s v="A00-B99"/>
    <n v="1"/>
    <x v="0"/>
  </r>
  <r>
    <x v="6"/>
    <s v="25-44"/>
    <x v="0"/>
    <s v="M"/>
    <s v="C00-D48"/>
    <n v="10"/>
    <x v="1"/>
  </r>
  <r>
    <x v="6"/>
    <s v="25-44"/>
    <x v="0"/>
    <s v="M"/>
    <s v="E00-E90"/>
    <n v="2"/>
    <x v="2"/>
  </r>
  <r>
    <x v="6"/>
    <s v="25-44"/>
    <x v="0"/>
    <s v="M"/>
    <s v="F00-F99"/>
    <n v="2"/>
    <x v="10"/>
  </r>
  <r>
    <x v="6"/>
    <s v="25-44"/>
    <x v="0"/>
    <s v="M"/>
    <s v="G00-G99"/>
    <n v="3"/>
    <x v="3"/>
  </r>
  <r>
    <x v="6"/>
    <s v="25-44"/>
    <x v="0"/>
    <s v="M"/>
    <s v="I00-I99"/>
    <n v="4"/>
    <x v="8"/>
  </r>
  <r>
    <x v="6"/>
    <s v="25-44"/>
    <x v="0"/>
    <s v="M"/>
    <s v="J00-J99"/>
    <n v="3"/>
    <x v="4"/>
  </r>
  <r>
    <x v="6"/>
    <s v="25-44"/>
    <x v="0"/>
    <s v="M"/>
    <s v="K00-K93"/>
    <n v="3"/>
    <x v="9"/>
  </r>
  <r>
    <x v="6"/>
    <s v="25-44"/>
    <x v="0"/>
    <s v="M"/>
    <s v="Q00-Q99"/>
    <n v="1"/>
    <x v="5"/>
  </r>
  <r>
    <x v="6"/>
    <s v="25-44"/>
    <x v="0"/>
    <s v="M"/>
    <s v="R00-R99"/>
    <n v="6"/>
    <x v="5"/>
  </r>
  <r>
    <x v="6"/>
    <s v="25-44"/>
    <x v="0"/>
    <s v="M"/>
    <s v="V01-Y98"/>
    <n v="30"/>
    <x v="6"/>
  </r>
  <r>
    <x v="6"/>
    <s v="45-64"/>
    <x v="0"/>
    <s v="F"/>
    <s v="A00-B99"/>
    <n v="4"/>
    <x v="0"/>
  </r>
  <r>
    <x v="6"/>
    <s v="45-64"/>
    <x v="0"/>
    <s v="F"/>
    <s v="C00-D48"/>
    <n v="131"/>
    <x v="1"/>
  </r>
  <r>
    <x v="6"/>
    <s v="45-64"/>
    <x v="0"/>
    <s v="F"/>
    <s v="D50-D89"/>
    <n v="3"/>
    <x v="5"/>
  </r>
  <r>
    <x v="6"/>
    <s v="45-64"/>
    <x v="0"/>
    <s v="F"/>
    <s v="E00-E90"/>
    <n v="5"/>
    <x v="2"/>
  </r>
  <r>
    <x v="6"/>
    <s v="45-64"/>
    <x v="0"/>
    <s v="F"/>
    <s v="F00-F99"/>
    <n v="4"/>
    <x v="10"/>
  </r>
  <r>
    <x v="6"/>
    <s v="45-64"/>
    <x v="0"/>
    <s v="F"/>
    <s v="G00-G99"/>
    <n v="12"/>
    <x v="3"/>
  </r>
  <r>
    <x v="6"/>
    <s v="45-64"/>
    <x v="0"/>
    <s v="F"/>
    <s v="I00-I99"/>
    <n v="33"/>
    <x v="8"/>
  </r>
  <r>
    <x v="6"/>
    <s v="45-64"/>
    <x v="0"/>
    <s v="F"/>
    <s v="J00-J99"/>
    <n v="9"/>
    <x v="4"/>
  </r>
  <r>
    <x v="6"/>
    <s v="45-64"/>
    <x v="0"/>
    <s v="F"/>
    <s v="K00-K93"/>
    <n v="9"/>
    <x v="9"/>
  </r>
  <r>
    <x v="6"/>
    <s v="45-64"/>
    <x v="0"/>
    <s v="F"/>
    <s v="L00-L99"/>
    <n v="1"/>
    <x v="5"/>
  </r>
  <r>
    <x v="6"/>
    <s v="45-64"/>
    <x v="0"/>
    <s v="F"/>
    <s v="M00-M99"/>
    <n v="1"/>
    <x v="5"/>
  </r>
  <r>
    <x v="6"/>
    <s v="45-64"/>
    <x v="0"/>
    <s v="F"/>
    <s v="N00-N99"/>
    <n v="3"/>
    <x v="11"/>
  </r>
  <r>
    <x v="6"/>
    <s v="45-64"/>
    <x v="0"/>
    <s v="F"/>
    <s v="R00-R99"/>
    <n v="8"/>
    <x v="5"/>
  </r>
  <r>
    <x v="6"/>
    <s v="45-64"/>
    <x v="0"/>
    <s v="F"/>
    <s v="V01-Y98"/>
    <n v="27"/>
    <x v="6"/>
  </r>
  <r>
    <x v="6"/>
    <s v="45-64"/>
    <x v="0"/>
    <s v="M"/>
    <s v="A00-B99"/>
    <n v="4"/>
    <x v="0"/>
  </r>
  <r>
    <x v="6"/>
    <s v="45-64"/>
    <x v="0"/>
    <s v="M"/>
    <s v="C00-D48"/>
    <n v="158"/>
    <x v="1"/>
  </r>
  <r>
    <x v="6"/>
    <s v="45-64"/>
    <x v="0"/>
    <s v="M"/>
    <s v="D50-D89"/>
    <n v="3"/>
    <x v="5"/>
  </r>
  <r>
    <x v="6"/>
    <s v="45-64"/>
    <x v="0"/>
    <s v="M"/>
    <s v="E00-E90"/>
    <n v="5"/>
    <x v="2"/>
  </r>
  <r>
    <x v="6"/>
    <s v="45-64"/>
    <x v="0"/>
    <s v="M"/>
    <s v="F00-F99"/>
    <n v="6"/>
    <x v="10"/>
  </r>
  <r>
    <x v="6"/>
    <s v="45-64"/>
    <x v="0"/>
    <s v="M"/>
    <s v="G00-G99"/>
    <n v="17"/>
    <x v="3"/>
  </r>
  <r>
    <x v="6"/>
    <s v="45-64"/>
    <x v="0"/>
    <s v="M"/>
    <s v="I00-I99"/>
    <n v="75"/>
    <x v="8"/>
  </r>
  <r>
    <x v="6"/>
    <s v="45-64"/>
    <x v="0"/>
    <s v="M"/>
    <s v="J00-J99"/>
    <n v="16"/>
    <x v="4"/>
  </r>
  <r>
    <x v="6"/>
    <s v="45-64"/>
    <x v="0"/>
    <s v="M"/>
    <s v="K00-K93"/>
    <n v="22"/>
    <x v="9"/>
  </r>
  <r>
    <x v="6"/>
    <s v="45-64"/>
    <x v="0"/>
    <s v="M"/>
    <s v="L00-L99"/>
    <n v="2"/>
    <x v="5"/>
  </r>
  <r>
    <x v="6"/>
    <s v="45-64"/>
    <x v="0"/>
    <s v="M"/>
    <s v="M00-M99"/>
    <n v="1"/>
    <x v="5"/>
  </r>
  <r>
    <x v="6"/>
    <s v="45-64"/>
    <x v="0"/>
    <s v="M"/>
    <s v="N00-N99"/>
    <n v="4"/>
    <x v="11"/>
  </r>
  <r>
    <x v="6"/>
    <s v="45-64"/>
    <x v="0"/>
    <s v="M"/>
    <s v="Q00-Q99"/>
    <n v="2"/>
    <x v="5"/>
  </r>
  <r>
    <x v="6"/>
    <s v="45-64"/>
    <x v="0"/>
    <s v="M"/>
    <s v="R00-R99"/>
    <n v="17"/>
    <x v="5"/>
  </r>
  <r>
    <x v="6"/>
    <s v="45-64"/>
    <x v="0"/>
    <s v="M"/>
    <s v="V01-Y98"/>
    <n v="62"/>
    <x v="6"/>
  </r>
  <r>
    <x v="6"/>
    <s v="65-74"/>
    <x v="1"/>
    <s v="F"/>
    <s v="A00-B99"/>
    <n v="1"/>
    <x v="0"/>
  </r>
  <r>
    <x v="6"/>
    <s v="65-74"/>
    <x v="1"/>
    <s v="F"/>
    <s v="C00-D48"/>
    <n v="120"/>
    <x v="1"/>
  </r>
  <r>
    <x v="6"/>
    <s v="65-74"/>
    <x v="1"/>
    <s v="F"/>
    <s v="D50-D89"/>
    <n v="1"/>
    <x v="5"/>
  </r>
  <r>
    <x v="6"/>
    <s v="65-74"/>
    <x v="1"/>
    <s v="F"/>
    <s v="E00-E90"/>
    <n v="6"/>
    <x v="2"/>
  </r>
  <r>
    <x v="6"/>
    <s v="65-74"/>
    <x v="1"/>
    <s v="F"/>
    <s v="F00-F99"/>
    <n v="4"/>
    <x v="10"/>
  </r>
  <r>
    <x v="6"/>
    <s v="65-74"/>
    <x v="1"/>
    <s v="F"/>
    <s v="G00-G99"/>
    <n v="11"/>
    <x v="3"/>
  </r>
  <r>
    <x v="6"/>
    <s v="65-74"/>
    <x v="1"/>
    <s v="F"/>
    <s v="I00-I99"/>
    <n v="76"/>
    <x v="8"/>
  </r>
  <r>
    <x v="6"/>
    <s v="65-74"/>
    <x v="1"/>
    <s v="F"/>
    <s v="J00-J99"/>
    <n v="24"/>
    <x v="4"/>
  </r>
  <r>
    <x v="6"/>
    <s v="65-74"/>
    <x v="1"/>
    <s v="F"/>
    <s v="K00-K93"/>
    <n v="17"/>
    <x v="9"/>
  </r>
  <r>
    <x v="6"/>
    <s v="65-74"/>
    <x v="1"/>
    <s v="F"/>
    <s v="M00-M99"/>
    <n v="2"/>
    <x v="5"/>
  </r>
  <r>
    <x v="6"/>
    <s v="65-74"/>
    <x v="1"/>
    <s v="F"/>
    <s v="N00-N99"/>
    <n v="4"/>
    <x v="11"/>
  </r>
  <r>
    <x v="6"/>
    <s v="65-74"/>
    <x v="1"/>
    <s v="F"/>
    <s v="R00-R99"/>
    <n v="7"/>
    <x v="5"/>
  </r>
  <r>
    <x v="6"/>
    <s v="65-74"/>
    <x v="1"/>
    <s v="F"/>
    <s v="V01-Y98"/>
    <n v="15"/>
    <x v="6"/>
  </r>
  <r>
    <x v="6"/>
    <s v="65-74"/>
    <x v="1"/>
    <s v="M"/>
    <s v="A00-B99"/>
    <n v="2"/>
    <x v="0"/>
  </r>
  <r>
    <x v="6"/>
    <s v="65-74"/>
    <x v="1"/>
    <s v="M"/>
    <s v="C00-D48"/>
    <n v="216"/>
    <x v="1"/>
  </r>
  <r>
    <x v="6"/>
    <s v="65-74"/>
    <x v="1"/>
    <s v="M"/>
    <s v="D50-D89"/>
    <n v="1"/>
    <x v="5"/>
  </r>
  <r>
    <x v="6"/>
    <s v="65-74"/>
    <x v="1"/>
    <s v="M"/>
    <s v="E00-E90"/>
    <n v="9"/>
    <x v="2"/>
  </r>
  <r>
    <x v="6"/>
    <s v="65-74"/>
    <x v="1"/>
    <s v="M"/>
    <s v="F00-F99"/>
    <n v="10"/>
    <x v="10"/>
  </r>
  <r>
    <x v="6"/>
    <s v="65-74"/>
    <x v="1"/>
    <s v="M"/>
    <s v="G00-G99"/>
    <n v="25"/>
    <x v="3"/>
  </r>
  <r>
    <x v="6"/>
    <s v="65-74"/>
    <x v="1"/>
    <s v="M"/>
    <s v="I00-I99"/>
    <n v="122"/>
    <x v="8"/>
  </r>
  <r>
    <x v="6"/>
    <s v="65-74"/>
    <x v="1"/>
    <s v="M"/>
    <s v="J00-J99"/>
    <n v="50"/>
    <x v="4"/>
  </r>
  <r>
    <x v="6"/>
    <s v="65-74"/>
    <x v="1"/>
    <s v="M"/>
    <s v="K00-K93"/>
    <n v="22"/>
    <x v="9"/>
  </r>
  <r>
    <x v="6"/>
    <s v="65-74"/>
    <x v="1"/>
    <s v="M"/>
    <s v="N00-N99"/>
    <n v="2"/>
    <x v="11"/>
  </r>
  <r>
    <x v="6"/>
    <s v="65-74"/>
    <x v="1"/>
    <s v="M"/>
    <s v="Q00-Q99"/>
    <n v="1"/>
    <x v="5"/>
  </r>
  <r>
    <x v="6"/>
    <s v="65-74"/>
    <x v="1"/>
    <s v="M"/>
    <s v="R00-R99"/>
    <n v="21"/>
    <x v="5"/>
  </r>
  <r>
    <x v="6"/>
    <s v="65-74"/>
    <x v="1"/>
    <s v="M"/>
    <s v="V01-Y98"/>
    <n v="16"/>
    <x v="6"/>
  </r>
  <r>
    <x v="6"/>
    <s v="75-84"/>
    <x v="1"/>
    <s v="F"/>
    <s v="A00-B99"/>
    <n v="23"/>
    <x v="0"/>
  </r>
  <r>
    <x v="6"/>
    <s v="75-84"/>
    <x v="1"/>
    <s v="F"/>
    <s v="C00-D48"/>
    <n v="185"/>
    <x v="1"/>
  </r>
  <r>
    <x v="6"/>
    <s v="75-84"/>
    <x v="1"/>
    <s v="F"/>
    <s v="D50-D89"/>
    <n v="2"/>
    <x v="5"/>
  </r>
  <r>
    <x v="6"/>
    <s v="75-84"/>
    <x v="1"/>
    <s v="F"/>
    <s v="E00-E90"/>
    <n v="13"/>
    <x v="2"/>
  </r>
  <r>
    <x v="6"/>
    <s v="75-84"/>
    <x v="1"/>
    <s v="F"/>
    <s v="F00-F99"/>
    <n v="55"/>
    <x v="10"/>
  </r>
  <r>
    <x v="6"/>
    <s v="75-84"/>
    <x v="1"/>
    <s v="F"/>
    <s v="G00-G99"/>
    <n v="61"/>
    <x v="3"/>
  </r>
  <r>
    <x v="6"/>
    <s v="75-84"/>
    <x v="1"/>
    <s v="F"/>
    <s v="I00-I99"/>
    <n v="251"/>
    <x v="8"/>
  </r>
  <r>
    <x v="6"/>
    <s v="75-84"/>
    <x v="1"/>
    <s v="F"/>
    <s v="J00-J99"/>
    <n v="95"/>
    <x v="4"/>
  </r>
  <r>
    <x v="6"/>
    <s v="75-84"/>
    <x v="1"/>
    <s v="F"/>
    <s v="K00-K93"/>
    <n v="37"/>
    <x v="9"/>
  </r>
  <r>
    <x v="6"/>
    <s v="75-84"/>
    <x v="1"/>
    <s v="F"/>
    <s v="L00-L99"/>
    <n v="3"/>
    <x v="5"/>
  </r>
  <r>
    <x v="6"/>
    <s v="75-84"/>
    <x v="1"/>
    <s v="F"/>
    <s v="M00-M99"/>
    <n v="5"/>
    <x v="5"/>
  </r>
  <r>
    <x v="6"/>
    <s v="75-84"/>
    <x v="1"/>
    <s v="F"/>
    <s v="N00-N99"/>
    <n v="21"/>
    <x v="11"/>
  </r>
  <r>
    <x v="6"/>
    <s v="75-84"/>
    <x v="1"/>
    <s v="F"/>
    <s v="R00-R99"/>
    <n v="42"/>
    <x v="5"/>
  </r>
  <r>
    <x v="6"/>
    <s v="75-84"/>
    <x v="1"/>
    <s v="F"/>
    <s v="V01-Y98"/>
    <n v="32"/>
    <x v="6"/>
  </r>
  <r>
    <x v="6"/>
    <s v="75-84"/>
    <x v="1"/>
    <s v="M"/>
    <s v="A00-B99"/>
    <n v="25"/>
    <x v="0"/>
  </r>
  <r>
    <x v="6"/>
    <s v="75-84"/>
    <x v="1"/>
    <s v="M"/>
    <s v="C00-D48"/>
    <n v="274"/>
    <x v="1"/>
  </r>
  <r>
    <x v="6"/>
    <s v="75-84"/>
    <x v="1"/>
    <s v="M"/>
    <s v="D50-D89"/>
    <n v="2"/>
    <x v="5"/>
  </r>
  <r>
    <x v="6"/>
    <s v="75-84"/>
    <x v="1"/>
    <s v="M"/>
    <s v="E00-E90"/>
    <n v="19"/>
    <x v="2"/>
  </r>
  <r>
    <x v="6"/>
    <s v="75-84"/>
    <x v="1"/>
    <s v="M"/>
    <s v="F00-F99"/>
    <n v="34"/>
    <x v="10"/>
  </r>
  <r>
    <x v="6"/>
    <s v="75-84"/>
    <x v="1"/>
    <s v="M"/>
    <s v="G00-G99"/>
    <n v="53"/>
    <x v="3"/>
  </r>
  <r>
    <x v="6"/>
    <s v="75-84"/>
    <x v="1"/>
    <s v="M"/>
    <s v="I00-I99"/>
    <n v="280"/>
    <x v="8"/>
  </r>
  <r>
    <x v="6"/>
    <s v="75-84"/>
    <x v="1"/>
    <s v="M"/>
    <s v="J00-J99"/>
    <n v="155"/>
    <x v="4"/>
  </r>
  <r>
    <x v="6"/>
    <s v="75-84"/>
    <x v="1"/>
    <s v="M"/>
    <s v="K00-K93"/>
    <n v="32"/>
    <x v="9"/>
  </r>
  <r>
    <x v="6"/>
    <s v="75-84"/>
    <x v="1"/>
    <s v="M"/>
    <s v="L00-L99"/>
    <n v="4"/>
    <x v="5"/>
  </r>
  <r>
    <x v="6"/>
    <s v="75-84"/>
    <x v="1"/>
    <s v="M"/>
    <s v="M00-M99"/>
    <n v="7"/>
    <x v="5"/>
  </r>
  <r>
    <x v="6"/>
    <s v="75-84"/>
    <x v="1"/>
    <s v="M"/>
    <s v="N00-N99"/>
    <n v="24"/>
    <x v="11"/>
  </r>
  <r>
    <x v="6"/>
    <s v="75-84"/>
    <x v="1"/>
    <s v="M"/>
    <s v="R00-R99"/>
    <n v="28"/>
    <x v="5"/>
  </r>
  <r>
    <x v="6"/>
    <s v="75-84"/>
    <x v="1"/>
    <s v="M"/>
    <s v="V01-Y98"/>
    <n v="31"/>
    <x v="6"/>
  </r>
  <r>
    <x v="6"/>
    <s v="85+"/>
    <x v="1"/>
    <s v="F"/>
    <s v="A00-B99"/>
    <n v="49"/>
    <x v="0"/>
  </r>
  <r>
    <x v="6"/>
    <s v="85+"/>
    <x v="1"/>
    <s v="F"/>
    <s v="C00-D48"/>
    <n v="155"/>
    <x v="1"/>
  </r>
  <r>
    <x v="6"/>
    <s v="85+"/>
    <x v="1"/>
    <s v="F"/>
    <s v="D50-D89"/>
    <n v="7"/>
    <x v="5"/>
  </r>
  <r>
    <x v="6"/>
    <s v="85+"/>
    <x v="1"/>
    <s v="F"/>
    <s v="E00-E90"/>
    <n v="37"/>
    <x v="2"/>
  </r>
  <r>
    <x v="6"/>
    <s v="85+"/>
    <x v="1"/>
    <s v="F"/>
    <s v="F00-F99"/>
    <n v="166"/>
    <x v="10"/>
  </r>
  <r>
    <x v="6"/>
    <s v="85+"/>
    <x v="1"/>
    <s v="F"/>
    <s v="G00-G99"/>
    <n v="65"/>
    <x v="3"/>
  </r>
  <r>
    <x v="6"/>
    <s v="85+"/>
    <x v="1"/>
    <s v="F"/>
    <s v="I00-I99"/>
    <n v="553"/>
    <x v="8"/>
  </r>
  <r>
    <x v="6"/>
    <s v="85+"/>
    <x v="1"/>
    <s v="F"/>
    <s v="J00-J99"/>
    <n v="243"/>
    <x v="4"/>
  </r>
  <r>
    <x v="6"/>
    <s v="85+"/>
    <x v="1"/>
    <s v="F"/>
    <s v="K00-K93"/>
    <n v="54"/>
    <x v="9"/>
  </r>
  <r>
    <x v="6"/>
    <s v="85+"/>
    <x v="1"/>
    <s v="F"/>
    <s v="L00-L99"/>
    <n v="4"/>
    <x v="5"/>
  </r>
  <r>
    <x v="6"/>
    <s v="85+"/>
    <x v="1"/>
    <s v="F"/>
    <s v="M00-M99"/>
    <n v="9"/>
    <x v="5"/>
  </r>
  <r>
    <x v="6"/>
    <s v="85+"/>
    <x v="1"/>
    <s v="F"/>
    <s v="N00-N99"/>
    <n v="61"/>
    <x v="11"/>
  </r>
  <r>
    <x v="6"/>
    <s v="85+"/>
    <x v="1"/>
    <s v="F"/>
    <s v="R00-R99"/>
    <n v="124"/>
    <x v="5"/>
  </r>
  <r>
    <x v="6"/>
    <s v="85+"/>
    <x v="1"/>
    <s v="F"/>
    <s v="V01-Y98"/>
    <n v="51"/>
    <x v="6"/>
  </r>
  <r>
    <x v="6"/>
    <s v="85+"/>
    <x v="1"/>
    <s v="M"/>
    <s v="A00-B99"/>
    <n v="11"/>
    <x v="0"/>
  </r>
  <r>
    <x v="6"/>
    <s v="85+"/>
    <x v="1"/>
    <s v="M"/>
    <s v="C00-D48"/>
    <n v="146"/>
    <x v="1"/>
  </r>
  <r>
    <x v="6"/>
    <s v="85+"/>
    <x v="1"/>
    <s v="M"/>
    <s v="D50-D89"/>
    <n v="4"/>
    <x v="5"/>
  </r>
  <r>
    <x v="6"/>
    <s v="85+"/>
    <x v="1"/>
    <s v="M"/>
    <s v="E00-E90"/>
    <n v="15"/>
    <x v="2"/>
  </r>
  <r>
    <x v="6"/>
    <s v="85+"/>
    <x v="1"/>
    <s v="M"/>
    <s v="F00-F99"/>
    <n v="69"/>
    <x v="10"/>
  </r>
  <r>
    <x v="6"/>
    <s v="85+"/>
    <x v="1"/>
    <s v="M"/>
    <s v="G00-G99"/>
    <n v="40"/>
    <x v="3"/>
  </r>
  <r>
    <x v="6"/>
    <s v="85+"/>
    <x v="1"/>
    <s v="M"/>
    <s v="I00-I99"/>
    <n v="306"/>
    <x v="8"/>
  </r>
  <r>
    <x v="6"/>
    <s v="85+"/>
    <x v="1"/>
    <s v="M"/>
    <s v="J00-J99"/>
    <n v="192"/>
    <x v="4"/>
  </r>
  <r>
    <x v="6"/>
    <s v="85+"/>
    <x v="1"/>
    <s v="M"/>
    <s v="K00-K93"/>
    <n v="24"/>
    <x v="9"/>
  </r>
  <r>
    <x v="6"/>
    <s v="85+"/>
    <x v="1"/>
    <s v="M"/>
    <s v="L00-L99"/>
    <n v="1"/>
    <x v="5"/>
  </r>
  <r>
    <x v="6"/>
    <s v="85+"/>
    <x v="1"/>
    <s v="M"/>
    <s v="M00-M99"/>
    <n v="3"/>
    <x v="5"/>
  </r>
  <r>
    <x v="6"/>
    <s v="85+"/>
    <x v="1"/>
    <s v="M"/>
    <s v="N00-N99"/>
    <n v="26"/>
    <x v="11"/>
  </r>
  <r>
    <x v="6"/>
    <s v="85+"/>
    <x v="1"/>
    <s v="M"/>
    <s v="R00-R99"/>
    <n v="47"/>
    <x v="5"/>
  </r>
  <r>
    <x v="6"/>
    <s v="85+"/>
    <x v="1"/>
    <s v="M"/>
    <s v="V01-Y98"/>
    <n v="29"/>
    <x v="6"/>
  </r>
  <r>
    <x v="7"/>
    <s v="0-24"/>
    <x v="0"/>
    <s v="F"/>
    <s v="A00-B99"/>
    <n v="1"/>
    <x v="0"/>
  </r>
  <r>
    <x v="7"/>
    <s v="0-24"/>
    <x v="0"/>
    <s v="F"/>
    <s v="F00-F99"/>
    <n v="1"/>
    <x v="10"/>
  </r>
  <r>
    <x v="7"/>
    <s v="0-24"/>
    <x v="0"/>
    <s v="F"/>
    <s v="I00-I99"/>
    <n v="1"/>
    <x v="8"/>
  </r>
  <r>
    <x v="7"/>
    <s v="0-24"/>
    <x v="0"/>
    <s v="F"/>
    <s v="J00-J99"/>
    <n v="4"/>
    <x v="4"/>
  </r>
  <r>
    <x v="7"/>
    <s v="0-24"/>
    <x v="0"/>
    <s v="F"/>
    <s v="K00-K93"/>
    <n v="1"/>
    <x v="9"/>
  </r>
  <r>
    <x v="7"/>
    <s v="0-24"/>
    <x v="0"/>
    <s v="F"/>
    <s v="P00-P96"/>
    <n v="5"/>
    <x v="5"/>
  </r>
  <r>
    <x v="7"/>
    <s v="0-24"/>
    <x v="0"/>
    <s v="F"/>
    <s v="Q00-Q99"/>
    <n v="6"/>
    <x v="5"/>
  </r>
  <r>
    <x v="7"/>
    <s v="0-24"/>
    <x v="0"/>
    <s v="F"/>
    <s v="R00-R99"/>
    <n v="2"/>
    <x v="5"/>
  </r>
  <r>
    <x v="7"/>
    <s v="0-24"/>
    <x v="0"/>
    <s v="F"/>
    <s v="V01-Y98"/>
    <n v="1"/>
    <x v="6"/>
  </r>
  <r>
    <x v="7"/>
    <s v="0-24"/>
    <x v="0"/>
    <s v="M"/>
    <s v="A00-B99"/>
    <n v="1"/>
    <x v="0"/>
  </r>
  <r>
    <x v="7"/>
    <s v="0-24"/>
    <x v="0"/>
    <s v="M"/>
    <s v="C00-D48"/>
    <n v="4"/>
    <x v="1"/>
  </r>
  <r>
    <x v="7"/>
    <s v="0-24"/>
    <x v="0"/>
    <s v="M"/>
    <s v="D50-D89"/>
    <n v="1"/>
    <x v="5"/>
  </r>
  <r>
    <x v="7"/>
    <s v="0-24"/>
    <x v="0"/>
    <s v="M"/>
    <s v="E00-E90"/>
    <n v="1"/>
    <x v="2"/>
  </r>
  <r>
    <x v="7"/>
    <s v="0-24"/>
    <x v="0"/>
    <s v="M"/>
    <s v="G00-G99"/>
    <n v="4"/>
    <x v="3"/>
  </r>
  <r>
    <x v="7"/>
    <s v="0-24"/>
    <x v="0"/>
    <s v="M"/>
    <s v="K00-K93"/>
    <n v="1"/>
    <x v="9"/>
  </r>
  <r>
    <x v="7"/>
    <s v="0-24"/>
    <x v="0"/>
    <s v="M"/>
    <s v="P00-P96"/>
    <n v="10"/>
    <x v="5"/>
  </r>
  <r>
    <x v="7"/>
    <s v="0-24"/>
    <x v="0"/>
    <s v="M"/>
    <s v="Q00-Q99"/>
    <n v="1"/>
    <x v="5"/>
  </r>
  <r>
    <x v="7"/>
    <s v="0-24"/>
    <x v="0"/>
    <s v="M"/>
    <s v="R00-R99"/>
    <n v="2"/>
    <x v="5"/>
  </r>
  <r>
    <x v="7"/>
    <s v="0-24"/>
    <x v="0"/>
    <s v="M"/>
    <s v="V01-Y98"/>
    <n v="11"/>
    <x v="6"/>
  </r>
  <r>
    <x v="7"/>
    <s v="25-44"/>
    <x v="0"/>
    <s v="F"/>
    <s v="C00-D48"/>
    <n v="6"/>
    <x v="1"/>
  </r>
  <r>
    <x v="7"/>
    <s v="25-44"/>
    <x v="0"/>
    <s v="F"/>
    <s v="E00-E90"/>
    <n v="1"/>
    <x v="2"/>
  </r>
  <r>
    <x v="7"/>
    <s v="25-44"/>
    <x v="0"/>
    <s v="F"/>
    <s v="F00-F99"/>
    <n v="1"/>
    <x v="10"/>
  </r>
  <r>
    <x v="7"/>
    <s v="25-44"/>
    <x v="0"/>
    <s v="F"/>
    <s v="G00-G99"/>
    <n v="2"/>
    <x v="3"/>
  </r>
  <r>
    <x v="7"/>
    <s v="25-44"/>
    <x v="0"/>
    <s v="F"/>
    <s v="I00-I99"/>
    <n v="3"/>
    <x v="8"/>
  </r>
  <r>
    <x v="7"/>
    <s v="25-44"/>
    <x v="0"/>
    <s v="F"/>
    <s v="J00-J99"/>
    <n v="2"/>
    <x v="4"/>
  </r>
  <r>
    <x v="7"/>
    <s v="25-44"/>
    <x v="0"/>
    <s v="F"/>
    <s v="K00-K93"/>
    <n v="1"/>
    <x v="9"/>
  </r>
  <r>
    <x v="7"/>
    <s v="25-44"/>
    <x v="0"/>
    <s v="F"/>
    <s v="R00-R99"/>
    <n v="2"/>
    <x v="5"/>
  </r>
  <r>
    <x v="7"/>
    <s v="25-44"/>
    <x v="0"/>
    <s v="F"/>
    <s v="V01-Y98"/>
    <n v="13"/>
    <x v="6"/>
  </r>
  <r>
    <x v="7"/>
    <s v="25-44"/>
    <x v="0"/>
    <s v="M"/>
    <s v="C00-D48"/>
    <n v="10"/>
    <x v="1"/>
  </r>
  <r>
    <x v="7"/>
    <s v="25-44"/>
    <x v="0"/>
    <s v="M"/>
    <s v="E00-E90"/>
    <n v="1"/>
    <x v="2"/>
  </r>
  <r>
    <x v="7"/>
    <s v="25-44"/>
    <x v="0"/>
    <s v="M"/>
    <s v="F00-F99"/>
    <n v="5"/>
    <x v="10"/>
  </r>
  <r>
    <x v="7"/>
    <s v="25-44"/>
    <x v="0"/>
    <s v="M"/>
    <s v="G00-G99"/>
    <n v="4"/>
    <x v="3"/>
  </r>
  <r>
    <x v="7"/>
    <s v="25-44"/>
    <x v="0"/>
    <s v="M"/>
    <s v="I00-I99"/>
    <n v="5"/>
    <x v="8"/>
  </r>
  <r>
    <x v="7"/>
    <s v="25-44"/>
    <x v="0"/>
    <s v="M"/>
    <s v="J00-J99"/>
    <n v="2"/>
    <x v="4"/>
  </r>
  <r>
    <x v="7"/>
    <s v="25-44"/>
    <x v="0"/>
    <s v="M"/>
    <s v="K00-K93"/>
    <n v="1"/>
    <x v="9"/>
  </r>
  <r>
    <x v="7"/>
    <s v="25-44"/>
    <x v="0"/>
    <s v="M"/>
    <s v="R00-R99"/>
    <n v="3"/>
    <x v="5"/>
  </r>
  <r>
    <x v="7"/>
    <s v="25-44"/>
    <x v="0"/>
    <s v="M"/>
    <s v="V01-Y98"/>
    <n v="34"/>
    <x v="6"/>
  </r>
  <r>
    <x v="7"/>
    <s v="45-64"/>
    <x v="0"/>
    <s v="F"/>
    <s v="A00-B99"/>
    <n v="3"/>
    <x v="0"/>
  </r>
  <r>
    <x v="7"/>
    <s v="45-64"/>
    <x v="0"/>
    <s v="F"/>
    <s v="C00-D48"/>
    <n v="142"/>
    <x v="1"/>
  </r>
  <r>
    <x v="7"/>
    <s v="45-64"/>
    <x v="0"/>
    <s v="F"/>
    <s v="E00-E90"/>
    <n v="1"/>
    <x v="2"/>
  </r>
  <r>
    <x v="7"/>
    <s v="45-64"/>
    <x v="0"/>
    <s v="F"/>
    <s v="F00-F99"/>
    <n v="4"/>
    <x v="10"/>
  </r>
  <r>
    <x v="7"/>
    <s v="45-64"/>
    <x v="0"/>
    <s v="F"/>
    <s v="G00-G99"/>
    <n v="6"/>
    <x v="3"/>
  </r>
  <r>
    <x v="7"/>
    <s v="45-64"/>
    <x v="0"/>
    <s v="F"/>
    <s v="I00-I99"/>
    <n v="38"/>
    <x v="8"/>
  </r>
  <r>
    <x v="7"/>
    <s v="45-64"/>
    <x v="0"/>
    <s v="F"/>
    <s v="J00-J99"/>
    <n v="19"/>
    <x v="4"/>
  </r>
  <r>
    <x v="7"/>
    <s v="45-64"/>
    <x v="0"/>
    <s v="F"/>
    <s v="K00-K93"/>
    <n v="18"/>
    <x v="9"/>
  </r>
  <r>
    <x v="7"/>
    <s v="45-64"/>
    <x v="0"/>
    <s v="F"/>
    <s v="N00-N99"/>
    <n v="3"/>
    <x v="11"/>
  </r>
  <r>
    <x v="7"/>
    <s v="45-64"/>
    <x v="0"/>
    <s v="F"/>
    <s v="Q00-Q99"/>
    <n v="5"/>
    <x v="5"/>
  </r>
  <r>
    <x v="7"/>
    <s v="45-64"/>
    <x v="0"/>
    <s v="F"/>
    <s v="R00-R99"/>
    <n v="5"/>
    <x v="5"/>
  </r>
  <r>
    <x v="7"/>
    <s v="45-64"/>
    <x v="0"/>
    <s v="F"/>
    <s v="V01-Y98"/>
    <n v="20"/>
    <x v="6"/>
  </r>
  <r>
    <x v="7"/>
    <s v="45-64"/>
    <x v="0"/>
    <s v="M"/>
    <s v="A00-B99"/>
    <n v="4"/>
    <x v="0"/>
  </r>
  <r>
    <x v="7"/>
    <s v="45-64"/>
    <x v="0"/>
    <s v="M"/>
    <s v="C00-D48"/>
    <n v="153"/>
    <x v="1"/>
  </r>
  <r>
    <x v="7"/>
    <s v="45-64"/>
    <x v="0"/>
    <s v="M"/>
    <s v="D50-D89"/>
    <n v="2"/>
    <x v="5"/>
  </r>
  <r>
    <x v="7"/>
    <s v="45-64"/>
    <x v="0"/>
    <s v="M"/>
    <s v="E00-E90"/>
    <n v="3"/>
    <x v="2"/>
  </r>
  <r>
    <x v="7"/>
    <s v="45-64"/>
    <x v="0"/>
    <s v="M"/>
    <s v="F00-F99"/>
    <n v="6"/>
    <x v="10"/>
  </r>
  <r>
    <x v="7"/>
    <s v="45-64"/>
    <x v="0"/>
    <s v="M"/>
    <s v="G00-G99"/>
    <n v="15"/>
    <x v="3"/>
  </r>
  <r>
    <x v="7"/>
    <s v="45-64"/>
    <x v="0"/>
    <s v="M"/>
    <s v="I00-I99"/>
    <n v="82"/>
    <x v="8"/>
  </r>
  <r>
    <x v="7"/>
    <s v="45-64"/>
    <x v="0"/>
    <s v="M"/>
    <s v="J00-J99"/>
    <n v="42"/>
    <x v="4"/>
  </r>
  <r>
    <x v="7"/>
    <s v="45-64"/>
    <x v="0"/>
    <s v="M"/>
    <s v="K00-K93"/>
    <n v="28"/>
    <x v="9"/>
  </r>
  <r>
    <x v="7"/>
    <s v="45-64"/>
    <x v="0"/>
    <s v="M"/>
    <s v="M00-M99"/>
    <n v="1"/>
    <x v="5"/>
  </r>
  <r>
    <x v="7"/>
    <s v="45-64"/>
    <x v="0"/>
    <s v="M"/>
    <s v="N00-N99"/>
    <n v="1"/>
    <x v="11"/>
  </r>
  <r>
    <x v="7"/>
    <s v="45-64"/>
    <x v="0"/>
    <s v="M"/>
    <s v="Q00-Q99"/>
    <n v="3"/>
    <x v="5"/>
  </r>
  <r>
    <x v="7"/>
    <s v="45-64"/>
    <x v="0"/>
    <s v="M"/>
    <s v="R00-R99"/>
    <n v="18"/>
    <x v="5"/>
  </r>
  <r>
    <x v="7"/>
    <s v="45-64"/>
    <x v="0"/>
    <s v="M"/>
    <s v="V01-Y98"/>
    <n v="60"/>
    <x v="6"/>
  </r>
  <r>
    <x v="7"/>
    <s v="65-74"/>
    <x v="1"/>
    <s v="F"/>
    <s v="A00-B99"/>
    <n v="3"/>
    <x v="0"/>
  </r>
  <r>
    <x v="7"/>
    <s v="65-74"/>
    <x v="1"/>
    <s v="F"/>
    <s v="C00-D48"/>
    <n v="149"/>
    <x v="1"/>
  </r>
  <r>
    <x v="7"/>
    <s v="65-74"/>
    <x v="1"/>
    <s v="F"/>
    <s v="E00-E90"/>
    <n v="3"/>
    <x v="2"/>
  </r>
  <r>
    <x v="7"/>
    <s v="65-74"/>
    <x v="1"/>
    <s v="F"/>
    <s v="F00-F99"/>
    <n v="5"/>
    <x v="10"/>
  </r>
  <r>
    <x v="7"/>
    <s v="65-74"/>
    <x v="1"/>
    <s v="F"/>
    <s v="G00-G99"/>
    <n v="20"/>
    <x v="3"/>
  </r>
  <r>
    <x v="7"/>
    <s v="65-74"/>
    <x v="1"/>
    <s v="F"/>
    <s v="I00-I99"/>
    <n v="58"/>
    <x v="8"/>
  </r>
  <r>
    <x v="7"/>
    <s v="65-74"/>
    <x v="1"/>
    <s v="F"/>
    <s v="J00-J99"/>
    <n v="48"/>
    <x v="4"/>
  </r>
  <r>
    <x v="7"/>
    <s v="65-74"/>
    <x v="1"/>
    <s v="F"/>
    <s v="K00-K93"/>
    <n v="28"/>
    <x v="9"/>
  </r>
  <r>
    <x v="7"/>
    <s v="65-74"/>
    <x v="1"/>
    <s v="F"/>
    <s v="N00-N99"/>
    <n v="5"/>
    <x v="11"/>
  </r>
  <r>
    <x v="7"/>
    <s v="65-74"/>
    <x v="1"/>
    <s v="F"/>
    <s v="R00-R99"/>
    <n v="13"/>
    <x v="5"/>
  </r>
  <r>
    <x v="7"/>
    <s v="65-74"/>
    <x v="1"/>
    <s v="F"/>
    <s v="V01-Y98"/>
    <n v="22"/>
    <x v="6"/>
  </r>
  <r>
    <x v="7"/>
    <s v="65-74"/>
    <x v="1"/>
    <s v="M"/>
    <s v="A00-B99"/>
    <n v="4"/>
    <x v="0"/>
  </r>
  <r>
    <x v="7"/>
    <s v="65-74"/>
    <x v="1"/>
    <s v="M"/>
    <s v="C00-D48"/>
    <n v="229"/>
    <x v="1"/>
  </r>
  <r>
    <x v="7"/>
    <s v="65-74"/>
    <x v="1"/>
    <s v="M"/>
    <s v="D50-D89"/>
    <n v="1"/>
    <x v="5"/>
  </r>
  <r>
    <x v="7"/>
    <s v="65-74"/>
    <x v="1"/>
    <s v="M"/>
    <s v="E00-E90"/>
    <n v="14"/>
    <x v="2"/>
  </r>
  <r>
    <x v="7"/>
    <s v="65-74"/>
    <x v="1"/>
    <s v="M"/>
    <s v="F00-F99"/>
    <n v="11"/>
    <x v="10"/>
  </r>
  <r>
    <x v="7"/>
    <s v="65-74"/>
    <x v="1"/>
    <s v="M"/>
    <s v="G00-G99"/>
    <n v="17"/>
    <x v="3"/>
  </r>
  <r>
    <x v="7"/>
    <s v="65-74"/>
    <x v="1"/>
    <s v="M"/>
    <s v="I00-I99"/>
    <n v="136"/>
    <x v="8"/>
  </r>
  <r>
    <x v="7"/>
    <s v="65-74"/>
    <x v="1"/>
    <s v="M"/>
    <s v="J00-J99"/>
    <n v="53"/>
    <x v="4"/>
  </r>
  <r>
    <x v="7"/>
    <s v="65-74"/>
    <x v="1"/>
    <s v="M"/>
    <s v="K00-K93"/>
    <n v="24"/>
    <x v="9"/>
  </r>
  <r>
    <x v="7"/>
    <s v="65-74"/>
    <x v="1"/>
    <s v="M"/>
    <s v="M00-M99"/>
    <n v="2"/>
    <x v="5"/>
  </r>
  <r>
    <x v="7"/>
    <s v="65-74"/>
    <x v="1"/>
    <s v="M"/>
    <s v="N00-N99"/>
    <n v="5"/>
    <x v="11"/>
  </r>
  <r>
    <x v="7"/>
    <s v="65-74"/>
    <x v="1"/>
    <s v="M"/>
    <s v="R00-R99"/>
    <n v="20"/>
    <x v="5"/>
  </r>
  <r>
    <x v="7"/>
    <s v="65-74"/>
    <x v="1"/>
    <s v="M"/>
    <s v="V01-Y98"/>
    <n v="22"/>
    <x v="6"/>
  </r>
  <r>
    <x v="7"/>
    <s v="75-84"/>
    <x v="1"/>
    <s v="F"/>
    <s v="A00-B99"/>
    <n v="17"/>
    <x v="0"/>
  </r>
  <r>
    <x v="7"/>
    <s v="75-84"/>
    <x v="1"/>
    <s v="F"/>
    <s v="C00-D48"/>
    <n v="197"/>
    <x v="1"/>
  </r>
  <r>
    <x v="7"/>
    <s v="75-84"/>
    <x v="1"/>
    <s v="F"/>
    <s v="D50-D89"/>
    <n v="2"/>
    <x v="5"/>
  </r>
  <r>
    <x v="7"/>
    <s v="75-84"/>
    <x v="1"/>
    <s v="F"/>
    <s v="E00-E90"/>
    <n v="17"/>
    <x v="2"/>
  </r>
  <r>
    <x v="7"/>
    <s v="75-84"/>
    <x v="1"/>
    <s v="F"/>
    <s v="F00-F99"/>
    <n v="43"/>
    <x v="10"/>
  </r>
  <r>
    <x v="7"/>
    <s v="75-84"/>
    <x v="1"/>
    <s v="F"/>
    <s v="G00-G99"/>
    <n v="56"/>
    <x v="3"/>
  </r>
  <r>
    <x v="7"/>
    <s v="75-84"/>
    <x v="1"/>
    <s v="F"/>
    <s v="I00-I99"/>
    <n v="232"/>
    <x v="8"/>
  </r>
  <r>
    <x v="7"/>
    <s v="75-84"/>
    <x v="1"/>
    <s v="F"/>
    <s v="J00-J99"/>
    <n v="88"/>
    <x v="4"/>
  </r>
  <r>
    <x v="7"/>
    <s v="75-84"/>
    <x v="1"/>
    <s v="F"/>
    <s v="K00-K93"/>
    <n v="33"/>
    <x v="9"/>
  </r>
  <r>
    <x v="7"/>
    <s v="75-84"/>
    <x v="1"/>
    <s v="F"/>
    <s v="L00-L99"/>
    <n v="3"/>
    <x v="5"/>
  </r>
  <r>
    <x v="7"/>
    <s v="75-84"/>
    <x v="1"/>
    <s v="F"/>
    <s v="M00-M99"/>
    <n v="2"/>
    <x v="5"/>
  </r>
  <r>
    <x v="7"/>
    <s v="75-84"/>
    <x v="1"/>
    <s v="F"/>
    <s v="N00-N99"/>
    <n v="22"/>
    <x v="11"/>
  </r>
  <r>
    <x v="7"/>
    <s v="75-84"/>
    <x v="1"/>
    <s v="F"/>
    <s v="R00-R99"/>
    <n v="26"/>
    <x v="5"/>
  </r>
  <r>
    <x v="7"/>
    <s v="75-84"/>
    <x v="1"/>
    <s v="F"/>
    <s v="V01-Y98"/>
    <n v="21"/>
    <x v="6"/>
  </r>
  <r>
    <x v="7"/>
    <s v="75-84"/>
    <x v="1"/>
    <s v="M"/>
    <s v="A00-B99"/>
    <n v="14"/>
    <x v="0"/>
  </r>
  <r>
    <x v="7"/>
    <s v="75-84"/>
    <x v="1"/>
    <s v="M"/>
    <s v="C00-D48"/>
    <n v="249"/>
    <x v="1"/>
  </r>
  <r>
    <x v="7"/>
    <s v="75-84"/>
    <x v="1"/>
    <s v="M"/>
    <s v="E00-E90"/>
    <n v="15"/>
    <x v="2"/>
  </r>
  <r>
    <x v="7"/>
    <s v="75-84"/>
    <x v="1"/>
    <s v="M"/>
    <s v="F00-F99"/>
    <n v="40"/>
    <x v="10"/>
  </r>
  <r>
    <x v="7"/>
    <s v="75-84"/>
    <x v="1"/>
    <s v="M"/>
    <s v="G00-G99"/>
    <n v="66"/>
    <x v="3"/>
  </r>
  <r>
    <x v="7"/>
    <s v="75-84"/>
    <x v="1"/>
    <s v="M"/>
    <s v="I00-I99"/>
    <n v="269"/>
    <x v="8"/>
  </r>
  <r>
    <x v="7"/>
    <s v="75-84"/>
    <x v="1"/>
    <s v="M"/>
    <s v="J00-J99"/>
    <n v="123"/>
    <x v="4"/>
  </r>
  <r>
    <x v="7"/>
    <s v="75-84"/>
    <x v="1"/>
    <s v="M"/>
    <s v="K00-K93"/>
    <n v="45"/>
    <x v="9"/>
  </r>
  <r>
    <x v="7"/>
    <s v="75-84"/>
    <x v="1"/>
    <s v="M"/>
    <s v="M00-M99"/>
    <n v="5"/>
    <x v="5"/>
  </r>
  <r>
    <x v="7"/>
    <s v="75-84"/>
    <x v="1"/>
    <s v="M"/>
    <s v="N00-N99"/>
    <n v="23"/>
    <x v="11"/>
  </r>
  <r>
    <x v="7"/>
    <s v="75-84"/>
    <x v="1"/>
    <s v="M"/>
    <s v="R00-R99"/>
    <n v="27"/>
    <x v="5"/>
  </r>
  <r>
    <x v="7"/>
    <s v="75-84"/>
    <x v="1"/>
    <s v="M"/>
    <s v="V01-Y98"/>
    <n v="35"/>
    <x v="6"/>
  </r>
  <r>
    <x v="7"/>
    <s v="85+"/>
    <x v="1"/>
    <s v="F"/>
    <s v="A00-B99"/>
    <n v="28"/>
    <x v="0"/>
  </r>
  <r>
    <x v="7"/>
    <s v="85+"/>
    <x v="1"/>
    <s v="F"/>
    <s v="C00-D48"/>
    <n v="187"/>
    <x v="1"/>
  </r>
  <r>
    <x v="7"/>
    <s v="85+"/>
    <x v="1"/>
    <s v="F"/>
    <s v="D50-D89"/>
    <n v="5"/>
    <x v="5"/>
  </r>
  <r>
    <x v="7"/>
    <s v="85+"/>
    <x v="1"/>
    <s v="F"/>
    <s v="E00-E90"/>
    <n v="49"/>
    <x v="2"/>
  </r>
  <r>
    <x v="7"/>
    <s v="85+"/>
    <x v="1"/>
    <s v="F"/>
    <s v="F00-F99"/>
    <n v="155"/>
    <x v="10"/>
  </r>
  <r>
    <x v="7"/>
    <s v="85+"/>
    <x v="1"/>
    <s v="F"/>
    <s v="G00-G99"/>
    <n v="86"/>
    <x v="3"/>
  </r>
  <r>
    <x v="7"/>
    <s v="85+"/>
    <x v="1"/>
    <s v="F"/>
    <s v="I00-I99"/>
    <n v="542"/>
    <x v="8"/>
  </r>
  <r>
    <x v="7"/>
    <s v="85+"/>
    <x v="1"/>
    <s v="F"/>
    <s v="J00-J99"/>
    <n v="165"/>
    <x v="4"/>
  </r>
  <r>
    <x v="7"/>
    <s v="85+"/>
    <x v="1"/>
    <s v="F"/>
    <s v="K00-K93"/>
    <n v="50"/>
    <x v="9"/>
  </r>
  <r>
    <x v="7"/>
    <s v="85+"/>
    <x v="1"/>
    <s v="F"/>
    <s v="L00-L99"/>
    <n v="4"/>
    <x v="5"/>
  </r>
  <r>
    <x v="7"/>
    <s v="85+"/>
    <x v="1"/>
    <s v="F"/>
    <s v="M00-M99"/>
    <n v="7"/>
    <x v="5"/>
  </r>
  <r>
    <x v="7"/>
    <s v="85+"/>
    <x v="1"/>
    <s v="F"/>
    <s v="N00-N99"/>
    <n v="49"/>
    <x v="11"/>
  </r>
  <r>
    <x v="7"/>
    <s v="85+"/>
    <x v="1"/>
    <s v="F"/>
    <s v="R00-R99"/>
    <n v="121"/>
    <x v="5"/>
  </r>
  <r>
    <x v="7"/>
    <s v="85+"/>
    <x v="1"/>
    <s v="F"/>
    <s v="V01-Y98"/>
    <n v="44"/>
    <x v="6"/>
  </r>
  <r>
    <x v="7"/>
    <s v="85+"/>
    <x v="1"/>
    <s v="M"/>
    <s v="A00-B99"/>
    <n v="12"/>
    <x v="0"/>
  </r>
  <r>
    <x v="7"/>
    <s v="85+"/>
    <x v="1"/>
    <s v="M"/>
    <s v="C00-D48"/>
    <n v="140"/>
    <x v="1"/>
  </r>
  <r>
    <x v="7"/>
    <s v="85+"/>
    <x v="1"/>
    <s v="M"/>
    <s v="D50-D89"/>
    <n v="3"/>
    <x v="5"/>
  </r>
  <r>
    <x v="7"/>
    <s v="85+"/>
    <x v="1"/>
    <s v="M"/>
    <s v="E00-E90"/>
    <n v="16"/>
    <x v="2"/>
  </r>
  <r>
    <x v="7"/>
    <s v="85+"/>
    <x v="1"/>
    <s v="M"/>
    <s v="F00-F99"/>
    <n v="58"/>
    <x v="10"/>
  </r>
  <r>
    <x v="7"/>
    <s v="85+"/>
    <x v="1"/>
    <s v="M"/>
    <s v="G00-G99"/>
    <n v="44"/>
    <x v="3"/>
  </r>
  <r>
    <x v="7"/>
    <s v="85+"/>
    <x v="1"/>
    <s v="M"/>
    <s v="I00-I99"/>
    <n v="314"/>
    <x v="8"/>
  </r>
  <r>
    <x v="7"/>
    <s v="85+"/>
    <x v="1"/>
    <s v="M"/>
    <s v="J00-J99"/>
    <n v="146"/>
    <x v="4"/>
  </r>
  <r>
    <x v="7"/>
    <s v="85+"/>
    <x v="1"/>
    <s v="M"/>
    <s v="K00-K93"/>
    <n v="29"/>
    <x v="9"/>
  </r>
  <r>
    <x v="7"/>
    <s v="85+"/>
    <x v="1"/>
    <s v="M"/>
    <s v="L00-L99"/>
    <n v="1"/>
    <x v="5"/>
  </r>
  <r>
    <x v="7"/>
    <s v="85+"/>
    <x v="1"/>
    <s v="M"/>
    <s v="M00-M99"/>
    <n v="4"/>
    <x v="5"/>
  </r>
  <r>
    <x v="7"/>
    <s v="85+"/>
    <x v="1"/>
    <s v="M"/>
    <s v="N00-N99"/>
    <n v="37"/>
    <x v="11"/>
  </r>
  <r>
    <x v="7"/>
    <s v="85+"/>
    <x v="1"/>
    <s v="M"/>
    <s v="R00-R99"/>
    <n v="46"/>
    <x v="5"/>
  </r>
  <r>
    <x v="7"/>
    <s v="85+"/>
    <x v="1"/>
    <s v="M"/>
    <s v="V01-Y98"/>
    <n v="33"/>
    <x v="6"/>
  </r>
  <r>
    <x v="8"/>
    <s v="0-24"/>
    <x v="0"/>
    <s v="F"/>
    <s v="A00-B99"/>
    <n v="2"/>
    <x v="0"/>
  </r>
  <r>
    <x v="8"/>
    <s v="0-24"/>
    <x v="0"/>
    <s v="F"/>
    <s v="C00-D48"/>
    <n v="1"/>
    <x v="1"/>
  </r>
  <r>
    <x v="8"/>
    <s v="0-24"/>
    <x v="0"/>
    <s v="F"/>
    <s v="G00-G99"/>
    <n v="3"/>
    <x v="3"/>
  </r>
  <r>
    <x v="8"/>
    <s v="0-24"/>
    <x v="0"/>
    <s v="F"/>
    <s v="I00-I99"/>
    <n v="1"/>
    <x v="8"/>
  </r>
  <r>
    <x v="8"/>
    <s v="0-24"/>
    <x v="0"/>
    <s v="F"/>
    <s v="P00-P96"/>
    <n v="7"/>
    <x v="5"/>
  </r>
  <r>
    <x v="8"/>
    <s v="0-24"/>
    <x v="0"/>
    <s v="F"/>
    <s v="Q00-Q99"/>
    <n v="2"/>
    <x v="5"/>
  </r>
  <r>
    <x v="8"/>
    <s v="0-24"/>
    <x v="0"/>
    <s v="F"/>
    <s v="R00-R99"/>
    <n v="2"/>
    <x v="5"/>
  </r>
  <r>
    <x v="8"/>
    <s v="0-24"/>
    <x v="0"/>
    <s v="F"/>
    <s v="V01-Y98"/>
    <n v="3"/>
    <x v="6"/>
  </r>
  <r>
    <x v="8"/>
    <s v="0-24"/>
    <x v="0"/>
    <s v="M"/>
    <s v="C00-D48"/>
    <n v="2"/>
    <x v="1"/>
  </r>
  <r>
    <x v="8"/>
    <s v="0-24"/>
    <x v="0"/>
    <s v="M"/>
    <s v="D50-D89"/>
    <n v="1"/>
    <x v="5"/>
  </r>
  <r>
    <x v="8"/>
    <s v="0-24"/>
    <x v="0"/>
    <s v="M"/>
    <s v="E00-E90"/>
    <n v="1"/>
    <x v="2"/>
  </r>
  <r>
    <x v="8"/>
    <s v="0-24"/>
    <x v="0"/>
    <s v="M"/>
    <s v="G00-G99"/>
    <n v="1"/>
    <x v="3"/>
  </r>
  <r>
    <x v="8"/>
    <s v="0-24"/>
    <x v="0"/>
    <s v="M"/>
    <s v="J00-J99"/>
    <n v="1"/>
    <x v="4"/>
  </r>
  <r>
    <x v="8"/>
    <s v="0-24"/>
    <x v="0"/>
    <s v="M"/>
    <s v="P00-P96"/>
    <n v="6"/>
    <x v="5"/>
  </r>
  <r>
    <x v="8"/>
    <s v="0-24"/>
    <x v="0"/>
    <s v="M"/>
    <s v="Q00-Q99"/>
    <n v="1"/>
    <x v="5"/>
  </r>
  <r>
    <x v="8"/>
    <s v="0-24"/>
    <x v="0"/>
    <s v="M"/>
    <s v="R00-R99"/>
    <n v="4"/>
    <x v="5"/>
  </r>
  <r>
    <x v="8"/>
    <s v="0-24"/>
    <x v="0"/>
    <s v="M"/>
    <s v="V01-Y98"/>
    <n v="13"/>
    <x v="6"/>
  </r>
  <r>
    <x v="8"/>
    <s v="25-44"/>
    <x v="0"/>
    <s v="F"/>
    <s v="C00-D48"/>
    <n v="8"/>
    <x v="1"/>
  </r>
  <r>
    <x v="8"/>
    <s v="25-44"/>
    <x v="0"/>
    <s v="F"/>
    <s v="I00-I99"/>
    <n v="1"/>
    <x v="8"/>
  </r>
  <r>
    <x v="8"/>
    <s v="25-44"/>
    <x v="0"/>
    <s v="F"/>
    <s v="K00-K93"/>
    <n v="1"/>
    <x v="9"/>
  </r>
  <r>
    <x v="8"/>
    <s v="25-44"/>
    <x v="0"/>
    <s v="F"/>
    <s v="Q00-Q99"/>
    <n v="2"/>
    <x v="5"/>
  </r>
  <r>
    <x v="8"/>
    <s v="25-44"/>
    <x v="0"/>
    <s v="F"/>
    <s v="R00-R99"/>
    <n v="1"/>
    <x v="5"/>
  </r>
  <r>
    <x v="8"/>
    <s v="25-44"/>
    <x v="0"/>
    <s v="F"/>
    <s v="V01-Y98"/>
    <n v="14"/>
    <x v="6"/>
  </r>
  <r>
    <x v="8"/>
    <s v="25-44"/>
    <x v="0"/>
    <s v="M"/>
    <s v="A00-B99"/>
    <n v="1"/>
    <x v="0"/>
  </r>
  <r>
    <x v="8"/>
    <s v="25-44"/>
    <x v="0"/>
    <s v="M"/>
    <s v="C00-D48"/>
    <n v="7"/>
    <x v="1"/>
  </r>
  <r>
    <x v="8"/>
    <s v="25-44"/>
    <x v="0"/>
    <s v="M"/>
    <s v="D50-D89"/>
    <n v="1"/>
    <x v="5"/>
  </r>
  <r>
    <x v="8"/>
    <s v="25-44"/>
    <x v="0"/>
    <s v="M"/>
    <s v="F00-F99"/>
    <n v="1"/>
    <x v="10"/>
  </r>
  <r>
    <x v="8"/>
    <s v="25-44"/>
    <x v="0"/>
    <s v="M"/>
    <s v="G00-G99"/>
    <n v="1"/>
    <x v="3"/>
  </r>
  <r>
    <x v="8"/>
    <s v="25-44"/>
    <x v="0"/>
    <s v="M"/>
    <s v="I00-I99"/>
    <n v="5"/>
    <x v="8"/>
  </r>
  <r>
    <x v="8"/>
    <s v="25-44"/>
    <x v="0"/>
    <s v="M"/>
    <s v="J00-J99"/>
    <n v="1"/>
    <x v="4"/>
  </r>
  <r>
    <x v="8"/>
    <s v="25-44"/>
    <x v="0"/>
    <s v="M"/>
    <s v="K00-K93"/>
    <n v="2"/>
    <x v="9"/>
  </r>
  <r>
    <x v="8"/>
    <s v="25-44"/>
    <x v="0"/>
    <s v="M"/>
    <s v="N00-N99"/>
    <n v="1"/>
    <x v="11"/>
  </r>
  <r>
    <x v="8"/>
    <s v="25-44"/>
    <x v="0"/>
    <s v="M"/>
    <s v="R00-R99"/>
    <n v="3"/>
    <x v="5"/>
  </r>
  <r>
    <x v="8"/>
    <s v="25-44"/>
    <x v="0"/>
    <s v="M"/>
    <s v="V01-Y98"/>
    <n v="32"/>
    <x v="6"/>
  </r>
  <r>
    <x v="8"/>
    <s v="45-64"/>
    <x v="0"/>
    <s v="F"/>
    <s v="A00-B99"/>
    <n v="1"/>
    <x v="0"/>
  </r>
  <r>
    <x v="8"/>
    <s v="45-64"/>
    <x v="0"/>
    <s v="F"/>
    <s v="C00-D48"/>
    <n v="105"/>
    <x v="1"/>
  </r>
  <r>
    <x v="8"/>
    <s v="45-64"/>
    <x v="0"/>
    <s v="F"/>
    <s v="E00-E90"/>
    <n v="4"/>
    <x v="2"/>
  </r>
  <r>
    <x v="8"/>
    <s v="45-64"/>
    <x v="0"/>
    <s v="F"/>
    <s v="F00-F99"/>
    <n v="5"/>
    <x v="10"/>
  </r>
  <r>
    <x v="8"/>
    <s v="45-64"/>
    <x v="0"/>
    <s v="F"/>
    <s v="G00-G99"/>
    <n v="5"/>
    <x v="3"/>
  </r>
  <r>
    <x v="8"/>
    <s v="45-64"/>
    <x v="0"/>
    <s v="F"/>
    <s v="I00-I99"/>
    <n v="36"/>
    <x v="8"/>
  </r>
  <r>
    <x v="8"/>
    <s v="45-64"/>
    <x v="0"/>
    <s v="F"/>
    <s v="J00-J99"/>
    <n v="13"/>
    <x v="4"/>
  </r>
  <r>
    <x v="8"/>
    <s v="45-64"/>
    <x v="0"/>
    <s v="F"/>
    <s v="K00-K93"/>
    <n v="13"/>
    <x v="9"/>
  </r>
  <r>
    <x v="8"/>
    <s v="45-64"/>
    <x v="0"/>
    <s v="F"/>
    <s v="M00-M99"/>
    <n v="3"/>
    <x v="5"/>
  </r>
  <r>
    <x v="8"/>
    <s v="45-64"/>
    <x v="0"/>
    <s v="F"/>
    <s v="N00-N99"/>
    <n v="2"/>
    <x v="11"/>
  </r>
  <r>
    <x v="8"/>
    <s v="45-64"/>
    <x v="0"/>
    <s v="F"/>
    <s v="R00-R99"/>
    <n v="10"/>
    <x v="5"/>
  </r>
  <r>
    <x v="8"/>
    <s v="45-64"/>
    <x v="0"/>
    <s v="F"/>
    <s v="V01-Y98"/>
    <n v="22"/>
    <x v="6"/>
  </r>
  <r>
    <x v="8"/>
    <s v="45-64"/>
    <x v="0"/>
    <s v="M"/>
    <s v="A00-B99"/>
    <n v="5"/>
    <x v="0"/>
  </r>
  <r>
    <x v="8"/>
    <s v="45-64"/>
    <x v="0"/>
    <s v="M"/>
    <s v="C00-D48"/>
    <n v="161"/>
    <x v="1"/>
  </r>
  <r>
    <x v="8"/>
    <s v="45-64"/>
    <x v="0"/>
    <s v="M"/>
    <s v="E00-E90"/>
    <n v="6"/>
    <x v="2"/>
  </r>
  <r>
    <x v="8"/>
    <s v="45-64"/>
    <x v="0"/>
    <s v="M"/>
    <s v="F00-F99"/>
    <n v="8"/>
    <x v="10"/>
  </r>
  <r>
    <x v="8"/>
    <s v="45-64"/>
    <x v="0"/>
    <s v="M"/>
    <s v="G00-G99"/>
    <n v="16"/>
    <x v="3"/>
  </r>
  <r>
    <x v="8"/>
    <s v="45-64"/>
    <x v="0"/>
    <s v="M"/>
    <s v="I00-I99"/>
    <n v="54"/>
    <x v="8"/>
  </r>
  <r>
    <x v="8"/>
    <s v="45-64"/>
    <x v="0"/>
    <s v="M"/>
    <s v="J00-J99"/>
    <n v="21"/>
    <x v="4"/>
  </r>
  <r>
    <x v="8"/>
    <s v="45-64"/>
    <x v="0"/>
    <s v="M"/>
    <s v="K00-K93"/>
    <n v="30"/>
    <x v="9"/>
  </r>
  <r>
    <x v="8"/>
    <s v="45-64"/>
    <x v="0"/>
    <s v="M"/>
    <s v="M00-M99"/>
    <n v="1"/>
    <x v="5"/>
  </r>
  <r>
    <x v="8"/>
    <s v="45-64"/>
    <x v="0"/>
    <s v="M"/>
    <s v="N00-N99"/>
    <n v="2"/>
    <x v="11"/>
  </r>
  <r>
    <x v="8"/>
    <s v="45-64"/>
    <x v="0"/>
    <s v="M"/>
    <s v="Q00-Q99"/>
    <n v="4"/>
    <x v="5"/>
  </r>
  <r>
    <x v="8"/>
    <s v="45-64"/>
    <x v="0"/>
    <s v="M"/>
    <s v="R00-R99"/>
    <n v="14"/>
    <x v="5"/>
  </r>
  <r>
    <x v="8"/>
    <s v="45-64"/>
    <x v="0"/>
    <s v="M"/>
    <s v="V01-Y98"/>
    <n v="63"/>
    <x v="6"/>
  </r>
  <r>
    <x v="8"/>
    <s v="65-74"/>
    <x v="1"/>
    <s v="F"/>
    <s v="C00-D48"/>
    <n v="140"/>
    <x v="1"/>
  </r>
  <r>
    <x v="8"/>
    <s v="65-74"/>
    <x v="1"/>
    <s v="F"/>
    <s v="E00-E90"/>
    <n v="7"/>
    <x v="2"/>
  </r>
  <r>
    <x v="8"/>
    <s v="65-74"/>
    <x v="1"/>
    <s v="F"/>
    <s v="F00-F99"/>
    <n v="9"/>
    <x v="10"/>
  </r>
  <r>
    <x v="8"/>
    <s v="65-74"/>
    <x v="1"/>
    <s v="F"/>
    <s v="G00-G99"/>
    <n v="15"/>
    <x v="3"/>
  </r>
  <r>
    <x v="8"/>
    <s v="65-74"/>
    <x v="1"/>
    <s v="F"/>
    <s v="I00-I99"/>
    <n v="57"/>
    <x v="8"/>
  </r>
  <r>
    <x v="8"/>
    <s v="65-74"/>
    <x v="1"/>
    <s v="F"/>
    <s v="J00-J99"/>
    <n v="30"/>
    <x v="4"/>
  </r>
  <r>
    <x v="8"/>
    <s v="65-74"/>
    <x v="1"/>
    <s v="F"/>
    <s v="K00-K93"/>
    <n v="18"/>
    <x v="9"/>
  </r>
  <r>
    <x v="8"/>
    <s v="65-74"/>
    <x v="1"/>
    <s v="F"/>
    <s v="L00-L99"/>
    <n v="1"/>
    <x v="5"/>
  </r>
  <r>
    <x v="8"/>
    <s v="65-74"/>
    <x v="1"/>
    <s v="F"/>
    <s v="M00-M99"/>
    <n v="1"/>
    <x v="5"/>
  </r>
  <r>
    <x v="8"/>
    <s v="65-74"/>
    <x v="1"/>
    <s v="F"/>
    <s v="N00-N99"/>
    <n v="5"/>
    <x v="11"/>
  </r>
  <r>
    <x v="8"/>
    <s v="65-74"/>
    <x v="1"/>
    <s v="F"/>
    <s v="R00-R99"/>
    <n v="10"/>
    <x v="5"/>
  </r>
  <r>
    <x v="8"/>
    <s v="65-74"/>
    <x v="1"/>
    <s v="F"/>
    <s v="V01-Y98"/>
    <n v="7"/>
    <x v="6"/>
  </r>
  <r>
    <x v="8"/>
    <s v="65-74"/>
    <x v="1"/>
    <s v="M"/>
    <s v="A00-B99"/>
    <n v="9"/>
    <x v="0"/>
  </r>
  <r>
    <x v="8"/>
    <s v="65-74"/>
    <x v="1"/>
    <s v="M"/>
    <s v="C00-D48"/>
    <n v="193"/>
    <x v="1"/>
  </r>
  <r>
    <x v="8"/>
    <s v="65-74"/>
    <x v="1"/>
    <s v="M"/>
    <s v="D50-D89"/>
    <n v="2"/>
    <x v="5"/>
  </r>
  <r>
    <x v="8"/>
    <s v="65-74"/>
    <x v="1"/>
    <s v="M"/>
    <s v="E00-E90"/>
    <n v="10"/>
    <x v="2"/>
  </r>
  <r>
    <x v="8"/>
    <s v="65-74"/>
    <x v="1"/>
    <s v="M"/>
    <s v="F00-F99"/>
    <n v="9"/>
    <x v="10"/>
  </r>
  <r>
    <x v="8"/>
    <s v="65-74"/>
    <x v="1"/>
    <s v="M"/>
    <s v="G00-G99"/>
    <n v="24"/>
    <x v="3"/>
  </r>
  <r>
    <x v="8"/>
    <s v="65-74"/>
    <x v="1"/>
    <s v="M"/>
    <s v="I00-I99"/>
    <n v="119"/>
    <x v="8"/>
  </r>
  <r>
    <x v="8"/>
    <s v="65-74"/>
    <x v="1"/>
    <s v="M"/>
    <s v="J00-J99"/>
    <n v="56"/>
    <x v="4"/>
  </r>
  <r>
    <x v="8"/>
    <s v="65-74"/>
    <x v="1"/>
    <s v="M"/>
    <s v="K00-K93"/>
    <n v="18"/>
    <x v="9"/>
  </r>
  <r>
    <x v="8"/>
    <s v="65-74"/>
    <x v="1"/>
    <s v="M"/>
    <s v="L00-L99"/>
    <n v="1"/>
    <x v="5"/>
  </r>
  <r>
    <x v="8"/>
    <s v="65-74"/>
    <x v="1"/>
    <s v="M"/>
    <s v="M00-M99"/>
    <n v="1"/>
    <x v="5"/>
  </r>
  <r>
    <x v="8"/>
    <s v="65-74"/>
    <x v="1"/>
    <s v="M"/>
    <s v="N00-N99"/>
    <n v="8"/>
    <x v="11"/>
  </r>
  <r>
    <x v="8"/>
    <s v="65-74"/>
    <x v="1"/>
    <s v="M"/>
    <s v="R00-R99"/>
    <n v="24"/>
    <x v="5"/>
  </r>
  <r>
    <x v="8"/>
    <s v="65-74"/>
    <x v="1"/>
    <s v="M"/>
    <s v="V01-Y98"/>
    <n v="16"/>
    <x v="6"/>
  </r>
  <r>
    <x v="8"/>
    <s v="75-84"/>
    <x v="1"/>
    <s v="F"/>
    <s v="A00-B99"/>
    <n v="14"/>
    <x v="0"/>
  </r>
  <r>
    <x v="8"/>
    <s v="75-84"/>
    <x v="1"/>
    <s v="F"/>
    <s v="C00-D48"/>
    <n v="176"/>
    <x v="1"/>
  </r>
  <r>
    <x v="8"/>
    <s v="75-84"/>
    <x v="1"/>
    <s v="F"/>
    <s v="D50-D89"/>
    <n v="4"/>
    <x v="5"/>
  </r>
  <r>
    <x v="8"/>
    <s v="75-84"/>
    <x v="1"/>
    <s v="F"/>
    <s v="E00-E90"/>
    <n v="17"/>
    <x v="2"/>
  </r>
  <r>
    <x v="8"/>
    <s v="75-84"/>
    <x v="1"/>
    <s v="F"/>
    <s v="F00-F99"/>
    <n v="48"/>
    <x v="10"/>
  </r>
  <r>
    <x v="8"/>
    <s v="75-84"/>
    <x v="1"/>
    <s v="F"/>
    <s v="G00-G99"/>
    <n v="56"/>
    <x v="3"/>
  </r>
  <r>
    <x v="8"/>
    <s v="75-84"/>
    <x v="1"/>
    <s v="F"/>
    <s v="I00-I99"/>
    <n v="203"/>
    <x v="8"/>
  </r>
  <r>
    <x v="8"/>
    <s v="75-84"/>
    <x v="1"/>
    <s v="F"/>
    <s v="J00-J99"/>
    <n v="80"/>
    <x v="4"/>
  </r>
  <r>
    <x v="8"/>
    <s v="75-84"/>
    <x v="1"/>
    <s v="F"/>
    <s v="K00-K93"/>
    <n v="39"/>
    <x v="9"/>
  </r>
  <r>
    <x v="8"/>
    <s v="75-84"/>
    <x v="1"/>
    <s v="F"/>
    <s v="L00-L99"/>
    <n v="3"/>
    <x v="5"/>
  </r>
  <r>
    <x v="8"/>
    <s v="75-84"/>
    <x v="1"/>
    <s v="F"/>
    <s v="M00-M99"/>
    <n v="6"/>
    <x v="5"/>
  </r>
  <r>
    <x v="8"/>
    <s v="75-84"/>
    <x v="1"/>
    <s v="F"/>
    <s v="N00-N99"/>
    <n v="18"/>
    <x v="11"/>
  </r>
  <r>
    <x v="8"/>
    <s v="75-84"/>
    <x v="1"/>
    <s v="F"/>
    <s v="R00-R99"/>
    <n v="36"/>
    <x v="5"/>
  </r>
  <r>
    <x v="8"/>
    <s v="75-84"/>
    <x v="1"/>
    <s v="F"/>
    <s v="V01-Y98"/>
    <n v="24"/>
    <x v="6"/>
  </r>
  <r>
    <x v="8"/>
    <s v="75-84"/>
    <x v="1"/>
    <s v="M"/>
    <s v="A00-B99"/>
    <n v="18"/>
    <x v="0"/>
  </r>
  <r>
    <x v="8"/>
    <s v="75-84"/>
    <x v="1"/>
    <s v="M"/>
    <s v="C00-D48"/>
    <n v="251"/>
    <x v="1"/>
  </r>
  <r>
    <x v="8"/>
    <s v="75-84"/>
    <x v="1"/>
    <s v="M"/>
    <s v="D50-D89"/>
    <n v="1"/>
    <x v="5"/>
  </r>
  <r>
    <x v="8"/>
    <s v="75-84"/>
    <x v="1"/>
    <s v="M"/>
    <s v="E00-E90"/>
    <n v="23"/>
    <x v="2"/>
  </r>
  <r>
    <x v="8"/>
    <s v="75-84"/>
    <x v="1"/>
    <s v="M"/>
    <s v="F00-F99"/>
    <n v="39"/>
    <x v="10"/>
  </r>
  <r>
    <x v="8"/>
    <s v="75-84"/>
    <x v="1"/>
    <s v="M"/>
    <s v="G00-G99"/>
    <n v="47"/>
    <x v="3"/>
  </r>
  <r>
    <x v="8"/>
    <s v="75-84"/>
    <x v="1"/>
    <s v="M"/>
    <s v="I00-I99"/>
    <n v="225"/>
    <x v="8"/>
  </r>
  <r>
    <x v="8"/>
    <s v="75-84"/>
    <x v="1"/>
    <s v="M"/>
    <s v="J00-J99"/>
    <n v="123"/>
    <x v="4"/>
  </r>
  <r>
    <x v="8"/>
    <s v="75-84"/>
    <x v="1"/>
    <s v="M"/>
    <s v="K00-K93"/>
    <n v="33"/>
    <x v="9"/>
  </r>
  <r>
    <x v="8"/>
    <s v="75-84"/>
    <x v="1"/>
    <s v="M"/>
    <s v="L00-L99"/>
    <n v="3"/>
    <x v="5"/>
  </r>
  <r>
    <x v="8"/>
    <s v="75-84"/>
    <x v="1"/>
    <s v="M"/>
    <s v="M00-M99"/>
    <n v="2"/>
    <x v="5"/>
  </r>
  <r>
    <x v="8"/>
    <s v="75-84"/>
    <x v="1"/>
    <s v="M"/>
    <s v="N00-N99"/>
    <n v="13"/>
    <x v="11"/>
  </r>
  <r>
    <x v="8"/>
    <s v="75-84"/>
    <x v="1"/>
    <s v="M"/>
    <s v="Q00-Q99"/>
    <n v="1"/>
    <x v="5"/>
  </r>
  <r>
    <x v="8"/>
    <s v="75-84"/>
    <x v="1"/>
    <s v="M"/>
    <s v="R00-R99"/>
    <n v="24"/>
    <x v="5"/>
  </r>
  <r>
    <x v="8"/>
    <s v="75-84"/>
    <x v="1"/>
    <s v="M"/>
    <s v="V01-Y98"/>
    <n v="34"/>
    <x v="6"/>
  </r>
  <r>
    <x v="8"/>
    <s v="85+"/>
    <x v="1"/>
    <s v="F"/>
    <s v="A00-B99"/>
    <n v="32"/>
    <x v="0"/>
  </r>
  <r>
    <x v="8"/>
    <s v="85+"/>
    <x v="1"/>
    <s v="F"/>
    <s v="C00-D48"/>
    <n v="173"/>
    <x v="1"/>
  </r>
  <r>
    <x v="8"/>
    <s v="85+"/>
    <x v="1"/>
    <s v="F"/>
    <s v="D50-D89"/>
    <n v="10"/>
    <x v="5"/>
  </r>
  <r>
    <x v="8"/>
    <s v="85+"/>
    <x v="1"/>
    <s v="F"/>
    <s v="E00-E90"/>
    <n v="39"/>
    <x v="2"/>
  </r>
  <r>
    <x v="8"/>
    <s v="85+"/>
    <x v="1"/>
    <s v="F"/>
    <s v="F00-F99"/>
    <n v="155"/>
    <x v="10"/>
  </r>
  <r>
    <x v="8"/>
    <s v="85+"/>
    <x v="1"/>
    <s v="F"/>
    <s v="G00-G99"/>
    <n v="75"/>
    <x v="3"/>
  </r>
  <r>
    <x v="8"/>
    <s v="85+"/>
    <x v="1"/>
    <s v="F"/>
    <s v="I00-I99"/>
    <n v="543"/>
    <x v="8"/>
  </r>
  <r>
    <x v="8"/>
    <s v="85+"/>
    <x v="1"/>
    <s v="F"/>
    <s v="J00-J99"/>
    <n v="183"/>
    <x v="4"/>
  </r>
  <r>
    <x v="8"/>
    <s v="85+"/>
    <x v="1"/>
    <s v="F"/>
    <s v="K00-K93"/>
    <n v="57"/>
    <x v="9"/>
  </r>
  <r>
    <x v="8"/>
    <s v="85+"/>
    <x v="1"/>
    <s v="F"/>
    <s v="L00-L99"/>
    <n v="6"/>
    <x v="5"/>
  </r>
  <r>
    <x v="8"/>
    <s v="85+"/>
    <x v="1"/>
    <s v="F"/>
    <s v="M00-M99"/>
    <n v="13"/>
    <x v="5"/>
  </r>
  <r>
    <x v="8"/>
    <s v="85+"/>
    <x v="1"/>
    <s v="F"/>
    <s v="N00-N99"/>
    <n v="47"/>
    <x v="11"/>
  </r>
  <r>
    <x v="8"/>
    <s v="85+"/>
    <x v="1"/>
    <s v="F"/>
    <s v="R00-R99"/>
    <n v="111"/>
    <x v="5"/>
  </r>
  <r>
    <x v="8"/>
    <s v="85+"/>
    <x v="1"/>
    <s v="F"/>
    <s v="V01-Y98"/>
    <n v="45"/>
    <x v="6"/>
  </r>
  <r>
    <x v="8"/>
    <s v="85+"/>
    <x v="1"/>
    <s v="M"/>
    <s v="A00-B99"/>
    <n v="16"/>
    <x v="0"/>
  </r>
  <r>
    <x v="8"/>
    <s v="85+"/>
    <x v="1"/>
    <s v="M"/>
    <s v="C00-D48"/>
    <n v="148"/>
    <x v="1"/>
  </r>
  <r>
    <x v="8"/>
    <s v="85+"/>
    <x v="1"/>
    <s v="M"/>
    <s v="D50-D89"/>
    <n v="3"/>
    <x v="5"/>
  </r>
  <r>
    <x v="8"/>
    <s v="85+"/>
    <x v="1"/>
    <s v="M"/>
    <s v="E00-E90"/>
    <n v="23"/>
    <x v="2"/>
  </r>
  <r>
    <x v="8"/>
    <s v="85+"/>
    <x v="1"/>
    <s v="M"/>
    <s v="F00-F99"/>
    <n v="51"/>
    <x v="10"/>
  </r>
  <r>
    <x v="8"/>
    <s v="85+"/>
    <x v="1"/>
    <s v="M"/>
    <s v="G00-G99"/>
    <n v="48"/>
    <x v="3"/>
  </r>
  <r>
    <x v="8"/>
    <s v="85+"/>
    <x v="1"/>
    <s v="M"/>
    <s v="I00-I99"/>
    <n v="297"/>
    <x v="8"/>
  </r>
  <r>
    <x v="8"/>
    <s v="85+"/>
    <x v="1"/>
    <s v="M"/>
    <s v="J00-J99"/>
    <n v="148"/>
    <x v="4"/>
  </r>
  <r>
    <x v="8"/>
    <s v="85+"/>
    <x v="1"/>
    <s v="M"/>
    <s v="K00-K93"/>
    <n v="34"/>
    <x v="9"/>
  </r>
  <r>
    <x v="8"/>
    <s v="85+"/>
    <x v="1"/>
    <s v="M"/>
    <s v="L00-L99"/>
    <n v="4"/>
    <x v="5"/>
  </r>
  <r>
    <x v="8"/>
    <s v="85+"/>
    <x v="1"/>
    <s v="M"/>
    <s v="M00-M99"/>
    <n v="8"/>
    <x v="5"/>
  </r>
  <r>
    <x v="8"/>
    <s v="85+"/>
    <x v="1"/>
    <s v="M"/>
    <s v="N00-N99"/>
    <n v="35"/>
    <x v="11"/>
  </r>
  <r>
    <x v="8"/>
    <s v="85+"/>
    <x v="1"/>
    <s v="M"/>
    <s v="R00-R99"/>
    <n v="46"/>
    <x v="5"/>
  </r>
  <r>
    <x v="8"/>
    <s v="85+"/>
    <x v="1"/>
    <s v="M"/>
    <s v="V01-Y98"/>
    <n v="29"/>
    <x v="6"/>
  </r>
  <r>
    <x v="0"/>
    <s v="0-24"/>
    <x v="0"/>
    <s v="F"/>
    <s v="A00-B99"/>
    <n v="1"/>
    <x v="0"/>
  </r>
  <r>
    <x v="0"/>
    <s v="0-24"/>
    <x v="0"/>
    <s v="F"/>
    <s v="C00-D48"/>
    <n v="3"/>
    <x v="1"/>
  </r>
  <r>
    <x v="0"/>
    <s v="0-24"/>
    <x v="0"/>
    <s v="F"/>
    <s v="E00-E90"/>
    <n v="1"/>
    <x v="2"/>
  </r>
  <r>
    <x v="0"/>
    <s v="0-24"/>
    <x v="0"/>
    <s v="F"/>
    <s v="G00-G99"/>
    <n v="3"/>
    <x v="3"/>
  </r>
  <r>
    <x v="0"/>
    <s v="0-24"/>
    <x v="0"/>
    <s v="F"/>
    <s v="I00-I99"/>
    <n v="3"/>
    <x v="8"/>
  </r>
  <r>
    <x v="0"/>
    <s v="0-24"/>
    <x v="0"/>
    <s v="F"/>
    <s v="P00-P96"/>
    <n v="4"/>
    <x v="5"/>
  </r>
  <r>
    <x v="0"/>
    <s v="0-24"/>
    <x v="0"/>
    <s v="F"/>
    <s v="Q00-Q99"/>
    <n v="4"/>
    <x v="5"/>
  </r>
  <r>
    <x v="0"/>
    <s v="0-24"/>
    <x v="0"/>
    <s v="F"/>
    <s v="R00-R99"/>
    <n v="2"/>
    <x v="5"/>
  </r>
  <r>
    <x v="0"/>
    <s v="0-24"/>
    <x v="0"/>
    <s v="F"/>
    <s v="UNK"/>
    <n v="1"/>
    <x v="7"/>
  </r>
  <r>
    <x v="0"/>
    <s v="0-24"/>
    <x v="0"/>
    <s v="F"/>
    <s v="V01-Y98"/>
    <n v="4"/>
    <x v="6"/>
  </r>
  <r>
    <x v="0"/>
    <s v="0-24"/>
    <x v="0"/>
    <s v="M"/>
    <s v="A00-B99"/>
    <n v="1"/>
    <x v="0"/>
  </r>
  <r>
    <x v="0"/>
    <s v="0-24"/>
    <x v="0"/>
    <s v="M"/>
    <s v="C00-D48"/>
    <n v="4"/>
    <x v="1"/>
  </r>
  <r>
    <x v="0"/>
    <s v="0-24"/>
    <x v="0"/>
    <s v="M"/>
    <s v="E00-E90"/>
    <n v="2"/>
    <x v="2"/>
  </r>
  <r>
    <x v="0"/>
    <s v="0-24"/>
    <x v="0"/>
    <s v="M"/>
    <s v="G00-G99"/>
    <n v="1"/>
    <x v="3"/>
  </r>
  <r>
    <x v="0"/>
    <s v="0-24"/>
    <x v="0"/>
    <s v="M"/>
    <s v="K00-K93"/>
    <n v="1"/>
    <x v="9"/>
  </r>
  <r>
    <x v="0"/>
    <s v="0-24"/>
    <x v="0"/>
    <s v="M"/>
    <s v="P00-P96"/>
    <n v="6"/>
    <x v="5"/>
  </r>
  <r>
    <x v="0"/>
    <s v="0-24"/>
    <x v="0"/>
    <s v="M"/>
    <s v="Q00-Q99"/>
    <n v="4"/>
    <x v="5"/>
  </r>
  <r>
    <x v="0"/>
    <s v="0-24"/>
    <x v="0"/>
    <s v="M"/>
    <s v="V01-Y98"/>
    <n v="12"/>
    <x v="6"/>
  </r>
  <r>
    <x v="0"/>
    <s v="25-44"/>
    <x v="0"/>
    <s v="F"/>
    <s v="A00-B99"/>
    <n v="1"/>
    <x v="0"/>
  </r>
  <r>
    <x v="0"/>
    <s v="25-44"/>
    <x v="0"/>
    <s v="F"/>
    <s v="C00-D48"/>
    <n v="13"/>
    <x v="1"/>
  </r>
  <r>
    <x v="0"/>
    <s v="25-44"/>
    <x v="0"/>
    <s v="F"/>
    <s v="E00-E90"/>
    <n v="1"/>
    <x v="2"/>
  </r>
  <r>
    <x v="0"/>
    <s v="25-44"/>
    <x v="0"/>
    <s v="F"/>
    <s v="I00-I99"/>
    <n v="5"/>
    <x v="8"/>
  </r>
  <r>
    <x v="0"/>
    <s v="25-44"/>
    <x v="0"/>
    <s v="F"/>
    <s v="J00-J99"/>
    <n v="1"/>
    <x v="4"/>
  </r>
  <r>
    <x v="0"/>
    <s v="25-44"/>
    <x v="0"/>
    <s v="F"/>
    <s v="K00-K93"/>
    <n v="1"/>
    <x v="9"/>
  </r>
  <r>
    <x v="0"/>
    <s v="25-44"/>
    <x v="0"/>
    <s v="F"/>
    <s v="O00-O99"/>
    <n v="1"/>
    <x v="5"/>
  </r>
  <r>
    <x v="0"/>
    <s v="25-44"/>
    <x v="0"/>
    <s v="F"/>
    <s v="V01-Y98"/>
    <n v="13"/>
    <x v="6"/>
  </r>
  <r>
    <x v="0"/>
    <s v="25-44"/>
    <x v="0"/>
    <s v="M"/>
    <s v="C00-D48"/>
    <n v="9"/>
    <x v="1"/>
  </r>
  <r>
    <x v="0"/>
    <s v="25-44"/>
    <x v="0"/>
    <s v="M"/>
    <s v="E00-E90"/>
    <n v="1"/>
    <x v="2"/>
  </r>
  <r>
    <x v="0"/>
    <s v="25-44"/>
    <x v="0"/>
    <s v="M"/>
    <s v="F00-F99"/>
    <n v="1"/>
    <x v="10"/>
  </r>
  <r>
    <x v="0"/>
    <s v="25-44"/>
    <x v="0"/>
    <s v="M"/>
    <s v="G00-G99"/>
    <n v="4"/>
    <x v="3"/>
  </r>
  <r>
    <x v="0"/>
    <s v="25-44"/>
    <x v="0"/>
    <s v="M"/>
    <s v="I00-I99"/>
    <n v="15"/>
    <x v="8"/>
  </r>
  <r>
    <x v="0"/>
    <s v="25-44"/>
    <x v="0"/>
    <s v="M"/>
    <s v="K00-K93"/>
    <n v="5"/>
    <x v="9"/>
  </r>
  <r>
    <x v="0"/>
    <s v="25-44"/>
    <x v="0"/>
    <s v="M"/>
    <s v="Q00-Q99"/>
    <n v="4"/>
    <x v="5"/>
  </r>
  <r>
    <x v="0"/>
    <s v="25-44"/>
    <x v="0"/>
    <s v="M"/>
    <s v="R00-R99"/>
    <n v="3"/>
    <x v="5"/>
  </r>
  <r>
    <x v="0"/>
    <s v="25-44"/>
    <x v="0"/>
    <s v="M"/>
    <s v="UNK"/>
    <n v="3"/>
    <x v="7"/>
  </r>
  <r>
    <x v="0"/>
    <s v="25-44"/>
    <x v="0"/>
    <s v="M"/>
    <s v="V01-Y98"/>
    <n v="44"/>
    <x v="6"/>
  </r>
  <r>
    <x v="0"/>
    <s v="45-64"/>
    <x v="0"/>
    <s v="F"/>
    <s v="A00-B99"/>
    <n v="3"/>
    <x v="0"/>
  </r>
  <r>
    <x v="0"/>
    <s v="45-64"/>
    <x v="0"/>
    <s v="F"/>
    <s v="C00-D48"/>
    <n v="132"/>
    <x v="1"/>
  </r>
  <r>
    <x v="0"/>
    <s v="45-64"/>
    <x v="0"/>
    <s v="F"/>
    <s v="D50-D89"/>
    <n v="1"/>
    <x v="5"/>
  </r>
  <r>
    <x v="0"/>
    <s v="45-64"/>
    <x v="0"/>
    <s v="F"/>
    <s v="E00-E90"/>
    <n v="2"/>
    <x v="2"/>
  </r>
  <r>
    <x v="0"/>
    <s v="45-64"/>
    <x v="0"/>
    <s v="F"/>
    <s v="F00-F99"/>
    <n v="2"/>
    <x v="10"/>
  </r>
  <r>
    <x v="0"/>
    <s v="45-64"/>
    <x v="0"/>
    <s v="F"/>
    <s v="G00-G99"/>
    <n v="7"/>
    <x v="3"/>
  </r>
  <r>
    <x v="0"/>
    <s v="45-64"/>
    <x v="0"/>
    <s v="F"/>
    <s v="I00-I99"/>
    <n v="31"/>
    <x v="8"/>
  </r>
  <r>
    <x v="0"/>
    <s v="45-64"/>
    <x v="0"/>
    <s v="F"/>
    <s v="J00-J99"/>
    <n v="12"/>
    <x v="4"/>
  </r>
  <r>
    <x v="0"/>
    <s v="45-64"/>
    <x v="0"/>
    <s v="F"/>
    <s v="K00-K93"/>
    <n v="12"/>
    <x v="9"/>
  </r>
  <r>
    <x v="0"/>
    <s v="45-64"/>
    <x v="0"/>
    <s v="F"/>
    <s v="N00-N99"/>
    <n v="1"/>
    <x v="11"/>
  </r>
  <r>
    <x v="0"/>
    <s v="45-64"/>
    <x v="0"/>
    <s v="F"/>
    <s v="Q00-Q99"/>
    <n v="3"/>
    <x v="5"/>
  </r>
  <r>
    <x v="0"/>
    <s v="45-64"/>
    <x v="0"/>
    <s v="F"/>
    <s v="R00-R99"/>
    <n v="4"/>
    <x v="5"/>
  </r>
  <r>
    <x v="0"/>
    <s v="45-64"/>
    <x v="0"/>
    <s v="F"/>
    <s v="UNK"/>
    <n v="3"/>
    <x v="7"/>
  </r>
  <r>
    <x v="0"/>
    <s v="45-64"/>
    <x v="0"/>
    <s v="F"/>
    <s v="V01-Y98"/>
    <n v="14"/>
    <x v="6"/>
  </r>
  <r>
    <x v="0"/>
    <s v="45-64"/>
    <x v="0"/>
    <s v="M"/>
    <s v="A00-B99"/>
    <n v="5"/>
    <x v="0"/>
  </r>
  <r>
    <x v="0"/>
    <s v="45-64"/>
    <x v="0"/>
    <s v="M"/>
    <s v="C00-D48"/>
    <n v="173"/>
    <x v="1"/>
  </r>
  <r>
    <x v="0"/>
    <s v="45-64"/>
    <x v="0"/>
    <s v="M"/>
    <s v="E00-E90"/>
    <n v="4"/>
    <x v="2"/>
  </r>
  <r>
    <x v="0"/>
    <s v="45-64"/>
    <x v="0"/>
    <s v="M"/>
    <s v="F00-F99"/>
    <n v="5"/>
    <x v="10"/>
  </r>
  <r>
    <x v="0"/>
    <s v="45-64"/>
    <x v="0"/>
    <s v="M"/>
    <s v="G00-G99"/>
    <n v="13"/>
    <x v="3"/>
  </r>
  <r>
    <x v="0"/>
    <s v="45-64"/>
    <x v="0"/>
    <s v="M"/>
    <s v="I00-I99"/>
    <n v="88"/>
    <x v="8"/>
  </r>
  <r>
    <x v="0"/>
    <s v="45-64"/>
    <x v="0"/>
    <s v="M"/>
    <s v="J00-J99"/>
    <n v="22"/>
    <x v="4"/>
  </r>
  <r>
    <x v="0"/>
    <s v="45-64"/>
    <x v="0"/>
    <s v="M"/>
    <s v="K00-K93"/>
    <n v="25"/>
    <x v="9"/>
  </r>
  <r>
    <x v="0"/>
    <s v="45-64"/>
    <x v="0"/>
    <s v="M"/>
    <s v="M00-M99"/>
    <n v="3"/>
    <x v="5"/>
  </r>
  <r>
    <x v="0"/>
    <s v="45-64"/>
    <x v="0"/>
    <s v="M"/>
    <s v="N00-N99"/>
    <n v="3"/>
    <x v="11"/>
  </r>
  <r>
    <x v="0"/>
    <s v="45-64"/>
    <x v="0"/>
    <s v="M"/>
    <s v="R00-R99"/>
    <n v="15"/>
    <x v="5"/>
  </r>
  <r>
    <x v="0"/>
    <s v="45-64"/>
    <x v="0"/>
    <s v="M"/>
    <s v="UNK"/>
    <n v="6"/>
    <x v="7"/>
  </r>
  <r>
    <x v="0"/>
    <s v="45-64"/>
    <x v="0"/>
    <s v="M"/>
    <s v="V01-Y98"/>
    <n v="46"/>
    <x v="6"/>
  </r>
  <r>
    <x v="0"/>
    <s v="65-74"/>
    <x v="1"/>
    <s v="F"/>
    <s v="A00-B99"/>
    <n v="4"/>
    <x v="0"/>
  </r>
  <r>
    <x v="0"/>
    <s v="65-74"/>
    <x v="1"/>
    <s v="F"/>
    <s v="C00-D48"/>
    <n v="124"/>
    <x v="1"/>
  </r>
  <r>
    <x v="0"/>
    <s v="65-74"/>
    <x v="1"/>
    <s v="F"/>
    <s v="E00-E90"/>
    <n v="9"/>
    <x v="2"/>
  </r>
  <r>
    <x v="0"/>
    <s v="65-74"/>
    <x v="1"/>
    <s v="F"/>
    <s v="F00-F99"/>
    <n v="7"/>
    <x v="10"/>
  </r>
  <r>
    <x v="0"/>
    <s v="65-74"/>
    <x v="1"/>
    <s v="F"/>
    <s v="G00-G99"/>
    <n v="8"/>
    <x v="3"/>
  </r>
  <r>
    <x v="0"/>
    <s v="65-74"/>
    <x v="1"/>
    <s v="F"/>
    <s v="I00-I99"/>
    <n v="53"/>
    <x v="8"/>
  </r>
  <r>
    <x v="0"/>
    <s v="65-74"/>
    <x v="1"/>
    <s v="F"/>
    <s v="J00-J99"/>
    <n v="25"/>
    <x v="4"/>
  </r>
  <r>
    <x v="0"/>
    <s v="65-74"/>
    <x v="1"/>
    <s v="F"/>
    <s v="K00-K93"/>
    <n v="10"/>
    <x v="9"/>
  </r>
  <r>
    <x v="0"/>
    <s v="65-74"/>
    <x v="1"/>
    <s v="F"/>
    <s v="M00-M99"/>
    <n v="2"/>
    <x v="5"/>
  </r>
  <r>
    <x v="0"/>
    <s v="65-74"/>
    <x v="1"/>
    <s v="F"/>
    <s v="N00-N99"/>
    <n v="4"/>
    <x v="11"/>
  </r>
  <r>
    <x v="0"/>
    <s v="65-74"/>
    <x v="1"/>
    <s v="F"/>
    <s v="Q00-Q99"/>
    <n v="1"/>
    <x v="5"/>
  </r>
  <r>
    <x v="0"/>
    <s v="65-74"/>
    <x v="1"/>
    <s v="F"/>
    <s v="R00-R99"/>
    <n v="7"/>
    <x v="5"/>
  </r>
  <r>
    <x v="0"/>
    <s v="65-74"/>
    <x v="1"/>
    <s v="F"/>
    <s v="UNK"/>
    <n v="4"/>
    <x v="7"/>
  </r>
  <r>
    <x v="0"/>
    <s v="65-74"/>
    <x v="1"/>
    <s v="F"/>
    <s v="V01-Y98"/>
    <n v="10"/>
    <x v="6"/>
  </r>
  <r>
    <x v="0"/>
    <s v="65-74"/>
    <x v="1"/>
    <s v="M"/>
    <s v="A00-B99"/>
    <n v="8"/>
    <x v="0"/>
  </r>
  <r>
    <x v="0"/>
    <s v="65-74"/>
    <x v="1"/>
    <s v="M"/>
    <s v="C00-D48"/>
    <n v="215"/>
    <x v="1"/>
  </r>
  <r>
    <x v="0"/>
    <s v="65-74"/>
    <x v="1"/>
    <s v="M"/>
    <s v="E00-E90"/>
    <n v="4"/>
    <x v="2"/>
  </r>
  <r>
    <x v="0"/>
    <s v="65-74"/>
    <x v="1"/>
    <s v="M"/>
    <s v="F00-F99"/>
    <n v="8"/>
    <x v="10"/>
  </r>
  <r>
    <x v="0"/>
    <s v="65-74"/>
    <x v="1"/>
    <s v="M"/>
    <s v="G00-G99"/>
    <n v="14"/>
    <x v="3"/>
  </r>
  <r>
    <x v="0"/>
    <s v="65-74"/>
    <x v="1"/>
    <s v="M"/>
    <s v="I00-I99"/>
    <n v="118"/>
    <x v="8"/>
  </r>
  <r>
    <x v="0"/>
    <s v="65-74"/>
    <x v="1"/>
    <s v="M"/>
    <s v="J00-J99"/>
    <n v="44"/>
    <x v="4"/>
  </r>
  <r>
    <x v="0"/>
    <s v="65-74"/>
    <x v="1"/>
    <s v="M"/>
    <s v="K00-K93"/>
    <n v="14"/>
    <x v="9"/>
  </r>
  <r>
    <x v="0"/>
    <s v="65-74"/>
    <x v="1"/>
    <s v="M"/>
    <s v="N00-N99"/>
    <n v="5"/>
    <x v="11"/>
  </r>
  <r>
    <x v="0"/>
    <s v="65-74"/>
    <x v="1"/>
    <s v="M"/>
    <s v="R00-R99"/>
    <n v="5"/>
    <x v="5"/>
  </r>
  <r>
    <x v="0"/>
    <s v="65-74"/>
    <x v="1"/>
    <s v="M"/>
    <s v="UNK"/>
    <n v="6"/>
    <x v="7"/>
  </r>
  <r>
    <x v="0"/>
    <s v="65-74"/>
    <x v="1"/>
    <s v="M"/>
    <s v="V01-Y98"/>
    <n v="17"/>
    <x v="6"/>
  </r>
  <r>
    <x v="0"/>
    <s v="75-84"/>
    <x v="1"/>
    <s v="F"/>
    <s v="A00-B99"/>
    <n v="21"/>
    <x v="0"/>
  </r>
  <r>
    <x v="0"/>
    <s v="75-84"/>
    <x v="1"/>
    <s v="F"/>
    <s v="C00-D48"/>
    <n v="176"/>
    <x v="1"/>
  </r>
  <r>
    <x v="0"/>
    <s v="75-84"/>
    <x v="1"/>
    <s v="F"/>
    <s v="D50-D89"/>
    <n v="7"/>
    <x v="5"/>
  </r>
  <r>
    <x v="0"/>
    <s v="75-84"/>
    <x v="1"/>
    <s v="F"/>
    <s v="E00-E90"/>
    <n v="20"/>
    <x v="2"/>
  </r>
  <r>
    <x v="0"/>
    <s v="75-84"/>
    <x v="1"/>
    <s v="F"/>
    <s v="F00-F99"/>
    <n v="43"/>
    <x v="10"/>
  </r>
  <r>
    <x v="0"/>
    <s v="75-84"/>
    <x v="1"/>
    <s v="F"/>
    <s v="G00-G99"/>
    <n v="35"/>
    <x v="3"/>
  </r>
  <r>
    <x v="0"/>
    <s v="75-84"/>
    <x v="1"/>
    <s v="F"/>
    <s v="I00-I99"/>
    <n v="239"/>
    <x v="8"/>
  </r>
  <r>
    <x v="0"/>
    <s v="75-84"/>
    <x v="1"/>
    <s v="F"/>
    <s v="J00-J99"/>
    <n v="71"/>
    <x v="4"/>
  </r>
  <r>
    <x v="0"/>
    <s v="75-84"/>
    <x v="1"/>
    <s v="F"/>
    <s v="K00-K93"/>
    <n v="33"/>
    <x v="9"/>
  </r>
  <r>
    <x v="0"/>
    <s v="75-84"/>
    <x v="1"/>
    <s v="F"/>
    <s v="M00-M99"/>
    <n v="3"/>
    <x v="5"/>
  </r>
  <r>
    <x v="0"/>
    <s v="75-84"/>
    <x v="1"/>
    <s v="F"/>
    <s v="N00-N99"/>
    <n v="18"/>
    <x v="11"/>
  </r>
  <r>
    <x v="0"/>
    <s v="75-84"/>
    <x v="1"/>
    <s v="F"/>
    <s v="R00-R99"/>
    <n v="13"/>
    <x v="5"/>
  </r>
  <r>
    <x v="0"/>
    <s v="75-84"/>
    <x v="1"/>
    <s v="F"/>
    <s v="UNK"/>
    <n v="5"/>
    <x v="7"/>
  </r>
  <r>
    <x v="0"/>
    <s v="75-84"/>
    <x v="1"/>
    <s v="F"/>
    <s v="V01-Y98"/>
    <n v="24"/>
    <x v="6"/>
  </r>
  <r>
    <x v="0"/>
    <s v="75-84"/>
    <x v="1"/>
    <s v="M"/>
    <s v="A00-B99"/>
    <n v="16"/>
    <x v="0"/>
  </r>
  <r>
    <x v="0"/>
    <s v="75-84"/>
    <x v="1"/>
    <s v="M"/>
    <s v="C00-D48"/>
    <n v="268"/>
    <x v="1"/>
  </r>
  <r>
    <x v="0"/>
    <s v="75-84"/>
    <x v="1"/>
    <s v="M"/>
    <s v="D50-D89"/>
    <n v="3"/>
    <x v="5"/>
  </r>
  <r>
    <x v="0"/>
    <s v="75-84"/>
    <x v="1"/>
    <s v="M"/>
    <s v="E00-E90"/>
    <n v="8"/>
    <x v="2"/>
  </r>
  <r>
    <x v="0"/>
    <s v="75-84"/>
    <x v="1"/>
    <s v="M"/>
    <s v="F00-F99"/>
    <n v="23"/>
    <x v="10"/>
  </r>
  <r>
    <x v="0"/>
    <s v="75-84"/>
    <x v="1"/>
    <s v="M"/>
    <s v="G00-G99"/>
    <n v="45"/>
    <x v="3"/>
  </r>
  <r>
    <x v="0"/>
    <s v="75-84"/>
    <x v="1"/>
    <s v="M"/>
    <s v="I00-I99"/>
    <n v="290"/>
    <x v="8"/>
  </r>
  <r>
    <x v="0"/>
    <s v="75-84"/>
    <x v="1"/>
    <s v="M"/>
    <s v="J00-J99"/>
    <n v="138"/>
    <x v="4"/>
  </r>
  <r>
    <x v="0"/>
    <s v="75-84"/>
    <x v="1"/>
    <s v="M"/>
    <s v="K00-K93"/>
    <n v="27"/>
    <x v="9"/>
  </r>
  <r>
    <x v="0"/>
    <s v="75-84"/>
    <x v="1"/>
    <s v="M"/>
    <s v="L00-L99"/>
    <n v="1"/>
    <x v="5"/>
  </r>
  <r>
    <x v="0"/>
    <s v="75-84"/>
    <x v="1"/>
    <s v="M"/>
    <s v="M00-M99"/>
    <n v="1"/>
    <x v="5"/>
  </r>
  <r>
    <x v="0"/>
    <s v="75-84"/>
    <x v="1"/>
    <s v="M"/>
    <s v="N00-N99"/>
    <n v="21"/>
    <x v="11"/>
  </r>
  <r>
    <x v="0"/>
    <s v="75-84"/>
    <x v="1"/>
    <s v="M"/>
    <s v="R00-R99"/>
    <n v="18"/>
    <x v="5"/>
  </r>
  <r>
    <x v="0"/>
    <s v="75-84"/>
    <x v="1"/>
    <s v="M"/>
    <s v="UNK"/>
    <n v="6"/>
    <x v="7"/>
  </r>
  <r>
    <x v="0"/>
    <s v="75-84"/>
    <x v="1"/>
    <s v="M"/>
    <s v="V01-Y98"/>
    <n v="19"/>
    <x v="6"/>
  </r>
  <r>
    <x v="0"/>
    <s v="85+"/>
    <x v="1"/>
    <s v="F"/>
    <s v="A00-B99"/>
    <n v="27"/>
    <x v="0"/>
  </r>
  <r>
    <x v="0"/>
    <s v="85+"/>
    <x v="1"/>
    <s v="F"/>
    <s v="C00-D48"/>
    <n v="125"/>
    <x v="1"/>
  </r>
  <r>
    <x v="0"/>
    <s v="85+"/>
    <x v="1"/>
    <s v="F"/>
    <s v="D50-D89"/>
    <n v="3"/>
    <x v="5"/>
  </r>
  <r>
    <x v="0"/>
    <s v="85+"/>
    <x v="1"/>
    <s v="F"/>
    <s v="E00-E90"/>
    <n v="39"/>
    <x v="2"/>
  </r>
  <r>
    <x v="0"/>
    <s v="85+"/>
    <x v="1"/>
    <s v="F"/>
    <s v="F00-F99"/>
    <n v="81"/>
    <x v="10"/>
  </r>
  <r>
    <x v="0"/>
    <s v="85+"/>
    <x v="1"/>
    <s v="F"/>
    <s v="G00-G99"/>
    <n v="31"/>
    <x v="3"/>
  </r>
  <r>
    <x v="0"/>
    <s v="85+"/>
    <x v="1"/>
    <s v="F"/>
    <s v="I00-I99"/>
    <n v="435"/>
    <x v="8"/>
  </r>
  <r>
    <x v="0"/>
    <s v="85+"/>
    <x v="1"/>
    <s v="F"/>
    <s v="J00-J99"/>
    <n v="115"/>
    <x v="4"/>
  </r>
  <r>
    <x v="0"/>
    <s v="85+"/>
    <x v="1"/>
    <s v="F"/>
    <s v="K00-K93"/>
    <n v="44"/>
    <x v="9"/>
  </r>
  <r>
    <x v="0"/>
    <s v="85+"/>
    <x v="1"/>
    <s v="F"/>
    <s v="L00-L99"/>
    <n v="3"/>
    <x v="5"/>
  </r>
  <r>
    <x v="0"/>
    <s v="85+"/>
    <x v="1"/>
    <s v="F"/>
    <s v="M00-M99"/>
    <n v="6"/>
    <x v="5"/>
  </r>
  <r>
    <x v="0"/>
    <s v="85+"/>
    <x v="1"/>
    <s v="F"/>
    <s v="N00-N99"/>
    <n v="29"/>
    <x v="11"/>
  </r>
  <r>
    <x v="0"/>
    <s v="85+"/>
    <x v="1"/>
    <s v="F"/>
    <s v="R00-R99"/>
    <n v="50"/>
    <x v="5"/>
  </r>
  <r>
    <x v="0"/>
    <s v="85+"/>
    <x v="1"/>
    <s v="F"/>
    <s v="UNK"/>
    <n v="9"/>
    <x v="7"/>
  </r>
  <r>
    <x v="0"/>
    <s v="85+"/>
    <x v="1"/>
    <s v="F"/>
    <s v="V01-Y98"/>
    <n v="29"/>
    <x v="6"/>
  </r>
  <r>
    <x v="0"/>
    <s v="85+"/>
    <x v="1"/>
    <s v="M"/>
    <s v="A00-B99"/>
    <n v="10"/>
    <x v="0"/>
  </r>
  <r>
    <x v="0"/>
    <s v="85+"/>
    <x v="1"/>
    <s v="M"/>
    <s v="C00-D48"/>
    <n v="92"/>
    <x v="1"/>
  </r>
  <r>
    <x v="0"/>
    <s v="85+"/>
    <x v="1"/>
    <s v="M"/>
    <s v="D50-D89"/>
    <n v="3"/>
    <x v="5"/>
  </r>
  <r>
    <x v="0"/>
    <s v="85+"/>
    <x v="1"/>
    <s v="M"/>
    <s v="E00-E90"/>
    <n v="10"/>
    <x v="2"/>
  </r>
  <r>
    <x v="0"/>
    <s v="85+"/>
    <x v="1"/>
    <s v="M"/>
    <s v="F00-F99"/>
    <n v="29"/>
    <x v="10"/>
  </r>
  <r>
    <x v="0"/>
    <s v="85+"/>
    <x v="1"/>
    <s v="M"/>
    <s v="G00-G99"/>
    <n v="19"/>
    <x v="3"/>
  </r>
  <r>
    <x v="0"/>
    <s v="85+"/>
    <x v="1"/>
    <s v="M"/>
    <s v="I00-I99"/>
    <n v="225"/>
    <x v="8"/>
  </r>
  <r>
    <x v="0"/>
    <s v="85+"/>
    <x v="1"/>
    <s v="M"/>
    <s v="J00-J99"/>
    <n v="81"/>
    <x v="4"/>
  </r>
  <r>
    <x v="0"/>
    <s v="85+"/>
    <x v="1"/>
    <s v="M"/>
    <s v="K00-K93"/>
    <n v="21"/>
    <x v="9"/>
  </r>
  <r>
    <x v="0"/>
    <s v="85+"/>
    <x v="1"/>
    <s v="M"/>
    <s v="L00-L99"/>
    <n v="1"/>
    <x v="5"/>
  </r>
  <r>
    <x v="0"/>
    <s v="85+"/>
    <x v="1"/>
    <s v="M"/>
    <s v="M00-M99"/>
    <n v="4"/>
    <x v="5"/>
  </r>
  <r>
    <x v="0"/>
    <s v="85+"/>
    <x v="1"/>
    <s v="M"/>
    <s v="N00-N99"/>
    <n v="20"/>
    <x v="11"/>
  </r>
  <r>
    <x v="0"/>
    <s v="85+"/>
    <x v="1"/>
    <s v="M"/>
    <s v="R00-R99"/>
    <n v="10"/>
    <x v="5"/>
  </r>
  <r>
    <x v="0"/>
    <s v="85+"/>
    <x v="1"/>
    <s v="M"/>
    <s v="UNK"/>
    <n v="7"/>
    <x v="7"/>
  </r>
  <r>
    <x v="0"/>
    <s v="85+"/>
    <x v="1"/>
    <s v="M"/>
    <s v="V01-Y98"/>
    <n v="16"/>
    <x v="6"/>
  </r>
  <r>
    <x v="1"/>
    <s v="0-24"/>
    <x v="0"/>
    <s v="F"/>
    <s v="C00-D48"/>
    <n v="1"/>
    <x v="1"/>
  </r>
  <r>
    <x v="1"/>
    <s v="0-24"/>
    <x v="0"/>
    <s v="F"/>
    <s v="E00-E90"/>
    <n v="2"/>
    <x v="2"/>
  </r>
  <r>
    <x v="1"/>
    <s v="0-24"/>
    <x v="0"/>
    <s v="F"/>
    <s v="G00-G99"/>
    <n v="1"/>
    <x v="3"/>
  </r>
  <r>
    <x v="1"/>
    <s v="0-24"/>
    <x v="0"/>
    <s v="F"/>
    <s v="I00-I99"/>
    <n v="3"/>
    <x v="8"/>
  </r>
  <r>
    <x v="1"/>
    <s v="0-24"/>
    <x v="0"/>
    <s v="F"/>
    <s v="J00-J99"/>
    <n v="1"/>
    <x v="4"/>
  </r>
  <r>
    <x v="1"/>
    <s v="0-24"/>
    <x v="0"/>
    <s v="F"/>
    <s v="P00-P96"/>
    <n v="10"/>
    <x v="5"/>
  </r>
  <r>
    <x v="1"/>
    <s v="0-24"/>
    <x v="0"/>
    <s v="F"/>
    <s v="Q00-Q99"/>
    <n v="2"/>
    <x v="5"/>
  </r>
  <r>
    <x v="1"/>
    <s v="0-24"/>
    <x v="0"/>
    <s v="F"/>
    <s v="R00-R99"/>
    <n v="2"/>
    <x v="5"/>
  </r>
  <r>
    <x v="1"/>
    <s v="0-24"/>
    <x v="0"/>
    <s v="F"/>
    <s v="V01-Y98"/>
    <n v="3"/>
    <x v="6"/>
  </r>
  <r>
    <x v="1"/>
    <s v="0-24"/>
    <x v="0"/>
    <s v="M"/>
    <s v="C00-D48"/>
    <n v="2"/>
    <x v="1"/>
  </r>
  <r>
    <x v="1"/>
    <s v="0-24"/>
    <x v="0"/>
    <s v="M"/>
    <s v="E00-E90"/>
    <n v="1"/>
    <x v="2"/>
  </r>
  <r>
    <x v="1"/>
    <s v="0-24"/>
    <x v="0"/>
    <s v="M"/>
    <s v="G00-G99"/>
    <n v="1"/>
    <x v="3"/>
  </r>
  <r>
    <x v="1"/>
    <s v="0-24"/>
    <x v="0"/>
    <s v="M"/>
    <s v="P00-P96"/>
    <n v="5"/>
    <x v="5"/>
  </r>
  <r>
    <x v="1"/>
    <s v="0-24"/>
    <x v="0"/>
    <s v="M"/>
    <s v="Q00-Q99"/>
    <n v="5"/>
    <x v="5"/>
  </r>
  <r>
    <x v="1"/>
    <s v="0-24"/>
    <x v="0"/>
    <s v="M"/>
    <s v="V01-Y98"/>
    <n v="29"/>
    <x v="6"/>
  </r>
  <r>
    <x v="1"/>
    <s v="25-44"/>
    <x v="0"/>
    <s v="F"/>
    <s v="A00-B99"/>
    <n v="1"/>
    <x v="0"/>
  </r>
  <r>
    <x v="1"/>
    <s v="25-44"/>
    <x v="0"/>
    <s v="F"/>
    <s v="C00-D48"/>
    <n v="17"/>
    <x v="1"/>
  </r>
  <r>
    <x v="1"/>
    <s v="25-44"/>
    <x v="0"/>
    <s v="F"/>
    <s v="F00-F99"/>
    <n v="2"/>
    <x v="10"/>
  </r>
  <r>
    <x v="1"/>
    <s v="25-44"/>
    <x v="0"/>
    <s v="F"/>
    <s v="G00-G99"/>
    <n v="3"/>
    <x v="3"/>
  </r>
  <r>
    <x v="1"/>
    <s v="25-44"/>
    <x v="0"/>
    <s v="F"/>
    <s v="I00-I99"/>
    <n v="4"/>
    <x v="8"/>
  </r>
  <r>
    <x v="1"/>
    <s v="25-44"/>
    <x v="0"/>
    <s v="F"/>
    <s v="K00-K93"/>
    <n v="1"/>
    <x v="9"/>
  </r>
  <r>
    <x v="1"/>
    <s v="25-44"/>
    <x v="0"/>
    <s v="F"/>
    <s v="Q00-Q99"/>
    <n v="1"/>
    <x v="5"/>
  </r>
  <r>
    <x v="1"/>
    <s v="25-44"/>
    <x v="0"/>
    <s v="F"/>
    <s v="R00-R99"/>
    <n v="2"/>
    <x v="5"/>
  </r>
  <r>
    <x v="1"/>
    <s v="25-44"/>
    <x v="0"/>
    <s v="F"/>
    <s v="V01-Y98"/>
    <n v="21"/>
    <x v="6"/>
  </r>
  <r>
    <x v="1"/>
    <s v="25-44"/>
    <x v="0"/>
    <s v="M"/>
    <s v="A00-B99"/>
    <n v="1"/>
    <x v="0"/>
  </r>
  <r>
    <x v="1"/>
    <s v="25-44"/>
    <x v="0"/>
    <s v="M"/>
    <s v="C00-D48"/>
    <n v="7"/>
    <x v="1"/>
  </r>
  <r>
    <x v="1"/>
    <s v="25-44"/>
    <x v="0"/>
    <s v="M"/>
    <s v="F00-F99"/>
    <n v="1"/>
    <x v="10"/>
  </r>
  <r>
    <x v="1"/>
    <s v="25-44"/>
    <x v="0"/>
    <s v="M"/>
    <s v="I00-I99"/>
    <n v="8"/>
    <x v="8"/>
  </r>
  <r>
    <x v="1"/>
    <s v="25-44"/>
    <x v="0"/>
    <s v="M"/>
    <s v="J00-J99"/>
    <n v="1"/>
    <x v="4"/>
  </r>
  <r>
    <x v="1"/>
    <s v="25-44"/>
    <x v="0"/>
    <s v="M"/>
    <s v="K00-K93"/>
    <n v="3"/>
    <x v="9"/>
  </r>
  <r>
    <x v="1"/>
    <s v="25-44"/>
    <x v="0"/>
    <s v="M"/>
    <s v="R00-R99"/>
    <n v="3"/>
    <x v="5"/>
  </r>
  <r>
    <x v="1"/>
    <s v="25-44"/>
    <x v="0"/>
    <s v="M"/>
    <s v="V01-Y98"/>
    <n v="37"/>
    <x v="6"/>
  </r>
  <r>
    <x v="1"/>
    <s v="45-64"/>
    <x v="0"/>
    <s v="F"/>
    <s v="A00-B99"/>
    <n v="2"/>
    <x v="0"/>
  </r>
  <r>
    <x v="1"/>
    <s v="45-64"/>
    <x v="0"/>
    <s v="F"/>
    <s v="C00-D48"/>
    <n v="102"/>
    <x v="1"/>
  </r>
  <r>
    <x v="1"/>
    <s v="45-64"/>
    <x v="0"/>
    <s v="F"/>
    <s v="E00-E90"/>
    <n v="3"/>
    <x v="2"/>
  </r>
  <r>
    <x v="1"/>
    <s v="45-64"/>
    <x v="0"/>
    <s v="F"/>
    <s v="F00-F99"/>
    <n v="2"/>
    <x v="10"/>
  </r>
  <r>
    <x v="1"/>
    <s v="45-64"/>
    <x v="0"/>
    <s v="F"/>
    <s v="G00-G99"/>
    <n v="6"/>
    <x v="3"/>
  </r>
  <r>
    <x v="1"/>
    <s v="45-64"/>
    <x v="0"/>
    <s v="F"/>
    <s v="I00-I99"/>
    <n v="36"/>
    <x v="8"/>
  </r>
  <r>
    <x v="1"/>
    <s v="45-64"/>
    <x v="0"/>
    <s v="F"/>
    <s v="J00-J99"/>
    <n v="10"/>
    <x v="4"/>
  </r>
  <r>
    <x v="1"/>
    <s v="45-64"/>
    <x v="0"/>
    <s v="F"/>
    <s v="K00-K93"/>
    <n v="9"/>
    <x v="9"/>
  </r>
  <r>
    <x v="1"/>
    <s v="45-64"/>
    <x v="0"/>
    <s v="F"/>
    <s v="L00-L99"/>
    <n v="1"/>
    <x v="5"/>
  </r>
  <r>
    <x v="1"/>
    <s v="45-64"/>
    <x v="0"/>
    <s v="F"/>
    <s v="M00-M99"/>
    <n v="1"/>
    <x v="5"/>
  </r>
  <r>
    <x v="1"/>
    <s v="45-64"/>
    <x v="0"/>
    <s v="F"/>
    <s v="N00-N99"/>
    <n v="1"/>
    <x v="11"/>
  </r>
  <r>
    <x v="1"/>
    <s v="45-64"/>
    <x v="0"/>
    <s v="F"/>
    <s v="R00-R99"/>
    <n v="10"/>
    <x v="5"/>
  </r>
  <r>
    <x v="1"/>
    <s v="45-64"/>
    <x v="0"/>
    <s v="F"/>
    <s v="V01-Y98"/>
    <n v="18"/>
    <x v="6"/>
  </r>
  <r>
    <x v="1"/>
    <s v="45-64"/>
    <x v="0"/>
    <s v="M"/>
    <s v="A00-B99"/>
    <n v="4"/>
    <x v="0"/>
  </r>
  <r>
    <x v="1"/>
    <s v="45-64"/>
    <x v="0"/>
    <s v="M"/>
    <s v="C00-D48"/>
    <n v="175"/>
    <x v="1"/>
  </r>
  <r>
    <x v="1"/>
    <s v="45-64"/>
    <x v="0"/>
    <s v="M"/>
    <s v="E00-E90"/>
    <n v="8"/>
    <x v="2"/>
  </r>
  <r>
    <x v="1"/>
    <s v="45-64"/>
    <x v="0"/>
    <s v="M"/>
    <s v="F00-F99"/>
    <n v="8"/>
    <x v="10"/>
  </r>
  <r>
    <x v="1"/>
    <s v="45-64"/>
    <x v="0"/>
    <s v="M"/>
    <s v="G00-G99"/>
    <n v="9"/>
    <x v="3"/>
  </r>
  <r>
    <x v="1"/>
    <s v="45-64"/>
    <x v="0"/>
    <s v="M"/>
    <s v="I00-I99"/>
    <n v="92"/>
    <x v="8"/>
  </r>
  <r>
    <x v="1"/>
    <s v="45-64"/>
    <x v="0"/>
    <s v="M"/>
    <s v="J00-J99"/>
    <n v="19"/>
    <x v="4"/>
  </r>
  <r>
    <x v="1"/>
    <s v="45-64"/>
    <x v="0"/>
    <s v="M"/>
    <s v="K00-K93"/>
    <n v="22"/>
    <x v="9"/>
  </r>
  <r>
    <x v="1"/>
    <s v="45-64"/>
    <x v="0"/>
    <s v="M"/>
    <s v="L00-L99"/>
    <n v="1"/>
    <x v="5"/>
  </r>
  <r>
    <x v="1"/>
    <s v="45-64"/>
    <x v="0"/>
    <s v="M"/>
    <s v="N00-N99"/>
    <n v="2"/>
    <x v="11"/>
  </r>
  <r>
    <x v="1"/>
    <s v="45-64"/>
    <x v="0"/>
    <s v="M"/>
    <s v="R00-R99"/>
    <n v="17"/>
    <x v="5"/>
  </r>
  <r>
    <x v="1"/>
    <s v="45-64"/>
    <x v="0"/>
    <s v="M"/>
    <s v="V01-Y98"/>
    <n v="47"/>
    <x v="6"/>
  </r>
  <r>
    <x v="1"/>
    <s v="65-74"/>
    <x v="1"/>
    <s v="F"/>
    <s v="A00-B99"/>
    <n v="5"/>
    <x v="0"/>
  </r>
  <r>
    <x v="1"/>
    <s v="65-74"/>
    <x v="1"/>
    <s v="F"/>
    <s v="C00-D48"/>
    <n v="115"/>
    <x v="1"/>
  </r>
  <r>
    <x v="1"/>
    <s v="65-74"/>
    <x v="1"/>
    <s v="F"/>
    <s v="D50-D89"/>
    <n v="1"/>
    <x v="5"/>
  </r>
  <r>
    <x v="1"/>
    <s v="65-74"/>
    <x v="1"/>
    <s v="F"/>
    <s v="E00-E90"/>
    <n v="2"/>
    <x v="2"/>
  </r>
  <r>
    <x v="1"/>
    <s v="65-74"/>
    <x v="1"/>
    <s v="F"/>
    <s v="F00-F99"/>
    <n v="2"/>
    <x v="10"/>
  </r>
  <r>
    <x v="1"/>
    <s v="65-74"/>
    <x v="1"/>
    <s v="F"/>
    <s v="G00-G99"/>
    <n v="12"/>
    <x v="3"/>
  </r>
  <r>
    <x v="1"/>
    <s v="65-74"/>
    <x v="1"/>
    <s v="F"/>
    <s v="I00-I99"/>
    <n v="77"/>
    <x v="8"/>
  </r>
  <r>
    <x v="1"/>
    <s v="65-74"/>
    <x v="1"/>
    <s v="F"/>
    <s v="J00-J99"/>
    <n v="19"/>
    <x v="4"/>
  </r>
  <r>
    <x v="1"/>
    <s v="65-74"/>
    <x v="1"/>
    <s v="F"/>
    <s v="K00-K93"/>
    <n v="14"/>
    <x v="9"/>
  </r>
  <r>
    <x v="1"/>
    <s v="65-74"/>
    <x v="1"/>
    <s v="F"/>
    <s v="M00-M99"/>
    <n v="4"/>
    <x v="5"/>
  </r>
  <r>
    <x v="1"/>
    <s v="65-74"/>
    <x v="1"/>
    <s v="F"/>
    <s v="N00-N99"/>
    <n v="4"/>
    <x v="11"/>
  </r>
  <r>
    <x v="1"/>
    <s v="65-74"/>
    <x v="1"/>
    <s v="F"/>
    <s v="Q00-Q99"/>
    <n v="1"/>
    <x v="5"/>
  </r>
  <r>
    <x v="1"/>
    <s v="65-74"/>
    <x v="1"/>
    <s v="F"/>
    <s v="R00-R99"/>
    <n v="9"/>
    <x v="5"/>
  </r>
  <r>
    <x v="1"/>
    <s v="65-74"/>
    <x v="1"/>
    <s v="F"/>
    <s v="V01-Y98"/>
    <n v="8"/>
    <x v="6"/>
  </r>
  <r>
    <x v="1"/>
    <s v="65-74"/>
    <x v="1"/>
    <s v="M"/>
    <s v="A00-B99"/>
    <n v="4"/>
    <x v="0"/>
  </r>
  <r>
    <x v="1"/>
    <s v="65-74"/>
    <x v="1"/>
    <s v="M"/>
    <s v="C00-D48"/>
    <n v="200"/>
    <x v="1"/>
  </r>
  <r>
    <x v="1"/>
    <s v="65-74"/>
    <x v="1"/>
    <s v="M"/>
    <s v="D50-D89"/>
    <n v="2"/>
    <x v="5"/>
  </r>
  <r>
    <x v="1"/>
    <s v="65-74"/>
    <x v="1"/>
    <s v="M"/>
    <s v="E00-E90"/>
    <n v="8"/>
    <x v="2"/>
  </r>
  <r>
    <x v="1"/>
    <s v="65-74"/>
    <x v="1"/>
    <s v="M"/>
    <s v="F00-F99"/>
    <n v="8"/>
    <x v="10"/>
  </r>
  <r>
    <x v="1"/>
    <s v="65-74"/>
    <x v="1"/>
    <s v="M"/>
    <s v="G00-G99"/>
    <n v="17"/>
    <x v="3"/>
  </r>
  <r>
    <x v="1"/>
    <s v="65-74"/>
    <x v="1"/>
    <s v="M"/>
    <s v="I00-I99"/>
    <n v="123"/>
    <x v="8"/>
  </r>
  <r>
    <x v="1"/>
    <s v="65-74"/>
    <x v="1"/>
    <s v="M"/>
    <s v="J00-J99"/>
    <n v="48"/>
    <x v="4"/>
  </r>
  <r>
    <x v="1"/>
    <s v="65-74"/>
    <x v="1"/>
    <s v="M"/>
    <s v="K00-K93"/>
    <n v="19"/>
    <x v="9"/>
  </r>
  <r>
    <x v="1"/>
    <s v="65-74"/>
    <x v="1"/>
    <s v="M"/>
    <s v="L00-L99"/>
    <n v="1"/>
    <x v="5"/>
  </r>
  <r>
    <x v="1"/>
    <s v="65-74"/>
    <x v="1"/>
    <s v="M"/>
    <s v="M00-M99"/>
    <n v="3"/>
    <x v="5"/>
  </r>
  <r>
    <x v="1"/>
    <s v="65-74"/>
    <x v="1"/>
    <s v="M"/>
    <s v="N00-N99"/>
    <n v="2"/>
    <x v="11"/>
  </r>
  <r>
    <x v="1"/>
    <s v="65-74"/>
    <x v="1"/>
    <s v="M"/>
    <s v="R00-R99"/>
    <n v="12"/>
    <x v="5"/>
  </r>
  <r>
    <x v="1"/>
    <s v="65-74"/>
    <x v="1"/>
    <s v="M"/>
    <s v="V01-Y98"/>
    <n v="19"/>
    <x v="6"/>
  </r>
  <r>
    <x v="1"/>
    <s v="75-84"/>
    <x v="1"/>
    <s v="F"/>
    <s v="A00-B99"/>
    <n v="12"/>
    <x v="0"/>
  </r>
  <r>
    <x v="1"/>
    <s v="75-84"/>
    <x v="1"/>
    <s v="F"/>
    <s v="C00-D48"/>
    <n v="183"/>
    <x v="1"/>
  </r>
  <r>
    <x v="1"/>
    <s v="75-84"/>
    <x v="1"/>
    <s v="F"/>
    <s v="D50-D89"/>
    <n v="2"/>
    <x v="5"/>
  </r>
  <r>
    <x v="1"/>
    <s v="75-84"/>
    <x v="1"/>
    <s v="F"/>
    <s v="E00-E90"/>
    <n v="15"/>
    <x v="2"/>
  </r>
  <r>
    <x v="1"/>
    <s v="75-84"/>
    <x v="1"/>
    <s v="F"/>
    <s v="F00-F99"/>
    <n v="30"/>
    <x v="10"/>
  </r>
  <r>
    <x v="1"/>
    <s v="75-84"/>
    <x v="1"/>
    <s v="F"/>
    <s v="G00-G99"/>
    <n v="45"/>
    <x v="3"/>
  </r>
  <r>
    <x v="1"/>
    <s v="75-84"/>
    <x v="1"/>
    <s v="F"/>
    <s v="I00-I99"/>
    <n v="248"/>
    <x v="8"/>
  </r>
  <r>
    <x v="1"/>
    <s v="75-84"/>
    <x v="1"/>
    <s v="F"/>
    <s v="J00-J99"/>
    <n v="79"/>
    <x v="4"/>
  </r>
  <r>
    <x v="1"/>
    <s v="75-84"/>
    <x v="1"/>
    <s v="F"/>
    <s v="K00-K93"/>
    <n v="28"/>
    <x v="9"/>
  </r>
  <r>
    <x v="1"/>
    <s v="75-84"/>
    <x v="1"/>
    <s v="F"/>
    <s v="M00-M99"/>
    <n v="5"/>
    <x v="5"/>
  </r>
  <r>
    <x v="1"/>
    <s v="75-84"/>
    <x v="1"/>
    <s v="F"/>
    <s v="N00-N99"/>
    <n v="14"/>
    <x v="11"/>
  </r>
  <r>
    <x v="1"/>
    <s v="75-84"/>
    <x v="1"/>
    <s v="F"/>
    <s v="R00-R99"/>
    <n v="16"/>
    <x v="5"/>
  </r>
  <r>
    <x v="1"/>
    <s v="75-84"/>
    <x v="1"/>
    <s v="F"/>
    <s v="V01-Y98"/>
    <n v="22"/>
    <x v="6"/>
  </r>
  <r>
    <x v="1"/>
    <s v="75-84"/>
    <x v="1"/>
    <s v="M"/>
    <s v="A00-B99"/>
    <n v="16"/>
    <x v="0"/>
  </r>
  <r>
    <x v="1"/>
    <s v="75-84"/>
    <x v="1"/>
    <s v="M"/>
    <s v="C00-D48"/>
    <n v="249"/>
    <x v="1"/>
  </r>
  <r>
    <x v="1"/>
    <s v="75-84"/>
    <x v="1"/>
    <s v="M"/>
    <s v="D50-D89"/>
    <n v="4"/>
    <x v="5"/>
  </r>
  <r>
    <x v="1"/>
    <s v="75-84"/>
    <x v="1"/>
    <s v="M"/>
    <s v="E00-E90"/>
    <n v="18"/>
    <x v="2"/>
  </r>
  <r>
    <x v="1"/>
    <s v="75-84"/>
    <x v="1"/>
    <s v="M"/>
    <s v="F00-F99"/>
    <n v="24"/>
    <x v="10"/>
  </r>
  <r>
    <x v="1"/>
    <s v="75-84"/>
    <x v="1"/>
    <s v="M"/>
    <s v="G00-G99"/>
    <n v="39"/>
    <x v="3"/>
  </r>
  <r>
    <x v="1"/>
    <s v="75-84"/>
    <x v="1"/>
    <s v="M"/>
    <s v="I00-I99"/>
    <n v="276"/>
    <x v="8"/>
  </r>
  <r>
    <x v="1"/>
    <s v="75-84"/>
    <x v="1"/>
    <s v="M"/>
    <s v="J00-J99"/>
    <n v="96"/>
    <x v="4"/>
  </r>
  <r>
    <x v="1"/>
    <s v="75-84"/>
    <x v="1"/>
    <s v="M"/>
    <s v="K00-K93"/>
    <n v="29"/>
    <x v="9"/>
  </r>
  <r>
    <x v="1"/>
    <s v="75-84"/>
    <x v="1"/>
    <s v="M"/>
    <s v="L00-L99"/>
    <n v="1"/>
    <x v="5"/>
  </r>
  <r>
    <x v="1"/>
    <s v="75-84"/>
    <x v="1"/>
    <s v="M"/>
    <s v="M00-M99"/>
    <n v="6"/>
    <x v="5"/>
  </r>
  <r>
    <x v="1"/>
    <s v="75-84"/>
    <x v="1"/>
    <s v="M"/>
    <s v="N00-N99"/>
    <n v="21"/>
    <x v="11"/>
  </r>
  <r>
    <x v="1"/>
    <s v="75-84"/>
    <x v="1"/>
    <s v="M"/>
    <s v="Q00-Q99"/>
    <n v="1"/>
    <x v="5"/>
  </r>
  <r>
    <x v="1"/>
    <s v="75-84"/>
    <x v="1"/>
    <s v="M"/>
    <s v="R00-R99"/>
    <n v="20"/>
    <x v="5"/>
  </r>
  <r>
    <x v="1"/>
    <s v="75-84"/>
    <x v="1"/>
    <s v="M"/>
    <s v="V01-Y98"/>
    <n v="24"/>
    <x v="6"/>
  </r>
  <r>
    <x v="1"/>
    <s v="85+"/>
    <x v="1"/>
    <s v="F"/>
    <s v="A00-B99"/>
    <n v="27"/>
    <x v="0"/>
  </r>
  <r>
    <x v="1"/>
    <s v="85+"/>
    <x v="1"/>
    <s v="F"/>
    <s v="C00-D48"/>
    <n v="148"/>
    <x v="1"/>
  </r>
  <r>
    <x v="1"/>
    <s v="85+"/>
    <x v="1"/>
    <s v="F"/>
    <s v="D50-D89"/>
    <n v="3"/>
    <x v="5"/>
  </r>
  <r>
    <x v="1"/>
    <s v="85+"/>
    <x v="1"/>
    <s v="F"/>
    <s v="E00-E90"/>
    <n v="23"/>
    <x v="2"/>
  </r>
  <r>
    <x v="1"/>
    <s v="85+"/>
    <x v="1"/>
    <s v="F"/>
    <s v="F00-F99"/>
    <n v="80"/>
    <x v="10"/>
  </r>
  <r>
    <x v="1"/>
    <s v="85+"/>
    <x v="1"/>
    <s v="F"/>
    <s v="G00-G99"/>
    <n v="40"/>
    <x v="3"/>
  </r>
  <r>
    <x v="1"/>
    <s v="85+"/>
    <x v="1"/>
    <s v="F"/>
    <s v="I00-I99"/>
    <n v="451"/>
    <x v="8"/>
  </r>
  <r>
    <x v="1"/>
    <s v="85+"/>
    <x v="1"/>
    <s v="F"/>
    <s v="J00-J99"/>
    <n v="110"/>
    <x v="4"/>
  </r>
  <r>
    <x v="1"/>
    <s v="85+"/>
    <x v="1"/>
    <s v="F"/>
    <s v="K00-K93"/>
    <n v="45"/>
    <x v="9"/>
  </r>
  <r>
    <x v="1"/>
    <s v="85+"/>
    <x v="1"/>
    <s v="F"/>
    <s v="L00-L99"/>
    <n v="2"/>
    <x v="5"/>
  </r>
  <r>
    <x v="1"/>
    <s v="85+"/>
    <x v="1"/>
    <s v="F"/>
    <s v="M00-M99"/>
    <n v="4"/>
    <x v="5"/>
  </r>
  <r>
    <x v="1"/>
    <s v="85+"/>
    <x v="1"/>
    <s v="F"/>
    <s v="N00-N99"/>
    <n v="32"/>
    <x v="11"/>
  </r>
  <r>
    <x v="1"/>
    <s v="85+"/>
    <x v="1"/>
    <s v="F"/>
    <s v="R00-R99"/>
    <n v="61"/>
    <x v="5"/>
  </r>
  <r>
    <x v="1"/>
    <s v="85+"/>
    <x v="1"/>
    <s v="F"/>
    <s v="V01-Y98"/>
    <n v="29"/>
    <x v="6"/>
  </r>
  <r>
    <x v="1"/>
    <s v="85+"/>
    <x v="1"/>
    <s v="M"/>
    <s v="A00-B99"/>
    <n v="13"/>
    <x v="0"/>
  </r>
  <r>
    <x v="1"/>
    <s v="85+"/>
    <x v="1"/>
    <s v="M"/>
    <s v="C00-D48"/>
    <n v="94"/>
    <x v="1"/>
  </r>
  <r>
    <x v="1"/>
    <s v="85+"/>
    <x v="1"/>
    <s v="M"/>
    <s v="D50-D89"/>
    <n v="3"/>
    <x v="5"/>
  </r>
  <r>
    <x v="1"/>
    <s v="85+"/>
    <x v="1"/>
    <s v="M"/>
    <s v="E00-E90"/>
    <n v="13"/>
    <x v="2"/>
  </r>
  <r>
    <x v="1"/>
    <s v="85+"/>
    <x v="1"/>
    <s v="M"/>
    <s v="F00-F99"/>
    <n v="32"/>
    <x v="10"/>
  </r>
  <r>
    <x v="1"/>
    <s v="85+"/>
    <x v="1"/>
    <s v="M"/>
    <s v="G00-G99"/>
    <n v="27"/>
    <x v="3"/>
  </r>
  <r>
    <x v="1"/>
    <s v="85+"/>
    <x v="1"/>
    <s v="M"/>
    <s v="I00-I99"/>
    <n v="216"/>
    <x v="8"/>
  </r>
  <r>
    <x v="1"/>
    <s v="85+"/>
    <x v="1"/>
    <s v="M"/>
    <s v="J00-J99"/>
    <n v="87"/>
    <x v="4"/>
  </r>
  <r>
    <x v="1"/>
    <s v="85+"/>
    <x v="1"/>
    <s v="M"/>
    <s v="K00-K93"/>
    <n v="16"/>
    <x v="9"/>
  </r>
  <r>
    <x v="1"/>
    <s v="85+"/>
    <x v="1"/>
    <s v="M"/>
    <s v="L00-L99"/>
    <n v="6"/>
    <x v="5"/>
  </r>
  <r>
    <x v="1"/>
    <s v="85+"/>
    <x v="1"/>
    <s v="M"/>
    <s v="N00-N99"/>
    <n v="19"/>
    <x v="11"/>
  </r>
  <r>
    <x v="1"/>
    <s v="85+"/>
    <x v="1"/>
    <s v="M"/>
    <s v="R00-R99"/>
    <n v="10"/>
    <x v="5"/>
  </r>
  <r>
    <x v="1"/>
    <s v="85+"/>
    <x v="1"/>
    <s v="M"/>
    <s v="V01-Y98"/>
    <n v="16"/>
    <x v="6"/>
  </r>
  <r>
    <x v="2"/>
    <s v="0-24"/>
    <x v="0"/>
    <s v="F"/>
    <s v="E00-E90"/>
    <n v="1"/>
    <x v="2"/>
  </r>
  <r>
    <x v="2"/>
    <s v="0-24"/>
    <x v="0"/>
    <s v="F"/>
    <s v="F00-F99"/>
    <n v="1"/>
    <x v="10"/>
  </r>
  <r>
    <x v="2"/>
    <s v="0-24"/>
    <x v="0"/>
    <s v="F"/>
    <s v="J00-J99"/>
    <n v="2"/>
    <x v="4"/>
  </r>
  <r>
    <x v="2"/>
    <s v="0-24"/>
    <x v="0"/>
    <s v="F"/>
    <s v="P00-P96"/>
    <n v="7"/>
    <x v="5"/>
  </r>
  <r>
    <x v="2"/>
    <s v="0-24"/>
    <x v="0"/>
    <s v="F"/>
    <s v="Q00-Q99"/>
    <n v="1"/>
    <x v="5"/>
  </r>
  <r>
    <x v="2"/>
    <s v="0-24"/>
    <x v="0"/>
    <s v="F"/>
    <s v="R00-R99"/>
    <n v="1"/>
    <x v="5"/>
  </r>
  <r>
    <x v="2"/>
    <s v="0-24"/>
    <x v="0"/>
    <s v="F"/>
    <s v="V01-Y98"/>
    <n v="7"/>
    <x v="6"/>
  </r>
  <r>
    <x v="2"/>
    <s v="0-24"/>
    <x v="0"/>
    <s v="M"/>
    <s v="C00-D48"/>
    <n v="2"/>
    <x v="1"/>
  </r>
  <r>
    <x v="2"/>
    <s v="0-24"/>
    <x v="0"/>
    <s v="M"/>
    <s v="E00-E90"/>
    <n v="1"/>
    <x v="2"/>
  </r>
  <r>
    <x v="2"/>
    <s v="0-24"/>
    <x v="0"/>
    <s v="M"/>
    <s v="G00-G99"/>
    <n v="2"/>
    <x v="3"/>
  </r>
  <r>
    <x v="2"/>
    <s v="0-24"/>
    <x v="0"/>
    <s v="M"/>
    <s v="K00-K93"/>
    <n v="1"/>
    <x v="9"/>
  </r>
  <r>
    <x v="2"/>
    <s v="0-24"/>
    <x v="0"/>
    <s v="M"/>
    <s v="P00-P96"/>
    <n v="10"/>
    <x v="5"/>
  </r>
  <r>
    <x v="2"/>
    <s v="0-24"/>
    <x v="0"/>
    <s v="M"/>
    <s v="Q00-Q99"/>
    <n v="5"/>
    <x v="5"/>
  </r>
  <r>
    <x v="2"/>
    <s v="0-24"/>
    <x v="0"/>
    <s v="M"/>
    <s v="R00-R99"/>
    <n v="5"/>
    <x v="5"/>
  </r>
  <r>
    <x v="2"/>
    <s v="0-24"/>
    <x v="0"/>
    <s v="M"/>
    <s v="V01-Y98"/>
    <n v="17"/>
    <x v="6"/>
  </r>
  <r>
    <x v="2"/>
    <s v="25-44"/>
    <x v="0"/>
    <s v="F"/>
    <s v="C00-D48"/>
    <n v="17"/>
    <x v="1"/>
  </r>
  <r>
    <x v="2"/>
    <s v="25-44"/>
    <x v="0"/>
    <s v="F"/>
    <s v="E00-E90"/>
    <n v="1"/>
    <x v="2"/>
  </r>
  <r>
    <x v="2"/>
    <s v="25-44"/>
    <x v="0"/>
    <s v="F"/>
    <s v="G00-G99"/>
    <n v="2"/>
    <x v="3"/>
  </r>
  <r>
    <x v="2"/>
    <s v="25-44"/>
    <x v="0"/>
    <s v="F"/>
    <s v="I00-I99"/>
    <n v="4"/>
    <x v="8"/>
  </r>
  <r>
    <x v="2"/>
    <s v="25-44"/>
    <x v="0"/>
    <s v="F"/>
    <s v="R00-R99"/>
    <n v="1"/>
    <x v="5"/>
  </r>
  <r>
    <x v="2"/>
    <s v="25-44"/>
    <x v="0"/>
    <s v="F"/>
    <s v="V01-Y98"/>
    <n v="9"/>
    <x v="6"/>
  </r>
  <r>
    <x v="2"/>
    <s v="25-44"/>
    <x v="0"/>
    <s v="M"/>
    <s v="A00-B99"/>
    <n v="1"/>
    <x v="0"/>
  </r>
  <r>
    <x v="2"/>
    <s v="25-44"/>
    <x v="0"/>
    <s v="M"/>
    <s v="C00-D48"/>
    <n v="9"/>
    <x v="1"/>
  </r>
  <r>
    <x v="2"/>
    <s v="25-44"/>
    <x v="0"/>
    <s v="M"/>
    <s v="E00-E90"/>
    <n v="1"/>
    <x v="2"/>
  </r>
  <r>
    <x v="2"/>
    <s v="25-44"/>
    <x v="0"/>
    <s v="M"/>
    <s v="F00-F99"/>
    <n v="1"/>
    <x v="10"/>
  </r>
  <r>
    <x v="2"/>
    <s v="25-44"/>
    <x v="0"/>
    <s v="M"/>
    <s v="G00-G99"/>
    <n v="2"/>
    <x v="3"/>
  </r>
  <r>
    <x v="2"/>
    <s v="25-44"/>
    <x v="0"/>
    <s v="M"/>
    <s v="I00-I99"/>
    <n v="14"/>
    <x v="8"/>
  </r>
  <r>
    <x v="2"/>
    <s v="25-44"/>
    <x v="0"/>
    <s v="M"/>
    <s v="J00-J99"/>
    <n v="2"/>
    <x v="4"/>
  </r>
  <r>
    <x v="2"/>
    <s v="25-44"/>
    <x v="0"/>
    <s v="M"/>
    <s v="R00-R99"/>
    <n v="4"/>
    <x v="5"/>
  </r>
  <r>
    <x v="2"/>
    <s v="25-44"/>
    <x v="0"/>
    <s v="M"/>
    <s v="V01-Y98"/>
    <n v="32"/>
    <x v="6"/>
  </r>
  <r>
    <x v="2"/>
    <s v="45-64"/>
    <x v="0"/>
    <s v="F"/>
    <s v="A00-B99"/>
    <n v="3"/>
    <x v="0"/>
  </r>
  <r>
    <x v="2"/>
    <s v="45-64"/>
    <x v="0"/>
    <s v="F"/>
    <s v="C00-D48"/>
    <n v="119"/>
    <x v="1"/>
  </r>
  <r>
    <x v="2"/>
    <s v="45-64"/>
    <x v="0"/>
    <s v="F"/>
    <s v="E00-E90"/>
    <n v="4"/>
    <x v="2"/>
  </r>
  <r>
    <x v="2"/>
    <s v="45-64"/>
    <x v="0"/>
    <s v="F"/>
    <s v="F00-F99"/>
    <n v="2"/>
    <x v="10"/>
  </r>
  <r>
    <x v="2"/>
    <s v="45-64"/>
    <x v="0"/>
    <s v="F"/>
    <s v="G00-G99"/>
    <n v="5"/>
    <x v="3"/>
  </r>
  <r>
    <x v="2"/>
    <s v="45-64"/>
    <x v="0"/>
    <s v="F"/>
    <s v="I00-I99"/>
    <n v="29"/>
    <x v="8"/>
  </r>
  <r>
    <x v="2"/>
    <s v="45-64"/>
    <x v="0"/>
    <s v="F"/>
    <s v="J00-J99"/>
    <n v="11"/>
    <x v="4"/>
  </r>
  <r>
    <x v="2"/>
    <s v="45-64"/>
    <x v="0"/>
    <s v="F"/>
    <s v="K00-K93"/>
    <n v="15"/>
    <x v="9"/>
  </r>
  <r>
    <x v="2"/>
    <s v="45-64"/>
    <x v="0"/>
    <s v="F"/>
    <s v="M00-M99"/>
    <n v="1"/>
    <x v="5"/>
  </r>
  <r>
    <x v="2"/>
    <s v="45-64"/>
    <x v="0"/>
    <s v="F"/>
    <s v="N00-N99"/>
    <n v="1"/>
    <x v="11"/>
  </r>
  <r>
    <x v="2"/>
    <s v="45-64"/>
    <x v="0"/>
    <s v="F"/>
    <s v="R00-R99"/>
    <n v="6"/>
    <x v="5"/>
  </r>
  <r>
    <x v="2"/>
    <s v="45-64"/>
    <x v="0"/>
    <s v="F"/>
    <s v="V01-Y98"/>
    <n v="17"/>
    <x v="6"/>
  </r>
  <r>
    <x v="2"/>
    <s v="45-64"/>
    <x v="0"/>
    <s v="M"/>
    <s v="A00-B99"/>
    <n v="4"/>
    <x v="0"/>
  </r>
  <r>
    <x v="2"/>
    <s v="45-64"/>
    <x v="0"/>
    <s v="M"/>
    <s v="C00-D48"/>
    <n v="143"/>
    <x v="1"/>
  </r>
  <r>
    <x v="2"/>
    <s v="45-64"/>
    <x v="0"/>
    <s v="M"/>
    <s v="E00-E90"/>
    <n v="4"/>
    <x v="2"/>
  </r>
  <r>
    <x v="2"/>
    <s v="45-64"/>
    <x v="0"/>
    <s v="M"/>
    <s v="F00-F99"/>
    <n v="9"/>
    <x v="10"/>
  </r>
  <r>
    <x v="2"/>
    <s v="45-64"/>
    <x v="0"/>
    <s v="M"/>
    <s v="G00-G99"/>
    <n v="11"/>
    <x v="3"/>
  </r>
  <r>
    <x v="2"/>
    <s v="45-64"/>
    <x v="0"/>
    <s v="M"/>
    <s v="I00-I99"/>
    <n v="80"/>
    <x v="8"/>
  </r>
  <r>
    <x v="2"/>
    <s v="45-64"/>
    <x v="0"/>
    <s v="M"/>
    <s v="J00-J99"/>
    <n v="24"/>
    <x v="4"/>
  </r>
  <r>
    <x v="2"/>
    <s v="45-64"/>
    <x v="0"/>
    <s v="M"/>
    <s v="K00-K93"/>
    <n v="36"/>
    <x v="9"/>
  </r>
  <r>
    <x v="2"/>
    <s v="45-64"/>
    <x v="0"/>
    <s v="M"/>
    <s v="L00-L99"/>
    <n v="1"/>
    <x v="5"/>
  </r>
  <r>
    <x v="2"/>
    <s v="45-64"/>
    <x v="0"/>
    <s v="M"/>
    <s v="M00-M99"/>
    <n v="2"/>
    <x v="5"/>
  </r>
  <r>
    <x v="2"/>
    <s v="45-64"/>
    <x v="0"/>
    <s v="M"/>
    <s v="N00-N99"/>
    <n v="4"/>
    <x v="11"/>
  </r>
  <r>
    <x v="2"/>
    <s v="45-64"/>
    <x v="0"/>
    <s v="M"/>
    <s v="Q00-Q99"/>
    <n v="1"/>
    <x v="5"/>
  </r>
  <r>
    <x v="2"/>
    <s v="45-64"/>
    <x v="0"/>
    <s v="M"/>
    <s v="R00-R99"/>
    <n v="24"/>
    <x v="5"/>
  </r>
  <r>
    <x v="2"/>
    <s v="45-64"/>
    <x v="0"/>
    <s v="M"/>
    <s v="V01-Y98"/>
    <n v="41"/>
    <x v="6"/>
  </r>
  <r>
    <x v="2"/>
    <s v="65-74"/>
    <x v="1"/>
    <s v="F"/>
    <s v="A00-B99"/>
    <n v="9"/>
    <x v="0"/>
  </r>
  <r>
    <x v="2"/>
    <s v="65-74"/>
    <x v="1"/>
    <s v="F"/>
    <s v="C00-D48"/>
    <n v="116"/>
    <x v="1"/>
  </r>
  <r>
    <x v="2"/>
    <s v="65-74"/>
    <x v="1"/>
    <s v="F"/>
    <s v="E00-E90"/>
    <n v="10"/>
    <x v="2"/>
  </r>
  <r>
    <x v="2"/>
    <s v="65-74"/>
    <x v="1"/>
    <s v="F"/>
    <s v="F00-F99"/>
    <n v="4"/>
    <x v="10"/>
  </r>
  <r>
    <x v="2"/>
    <s v="65-74"/>
    <x v="1"/>
    <s v="F"/>
    <s v="G00-G99"/>
    <n v="11"/>
    <x v="3"/>
  </r>
  <r>
    <x v="2"/>
    <s v="65-74"/>
    <x v="1"/>
    <s v="F"/>
    <s v="I00-I99"/>
    <n v="48"/>
    <x v="8"/>
  </r>
  <r>
    <x v="2"/>
    <s v="65-74"/>
    <x v="1"/>
    <s v="F"/>
    <s v="J00-J99"/>
    <n v="13"/>
    <x v="4"/>
  </r>
  <r>
    <x v="2"/>
    <s v="65-74"/>
    <x v="1"/>
    <s v="F"/>
    <s v="K00-K93"/>
    <n v="9"/>
    <x v="9"/>
  </r>
  <r>
    <x v="2"/>
    <s v="65-74"/>
    <x v="1"/>
    <s v="F"/>
    <s v="M00-M99"/>
    <n v="2"/>
    <x v="5"/>
  </r>
  <r>
    <x v="2"/>
    <s v="65-74"/>
    <x v="1"/>
    <s v="F"/>
    <s v="N00-N99"/>
    <n v="3"/>
    <x v="11"/>
  </r>
  <r>
    <x v="2"/>
    <s v="65-74"/>
    <x v="1"/>
    <s v="F"/>
    <s v="R00-R99"/>
    <n v="7"/>
    <x v="5"/>
  </r>
  <r>
    <x v="2"/>
    <s v="65-74"/>
    <x v="1"/>
    <s v="F"/>
    <s v="V01-Y98"/>
    <n v="20"/>
    <x v="6"/>
  </r>
  <r>
    <x v="2"/>
    <s v="65-74"/>
    <x v="1"/>
    <s v="M"/>
    <s v="A00-B99"/>
    <n v="15"/>
    <x v="0"/>
  </r>
  <r>
    <x v="2"/>
    <s v="65-74"/>
    <x v="1"/>
    <s v="M"/>
    <s v="C00-D48"/>
    <n v="180"/>
    <x v="1"/>
  </r>
  <r>
    <x v="2"/>
    <s v="65-74"/>
    <x v="1"/>
    <s v="M"/>
    <s v="D50-D89"/>
    <n v="2"/>
    <x v="5"/>
  </r>
  <r>
    <x v="2"/>
    <s v="65-74"/>
    <x v="1"/>
    <s v="M"/>
    <s v="E00-E90"/>
    <n v="6"/>
    <x v="2"/>
  </r>
  <r>
    <x v="2"/>
    <s v="65-74"/>
    <x v="1"/>
    <s v="M"/>
    <s v="F00-F99"/>
    <n v="8"/>
    <x v="10"/>
  </r>
  <r>
    <x v="2"/>
    <s v="65-74"/>
    <x v="1"/>
    <s v="M"/>
    <s v="G00-G99"/>
    <n v="9"/>
    <x v="3"/>
  </r>
  <r>
    <x v="2"/>
    <s v="65-74"/>
    <x v="1"/>
    <s v="M"/>
    <s v="I00-I99"/>
    <n v="120"/>
    <x v="8"/>
  </r>
  <r>
    <x v="2"/>
    <s v="65-74"/>
    <x v="1"/>
    <s v="M"/>
    <s v="J00-J99"/>
    <n v="53"/>
    <x v="4"/>
  </r>
  <r>
    <x v="2"/>
    <s v="65-74"/>
    <x v="1"/>
    <s v="M"/>
    <s v="K00-K93"/>
    <n v="21"/>
    <x v="9"/>
  </r>
  <r>
    <x v="2"/>
    <s v="65-74"/>
    <x v="1"/>
    <s v="M"/>
    <s v="L00-L99"/>
    <n v="1"/>
    <x v="5"/>
  </r>
  <r>
    <x v="2"/>
    <s v="65-74"/>
    <x v="1"/>
    <s v="M"/>
    <s v="M00-M99"/>
    <n v="2"/>
    <x v="5"/>
  </r>
  <r>
    <x v="2"/>
    <s v="65-74"/>
    <x v="1"/>
    <s v="M"/>
    <s v="N00-N99"/>
    <n v="9"/>
    <x v="11"/>
  </r>
  <r>
    <x v="2"/>
    <s v="65-74"/>
    <x v="1"/>
    <s v="M"/>
    <s v="R00-R99"/>
    <n v="24"/>
    <x v="5"/>
  </r>
  <r>
    <x v="2"/>
    <s v="65-74"/>
    <x v="1"/>
    <s v="M"/>
    <s v="V01-Y98"/>
    <n v="26"/>
    <x v="6"/>
  </r>
  <r>
    <x v="2"/>
    <s v="75-84"/>
    <x v="1"/>
    <s v="F"/>
    <s v="A00-B99"/>
    <n v="18"/>
    <x v="0"/>
  </r>
  <r>
    <x v="2"/>
    <s v="75-84"/>
    <x v="1"/>
    <s v="F"/>
    <s v="C00-D48"/>
    <n v="178"/>
    <x v="1"/>
  </r>
  <r>
    <x v="2"/>
    <s v="75-84"/>
    <x v="1"/>
    <s v="F"/>
    <s v="D50-D89"/>
    <n v="2"/>
    <x v="5"/>
  </r>
  <r>
    <x v="2"/>
    <s v="75-84"/>
    <x v="1"/>
    <s v="F"/>
    <s v="E00-E90"/>
    <n v="16"/>
    <x v="2"/>
  </r>
  <r>
    <x v="2"/>
    <s v="75-84"/>
    <x v="1"/>
    <s v="F"/>
    <s v="F00-F99"/>
    <n v="34"/>
    <x v="10"/>
  </r>
  <r>
    <x v="2"/>
    <s v="75-84"/>
    <x v="1"/>
    <s v="F"/>
    <s v="G00-G99"/>
    <n v="25"/>
    <x v="3"/>
  </r>
  <r>
    <x v="2"/>
    <s v="75-84"/>
    <x v="1"/>
    <s v="F"/>
    <s v="I00-I99"/>
    <n v="249"/>
    <x v="8"/>
  </r>
  <r>
    <x v="2"/>
    <s v="75-84"/>
    <x v="1"/>
    <s v="F"/>
    <s v="J00-J99"/>
    <n v="49"/>
    <x v="4"/>
  </r>
  <r>
    <x v="2"/>
    <s v="75-84"/>
    <x v="1"/>
    <s v="F"/>
    <s v="K00-K93"/>
    <n v="26"/>
    <x v="9"/>
  </r>
  <r>
    <x v="2"/>
    <s v="75-84"/>
    <x v="1"/>
    <s v="F"/>
    <s v="L00-L99"/>
    <n v="2"/>
    <x v="5"/>
  </r>
  <r>
    <x v="2"/>
    <s v="75-84"/>
    <x v="1"/>
    <s v="F"/>
    <s v="M00-M99"/>
    <n v="4"/>
    <x v="5"/>
  </r>
  <r>
    <x v="2"/>
    <s v="75-84"/>
    <x v="1"/>
    <s v="F"/>
    <s v="N00-N99"/>
    <n v="17"/>
    <x v="11"/>
  </r>
  <r>
    <x v="2"/>
    <s v="75-84"/>
    <x v="1"/>
    <s v="F"/>
    <s v="R00-R99"/>
    <n v="26"/>
    <x v="5"/>
  </r>
  <r>
    <x v="2"/>
    <s v="75-84"/>
    <x v="1"/>
    <s v="F"/>
    <s v="V01-Y98"/>
    <n v="29"/>
    <x v="6"/>
  </r>
  <r>
    <x v="2"/>
    <s v="75-84"/>
    <x v="1"/>
    <s v="M"/>
    <s v="A00-B99"/>
    <n v="22"/>
    <x v="0"/>
  </r>
  <r>
    <x v="2"/>
    <s v="75-84"/>
    <x v="1"/>
    <s v="M"/>
    <s v="C00-D48"/>
    <n v="276"/>
    <x v="1"/>
  </r>
  <r>
    <x v="2"/>
    <s v="75-84"/>
    <x v="1"/>
    <s v="M"/>
    <s v="D50-D89"/>
    <n v="2"/>
    <x v="5"/>
  </r>
  <r>
    <x v="2"/>
    <s v="75-84"/>
    <x v="1"/>
    <s v="M"/>
    <s v="E00-E90"/>
    <n v="10"/>
    <x v="2"/>
  </r>
  <r>
    <x v="2"/>
    <s v="75-84"/>
    <x v="1"/>
    <s v="M"/>
    <s v="F00-F99"/>
    <n v="17"/>
    <x v="10"/>
  </r>
  <r>
    <x v="2"/>
    <s v="75-84"/>
    <x v="1"/>
    <s v="M"/>
    <s v="G00-G99"/>
    <n v="40"/>
    <x v="3"/>
  </r>
  <r>
    <x v="2"/>
    <s v="75-84"/>
    <x v="1"/>
    <s v="M"/>
    <s v="I00-I99"/>
    <n v="259"/>
    <x v="8"/>
  </r>
  <r>
    <x v="2"/>
    <s v="75-84"/>
    <x v="1"/>
    <s v="M"/>
    <s v="J00-J99"/>
    <n v="116"/>
    <x v="4"/>
  </r>
  <r>
    <x v="2"/>
    <s v="75-84"/>
    <x v="1"/>
    <s v="M"/>
    <s v="K00-K93"/>
    <n v="27"/>
    <x v="9"/>
  </r>
  <r>
    <x v="2"/>
    <s v="75-84"/>
    <x v="1"/>
    <s v="M"/>
    <s v="L00-L99"/>
    <n v="1"/>
    <x v="5"/>
  </r>
  <r>
    <x v="2"/>
    <s v="75-84"/>
    <x v="1"/>
    <s v="M"/>
    <s v="M00-M99"/>
    <n v="3"/>
    <x v="5"/>
  </r>
  <r>
    <x v="2"/>
    <s v="75-84"/>
    <x v="1"/>
    <s v="M"/>
    <s v="N00-N99"/>
    <n v="24"/>
    <x v="11"/>
  </r>
  <r>
    <x v="2"/>
    <s v="75-84"/>
    <x v="1"/>
    <s v="M"/>
    <s v="R00-R99"/>
    <n v="23"/>
    <x v="5"/>
  </r>
  <r>
    <x v="2"/>
    <s v="75-84"/>
    <x v="1"/>
    <s v="M"/>
    <s v="V01-Y98"/>
    <n v="31"/>
    <x v="6"/>
  </r>
  <r>
    <x v="2"/>
    <s v="85+"/>
    <x v="1"/>
    <s v="F"/>
    <s v="A00-B99"/>
    <n v="16"/>
    <x v="0"/>
  </r>
  <r>
    <x v="2"/>
    <s v="85+"/>
    <x v="1"/>
    <s v="F"/>
    <s v="C00-D48"/>
    <n v="151"/>
    <x v="1"/>
  </r>
  <r>
    <x v="2"/>
    <s v="85+"/>
    <x v="1"/>
    <s v="F"/>
    <s v="D50-D89"/>
    <n v="4"/>
    <x v="5"/>
  </r>
  <r>
    <x v="2"/>
    <s v="85+"/>
    <x v="1"/>
    <s v="F"/>
    <s v="E00-E90"/>
    <n v="31"/>
    <x v="2"/>
  </r>
  <r>
    <x v="2"/>
    <s v="85+"/>
    <x v="1"/>
    <s v="F"/>
    <s v="F00-F99"/>
    <n v="76"/>
    <x v="10"/>
  </r>
  <r>
    <x v="2"/>
    <s v="85+"/>
    <x v="1"/>
    <s v="F"/>
    <s v="G00-G99"/>
    <n v="35"/>
    <x v="3"/>
  </r>
  <r>
    <x v="2"/>
    <s v="85+"/>
    <x v="1"/>
    <s v="F"/>
    <s v="I00-I99"/>
    <n v="453"/>
    <x v="8"/>
  </r>
  <r>
    <x v="2"/>
    <s v="85+"/>
    <x v="1"/>
    <s v="F"/>
    <s v="J00-J99"/>
    <n v="132"/>
    <x v="4"/>
  </r>
  <r>
    <x v="2"/>
    <s v="85+"/>
    <x v="1"/>
    <s v="F"/>
    <s v="K00-K93"/>
    <n v="38"/>
    <x v="9"/>
  </r>
  <r>
    <x v="2"/>
    <s v="85+"/>
    <x v="1"/>
    <s v="F"/>
    <s v="L00-L99"/>
    <n v="6"/>
    <x v="5"/>
  </r>
  <r>
    <x v="2"/>
    <s v="85+"/>
    <x v="1"/>
    <s v="F"/>
    <s v="M00-M99"/>
    <n v="2"/>
    <x v="5"/>
  </r>
  <r>
    <x v="2"/>
    <s v="85+"/>
    <x v="1"/>
    <s v="F"/>
    <s v="N00-N99"/>
    <n v="39"/>
    <x v="11"/>
  </r>
  <r>
    <x v="2"/>
    <s v="85+"/>
    <x v="1"/>
    <s v="F"/>
    <s v="R00-R99"/>
    <n v="66"/>
    <x v="5"/>
  </r>
  <r>
    <x v="2"/>
    <s v="85+"/>
    <x v="1"/>
    <s v="F"/>
    <s v="V01-Y98"/>
    <n v="27"/>
    <x v="6"/>
  </r>
  <r>
    <x v="2"/>
    <s v="85+"/>
    <x v="1"/>
    <s v="M"/>
    <s v="A00-B99"/>
    <n v="15"/>
    <x v="0"/>
  </r>
  <r>
    <x v="2"/>
    <s v="85+"/>
    <x v="1"/>
    <s v="M"/>
    <s v="C00-D48"/>
    <n v="131"/>
    <x v="1"/>
  </r>
  <r>
    <x v="2"/>
    <s v="85+"/>
    <x v="1"/>
    <s v="M"/>
    <s v="E00-E90"/>
    <n v="5"/>
    <x v="2"/>
  </r>
  <r>
    <x v="2"/>
    <s v="85+"/>
    <x v="1"/>
    <s v="M"/>
    <s v="F00-F99"/>
    <n v="31"/>
    <x v="10"/>
  </r>
  <r>
    <x v="2"/>
    <s v="85+"/>
    <x v="1"/>
    <s v="M"/>
    <s v="G00-G99"/>
    <n v="17"/>
    <x v="3"/>
  </r>
  <r>
    <x v="2"/>
    <s v="85+"/>
    <x v="1"/>
    <s v="M"/>
    <s v="I00-I99"/>
    <n v="233"/>
    <x v="8"/>
  </r>
  <r>
    <x v="2"/>
    <s v="85+"/>
    <x v="1"/>
    <s v="M"/>
    <s v="J00-J99"/>
    <n v="110"/>
    <x v="4"/>
  </r>
  <r>
    <x v="2"/>
    <s v="85+"/>
    <x v="1"/>
    <s v="M"/>
    <s v="K00-K93"/>
    <n v="24"/>
    <x v="9"/>
  </r>
  <r>
    <x v="2"/>
    <s v="85+"/>
    <x v="1"/>
    <s v="M"/>
    <s v="M00-M99"/>
    <n v="3"/>
    <x v="5"/>
  </r>
  <r>
    <x v="2"/>
    <s v="85+"/>
    <x v="1"/>
    <s v="M"/>
    <s v="N00-N99"/>
    <n v="18"/>
    <x v="11"/>
  </r>
  <r>
    <x v="2"/>
    <s v="85+"/>
    <x v="1"/>
    <s v="M"/>
    <s v="R00-R99"/>
    <n v="19"/>
    <x v="5"/>
  </r>
  <r>
    <x v="2"/>
    <s v="85+"/>
    <x v="1"/>
    <s v="M"/>
    <s v="V01-Y98"/>
    <n v="23"/>
    <x v="6"/>
  </r>
  <r>
    <x v="3"/>
    <s v="0-24"/>
    <x v="0"/>
    <s v="F"/>
    <s v="A00-B99"/>
    <n v="2"/>
    <x v="0"/>
  </r>
  <r>
    <x v="3"/>
    <s v="0-24"/>
    <x v="0"/>
    <s v="F"/>
    <s v="E00-E90"/>
    <n v="1"/>
    <x v="2"/>
  </r>
  <r>
    <x v="3"/>
    <s v="0-24"/>
    <x v="0"/>
    <s v="F"/>
    <s v="G00-G99"/>
    <n v="3"/>
    <x v="3"/>
  </r>
  <r>
    <x v="3"/>
    <s v="0-24"/>
    <x v="0"/>
    <s v="F"/>
    <s v="I00-I99"/>
    <n v="2"/>
    <x v="8"/>
  </r>
  <r>
    <x v="3"/>
    <s v="0-24"/>
    <x v="0"/>
    <s v="F"/>
    <s v="P00-P96"/>
    <n v="4"/>
    <x v="5"/>
  </r>
  <r>
    <x v="3"/>
    <s v="0-24"/>
    <x v="0"/>
    <s v="F"/>
    <s v="Q00-Q99"/>
    <n v="4"/>
    <x v="5"/>
  </r>
  <r>
    <x v="3"/>
    <s v="0-24"/>
    <x v="0"/>
    <s v="F"/>
    <s v="V01-Y98"/>
    <n v="6"/>
    <x v="6"/>
  </r>
  <r>
    <x v="3"/>
    <s v="0-24"/>
    <x v="0"/>
    <s v="M"/>
    <s v="C00-D48"/>
    <n v="1"/>
    <x v="1"/>
  </r>
  <r>
    <x v="3"/>
    <s v="0-24"/>
    <x v="0"/>
    <s v="M"/>
    <s v="G00-G99"/>
    <n v="2"/>
    <x v="3"/>
  </r>
  <r>
    <x v="3"/>
    <s v="0-24"/>
    <x v="0"/>
    <s v="M"/>
    <s v="I00-I99"/>
    <n v="1"/>
    <x v="8"/>
  </r>
  <r>
    <x v="3"/>
    <s v="0-24"/>
    <x v="0"/>
    <s v="M"/>
    <s v="K00-K93"/>
    <n v="1"/>
    <x v="9"/>
  </r>
  <r>
    <x v="3"/>
    <s v="0-24"/>
    <x v="0"/>
    <s v="M"/>
    <s v="P00-P96"/>
    <n v="5"/>
    <x v="5"/>
  </r>
  <r>
    <x v="3"/>
    <s v="0-24"/>
    <x v="0"/>
    <s v="M"/>
    <s v="Q00-Q99"/>
    <n v="6"/>
    <x v="5"/>
  </r>
  <r>
    <x v="3"/>
    <s v="0-24"/>
    <x v="0"/>
    <s v="M"/>
    <s v="R00-R99"/>
    <n v="2"/>
    <x v="5"/>
  </r>
  <r>
    <x v="3"/>
    <s v="0-24"/>
    <x v="0"/>
    <s v="M"/>
    <s v="V01-Y98"/>
    <n v="17"/>
    <x v="6"/>
  </r>
  <r>
    <x v="3"/>
    <s v="25-44"/>
    <x v="0"/>
    <s v="F"/>
    <s v="A00-B99"/>
    <n v="1"/>
    <x v="0"/>
  </r>
  <r>
    <x v="3"/>
    <s v="25-44"/>
    <x v="0"/>
    <s v="F"/>
    <s v="C00-D48"/>
    <n v="11"/>
    <x v="1"/>
  </r>
  <r>
    <x v="3"/>
    <s v="25-44"/>
    <x v="0"/>
    <s v="F"/>
    <s v="E00-E90"/>
    <n v="1"/>
    <x v="2"/>
  </r>
  <r>
    <x v="3"/>
    <s v="25-44"/>
    <x v="0"/>
    <s v="F"/>
    <s v="F00-F99"/>
    <n v="1"/>
    <x v="10"/>
  </r>
  <r>
    <x v="3"/>
    <s v="25-44"/>
    <x v="0"/>
    <s v="F"/>
    <s v="G00-G99"/>
    <n v="2"/>
    <x v="3"/>
  </r>
  <r>
    <x v="3"/>
    <s v="25-44"/>
    <x v="0"/>
    <s v="F"/>
    <s v="I00-I99"/>
    <n v="5"/>
    <x v="8"/>
  </r>
  <r>
    <x v="3"/>
    <s v="25-44"/>
    <x v="0"/>
    <s v="F"/>
    <s v="J00-J99"/>
    <n v="4"/>
    <x v="4"/>
  </r>
  <r>
    <x v="3"/>
    <s v="25-44"/>
    <x v="0"/>
    <s v="F"/>
    <s v="K00-K93"/>
    <n v="1"/>
    <x v="9"/>
  </r>
  <r>
    <x v="3"/>
    <s v="25-44"/>
    <x v="0"/>
    <s v="F"/>
    <s v="V01-Y98"/>
    <n v="13"/>
    <x v="6"/>
  </r>
  <r>
    <x v="3"/>
    <s v="25-44"/>
    <x v="0"/>
    <s v="M"/>
    <s v="A00-B99"/>
    <n v="1"/>
    <x v="0"/>
  </r>
  <r>
    <x v="3"/>
    <s v="25-44"/>
    <x v="0"/>
    <s v="M"/>
    <s v="C00-D48"/>
    <n v="15"/>
    <x v="1"/>
  </r>
  <r>
    <x v="3"/>
    <s v="25-44"/>
    <x v="0"/>
    <s v="M"/>
    <s v="F00-F99"/>
    <n v="1"/>
    <x v="10"/>
  </r>
  <r>
    <x v="3"/>
    <s v="25-44"/>
    <x v="0"/>
    <s v="M"/>
    <s v="G00-G99"/>
    <n v="3"/>
    <x v="3"/>
  </r>
  <r>
    <x v="3"/>
    <s v="25-44"/>
    <x v="0"/>
    <s v="M"/>
    <s v="I00-I99"/>
    <n v="8"/>
    <x v="8"/>
  </r>
  <r>
    <x v="3"/>
    <s v="25-44"/>
    <x v="0"/>
    <s v="M"/>
    <s v="J00-J99"/>
    <n v="1"/>
    <x v="4"/>
  </r>
  <r>
    <x v="3"/>
    <s v="25-44"/>
    <x v="0"/>
    <s v="M"/>
    <s v="K00-K93"/>
    <n v="1"/>
    <x v="9"/>
  </r>
  <r>
    <x v="3"/>
    <s v="25-44"/>
    <x v="0"/>
    <s v="M"/>
    <s v="Q00-Q99"/>
    <n v="1"/>
    <x v="5"/>
  </r>
  <r>
    <x v="3"/>
    <s v="25-44"/>
    <x v="0"/>
    <s v="M"/>
    <s v="R00-R99"/>
    <n v="2"/>
    <x v="5"/>
  </r>
  <r>
    <x v="3"/>
    <s v="25-44"/>
    <x v="0"/>
    <s v="M"/>
    <s v="V01-Y98"/>
    <n v="35"/>
    <x v="6"/>
  </r>
  <r>
    <x v="3"/>
    <s v="45-64"/>
    <x v="0"/>
    <s v="F"/>
    <s v="A00-B99"/>
    <n v="4"/>
    <x v="0"/>
  </r>
  <r>
    <x v="3"/>
    <s v="45-64"/>
    <x v="0"/>
    <s v="F"/>
    <s v="C00-D48"/>
    <n v="137"/>
    <x v="1"/>
  </r>
  <r>
    <x v="3"/>
    <s v="45-64"/>
    <x v="0"/>
    <s v="F"/>
    <s v="D50-D89"/>
    <n v="2"/>
    <x v="5"/>
  </r>
  <r>
    <x v="3"/>
    <s v="45-64"/>
    <x v="0"/>
    <s v="F"/>
    <s v="E00-E90"/>
    <n v="1"/>
    <x v="2"/>
  </r>
  <r>
    <x v="3"/>
    <s v="45-64"/>
    <x v="0"/>
    <s v="F"/>
    <s v="F00-F99"/>
    <n v="2"/>
    <x v="10"/>
  </r>
  <r>
    <x v="3"/>
    <s v="45-64"/>
    <x v="0"/>
    <s v="F"/>
    <s v="G00-G99"/>
    <n v="10"/>
    <x v="3"/>
  </r>
  <r>
    <x v="3"/>
    <s v="45-64"/>
    <x v="0"/>
    <s v="F"/>
    <s v="I00-I99"/>
    <n v="32"/>
    <x v="8"/>
  </r>
  <r>
    <x v="3"/>
    <s v="45-64"/>
    <x v="0"/>
    <s v="F"/>
    <s v="J00-J99"/>
    <n v="17"/>
    <x v="4"/>
  </r>
  <r>
    <x v="3"/>
    <s v="45-64"/>
    <x v="0"/>
    <s v="F"/>
    <s v="K00-K93"/>
    <n v="20"/>
    <x v="9"/>
  </r>
  <r>
    <x v="3"/>
    <s v="45-64"/>
    <x v="0"/>
    <s v="F"/>
    <s v="M00-M99"/>
    <n v="2"/>
    <x v="5"/>
  </r>
  <r>
    <x v="3"/>
    <s v="45-64"/>
    <x v="0"/>
    <s v="F"/>
    <s v="Q00-Q99"/>
    <n v="2"/>
    <x v="5"/>
  </r>
  <r>
    <x v="3"/>
    <s v="45-64"/>
    <x v="0"/>
    <s v="F"/>
    <s v="R00-R99"/>
    <n v="8"/>
    <x v="5"/>
  </r>
  <r>
    <x v="3"/>
    <s v="45-64"/>
    <x v="0"/>
    <s v="F"/>
    <s v="V01-Y98"/>
    <n v="14"/>
    <x v="6"/>
  </r>
  <r>
    <x v="3"/>
    <s v="45-64"/>
    <x v="0"/>
    <s v="M"/>
    <s v="A00-B99"/>
    <n v="3"/>
    <x v="0"/>
  </r>
  <r>
    <x v="3"/>
    <s v="45-64"/>
    <x v="0"/>
    <s v="M"/>
    <s v="C00-D48"/>
    <n v="168"/>
    <x v="1"/>
  </r>
  <r>
    <x v="3"/>
    <s v="45-64"/>
    <x v="0"/>
    <s v="M"/>
    <s v="D50-D89"/>
    <n v="4"/>
    <x v="5"/>
  </r>
  <r>
    <x v="3"/>
    <s v="45-64"/>
    <x v="0"/>
    <s v="M"/>
    <s v="E00-E90"/>
    <n v="4"/>
    <x v="2"/>
  </r>
  <r>
    <x v="3"/>
    <s v="45-64"/>
    <x v="0"/>
    <s v="M"/>
    <s v="F00-F99"/>
    <n v="5"/>
    <x v="10"/>
  </r>
  <r>
    <x v="3"/>
    <s v="45-64"/>
    <x v="0"/>
    <s v="M"/>
    <s v="G00-G99"/>
    <n v="9"/>
    <x v="3"/>
  </r>
  <r>
    <x v="3"/>
    <s v="45-64"/>
    <x v="0"/>
    <s v="M"/>
    <s v="I00-I99"/>
    <n v="69"/>
    <x v="8"/>
  </r>
  <r>
    <x v="3"/>
    <s v="45-64"/>
    <x v="0"/>
    <s v="M"/>
    <s v="J00-J99"/>
    <n v="20"/>
    <x v="4"/>
  </r>
  <r>
    <x v="3"/>
    <s v="45-64"/>
    <x v="0"/>
    <s v="M"/>
    <s v="K00-K93"/>
    <n v="26"/>
    <x v="9"/>
  </r>
  <r>
    <x v="3"/>
    <s v="45-64"/>
    <x v="0"/>
    <s v="M"/>
    <s v="M00-M99"/>
    <n v="1"/>
    <x v="5"/>
  </r>
  <r>
    <x v="3"/>
    <s v="45-64"/>
    <x v="0"/>
    <s v="M"/>
    <s v="N00-N99"/>
    <n v="3"/>
    <x v="11"/>
  </r>
  <r>
    <x v="3"/>
    <s v="45-64"/>
    <x v="0"/>
    <s v="M"/>
    <s v="Q00-Q99"/>
    <n v="4"/>
    <x v="5"/>
  </r>
  <r>
    <x v="3"/>
    <s v="45-64"/>
    <x v="0"/>
    <s v="M"/>
    <s v="R00-R99"/>
    <n v="22"/>
    <x v="5"/>
  </r>
  <r>
    <x v="3"/>
    <s v="45-64"/>
    <x v="0"/>
    <s v="M"/>
    <s v="V01-Y98"/>
    <n v="35"/>
    <x v="6"/>
  </r>
  <r>
    <x v="3"/>
    <s v="65-74"/>
    <x v="1"/>
    <s v="F"/>
    <s v="A00-B99"/>
    <n v="9"/>
    <x v="0"/>
  </r>
  <r>
    <x v="3"/>
    <s v="65-74"/>
    <x v="1"/>
    <s v="F"/>
    <s v="C00-D48"/>
    <n v="108"/>
    <x v="1"/>
  </r>
  <r>
    <x v="3"/>
    <s v="65-74"/>
    <x v="1"/>
    <s v="F"/>
    <s v="E00-E90"/>
    <n v="4"/>
    <x v="2"/>
  </r>
  <r>
    <x v="3"/>
    <s v="65-74"/>
    <x v="1"/>
    <s v="F"/>
    <s v="F00-F99"/>
    <n v="5"/>
    <x v="10"/>
  </r>
  <r>
    <x v="3"/>
    <s v="65-74"/>
    <x v="1"/>
    <s v="F"/>
    <s v="G00-G99"/>
    <n v="14"/>
    <x v="3"/>
  </r>
  <r>
    <x v="3"/>
    <s v="65-74"/>
    <x v="1"/>
    <s v="F"/>
    <s v="I00-I99"/>
    <n v="65"/>
    <x v="8"/>
  </r>
  <r>
    <x v="3"/>
    <s v="65-74"/>
    <x v="1"/>
    <s v="F"/>
    <s v="J00-J99"/>
    <n v="16"/>
    <x v="4"/>
  </r>
  <r>
    <x v="3"/>
    <s v="65-74"/>
    <x v="1"/>
    <s v="F"/>
    <s v="K00-K93"/>
    <n v="10"/>
    <x v="9"/>
  </r>
  <r>
    <x v="3"/>
    <s v="65-74"/>
    <x v="1"/>
    <s v="F"/>
    <s v="N00-N99"/>
    <n v="4"/>
    <x v="11"/>
  </r>
  <r>
    <x v="3"/>
    <s v="65-74"/>
    <x v="1"/>
    <s v="F"/>
    <s v="R00-R99"/>
    <n v="15"/>
    <x v="5"/>
  </r>
  <r>
    <x v="3"/>
    <s v="65-74"/>
    <x v="1"/>
    <s v="F"/>
    <s v="V01-Y98"/>
    <n v="13"/>
    <x v="6"/>
  </r>
  <r>
    <x v="3"/>
    <s v="65-74"/>
    <x v="1"/>
    <s v="M"/>
    <s v="A00-B99"/>
    <n v="8"/>
    <x v="0"/>
  </r>
  <r>
    <x v="3"/>
    <s v="65-74"/>
    <x v="1"/>
    <s v="M"/>
    <s v="C00-D48"/>
    <n v="190"/>
    <x v="1"/>
  </r>
  <r>
    <x v="3"/>
    <s v="65-74"/>
    <x v="1"/>
    <s v="M"/>
    <s v="D50-D89"/>
    <n v="3"/>
    <x v="5"/>
  </r>
  <r>
    <x v="3"/>
    <s v="65-74"/>
    <x v="1"/>
    <s v="M"/>
    <s v="E00-E90"/>
    <n v="9"/>
    <x v="2"/>
  </r>
  <r>
    <x v="3"/>
    <s v="65-74"/>
    <x v="1"/>
    <s v="M"/>
    <s v="F00-F99"/>
    <n v="8"/>
    <x v="10"/>
  </r>
  <r>
    <x v="3"/>
    <s v="65-74"/>
    <x v="1"/>
    <s v="M"/>
    <s v="G00-G99"/>
    <n v="19"/>
    <x v="3"/>
  </r>
  <r>
    <x v="3"/>
    <s v="65-74"/>
    <x v="1"/>
    <s v="M"/>
    <s v="I00-I99"/>
    <n v="99"/>
    <x v="8"/>
  </r>
  <r>
    <x v="3"/>
    <s v="65-74"/>
    <x v="1"/>
    <s v="M"/>
    <s v="J00-J99"/>
    <n v="52"/>
    <x v="4"/>
  </r>
  <r>
    <x v="3"/>
    <s v="65-74"/>
    <x v="1"/>
    <s v="M"/>
    <s v="K00-K93"/>
    <n v="28"/>
    <x v="9"/>
  </r>
  <r>
    <x v="3"/>
    <s v="65-74"/>
    <x v="1"/>
    <s v="M"/>
    <s v="L00-L99"/>
    <n v="1"/>
    <x v="5"/>
  </r>
  <r>
    <x v="3"/>
    <s v="65-74"/>
    <x v="1"/>
    <s v="M"/>
    <s v="M00-M99"/>
    <n v="2"/>
    <x v="5"/>
  </r>
  <r>
    <x v="3"/>
    <s v="65-74"/>
    <x v="1"/>
    <s v="M"/>
    <s v="N00-N99"/>
    <n v="4"/>
    <x v="11"/>
  </r>
  <r>
    <x v="3"/>
    <s v="65-74"/>
    <x v="1"/>
    <s v="M"/>
    <s v="Q00-Q99"/>
    <n v="1"/>
    <x v="5"/>
  </r>
  <r>
    <x v="3"/>
    <s v="65-74"/>
    <x v="1"/>
    <s v="M"/>
    <s v="R00-R99"/>
    <n v="27"/>
    <x v="5"/>
  </r>
  <r>
    <x v="3"/>
    <s v="65-74"/>
    <x v="1"/>
    <s v="M"/>
    <s v="V01-Y98"/>
    <n v="29"/>
    <x v="6"/>
  </r>
  <r>
    <x v="3"/>
    <s v="75-84"/>
    <x v="1"/>
    <s v="F"/>
    <s v="A00-B99"/>
    <n v="17"/>
    <x v="0"/>
  </r>
  <r>
    <x v="3"/>
    <s v="75-84"/>
    <x v="1"/>
    <s v="F"/>
    <s v="C00-D48"/>
    <n v="196"/>
    <x v="1"/>
  </r>
  <r>
    <x v="3"/>
    <s v="75-84"/>
    <x v="1"/>
    <s v="F"/>
    <s v="D50-D89"/>
    <n v="1"/>
    <x v="5"/>
  </r>
  <r>
    <x v="3"/>
    <s v="75-84"/>
    <x v="1"/>
    <s v="F"/>
    <s v="E00-E90"/>
    <n v="20"/>
    <x v="2"/>
  </r>
  <r>
    <x v="3"/>
    <s v="75-84"/>
    <x v="1"/>
    <s v="F"/>
    <s v="F00-F99"/>
    <n v="46"/>
    <x v="10"/>
  </r>
  <r>
    <x v="3"/>
    <s v="75-84"/>
    <x v="1"/>
    <s v="F"/>
    <s v="G00-G99"/>
    <n v="41"/>
    <x v="3"/>
  </r>
  <r>
    <x v="3"/>
    <s v="75-84"/>
    <x v="1"/>
    <s v="F"/>
    <s v="I00-I99"/>
    <n v="248"/>
    <x v="8"/>
  </r>
  <r>
    <x v="3"/>
    <s v="75-84"/>
    <x v="1"/>
    <s v="F"/>
    <s v="J00-J99"/>
    <n v="68"/>
    <x v="4"/>
  </r>
  <r>
    <x v="3"/>
    <s v="75-84"/>
    <x v="1"/>
    <s v="F"/>
    <s v="K00-K93"/>
    <n v="38"/>
    <x v="9"/>
  </r>
  <r>
    <x v="3"/>
    <s v="75-84"/>
    <x v="1"/>
    <s v="F"/>
    <s v="L00-L99"/>
    <n v="6"/>
    <x v="5"/>
  </r>
  <r>
    <x v="3"/>
    <s v="75-84"/>
    <x v="1"/>
    <s v="F"/>
    <s v="M00-M99"/>
    <n v="4"/>
    <x v="5"/>
  </r>
  <r>
    <x v="3"/>
    <s v="75-84"/>
    <x v="1"/>
    <s v="F"/>
    <s v="N00-N99"/>
    <n v="23"/>
    <x v="11"/>
  </r>
  <r>
    <x v="3"/>
    <s v="75-84"/>
    <x v="1"/>
    <s v="F"/>
    <s v="R00-R99"/>
    <n v="35"/>
    <x v="5"/>
  </r>
  <r>
    <x v="3"/>
    <s v="75-84"/>
    <x v="1"/>
    <s v="F"/>
    <s v="V01-Y98"/>
    <n v="15"/>
    <x v="6"/>
  </r>
  <r>
    <x v="3"/>
    <s v="75-84"/>
    <x v="1"/>
    <s v="M"/>
    <s v="A00-B99"/>
    <n v="18"/>
    <x v="0"/>
  </r>
  <r>
    <x v="3"/>
    <s v="75-84"/>
    <x v="1"/>
    <s v="M"/>
    <s v="C00-D48"/>
    <n v="263"/>
    <x v="1"/>
  </r>
  <r>
    <x v="3"/>
    <s v="75-84"/>
    <x v="1"/>
    <s v="M"/>
    <s v="D50-D89"/>
    <n v="2"/>
    <x v="5"/>
  </r>
  <r>
    <x v="3"/>
    <s v="75-84"/>
    <x v="1"/>
    <s v="M"/>
    <s v="E00-E90"/>
    <n v="18"/>
    <x v="2"/>
  </r>
  <r>
    <x v="3"/>
    <s v="75-84"/>
    <x v="1"/>
    <s v="M"/>
    <s v="F00-F99"/>
    <n v="32"/>
    <x v="10"/>
  </r>
  <r>
    <x v="3"/>
    <s v="75-84"/>
    <x v="1"/>
    <s v="M"/>
    <s v="G00-G99"/>
    <n v="46"/>
    <x v="3"/>
  </r>
  <r>
    <x v="3"/>
    <s v="75-84"/>
    <x v="1"/>
    <s v="M"/>
    <s v="I00-I99"/>
    <n v="254"/>
    <x v="8"/>
  </r>
  <r>
    <x v="3"/>
    <s v="75-84"/>
    <x v="1"/>
    <s v="M"/>
    <s v="J00-J99"/>
    <n v="140"/>
    <x v="4"/>
  </r>
  <r>
    <x v="3"/>
    <s v="75-84"/>
    <x v="1"/>
    <s v="M"/>
    <s v="K00-K93"/>
    <n v="39"/>
    <x v="9"/>
  </r>
  <r>
    <x v="3"/>
    <s v="75-84"/>
    <x v="1"/>
    <s v="M"/>
    <s v="M00-M99"/>
    <n v="2"/>
    <x v="5"/>
  </r>
  <r>
    <x v="3"/>
    <s v="75-84"/>
    <x v="1"/>
    <s v="M"/>
    <s v="N00-N99"/>
    <n v="19"/>
    <x v="11"/>
  </r>
  <r>
    <x v="3"/>
    <s v="75-84"/>
    <x v="1"/>
    <s v="M"/>
    <s v="R00-R99"/>
    <n v="35"/>
    <x v="5"/>
  </r>
  <r>
    <x v="3"/>
    <s v="75-84"/>
    <x v="1"/>
    <s v="M"/>
    <s v="V01-Y98"/>
    <n v="23"/>
    <x v="6"/>
  </r>
  <r>
    <x v="3"/>
    <s v="85+"/>
    <x v="1"/>
    <s v="F"/>
    <s v="A00-B99"/>
    <n v="39"/>
    <x v="0"/>
  </r>
  <r>
    <x v="3"/>
    <s v="85+"/>
    <x v="1"/>
    <s v="F"/>
    <s v="C00-D48"/>
    <n v="124"/>
    <x v="1"/>
  </r>
  <r>
    <x v="3"/>
    <s v="85+"/>
    <x v="1"/>
    <s v="F"/>
    <s v="D50-D89"/>
    <n v="7"/>
    <x v="5"/>
  </r>
  <r>
    <x v="3"/>
    <s v="85+"/>
    <x v="1"/>
    <s v="F"/>
    <s v="E00-E90"/>
    <n v="33"/>
    <x v="2"/>
  </r>
  <r>
    <x v="3"/>
    <s v="85+"/>
    <x v="1"/>
    <s v="F"/>
    <s v="F00-F99"/>
    <n v="91"/>
    <x v="10"/>
  </r>
  <r>
    <x v="3"/>
    <s v="85+"/>
    <x v="1"/>
    <s v="F"/>
    <s v="G00-G99"/>
    <n v="52"/>
    <x v="3"/>
  </r>
  <r>
    <x v="3"/>
    <s v="85+"/>
    <x v="1"/>
    <s v="F"/>
    <s v="I00-I99"/>
    <n v="479"/>
    <x v="8"/>
  </r>
  <r>
    <x v="3"/>
    <s v="85+"/>
    <x v="1"/>
    <s v="F"/>
    <s v="J00-J99"/>
    <n v="139"/>
    <x v="4"/>
  </r>
  <r>
    <x v="3"/>
    <s v="85+"/>
    <x v="1"/>
    <s v="F"/>
    <s v="K00-K93"/>
    <n v="62"/>
    <x v="9"/>
  </r>
  <r>
    <x v="3"/>
    <s v="85+"/>
    <x v="1"/>
    <s v="F"/>
    <s v="L00-L99"/>
    <n v="8"/>
    <x v="5"/>
  </r>
  <r>
    <x v="3"/>
    <s v="85+"/>
    <x v="1"/>
    <s v="F"/>
    <s v="M00-M99"/>
    <n v="9"/>
    <x v="5"/>
  </r>
  <r>
    <x v="3"/>
    <s v="85+"/>
    <x v="1"/>
    <s v="F"/>
    <s v="N00-N99"/>
    <n v="40"/>
    <x v="11"/>
  </r>
  <r>
    <x v="3"/>
    <s v="85+"/>
    <x v="1"/>
    <s v="F"/>
    <s v="R00-R99"/>
    <n v="74"/>
    <x v="5"/>
  </r>
  <r>
    <x v="3"/>
    <s v="85+"/>
    <x v="1"/>
    <s v="F"/>
    <s v="V01-Y98"/>
    <n v="29"/>
    <x v="6"/>
  </r>
  <r>
    <x v="3"/>
    <s v="85+"/>
    <x v="1"/>
    <s v="M"/>
    <s v="A00-B99"/>
    <n v="23"/>
    <x v="0"/>
  </r>
  <r>
    <x v="3"/>
    <s v="85+"/>
    <x v="1"/>
    <s v="M"/>
    <s v="C00-D48"/>
    <n v="121"/>
    <x v="1"/>
  </r>
  <r>
    <x v="3"/>
    <s v="85+"/>
    <x v="1"/>
    <s v="M"/>
    <s v="D50-D89"/>
    <n v="3"/>
    <x v="5"/>
  </r>
  <r>
    <x v="3"/>
    <s v="85+"/>
    <x v="1"/>
    <s v="M"/>
    <s v="E00-E90"/>
    <n v="9"/>
    <x v="2"/>
  </r>
  <r>
    <x v="3"/>
    <s v="85+"/>
    <x v="1"/>
    <s v="M"/>
    <s v="F00-F99"/>
    <n v="39"/>
    <x v="10"/>
  </r>
  <r>
    <x v="3"/>
    <s v="85+"/>
    <x v="1"/>
    <s v="M"/>
    <s v="G00-G99"/>
    <n v="17"/>
    <x v="3"/>
  </r>
  <r>
    <x v="3"/>
    <s v="85+"/>
    <x v="1"/>
    <s v="M"/>
    <s v="I00-I99"/>
    <n v="236"/>
    <x v="8"/>
  </r>
  <r>
    <x v="3"/>
    <s v="85+"/>
    <x v="1"/>
    <s v="M"/>
    <s v="J00-J99"/>
    <n v="102"/>
    <x v="4"/>
  </r>
  <r>
    <x v="3"/>
    <s v="85+"/>
    <x v="1"/>
    <s v="M"/>
    <s v="K00-K93"/>
    <n v="24"/>
    <x v="9"/>
  </r>
  <r>
    <x v="3"/>
    <s v="85+"/>
    <x v="1"/>
    <s v="M"/>
    <s v="L00-L99"/>
    <n v="3"/>
    <x v="5"/>
  </r>
  <r>
    <x v="3"/>
    <s v="85+"/>
    <x v="1"/>
    <s v="M"/>
    <s v="M00-M99"/>
    <n v="2"/>
    <x v="5"/>
  </r>
  <r>
    <x v="3"/>
    <s v="85+"/>
    <x v="1"/>
    <s v="M"/>
    <s v="N00-N99"/>
    <n v="32"/>
    <x v="11"/>
  </r>
  <r>
    <x v="3"/>
    <s v="85+"/>
    <x v="1"/>
    <s v="M"/>
    <s v="R00-R99"/>
    <n v="26"/>
    <x v="5"/>
  </r>
  <r>
    <x v="3"/>
    <s v="85+"/>
    <x v="1"/>
    <s v="M"/>
    <s v="V01-Y98"/>
    <n v="23"/>
    <x v="6"/>
  </r>
  <r>
    <x v="4"/>
    <s v="0-24"/>
    <x v="0"/>
    <s v="F"/>
    <s v="A00-B99"/>
    <n v="1"/>
    <x v="0"/>
  </r>
  <r>
    <x v="4"/>
    <s v="0-24"/>
    <x v="0"/>
    <s v="F"/>
    <s v="C00-D48"/>
    <n v="2"/>
    <x v="1"/>
  </r>
  <r>
    <x v="4"/>
    <s v="0-24"/>
    <x v="0"/>
    <s v="F"/>
    <s v="E00-E90"/>
    <n v="1"/>
    <x v="2"/>
  </r>
  <r>
    <x v="4"/>
    <s v="0-24"/>
    <x v="0"/>
    <s v="F"/>
    <s v="G00-G99"/>
    <n v="2"/>
    <x v="3"/>
  </r>
  <r>
    <x v="4"/>
    <s v="0-24"/>
    <x v="0"/>
    <s v="F"/>
    <s v="P00-P96"/>
    <n v="6"/>
    <x v="5"/>
  </r>
  <r>
    <x v="4"/>
    <s v="0-24"/>
    <x v="0"/>
    <s v="F"/>
    <s v="Q00-Q99"/>
    <n v="4"/>
    <x v="5"/>
  </r>
  <r>
    <x v="4"/>
    <s v="0-24"/>
    <x v="0"/>
    <s v="F"/>
    <s v="V01-Y98"/>
    <n v="5"/>
    <x v="6"/>
  </r>
  <r>
    <x v="4"/>
    <s v="0-24"/>
    <x v="0"/>
    <s v="M"/>
    <s v="A00-B99"/>
    <n v="2"/>
    <x v="0"/>
  </r>
  <r>
    <x v="4"/>
    <s v="0-24"/>
    <x v="0"/>
    <s v="M"/>
    <s v="C00-D48"/>
    <n v="3"/>
    <x v="1"/>
  </r>
  <r>
    <x v="4"/>
    <s v="0-24"/>
    <x v="0"/>
    <s v="M"/>
    <s v="G00-G99"/>
    <n v="1"/>
    <x v="3"/>
  </r>
  <r>
    <x v="4"/>
    <s v="0-24"/>
    <x v="0"/>
    <s v="M"/>
    <s v="J00-J99"/>
    <n v="3"/>
    <x v="4"/>
  </r>
  <r>
    <x v="4"/>
    <s v="0-24"/>
    <x v="0"/>
    <s v="M"/>
    <s v="P00-P96"/>
    <n v="7"/>
    <x v="5"/>
  </r>
  <r>
    <x v="4"/>
    <s v="0-24"/>
    <x v="0"/>
    <s v="M"/>
    <s v="Q00-Q99"/>
    <n v="2"/>
    <x v="5"/>
  </r>
  <r>
    <x v="4"/>
    <s v="0-24"/>
    <x v="0"/>
    <s v="M"/>
    <s v="R00-R99"/>
    <n v="1"/>
    <x v="5"/>
  </r>
  <r>
    <x v="4"/>
    <s v="0-24"/>
    <x v="0"/>
    <s v="M"/>
    <s v="V01-Y98"/>
    <n v="16"/>
    <x v="6"/>
  </r>
  <r>
    <x v="4"/>
    <s v="25-44"/>
    <x v="0"/>
    <s v="F"/>
    <s v="A00-B99"/>
    <n v="1"/>
    <x v="0"/>
  </r>
  <r>
    <x v="4"/>
    <s v="25-44"/>
    <x v="0"/>
    <s v="F"/>
    <s v="C00-D48"/>
    <n v="13"/>
    <x v="1"/>
  </r>
  <r>
    <x v="4"/>
    <s v="25-44"/>
    <x v="0"/>
    <s v="F"/>
    <s v="D50-D89"/>
    <n v="1"/>
    <x v="5"/>
  </r>
  <r>
    <x v="4"/>
    <s v="25-44"/>
    <x v="0"/>
    <s v="F"/>
    <s v="E00-E90"/>
    <n v="1"/>
    <x v="2"/>
  </r>
  <r>
    <x v="4"/>
    <s v="25-44"/>
    <x v="0"/>
    <s v="F"/>
    <s v="F00-F99"/>
    <n v="1"/>
    <x v="10"/>
  </r>
  <r>
    <x v="4"/>
    <s v="25-44"/>
    <x v="0"/>
    <s v="F"/>
    <s v="G00-G99"/>
    <n v="1"/>
    <x v="3"/>
  </r>
  <r>
    <x v="4"/>
    <s v="25-44"/>
    <x v="0"/>
    <s v="F"/>
    <s v="I00-I99"/>
    <n v="1"/>
    <x v="8"/>
  </r>
  <r>
    <x v="4"/>
    <s v="25-44"/>
    <x v="0"/>
    <s v="F"/>
    <s v="K00-K93"/>
    <n v="1"/>
    <x v="9"/>
  </r>
  <r>
    <x v="4"/>
    <s v="25-44"/>
    <x v="0"/>
    <s v="F"/>
    <s v="M00-M99"/>
    <n v="1"/>
    <x v="5"/>
  </r>
  <r>
    <x v="4"/>
    <s v="25-44"/>
    <x v="0"/>
    <s v="F"/>
    <s v="N00-N99"/>
    <n v="1"/>
    <x v="11"/>
  </r>
  <r>
    <x v="4"/>
    <s v="25-44"/>
    <x v="0"/>
    <s v="F"/>
    <s v="Q00-Q99"/>
    <n v="2"/>
    <x v="5"/>
  </r>
  <r>
    <x v="4"/>
    <s v="25-44"/>
    <x v="0"/>
    <s v="F"/>
    <s v="R00-R99"/>
    <n v="2"/>
    <x v="5"/>
  </r>
  <r>
    <x v="4"/>
    <s v="25-44"/>
    <x v="0"/>
    <s v="F"/>
    <s v="V01-Y98"/>
    <n v="8"/>
    <x v="6"/>
  </r>
  <r>
    <x v="4"/>
    <s v="25-44"/>
    <x v="0"/>
    <s v="M"/>
    <s v="C00-D48"/>
    <n v="6"/>
    <x v="1"/>
  </r>
  <r>
    <x v="4"/>
    <s v="25-44"/>
    <x v="0"/>
    <s v="M"/>
    <s v="E00-E90"/>
    <n v="1"/>
    <x v="2"/>
  </r>
  <r>
    <x v="4"/>
    <s v="25-44"/>
    <x v="0"/>
    <s v="M"/>
    <s v="F00-F99"/>
    <n v="2"/>
    <x v="10"/>
  </r>
  <r>
    <x v="4"/>
    <s v="25-44"/>
    <x v="0"/>
    <s v="M"/>
    <s v="G00-G99"/>
    <n v="1"/>
    <x v="3"/>
  </r>
  <r>
    <x v="4"/>
    <s v="25-44"/>
    <x v="0"/>
    <s v="M"/>
    <s v="I00-I99"/>
    <n v="3"/>
    <x v="8"/>
  </r>
  <r>
    <x v="4"/>
    <s v="25-44"/>
    <x v="0"/>
    <s v="M"/>
    <s v="K00-K93"/>
    <n v="4"/>
    <x v="9"/>
  </r>
  <r>
    <x v="4"/>
    <s v="25-44"/>
    <x v="0"/>
    <s v="M"/>
    <s v="R00-R99"/>
    <n v="3"/>
    <x v="5"/>
  </r>
  <r>
    <x v="4"/>
    <s v="25-44"/>
    <x v="0"/>
    <s v="M"/>
    <s v="V01-Y98"/>
    <n v="42"/>
    <x v="6"/>
  </r>
  <r>
    <x v="4"/>
    <s v="45-64"/>
    <x v="0"/>
    <s v="F"/>
    <s v="A00-B99"/>
    <n v="4"/>
    <x v="0"/>
  </r>
  <r>
    <x v="4"/>
    <s v="45-64"/>
    <x v="0"/>
    <s v="F"/>
    <s v="C00-D48"/>
    <n v="127"/>
    <x v="1"/>
  </r>
  <r>
    <x v="4"/>
    <s v="45-64"/>
    <x v="0"/>
    <s v="F"/>
    <s v="E00-E90"/>
    <n v="6"/>
    <x v="2"/>
  </r>
  <r>
    <x v="4"/>
    <s v="45-64"/>
    <x v="0"/>
    <s v="F"/>
    <s v="F00-F99"/>
    <n v="9"/>
    <x v="10"/>
  </r>
  <r>
    <x v="4"/>
    <s v="45-64"/>
    <x v="0"/>
    <s v="F"/>
    <s v="G00-G99"/>
    <n v="10"/>
    <x v="3"/>
  </r>
  <r>
    <x v="4"/>
    <s v="45-64"/>
    <x v="0"/>
    <s v="F"/>
    <s v="I00-I99"/>
    <n v="36"/>
    <x v="8"/>
  </r>
  <r>
    <x v="4"/>
    <s v="45-64"/>
    <x v="0"/>
    <s v="F"/>
    <s v="J00-J99"/>
    <n v="16"/>
    <x v="4"/>
  </r>
  <r>
    <x v="4"/>
    <s v="45-64"/>
    <x v="0"/>
    <s v="F"/>
    <s v="K00-K93"/>
    <n v="14"/>
    <x v="9"/>
  </r>
  <r>
    <x v="4"/>
    <s v="45-64"/>
    <x v="0"/>
    <s v="F"/>
    <s v="N00-N99"/>
    <n v="2"/>
    <x v="11"/>
  </r>
  <r>
    <x v="4"/>
    <s v="45-64"/>
    <x v="0"/>
    <s v="F"/>
    <s v="Q00-Q99"/>
    <n v="2"/>
    <x v="5"/>
  </r>
  <r>
    <x v="4"/>
    <s v="45-64"/>
    <x v="0"/>
    <s v="F"/>
    <s v="R00-R99"/>
    <n v="6"/>
    <x v="5"/>
  </r>
  <r>
    <x v="4"/>
    <s v="45-64"/>
    <x v="0"/>
    <s v="F"/>
    <s v="V01-Y98"/>
    <n v="24"/>
    <x v="6"/>
  </r>
  <r>
    <x v="4"/>
    <s v="45-64"/>
    <x v="0"/>
    <s v="M"/>
    <s v="A00-B99"/>
    <n v="9"/>
    <x v="0"/>
  </r>
  <r>
    <x v="4"/>
    <s v="45-64"/>
    <x v="0"/>
    <s v="M"/>
    <s v="C00-D48"/>
    <n v="145"/>
    <x v="1"/>
  </r>
  <r>
    <x v="4"/>
    <s v="45-64"/>
    <x v="0"/>
    <s v="M"/>
    <s v="E00-E90"/>
    <n v="8"/>
    <x v="2"/>
  </r>
  <r>
    <x v="4"/>
    <s v="45-64"/>
    <x v="0"/>
    <s v="M"/>
    <s v="F00-F99"/>
    <n v="9"/>
    <x v="10"/>
  </r>
  <r>
    <x v="4"/>
    <s v="45-64"/>
    <x v="0"/>
    <s v="M"/>
    <s v="G00-G99"/>
    <n v="10"/>
    <x v="3"/>
  </r>
  <r>
    <x v="4"/>
    <s v="45-64"/>
    <x v="0"/>
    <s v="M"/>
    <s v="I00-I99"/>
    <n v="85"/>
    <x v="8"/>
  </r>
  <r>
    <x v="4"/>
    <s v="45-64"/>
    <x v="0"/>
    <s v="M"/>
    <s v="J00-J99"/>
    <n v="24"/>
    <x v="4"/>
  </r>
  <r>
    <x v="4"/>
    <s v="45-64"/>
    <x v="0"/>
    <s v="M"/>
    <s v="K00-K93"/>
    <n v="28"/>
    <x v="9"/>
  </r>
  <r>
    <x v="4"/>
    <s v="45-64"/>
    <x v="0"/>
    <s v="M"/>
    <s v="N00-N99"/>
    <n v="5"/>
    <x v="11"/>
  </r>
  <r>
    <x v="4"/>
    <s v="45-64"/>
    <x v="0"/>
    <s v="M"/>
    <s v="P00-P96"/>
    <n v="1"/>
    <x v="5"/>
  </r>
  <r>
    <x v="4"/>
    <s v="45-64"/>
    <x v="0"/>
    <s v="M"/>
    <s v="R00-R99"/>
    <n v="32"/>
    <x v="5"/>
  </r>
  <r>
    <x v="4"/>
    <s v="45-64"/>
    <x v="0"/>
    <s v="M"/>
    <s v="V01-Y98"/>
    <n v="54"/>
    <x v="6"/>
  </r>
  <r>
    <x v="4"/>
    <s v="65-74"/>
    <x v="1"/>
    <s v="F"/>
    <s v="A00-B99"/>
    <n v="8"/>
    <x v="0"/>
  </r>
  <r>
    <x v="4"/>
    <s v="65-74"/>
    <x v="1"/>
    <s v="F"/>
    <s v="C00-D48"/>
    <n v="121"/>
    <x v="1"/>
  </r>
  <r>
    <x v="4"/>
    <s v="65-74"/>
    <x v="1"/>
    <s v="F"/>
    <s v="D50-D89"/>
    <n v="2"/>
    <x v="5"/>
  </r>
  <r>
    <x v="4"/>
    <s v="65-74"/>
    <x v="1"/>
    <s v="F"/>
    <s v="E00-E90"/>
    <n v="5"/>
    <x v="2"/>
  </r>
  <r>
    <x v="4"/>
    <s v="65-74"/>
    <x v="1"/>
    <s v="F"/>
    <s v="F00-F99"/>
    <n v="5"/>
    <x v="10"/>
  </r>
  <r>
    <x v="4"/>
    <s v="65-74"/>
    <x v="1"/>
    <s v="F"/>
    <s v="G00-G99"/>
    <n v="17"/>
    <x v="3"/>
  </r>
  <r>
    <x v="4"/>
    <s v="65-74"/>
    <x v="1"/>
    <s v="F"/>
    <s v="I00-I99"/>
    <n v="55"/>
    <x v="8"/>
  </r>
  <r>
    <x v="4"/>
    <s v="65-74"/>
    <x v="1"/>
    <s v="F"/>
    <s v="J00-J99"/>
    <n v="33"/>
    <x v="4"/>
  </r>
  <r>
    <x v="4"/>
    <s v="65-74"/>
    <x v="1"/>
    <s v="F"/>
    <s v="K00-K93"/>
    <n v="14"/>
    <x v="9"/>
  </r>
  <r>
    <x v="4"/>
    <s v="65-74"/>
    <x v="1"/>
    <s v="F"/>
    <s v="M00-M99"/>
    <n v="3"/>
    <x v="5"/>
  </r>
  <r>
    <x v="4"/>
    <s v="65-74"/>
    <x v="1"/>
    <s v="F"/>
    <s v="N00-N99"/>
    <n v="6"/>
    <x v="11"/>
  </r>
  <r>
    <x v="4"/>
    <s v="65-74"/>
    <x v="1"/>
    <s v="F"/>
    <s v="Q00-Q99"/>
    <n v="1"/>
    <x v="5"/>
  </r>
  <r>
    <x v="4"/>
    <s v="65-74"/>
    <x v="1"/>
    <s v="F"/>
    <s v="R00-R99"/>
    <n v="5"/>
    <x v="5"/>
  </r>
  <r>
    <x v="4"/>
    <s v="65-74"/>
    <x v="1"/>
    <s v="F"/>
    <s v="V01-Y98"/>
    <n v="11"/>
    <x v="6"/>
  </r>
  <r>
    <x v="4"/>
    <s v="65-74"/>
    <x v="1"/>
    <s v="M"/>
    <s v="A00-B99"/>
    <n v="16"/>
    <x v="0"/>
  </r>
  <r>
    <x v="4"/>
    <s v="65-74"/>
    <x v="1"/>
    <s v="M"/>
    <s v="C00-D48"/>
    <n v="215"/>
    <x v="1"/>
  </r>
  <r>
    <x v="4"/>
    <s v="65-74"/>
    <x v="1"/>
    <s v="M"/>
    <s v="E00-E90"/>
    <n v="9"/>
    <x v="2"/>
  </r>
  <r>
    <x v="4"/>
    <s v="65-74"/>
    <x v="1"/>
    <s v="M"/>
    <s v="F00-F99"/>
    <n v="13"/>
    <x v="10"/>
  </r>
  <r>
    <x v="4"/>
    <s v="65-74"/>
    <x v="1"/>
    <s v="M"/>
    <s v="G00-G99"/>
    <n v="25"/>
    <x v="3"/>
  </r>
  <r>
    <x v="4"/>
    <s v="65-74"/>
    <x v="1"/>
    <s v="M"/>
    <s v="I00-I99"/>
    <n v="148"/>
    <x v="8"/>
  </r>
  <r>
    <x v="4"/>
    <s v="65-74"/>
    <x v="1"/>
    <s v="M"/>
    <s v="J00-J99"/>
    <n v="53"/>
    <x v="4"/>
  </r>
  <r>
    <x v="4"/>
    <s v="65-74"/>
    <x v="1"/>
    <s v="M"/>
    <s v="K00-K93"/>
    <n v="20"/>
    <x v="9"/>
  </r>
  <r>
    <x v="4"/>
    <s v="65-74"/>
    <x v="1"/>
    <s v="M"/>
    <s v="M00-M99"/>
    <n v="2"/>
    <x v="5"/>
  </r>
  <r>
    <x v="4"/>
    <s v="65-74"/>
    <x v="1"/>
    <s v="M"/>
    <s v="N00-N99"/>
    <n v="9"/>
    <x v="11"/>
  </r>
  <r>
    <x v="4"/>
    <s v="65-74"/>
    <x v="1"/>
    <s v="M"/>
    <s v="Q00-Q99"/>
    <n v="2"/>
    <x v="5"/>
  </r>
  <r>
    <x v="4"/>
    <s v="65-74"/>
    <x v="1"/>
    <s v="M"/>
    <s v="R00-R99"/>
    <n v="13"/>
    <x v="5"/>
  </r>
  <r>
    <x v="4"/>
    <s v="65-74"/>
    <x v="1"/>
    <s v="M"/>
    <s v="V01-Y98"/>
    <n v="32"/>
    <x v="6"/>
  </r>
  <r>
    <x v="4"/>
    <s v="75-84"/>
    <x v="1"/>
    <s v="F"/>
    <s v="A00-B99"/>
    <n v="24"/>
    <x v="0"/>
  </r>
  <r>
    <x v="4"/>
    <s v="75-84"/>
    <x v="1"/>
    <s v="F"/>
    <s v="C00-D48"/>
    <n v="194"/>
    <x v="1"/>
  </r>
  <r>
    <x v="4"/>
    <s v="75-84"/>
    <x v="1"/>
    <s v="F"/>
    <s v="D50-D89"/>
    <n v="1"/>
    <x v="5"/>
  </r>
  <r>
    <x v="4"/>
    <s v="75-84"/>
    <x v="1"/>
    <s v="F"/>
    <s v="E00-E90"/>
    <n v="35"/>
    <x v="2"/>
  </r>
  <r>
    <x v="4"/>
    <s v="75-84"/>
    <x v="1"/>
    <s v="F"/>
    <s v="F00-F99"/>
    <n v="53"/>
    <x v="10"/>
  </r>
  <r>
    <x v="4"/>
    <s v="75-84"/>
    <x v="1"/>
    <s v="F"/>
    <s v="G00-G99"/>
    <n v="50"/>
    <x v="3"/>
  </r>
  <r>
    <x v="4"/>
    <s v="75-84"/>
    <x v="1"/>
    <s v="F"/>
    <s v="I00-I99"/>
    <n v="262"/>
    <x v="8"/>
  </r>
  <r>
    <x v="4"/>
    <s v="75-84"/>
    <x v="1"/>
    <s v="F"/>
    <s v="J00-J99"/>
    <n v="86"/>
    <x v="4"/>
  </r>
  <r>
    <x v="4"/>
    <s v="75-84"/>
    <x v="1"/>
    <s v="F"/>
    <s v="K00-K93"/>
    <n v="34"/>
    <x v="9"/>
  </r>
  <r>
    <x v="4"/>
    <s v="75-84"/>
    <x v="1"/>
    <s v="F"/>
    <s v="L00-L99"/>
    <n v="3"/>
    <x v="5"/>
  </r>
  <r>
    <x v="4"/>
    <s v="75-84"/>
    <x v="1"/>
    <s v="F"/>
    <s v="M00-M99"/>
    <n v="2"/>
    <x v="5"/>
  </r>
  <r>
    <x v="4"/>
    <s v="75-84"/>
    <x v="1"/>
    <s v="F"/>
    <s v="N00-N99"/>
    <n v="25"/>
    <x v="11"/>
  </r>
  <r>
    <x v="4"/>
    <s v="75-84"/>
    <x v="1"/>
    <s v="F"/>
    <s v="R00-R99"/>
    <n v="28"/>
    <x v="5"/>
  </r>
  <r>
    <x v="4"/>
    <s v="75-84"/>
    <x v="1"/>
    <s v="F"/>
    <s v="V01-Y98"/>
    <n v="26"/>
    <x v="6"/>
  </r>
  <r>
    <x v="4"/>
    <s v="75-84"/>
    <x v="1"/>
    <s v="M"/>
    <s v="A00-B99"/>
    <n v="28"/>
    <x v="0"/>
  </r>
  <r>
    <x v="4"/>
    <s v="75-84"/>
    <x v="1"/>
    <s v="M"/>
    <s v="C00-D48"/>
    <n v="281"/>
    <x v="1"/>
  </r>
  <r>
    <x v="4"/>
    <s v="75-84"/>
    <x v="1"/>
    <s v="M"/>
    <s v="D50-D89"/>
    <n v="1"/>
    <x v="5"/>
  </r>
  <r>
    <x v="4"/>
    <s v="75-84"/>
    <x v="1"/>
    <s v="M"/>
    <s v="E00-E90"/>
    <n v="20"/>
    <x v="2"/>
  </r>
  <r>
    <x v="4"/>
    <s v="75-84"/>
    <x v="1"/>
    <s v="M"/>
    <s v="F00-F99"/>
    <n v="35"/>
    <x v="10"/>
  </r>
  <r>
    <x v="4"/>
    <s v="75-84"/>
    <x v="1"/>
    <s v="M"/>
    <s v="G00-G99"/>
    <n v="60"/>
    <x v="3"/>
  </r>
  <r>
    <x v="4"/>
    <s v="75-84"/>
    <x v="1"/>
    <s v="M"/>
    <s v="H00-H59"/>
    <n v="1"/>
    <x v="5"/>
  </r>
  <r>
    <x v="4"/>
    <s v="75-84"/>
    <x v="1"/>
    <s v="M"/>
    <s v="I00-I99"/>
    <n v="277"/>
    <x v="8"/>
  </r>
  <r>
    <x v="4"/>
    <s v="75-84"/>
    <x v="1"/>
    <s v="M"/>
    <s v="J00-J99"/>
    <n v="119"/>
    <x v="4"/>
  </r>
  <r>
    <x v="4"/>
    <s v="75-84"/>
    <x v="1"/>
    <s v="M"/>
    <s v="K00-K93"/>
    <n v="35"/>
    <x v="9"/>
  </r>
  <r>
    <x v="4"/>
    <s v="75-84"/>
    <x v="1"/>
    <s v="M"/>
    <s v="L00-L99"/>
    <n v="2"/>
    <x v="5"/>
  </r>
  <r>
    <x v="4"/>
    <s v="75-84"/>
    <x v="1"/>
    <s v="M"/>
    <s v="M00-M99"/>
    <n v="5"/>
    <x v="5"/>
  </r>
  <r>
    <x v="4"/>
    <s v="75-84"/>
    <x v="1"/>
    <s v="M"/>
    <s v="N00-N99"/>
    <n v="23"/>
    <x v="11"/>
  </r>
  <r>
    <x v="4"/>
    <s v="75-84"/>
    <x v="1"/>
    <s v="M"/>
    <s v="R00-R99"/>
    <n v="24"/>
    <x v="5"/>
  </r>
  <r>
    <x v="4"/>
    <s v="75-84"/>
    <x v="1"/>
    <s v="M"/>
    <s v="V01-Y98"/>
    <n v="28"/>
    <x v="6"/>
  </r>
  <r>
    <x v="4"/>
    <s v="85+"/>
    <x v="1"/>
    <s v="F"/>
    <s v="A00-B99"/>
    <n v="50"/>
    <x v="0"/>
  </r>
  <r>
    <x v="4"/>
    <s v="85+"/>
    <x v="1"/>
    <s v="F"/>
    <s v="C00-D48"/>
    <n v="126"/>
    <x v="1"/>
  </r>
  <r>
    <x v="4"/>
    <s v="85+"/>
    <x v="1"/>
    <s v="F"/>
    <s v="D50-D89"/>
    <n v="3"/>
    <x v="5"/>
  </r>
  <r>
    <x v="4"/>
    <s v="85+"/>
    <x v="1"/>
    <s v="F"/>
    <s v="E00-E90"/>
    <n v="40"/>
    <x v="2"/>
  </r>
  <r>
    <x v="4"/>
    <s v="85+"/>
    <x v="1"/>
    <s v="F"/>
    <s v="F00-F99"/>
    <n v="141"/>
    <x v="10"/>
  </r>
  <r>
    <x v="4"/>
    <s v="85+"/>
    <x v="1"/>
    <s v="F"/>
    <s v="G00-G99"/>
    <n v="63"/>
    <x v="3"/>
  </r>
  <r>
    <x v="4"/>
    <s v="85+"/>
    <x v="1"/>
    <s v="F"/>
    <s v="I00-I99"/>
    <n v="543"/>
    <x v="8"/>
  </r>
  <r>
    <x v="4"/>
    <s v="85+"/>
    <x v="1"/>
    <s v="F"/>
    <s v="J00-J99"/>
    <n v="170"/>
    <x v="4"/>
  </r>
  <r>
    <x v="4"/>
    <s v="85+"/>
    <x v="1"/>
    <s v="F"/>
    <s v="K00-K93"/>
    <n v="41"/>
    <x v="9"/>
  </r>
  <r>
    <x v="4"/>
    <s v="85+"/>
    <x v="1"/>
    <s v="F"/>
    <s v="L00-L99"/>
    <n v="2"/>
    <x v="5"/>
  </r>
  <r>
    <x v="4"/>
    <s v="85+"/>
    <x v="1"/>
    <s v="F"/>
    <s v="M00-M99"/>
    <n v="3"/>
    <x v="5"/>
  </r>
  <r>
    <x v="4"/>
    <s v="85+"/>
    <x v="1"/>
    <s v="F"/>
    <s v="N00-N99"/>
    <n v="38"/>
    <x v="11"/>
  </r>
  <r>
    <x v="4"/>
    <s v="85+"/>
    <x v="1"/>
    <s v="F"/>
    <s v="R00-R99"/>
    <n v="112"/>
    <x v="5"/>
  </r>
  <r>
    <x v="4"/>
    <s v="85+"/>
    <x v="1"/>
    <s v="F"/>
    <s v="V01-Y98"/>
    <n v="41"/>
    <x v="6"/>
  </r>
  <r>
    <x v="4"/>
    <s v="85+"/>
    <x v="1"/>
    <s v="M"/>
    <s v="A00-B99"/>
    <n v="19"/>
    <x v="0"/>
  </r>
  <r>
    <x v="4"/>
    <s v="85+"/>
    <x v="1"/>
    <s v="M"/>
    <s v="C00-D48"/>
    <n v="126"/>
    <x v="1"/>
  </r>
  <r>
    <x v="4"/>
    <s v="85+"/>
    <x v="1"/>
    <s v="M"/>
    <s v="D50-D89"/>
    <n v="5"/>
    <x v="5"/>
  </r>
  <r>
    <x v="4"/>
    <s v="85+"/>
    <x v="1"/>
    <s v="M"/>
    <s v="E00-E90"/>
    <n v="11"/>
    <x v="2"/>
  </r>
  <r>
    <x v="4"/>
    <s v="85+"/>
    <x v="1"/>
    <s v="M"/>
    <s v="F00-F99"/>
    <n v="72"/>
    <x v="10"/>
  </r>
  <r>
    <x v="4"/>
    <s v="85+"/>
    <x v="1"/>
    <s v="M"/>
    <s v="G00-G99"/>
    <n v="39"/>
    <x v="3"/>
  </r>
  <r>
    <x v="4"/>
    <s v="85+"/>
    <x v="1"/>
    <s v="M"/>
    <s v="I00-I99"/>
    <n v="272"/>
    <x v="8"/>
  </r>
  <r>
    <x v="4"/>
    <s v="85+"/>
    <x v="1"/>
    <s v="M"/>
    <s v="J00-J99"/>
    <n v="131"/>
    <x v="4"/>
  </r>
  <r>
    <x v="4"/>
    <s v="85+"/>
    <x v="1"/>
    <s v="M"/>
    <s v="K00-K93"/>
    <n v="18"/>
    <x v="9"/>
  </r>
  <r>
    <x v="4"/>
    <s v="85+"/>
    <x v="1"/>
    <s v="M"/>
    <s v="L00-L99"/>
    <n v="1"/>
    <x v="5"/>
  </r>
  <r>
    <x v="4"/>
    <s v="85+"/>
    <x v="1"/>
    <s v="M"/>
    <s v="M00-M99"/>
    <n v="6"/>
    <x v="5"/>
  </r>
  <r>
    <x v="4"/>
    <s v="85+"/>
    <x v="1"/>
    <s v="M"/>
    <s v="N00-N99"/>
    <n v="26"/>
    <x v="11"/>
  </r>
  <r>
    <x v="4"/>
    <s v="85+"/>
    <x v="1"/>
    <s v="M"/>
    <s v="Q00-Q99"/>
    <n v="1"/>
    <x v="5"/>
  </r>
  <r>
    <x v="4"/>
    <s v="85+"/>
    <x v="1"/>
    <s v="M"/>
    <s v="R00-R99"/>
    <n v="42"/>
    <x v="5"/>
  </r>
  <r>
    <x v="4"/>
    <s v="85+"/>
    <x v="1"/>
    <s v="M"/>
    <s v="V01-Y98"/>
    <n v="19"/>
    <x v="6"/>
  </r>
  <r>
    <x v="5"/>
    <s v="0-24"/>
    <x v="0"/>
    <s v="F"/>
    <s v="C00-D48"/>
    <n v="2"/>
    <x v="1"/>
  </r>
  <r>
    <x v="5"/>
    <s v="0-24"/>
    <x v="0"/>
    <s v="F"/>
    <s v="G00-G99"/>
    <n v="1"/>
    <x v="3"/>
  </r>
  <r>
    <x v="5"/>
    <s v="0-24"/>
    <x v="0"/>
    <s v="F"/>
    <s v="I00-I99"/>
    <n v="1"/>
    <x v="8"/>
  </r>
  <r>
    <x v="5"/>
    <s v="0-24"/>
    <x v="0"/>
    <s v="F"/>
    <s v="J00-J99"/>
    <n v="1"/>
    <x v="4"/>
  </r>
  <r>
    <x v="5"/>
    <s v="0-24"/>
    <x v="0"/>
    <s v="F"/>
    <s v="P00-P96"/>
    <n v="3"/>
    <x v="5"/>
  </r>
  <r>
    <x v="5"/>
    <s v="0-24"/>
    <x v="0"/>
    <s v="F"/>
    <s v="Q00-Q99"/>
    <n v="3"/>
    <x v="5"/>
  </r>
  <r>
    <x v="5"/>
    <s v="0-24"/>
    <x v="0"/>
    <s v="F"/>
    <s v="V01-Y98"/>
    <n v="6"/>
    <x v="6"/>
  </r>
  <r>
    <x v="5"/>
    <s v="0-24"/>
    <x v="0"/>
    <s v="M"/>
    <s v="A00-B99"/>
    <n v="2"/>
    <x v="0"/>
  </r>
  <r>
    <x v="5"/>
    <s v="0-24"/>
    <x v="0"/>
    <s v="M"/>
    <s v="C00-D48"/>
    <n v="5"/>
    <x v="1"/>
  </r>
  <r>
    <x v="5"/>
    <s v="0-24"/>
    <x v="0"/>
    <s v="M"/>
    <s v="D50-D89"/>
    <n v="1"/>
    <x v="5"/>
  </r>
  <r>
    <x v="5"/>
    <s v="0-24"/>
    <x v="0"/>
    <s v="M"/>
    <s v="E00-E90"/>
    <n v="1"/>
    <x v="2"/>
  </r>
  <r>
    <x v="5"/>
    <s v="0-24"/>
    <x v="0"/>
    <s v="M"/>
    <s v="I00-I99"/>
    <n v="1"/>
    <x v="8"/>
  </r>
  <r>
    <x v="5"/>
    <s v="0-24"/>
    <x v="0"/>
    <s v="M"/>
    <s v="K00-K93"/>
    <n v="1"/>
    <x v="9"/>
  </r>
  <r>
    <x v="5"/>
    <s v="0-24"/>
    <x v="0"/>
    <s v="M"/>
    <s v="P00-P96"/>
    <n v="10"/>
    <x v="5"/>
  </r>
  <r>
    <x v="5"/>
    <s v="0-24"/>
    <x v="0"/>
    <s v="M"/>
    <s v="Q00-Q99"/>
    <n v="1"/>
    <x v="5"/>
  </r>
  <r>
    <x v="5"/>
    <s v="0-24"/>
    <x v="0"/>
    <s v="M"/>
    <s v="R00-R99"/>
    <n v="3"/>
    <x v="5"/>
  </r>
  <r>
    <x v="5"/>
    <s v="0-24"/>
    <x v="0"/>
    <s v="M"/>
    <s v="V01-Y98"/>
    <n v="13"/>
    <x v="6"/>
  </r>
  <r>
    <x v="5"/>
    <s v="25-44"/>
    <x v="0"/>
    <s v="F"/>
    <s v="C00-D48"/>
    <n v="11"/>
    <x v="1"/>
  </r>
  <r>
    <x v="5"/>
    <s v="25-44"/>
    <x v="0"/>
    <s v="F"/>
    <s v="E00-E90"/>
    <n v="2"/>
    <x v="2"/>
  </r>
  <r>
    <x v="5"/>
    <s v="25-44"/>
    <x v="0"/>
    <s v="F"/>
    <s v="G00-G99"/>
    <n v="1"/>
    <x v="3"/>
  </r>
  <r>
    <x v="5"/>
    <s v="25-44"/>
    <x v="0"/>
    <s v="F"/>
    <s v="I00-I99"/>
    <n v="4"/>
    <x v="8"/>
  </r>
  <r>
    <x v="5"/>
    <s v="25-44"/>
    <x v="0"/>
    <s v="F"/>
    <s v="K00-K93"/>
    <n v="2"/>
    <x v="9"/>
  </r>
  <r>
    <x v="5"/>
    <s v="25-44"/>
    <x v="0"/>
    <s v="F"/>
    <s v="Q00-Q99"/>
    <n v="2"/>
    <x v="5"/>
  </r>
  <r>
    <x v="5"/>
    <s v="25-44"/>
    <x v="0"/>
    <s v="F"/>
    <s v="R00-R99"/>
    <n v="3"/>
    <x v="5"/>
  </r>
  <r>
    <x v="5"/>
    <s v="25-44"/>
    <x v="0"/>
    <s v="F"/>
    <s v="V01-Y98"/>
    <n v="12"/>
    <x v="6"/>
  </r>
  <r>
    <x v="5"/>
    <s v="25-44"/>
    <x v="0"/>
    <s v="M"/>
    <s v="C00-D48"/>
    <n v="7"/>
    <x v="1"/>
  </r>
  <r>
    <x v="5"/>
    <s v="25-44"/>
    <x v="0"/>
    <s v="M"/>
    <s v="E00-E90"/>
    <n v="1"/>
    <x v="2"/>
  </r>
  <r>
    <x v="5"/>
    <s v="25-44"/>
    <x v="0"/>
    <s v="M"/>
    <s v="F00-F99"/>
    <n v="2"/>
    <x v="10"/>
  </r>
  <r>
    <x v="5"/>
    <s v="25-44"/>
    <x v="0"/>
    <s v="M"/>
    <s v="G00-G99"/>
    <n v="3"/>
    <x v="3"/>
  </r>
  <r>
    <x v="5"/>
    <s v="25-44"/>
    <x v="0"/>
    <s v="M"/>
    <s v="I00-I99"/>
    <n v="9"/>
    <x v="8"/>
  </r>
  <r>
    <x v="5"/>
    <s v="25-44"/>
    <x v="0"/>
    <s v="M"/>
    <s v="J00-J99"/>
    <n v="1"/>
    <x v="4"/>
  </r>
  <r>
    <x v="5"/>
    <s v="25-44"/>
    <x v="0"/>
    <s v="M"/>
    <s v="K00-K93"/>
    <n v="3"/>
    <x v="9"/>
  </r>
  <r>
    <x v="5"/>
    <s v="25-44"/>
    <x v="0"/>
    <s v="M"/>
    <s v="M00-M99"/>
    <n v="1"/>
    <x v="5"/>
  </r>
  <r>
    <x v="5"/>
    <s v="25-44"/>
    <x v="0"/>
    <s v="M"/>
    <s v="R00-R99"/>
    <n v="1"/>
    <x v="5"/>
  </r>
  <r>
    <x v="5"/>
    <s v="25-44"/>
    <x v="0"/>
    <s v="M"/>
    <s v="V01-Y98"/>
    <n v="22"/>
    <x v="6"/>
  </r>
  <r>
    <x v="5"/>
    <s v="45-64"/>
    <x v="0"/>
    <s v="F"/>
    <s v="A00-B99"/>
    <n v="4"/>
    <x v="0"/>
  </r>
  <r>
    <x v="5"/>
    <s v="45-64"/>
    <x v="0"/>
    <s v="F"/>
    <s v="C00-D48"/>
    <n v="101"/>
    <x v="1"/>
  </r>
  <r>
    <x v="5"/>
    <s v="45-64"/>
    <x v="0"/>
    <s v="F"/>
    <s v="E00-E90"/>
    <n v="3"/>
    <x v="2"/>
  </r>
  <r>
    <x v="5"/>
    <s v="45-64"/>
    <x v="0"/>
    <s v="F"/>
    <s v="F00-F99"/>
    <n v="4"/>
    <x v="10"/>
  </r>
  <r>
    <x v="5"/>
    <s v="45-64"/>
    <x v="0"/>
    <s v="F"/>
    <s v="G00-G99"/>
    <n v="3"/>
    <x v="3"/>
  </r>
  <r>
    <x v="5"/>
    <s v="45-64"/>
    <x v="0"/>
    <s v="F"/>
    <s v="I00-I99"/>
    <n v="30"/>
    <x v="8"/>
  </r>
  <r>
    <x v="5"/>
    <s v="45-64"/>
    <x v="0"/>
    <s v="F"/>
    <s v="J00-J99"/>
    <n v="6"/>
    <x v="4"/>
  </r>
  <r>
    <x v="5"/>
    <s v="45-64"/>
    <x v="0"/>
    <s v="F"/>
    <s v="K00-K93"/>
    <n v="14"/>
    <x v="9"/>
  </r>
  <r>
    <x v="5"/>
    <s v="45-64"/>
    <x v="0"/>
    <s v="F"/>
    <s v="M00-M99"/>
    <n v="1"/>
    <x v="5"/>
  </r>
  <r>
    <x v="5"/>
    <s v="45-64"/>
    <x v="0"/>
    <s v="F"/>
    <s v="Q00-Q99"/>
    <n v="2"/>
    <x v="5"/>
  </r>
  <r>
    <x v="5"/>
    <s v="45-64"/>
    <x v="0"/>
    <s v="F"/>
    <s v="R00-R99"/>
    <n v="4"/>
    <x v="5"/>
  </r>
  <r>
    <x v="5"/>
    <s v="45-64"/>
    <x v="0"/>
    <s v="F"/>
    <s v="V01-Y98"/>
    <n v="23"/>
    <x v="6"/>
  </r>
  <r>
    <x v="5"/>
    <s v="45-64"/>
    <x v="0"/>
    <s v="M"/>
    <s v="A00-B99"/>
    <n v="7"/>
    <x v="0"/>
  </r>
  <r>
    <x v="5"/>
    <s v="45-64"/>
    <x v="0"/>
    <s v="M"/>
    <s v="C00-D48"/>
    <n v="149"/>
    <x v="1"/>
  </r>
  <r>
    <x v="5"/>
    <s v="45-64"/>
    <x v="0"/>
    <s v="M"/>
    <s v="E00-E90"/>
    <n v="7"/>
    <x v="2"/>
  </r>
  <r>
    <x v="5"/>
    <s v="45-64"/>
    <x v="0"/>
    <s v="M"/>
    <s v="F00-F99"/>
    <n v="5"/>
    <x v="10"/>
  </r>
  <r>
    <x v="5"/>
    <s v="45-64"/>
    <x v="0"/>
    <s v="M"/>
    <s v="G00-G99"/>
    <n v="16"/>
    <x v="3"/>
  </r>
  <r>
    <x v="5"/>
    <s v="45-64"/>
    <x v="0"/>
    <s v="M"/>
    <s v="I00-I99"/>
    <n v="70"/>
    <x v="8"/>
  </r>
  <r>
    <x v="5"/>
    <s v="45-64"/>
    <x v="0"/>
    <s v="M"/>
    <s v="J00-J99"/>
    <n v="21"/>
    <x v="4"/>
  </r>
  <r>
    <x v="5"/>
    <s v="45-64"/>
    <x v="0"/>
    <s v="M"/>
    <s v="K00-K93"/>
    <n v="22"/>
    <x v="9"/>
  </r>
  <r>
    <x v="5"/>
    <s v="45-64"/>
    <x v="0"/>
    <s v="M"/>
    <s v="Q00-Q99"/>
    <n v="2"/>
    <x v="5"/>
  </r>
  <r>
    <x v="5"/>
    <s v="45-64"/>
    <x v="0"/>
    <s v="M"/>
    <s v="R00-R99"/>
    <n v="14"/>
    <x v="5"/>
  </r>
  <r>
    <x v="5"/>
    <s v="45-64"/>
    <x v="0"/>
    <s v="M"/>
    <s v="V01-Y98"/>
    <n v="43"/>
    <x v="6"/>
  </r>
  <r>
    <x v="5"/>
    <s v="65-74"/>
    <x v="1"/>
    <s v="F"/>
    <s v="A00-B99"/>
    <n v="2"/>
    <x v="0"/>
  </r>
  <r>
    <x v="5"/>
    <s v="65-74"/>
    <x v="1"/>
    <s v="F"/>
    <s v="C00-D48"/>
    <n v="135"/>
    <x v="1"/>
  </r>
  <r>
    <x v="5"/>
    <s v="65-74"/>
    <x v="1"/>
    <s v="F"/>
    <s v="D50-D89"/>
    <n v="1"/>
    <x v="5"/>
  </r>
  <r>
    <x v="5"/>
    <s v="65-74"/>
    <x v="1"/>
    <s v="F"/>
    <s v="E00-E90"/>
    <n v="5"/>
    <x v="2"/>
  </r>
  <r>
    <x v="5"/>
    <s v="65-74"/>
    <x v="1"/>
    <s v="F"/>
    <s v="F00-F99"/>
    <n v="10"/>
    <x v="10"/>
  </r>
  <r>
    <x v="5"/>
    <s v="65-74"/>
    <x v="1"/>
    <s v="F"/>
    <s v="G00-G99"/>
    <n v="11"/>
    <x v="3"/>
  </r>
  <r>
    <x v="5"/>
    <s v="65-74"/>
    <x v="1"/>
    <s v="F"/>
    <s v="I00-I99"/>
    <n v="48"/>
    <x v="8"/>
  </r>
  <r>
    <x v="5"/>
    <s v="65-74"/>
    <x v="1"/>
    <s v="F"/>
    <s v="J00-J99"/>
    <n v="18"/>
    <x v="4"/>
  </r>
  <r>
    <x v="5"/>
    <s v="65-74"/>
    <x v="1"/>
    <s v="F"/>
    <s v="K00-K93"/>
    <n v="11"/>
    <x v="9"/>
  </r>
  <r>
    <x v="5"/>
    <s v="65-74"/>
    <x v="1"/>
    <s v="F"/>
    <s v="M00-M99"/>
    <n v="1"/>
    <x v="5"/>
  </r>
  <r>
    <x v="5"/>
    <s v="65-74"/>
    <x v="1"/>
    <s v="F"/>
    <s v="N00-N99"/>
    <n v="2"/>
    <x v="11"/>
  </r>
  <r>
    <x v="5"/>
    <s v="65-74"/>
    <x v="1"/>
    <s v="F"/>
    <s v="Q00-Q99"/>
    <n v="1"/>
    <x v="5"/>
  </r>
  <r>
    <x v="5"/>
    <s v="65-74"/>
    <x v="1"/>
    <s v="F"/>
    <s v="R00-R99"/>
    <n v="6"/>
    <x v="5"/>
  </r>
  <r>
    <x v="5"/>
    <s v="65-74"/>
    <x v="1"/>
    <s v="F"/>
    <s v="V01-Y98"/>
    <n v="9"/>
    <x v="6"/>
  </r>
  <r>
    <x v="5"/>
    <s v="65-74"/>
    <x v="1"/>
    <s v="M"/>
    <s v="A00-B99"/>
    <n v="9"/>
    <x v="0"/>
  </r>
  <r>
    <x v="5"/>
    <s v="65-74"/>
    <x v="1"/>
    <s v="M"/>
    <s v="C00-D48"/>
    <n v="220"/>
    <x v="1"/>
  </r>
  <r>
    <x v="5"/>
    <s v="65-74"/>
    <x v="1"/>
    <s v="M"/>
    <s v="E00-E90"/>
    <n v="7"/>
    <x v="2"/>
  </r>
  <r>
    <x v="5"/>
    <s v="65-74"/>
    <x v="1"/>
    <s v="M"/>
    <s v="F00-F99"/>
    <n v="8"/>
    <x v="10"/>
  </r>
  <r>
    <x v="5"/>
    <s v="65-74"/>
    <x v="1"/>
    <s v="M"/>
    <s v="G00-G99"/>
    <n v="16"/>
    <x v="3"/>
  </r>
  <r>
    <x v="5"/>
    <s v="65-74"/>
    <x v="1"/>
    <s v="M"/>
    <s v="I00-I99"/>
    <n v="106"/>
    <x v="8"/>
  </r>
  <r>
    <x v="5"/>
    <s v="65-74"/>
    <x v="1"/>
    <s v="M"/>
    <s v="J00-J99"/>
    <n v="43"/>
    <x v="4"/>
  </r>
  <r>
    <x v="5"/>
    <s v="65-74"/>
    <x v="1"/>
    <s v="M"/>
    <s v="K00-K93"/>
    <n v="22"/>
    <x v="9"/>
  </r>
  <r>
    <x v="5"/>
    <s v="65-74"/>
    <x v="1"/>
    <s v="M"/>
    <s v="M00-M99"/>
    <n v="2"/>
    <x v="5"/>
  </r>
  <r>
    <x v="5"/>
    <s v="65-74"/>
    <x v="1"/>
    <s v="M"/>
    <s v="N00-N99"/>
    <n v="3"/>
    <x v="11"/>
  </r>
  <r>
    <x v="5"/>
    <s v="65-74"/>
    <x v="1"/>
    <s v="M"/>
    <s v="Q00-Q99"/>
    <n v="1"/>
    <x v="5"/>
  </r>
  <r>
    <x v="5"/>
    <s v="65-74"/>
    <x v="1"/>
    <s v="M"/>
    <s v="R00-R99"/>
    <n v="17"/>
    <x v="5"/>
  </r>
  <r>
    <x v="5"/>
    <s v="65-74"/>
    <x v="1"/>
    <s v="M"/>
    <s v="V01-Y98"/>
    <n v="25"/>
    <x v="6"/>
  </r>
  <r>
    <x v="5"/>
    <s v="75-84"/>
    <x v="1"/>
    <s v="F"/>
    <s v="A00-B99"/>
    <n v="25"/>
    <x v="0"/>
  </r>
  <r>
    <x v="5"/>
    <s v="75-84"/>
    <x v="1"/>
    <s v="F"/>
    <s v="C00-D48"/>
    <n v="197"/>
    <x v="1"/>
  </r>
  <r>
    <x v="5"/>
    <s v="75-84"/>
    <x v="1"/>
    <s v="F"/>
    <s v="D50-D89"/>
    <n v="4"/>
    <x v="5"/>
  </r>
  <r>
    <x v="5"/>
    <s v="75-84"/>
    <x v="1"/>
    <s v="F"/>
    <s v="E00-E90"/>
    <n v="20"/>
    <x v="2"/>
  </r>
  <r>
    <x v="5"/>
    <s v="75-84"/>
    <x v="1"/>
    <s v="F"/>
    <s v="F00-F99"/>
    <n v="51"/>
    <x v="10"/>
  </r>
  <r>
    <x v="5"/>
    <s v="75-84"/>
    <x v="1"/>
    <s v="F"/>
    <s v="G00-G99"/>
    <n v="42"/>
    <x v="3"/>
  </r>
  <r>
    <x v="5"/>
    <s v="75-84"/>
    <x v="1"/>
    <s v="F"/>
    <s v="I00-I99"/>
    <n v="230"/>
    <x v="8"/>
  </r>
  <r>
    <x v="5"/>
    <s v="75-84"/>
    <x v="1"/>
    <s v="F"/>
    <s v="J00-J99"/>
    <n v="52"/>
    <x v="4"/>
  </r>
  <r>
    <x v="5"/>
    <s v="75-84"/>
    <x v="1"/>
    <s v="F"/>
    <s v="K00-K93"/>
    <n v="20"/>
    <x v="9"/>
  </r>
  <r>
    <x v="5"/>
    <s v="75-84"/>
    <x v="1"/>
    <s v="F"/>
    <s v="L00-L99"/>
    <n v="2"/>
    <x v="5"/>
  </r>
  <r>
    <x v="5"/>
    <s v="75-84"/>
    <x v="1"/>
    <s v="F"/>
    <s v="M00-M99"/>
    <n v="5"/>
    <x v="5"/>
  </r>
  <r>
    <x v="5"/>
    <s v="75-84"/>
    <x v="1"/>
    <s v="F"/>
    <s v="N00-N99"/>
    <n v="8"/>
    <x v="11"/>
  </r>
  <r>
    <x v="5"/>
    <s v="75-84"/>
    <x v="1"/>
    <s v="F"/>
    <s v="R00-R99"/>
    <n v="30"/>
    <x v="5"/>
  </r>
  <r>
    <x v="5"/>
    <s v="75-84"/>
    <x v="1"/>
    <s v="F"/>
    <s v="V01-Y98"/>
    <n v="14"/>
    <x v="6"/>
  </r>
  <r>
    <x v="5"/>
    <s v="75-84"/>
    <x v="1"/>
    <s v="M"/>
    <s v="A00-B99"/>
    <n v="20"/>
    <x v="0"/>
  </r>
  <r>
    <x v="5"/>
    <s v="75-84"/>
    <x v="1"/>
    <s v="M"/>
    <s v="C00-D48"/>
    <n v="272"/>
    <x v="1"/>
  </r>
  <r>
    <x v="5"/>
    <s v="75-84"/>
    <x v="1"/>
    <s v="M"/>
    <s v="D50-D89"/>
    <n v="3"/>
    <x v="5"/>
  </r>
  <r>
    <x v="5"/>
    <s v="75-84"/>
    <x v="1"/>
    <s v="M"/>
    <s v="E00-E90"/>
    <n v="22"/>
    <x v="2"/>
  </r>
  <r>
    <x v="5"/>
    <s v="75-84"/>
    <x v="1"/>
    <s v="M"/>
    <s v="F00-F99"/>
    <n v="38"/>
    <x v="10"/>
  </r>
  <r>
    <x v="5"/>
    <s v="75-84"/>
    <x v="1"/>
    <s v="M"/>
    <s v="G00-G99"/>
    <n v="37"/>
    <x v="3"/>
  </r>
  <r>
    <x v="5"/>
    <s v="75-84"/>
    <x v="1"/>
    <s v="M"/>
    <s v="I00-I99"/>
    <n v="246"/>
    <x v="8"/>
  </r>
  <r>
    <x v="5"/>
    <s v="75-84"/>
    <x v="1"/>
    <s v="M"/>
    <s v="J00-J99"/>
    <n v="103"/>
    <x v="4"/>
  </r>
  <r>
    <x v="5"/>
    <s v="75-84"/>
    <x v="1"/>
    <s v="M"/>
    <s v="K00-K93"/>
    <n v="20"/>
    <x v="9"/>
  </r>
  <r>
    <x v="5"/>
    <s v="75-84"/>
    <x v="1"/>
    <s v="M"/>
    <s v="L00-L99"/>
    <n v="1"/>
    <x v="5"/>
  </r>
  <r>
    <x v="5"/>
    <s v="75-84"/>
    <x v="1"/>
    <s v="M"/>
    <s v="M00-M99"/>
    <n v="1"/>
    <x v="5"/>
  </r>
  <r>
    <x v="5"/>
    <s v="75-84"/>
    <x v="1"/>
    <s v="M"/>
    <s v="N00-N99"/>
    <n v="19"/>
    <x v="11"/>
  </r>
  <r>
    <x v="5"/>
    <s v="75-84"/>
    <x v="1"/>
    <s v="M"/>
    <s v="R00-R99"/>
    <n v="25"/>
    <x v="5"/>
  </r>
  <r>
    <x v="5"/>
    <s v="75-84"/>
    <x v="1"/>
    <s v="M"/>
    <s v="V01-Y98"/>
    <n v="25"/>
    <x v="6"/>
  </r>
  <r>
    <x v="5"/>
    <s v="85+"/>
    <x v="1"/>
    <s v="F"/>
    <s v="A00-B99"/>
    <n v="21"/>
    <x v="0"/>
  </r>
  <r>
    <x v="5"/>
    <s v="85+"/>
    <x v="1"/>
    <s v="F"/>
    <s v="C00-D48"/>
    <n v="159"/>
    <x v="1"/>
  </r>
  <r>
    <x v="5"/>
    <s v="85+"/>
    <x v="1"/>
    <s v="F"/>
    <s v="D50-D89"/>
    <n v="7"/>
    <x v="5"/>
  </r>
  <r>
    <x v="5"/>
    <s v="85+"/>
    <x v="1"/>
    <s v="F"/>
    <s v="E00-E90"/>
    <n v="37"/>
    <x v="2"/>
  </r>
  <r>
    <x v="5"/>
    <s v="85+"/>
    <x v="1"/>
    <s v="F"/>
    <s v="F00-F99"/>
    <n v="104"/>
    <x v="10"/>
  </r>
  <r>
    <x v="5"/>
    <s v="85+"/>
    <x v="1"/>
    <s v="F"/>
    <s v="G00-G99"/>
    <n v="61"/>
    <x v="3"/>
  </r>
  <r>
    <x v="5"/>
    <s v="85+"/>
    <x v="1"/>
    <s v="F"/>
    <s v="I00-I99"/>
    <n v="483"/>
    <x v="8"/>
  </r>
  <r>
    <x v="5"/>
    <s v="85+"/>
    <x v="1"/>
    <s v="F"/>
    <s v="J00-J99"/>
    <n v="111"/>
    <x v="4"/>
  </r>
  <r>
    <x v="5"/>
    <s v="85+"/>
    <x v="1"/>
    <s v="F"/>
    <s v="K00-K93"/>
    <n v="40"/>
    <x v="9"/>
  </r>
  <r>
    <x v="5"/>
    <s v="85+"/>
    <x v="1"/>
    <s v="F"/>
    <s v="L00-L99"/>
    <n v="5"/>
    <x v="5"/>
  </r>
  <r>
    <x v="5"/>
    <s v="85+"/>
    <x v="1"/>
    <s v="F"/>
    <s v="M00-M99"/>
    <n v="11"/>
    <x v="5"/>
  </r>
  <r>
    <x v="5"/>
    <s v="85+"/>
    <x v="1"/>
    <s v="F"/>
    <s v="N00-N99"/>
    <n v="36"/>
    <x v="11"/>
  </r>
  <r>
    <x v="5"/>
    <s v="85+"/>
    <x v="1"/>
    <s v="F"/>
    <s v="R00-R99"/>
    <n v="93"/>
    <x v="5"/>
  </r>
  <r>
    <x v="5"/>
    <s v="85+"/>
    <x v="1"/>
    <s v="F"/>
    <s v="V01-Y98"/>
    <n v="31"/>
    <x v="6"/>
  </r>
  <r>
    <x v="5"/>
    <s v="85+"/>
    <x v="1"/>
    <s v="M"/>
    <s v="A00-B99"/>
    <n v="10"/>
    <x v="0"/>
  </r>
  <r>
    <x v="5"/>
    <s v="85+"/>
    <x v="1"/>
    <s v="M"/>
    <s v="C00-D48"/>
    <n v="152"/>
    <x v="1"/>
  </r>
  <r>
    <x v="5"/>
    <s v="85+"/>
    <x v="1"/>
    <s v="M"/>
    <s v="D50-D89"/>
    <n v="4"/>
    <x v="5"/>
  </r>
  <r>
    <x v="5"/>
    <s v="85+"/>
    <x v="1"/>
    <s v="M"/>
    <s v="E00-E90"/>
    <n v="10"/>
    <x v="2"/>
  </r>
  <r>
    <x v="5"/>
    <s v="85+"/>
    <x v="1"/>
    <s v="M"/>
    <s v="F00-F99"/>
    <n v="27"/>
    <x v="10"/>
  </r>
  <r>
    <x v="5"/>
    <s v="85+"/>
    <x v="1"/>
    <s v="M"/>
    <s v="G00-G99"/>
    <n v="17"/>
    <x v="3"/>
  </r>
  <r>
    <x v="5"/>
    <s v="85+"/>
    <x v="1"/>
    <s v="M"/>
    <s v="I00-I99"/>
    <n v="249"/>
    <x v="8"/>
  </r>
  <r>
    <x v="5"/>
    <s v="85+"/>
    <x v="1"/>
    <s v="M"/>
    <s v="J00-J99"/>
    <n v="110"/>
    <x v="4"/>
  </r>
  <r>
    <x v="5"/>
    <s v="85+"/>
    <x v="1"/>
    <s v="M"/>
    <s v="K00-K93"/>
    <n v="20"/>
    <x v="9"/>
  </r>
  <r>
    <x v="5"/>
    <s v="85+"/>
    <x v="1"/>
    <s v="M"/>
    <s v="L00-L99"/>
    <n v="1"/>
    <x v="5"/>
  </r>
  <r>
    <x v="5"/>
    <s v="85+"/>
    <x v="1"/>
    <s v="M"/>
    <s v="M00-M99"/>
    <n v="4"/>
    <x v="5"/>
  </r>
  <r>
    <x v="5"/>
    <s v="85+"/>
    <x v="1"/>
    <s v="M"/>
    <s v="N00-N99"/>
    <n v="27"/>
    <x v="11"/>
  </r>
  <r>
    <x v="5"/>
    <s v="85+"/>
    <x v="1"/>
    <s v="M"/>
    <s v="R00-R99"/>
    <n v="38"/>
    <x v="5"/>
  </r>
  <r>
    <x v="5"/>
    <s v="85+"/>
    <x v="1"/>
    <s v="M"/>
    <s v="V01-Y98"/>
    <n v="23"/>
    <x v="6"/>
  </r>
  <r>
    <x v="6"/>
    <s v="0-24"/>
    <x v="0"/>
    <s v="F"/>
    <s v="P00-P96"/>
    <n v="7"/>
    <x v="5"/>
  </r>
  <r>
    <x v="6"/>
    <s v="0-24"/>
    <x v="0"/>
    <s v="F"/>
    <s v="Q00-Q99"/>
    <n v="3"/>
    <x v="5"/>
  </r>
  <r>
    <x v="6"/>
    <s v="0-24"/>
    <x v="0"/>
    <s v="F"/>
    <s v="R00-R99"/>
    <n v="4"/>
    <x v="5"/>
  </r>
  <r>
    <x v="6"/>
    <s v="0-24"/>
    <x v="0"/>
    <s v="F"/>
    <s v="V01-Y98"/>
    <n v="2"/>
    <x v="6"/>
  </r>
  <r>
    <x v="6"/>
    <s v="0-24"/>
    <x v="0"/>
    <s v="M"/>
    <s v="A00-B99"/>
    <n v="2"/>
    <x v="0"/>
  </r>
  <r>
    <x v="6"/>
    <s v="0-24"/>
    <x v="0"/>
    <s v="M"/>
    <s v="C00-D48"/>
    <n v="5"/>
    <x v="1"/>
  </r>
  <r>
    <x v="6"/>
    <s v="0-24"/>
    <x v="0"/>
    <s v="M"/>
    <s v="I00-I99"/>
    <n v="1"/>
    <x v="8"/>
  </r>
  <r>
    <x v="6"/>
    <s v="0-24"/>
    <x v="0"/>
    <s v="M"/>
    <s v="J00-J99"/>
    <n v="1"/>
    <x v="4"/>
  </r>
  <r>
    <x v="6"/>
    <s v="0-24"/>
    <x v="0"/>
    <s v="M"/>
    <s v="P00-P96"/>
    <n v="4"/>
    <x v="5"/>
  </r>
  <r>
    <x v="6"/>
    <s v="0-24"/>
    <x v="0"/>
    <s v="M"/>
    <s v="Q00-Q99"/>
    <n v="5"/>
    <x v="5"/>
  </r>
  <r>
    <x v="6"/>
    <s v="0-24"/>
    <x v="0"/>
    <s v="M"/>
    <s v="R00-R99"/>
    <n v="3"/>
    <x v="5"/>
  </r>
  <r>
    <x v="6"/>
    <s v="0-24"/>
    <x v="0"/>
    <s v="M"/>
    <s v="V01-Y98"/>
    <n v="9"/>
    <x v="6"/>
  </r>
  <r>
    <x v="6"/>
    <s v="25-44"/>
    <x v="0"/>
    <s v="F"/>
    <s v="C00-D48"/>
    <n v="11"/>
    <x v="1"/>
  </r>
  <r>
    <x v="6"/>
    <s v="25-44"/>
    <x v="0"/>
    <s v="F"/>
    <s v="I00-I99"/>
    <n v="2"/>
    <x v="8"/>
  </r>
  <r>
    <x v="6"/>
    <s v="25-44"/>
    <x v="0"/>
    <s v="F"/>
    <s v="J00-J99"/>
    <n v="2"/>
    <x v="4"/>
  </r>
  <r>
    <x v="6"/>
    <s v="25-44"/>
    <x v="0"/>
    <s v="F"/>
    <s v="K00-K93"/>
    <n v="4"/>
    <x v="9"/>
  </r>
  <r>
    <x v="6"/>
    <s v="25-44"/>
    <x v="0"/>
    <s v="F"/>
    <s v="R00-R99"/>
    <n v="3"/>
    <x v="5"/>
  </r>
  <r>
    <x v="6"/>
    <s v="25-44"/>
    <x v="0"/>
    <s v="F"/>
    <s v="V01-Y98"/>
    <n v="8"/>
    <x v="6"/>
  </r>
  <r>
    <x v="6"/>
    <s v="25-44"/>
    <x v="0"/>
    <s v="M"/>
    <s v="C00-D48"/>
    <n v="9"/>
    <x v="1"/>
  </r>
  <r>
    <x v="6"/>
    <s v="25-44"/>
    <x v="0"/>
    <s v="M"/>
    <s v="E00-E90"/>
    <n v="3"/>
    <x v="2"/>
  </r>
  <r>
    <x v="6"/>
    <s v="25-44"/>
    <x v="0"/>
    <s v="M"/>
    <s v="F00-F99"/>
    <n v="1"/>
    <x v="10"/>
  </r>
  <r>
    <x v="6"/>
    <s v="25-44"/>
    <x v="0"/>
    <s v="M"/>
    <s v="G00-G99"/>
    <n v="3"/>
    <x v="3"/>
  </r>
  <r>
    <x v="6"/>
    <s v="25-44"/>
    <x v="0"/>
    <s v="M"/>
    <s v="I00-I99"/>
    <n v="7"/>
    <x v="8"/>
  </r>
  <r>
    <x v="6"/>
    <s v="25-44"/>
    <x v="0"/>
    <s v="M"/>
    <s v="J00-J99"/>
    <n v="2"/>
    <x v="4"/>
  </r>
  <r>
    <x v="6"/>
    <s v="25-44"/>
    <x v="0"/>
    <s v="M"/>
    <s v="K00-K93"/>
    <n v="3"/>
    <x v="9"/>
  </r>
  <r>
    <x v="6"/>
    <s v="25-44"/>
    <x v="0"/>
    <s v="M"/>
    <s v="R00-R99"/>
    <n v="5"/>
    <x v="5"/>
  </r>
  <r>
    <x v="6"/>
    <s v="25-44"/>
    <x v="0"/>
    <s v="M"/>
    <s v="V01-Y98"/>
    <n v="29"/>
    <x v="6"/>
  </r>
  <r>
    <x v="6"/>
    <s v="45-64"/>
    <x v="0"/>
    <s v="F"/>
    <s v="A00-B99"/>
    <n v="3"/>
    <x v="0"/>
  </r>
  <r>
    <x v="6"/>
    <s v="45-64"/>
    <x v="0"/>
    <s v="F"/>
    <s v="C00-D48"/>
    <n v="111"/>
    <x v="1"/>
  </r>
  <r>
    <x v="6"/>
    <s v="45-64"/>
    <x v="0"/>
    <s v="F"/>
    <s v="E00-E90"/>
    <n v="6"/>
    <x v="2"/>
  </r>
  <r>
    <x v="6"/>
    <s v="45-64"/>
    <x v="0"/>
    <s v="F"/>
    <s v="F00-F99"/>
    <n v="3"/>
    <x v="10"/>
  </r>
  <r>
    <x v="6"/>
    <s v="45-64"/>
    <x v="0"/>
    <s v="F"/>
    <s v="G00-G99"/>
    <n v="5"/>
    <x v="3"/>
  </r>
  <r>
    <x v="6"/>
    <s v="45-64"/>
    <x v="0"/>
    <s v="F"/>
    <s v="I00-I99"/>
    <n v="31"/>
    <x v="8"/>
  </r>
  <r>
    <x v="6"/>
    <s v="45-64"/>
    <x v="0"/>
    <s v="F"/>
    <s v="J00-J99"/>
    <n v="12"/>
    <x v="4"/>
  </r>
  <r>
    <x v="6"/>
    <s v="45-64"/>
    <x v="0"/>
    <s v="F"/>
    <s v="K00-K93"/>
    <n v="16"/>
    <x v="9"/>
  </r>
  <r>
    <x v="6"/>
    <s v="45-64"/>
    <x v="0"/>
    <s v="F"/>
    <s v="L00-L99"/>
    <n v="1"/>
    <x v="5"/>
  </r>
  <r>
    <x v="6"/>
    <s v="45-64"/>
    <x v="0"/>
    <s v="F"/>
    <s v="M00-M99"/>
    <n v="3"/>
    <x v="5"/>
  </r>
  <r>
    <x v="6"/>
    <s v="45-64"/>
    <x v="0"/>
    <s v="F"/>
    <s v="N00-N99"/>
    <n v="2"/>
    <x v="11"/>
  </r>
  <r>
    <x v="6"/>
    <s v="45-64"/>
    <x v="0"/>
    <s v="F"/>
    <s v="R00-R99"/>
    <n v="7"/>
    <x v="5"/>
  </r>
  <r>
    <x v="6"/>
    <s v="45-64"/>
    <x v="0"/>
    <s v="F"/>
    <s v="V01-Y98"/>
    <n v="24"/>
    <x v="6"/>
  </r>
  <r>
    <x v="6"/>
    <s v="45-64"/>
    <x v="0"/>
    <s v="M"/>
    <s v="A00-B99"/>
    <n v="5"/>
    <x v="0"/>
  </r>
  <r>
    <x v="6"/>
    <s v="45-64"/>
    <x v="0"/>
    <s v="M"/>
    <s v="C00-D48"/>
    <n v="163"/>
    <x v="1"/>
  </r>
  <r>
    <x v="6"/>
    <s v="45-64"/>
    <x v="0"/>
    <s v="M"/>
    <s v="D50-D89"/>
    <n v="3"/>
    <x v="5"/>
  </r>
  <r>
    <x v="6"/>
    <s v="45-64"/>
    <x v="0"/>
    <s v="M"/>
    <s v="E00-E90"/>
    <n v="6"/>
    <x v="2"/>
  </r>
  <r>
    <x v="6"/>
    <s v="45-64"/>
    <x v="0"/>
    <s v="M"/>
    <s v="F00-F99"/>
    <n v="13"/>
    <x v="10"/>
  </r>
  <r>
    <x v="6"/>
    <s v="45-64"/>
    <x v="0"/>
    <s v="M"/>
    <s v="G00-G99"/>
    <n v="6"/>
    <x v="3"/>
  </r>
  <r>
    <x v="6"/>
    <s v="45-64"/>
    <x v="0"/>
    <s v="M"/>
    <s v="I00-I99"/>
    <n v="83"/>
    <x v="8"/>
  </r>
  <r>
    <x v="6"/>
    <s v="45-64"/>
    <x v="0"/>
    <s v="M"/>
    <s v="J00-J99"/>
    <n v="17"/>
    <x v="4"/>
  </r>
  <r>
    <x v="6"/>
    <s v="45-64"/>
    <x v="0"/>
    <s v="M"/>
    <s v="K00-K93"/>
    <n v="22"/>
    <x v="9"/>
  </r>
  <r>
    <x v="6"/>
    <s v="45-64"/>
    <x v="0"/>
    <s v="M"/>
    <s v="M00-M99"/>
    <n v="3"/>
    <x v="5"/>
  </r>
  <r>
    <x v="6"/>
    <s v="45-64"/>
    <x v="0"/>
    <s v="M"/>
    <s v="N00-N99"/>
    <n v="6"/>
    <x v="11"/>
  </r>
  <r>
    <x v="6"/>
    <s v="45-64"/>
    <x v="0"/>
    <s v="M"/>
    <s v="Q00-Q99"/>
    <n v="2"/>
    <x v="5"/>
  </r>
  <r>
    <x v="6"/>
    <s v="45-64"/>
    <x v="0"/>
    <s v="M"/>
    <s v="R00-R99"/>
    <n v="24"/>
    <x v="5"/>
  </r>
  <r>
    <x v="6"/>
    <s v="45-64"/>
    <x v="0"/>
    <s v="M"/>
    <s v="V01-Y98"/>
    <n v="57"/>
    <x v="6"/>
  </r>
  <r>
    <x v="6"/>
    <s v="65-74"/>
    <x v="1"/>
    <s v="F"/>
    <s v="A00-B99"/>
    <n v="4"/>
    <x v="0"/>
  </r>
  <r>
    <x v="6"/>
    <s v="65-74"/>
    <x v="1"/>
    <s v="F"/>
    <s v="C00-D48"/>
    <n v="130"/>
    <x v="1"/>
  </r>
  <r>
    <x v="6"/>
    <s v="65-74"/>
    <x v="1"/>
    <s v="F"/>
    <s v="E00-E90"/>
    <n v="2"/>
    <x v="2"/>
  </r>
  <r>
    <x v="6"/>
    <s v="65-74"/>
    <x v="1"/>
    <s v="F"/>
    <s v="F00-F99"/>
    <n v="5"/>
    <x v="10"/>
  </r>
  <r>
    <x v="6"/>
    <s v="65-74"/>
    <x v="1"/>
    <s v="F"/>
    <s v="G00-G99"/>
    <n v="17"/>
    <x v="3"/>
  </r>
  <r>
    <x v="6"/>
    <s v="65-74"/>
    <x v="1"/>
    <s v="F"/>
    <s v="I00-I99"/>
    <n v="53"/>
    <x v="8"/>
  </r>
  <r>
    <x v="6"/>
    <s v="65-74"/>
    <x v="1"/>
    <s v="F"/>
    <s v="J00-J99"/>
    <n v="27"/>
    <x v="4"/>
  </r>
  <r>
    <x v="6"/>
    <s v="65-74"/>
    <x v="1"/>
    <s v="F"/>
    <s v="K00-K93"/>
    <n v="13"/>
    <x v="9"/>
  </r>
  <r>
    <x v="6"/>
    <s v="65-74"/>
    <x v="1"/>
    <s v="F"/>
    <s v="N00-N99"/>
    <n v="4"/>
    <x v="11"/>
  </r>
  <r>
    <x v="6"/>
    <s v="65-74"/>
    <x v="1"/>
    <s v="F"/>
    <s v="R00-R99"/>
    <n v="7"/>
    <x v="5"/>
  </r>
  <r>
    <x v="6"/>
    <s v="65-74"/>
    <x v="1"/>
    <s v="F"/>
    <s v="V01-Y98"/>
    <n v="9"/>
    <x v="6"/>
  </r>
  <r>
    <x v="6"/>
    <s v="65-74"/>
    <x v="1"/>
    <s v="M"/>
    <s v="A00-B99"/>
    <n v="3"/>
    <x v="0"/>
  </r>
  <r>
    <x v="6"/>
    <s v="65-74"/>
    <x v="1"/>
    <s v="M"/>
    <s v="C00-D48"/>
    <n v="185"/>
    <x v="1"/>
  </r>
  <r>
    <x v="6"/>
    <s v="65-74"/>
    <x v="1"/>
    <s v="M"/>
    <s v="D50-D89"/>
    <n v="1"/>
    <x v="5"/>
  </r>
  <r>
    <x v="6"/>
    <s v="65-74"/>
    <x v="1"/>
    <s v="M"/>
    <s v="E00-E90"/>
    <n v="15"/>
    <x v="2"/>
  </r>
  <r>
    <x v="6"/>
    <s v="65-74"/>
    <x v="1"/>
    <s v="M"/>
    <s v="F00-F99"/>
    <n v="11"/>
    <x v="10"/>
  </r>
  <r>
    <x v="6"/>
    <s v="65-74"/>
    <x v="1"/>
    <s v="M"/>
    <s v="G00-G99"/>
    <n v="23"/>
    <x v="3"/>
  </r>
  <r>
    <x v="6"/>
    <s v="65-74"/>
    <x v="1"/>
    <s v="M"/>
    <s v="I00-I99"/>
    <n v="107"/>
    <x v="8"/>
  </r>
  <r>
    <x v="6"/>
    <s v="65-74"/>
    <x v="1"/>
    <s v="M"/>
    <s v="J00-J99"/>
    <n v="49"/>
    <x v="4"/>
  </r>
  <r>
    <x v="6"/>
    <s v="65-74"/>
    <x v="1"/>
    <s v="M"/>
    <s v="K00-K93"/>
    <n v="19"/>
    <x v="9"/>
  </r>
  <r>
    <x v="6"/>
    <s v="65-74"/>
    <x v="1"/>
    <s v="M"/>
    <s v="L00-L99"/>
    <n v="1"/>
    <x v="5"/>
  </r>
  <r>
    <x v="6"/>
    <s v="65-74"/>
    <x v="1"/>
    <s v="M"/>
    <s v="M00-M99"/>
    <n v="2"/>
    <x v="5"/>
  </r>
  <r>
    <x v="6"/>
    <s v="65-74"/>
    <x v="1"/>
    <s v="M"/>
    <s v="N00-N99"/>
    <n v="6"/>
    <x v="11"/>
  </r>
  <r>
    <x v="6"/>
    <s v="65-74"/>
    <x v="1"/>
    <s v="M"/>
    <s v="R00-R99"/>
    <n v="19"/>
    <x v="5"/>
  </r>
  <r>
    <x v="6"/>
    <s v="65-74"/>
    <x v="1"/>
    <s v="M"/>
    <s v="V01-Y98"/>
    <n v="29"/>
    <x v="6"/>
  </r>
  <r>
    <x v="6"/>
    <s v="75-84"/>
    <x v="1"/>
    <s v="F"/>
    <s v="A00-B99"/>
    <n v="12"/>
    <x v="0"/>
  </r>
  <r>
    <x v="6"/>
    <s v="75-84"/>
    <x v="1"/>
    <s v="F"/>
    <s v="C00-D48"/>
    <n v="187"/>
    <x v="1"/>
  </r>
  <r>
    <x v="6"/>
    <s v="75-84"/>
    <x v="1"/>
    <s v="F"/>
    <s v="D50-D89"/>
    <n v="7"/>
    <x v="5"/>
  </r>
  <r>
    <x v="6"/>
    <s v="75-84"/>
    <x v="1"/>
    <s v="F"/>
    <s v="E00-E90"/>
    <n v="14"/>
    <x v="2"/>
  </r>
  <r>
    <x v="6"/>
    <s v="75-84"/>
    <x v="1"/>
    <s v="F"/>
    <s v="F00-F99"/>
    <n v="45"/>
    <x v="10"/>
  </r>
  <r>
    <x v="6"/>
    <s v="75-84"/>
    <x v="1"/>
    <s v="F"/>
    <s v="G00-G99"/>
    <n v="48"/>
    <x v="3"/>
  </r>
  <r>
    <x v="6"/>
    <s v="75-84"/>
    <x v="1"/>
    <s v="F"/>
    <s v="I00-I99"/>
    <n v="240"/>
    <x v="8"/>
  </r>
  <r>
    <x v="6"/>
    <s v="75-84"/>
    <x v="1"/>
    <s v="F"/>
    <s v="J00-J99"/>
    <n v="72"/>
    <x v="4"/>
  </r>
  <r>
    <x v="6"/>
    <s v="75-84"/>
    <x v="1"/>
    <s v="F"/>
    <s v="K00-K93"/>
    <n v="30"/>
    <x v="9"/>
  </r>
  <r>
    <x v="6"/>
    <s v="75-84"/>
    <x v="1"/>
    <s v="F"/>
    <s v="L00-L99"/>
    <n v="4"/>
    <x v="5"/>
  </r>
  <r>
    <x v="6"/>
    <s v="75-84"/>
    <x v="1"/>
    <s v="F"/>
    <s v="M00-M99"/>
    <n v="5"/>
    <x v="5"/>
  </r>
  <r>
    <x v="6"/>
    <s v="75-84"/>
    <x v="1"/>
    <s v="F"/>
    <s v="N00-N99"/>
    <n v="14"/>
    <x v="11"/>
  </r>
  <r>
    <x v="6"/>
    <s v="75-84"/>
    <x v="1"/>
    <s v="F"/>
    <s v="R00-R99"/>
    <n v="25"/>
    <x v="5"/>
  </r>
  <r>
    <x v="6"/>
    <s v="75-84"/>
    <x v="1"/>
    <s v="F"/>
    <s v="V01-Y98"/>
    <n v="14"/>
    <x v="6"/>
  </r>
  <r>
    <x v="6"/>
    <s v="75-84"/>
    <x v="1"/>
    <s v="M"/>
    <s v="A00-B99"/>
    <n v="19"/>
    <x v="0"/>
  </r>
  <r>
    <x v="6"/>
    <s v="75-84"/>
    <x v="1"/>
    <s v="M"/>
    <s v="C00-D48"/>
    <n v="260"/>
    <x v="1"/>
  </r>
  <r>
    <x v="6"/>
    <s v="75-84"/>
    <x v="1"/>
    <s v="M"/>
    <s v="D50-D89"/>
    <n v="1"/>
    <x v="5"/>
  </r>
  <r>
    <x v="6"/>
    <s v="75-84"/>
    <x v="1"/>
    <s v="M"/>
    <s v="E00-E90"/>
    <n v="17"/>
    <x v="2"/>
  </r>
  <r>
    <x v="6"/>
    <s v="75-84"/>
    <x v="1"/>
    <s v="M"/>
    <s v="F00-F99"/>
    <n v="35"/>
    <x v="10"/>
  </r>
  <r>
    <x v="6"/>
    <s v="75-84"/>
    <x v="1"/>
    <s v="M"/>
    <s v="G00-G99"/>
    <n v="43"/>
    <x v="3"/>
  </r>
  <r>
    <x v="6"/>
    <s v="75-84"/>
    <x v="1"/>
    <s v="M"/>
    <s v="I00-I99"/>
    <n v="256"/>
    <x v="8"/>
  </r>
  <r>
    <x v="6"/>
    <s v="75-84"/>
    <x v="1"/>
    <s v="M"/>
    <s v="J00-J99"/>
    <n v="107"/>
    <x v="4"/>
  </r>
  <r>
    <x v="6"/>
    <s v="75-84"/>
    <x v="1"/>
    <s v="M"/>
    <s v="K00-K93"/>
    <n v="30"/>
    <x v="9"/>
  </r>
  <r>
    <x v="6"/>
    <s v="75-84"/>
    <x v="1"/>
    <s v="M"/>
    <s v="L00-L99"/>
    <n v="2"/>
    <x v="5"/>
  </r>
  <r>
    <x v="6"/>
    <s v="75-84"/>
    <x v="1"/>
    <s v="M"/>
    <s v="M00-M99"/>
    <n v="4"/>
    <x v="5"/>
  </r>
  <r>
    <x v="6"/>
    <s v="75-84"/>
    <x v="1"/>
    <s v="M"/>
    <s v="N00-N99"/>
    <n v="23"/>
    <x v="11"/>
  </r>
  <r>
    <x v="6"/>
    <s v="75-84"/>
    <x v="1"/>
    <s v="M"/>
    <s v="R00-R99"/>
    <n v="43"/>
    <x v="5"/>
  </r>
  <r>
    <x v="6"/>
    <s v="75-84"/>
    <x v="1"/>
    <s v="M"/>
    <s v="V01-Y98"/>
    <n v="28"/>
    <x v="6"/>
  </r>
  <r>
    <x v="6"/>
    <s v="85+"/>
    <x v="1"/>
    <s v="F"/>
    <s v="A00-B99"/>
    <n v="29"/>
    <x v="0"/>
  </r>
  <r>
    <x v="6"/>
    <s v="85+"/>
    <x v="1"/>
    <s v="F"/>
    <s v="C00-D48"/>
    <n v="141"/>
    <x v="1"/>
  </r>
  <r>
    <x v="6"/>
    <s v="85+"/>
    <x v="1"/>
    <s v="F"/>
    <s v="D50-D89"/>
    <n v="6"/>
    <x v="5"/>
  </r>
  <r>
    <x v="6"/>
    <s v="85+"/>
    <x v="1"/>
    <s v="F"/>
    <s v="E00-E90"/>
    <n v="38"/>
    <x v="2"/>
  </r>
  <r>
    <x v="6"/>
    <s v="85+"/>
    <x v="1"/>
    <s v="F"/>
    <s v="F00-F99"/>
    <n v="136"/>
    <x v="10"/>
  </r>
  <r>
    <x v="6"/>
    <s v="85+"/>
    <x v="1"/>
    <s v="F"/>
    <s v="G00-G99"/>
    <n v="61"/>
    <x v="3"/>
  </r>
  <r>
    <x v="6"/>
    <s v="85+"/>
    <x v="1"/>
    <s v="F"/>
    <s v="I00-I99"/>
    <n v="517"/>
    <x v="8"/>
  </r>
  <r>
    <x v="6"/>
    <s v="85+"/>
    <x v="1"/>
    <s v="F"/>
    <s v="J00-J99"/>
    <n v="151"/>
    <x v="4"/>
  </r>
  <r>
    <x v="6"/>
    <s v="85+"/>
    <x v="1"/>
    <s v="F"/>
    <s v="K00-K93"/>
    <n v="52"/>
    <x v="9"/>
  </r>
  <r>
    <x v="6"/>
    <s v="85+"/>
    <x v="1"/>
    <s v="F"/>
    <s v="L00-L99"/>
    <n v="3"/>
    <x v="5"/>
  </r>
  <r>
    <x v="6"/>
    <s v="85+"/>
    <x v="1"/>
    <s v="F"/>
    <s v="M00-M99"/>
    <n v="6"/>
    <x v="5"/>
  </r>
  <r>
    <x v="6"/>
    <s v="85+"/>
    <x v="1"/>
    <s v="F"/>
    <s v="N00-N99"/>
    <n v="41"/>
    <x v="11"/>
  </r>
  <r>
    <x v="6"/>
    <s v="85+"/>
    <x v="1"/>
    <s v="F"/>
    <s v="R00-R99"/>
    <n v="113"/>
    <x v="5"/>
  </r>
  <r>
    <x v="6"/>
    <s v="85+"/>
    <x v="1"/>
    <s v="F"/>
    <s v="V01-Y98"/>
    <n v="34"/>
    <x v="6"/>
  </r>
  <r>
    <x v="6"/>
    <s v="85+"/>
    <x v="1"/>
    <s v="M"/>
    <s v="A00-B99"/>
    <n v="10"/>
    <x v="0"/>
  </r>
  <r>
    <x v="6"/>
    <s v="85+"/>
    <x v="1"/>
    <s v="M"/>
    <s v="C00-D48"/>
    <n v="151"/>
    <x v="1"/>
  </r>
  <r>
    <x v="6"/>
    <s v="85+"/>
    <x v="1"/>
    <s v="M"/>
    <s v="D50-D89"/>
    <n v="4"/>
    <x v="5"/>
  </r>
  <r>
    <x v="6"/>
    <s v="85+"/>
    <x v="1"/>
    <s v="M"/>
    <s v="E00-E90"/>
    <n v="21"/>
    <x v="2"/>
  </r>
  <r>
    <x v="6"/>
    <s v="85+"/>
    <x v="1"/>
    <s v="M"/>
    <s v="F00-F99"/>
    <n v="46"/>
    <x v="10"/>
  </r>
  <r>
    <x v="6"/>
    <s v="85+"/>
    <x v="1"/>
    <s v="M"/>
    <s v="G00-G99"/>
    <n v="32"/>
    <x v="3"/>
  </r>
  <r>
    <x v="6"/>
    <s v="85+"/>
    <x v="1"/>
    <s v="M"/>
    <s v="I00-I99"/>
    <n v="279"/>
    <x v="8"/>
  </r>
  <r>
    <x v="6"/>
    <s v="85+"/>
    <x v="1"/>
    <s v="M"/>
    <s v="J00-J99"/>
    <n v="143"/>
    <x v="4"/>
  </r>
  <r>
    <x v="6"/>
    <s v="85+"/>
    <x v="1"/>
    <s v="M"/>
    <s v="K00-K93"/>
    <n v="33"/>
    <x v="9"/>
  </r>
  <r>
    <x v="6"/>
    <s v="85+"/>
    <x v="1"/>
    <s v="M"/>
    <s v="M00-M99"/>
    <n v="2"/>
    <x v="5"/>
  </r>
  <r>
    <x v="6"/>
    <s v="85+"/>
    <x v="1"/>
    <s v="M"/>
    <s v="N00-N99"/>
    <n v="33"/>
    <x v="11"/>
  </r>
  <r>
    <x v="6"/>
    <s v="85+"/>
    <x v="1"/>
    <s v="M"/>
    <s v="R00-R99"/>
    <n v="41"/>
    <x v="5"/>
  </r>
  <r>
    <x v="6"/>
    <s v="85+"/>
    <x v="1"/>
    <s v="M"/>
    <s v="V01-Y98"/>
    <n v="21"/>
    <x v="6"/>
  </r>
  <r>
    <x v="7"/>
    <s v="0-24"/>
    <x v="0"/>
    <s v="F"/>
    <s v="C00-D48"/>
    <n v="2"/>
    <x v="1"/>
  </r>
  <r>
    <x v="7"/>
    <s v="0-24"/>
    <x v="0"/>
    <s v="F"/>
    <s v="E00-E90"/>
    <n v="1"/>
    <x v="2"/>
  </r>
  <r>
    <x v="7"/>
    <s v="0-24"/>
    <x v="0"/>
    <s v="F"/>
    <s v="G00-G99"/>
    <n v="1"/>
    <x v="3"/>
  </r>
  <r>
    <x v="7"/>
    <s v="0-24"/>
    <x v="0"/>
    <s v="F"/>
    <s v="I00-I99"/>
    <n v="1"/>
    <x v="8"/>
  </r>
  <r>
    <x v="7"/>
    <s v="0-24"/>
    <x v="0"/>
    <s v="F"/>
    <s v="K00-K93"/>
    <n v="1"/>
    <x v="9"/>
  </r>
  <r>
    <x v="7"/>
    <s v="0-24"/>
    <x v="0"/>
    <s v="F"/>
    <s v="P00-P96"/>
    <n v="5"/>
    <x v="5"/>
  </r>
  <r>
    <x v="7"/>
    <s v="0-24"/>
    <x v="0"/>
    <s v="F"/>
    <s v="R00-R99"/>
    <n v="1"/>
    <x v="5"/>
  </r>
  <r>
    <x v="7"/>
    <s v="0-24"/>
    <x v="0"/>
    <s v="F"/>
    <s v="V01-Y98"/>
    <n v="2"/>
    <x v="6"/>
  </r>
  <r>
    <x v="7"/>
    <s v="0-24"/>
    <x v="0"/>
    <s v="M"/>
    <s v="C00-D48"/>
    <n v="2"/>
    <x v="1"/>
  </r>
  <r>
    <x v="7"/>
    <s v="0-24"/>
    <x v="0"/>
    <s v="M"/>
    <s v="D50-D89"/>
    <n v="1"/>
    <x v="5"/>
  </r>
  <r>
    <x v="7"/>
    <s v="0-24"/>
    <x v="0"/>
    <s v="M"/>
    <s v="E00-E90"/>
    <n v="1"/>
    <x v="2"/>
  </r>
  <r>
    <x v="7"/>
    <s v="0-24"/>
    <x v="0"/>
    <s v="M"/>
    <s v="I00-I99"/>
    <n v="2"/>
    <x v="8"/>
  </r>
  <r>
    <x v="7"/>
    <s v="0-24"/>
    <x v="0"/>
    <s v="M"/>
    <s v="P00-P96"/>
    <n v="8"/>
    <x v="5"/>
  </r>
  <r>
    <x v="7"/>
    <s v="0-24"/>
    <x v="0"/>
    <s v="M"/>
    <s v="Q00-Q99"/>
    <n v="2"/>
    <x v="5"/>
  </r>
  <r>
    <x v="7"/>
    <s v="0-24"/>
    <x v="0"/>
    <s v="M"/>
    <s v="R00-R99"/>
    <n v="3"/>
    <x v="5"/>
  </r>
  <r>
    <x v="7"/>
    <s v="0-24"/>
    <x v="0"/>
    <s v="M"/>
    <s v="V01-Y98"/>
    <n v="11"/>
    <x v="6"/>
  </r>
  <r>
    <x v="7"/>
    <s v="25-44"/>
    <x v="0"/>
    <s v="F"/>
    <s v="C00-D48"/>
    <n v="8"/>
    <x v="1"/>
  </r>
  <r>
    <x v="7"/>
    <s v="25-44"/>
    <x v="0"/>
    <s v="F"/>
    <s v="E00-E90"/>
    <n v="2"/>
    <x v="2"/>
  </r>
  <r>
    <x v="7"/>
    <s v="25-44"/>
    <x v="0"/>
    <s v="F"/>
    <s v="F00-F99"/>
    <n v="1"/>
    <x v="10"/>
  </r>
  <r>
    <x v="7"/>
    <s v="25-44"/>
    <x v="0"/>
    <s v="F"/>
    <s v="I00-I99"/>
    <n v="3"/>
    <x v="8"/>
  </r>
  <r>
    <x v="7"/>
    <s v="25-44"/>
    <x v="0"/>
    <s v="F"/>
    <s v="J00-J99"/>
    <n v="1"/>
    <x v="4"/>
  </r>
  <r>
    <x v="7"/>
    <s v="25-44"/>
    <x v="0"/>
    <s v="F"/>
    <s v="K00-K93"/>
    <n v="2"/>
    <x v="9"/>
  </r>
  <r>
    <x v="7"/>
    <s v="25-44"/>
    <x v="0"/>
    <s v="F"/>
    <s v="M00-M99"/>
    <n v="1"/>
    <x v="5"/>
  </r>
  <r>
    <x v="7"/>
    <s v="25-44"/>
    <x v="0"/>
    <s v="F"/>
    <s v="Q00-Q99"/>
    <n v="1"/>
    <x v="5"/>
  </r>
  <r>
    <x v="7"/>
    <s v="25-44"/>
    <x v="0"/>
    <s v="F"/>
    <s v="R00-R99"/>
    <n v="4"/>
    <x v="5"/>
  </r>
  <r>
    <x v="7"/>
    <s v="25-44"/>
    <x v="0"/>
    <s v="F"/>
    <s v="V01-Y98"/>
    <n v="9"/>
    <x v="6"/>
  </r>
  <r>
    <x v="7"/>
    <s v="25-44"/>
    <x v="0"/>
    <s v="M"/>
    <s v="C00-D48"/>
    <n v="7"/>
    <x v="1"/>
  </r>
  <r>
    <x v="7"/>
    <s v="25-44"/>
    <x v="0"/>
    <s v="M"/>
    <s v="E00-E90"/>
    <n v="4"/>
    <x v="2"/>
  </r>
  <r>
    <x v="7"/>
    <s v="25-44"/>
    <x v="0"/>
    <s v="M"/>
    <s v="G00-G99"/>
    <n v="4"/>
    <x v="3"/>
  </r>
  <r>
    <x v="7"/>
    <s v="25-44"/>
    <x v="0"/>
    <s v="M"/>
    <s v="I00-I99"/>
    <n v="5"/>
    <x v="8"/>
  </r>
  <r>
    <x v="7"/>
    <s v="25-44"/>
    <x v="0"/>
    <s v="M"/>
    <s v="J00-J99"/>
    <n v="1"/>
    <x v="4"/>
  </r>
  <r>
    <x v="7"/>
    <s v="25-44"/>
    <x v="0"/>
    <s v="M"/>
    <s v="K00-K93"/>
    <n v="3"/>
    <x v="9"/>
  </r>
  <r>
    <x v="7"/>
    <s v="25-44"/>
    <x v="0"/>
    <s v="M"/>
    <s v="M00-M99"/>
    <n v="1"/>
    <x v="5"/>
  </r>
  <r>
    <x v="7"/>
    <s v="25-44"/>
    <x v="0"/>
    <s v="M"/>
    <s v="R00-R99"/>
    <n v="7"/>
    <x v="5"/>
  </r>
  <r>
    <x v="7"/>
    <s v="25-44"/>
    <x v="0"/>
    <s v="M"/>
    <s v="V01-Y98"/>
    <n v="33"/>
    <x v="6"/>
  </r>
  <r>
    <x v="7"/>
    <s v="45-64"/>
    <x v="0"/>
    <s v="F"/>
    <s v="A00-B99"/>
    <n v="3"/>
    <x v="0"/>
  </r>
  <r>
    <x v="7"/>
    <s v="45-64"/>
    <x v="0"/>
    <s v="F"/>
    <s v="C00-D48"/>
    <n v="117"/>
    <x v="1"/>
  </r>
  <r>
    <x v="7"/>
    <s v="45-64"/>
    <x v="0"/>
    <s v="F"/>
    <s v="E00-E90"/>
    <n v="4"/>
    <x v="2"/>
  </r>
  <r>
    <x v="7"/>
    <s v="45-64"/>
    <x v="0"/>
    <s v="F"/>
    <s v="F00-F99"/>
    <n v="3"/>
    <x v="10"/>
  </r>
  <r>
    <x v="7"/>
    <s v="45-64"/>
    <x v="0"/>
    <s v="F"/>
    <s v="G00-G99"/>
    <n v="10"/>
    <x v="3"/>
  </r>
  <r>
    <x v="7"/>
    <s v="45-64"/>
    <x v="0"/>
    <s v="F"/>
    <s v="I00-I99"/>
    <n v="32"/>
    <x v="8"/>
  </r>
  <r>
    <x v="7"/>
    <s v="45-64"/>
    <x v="0"/>
    <s v="F"/>
    <s v="J00-J99"/>
    <n v="19"/>
    <x v="4"/>
  </r>
  <r>
    <x v="7"/>
    <s v="45-64"/>
    <x v="0"/>
    <s v="F"/>
    <s v="K00-K93"/>
    <n v="20"/>
    <x v="9"/>
  </r>
  <r>
    <x v="7"/>
    <s v="45-64"/>
    <x v="0"/>
    <s v="F"/>
    <s v="M00-M99"/>
    <n v="1"/>
    <x v="5"/>
  </r>
  <r>
    <x v="7"/>
    <s v="45-64"/>
    <x v="0"/>
    <s v="F"/>
    <s v="R00-R99"/>
    <n v="8"/>
    <x v="5"/>
  </r>
  <r>
    <x v="7"/>
    <s v="45-64"/>
    <x v="0"/>
    <s v="F"/>
    <s v="V01-Y98"/>
    <n v="19"/>
    <x v="6"/>
  </r>
  <r>
    <x v="7"/>
    <s v="45-64"/>
    <x v="0"/>
    <s v="M"/>
    <s v="A00-B99"/>
    <n v="5"/>
    <x v="0"/>
  </r>
  <r>
    <x v="7"/>
    <s v="45-64"/>
    <x v="0"/>
    <s v="M"/>
    <s v="C00-D48"/>
    <n v="124"/>
    <x v="1"/>
  </r>
  <r>
    <x v="7"/>
    <s v="45-64"/>
    <x v="0"/>
    <s v="M"/>
    <s v="D50-D89"/>
    <n v="1"/>
    <x v="5"/>
  </r>
  <r>
    <x v="7"/>
    <s v="45-64"/>
    <x v="0"/>
    <s v="M"/>
    <s v="E00-E90"/>
    <n v="2"/>
    <x v="2"/>
  </r>
  <r>
    <x v="7"/>
    <s v="45-64"/>
    <x v="0"/>
    <s v="M"/>
    <s v="F00-F99"/>
    <n v="3"/>
    <x v="10"/>
  </r>
  <r>
    <x v="7"/>
    <s v="45-64"/>
    <x v="0"/>
    <s v="M"/>
    <s v="G00-G99"/>
    <n v="16"/>
    <x v="3"/>
  </r>
  <r>
    <x v="7"/>
    <s v="45-64"/>
    <x v="0"/>
    <s v="M"/>
    <s v="I00-I99"/>
    <n v="57"/>
    <x v="8"/>
  </r>
  <r>
    <x v="7"/>
    <s v="45-64"/>
    <x v="0"/>
    <s v="M"/>
    <s v="J00-J99"/>
    <n v="25"/>
    <x v="4"/>
  </r>
  <r>
    <x v="7"/>
    <s v="45-64"/>
    <x v="0"/>
    <s v="M"/>
    <s v="K00-K93"/>
    <n v="28"/>
    <x v="9"/>
  </r>
  <r>
    <x v="7"/>
    <s v="45-64"/>
    <x v="0"/>
    <s v="M"/>
    <s v="L00-L99"/>
    <n v="1"/>
    <x v="5"/>
  </r>
  <r>
    <x v="7"/>
    <s v="45-64"/>
    <x v="0"/>
    <s v="M"/>
    <s v="N00-N99"/>
    <n v="4"/>
    <x v="11"/>
  </r>
  <r>
    <x v="7"/>
    <s v="45-64"/>
    <x v="0"/>
    <s v="M"/>
    <s v="Q00-Q99"/>
    <n v="3"/>
    <x v="5"/>
  </r>
  <r>
    <x v="7"/>
    <s v="45-64"/>
    <x v="0"/>
    <s v="M"/>
    <s v="R00-R99"/>
    <n v="22"/>
    <x v="5"/>
  </r>
  <r>
    <x v="7"/>
    <s v="45-64"/>
    <x v="0"/>
    <s v="M"/>
    <s v="V01-Y98"/>
    <n v="50"/>
    <x v="6"/>
  </r>
  <r>
    <x v="7"/>
    <s v="65-74"/>
    <x v="1"/>
    <s v="F"/>
    <s v="A00-B99"/>
    <n v="3"/>
    <x v="0"/>
  </r>
  <r>
    <x v="7"/>
    <s v="65-74"/>
    <x v="1"/>
    <s v="F"/>
    <s v="C00-D48"/>
    <n v="122"/>
    <x v="1"/>
  </r>
  <r>
    <x v="7"/>
    <s v="65-74"/>
    <x v="1"/>
    <s v="F"/>
    <s v="E00-E90"/>
    <n v="6"/>
    <x v="2"/>
  </r>
  <r>
    <x v="7"/>
    <s v="65-74"/>
    <x v="1"/>
    <s v="F"/>
    <s v="F00-F99"/>
    <n v="6"/>
    <x v="10"/>
  </r>
  <r>
    <x v="7"/>
    <s v="65-74"/>
    <x v="1"/>
    <s v="F"/>
    <s v="G00-G99"/>
    <n v="12"/>
    <x v="3"/>
  </r>
  <r>
    <x v="7"/>
    <s v="65-74"/>
    <x v="1"/>
    <s v="F"/>
    <s v="I00-I99"/>
    <n v="55"/>
    <x v="8"/>
  </r>
  <r>
    <x v="7"/>
    <s v="65-74"/>
    <x v="1"/>
    <s v="F"/>
    <s v="J00-J99"/>
    <n v="21"/>
    <x v="4"/>
  </r>
  <r>
    <x v="7"/>
    <s v="65-74"/>
    <x v="1"/>
    <s v="F"/>
    <s v="K00-K93"/>
    <n v="14"/>
    <x v="9"/>
  </r>
  <r>
    <x v="7"/>
    <s v="65-74"/>
    <x v="1"/>
    <s v="F"/>
    <s v="L00-L99"/>
    <n v="1"/>
    <x v="5"/>
  </r>
  <r>
    <x v="7"/>
    <s v="65-74"/>
    <x v="1"/>
    <s v="F"/>
    <s v="M00-M99"/>
    <n v="1"/>
    <x v="5"/>
  </r>
  <r>
    <x v="7"/>
    <s v="65-74"/>
    <x v="1"/>
    <s v="F"/>
    <s v="N00-N99"/>
    <n v="4"/>
    <x v="11"/>
  </r>
  <r>
    <x v="7"/>
    <s v="65-74"/>
    <x v="1"/>
    <s v="F"/>
    <s v="Q00-Q99"/>
    <n v="1"/>
    <x v="5"/>
  </r>
  <r>
    <x v="7"/>
    <s v="65-74"/>
    <x v="1"/>
    <s v="F"/>
    <s v="R00-R99"/>
    <n v="10"/>
    <x v="5"/>
  </r>
  <r>
    <x v="7"/>
    <s v="65-74"/>
    <x v="1"/>
    <s v="F"/>
    <s v="V01-Y98"/>
    <n v="8"/>
    <x v="6"/>
  </r>
  <r>
    <x v="7"/>
    <s v="65-74"/>
    <x v="1"/>
    <s v="M"/>
    <s v="A00-B99"/>
    <n v="6"/>
    <x v="0"/>
  </r>
  <r>
    <x v="7"/>
    <s v="65-74"/>
    <x v="1"/>
    <s v="M"/>
    <s v="C00-D48"/>
    <n v="202"/>
    <x v="1"/>
  </r>
  <r>
    <x v="7"/>
    <s v="65-74"/>
    <x v="1"/>
    <s v="M"/>
    <s v="E00-E90"/>
    <n v="5"/>
    <x v="2"/>
  </r>
  <r>
    <x v="7"/>
    <s v="65-74"/>
    <x v="1"/>
    <s v="M"/>
    <s v="F00-F99"/>
    <n v="8"/>
    <x v="10"/>
  </r>
  <r>
    <x v="7"/>
    <s v="65-74"/>
    <x v="1"/>
    <s v="M"/>
    <s v="G00-G99"/>
    <n v="16"/>
    <x v="3"/>
  </r>
  <r>
    <x v="7"/>
    <s v="65-74"/>
    <x v="1"/>
    <s v="M"/>
    <s v="I00-I99"/>
    <n v="127"/>
    <x v="8"/>
  </r>
  <r>
    <x v="7"/>
    <s v="65-74"/>
    <x v="1"/>
    <s v="M"/>
    <s v="J00-J99"/>
    <n v="57"/>
    <x v="4"/>
  </r>
  <r>
    <x v="7"/>
    <s v="65-74"/>
    <x v="1"/>
    <s v="M"/>
    <s v="K00-K93"/>
    <n v="14"/>
    <x v="9"/>
  </r>
  <r>
    <x v="7"/>
    <s v="65-74"/>
    <x v="1"/>
    <s v="M"/>
    <s v="L00-L99"/>
    <n v="1"/>
    <x v="5"/>
  </r>
  <r>
    <x v="7"/>
    <s v="65-74"/>
    <x v="1"/>
    <s v="M"/>
    <s v="N00-N99"/>
    <n v="2"/>
    <x v="11"/>
  </r>
  <r>
    <x v="7"/>
    <s v="65-74"/>
    <x v="1"/>
    <s v="M"/>
    <s v="R00-R99"/>
    <n v="17"/>
    <x v="5"/>
  </r>
  <r>
    <x v="7"/>
    <s v="65-74"/>
    <x v="1"/>
    <s v="M"/>
    <s v="V01-Y98"/>
    <n v="21"/>
    <x v="6"/>
  </r>
  <r>
    <x v="7"/>
    <s v="75-84"/>
    <x v="1"/>
    <s v="F"/>
    <s v="A00-B99"/>
    <n v="17"/>
    <x v="0"/>
  </r>
  <r>
    <x v="7"/>
    <s v="75-84"/>
    <x v="1"/>
    <s v="F"/>
    <s v="C00-D48"/>
    <n v="185"/>
    <x v="1"/>
  </r>
  <r>
    <x v="7"/>
    <s v="75-84"/>
    <x v="1"/>
    <s v="F"/>
    <s v="D50-D89"/>
    <n v="5"/>
    <x v="5"/>
  </r>
  <r>
    <x v="7"/>
    <s v="75-84"/>
    <x v="1"/>
    <s v="F"/>
    <s v="E00-E90"/>
    <n v="15"/>
    <x v="2"/>
  </r>
  <r>
    <x v="7"/>
    <s v="75-84"/>
    <x v="1"/>
    <s v="F"/>
    <s v="F00-F99"/>
    <n v="44"/>
    <x v="10"/>
  </r>
  <r>
    <x v="7"/>
    <s v="75-84"/>
    <x v="1"/>
    <s v="F"/>
    <s v="G00-G99"/>
    <n v="48"/>
    <x v="3"/>
  </r>
  <r>
    <x v="7"/>
    <s v="75-84"/>
    <x v="1"/>
    <s v="F"/>
    <s v="H60-H95"/>
    <n v="1"/>
    <x v="5"/>
  </r>
  <r>
    <x v="7"/>
    <s v="75-84"/>
    <x v="1"/>
    <s v="F"/>
    <s v="I00-I99"/>
    <n v="225"/>
    <x v="8"/>
  </r>
  <r>
    <x v="7"/>
    <s v="75-84"/>
    <x v="1"/>
    <s v="F"/>
    <s v="J00-J99"/>
    <n v="69"/>
    <x v="4"/>
  </r>
  <r>
    <x v="7"/>
    <s v="75-84"/>
    <x v="1"/>
    <s v="F"/>
    <s v="K00-K93"/>
    <n v="23"/>
    <x v="9"/>
  </r>
  <r>
    <x v="7"/>
    <s v="75-84"/>
    <x v="1"/>
    <s v="F"/>
    <s v="L00-L99"/>
    <n v="3"/>
    <x v="5"/>
  </r>
  <r>
    <x v="7"/>
    <s v="75-84"/>
    <x v="1"/>
    <s v="F"/>
    <s v="M00-M99"/>
    <n v="2"/>
    <x v="5"/>
  </r>
  <r>
    <x v="7"/>
    <s v="75-84"/>
    <x v="1"/>
    <s v="F"/>
    <s v="N00-N99"/>
    <n v="16"/>
    <x v="11"/>
  </r>
  <r>
    <x v="7"/>
    <s v="75-84"/>
    <x v="1"/>
    <s v="F"/>
    <s v="R00-R99"/>
    <n v="24"/>
    <x v="5"/>
  </r>
  <r>
    <x v="7"/>
    <s v="75-84"/>
    <x v="1"/>
    <s v="F"/>
    <s v="V01-Y98"/>
    <n v="28"/>
    <x v="6"/>
  </r>
  <r>
    <x v="7"/>
    <s v="75-84"/>
    <x v="1"/>
    <s v="M"/>
    <s v="A00-B99"/>
    <n v="8"/>
    <x v="0"/>
  </r>
  <r>
    <x v="7"/>
    <s v="75-84"/>
    <x v="1"/>
    <s v="M"/>
    <s v="C00-D48"/>
    <n v="271"/>
    <x v="1"/>
  </r>
  <r>
    <x v="7"/>
    <s v="75-84"/>
    <x v="1"/>
    <s v="M"/>
    <s v="D50-D89"/>
    <n v="1"/>
    <x v="5"/>
  </r>
  <r>
    <x v="7"/>
    <s v="75-84"/>
    <x v="1"/>
    <s v="M"/>
    <s v="E00-E90"/>
    <n v="20"/>
    <x v="2"/>
  </r>
  <r>
    <x v="7"/>
    <s v="75-84"/>
    <x v="1"/>
    <s v="M"/>
    <s v="F00-F99"/>
    <n v="34"/>
    <x v="10"/>
  </r>
  <r>
    <x v="7"/>
    <s v="75-84"/>
    <x v="1"/>
    <s v="M"/>
    <s v="G00-G99"/>
    <n v="58"/>
    <x v="3"/>
  </r>
  <r>
    <x v="7"/>
    <s v="75-84"/>
    <x v="1"/>
    <s v="M"/>
    <s v="I00-I99"/>
    <n v="247"/>
    <x v="8"/>
  </r>
  <r>
    <x v="7"/>
    <s v="75-84"/>
    <x v="1"/>
    <s v="M"/>
    <s v="J00-J99"/>
    <n v="112"/>
    <x v="4"/>
  </r>
  <r>
    <x v="7"/>
    <s v="75-84"/>
    <x v="1"/>
    <s v="M"/>
    <s v="K00-K93"/>
    <n v="32"/>
    <x v="9"/>
  </r>
  <r>
    <x v="7"/>
    <s v="75-84"/>
    <x v="1"/>
    <s v="M"/>
    <s v="L00-L99"/>
    <n v="3"/>
    <x v="5"/>
  </r>
  <r>
    <x v="7"/>
    <s v="75-84"/>
    <x v="1"/>
    <s v="M"/>
    <s v="M00-M99"/>
    <n v="3"/>
    <x v="5"/>
  </r>
  <r>
    <x v="7"/>
    <s v="75-84"/>
    <x v="1"/>
    <s v="M"/>
    <s v="N00-N99"/>
    <n v="14"/>
    <x v="11"/>
  </r>
  <r>
    <x v="7"/>
    <s v="75-84"/>
    <x v="1"/>
    <s v="M"/>
    <s v="R00-R99"/>
    <n v="30"/>
    <x v="5"/>
  </r>
  <r>
    <x v="7"/>
    <s v="75-84"/>
    <x v="1"/>
    <s v="M"/>
    <s v="V01-Y98"/>
    <n v="24"/>
    <x v="6"/>
  </r>
  <r>
    <x v="7"/>
    <s v="85+"/>
    <x v="1"/>
    <s v="F"/>
    <s v="A00-B99"/>
    <n v="33"/>
    <x v="0"/>
  </r>
  <r>
    <x v="7"/>
    <s v="85+"/>
    <x v="1"/>
    <s v="F"/>
    <s v="C00-D48"/>
    <n v="164"/>
    <x v="1"/>
  </r>
  <r>
    <x v="7"/>
    <s v="85+"/>
    <x v="1"/>
    <s v="F"/>
    <s v="D50-D89"/>
    <n v="8"/>
    <x v="5"/>
  </r>
  <r>
    <x v="7"/>
    <s v="85+"/>
    <x v="1"/>
    <s v="F"/>
    <s v="E00-E90"/>
    <n v="28"/>
    <x v="2"/>
  </r>
  <r>
    <x v="7"/>
    <s v="85+"/>
    <x v="1"/>
    <s v="F"/>
    <s v="F00-F99"/>
    <n v="148"/>
    <x v="10"/>
  </r>
  <r>
    <x v="7"/>
    <s v="85+"/>
    <x v="1"/>
    <s v="F"/>
    <s v="G00-G99"/>
    <n v="56"/>
    <x v="3"/>
  </r>
  <r>
    <x v="7"/>
    <s v="85+"/>
    <x v="1"/>
    <s v="F"/>
    <s v="I00-I99"/>
    <n v="513"/>
    <x v="8"/>
  </r>
  <r>
    <x v="7"/>
    <s v="85+"/>
    <x v="1"/>
    <s v="F"/>
    <s v="J00-J99"/>
    <n v="138"/>
    <x v="4"/>
  </r>
  <r>
    <x v="7"/>
    <s v="85+"/>
    <x v="1"/>
    <s v="F"/>
    <s v="K00-K93"/>
    <n v="51"/>
    <x v="9"/>
  </r>
  <r>
    <x v="7"/>
    <s v="85+"/>
    <x v="1"/>
    <s v="F"/>
    <s v="L00-L99"/>
    <n v="18"/>
    <x v="5"/>
  </r>
  <r>
    <x v="7"/>
    <s v="85+"/>
    <x v="1"/>
    <s v="F"/>
    <s v="M00-M99"/>
    <n v="15"/>
    <x v="5"/>
  </r>
  <r>
    <x v="7"/>
    <s v="85+"/>
    <x v="1"/>
    <s v="F"/>
    <s v="N00-N99"/>
    <n v="44"/>
    <x v="11"/>
  </r>
  <r>
    <x v="7"/>
    <s v="85+"/>
    <x v="1"/>
    <s v="F"/>
    <s v="R00-R99"/>
    <n v="106"/>
    <x v="5"/>
  </r>
  <r>
    <x v="7"/>
    <s v="85+"/>
    <x v="1"/>
    <s v="F"/>
    <s v="V01-Y98"/>
    <n v="41"/>
    <x v="6"/>
  </r>
  <r>
    <x v="7"/>
    <s v="85+"/>
    <x v="1"/>
    <s v="M"/>
    <s v="A00-B99"/>
    <n v="16"/>
    <x v="0"/>
  </r>
  <r>
    <x v="7"/>
    <s v="85+"/>
    <x v="1"/>
    <s v="M"/>
    <s v="C00-D48"/>
    <n v="149"/>
    <x v="1"/>
  </r>
  <r>
    <x v="7"/>
    <s v="85+"/>
    <x v="1"/>
    <s v="M"/>
    <s v="E00-E90"/>
    <n v="14"/>
    <x v="2"/>
  </r>
  <r>
    <x v="7"/>
    <s v="85+"/>
    <x v="1"/>
    <s v="M"/>
    <s v="F00-F99"/>
    <n v="47"/>
    <x v="10"/>
  </r>
  <r>
    <x v="7"/>
    <s v="85+"/>
    <x v="1"/>
    <s v="M"/>
    <s v="G00-G99"/>
    <n v="31"/>
    <x v="3"/>
  </r>
  <r>
    <x v="7"/>
    <s v="85+"/>
    <x v="1"/>
    <s v="M"/>
    <s v="I00-I99"/>
    <n v="264"/>
    <x v="8"/>
  </r>
  <r>
    <x v="7"/>
    <s v="85+"/>
    <x v="1"/>
    <s v="M"/>
    <s v="J00-J99"/>
    <n v="121"/>
    <x v="4"/>
  </r>
  <r>
    <x v="7"/>
    <s v="85+"/>
    <x v="1"/>
    <s v="M"/>
    <s v="K00-K93"/>
    <n v="32"/>
    <x v="9"/>
  </r>
  <r>
    <x v="7"/>
    <s v="85+"/>
    <x v="1"/>
    <s v="M"/>
    <s v="L00-L99"/>
    <n v="3"/>
    <x v="5"/>
  </r>
  <r>
    <x v="7"/>
    <s v="85+"/>
    <x v="1"/>
    <s v="M"/>
    <s v="M00-M99"/>
    <n v="4"/>
    <x v="5"/>
  </r>
  <r>
    <x v="7"/>
    <s v="85+"/>
    <x v="1"/>
    <s v="M"/>
    <s v="N00-N99"/>
    <n v="14"/>
    <x v="11"/>
  </r>
  <r>
    <x v="7"/>
    <s v="85+"/>
    <x v="1"/>
    <s v="M"/>
    <s v="R00-R99"/>
    <n v="36"/>
    <x v="5"/>
  </r>
  <r>
    <x v="7"/>
    <s v="85+"/>
    <x v="1"/>
    <s v="M"/>
    <s v="V01-Y98"/>
    <n v="31"/>
    <x v="6"/>
  </r>
  <r>
    <x v="8"/>
    <s v="0-24"/>
    <x v="0"/>
    <s v="F"/>
    <s v="C00-D48"/>
    <n v="2"/>
    <x v="1"/>
  </r>
  <r>
    <x v="8"/>
    <s v="0-24"/>
    <x v="0"/>
    <s v="F"/>
    <s v="E00-E90"/>
    <n v="1"/>
    <x v="2"/>
  </r>
  <r>
    <x v="8"/>
    <s v="0-24"/>
    <x v="0"/>
    <s v="F"/>
    <s v="G00-G99"/>
    <n v="1"/>
    <x v="3"/>
  </r>
  <r>
    <x v="8"/>
    <s v="0-24"/>
    <x v="0"/>
    <s v="F"/>
    <s v="P00-P96"/>
    <n v="3"/>
    <x v="5"/>
  </r>
  <r>
    <x v="8"/>
    <s v="0-24"/>
    <x v="0"/>
    <s v="F"/>
    <s v="Q00-Q99"/>
    <n v="3"/>
    <x v="5"/>
  </r>
  <r>
    <x v="8"/>
    <s v="0-24"/>
    <x v="0"/>
    <s v="F"/>
    <s v="R00-R99"/>
    <n v="1"/>
    <x v="5"/>
  </r>
  <r>
    <x v="8"/>
    <s v="0-24"/>
    <x v="0"/>
    <s v="F"/>
    <s v="V01-Y98"/>
    <n v="5"/>
    <x v="6"/>
  </r>
  <r>
    <x v="8"/>
    <s v="0-24"/>
    <x v="0"/>
    <s v="M"/>
    <s v="C00-D48"/>
    <n v="3"/>
    <x v="1"/>
  </r>
  <r>
    <x v="8"/>
    <s v="0-24"/>
    <x v="0"/>
    <s v="M"/>
    <s v="G00-G99"/>
    <n v="4"/>
    <x v="3"/>
  </r>
  <r>
    <x v="8"/>
    <s v="0-24"/>
    <x v="0"/>
    <s v="M"/>
    <s v="I00-I99"/>
    <n v="1"/>
    <x v="8"/>
  </r>
  <r>
    <x v="8"/>
    <s v="0-24"/>
    <x v="0"/>
    <s v="M"/>
    <s v="P00-P96"/>
    <n v="4"/>
    <x v="5"/>
  </r>
  <r>
    <x v="8"/>
    <s v="0-24"/>
    <x v="0"/>
    <s v="M"/>
    <s v="Q00-Q99"/>
    <n v="2"/>
    <x v="5"/>
  </r>
  <r>
    <x v="8"/>
    <s v="0-24"/>
    <x v="0"/>
    <s v="M"/>
    <s v="V01-Y98"/>
    <n v="7"/>
    <x v="6"/>
  </r>
  <r>
    <x v="8"/>
    <s v="25-44"/>
    <x v="0"/>
    <s v="F"/>
    <s v="A00-B99"/>
    <n v="1"/>
    <x v="0"/>
  </r>
  <r>
    <x v="8"/>
    <s v="25-44"/>
    <x v="0"/>
    <s v="F"/>
    <s v="C00-D48"/>
    <n v="11"/>
    <x v="1"/>
  </r>
  <r>
    <x v="8"/>
    <s v="25-44"/>
    <x v="0"/>
    <s v="F"/>
    <s v="I00-I99"/>
    <n v="6"/>
    <x v="8"/>
  </r>
  <r>
    <x v="8"/>
    <s v="25-44"/>
    <x v="0"/>
    <s v="F"/>
    <s v="J00-J99"/>
    <n v="2"/>
    <x v="4"/>
  </r>
  <r>
    <x v="8"/>
    <s v="25-44"/>
    <x v="0"/>
    <s v="F"/>
    <s v="R00-R99"/>
    <n v="1"/>
    <x v="5"/>
  </r>
  <r>
    <x v="8"/>
    <s v="25-44"/>
    <x v="0"/>
    <s v="F"/>
    <s v="V01-Y98"/>
    <n v="8"/>
    <x v="6"/>
  </r>
  <r>
    <x v="8"/>
    <s v="25-44"/>
    <x v="0"/>
    <s v="M"/>
    <s v="A00-B99"/>
    <n v="1"/>
    <x v="0"/>
  </r>
  <r>
    <x v="8"/>
    <s v="25-44"/>
    <x v="0"/>
    <s v="M"/>
    <s v="C00-D48"/>
    <n v="6"/>
    <x v="1"/>
  </r>
  <r>
    <x v="8"/>
    <s v="25-44"/>
    <x v="0"/>
    <s v="M"/>
    <s v="F00-F99"/>
    <n v="1"/>
    <x v="10"/>
  </r>
  <r>
    <x v="8"/>
    <s v="25-44"/>
    <x v="0"/>
    <s v="M"/>
    <s v="G00-G99"/>
    <n v="1"/>
    <x v="3"/>
  </r>
  <r>
    <x v="8"/>
    <s v="25-44"/>
    <x v="0"/>
    <s v="M"/>
    <s v="I00-I99"/>
    <n v="8"/>
    <x v="8"/>
  </r>
  <r>
    <x v="8"/>
    <s v="25-44"/>
    <x v="0"/>
    <s v="M"/>
    <s v="K00-K93"/>
    <n v="1"/>
    <x v="9"/>
  </r>
  <r>
    <x v="8"/>
    <s v="25-44"/>
    <x v="0"/>
    <s v="M"/>
    <s v="Q00-Q99"/>
    <n v="1"/>
    <x v="5"/>
  </r>
  <r>
    <x v="8"/>
    <s v="25-44"/>
    <x v="0"/>
    <s v="M"/>
    <s v="R00-R99"/>
    <n v="3"/>
    <x v="5"/>
  </r>
  <r>
    <x v="8"/>
    <s v="25-44"/>
    <x v="0"/>
    <s v="M"/>
    <s v="V01-Y98"/>
    <n v="27"/>
    <x v="6"/>
  </r>
  <r>
    <x v="8"/>
    <s v="45-64"/>
    <x v="0"/>
    <s v="F"/>
    <s v="A00-B99"/>
    <n v="6"/>
    <x v="0"/>
  </r>
  <r>
    <x v="8"/>
    <s v="45-64"/>
    <x v="0"/>
    <s v="F"/>
    <s v="C00-D48"/>
    <n v="112"/>
    <x v="1"/>
  </r>
  <r>
    <x v="8"/>
    <s v="45-64"/>
    <x v="0"/>
    <s v="F"/>
    <s v="D50-D89"/>
    <n v="1"/>
    <x v="5"/>
  </r>
  <r>
    <x v="8"/>
    <s v="45-64"/>
    <x v="0"/>
    <s v="F"/>
    <s v="E00-E90"/>
    <n v="3"/>
    <x v="2"/>
  </r>
  <r>
    <x v="8"/>
    <s v="45-64"/>
    <x v="0"/>
    <s v="F"/>
    <s v="F00-F99"/>
    <n v="2"/>
    <x v="10"/>
  </r>
  <r>
    <x v="8"/>
    <s v="45-64"/>
    <x v="0"/>
    <s v="F"/>
    <s v="G00-G99"/>
    <n v="8"/>
    <x v="3"/>
  </r>
  <r>
    <x v="8"/>
    <s v="45-64"/>
    <x v="0"/>
    <s v="F"/>
    <s v="I00-I99"/>
    <n v="29"/>
    <x v="8"/>
  </r>
  <r>
    <x v="8"/>
    <s v="45-64"/>
    <x v="0"/>
    <s v="F"/>
    <s v="J00-J99"/>
    <n v="10"/>
    <x v="4"/>
  </r>
  <r>
    <x v="8"/>
    <s v="45-64"/>
    <x v="0"/>
    <s v="F"/>
    <s v="K00-K93"/>
    <n v="9"/>
    <x v="9"/>
  </r>
  <r>
    <x v="8"/>
    <s v="45-64"/>
    <x v="0"/>
    <s v="F"/>
    <s v="M00-M99"/>
    <n v="1"/>
    <x v="5"/>
  </r>
  <r>
    <x v="8"/>
    <s v="45-64"/>
    <x v="0"/>
    <s v="F"/>
    <s v="R00-R99"/>
    <n v="9"/>
    <x v="5"/>
  </r>
  <r>
    <x v="8"/>
    <s v="45-64"/>
    <x v="0"/>
    <s v="F"/>
    <s v="V01-Y98"/>
    <n v="24"/>
    <x v="6"/>
  </r>
  <r>
    <x v="8"/>
    <s v="45-64"/>
    <x v="0"/>
    <s v="M"/>
    <s v="A00-B99"/>
    <n v="5"/>
    <x v="0"/>
  </r>
  <r>
    <x v="8"/>
    <s v="45-64"/>
    <x v="0"/>
    <s v="M"/>
    <s v="C00-D48"/>
    <n v="134"/>
    <x v="1"/>
  </r>
  <r>
    <x v="8"/>
    <s v="45-64"/>
    <x v="0"/>
    <s v="M"/>
    <s v="D50-D89"/>
    <n v="1"/>
    <x v="5"/>
  </r>
  <r>
    <x v="8"/>
    <s v="45-64"/>
    <x v="0"/>
    <s v="M"/>
    <s v="E00-E90"/>
    <n v="1"/>
    <x v="2"/>
  </r>
  <r>
    <x v="8"/>
    <s v="45-64"/>
    <x v="0"/>
    <s v="M"/>
    <s v="F00-F99"/>
    <n v="6"/>
    <x v="10"/>
  </r>
  <r>
    <x v="8"/>
    <s v="45-64"/>
    <x v="0"/>
    <s v="M"/>
    <s v="G00-G99"/>
    <n v="6"/>
    <x v="3"/>
  </r>
  <r>
    <x v="8"/>
    <s v="45-64"/>
    <x v="0"/>
    <s v="M"/>
    <s v="I00-I99"/>
    <n v="59"/>
    <x v="8"/>
  </r>
  <r>
    <x v="8"/>
    <s v="45-64"/>
    <x v="0"/>
    <s v="M"/>
    <s v="J00-J99"/>
    <n v="20"/>
    <x v="4"/>
  </r>
  <r>
    <x v="8"/>
    <s v="45-64"/>
    <x v="0"/>
    <s v="M"/>
    <s v="K00-K93"/>
    <n v="24"/>
    <x v="9"/>
  </r>
  <r>
    <x v="8"/>
    <s v="45-64"/>
    <x v="0"/>
    <s v="M"/>
    <s v="M00-M99"/>
    <n v="1"/>
    <x v="5"/>
  </r>
  <r>
    <x v="8"/>
    <s v="45-64"/>
    <x v="0"/>
    <s v="M"/>
    <s v="N00-N99"/>
    <n v="2"/>
    <x v="11"/>
  </r>
  <r>
    <x v="8"/>
    <s v="45-64"/>
    <x v="0"/>
    <s v="M"/>
    <s v="Q00-Q99"/>
    <n v="3"/>
    <x v="5"/>
  </r>
  <r>
    <x v="8"/>
    <s v="45-64"/>
    <x v="0"/>
    <s v="M"/>
    <s v="R00-R99"/>
    <n v="19"/>
    <x v="5"/>
  </r>
  <r>
    <x v="8"/>
    <s v="45-64"/>
    <x v="0"/>
    <s v="M"/>
    <s v="V01-Y98"/>
    <n v="44"/>
    <x v="6"/>
  </r>
  <r>
    <x v="8"/>
    <s v="65-74"/>
    <x v="1"/>
    <s v="F"/>
    <s v="A00-B99"/>
    <n v="3"/>
    <x v="0"/>
  </r>
  <r>
    <x v="8"/>
    <s v="65-74"/>
    <x v="1"/>
    <s v="F"/>
    <s v="C00-D48"/>
    <n v="138"/>
    <x v="1"/>
  </r>
  <r>
    <x v="8"/>
    <s v="65-74"/>
    <x v="1"/>
    <s v="F"/>
    <s v="E00-E90"/>
    <n v="4"/>
    <x v="2"/>
  </r>
  <r>
    <x v="8"/>
    <s v="65-74"/>
    <x v="1"/>
    <s v="F"/>
    <s v="F00-F99"/>
    <n v="10"/>
    <x v="10"/>
  </r>
  <r>
    <x v="8"/>
    <s v="65-74"/>
    <x v="1"/>
    <s v="F"/>
    <s v="G00-G99"/>
    <n v="14"/>
    <x v="3"/>
  </r>
  <r>
    <x v="8"/>
    <s v="65-74"/>
    <x v="1"/>
    <s v="F"/>
    <s v="I00-I99"/>
    <n v="56"/>
    <x v="8"/>
  </r>
  <r>
    <x v="8"/>
    <s v="65-74"/>
    <x v="1"/>
    <s v="F"/>
    <s v="J00-J99"/>
    <n v="16"/>
    <x v="4"/>
  </r>
  <r>
    <x v="8"/>
    <s v="65-74"/>
    <x v="1"/>
    <s v="F"/>
    <s v="K00-K93"/>
    <n v="16"/>
    <x v="9"/>
  </r>
  <r>
    <x v="8"/>
    <s v="65-74"/>
    <x v="1"/>
    <s v="F"/>
    <s v="M00-M99"/>
    <n v="1"/>
    <x v="5"/>
  </r>
  <r>
    <x v="8"/>
    <s v="65-74"/>
    <x v="1"/>
    <s v="F"/>
    <s v="N00-N99"/>
    <n v="2"/>
    <x v="11"/>
  </r>
  <r>
    <x v="8"/>
    <s v="65-74"/>
    <x v="1"/>
    <s v="F"/>
    <s v="R00-R99"/>
    <n v="8"/>
    <x v="5"/>
  </r>
  <r>
    <x v="8"/>
    <s v="65-74"/>
    <x v="1"/>
    <s v="F"/>
    <s v="V01-Y98"/>
    <n v="11"/>
    <x v="6"/>
  </r>
  <r>
    <x v="8"/>
    <s v="65-74"/>
    <x v="1"/>
    <s v="M"/>
    <s v="A00-B99"/>
    <n v="6"/>
    <x v="0"/>
  </r>
  <r>
    <x v="8"/>
    <s v="65-74"/>
    <x v="1"/>
    <s v="M"/>
    <s v="C00-D48"/>
    <n v="179"/>
    <x v="1"/>
  </r>
  <r>
    <x v="8"/>
    <s v="65-74"/>
    <x v="1"/>
    <s v="M"/>
    <s v="D50-D89"/>
    <n v="2"/>
    <x v="5"/>
  </r>
  <r>
    <x v="8"/>
    <s v="65-74"/>
    <x v="1"/>
    <s v="M"/>
    <s v="E00-E90"/>
    <n v="6"/>
    <x v="2"/>
  </r>
  <r>
    <x v="8"/>
    <s v="65-74"/>
    <x v="1"/>
    <s v="M"/>
    <s v="F00-F99"/>
    <n v="13"/>
    <x v="10"/>
  </r>
  <r>
    <x v="8"/>
    <s v="65-74"/>
    <x v="1"/>
    <s v="M"/>
    <s v="G00-G99"/>
    <n v="15"/>
    <x v="3"/>
  </r>
  <r>
    <x v="8"/>
    <s v="65-74"/>
    <x v="1"/>
    <s v="M"/>
    <s v="I00-I99"/>
    <n v="91"/>
    <x v="8"/>
  </r>
  <r>
    <x v="8"/>
    <s v="65-74"/>
    <x v="1"/>
    <s v="M"/>
    <s v="J00-J99"/>
    <n v="46"/>
    <x v="4"/>
  </r>
  <r>
    <x v="8"/>
    <s v="65-74"/>
    <x v="1"/>
    <s v="M"/>
    <s v="K00-K93"/>
    <n v="26"/>
    <x v="9"/>
  </r>
  <r>
    <x v="8"/>
    <s v="65-74"/>
    <x v="1"/>
    <s v="M"/>
    <s v="L00-L99"/>
    <n v="2"/>
    <x v="5"/>
  </r>
  <r>
    <x v="8"/>
    <s v="65-74"/>
    <x v="1"/>
    <s v="M"/>
    <s v="M00-M99"/>
    <n v="1"/>
    <x v="5"/>
  </r>
  <r>
    <x v="8"/>
    <s v="65-74"/>
    <x v="1"/>
    <s v="M"/>
    <s v="N00-N99"/>
    <n v="8"/>
    <x v="11"/>
  </r>
  <r>
    <x v="8"/>
    <s v="65-74"/>
    <x v="1"/>
    <s v="M"/>
    <s v="Q00-Q99"/>
    <n v="2"/>
    <x v="5"/>
  </r>
  <r>
    <x v="8"/>
    <s v="65-74"/>
    <x v="1"/>
    <s v="M"/>
    <s v="R00-R99"/>
    <n v="16"/>
    <x v="5"/>
  </r>
  <r>
    <x v="8"/>
    <s v="65-74"/>
    <x v="1"/>
    <s v="M"/>
    <s v="V01-Y98"/>
    <n v="24"/>
    <x v="6"/>
  </r>
  <r>
    <x v="8"/>
    <s v="75-84"/>
    <x v="1"/>
    <s v="F"/>
    <s v="A00-B99"/>
    <n v="13"/>
    <x v="0"/>
  </r>
  <r>
    <x v="8"/>
    <s v="75-84"/>
    <x v="1"/>
    <s v="F"/>
    <s v="C00-D48"/>
    <n v="173"/>
    <x v="1"/>
  </r>
  <r>
    <x v="8"/>
    <s v="75-84"/>
    <x v="1"/>
    <s v="F"/>
    <s v="D50-D89"/>
    <n v="2"/>
    <x v="5"/>
  </r>
  <r>
    <x v="8"/>
    <s v="75-84"/>
    <x v="1"/>
    <s v="F"/>
    <s v="E00-E90"/>
    <n v="12"/>
    <x v="2"/>
  </r>
  <r>
    <x v="8"/>
    <s v="75-84"/>
    <x v="1"/>
    <s v="F"/>
    <s v="F00-F99"/>
    <n v="46"/>
    <x v="10"/>
  </r>
  <r>
    <x v="8"/>
    <s v="75-84"/>
    <x v="1"/>
    <s v="F"/>
    <s v="G00-G99"/>
    <n v="36"/>
    <x v="3"/>
  </r>
  <r>
    <x v="8"/>
    <s v="75-84"/>
    <x v="1"/>
    <s v="F"/>
    <s v="I00-I99"/>
    <n v="185"/>
    <x v="8"/>
  </r>
  <r>
    <x v="8"/>
    <s v="75-84"/>
    <x v="1"/>
    <s v="F"/>
    <s v="J00-J99"/>
    <n v="48"/>
    <x v="4"/>
  </r>
  <r>
    <x v="8"/>
    <s v="75-84"/>
    <x v="1"/>
    <s v="F"/>
    <s v="K00-K93"/>
    <n v="32"/>
    <x v="9"/>
  </r>
  <r>
    <x v="8"/>
    <s v="75-84"/>
    <x v="1"/>
    <s v="F"/>
    <s v="L00-L99"/>
    <n v="1"/>
    <x v="5"/>
  </r>
  <r>
    <x v="8"/>
    <s v="75-84"/>
    <x v="1"/>
    <s v="F"/>
    <s v="M00-M99"/>
    <n v="5"/>
    <x v="5"/>
  </r>
  <r>
    <x v="8"/>
    <s v="75-84"/>
    <x v="1"/>
    <s v="F"/>
    <s v="N00-N99"/>
    <n v="15"/>
    <x v="11"/>
  </r>
  <r>
    <x v="8"/>
    <s v="75-84"/>
    <x v="1"/>
    <s v="F"/>
    <s v="R00-R99"/>
    <n v="24"/>
    <x v="5"/>
  </r>
  <r>
    <x v="8"/>
    <s v="75-84"/>
    <x v="1"/>
    <s v="F"/>
    <s v="V01-Y98"/>
    <n v="19"/>
    <x v="6"/>
  </r>
  <r>
    <x v="8"/>
    <s v="75-84"/>
    <x v="1"/>
    <s v="M"/>
    <s v="A00-B99"/>
    <n v="14"/>
    <x v="0"/>
  </r>
  <r>
    <x v="8"/>
    <s v="75-84"/>
    <x v="1"/>
    <s v="M"/>
    <s v="C00-D48"/>
    <n v="222"/>
    <x v="1"/>
  </r>
  <r>
    <x v="8"/>
    <s v="75-84"/>
    <x v="1"/>
    <s v="M"/>
    <s v="D50-D89"/>
    <n v="4"/>
    <x v="5"/>
  </r>
  <r>
    <x v="8"/>
    <s v="75-84"/>
    <x v="1"/>
    <s v="M"/>
    <s v="E00-E90"/>
    <n v="15"/>
    <x v="2"/>
  </r>
  <r>
    <x v="8"/>
    <s v="75-84"/>
    <x v="1"/>
    <s v="M"/>
    <s v="F00-F99"/>
    <n v="36"/>
    <x v="10"/>
  </r>
  <r>
    <x v="8"/>
    <s v="75-84"/>
    <x v="1"/>
    <s v="M"/>
    <s v="G00-G99"/>
    <n v="48"/>
    <x v="3"/>
  </r>
  <r>
    <x v="8"/>
    <s v="75-84"/>
    <x v="1"/>
    <s v="M"/>
    <s v="I00-I99"/>
    <n v="236"/>
    <x v="8"/>
  </r>
  <r>
    <x v="8"/>
    <s v="75-84"/>
    <x v="1"/>
    <s v="M"/>
    <s v="J00-J99"/>
    <n v="109"/>
    <x v="4"/>
  </r>
  <r>
    <x v="8"/>
    <s v="75-84"/>
    <x v="1"/>
    <s v="M"/>
    <s v="K00-K93"/>
    <n v="28"/>
    <x v="9"/>
  </r>
  <r>
    <x v="8"/>
    <s v="75-84"/>
    <x v="1"/>
    <s v="M"/>
    <s v="L00-L99"/>
    <n v="2"/>
    <x v="5"/>
  </r>
  <r>
    <x v="8"/>
    <s v="75-84"/>
    <x v="1"/>
    <s v="M"/>
    <s v="M00-M99"/>
    <n v="2"/>
    <x v="5"/>
  </r>
  <r>
    <x v="8"/>
    <s v="75-84"/>
    <x v="1"/>
    <s v="M"/>
    <s v="N00-N99"/>
    <n v="18"/>
    <x v="11"/>
  </r>
  <r>
    <x v="8"/>
    <s v="75-84"/>
    <x v="1"/>
    <s v="M"/>
    <s v="R00-R99"/>
    <n v="34"/>
    <x v="5"/>
  </r>
  <r>
    <x v="8"/>
    <s v="75-84"/>
    <x v="1"/>
    <s v="M"/>
    <s v="V01-Y98"/>
    <n v="24"/>
    <x v="6"/>
  </r>
  <r>
    <x v="8"/>
    <s v="85+"/>
    <x v="1"/>
    <s v="F"/>
    <s v="A00-B99"/>
    <n v="35"/>
    <x v="0"/>
  </r>
  <r>
    <x v="8"/>
    <s v="85+"/>
    <x v="1"/>
    <s v="F"/>
    <s v="C00-D48"/>
    <n v="167"/>
    <x v="1"/>
  </r>
  <r>
    <x v="8"/>
    <s v="85+"/>
    <x v="1"/>
    <s v="F"/>
    <s v="D50-D89"/>
    <n v="8"/>
    <x v="5"/>
  </r>
  <r>
    <x v="8"/>
    <s v="85+"/>
    <x v="1"/>
    <s v="F"/>
    <s v="E00-E90"/>
    <n v="31"/>
    <x v="2"/>
  </r>
  <r>
    <x v="8"/>
    <s v="85+"/>
    <x v="1"/>
    <s v="F"/>
    <s v="F00-F99"/>
    <n v="111"/>
    <x v="10"/>
  </r>
  <r>
    <x v="8"/>
    <s v="85+"/>
    <x v="1"/>
    <s v="F"/>
    <s v="G00-G99"/>
    <n v="55"/>
    <x v="3"/>
  </r>
  <r>
    <x v="8"/>
    <s v="85+"/>
    <x v="1"/>
    <s v="F"/>
    <s v="I00-I99"/>
    <n v="501"/>
    <x v="8"/>
  </r>
  <r>
    <x v="8"/>
    <s v="85+"/>
    <x v="1"/>
    <s v="F"/>
    <s v="J00-J99"/>
    <n v="125"/>
    <x v="4"/>
  </r>
  <r>
    <x v="8"/>
    <s v="85+"/>
    <x v="1"/>
    <s v="F"/>
    <s v="K00-K93"/>
    <n v="53"/>
    <x v="9"/>
  </r>
  <r>
    <x v="8"/>
    <s v="85+"/>
    <x v="1"/>
    <s v="F"/>
    <s v="L00-L99"/>
    <n v="4"/>
    <x v="5"/>
  </r>
  <r>
    <x v="8"/>
    <s v="85+"/>
    <x v="1"/>
    <s v="F"/>
    <s v="M00-M99"/>
    <n v="9"/>
    <x v="5"/>
  </r>
  <r>
    <x v="8"/>
    <s v="85+"/>
    <x v="1"/>
    <s v="F"/>
    <s v="N00-N99"/>
    <n v="40"/>
    <x v="11"/>
  </r>
  <r>
    <x v="8"/>
    <s v="85+"/>
    <x v="1"/>
    <s v="F"/>
    <s v="R00-R99"/>
    <n v="104"/>
    <x v="5"/>
  </r>
  <r>
    <x v="8"/>
    <s v="85+"/>
    <x v="1"/>
    <s v="F"/>
    <s v="V01-Y98"/>
    <n v="38"/>
    <x v="6"/>
  </r>
  <r>
    <x v="8"/>
    <s v="85+"/>
    <x v="1"/>
    <s v="M"/>
    <s v="A00-B99"/>
    <n v="18"/>
    <x v="0"/>
  </r>
  <r>
    <x v="8"/>
    <s v="85+"/>
    <x v="1"/>
    <s v="M"/>
    <s v="C00-D48"/>
    <n v="144"/>
    <x v="1"/>
  </r>
  <r>
    <x v="8"/>
    <s v="85+"/>
    <x v="1"/>
    <s v="M"/>
    <s v="D50-D89"/>
    <n v="4"/>
    <x v="5"/>
  </r>
  <r>
    <x v="8"/>
    <s v="85+"/>
    <x v="1"/>
    <s v="M"/>
    <s v="E00-E90"/>
    <n v="17"/>
    <x v="2"/>
  </r>
  <r>
    <x v="8"/>
    <s v="85+"/>
    <x v="1"/>
    <s v="M"/>
    <s v="F00-F99"/>
    <n v="76"/>
    <x v="10"/>
  </r>
  <r>
    <x v="8"/>
    <s v="85+"/>
    <x v="1"/>
    <s v="M"/>
    <s v="G00-G99"/>
    <n v="30"/>
    <x v="3"/>
  </r>
  <r>
    <x v="8"/>
    <s v="85+"/>
    <x v="1"/>
    <s v="M"/>
    <s v="I00-I99"/>
    <n v="255"/>
    <x v="8"/>
  </r>
  <r>
    <x v="8"/>
    <s v="85+"/>
    <x v="1"/>
    <s v="M"/>
    <s v="J00-J99"/>
    <n v="124"/>
    <x v="4"/>
  </r>
  <r>
    <x v="8"/>
    <s v="85+"/>
    <x v="1"/>
    <s v="M"/>
    <s v="K00-K93"/>
    <n v="29"/>
    <x v="9"/>
  </r>
  <r>
    <x v="8"/>
    <s v="85+"/>
    <x v="1"/>
    <s v="M"/>
    <s v="L00-L99"/>
    <n v="4"/>
    <x v="5"/>
  </r>
  <r>
    <x v="8"/>
    <s v="85+"/>
    <x v="1"/>
    <s v="M"/>
    <s v="M00-M99"/>
    <n v="5"/>
    <x v="5"/>
  </r>
  <r>
    <x v="8"/>
    <s v="85+"/>
    <x v="1"/>
    <s v="M"/>
    <s v="N00-N99"/>
    <n v="25"/>
    <x v="11"/>
  </r>
  <r>
    <x v="8"/>
    <s v="85+"/>
    <x v="1"/>
    <s v="M"/>
    <s v="R00-R99"/>
    <n v="28"/>
    <x v="5"/>
  </r>
  <r>
    <x v="8"/>
    <s v="85+"/>
    <x v="1"/>
    <s v="M"/>
    <s v="V01-Y98"/>
    <n v="29"/>
    <x v="6"/>
  </r>
  <r>
    <x v="0"/>
    <s v="0-24"/>
    <x v="0"/>
    <s v="F"/>
    <s v="C00-D48"/>
    <n v="2"/>
    <x v="1"/>
  </r>
  <r>
    <x v="0"/>
    <s v="0-24"/>
    <x v="0"/>
    <s v="F"/>
    <s v="E00-E90"/>
    <n v="1"/>
    <x v="2"/>
  </r>
  <r>
    <x v="0"/>
    <s v="0-24"/>
    <x v="0"/>
    <s v="F"/>
    <s v="P00-P96"/>
    <n v="2"/>
    <x v="5"/>
  </r>
  <r>
    <x v="0"/>
    <s v="0-24"/>
    <x v="0"/>
    <s v="F"/>
    <s v="Q00-Q99"/>
    <n v="2"/>
    <x v="5"/>
  </r>
  <r>
    <x v="0"/>
    <s v="0-24"/>
    <x v="0"/>
    <s v="F"/>
    <s v="V01-Y98"/>
    <n v="9"/>
    <x v="6"/>
  </r>
  <r>
    <x v="0"/>
    <s v="0-24"/>
    <x v="0"/>
    <s v="M"/>
    <s v="A00-B99"/>
    <n v="1"/>
    <x v="0"/>
  </r>
  <r>
    <x v="0"/>
    <s v="0-24"/>
    <x v="0"/>
    <s v="M"/>
    <s v="C00-D48"/>
    <n v="1"/>
    <x v="1"/>
  </r>
  <r>
    <x v="0"/>
    <s v="0-24"/>
    <x v="0"/>
    <s v="M"/>
    <s v="D50-D89"/>
    <n v="2"/>
    <x v="5"/>
  </r>
  <r>
    <x v="0"/>
    <s v="0-24"/>
    <x v="0"/>
    <s v="M"/>
    <s v="G00-G99"/>
    <n v="3"/>
    <x v="3"/>
  </r>
  <r>
    <x v="0"/>
    <s v="0-24"/>
    <x v="0"/>
    <s v="M"/>
    <s v="I00-I99"/>
    <n v="2"/>
    <x v="8"/>
  </r>
  <r>
    <x v="0"/>
    <s v="0-24"/>
    <x v="0"/>
    <s v="M"/>
    <s v="J00-J99"/>
    <n v="1"/>
    <x v="4"/>
  </r>
  <r>
    <x v="0"/>
    <s v="0-24"/>
    <x v="0"/>
    <s v="M"/>
    <s v="P00-P96"/>
    <n v="4"/>
    <x v="5"/>
  </r>
  <r>
    <x v="0"/>
    <s v="0-24"/>
    <x v="0"/>
    <s v="M"/>
    <s v="Q00-Q99"/>
    <n v="5"/>
    <x v="5"/>
  </r>
  <r>
    <x v="0"/>
    <s v="0-24"/>
    <x v="0"/>
    <s v="M"/>
    <s v="R00-R99"/>
    <n v="1"/>
    <x v="5"/>
  </r>
  <r>
    <x v="0"/>
    <s v="0-24"/>
    <x v="0"/>
    <s v="M"/>
    <s v="V01-Y98"/>
    <n v="13"/>
    <x v="6"/>
  </r>
  <r>
    <x v="0"/>
    <s v="25-44"/>
    <x v="0"/>
    <s v="F"/>
    <s v="C00-D48"/>
    <n v="18"/>
    <x v="1"/>
  </r>
  <r>
    <x v="0"/>
    <s v="25-44"/>
    <x v="0"/>
    <s v="F"/>
    <s v="E00-E90"/>
    <n v="1"/>
    <x v="2"/>
  </r>
  <r>
    <x v="0"/>
    <s v="25-44"/>
    <x v="0"/>
    <s v="F"/>
    <s v="G00-G99"/>
    <n v="1"/>
    <x v="3"/>
  </r>
  <r>
    <x v="0"/>
    <s v="25-44"/>
    <x v="0"/>
    <s v="F"/>
    <s v="I00-I99"/>
    <n v="5"/>
    <x v="8"/>
  </r>
  <r>
    <x v="0"/>
    <s v="25-44"/>
    <x v="0"/>
    <s v="F"/>
    <s v="M00-M99"/>
    <n v="1"/>
    <x v="5"/>
  </r>
  <r>
    <x v="0"/>
    <s v="25-44"/>
    <x v="0"/>
    <s v="F"/>
    <s v="V01-Y98"/>
    <n v="15"/>
    <x v="6"/>
  </r>
  <r>
    <x v="0"/>
    <s v="25-44"/>
    <x v="0"/>
    <s v="M"/>
    <s v="A00-B99"/>
    <n v="1"/>
    <x v="0"/>
  </r>
  <r>
    <x v="0"/>
    <s v="25-44"/>
    <x v="0"/>
    <s v="M"/>
    <s v="C00-D48"/>
    <n v="5"/>
    <x v="1"/>
  </r>
  <r>
    <x v="0"/>
    <s v="25-44"/>
    <x v="0"/>
    <s v="M"/>
    <s v="E00-E90"/>
    <n v="1"/>
    <x v="2"/>
  </r>
  <r>
    <x v="0"/>
    <s v="25-44"/>
    <x v="0"/>
    <s v="M"/>
    <s v="G00-G99"/>
    <n v="2"/>
    <x v="3"/>
  </r>
  <r>
    <x v="0"/>
    <s v="25-44"/>
    <x v="0"/>
    <s v="M"/>
    <s v="I00-I99"/>
    <n v="10"/>
    <x v="8"/>
  </r>
  <r>
    <x v="0"/>
    <s v="25-44"/>
    <x v="0"/>
    <s v="M"/>
    <s v="J00-J99"/>
    <n v="3"/>
    <x v="4"/>
  </r>
  <r>
    <x v="0"/>
    <s v="25-44"/>
    <x v="0"/>
    <s v="M"/>
    <s v="K00-K93"/>
    <n v="5"/>
    <x v="9"/>
  </r>
  <r>
    <x v="0"/>
    <s v="25-44"/>
    <x v="0"/>
    <s v="M"/>
    <s v="P00-P96"/>
    <n v="1"/>
    <x v="5"/>
  </r>
  <r>
    <x v="0"/>
    <s v="25-44"/>
    <x v="0"/>
    <s v="M"/>
    <s v="R00-R99"/>
    <n v="5"/>
    <x v="5"/>
  </r>
  <r>
    <x v="0"/>
    <s v="25-44"/>
    <x v="0"/>
    <s v="M"/>
    <s v="V01-Y98"/>
    <n v="48"/>
    <x v="6"/>
  </r>
  <r>
    <x v="0"/>
    <s v="45-64"/>
    <x v="0"/>
    <s v="F"/>
    <s v="A00-B99"/>
    <n v="4"/>
    <x v="0"/>
  </r>
  <r>
    <x v="0"/>
    <s v="45-64"/>
    <x v="0"/>
    <s v="F"/>
    <s v="C00-D48"/>
    <n v="140"/>
    <x v="1"/>
  </r>
  <r>
    <x v="0"/>
    <s v="45-64"/>
    <x v="0"/>
    <s v="F"/>
    <s v="F00-F99"/>
    <n v="4"/>
    <x v="10"/>
  </r>
  <r>
    <x v="0"/>
    <s v="45-64"/>
    <x v="0"/>
    <s v="F"/>
    <s v="G00-G99"/>
    <n v="9"/>
    <x v="3"/>
  </r>
  <r>
    <x v="0"/>
    <s v="45-64"/>
    <x v="0"/>
    <s v="F"/>
    <s v="I00-I99"/>
    <n v="30"/>
    <x v="8"/>
  </r>
  <r>
    <x v="0"/>
    <s v="45-64"/>
    <x v="0"/>
    <s v="F"/>
    <s v="J00-J99"/>
    <n v="12"/>
    <x v="4"/>
  </r>
  <r>
    <x v="0"/>
    <s v="45-64"/>
    <x v="0"/>
    <s v="F"/>
    <s v="K00-K93"/>
    <n v="7"/>
    <x v="9"/>
  </r>
  <r>
    <x v="0"/>
    <s v="45-64"/>
    <x v="0"/>
    <s v="F"/>
    <s v="Q00-Q99"/>
    <n v="1"/>
    <x v="5"/>
  </r>
  <r>
    <x v="0"/>
    <s v="45-64"/>
    <x v="0"/>
    <s v="F"/>
    <s v="R00-R99"/>
    <n v="2"/>
    <x v="5"/>
  </r>
  <r>
    <x v="0"/>
    <s v="45-64"/>
    <x v="0"/>
    <s v="F"/>
    <s v="V01-Y98"/>
    <n v="13"/>
    <x v="6"/>
  </r>
  <r>
    <x v="0"/>
    <s v="45-64"/>
    <x v="0"/>
    <s v="M"/>
    <s v="A00-B99"/>
    <n v="3"/>
    <x v="0"/>
  </r>
  <r>
    <x v="0"/>
    <s v="45-64"/>
    <x v="0"/>
    <s v="M"/>
    <s v="C00-D48"/>
    <n v="164"/>
    <x v="1"/>
  </r>
  <r>
    <x v="0"/>
    <s v="45-64"/>
    <x v="0"/>
    <s v="M"/>
    <s v="E00-E90"/>
    <n v="6"/>
    <x v="2"/>
  </r>
  <r>
    <x v="0"/>
    <s v="45-64"/>
    <x v="0"/>
    <s v="M"/>
    <s v="F00-F99"/>
    <n v="5"/>
    <x v="10"/>
  </r>
  <r>
    <x v="0"/>
    <s v="45-64"/>
    <x v="0"/>
    <s v="M"/>
    <s v="G00-G99"/>
    <n v="8"/>
    <x v="3"/>
  </r>
  <r>
    <x v="0"/>
    <s v="45-64"/>
    <x v="0"/>
    <s v="M"/>
    <s v="I00-I99"/>
    <n v="104"/>
    <x v="8"/>
  </r>
  <r>
    <x v="0"/>
    <s v="45-64"/>
    <x v="0"/>
    <s v="M"/>
    <s v="J00-J99"/>
    <n v="20"/>
    <x v="4"/>
  </r>
  <r>
    <x v="0"/>
    <s v="45-64"/>
    <x v="0"/>
    <s v="M"/>
    <s v="K00-K93"/>
    <n v="24"/>
    <x v="9"/>
  </r>
  <r>
    <x v="0"/>
    <s v="45-64"/>
    <x v="0"/>
    <s v="M"/>
    <s v="M00-M99"/>
    <n v="1"/>
    <x v="5"/>
  </r>
  <r>
    <x v="0"/>
    <s v="45-64"/>
    <x v="0"/>
    <s v="M"/>
    <s v="N00-N99"/>
    <n v="2"/>
    <x v="11"/>
  </r>
  <r>
    <x v="0"/>
    <s v="45-64"/>
    <x v="0"/>
    <s v="M"/>
    <s v="Q00-Q99"/>
    <n v="1"/>
    <x v="5"/>
  </r>
  <r>
    <x v="0"/>
    <s v="45-64"/>
    <x v="0"/>
    <s v="M"/>
    <s v="R00-R99"/>
    <n v="13"/>
    <x v="5"/>
  </r>
  <r>
    <x v="0"/>
    <s v="45-64"/>
    <x v="0"/>
    <s v="M"/>
    <s v="UNK"/>
    <n v="5"/>
    <x v="7"/>
  </r>
  <r>
    <x v="0"/>
    <s v="45-64"/>
    <x v="0"/>
    <s v="M"/>
    <s v="V01-Y98"/>
    <n v="39"/>
    <x v="6"/>
  </r>
  <r>
    <x v="0"/>
    <s v="65-74"/>
    <x v="1"/>
    <s v="F"/>
    <s v="A00-B99"/>
    <n v="7"/>
    <x v="0"/>
  </r>
  <r>
    <x v="0"/>
    <s v="65-74"/>
    <x v="1"/>
    <s v="F"/>
    <s v="C00-D48"/>
    <n v="123"/>
    <x v="1"/>
  </r>
  <r>
    <x v="0"/>
    <s v="65-74"/>
    <x v="1"/>
    <s v="F"/>
    <s v="E00-E90"/>
    <n v="3"/>
    <x v="2"/>
  </r>
  <r>
    <x v="0"/>
    <s v="65-74"/>
    <x v="1"/>
    <s v="F"/>
    <s v="F00-F99"/>
    <n v="3"/>
    <x v="10"/>
  </r>
  <r>
    <x v="0"/>
    <s v="65-74"/>
    <x v="1"/>
    <s v="F"/>
    <s v="G00-G99"/>
    <n v="13"/>
    <x v="3"/>
  </r>
  <r>
    <x v="0"/>
    <s v="65-74"/>
    <x v="1"/>
    <s v="F"/>
    <s v="I00-I99"/>
    <n v="60"/>
    <x v="8"/>
  </r>
  <r>
    <x v="0"/>
    <s v="65-74"/>
    <x v="1"/>
    <s v="F"/>
    <s v="J00-J99"/>
    <n v="25"/>
    <x v="4"/>
  </r>
  <r>
    <x v="0"/>
    <s v="65-74"/>
    <x v="1"/>
    <s v="F"/>
    <s v="K00-K93"/>
    <n v="10"/>
    <x v="9"/>
  </r>
  <r>
    <x v="0"/>
    <s v="65-74"/>
    <x v="1"/>
    <s v="F"/>
    <s v="L00-L99"/>
    <n v="1"/>
    <x v="5"/>
  </r>
  <r>
    <x v="0"/>
    <s v="65-74"/>
    <x v="1"/>
    <s v="F"/>
    <s v="M00-M99"/>
    <n v="1"/>
    <x v="5"/>
  </r>
  <r>
    <x v="0"/>
    <s v="65-74"/>
    <x v="1"/>
    <s v="F"/>
    <s v="N00-N99"/>
    <n v="3"/>
    <x v="11"/>
  </r>
  <r>
    <x v="0"/>
    <s v="65-74"/>
    <x v="1"/>
    <s v="F"/>
    <s v="R00-R99"/>
    <n v="6"/>
    <x v="5"/>
  </r>
  <r>
    <x v="0"/>
    <s v="65-74"/>
    <x v="1"/>
    <s v="F"/>
    <s v="UNK"/>
    <n v="1"/>
    <x v="7"/>
  </r>
  <r>
    <x v="0"/>
    <s v="65-74"/>
    <x v="1"/>
    <s v="F"/>
    <s v="V01-Y98"/>
    <n v="17"/>
    <x v="6"/>
  </r>
  <r>
    <x v="0"/>
    <s v="65-74"/>
    <x v="1"/>
    <s v="M"/>
    <s v="A00-B99"/>
    <n v="8"/>
    <x v="0"/>
  </r>
  <r>
    <x v="0"/>
    <s v="65-74"/>
    <x v="1"/>
    <s v="M"/>
    <s v="C00-D48"/>
    <n v="177"/>
    <x v="1"/>
  </r>
  <r>
    <x v="0"/>
    <s v="65-74"/>
    <x v="1"/>
    <s v="M"/>
    <s v="D50-D89"/>
    <n v="2"/>
    <x v="5"/>
  </r>
  <r>
    <x v="0"/>
    <s v="65-74"/>
    <x v="1"/>
    <s v="M"/>
    <s v="E00-E90"/>
    <n v="6"/>
    <x v="2"/>
  </r>
  <r>
    <x v="0"/>
    <s v="65-74"/>
    <x v="1"/>
    <s v="M"/>
    <s v="F00-F99"/>
    <n v="4"/>
    <x v="10"/>
  </r>
  <r>
    <x v="0"/>
    <s v="65-74"/>
    <x v="1"/>
    <s v="M"/>
    <s v="G00-G99"/>
    <n v="13"/>
    <x v="3"/>
  </r>
  <r>
    <x v="0"/>
    <s v="65-74"/>
    <x v="1"/>
    <s v="M"/>
    <s v="I00-I99"/>
    <n v="128"/>
    <x v="8"/>
  </r>
  <r>
    <x v="0"/>
    <s v="65-74"/>
    <x v="1"/>
    <s v="M"/>
    <s v="J00-J99"/>
    <n v="41"/>
    <x v="4"/>
  </r>
  <r>
    <x v="0"/>
    <s v="65-74"/>
    <x v="1"/>
    <s v="M"/>
    <s v="K00-K93"/>
    <n v="21"/>
    <x v="9"/>
  </r>
  <r>
    <x v="0"/>
    <s v="65-74"/>
    <x v="1"/>
    <s v="M"/>
    <s v="L00-L99"/>
    <n v="1"/>
    <x v="5"/>
  </r>
  <r>
    <x v="0"/>
    <s v="65-74"/>
    <x v="1"/>
    <s v="M"/>
    <s v="M00-M99"/>
    <n v="2"/>
    <x v="5"/>
  </r>
  <r>
    <x v="0"/>
    <s v="65-74"/>
    <x v="1"/>
    <s v="M"/>
    <s v="N00-N99"/>
    <n v="7"/>
    <x v="11"/>
  </r>
  <r>
    <x v="0"/>
    <s v="65-74"/>
    <x v="1"/>
    <s v="M"/>
    <s v="Q00-Q99"/>
    <n v="1"/>
    <x v="5"/>
  </r>
  <r>
    <x v="0"/>
    <s v="65-74"/>
    <x v="1"/>
    <s v="M"/>
    <s v="R00-R99"/>
    <n v="10"/>
    <x v="5"/>
  </r>
  <r>
    <x v="0"/>
    <s v="65-74"/>
    <x v="1"/>
    <s v="M"/>
    <s v="V01-Y98"/>
    <n v="18"/>
    <x v="6"/>
  </r>
  <r>
    <x v="0"/>
    <s v="75-84"/>
    <x v="1"/>
    <s v="F"/>
    <s v="A00-B99"/>
    <n v="14"/>
    <x v="0"/>
  </r>
  <r>
    <x v="0"/>
    <s v="75-84"/>
    <x v="1"/>
    <s v="F"/>
    <s v="C00-D48"/>
    <n v="170"/>
    <x v="1"/>
  </r>
  <r>
    <x v="0"/>
    <s v="75-84"/>
    <x v="1"/>
    <s v="F"/>
    <s v="D50-D89"/>
    <n v="3"/>
    <x v="5"/>
  </r>
  <r>
    <x v="0"/>
    <s v="75-84"/>
    <x v="1"/>
    <s v="F"/>
    <s v="E00-E90"/>
    <n v="20"/>
    <x v="2"/>
  </r>
  <r>
    <x v="0"/>
    <s v="75-84"/>
    <x v="1"/>
    <s v="F"/>
    <s v="F00-F99"/>
    <n v="24"/>
    <x v="10"/>
  </r>
  <r>
    <x v="0"/>
    <s v="75-84"/>
    <x v="1"/>
    <s v="F"/>
    <s v="G00-G99"/>
    <n v="38"/>
    <x v="3"/>
  </r>
  <r>
    <x v="0"/>
    <s v="75-84"/>
    <x v="1"/>
    <s v="F"/>
    <s v="I00-I99"/>
    <n v="264"/>
    <x v="8"/>
  </r>
  <r>
    <x v="0"/>
    <s v="75-84"/>
    <x v="1"/>
    <s v="F"/>
    <s v="J00-J99"/>
    <n v="68"/>
    <x v="4"/>
  </r>
  <r>
    <x v="0"/>
    <s v="75-84"/>
    <x v="1"/>
    <s v="F"/>
    <s v="K00-K93"/>
    <n v="22"/>
    <x v="9"/>
  </r>
  <r>
    <x v="0"/>
    <s v="75-84"/>
    <x v="1"/>
    <s v="F"/>
    <s v="L00-L99"/>
    <n v="3"/>
    <x v="5"/>
  </r>
  <r>
    <x v="0"/>
    <s v="75-84"/>
    <x v="1"/>
    <s v="F"/>
    <s v="M00-M99"/>
    <n v="5"/>
    <x v="5"/>
  </r>
  <r>
    <x v="0"/>
    <s v="75-84"/>
    <x v="1"/>
    <s v="F"/>
    <s v="N00-N99"/>
    <n v="13"/>
    <x v="11"/>
  </r>
  <r>
    <x v="0"/>
    <s v="75-84"/>
    <x v="1"/>
    <s v="F"/>
    <s v="R00-R99"/>
    <n v="21"/>
    <x v="5"/>
  </r>
  <r>
    <x v="0"/>
    <s v="75-84"/>
    <x v="1"/>
    <s v="F"/>
    <s v="UNK"/>
    <n v="8"/>
    <x v="7"/>
  </r>
  <r>
    <x v="0"/>
    <s v="75-84"/>
    <x v="1"/>
    <s v="F"/>
    <s v="V01-Y98"/>
    <n v="23"/>
    <x v="6"/>
  </r>
  <r>
    <x v="0"/>
    <s v="75-84"/>
    <x v="1"/>
    <s v="M"/>
    <s v="A00-B99"/>
    <n v="15"/>
    <x v="0"/>
  </r>
  <r>
    <x v="0"/>
    <s v="75-84"/>
    <x v="1"/>
    <s v="M"/>
    <s v="C00-D48"/>
    <n v="270"/>
    <x v="1"/>
  </r>
  <r>
    <x v="0"/>
    <s v="75-84"/>
    <x v="1"/>
    <s v="M"/>
    <s v="D50-D89"/>
    <n v="4"/>
    <x v="5"/>
  </r>
  <r>
    <x v="0"/>
    <s v="75-84"/>
    <x v="1"/>
    <s v="M"/>
    <s v="E00-E90"/>
    <n v="17"/>
    <x v="2"/>
  </r>
  <r>
    <x v="0"/>
    <s v="75-84"/>
    <x v="1"/>
    <s v="M"/>
    <s v="F00-F99"/>
    <n v="20"/>
    <x v="10"/>
  </r>
  <r>
    <x v="0"/>
    <s v="75-84"/>
    <x v="1"/>
    <s v="M"/>
    <s v="G00-G99"/>
    <n v="29"/>
    <x v="3"/>
  </r>
  <r>
    <x v="0"/>
    <s v="75-84"/>
    <x v="1"/>
    <s v="M"/>
    <s v="I00-I99"/>
    <n v="265"/>
    <x v="8"/>
  </r>
  <r>
    <x v="0"/>
    <s v="75-84"/>
    <x v="1"/>
    <s v="M"/>
    <s v="J00-J99"/>
    <n v="97"/>
    <x v="4"/>
  </r>
  <r>
    <x v="0"/>
    <s v="75-84"/>
    <x v="1"/>
    <s v="M"/>
    <s v="K00-K93"/>
    <n v="21"/>
    <x v="9"/>
  </r>
  <r>
    <x v="0"/>
    <s v="75-84"/>
    <x v="1"/>
    <s v="M"/>
    <s v="L00-L99"/>
    <n v="2"/>
    <x v="5"/>
  </r>
  <r>
    <x v="0"/>
    <s v="75-84"/>
    <x v="1"/>
    <s v="M"/>
    <s v="M00-M99"/>
    <n v="3"/>
    <x v="5"/>
  </r>
  <r>
    <x v="0"/>
    <s v="75-84"/>
    <x v="1"/>
    <s v="M"/>
    <s v="N00-N99"/>
    <n v="14"/>
    <x v="11"/>
  </r>
  <r>
    <x v="0"/>
    <s v="75-84"/>
    <x v="1"/>
    <s v="M"/>
    <s v="R00-R99"/>
    <n v="18"/>
    <x v="5"/>
  </r>
  <r>
    <x v="0"/>
    <s v="75-84"/>
    <x v="1"/>
    <s v="M"/>
    <s v="UNK"/>
    <n v="10"/>
    <x v="7"/>
  </r>
  <r>
    <x v="0"/>
    <s v="75-84"/>
    <x v="1"/>
    <s v="M"/>
    <s v="V01-Y98"/>
    <n v="26"/>
    <x v="6"/>
  </r>
  <r>
    <x v="0"/>
    <s v="85+"/>
    <x v="1"/>
    <s v="F"/>
    <s v="A00-B99"/>
    <n v="28"/>
    <x v="0"/>
  </r>
  <r>
    <x v="0"/>
    <s v="85+"/>
    <x v="1"/>
    <s v="F"/>
    <s v="C00-D48"/>
    <n v="110"/>
    <x v="1"/>
  </r>
  <r>
    <x v="0"/>
    <s v="85+"/>
    <x v="1"/>
    <s v="F"/>
    <s v="D50-D89"/>
    <n v="1"/>
    <x v="5"/>
  </r>
  <r>
    <x v="0"/>
    <s v="85+"/>
    <x v="1"/>
    <s v="F"/>
    <s v="E00-E90"/>
    <n v="25"/>
    <x v="2"/>
  </r>
  <r>
    <x v="0"/>
    <s v="85+"/>
    <x v="1"/>
    <s v="F"/>
    <s v="F00-F99"/>
    <n v="75"/>
    <x v="10"/>
  </r>
  <r>
    <x v="0"/>
    <s v="85+"/>
    <x v="1"/>
    <s v="F"/>
    <s v="G00-G99"/>
    <n v="33"/>
    <x v="3"/>
  </r>
  <r>
    <x v="0"/>
    <s v="85+"/>
    <x v="1"/>
    <s v="F"/>
    <s v="I00-I99"/>
    <n v="407"/>
    <x v="8"/>
  </r>
  <r>
    <x v="0"/>
    <s v="85+"/>
    <x v="1"/>
    <s v="F"/>
    <s v="J00-J99"/>
    <n v="101"/>
    <x v="4"/>
  </r>
  <r>
    <x v="0"/>
    <s v="85+"/>
    <x v="1"/>
    <s v="F"/>
    <s v="K00-K93"/>
    <n v="48"/>
    <x v="9"/>
  </r>
  <r>
    <x v="0"/>
    <s v="85+"/>
    <x v="1"/>
    <s v="F"/>
    <s v="L00-L99"/>
    <n v="6"/>
    <x v="5"/>
  </r>
  <r>
    <x v="0"/>
    <s v="85+"/>
    <x v="1"/>
    <s v="F"/>
    <s v="M00-M99"/>
    <n v="3"/>
    <x v="5"/>
  </r>
  <r>
    <x v="0"/>
    <s v="85+"/>
    <x v="1"/>
    <s v="F"/>
    <s v="N00-N99"/>
    <n v="21"/>
    <x v="11"/>
  </r>
  <r>
    <x v="0"/>
    <s v="85+"/>
    <x v="1"/>
    <s v="F"/>
    <s v="R00-R99"/>
    <n v="38"/>
    <x v="5"/>
  </r>
  <r>
    <x v="0"/>
    <s v="85+"/>
    <x v="1"/>
    <s v="F"/>
    <s v="UNK"/>
    <n v="6"/>
    <x v="7"/>
  </r>
  <r>
    <x v="0"/>
    <s v="85+"/>
    <x v="1"/>
    <s v="F"/>
    <s v="V01-Y98"/>
    <n v="19"/>
    <x v="6"/>
  </r>
  <r>
    <x v="0"/>
    <s v="85+"/>
    <x v="1"/>
    <s v="M"/>
    <s v="A00-B99"/>
    <n v="8"/>
    <x v="0"/>
  </r>
  <r>
    <x v="0"/>
    <s v="85+"/>
    <x v="1"/>
    <s v="M"/>
    <s v="C00-D48"/>
    <n v="114"/>
    <x v="1"/>
  </r>
  <r>
    <x v="0"/>
    <s v="85+"/>
    <x v="1"/>
    <s v="M"/>
    <s v="E00-E90"/>
    <n v="4"/>
    <x v="2"/>
  </r>
  <r>
    <x v="0"/>
    <s v="85+"/>
    <x v="1"/>
    <s v="M"/>
    <s v="F00-F99"/>
    <n v="24"/>
    <x v="10"/>
  </r>
  <r>
    <x v="0"/>
    <s v="85+"/>
    <x v="1"/>
    <s v="M"/>
    <s v="G00-G99"/>
    <n v="18"/>
    <x v="3"/>
  </r>
  <r>
    <x v="0"/>
    <s v="85+"/>
    <x v="1"/>
    <s v="M"/>
    <s v="I00-I99"/>
    <n v="213"/>
    <x v="8"/>
  </r>
  <r>
    <x v="0"/>
    <s v="85+"/>
    <x v="1"/>
    <s v="M"/>
    <s v="J00-J99"/>
    <n v="71"/>
    <x v="4"/>
  </r>
  <r>
    <x v="0"/>
    <s v="85+"/>
    <x v="1"/>
    <s v="M"/>
    <s v="K00-K93"/>
    <n v="21"/>
    <x v="9"/>
  </r>
  <r>
    <x v="0"/>
    <s v="85+"/>
    <x v="1"/>
    <s v="M"/>
    <s v="M00-M99"/>
    <n v="2"/>
    <x v="5"/>
  </r>
  <r>
    <x v="0"/>
    <s v="85+"/>
    <x v="1"/>
    <s v="M"/>
    <s v="N00-N99"/>
    <n v="12"/>
    <x v="11"/>
  </r>
  <r>
    <x v="0"/>
    <s v="85+"/>
    <x v="1"/>
    <s v="M"/>
    <s v="R00-R99"/>
    <n v="15"/>
    <x v="5"/>
  </r>
  <r>
    <x v="0"/>
    <s v="85+"/>
    <x v="1"/>
    <s v="M"/>
    <s v="UNK"/>
    <n v="4"/>
    <x v="7"/>
  </r>
  <r>
    <x v="0"/>
    <s v="85+"/>
    <x v="1"/>
    <s v="M"/>
    <s v="V01-Y98"/>
    <n v="26"/>
    <x v="6"/>
  </r>
  <r>
    <x v="1"/>
    <s v="0-24"/>
    <x v="0"/>
    <s v="F"/>
    <s v="A00-B99"/>
    <n v="1"/>
    <x v="0"/>
  </r>
  <r>
    <x v="1"/>
    <s v="0-24"/>
    <x v="0"/>
    <s v="F"/>
    <s v="C00-D48"/>
    <n v="1"/>
    <x v="1"/>
  </r>
  <r>
    <x v="1"/>
    <s v="0-24"/>
    <x v="0"/>
    <s v="F"/>
    <s v="E00-E90"/>
    <n v="2"/>
    <x v="2"/>
  </r>
  <r>
    <x v="1"/>
    <s v="0-24"/>
    <x v="0"/>
    <s v="F"/>
    <s v="G00-G99"/>
    <n v="2"/>
    <x v="3"/>
  </r>
  <r>
    <x v="1"/>
    <s v="0-24"/>
    <x v="0"/>
    <s v="F"/>
    <s v="I00-I99"/>
    <n v="1"/>
    <x v="8"/>
  </r>
  <r>
    <x v="1"/>
    <s v="0-24"/>
    <x v="0"/>
    <s v="F"/>
    <s v="P00-P96"/>
    <n v="2"/>
    <x v="5"/>
  </r>
  <r>
    <x v="1"/>
    <s v="0-24"/>
    <x v="0"/>
    <s v="F"/>
    <s v="Q00-Q99"/>
    <n v="4"/>
    <x v="5"/>
  </r>
  <r>
    <x v="1"/>
    <s v="0-24"/>
    <x v="0"/>
    <s v="F"/>
    <s v="R00-R99"/>
    <n v="1"/>
    <x v="5"/>
  </r>
  <r>
    <x v="1"/>
    <s v="0-24"/>
    <x v="0"/>
    <s v="F"/>
    <s v="V01-Y98"/>
    <n v="4"/>
    <x v="6"/>
  </r>
  <r>
    <x v="1"/>
    <s v="0-24"/>
    <x v="0"/>
    <s v="M"/>
    <s v="G00-G99"/>
    <n v="1"/>
    <x v="3"/>
  </r>
  <r>
    <x v="1"/>
    <s v="0-24"/>
    <x v="0"/>
    <s v="M"/>
    <s v="I00-I99"/>
    <n v="2"/>
    <x v="8"/>
  </r>
  <r>
    <x v="1"/>
    <s v="0-24"/>
    <x v="0"/>
    <s v="M"/>
    <s v="P00-P96"/>
    <n v="7"/>
    <x v="5"/>
  </r>
  <r>
    <x v="1"/>
    <s v="0-24"/>
    <x v="0"/>
    <s v="M"/>
    <s v="Q00-Q99"/>
    <n v="3"/>
    <x v="5"/>
  </r>
  <r>
    <x v="1"/>
    <s v="0-24"/>
    <x v="0"/>
    <s v="M"/>
    <s v="R00-R99"/>
    <n v="4"/>
    <x v="5"/>
  </r>
  <r>
    <x v="1"/>
    <s v="0-24"/>
    <x v="0"/>
    <s v="M"/>
    <s v="V01-Y98"/>
    <n v="14"/>
    <x v="6"/>
  </r>
  <r>
    <x v="1"/>
    <s v="25-44"/>
    <x v="0"/>
    <s v="F"/>
    <s v="C00-D48"/>
    <n v="22"/>
    <x v="1"/>
  </r>
  <r>
    <x v="1"/>
    <s v="25-44"/>
    <x v="0"/>
    <s v="F"/>
    <s v="E00-E90"/>
    <n v="1"/>
    <x v="2"/>
  </r>
  <r>
    <x v="1"/>
    <s v="25-44"/>
    <x v="0"/>
    <s v="F"/>
    <s v="F00-F99"/>
    <n v="1"/>
    <x v="10"/>
  </r>
  <r>
    <x v="1"/>
    <s v="25-44"/>
    <x v="0"/>
    <s v="F"/>
    <s v="G00-G99"/>
    <n v="2"/>
    <x v="3"/>
  </r>
  <r>
    <x v="1"/>
    <s v="25-44"/>
    <x v="0"/>
    <s v="F"/>
    <s v="I00-I99"/>
    <n v="3"/>
    <x v="8"/>
  </r>
  <r>
    <x v="1"/>
    <s v="25-44"/>
    <x v="0"/>
    <s v="F"/>
    <s v="K00-K93"/>
    <n v="1"/>
    <x v="9"/>
  </r>
  <r>
    <x v="1"/>
    <s v="25-44"/>
    <x v="0"/>
    <s v="F"/>
    <s v="Q00-Q99"/>
    <n v="1"/>
    <x v="5"/>
  </r>
  <r>
    <x v="1"/>
    <s v="25-44"/>
    <x v="0"/>
    <s v="F"/>
    <s v="V01-Y98"/>
    <n v="9"/>
    <x v="6"/>
  </r>
  <r>
    <x v="1"/>
    <s v="25-44"/>
    <x v="0"/>
    <s v="M"/>
    <s v="A00-B99"/>
    <n v="1"/>
    <x v="0"/>
  </r>
  <r>
    <x v="1"/>
    <s v="25-44"/>
    <x v="0"/>
    <s v="M"/>
    <s v="C00-D48"/>
    <n v="15"/>
    <x v="1"/>
  </r>
  <r>
    <x v="1"/>
    <s v="25-44"/>
    <x v="0"/>
    <s v="M"/>
    <s v="E00-E90"/>
    <n v="2"/>
    <x v="2"/>
  </r>
  <r>
    <x v="1"/>
    <s v="25-44"/>
    <x v="0"/>
    <s v="M"/>
    <s v="I00-I99"/>
    <n v="6"/>
    <x v="8"/>
  </r>
  <r>
    <x v="1"/>
    <s v="25-44"/>
    <x v="0"/>
    <s v="M"/>
    <s v="J00-J99"/>
    <n v="3"/>
    <x v="4"/>
  </r>
  <r>
    <x v="1"/>
    <s v="25-44"/>
    <x v="0"/>
    <s v="M"/>
    <s v="K00-K93"/>
    <n v="3"/>
    <x v="9"/>
  </r>
  <r>
    <x v="1"/>
    <s v="25-44"/>
    <x v="0"/>
    <s v="M"/>
    <s v="R00-R99"/>
    <n v="4"/>
    <x v="5"/>
  </r>
  <r>
    <x v="1"/>
    <s v="25-44"/>
    <x v="0"/>
    <s v="M"/>
    <s v="V01-Y98"/>
    <n v="40"/>
    <x v="6"/>
  </r>
  <r>
    <x v="1"/>
    <s v="45-64"/>
    <x v="0"/>
    <s v="F"/>
    <s v="A00-B99"/>
    <n v="3"/>
    <x v="0"/>
  </r>
  <r>
    <x v="1"/>
    <s v="45-64"/>
    <x v="0"/>
    <s v="F"/>
    <s v="C00-D48"/>
    <n v="133"/>
    <x v="1"/>
  </r>
  <r>
    <x v="1"/>
    <s v="45-64"/>
    <x v="0"/>
    <s v="F"/>
    <s v="D50-D89"/>
    <n v="1"/>
    <x v="5"/>
  </r>
  <r>
    <x v="1"/>
    <s v="45-64"/>
    <x v="0"/>
    <s v="F"/>
    <s v="E00-E90"/>
    <n v="5"/>
    <x v="2"/>
  </r>
  <r>
    <x v="1"/>
    <s v="45-64"/>
    <x v="0"/>
    <s v="F"/>
    <s v="F00-F99"/>
    <n v="4"/>
    <x v="10"/>
  </r>
  <r>
    <x v="1"/>
    <s v="45-64"/>
    <x v="0"/>
    <s v="F"/>
    <s v="G00-G99"/>
    <n v="6"/>
    <x v="3"/>
  </r>
  <r>
    <x v="1"/>
    <s v="45-64"/>
    <x v="0"/>
    <s v="F"/>
    <s v="I00-I99"/>
    <n v="37"/>
    <x v="8"/>
  </r>
  <r>
    <x v="1"/>
    <s v="45-64"/>
    <x v="0"/>
    <s v="F"/>
    <s v="J00-J99"/>
    <n v="11"/>
    <x v="4"/>
  </r>
  <r>
    <x v="1"/>
    <s v="45-64"/>
    <x v="0"/>
    <s v="F"/>
    <s v="K00-K93"/>
    <n v="11"/>
    <x v="9"/>
  </r>
  <r>
    <x v="1"/>
    <s v="45-64"/>
    <x v="0"/>
    <s v="F"/>
    <s v="N00-N99"/>
    <n v="2"/>
    <x v="11"/>
  </r>
  <r>
    <x v="1"/>
    <s v="45-64"/>
    <x v="0"/>
    <s v="F"/>
    <s v="Q00-Q99"/>
    <n v="4"/>
    <x v="5"/>
  </r>
  <r>
    <x v="1"/>
    <s v="45-64"/>
    <x v="0"/>
    <s v="F"/>
    <s v="R00-R99"/>
    <n v="4"/>
    <x v="5"/>
  </r>
  <r>
    <x v="1"/>
    <s v="45-64"/>
    <x v="0"/>
    <s v="F"/>
    <s v="V01-Y98"/>
    <n v="26"/>
    <x v="6"/>
  </r>
  <r>
    <x v="1"/>
    <s v="45-64"/>
    <x v="0"/>
    <s v="M"/>
    <s v="A00-B99"/>
    <n v="7"/>
    <x v="0"/>
  </r>
  <r>
    <x v="1"/>
    <s v="45-64"/>
    <x v="0"/>
    <s v="M"/>
    <s v="C00-D48"/>
    <n v="161"/>
    <x v="1"/>
  </r>
  <r>
    <x v="1"/>
    <s v="45-64"/>
    <x v="0"/>
    <s v="M"/>
    <s v="D50-D89"/>
    <n v="1"/>
    <x v="5"/>
  </r>
  <r>
    <x v="1"/>
    <s v="45-64"/>
    <x v="0"/>
    <s v="M"/>
    <s v="E00-E90"/>
    <n v="4"/>
    <x v="2"/>
  </r>
  <r>
    <x v="1"/>
    <s v="45-64"/>
    <x v="0"/>
    <s v="M"/>
    <s v="F00-F99"/>
    <n v="7"/>
    <x v="10"/>
  </r>
  <r>
    <x v="1"/>
    <s v="45-64"/>
    <x v="0"/>
    <s v="M"/>
    <s v="G00-G99"/>
    <n v="6"/>
    <x v="3"/>
  </r>
  <r>
    <x v="1"/>
    <s v="45-64"/>
    <x v="0"/>
    <s v="M"/>
    <s v="H60-H95"/>
    <n v="1"/>
    <x v="5"/>
  </r>
  <r>
    <x v="1"/>
    <s v="45-64"/>
    <x v="0"/>
    <s v="M"/>
    <s v="I00-I99"/>
    <n v="91"/>
    <x v="8"/>
  </r>
  <r>
    <x v="1"/>
    <s v="45-64"/>
    <x v="0"/>
    <s v="M"/>
    <s v="J00-J99"/>
    <n v="18"/>
    <x v="4"/>
  </r>
  <r>
    <x v="1"/>
    <s v="45-64"/>
    <x v="0"/>
    <s v="M"/>
    <s v="K00-K93"/>
    <n v="27"/>
    <x v="9"/>
  </r>
  <r>
    <x v="1"/>
    <s v="45-64"/>
    <x v="0"/>
    <s v="M"/>
    <s v="M00-M99"/>
    <n v="4"/>
    <x v="5"/>
  </r>
  <r>
    <x v="1"/>
    <s v="45-64"/>
    <x v="0"/>
    <s v="M"/>
    <s v="N00-N99"/>
    <n v="3"/>
    <x v="11"/>
  </r>
  <r>
    <x v="1"/>
    <s v="45-64"/>
    <x v="0"/>
    <s v="M"/>
    <s v="Q00-Q99"/>
    <n v="2"/>
    <x v="5"/>
  </r>
  <r>
    <x v="1"/>
    <s v="45-64"/>
    <x v="0"/>
    <s v="M"/>
    <s v="R00-R99"/>
    <n v="17"/>
    <x v="5"/>
  </r>
  <r>
    <x v="1"/>
    <s v="45-64"/>
    <x v="0"/>
    <s v="M"/>
    <s v="V01-Y98"/>
    <n v="43"/>
    <x v="6"/>
  </r>
  <r>
    <x v="1"/>
    <s v="65-74"/>
    <x v="1"/>
    <s v="F"/>
    <s v="A00-B99"/>
    <n v="8"/>
    <x v="0"/>
  </r>
  <r>
    <x v="1"/>
    <s v="65-74"/>
    <x v="1"/>
    <s v="F"/>
    <s v="C00-D48"/>
    <n v="117"/>
    <x v="1"/>
  </r>
  <r>
    <x v="1"/>
    <s v="65-74"/>
    <x v="1"/>
    <s v="F"/>
    <s v="E00-E90"/>
    <n v="6"/>
    <x v="2"/>
  </r>
  <r>
    <x v="1"/>
    <s v="65-74"/>
    <x v="1"/>
    <s v="F"/>
    <s v="F00-F99"/>
    <n v="1"/>
    <x v="10"/>
  </r>
  <r>
    <x v="1"/>
    <s v="65-74"/>
    <x v="1"/>
    <s v="F"/>
    <s v="G00-G99"/>
    <n v="9"/>
    <x v="3"/>
  </r>
  <r>
    <x v="1"/>
    <s v="65-74"/>
    <x v="1"/>
    <s v="F"/>
    <s v="I00-I99"/>
    <n v="54"/>
    <x v="8"/>
  </r>
  <r>
    <x v="1"/>
    <s v="65-74"/>
    <x v="1"/>
    <s v="F"/>
    <s v="J00-J99"/>
    <n v="22"/>
    <x v="4"/>
  </r>
  <r>
    <x v="1"/>
    <s v="65-74"/>
    <x v="1"/>
    <s v="F"/>
    <s v="K00-K93"/>
    <n v="10"/>
    <x v="9"/>
  </r>
  <r>
    <x v="1"/>
    <s v="65-74"/>
    <x v="1"/>
    <s v="F"/>
    <s v="M00-M99"/>
    <n v="2"/>
    <x v="5"/>
  </r>
  <r>
    <x v="1"/>
    <s v="65-74"/>
    <x v="1"/>
    <s v="F"/>
    <s v="N00-N99"/>
    <n v="4"/>
    <x v="11"/>
  </r>
  <r>
    <x v="1"/>
    <s v="65-74"/>
    <x v="1"/>
    <s v="F"/>
    <s v="R00-R99"/>
    <n v="10"/>
    <x v="5"/>
  </r>
  <r>
    <x v="1"/>
    <s v="65-74"/>
    <x v="1"/>
    <s v="F"/>
    <s v="V01-Y98"/>
    <n v="10"/>
    <x v="6"/>
  </r>
  <r>
    <x v="1"/>
    <s v="65-74"/>
    <x v="1"/>
    <s v="M"/>
    <s v="A00-B99"/>
    <n v="4"/>
    <x v="0"/>
  </r>
  <r>
    <x v="1"/>
    <s v="65-74"/>
    <x v="1"/>
    <s v="M"/>
    <s v="C00-D48"/>
    <n v="204"/>
    <x v="1"/>
  </r>
  <r>
    <x v="1"/>
    <s v="65-74"/>
    <x v="1"/>
    <s v="M"/>
    <s v="E00-E90"/>
    <n v="9"/>
    <x v="2"/>
  </r>
  <r>
    <x v="1"/>
    <s v="65-74"/>
    <x v="1"/>
    <s v="M"/>
    <s v="F00-F99"/>
    <n v="1"/>
    <x v="10"/>
  </r>
  <r>
    <x v="1"/>
    <s v="65-74"/>
    <x v="1"/>
    <s v="M"/>
    <s v="G00-G99"/>
    <n v="15"/>
    <x v="3"/>
  </r>
  <r>
    <x v="1"/>
    <s v="65-74"/>
    <x v="1"/>
    <s v="M"/>
    <s v="I00-I99"/>
    <n v="122"/>
    <x v="8"/>
  </r>
  <r>
    <x v="1"/>
    <s v="65-74"/>
    <x v="1"/>
    <s v="M"/>
    <s v="J00-J99"/>
    <n v="47"/>
    <x v="4"/>
  </r>
  <r>
    <x v="1"/>
    <s v="65-74"/>
    <x v="1"/>
    <s v="M"/>
    <s v="K00-K93"/>
    <n v="16"/>
    <x v="9"/>
  </r>
  <r>
    <x v="1"/>
    <s v="65-74"/>
    <x v="1"/>
    <s v="M"/>
    <s v="M00-M99"/>
    <n v="1"/>
    <x v="5"/>
  </r>
  <r>
    <x v="1"/>
    <s v="65-74"/>
    <x v="1"/>
    <s v="M"/>
    <s v="R00-R99"/>
    <n v="18"/>
    <x v="5"/>
  </r>
  <r>
    <x v="1"/>
    <s v="65-74"/>
    <x v="1"/>
    <s v="M"/>
    <s v="V01-Y98"/>
    <n v="21"/>
    <x v="6"/>
  </r>
  <r>
    <x v="1"/>
    <s v="75-84"/>
    <x v="1"/>
    <s v="F"/>
    <s v="A00-B99"/>
    <n v="21"/>
    <x v="0"/>
  </r>
  <r>
    <x v="1"/>
    <s v="75-84"/>
    <x v="1"/>
    <s v="F"/>
    <s v="C00-D48"/>
    <n v="166"/>
    <x v="1"/>
  </r>
  <r>
    <x v="1"/>
    <s v="75-84"/>
    <x v="1"/>
    <s v="F"/>
    <s v="D50-D89"/>
    <n v="3"/>
    <x v="5"/>
  </r>
  <r>
    <x v="1"/>
    <s v="75-84"/>
    <x v="1"/>
    <s v="F"/>
    <s v="E00-E90"/>
    <n v="12"/>
    <x v="2"/>
  </r>
  <r>
    <x v="1"/>
    <s v="75-84"/>
    <x v="1"/>
    <s v="F"/>
    <s v="F00-F99"/>
    <n v="41"/>
    <x v="10"/>
  </r>
  <r>
    <x v="1"/>
    <s v="75-84"/>
    <x v="1"/>
    <s v="F"/>
    <s v="G00-G99"/>
    <n v="41"/>
    <x v="3"/>
  </r>
  <r>
    <x v="1"/>
    <s v="75-84"/>
    <x v="1"/>
    <s v="F"/>
    <s v="I00-I99"/>
    <n v="236"/>
    <x v="8"/>
  </r>
  <r>
    <x v="1"/>
    <s v="75-84"/>
    <x v="1"/>
    <s v="F"/>
    <s v="J00-J99"/>
    <n v="64"/>
    <x v="4"/>
  </r>
  <r>
    <x v="1"/>
    <s v="75-84"/>
    <x v="1"/>
    <s v="F"/>
    <s v="K00-K93"/>
    <n v="39"/>
    <x v="9"/>
  </r>
  <r>
    <x v="1"/>
    <s v="75-84"/>
    <x v="1"/>
    <s v="F"/>
    <s v="L00-L99"/>
    <n v="4"/>
    <x v="5"/>
  </r>
  <r>
    <x v="1"/>
    <s v="75-84"/>
    <x v="1"/>
    <s v="F"/>
    <s v="M00-M99"/>
    <n v="3"/>
    <x v="5"/>
  </r>
  <r>
    <x v="1"/>
    <s v="75-84"/>
    <x v="1"/>
    <s v="F"/>
    <s v="N00-N99"/>
    <n v="21"/>
    <x v="11"/>
  </r>
  <r>
    <x v="1"/>
    <s v="75-84"/>
    <x v="1"/>
    <s v="F"/>
    <s v="R00-R99"/>
    <n v="17"/>
    <x v="5"/>
  </r>
  <r>
    <x v="1"/>
    <s v="75-84"/>
    <x v="1"/>
    <s v="F"/>
    <s v="V01-Y98"/>
    <n v="24"/>
    <x v="6"/>
  </r>
  <r>
    <x v="1"/>
    <s v="75-84"/>
    <x v="1"/>
    <s v="M"/>
    <s v="A00-B99"/>
    <n v="17"/>
    <x v="0"/>
  </r>
  <r>
    <x v="1"/>
    <s v="75-84"/>
    <x v="1"/>
    <s v="M"/>
    <s v="C00-D48"/>
    <n v="305"/>
    <x v="1"/>
  </r>
  <r>
    <x v="1"/>
    <s v="75-84"/>
    <x v="1"/>
    <s v="M"/>
    <s v="E00-E90"/>
    <n v="16"/>
    <x v="2"/>
  </r>
  <r>
    <x v="1"/>
    <s v="75-84"/>
    <x v="1"/>
    <s v="M"/>
    <s v="F00-F99"/>
    <n v="24"/>
    <x v="10"/>
  </r>
  <r>
    <x v="1"/>
    <s v="75-84"/>
    <x v="1"/>
    <s v="M"/>
    <s v="G00-G99"/>
    <n v="41"/>
    <x v="3"/>
  </r>
  <r>
    <x v="1"/>
    <s v="75-84"/>
    <x v="1"/>
    <s v="M"/>
    <s v="I00-I99"/>
    <n v="231"/>
    <x v="8"/>
  </r>
  <r>
    <x v="1"/>
    <s v="75-84"/>
    <x v="1"/>
    <s v="M"/>
    <s v="J00-J99"/>
    <n v="123"/>
    <x v="4"/>
  </r>
  <r>
    <x v="1"/>
    <s v="75-84"/>
    <x v="1"/>
    <s v="M"/>
    <s v="K00-K93"/>
    <n v="33"/>
    <x v="9"/>
  </r>
  <r>
    <x v="1"/>
    <s v="75-84"/>
    <x v="1"/>
    <s v="M"/>
    <s v="M00-M99"/>
    <n v="4"/>
    <x v="5"/>
  </r>
  <r>
    <x v="1"/>
    <s v="75-84"/>
    <x v="1"/>
    <s v="M"/>
    <s v="N00-N99"/>
    <n v="13"/>
    <x v="11"/>
  </r>
  <r>
    <x v="1"/>
    <s v="75-84"/>
    <x v="1"/>
    <s v="M"/>
    <s v="R00-R99"/>
    <n v="28"/>
    <x v="5"/>
  </r>
  <r>
    <x v="1"/>
    <s v="75-84"/>
    <x v="1"/>
    <s v="M"/>
    <s v="V01-Y98"/>
    <n v="26"/>
    <x v="6"/>
  </r>
  <r>
    <x v="1"/>
    <s v="85+"/>
    <x v="1"/>
    <s v="F"/>
    <s v="A00-B99"/>
    <n v="30"/>
    <x v="0"/>
  </r>
  <r>
    <x v="1"/>
    <s v="85+"/>
    <x v="1"/>
    <s v="F"/>
    <s v="C00-D48"/>
    <n v="134"/>
    <x v="1"/>
  </r>
  <r>
    <x v="1"/>
    <s v="85+"/>
    <x v="1"/>
    <s v="F"/>
    <s v="D50-D89"/>
    <n v="5"/>
    <x v="5"/>
  </r>
  <r>
    <x v="1"/>
    <s v="85+"/>
    <x v="1"/>
    <s v="F"/>
    <s v="E00-E90"/>
    <n v="34"/>
    <x v="2"/>
  </r>
  <r>
    <x v="1"/>
    <s v="85+"/>
    <x v="1"/>
    <s v="F"/>
    <s v="F00-F99"/>
    <n v="66"/>
    <x v="10"/>
  </r>
  <r>
    <x v="1"/>
    <s v="85+"/>
    <x v="1"/>
    <s v="F"/>
    <s v="G00-G99"/>
    <n v="40"/>
    <x v="3"/>
  </r>
  <r>
    <x v="1"/>
    <s v="85+"/>
    <x v="1"/>
    <s v="F"/>
    <s v="I00-I99"/>
    <n v="442"/>
    <x v="8"/>
  </r>
  <r>
    <x v="1"/>
    <s v="85+"/>
    <x v="1"/>
    <s v="F"/>
    <s v="J00-J99"/>
    <n v="120"/>
    <x v="4"/>
  </r>
  <r>
    <x v="1"/>
    <s v="85+"/>
    <x v="1"/>
    <s v="F"/>
    <s v="K00-K93"/>
    <n v="39"/>
    <x v="9"/>
  </r>
  <r>
    <x v="1"/>
    <s v="85+"/>
    <x v="1"/>
    <s v="F"/>
    <s v="L00-L99"/>
    <n v="3"/>
    <x v="5"/>
  </r>
  <r>
    <x v="1"/>
    <s v="85+"/>
    <x v="1"/>
    <s v="F"/>
    <s v="M00-M99"/>
    <n v="7"/>
    <x v="5"/>
  </r>
  <r>
    <x v="1"/>
    <s v="85+"/>
    <x v="1"/>
    <s v="F"/>
    <s v="N00-N99"/>
    <n v="48"/>
    <x v="11"/>
  </r>
  <r>
    <x v="1"/>
    <s v="85+"/>
    <x v="1"/>
    <s v="F"/>
    <s v="R00-R99"/>
    <n v="62"/>
    <x v="5"/>
  </r>
  <r>
    <x v="1"/>
    <s v="85+"/>
    <x v="1"/>
    <s v="F"/>
    <s v="V01-Y98"/>
    <n v="26"/>
    <x v="6"/>
  </r>
  <r>
    <x v="1"/>
    <s v="85+"/>
    <x v="1"/>
    <s v="M"/>
    <s v="A00-B99"/>
    <n v="15"/>
    <x v="0"/>
  </r>
  <r>
    <x v="1"/>
    <s v="85+"/>
    <x v="1"/>
    <s v="M"/>
    <s v="C00-D48"/>
    <n v="111"/>
    <x v="1"/>
  </r>
  <r>
    <x v="1"/>
    <s v="85+"/>
    <x v="1"/>
    <s v="M"/>
    <s v="D50-D89"/>
    <n v="1"/>
    <x v="5"/>
  </r>
  <r>
    <x v="1"/>
    <s v="85+"/>
    <x v="1"/>
    <s v="M"/>
    <s v="E00-E90"/>
    <n v="4"/>
    <x v="2"/>
  </r>
  <r>
    <x v="1"/>
    <s v="85+"/>
    <x v="1"/>
    <s v="M"/>
    <s v="F00-F99"/>
    <n v="26"/>
    <x v="10"/>
  </r>
  <r>
    <x v="1"/>
    <s v="85+"/>
    <x v="1"/>
    <s v="M"/>
    <s v="G00-G99"/>
    <n v="16"/>
    <x v="3"/>
  </r>
  <r>
    <x v="1"/>
    <s v="85+"/>
    <x v="1"/>
    <s v="M"/>
    <s v="I00-I99"/>
    <n v="264"/>
    <x v="8"/>
  </r>
  <r>
    <x v="1"/>
    <s v="85+"/>
    <x v="1"/>
    <s v="M"/>
    <s v="J00-J99"/>
    <n v="99"/>
    <x v="4"/>
  </r>
  <r>
    <x v="1"/>
    <s v="85+"/>
    <x v="1"/>
    <s v="M"/>
    <s v="K00-K93"/>
    <n v="25"/>
    <x v="9"/>
  </r>
  <r>
    <x v="1"/>
    <s v="85+"/>
    <x v="1"/>
    <s v="M"/>
    <s v="L00-L99"/>
    <n v="1"/>
    <x v="5"/>
  </r>
  <r>
    <x v="1"/>
    <s v="85+"/>
    <x v="1"/>
    <s v="M"/>
    <s v="M00-M99"/>
    <n v="2"/>
    <x v="5"/>
  </r>
  <r>
    <x v="1"/>
    <s v="85+"/>
    <x v="1"/>
    <s v="M"/>
    <s v="N00-N99"/>
    <n v="16"/>
    <x v="11"/>
  </r>
  <r>
    <x v="1"/>
    <s v="85+"/>
    <x v="1"/>
    <s v="M"/>
    <s v="R00-R99"/>
    <n v="19"/>
    <x v="5"/>
  </r>
  <r>
    <x v="1"/>
    <s v="85+"/>
    <x v="1"/>
    <s v="M"/>
    <s v="V01-Y98"/>
    <n v="15"/>
    <x v="6"/>
  </r>
  <r>
    <x v="2"/>
    <s v="0-24"/>
    <x v="0"/>
    <s v="F"/>
    <s v="E00-E90"/>
    <n v="1"/>
    <x v="2"/>
  </r>
  <r>
    <x v="2"/>
    <s v="0-24"/>
    <x v="0"/>
    <s v="F"/>
    <s v="G00-G99"/>
    <n v="1"/>
    <x v="3"/>
  </r>
  <r>
    <x v="2"/>
    <s v="0-24"/>
    <x v="0"/>
    <s v="F"/>
    <s v="J00-J99"/>
    <n v="1"/>
    <x v="4"/>
  </r>
  <r>
    <x v="2"/>
    <s v="0-24"/>
    <x v="0"/>
    <s v="F"/>
    <s v="P00-P96"/>
    <n v="3"/>
    <x v="5"/>
  </r>
  <r>
    <x v="2"/>
    <s v="0-24"/>
    <x v="0"/>
    <s v="F"/>
    <s v="Q00-Q99"/>
    <n v="4"/>
    <x v="5"/>
  </r>
  <r>
    <x v="2"/>
    <s v="0-24"/>
    <x v="0"/>
    <s v="F"/>
    <s v="R00-R99"/>
    <n v="4"/>
    <x v="5"/>
  </r>
  <r>
    <x v="2"/>
    <s v="0-24"/>
    <x v="0"/>
    <s v="F"/>
    <s v="V01-Y98"/>
    <n v="8"/>
    <x v="6"/>
  </r>
  <r>
    <x v="2"/>
    <s v="0-24"/>
    <x v="0"/>
    <s v="M"/>
    <s v="A00-B99"/>
    <n v="1"/>
    <x v="0"/>
  </r>
  <r>
    <x v="2"/>
    <s v="0-24"/>
    <x v="0"/>
    <s v="M"/>
    <s v="C00-D48"/>
    <n v="4"/>
    <x v="1"/>
  </r>
  <r>
    <x v="2"/>
    <s v="0-24"/>
    <x v="0"/>
    <s v="M"/>
    <s v="G00-G99"/>
    <n v="1"/>
    <x v="3"/>
  </r>
  <r>
    <x v="2"/>
    <s v="0-24"/>
    <x v="0"/>
    <s v="M"/>
    <s v="J00-J99"/>
    <n v="1"/>
    <x v="4"/>
  </r>
  <r>
    <x v="2"/>
    <s v="0-24"/>
    <x v="0"/>
    <s v="M"/>
    <s v="P00-P96"/>
    <n v="9"/>
    <x v="5"/>
  </r>
  <r>
    <x v="2"/>
    <s v="0-24"/>
    <x v="0"/>
    <s v="M"/>
    <s v="Q00-Q99"/>
    <n v="3"/>
    <x v="5"/>
  </r>
  <r>
    <x v="2"/>
    <s v="0-24"/>
    <x v="0"/>
    <s v="M"/>
    <s v="R00-R99"/>
    <n v="2"/>
    <x v="5"/>
  </r>
  <r>
    <x v="2"/>
    <s v="0-24"/>
    <x v="0"/>
    <s v="M"/>
    <s v="V01-Y98"/>
    <n v="15"/>
    <x v="6"/>
  </r>
  <r>
    <x v="2"/>
    <s v="25-44"/>
    <x v="0"/>
    <s v="F"/>
    <s v="A00-B99"/>
    <n v="1"/>
    <x v="0"/>
  </r>
  <r>
    <x v="2"/>
    <s v="25-44"/>
    <x v="0"/>
    <s v="F"/>
    <s v="C00-D48"/>
    <n v="18"/>
    <x v="1"/>
  </r>
  <r>
    <x v="2"/>
    <s v="25-44"/>
    <x v="0"/>
    <s v="F"/>
    <s v="E00-E90"/>
    <n v="1"/>
    <x v="2"/>
  </r>
  <r>
    <x v="2"/>
    <s v="25-44"/>
    <x v="0"/>
    <s v="F"/>
    <s v="F00-F99"/>
    <n v="1"/>
    <x v="10"/>
  </r>
  <r>
    <x v="2"/>
    <s v="25-44"/>
    <x v="0"/>
    <s v="F"/>
    <s v="G00-G99"/>
    <n v="3"/>
    <x v="3"/>
  </r>
  <r>
    <x v="2"/>
    <s v="25-44"/>
    <x v="0"/>
    <s v="F"/>
    <s v="I00-I99"/>
    <n v="2"/>
    <x v="8"/>
  </r>
  <r>
    <x v="2"/>
    <s v="25-44"/>
    <x v="0"/>
    <s v="F"/>
    <s v="J00-J99"/>
    <n v="1"/>
    <x v="4"/>
  </r>
  <r>
    <x v="2"/>
    <s v="25-44"/>
    <x v="0"/>
    <s v="F"/>
    <s v="Q00-Q99"/>
    <n v="2"/>
    <x v="5"/>
  </r>
  <r>
    <x v="2"/>
    <s v="25-44"/>
    <x v="0"/>
    <s v="F"/>
    <s v="V01-Y98"/>
    <n v="9"/>
    <x v="6"/>
  </r>
  <r>
    <x v="2"/>
    <s v="25-44"/>
    <x v="0"/>
    <s v="M"/>
    <s v="C00-D48"/>
    <n v="10"/>
    <x v="1"/>
  </r>
  <r>
    <x v="2"/>
    <s v="25-44"/>
    <x v="0"/>
    <s v="M"/>
    <s v="F00-F99"/>
    <n v="1"/>
    <x v="10"/>
  </r>
  <r>
    <x v="2"/>
    <s v="25-44"/>
    <x v="0"/>
    <s v="M"/>
    <s v="G00-G99"/>
    <n v="2"/>
    <x v="3"/>
  </r>
  <r>
    <x v="2"/>
    <s v="25-44"/>
    <x v="0"/>
    <s v="M"/>
    <s v="I00-I99"/>
    <n v="9"/>
    <x v="8"/>
  </r>
  <r>
    <x v="2"/>
    <s v="25-44"/>
    <x v="0"/>
    <s v="M"/>
    <s v="J00-J99"/>
    <n v="3"/>
    <x v="4"/>
  </r>
  <r>
    <x v="2"/>
    <s v="25-44"/>
    <x v="0"/>
    <s v="M"/>
    <s v="K00-K93"/>
    <n v="2"/>
    <x v="9"/>
  </r>
  <r>
    <x v="2"/>
    <s v="25-44"/>
    <x v="0"/>
    <s v="M"/>
    <s v="M00-M99"/>
    <n v="1"/>
    <x v="5"/>
  </r>
  <r>
    <x v="2"/>
    <s v="25-44"/>
    <x v="0"/>
    <s v="M"/>
    <s v="N00-N99"/>
    <n v="1"/>
    <x v="11"/>
  </r>
  <r>
    <x v="2"/>
    <s v="25-44"/>
    <x v="0"/>
    <s v="M"/>
    <s v="R00-R99"/>
    <n v="3"/>
    <x v="5"/>
  </r>
  <r>
    <x v="2"/>
    <s v="25-44"/>
    <x v="0"/>
    <s v="M"/>
    <s v="V01-Y98"/>
    <n v="44"/>
    <x v="6"/>
  </r>
  <r>
    <x v="2"/>
    <s v="45-64"/>
    <x v="0"/>
    <s v="F"/>
    <s v="A00-B99"/>
    <n v="5"/>
    <x v="0"/>
  </r>
  <r>
    <x v="2"/>
    <s v="45-64"/>
    <x v="0"/>
    <s v="F"/>
    <s v="C00-D48"/>
    <n v="132"/>
    <x v="1"/>
  </r>
  <r>
    <x v="2"/>
    <s v="45-64"/>
    <x v="0"/>
    <s v="F"/>
    <s v="D50-D89"/>
    <n v="1"/>
    <x v="5"/>
  </r>
  <r>
    <x v="2"/>
    <s v="45-64"/>
    <x v="0"/>
    <s v="F"/>
    <s v="E00-E90"/>
    <n v="6"/>
    <x v="2"/>
  </r>
  <r>
    <x v="2"/>
    <s v="45-64"/>
    <x v="0"/>
    <s v="F"/>
    <s v="F00-F99"/>
    <n v="5"/>
    <x v="10"/>
  </r>
  <r>
    <x v="2"/>
    <s v="45-64"/>
    <x v="0"/>
    <s v="F"/>
    <s v="G00-G99"/>
    <n v="5"/>
    <x v="3"/>
  </r>
  <r>
    <x v="2"/>
    <s v="45-64"/>
    <x v="0"/>
    <s v="F"/>
    <s v="I00-I99"/>
    <n v="32"/>
    <x v="8"/>
  </r>
  <r>
    <x v="2"/>
    <s v="45-64"/>
    <x v="0"/>
    <s v="F"/>
    <s v="J00-J99"/>
    <n v="19"/>
    <x v="4"/>
  </r>
  <r>
    <x v="2"/>
    <s v="45-64"/>
    <x v="0"/>
    <s v="F"/>
    <s v="K00-K93"/>
    <n v="14"/>
    <x v="9"/>
  </r>
  <r>
    <x v="2"/>
    <s v="45-64"/>
    <x v="0"/>
    <s v="F"/>
    <s v="M00-M99"/>
    <n v="2"/>
    <x v="5"/>
  </r>
  <r>
    <x v="2"/>
    <s v="45-64"/>
    <x v="0"/>
    <s v="F"/>
    <s v="N00-N99"/>
    <n v="3"/>
    <x v="11"/>
  </r>
  <r>
    <x v="2"/>
    <s v="45-64"/>
    <x v="0"/>
    <s v="F"/>
    <s v="Q00-Q99"/>
    <n v="2"/>
    <x v="5"/>
  </r>
  <r>
    <x v="2"/>
    <s v="45-64"/>
    <x v="0"/>
    <s v="F"/>
    <s v="R00-R99"/>
    <n v="8"/>
    <x v="5"/>
  </r>
  <r>
    <x v="2"/>
    <s v="45-64"/>
    <x v="0"/>
    <s v="F"/>
    <s v="V01-Y98"/>
    <n v="24"/>
    <x v="6"/>
  </r>
  <r>
    <x v="2"/>
    <s v="45-64"/>
    <x v="0"/>
    <s v="M"/>
    <s v="A00-B99"/>
    <n v="2"/>
    <x v="0"/>
  </r>
  <r>
    <x v="2"/>
    <s v="45-64"/>
    <x v="0"/>
    <s v="M"/>
    <s v="C00-D48"/>
    <n v="132"/>
    <x v="1"/>
  </r>
  <r>
    <x v="2"/>
    <s v="45-64"/>
    <x v="0"/>
    <s v="M"/>
    <s v="E00-E90"/>
    <n v="6"/>
    <x v="2"/>
  </r>
  <r>
    <x v="2"/>
    <s v="45-64"/>
    <x v="0"/>
    <s v="M"/>
    <s v="F00-F99"/>
    <n v="10"/>
    <x v="10"/>
  </r>
  <r>
    <x v="2"/>
    <s v="45-64"/>
    <x v="0"/>
    <s v="M"/>
    <s v="G00-G99"/>
    <n v="11"/>
    <x v="3"/>
  </r>
  <r>
    <x v="2"/>
    <s v="45-64"/>
    <x v="0"/>
    <s v="M"/>
    <s v="I00-I99"/>
    <n v="71"/>
    <x v="8"/>
  </r>
  <r>
    <x v="2"/>
    <s v="45-64"/>
    <x v="0"/>
    <s v="M"/>
    <s v="J00-J99"/>
    <n v="24"/>
    <x v="4"/>
  </r>
  <r>
    <x v="2"/>
    <s v="45-64"/>
    <x v="0"/>
    <s v="M"/>
    <s v="K00-K93"/>
    <n v="20"/>
    <x v="9"/>
  </r>
  <r>
    <x v="2"/>
    <s v="45-64"/>
    <x v="0"/>
    <s v="M"/>
    <s v="M00-M99"/>
    <n v="1"/>
    <x v="5"/>
  </r>
  <r>
    <x v="2"/>
    <s v="45-64"/>
    <x v="0"/>
    <s v="M"/>
    <s v="N00-N99"/>
    <n v="2"/>
    <x v="11"/>
  </r>
  <r>
    <x v="2"/>
    <s v="45-64"/>
    <x v="0"/>
    <s v="M"/>
    <s v="R00-R99"/>
    <n v="21"/>
    <x v="5"/>
  </r>
  <r>
    <x v="2"/>
    <s v="45-64"/>
    <x v="0"/>
    <s v="M"/>
    <s v="V01-Y98"/>
    <n v="46"/>
    <x v="6"/>
  </r>
  <r>
    <x v="2"/>
    <s v="65-74"/>
    <x v="1"/>
    <s v="F"/>
    <s v="A00-B99"/>
    <n v="5"/>
    <x v="0"/>
  </r>
  <r>
    <x v="2"/>
    <s v="65-74"/>
    <x v="1"/>
    <s v="F"/>
    <s v="C00-D48"/>
    <n v="141"/>
    <x v="1"/>
  </r>
  <r>
    <x v="2"/>
    <s v="65-74"/>
    <x v="1"/>
    <s v="F"/>
    <s v="D50-D89"/>
    <n v="1"/>
    <x v="5"/>
  </r>
  <r>
    <x v="2"/>
    <s v="65-74"/>
    <x v="1"/>
    <s v="F"/>
    <s v="E00-E90"/>
    <n v="6"/>
    <x v="2"/>
  </r>
  <r>
    <x v="2"/>
    <s v="65-74"/>
    <x v="1"/>
    <s v="F"/>
    <s v="F00-F99"/>
    <n v="2"/>
    <x v="10"/>
  </r>
  <r>
    <x v="2"/>
    <s v="65-74"/>
    <x v="1"/>
    <s v="F"/>
    <s v="G00-G99"/>
    <n v="9"/>
    <x v="3"/>
  </r>
  <r>
    <x v="2"/>
    <s v="65-74"/>
    <x v="1"/>
    <s v="F"/>
    <s v="I00-I99"/>
    <n v="80"/>
    <x v="8"/>
  </r>
  <r>
    <x v="2"/>
    <s v="65-74"/>
    <x v="1"/>
    <s v="F"/>
    <s v="J00-J99"/>
    <n v="25"/>
    <x v="4"/>
  </r>
  <r>
    <x v="2"/>
    <s v="65-74"/>
    <x v="1"/>
    <s v="F"/>
    <s v="K00-K93"/>
    <n v="9"/>
    <x v="9"/>
  </r>
  <r>
    <x v="2"/>
    <s v="65-74"/>
    <x v="1"/>
    <s v="F"/>
    <s v="N00-N99"/>
    <n v="5"/>
    <x v="11"/>
  </r>
  <r>
    <x v="2"/>
    <s v="65-74"/>
    <x v="1"/>
    <s v="F"/>
    <s v="Q00-Q99"/>
    <n v="1"/>
    <x v="5"/>
  </r>
  <r>
    <x v="2"/>
    <s v="65-74"/>
    <x v="1"/>
    <s v="F"/>
    <s v="R00-R99"/>
    <n v="8"/>
    <x v="5"/>
  </r>
  <r>
    <x v="2"/>
    <s v="65-74"/>
    <x v="1"/>
    <s v="F"/>
    <s v="V01-Y98"/>
    <n v="14"/>
    <x v="6"/>
  </r>
  <r>
    <x v="2"/>
    <s v="65-74"/>
    <x v="1"/>
    <s v="M"/>
    <s v="A00-B99"/>
    <n v="4"/>
    <x v="0"/>
  </r>
  <r>
    <x v="2"/>
    <s v="65-74"/>
    <x v="1"/>
    <s v="M"/>
    <s v="C00-D48"/>
    <n v="193"/>
    <x v="1"/>
  </r>
  <r>
    <x v="2"/>
    <s v="65-74"/>
    <x v="1"/>
    <s v="M"/>
    <s v="D50-D89"/>
    <n v="2"/>
    <x v="5"/>
  </r>
  <r>
    <x v="2"/>
    <s v="65-74"/>
    <x v="1"/>
    <s v="M"/>
    <s v="E00-E90"/>
    <n v="9"/>
    <x v="2"/>
  </r>
  <r>
    <x v="2"/>
    <s v="65-74"/>
    <x v="1"/>
    <s v="M"/>
    <s v="F00-F99"/>
    <n v="5"/>
    <x v="10"/>
  </r>
  <r>
    <x v="2"/>
    <s v="65-74"/>
    <x v="1"/>
    <s v="M"/>
    <s v="G00-G99"/>
    <n v="12"/>
    <x v="3"/>
  </r>
  <r>
    <x v="2"/>
    <s v="65-74"/>
    <x v="1"/>
    <s v="M"/>
    <s v="I00-I99"/>
    <n v="113"/>
    <x v="8"/>
  </r>
  <r>
    <x v="2"/>
    <s v="65-74"/>
    <x v="1"/>
    <s v="M"/>
    <s v="J00-J99"/>
    <n v="52"/>
    <x v="4"/>
  </r>
  <r>
    <x v="2"/>
    <s v="65-74"/>
    <x v="1"/>
    <s v="M"/>
    <s v="K00-K93"/>
    <n v="15"/>
    <x v="9"/>
  </r>
  <r>
    <x v="2"/>
    <s v="65-74"/>
    <x v="1"/>
    <s v="M"/>
    <s v="M00-M99"/>
    <n v="4"/>
    <x v="5"/>
  </r>
  <r>
    <x v="2"/>
    <s v="65-74"/>
    <x v="1"/>
    <s v="M"/>
    <s v="N00-N99"/>
    <n v="10"/>
    <x v="11"/>
  </r>
  <r>
    <x v="2"/>
    <s v="65-74"/>
    <x v="1"/>
    <s v="M"/>
    <s v="Q00-Q99"/>
    <n v="1"/>
    <x v="5"/>
  </r>
  <r>
    <x v="2"/>
    <s v="65-74"/>
    <x v="1"/>
    <s v="M"/>
    <s v="R00-R99"/>
    <n v="16"/>
    <x v="5"/>
  </r>
  <r>
    <x v="2"/>
    <s v="65-74"/>
    <x v="1"/>
    <s v="M"/>
    <s v="V01-Y98"/>
    <n v="21"/>
    <x v="6"/>
  </r>
  <r>
    <x v="2"/>
    <s v="75-84"/>
    <x v="1"/>
    <s v="F"/>
    <s v="A00-B99"/>
    <n v="15"/>
    <x v="0"/>
  </r>
  <r>
    <x v="2"/>
    <s v="75-84"/>
    <x v="1"/>
    <s v="F"/>
    <s v="C00-D48"/>
    <n v="176"/>
    <x v="1"/>
  </r>
  <r>
    <x v="2"/>
    <s v="75-84"/>
    <x v="1"/>
    <s v="F"/>
    <s v="D50-D89"/>
    <n v="5"/>
    <x v="5"/>
  </r>
  <r>
    <x v="2"/>
    <s v="75-84"/>
    <x v="1"/>
    <s v="F"/>
    <s v="E00-E90"/>
    <n v="17"/>
    <x v="2"/>
  </r>
  <r>
    <x v="2"/>
    <s v="75-84"/>
    <x v="1"/>
    <s v="F"/>
    <s v="F00-F99"/>
    <n v="42"/>
    <x v="10"/>
  </r>
  <r>
    <x v="2"/>
    <s v="75-84"/>
    <x v="1"/>
    <s v="F"/>
    <s v="G00-G99"/>
    <n v="46"/>
    <x v="3"/>
  </r>
  <r>
    <x v="2"/>
    <s v="75-84"/>
    <x v="1"/>
    <s v="F"/>
    <s v="I00-I99"/>
    <n v="244"/>
    <x v="8"/>
  </r>
  <r>
    <x v="2"/>
    <s v="75-84"/>
    <x v="1"/>
    <s v="F"/>
    <s v="J00-J99"/>
    <n v="62"/>
    <x v="4"/>
  </r>
  <r>
    <x v="2"/>
    <s v="75-84"/>
    <x v="1"/>
    <s v="F"/>
    <s v="K00-K93"/>
    <n v="30"/>
    <x v="9"/>
  </r>
  <r>
    <x v="2"/>
    <s v="75-84"/>
    <x v="1"/>
    <s v="F"/>
    <s v="L00-L99"/>
    <n v="2"/>
    <x v="5"/>
  </r>
  <r>
    <x v="2"/>
    <s v="75-84"/>
    <x v="1"/>
    <s v="F"/>
    <s v="M00-M99"/>
    <n v="5"/>
    <x v="5"/>
  </r>
  <r>
    <x v="2"/>
    <s v="75-84"/>
    <x v="1"/>
    <s v="F"/>
    <s v="N00-N99"/>
    <n v="24"/>
    <x v="11"/>
  </r>
  <r>
    <x v="2"/>
    <s v="75-84"/>
    <x v="1"/>
    <s v="F"/>
    <s v="R00-R99"/>
    <n v="25"/>
    <x v="5"/>
  </r>
  <r>
    <x v="2"/>
    <s v="75-84"/>
    <x v="1"/>
    <s v="F"/>
    <s v="V01-Y98"/>
    <n v="30"/>
    <x v="6"/>
  </r>
  <r>
    <x v="2"/>
    <s v="75-84"/>
    <x v="1"/>
    <s v="M"/>
    <s v="A00-B99"/>
    <n v="22"/>
    <x v="0"/>
  </r>
  <r>
    <x v="2"/>
    <s v="75-84"/>
    <x v="1"/>
    <s v="M"/>
    <s v="C00-D48"/>
    <n v="263"/>
    <x v="1"/>
  </r>
  <r>
    <x v="2"/>
    <s v="75-84"/>
    <x v="1"/>
    <s v="M"/>
    <s v="D50-D89"/>
    <n v="4"/>
    <x v="5"/>
  </r>
  <r>
    <x v="2"/>
    <s v="75-84"/>
    <x v="1"/>
    <s v="M"/>
    <s v="E00-E90"/>
    <n v="22"/>
    <x v="2"/>
  </r>
  <r>
    <x v="2"/>
    <s v="75-84"/>
    <x v="1"/>
    <s v="M"/>
    <s v="F00-F99"/>
    <n v="19"/>
    <x v="10"/>
  </r>
  <r>
    <x v="2"/>
    <s v="75-84"/>
    <x v="1"/>
    <s v="M"/>
    <s v="G00-G99"/>
    <n v="35"/>
    <x v="3"/>
  </r>
  <r>
    <x v="2"/>
    <s v="75-84"/>
    <x v="1"/>
    <s v="M"/>
    <s v="I00-I99"/>
    <n v="253"/>
    <x v="8"/>
  </r>
  <r>
    <x v="2"/>
    <s v="75-84"/>
    <x v="1"/>
    <s v="M"/>
    <s v="J00-J99"/>
    <n v="99"/>
    <x v="4"/>
  </r>
  <r>
    <x v="2"/>
    <s v="75-84"/>
    <x v="1"/>
    <s v="M"/>
    <s v="K00-K93"/>
    <n v="35"/>
    <x v="9"/>
  </r>
  <r>
    <x v="2"/>
    <s v="75-84"/>
    <x v="1"/>
    <s v="M"/>
    <s v="M00-M99"/>
    <n v="5"/>
    <x v="5"/>
  </r>
  <r>
    <x v="2"/>
    <s v="75-84"/>
    <x v="1"/>
    <s v="M"/>
    <s v="N00-N99"/>
    <n v="18"/>
    <x v="11"/>
  </r>
  <r>
    <x v="2"/>
    <s v="75-84"/>
    <x v="1"/>
    <s v="M"/>
    <s v="R00-R99"/>
    <n v="24"/>
    <x v="5"/>
  </r>
  <r>
    <x v="2"/>
    <s v="75-84"/>
    <x v="1"/>
    <s v="M"/>
    <s v="V01-Y98"/>
    <n v="28"/>
    <x v="6"/>
  </r>
  <r>
    <x v="2"/>
    <s v="85+"/>
    <x v="1"/>
    <s v="F"/>
    <s v="A00-B99"/>
    <n v="34"/>
    <x v="0"/>
  </r>
  <r>
    <x v="2"/>
    <s v="85+"/>
    <x v="1"/>
    <s v="F"/>
    <s v="C00-D48"/>
    <n v="115"/>
    <x v="1"/>
  </r>
  <r>
    <x v="2"/>
    <s v="85+"/>
    <x v="1"/>
    <s v="F"/>
    <s v="D50-D89"/>
    <n v="6"/>
    <x v="5"/>
  </r>
  <r>
    <x v="2"/>
    <s v="85+"/>
    <x v="1"/>
    <s v="F"/>
    <s v="E00-E90"/>
    <n v="24"/>
    <x v="2"/>
  </r>
  <r>
    <x v="2"/>
    <s v="85+"/>
    <x v="1"/>
    <s v="F"/>
    <s v="F00-F99"/>
    <n v="85"/>
    <x v="10"/>
  </r>
  <r>
    <x v="2"/>
    <s v="85+"/>
    <x v="1"/>
    <s v="F"/>
    <s v="G00-G99"/>
    <n v="48"/>
    <x v="3"/>
  </r>
  <r>
    <x v="2"/>
    <s v="85+"/>
    <x v="1"/>
    <s v="F"/>
    <s v="I00-I99"/>
    <n v="448"/>
    <x v="8"/>
  </r>
  <r>
    <x v="2"/>
    <s v="85+"/>
    <x v="1"/>
    <s v="F"/>
    <s v="J00-J99"/>
    <n v="114"/>
    <x v="4"/>
  </r>
  <r>
    <x v="2"/>
    <s v="85+"/>
    <x v="1"/>
    <s v="F"/>
    <s v="K00-K93"/>
    <n v="42"/>
    <x v="9"/>
  </r>
  <r>
    <x v="2"/>
    <s v="85+"/>
    <x v="1"/>
    <s v="F"/>
    <s v="L00-L99"/>
    <n v="1"/>
    <x v="5"/>
  </r>
  <r>
    <x v="2"/>
    <s v="85+"/>
    <x v="1"/>
    <s v="F"/>
    <s v="M00-M99"/>
    <n v="5"/>
    <x v="5"/>
  </r>
  <r>
    <x v="2"/>
    <s v="85+"/>
    <x v="1"/>
    <s v="F"/>
    <s v="N00-N99"/>
    <n v="36"/>
    <x v="11"/>
  </r>
  <r>
    <x v="2"/>
    <s v="85+"/>
    <x v="1"/>
    <s v="F"/>
    <s v="R00-R99"/>
    <n v="67"/>
    <x v="5"/>
  </r>
  <r>
    <x v="2"/>
    <s v="85+"/>
    <x v="1"/>
    <s v="F"/>
    <s v="V01-Y98"/>
    <n v="37"/>
    <x v="6"/>
  </r>
  <r>
    <x v="2"/>
    <s v="85+"/>
    <x v="1"/>
    <s v="M"/>
    <s v="A00-B99"/>
    <n v="11"/>
    <x v="0"/>
  </r>
  <r>
    <x v="2"/>
    <s v="85+"/>
    <x v="1"/>
    <s v="M"/>
    <s v="C00-D48"/>
    <n v="127"/>
    <x v="1"/>
  </r>
  <r>
    <x v="2"/>
    <s v="85+"/>
    <x v="1"/>
    <s v="M"/>
    <s v="D50-D89"/>
    <n v="1"/>
    <x v="5"/>
  </r>
  <r>
    <x v="2"/>
    <s v="85+"/>
    <x v="1"/>
    <s v="M"/>
    <s v="E00-E90"/>
    <n v="9"/>
    <x v="2"/>
  </r>
  <r>
    <x v="2"/>
    <s v="85+"/>
    <x v="1"/>
    <s v="M"/>
    <s v="F00-F99"/>
    <n v="38"/>
    <x v="10"/>
  </r>
  <r>
    <x v="2"/>
    <s v="85+"/>
    <x v="1"/>
    <s v="M"/>
    <s v="G00-G99"/>
    <n v="19"/>
    <x v="3"/>
  </r>
  <r>
    <x v="2"/>
    <s v="85+"/>
    <x v="1"/>
    <s v="M"/>
    <s v="I00-I99"/>
    <n v="216"/>
    <x v="8"/>
  </r>
  <r>
    <x v="2"/>
    <s v="85+"/>
    <x v="1"/>
    <s v="M"/>
    <s v="J00-J99"/>
    <n v="84"/>
    <x v="4"/>
  </r>
  <r>
    <x v="2"/>
    <s v="85+"/>
    <x v="1"/>
    <s v="M"/>
    <s v="K00-K93"/>
    <n v="28"/>
    <x v="9"/>
  </r>
  <r>
    <x v="2"/>
    <s v="85+"/>
    <x v="1"/>
    <s v="M"/>
    <s v="L00-L99"/>
    <n v="1"/>
    <x v="5"/>
  </r>
  <r>
    <x v="2"/>
    <s v="85+"/>
    <x v="1"/>
    <s v="M"/>
    <s v="M00-M99"/>
    <n v="1"/>
    <x v="5"/>
  </r>
  <r>
    <x v="2"/>
    <s v="85+"/>
    <x v="1"/>
    <s v="M"/>
    <s v="N00-N99"/>
    <n v="17"/>
    <x v="11"/>
  </r>
  <r>
    <x v="2"/>
    <s v="85+"/>
    <x v="1"/>
    <s v="M"/>
    <s v="R00-R99"/>
    <n v="28"/>
    <x v="5"/>
  </r>
  <r>
    <x v="2"/>
    <s v="85+"/>
    <x v="1"/>
    <s v="M"/>
    <s v="V01-Y98"/>
    <n v="22"/>
    <x v="6"/>
  </r>
  <r>
    <x v="3"/>
    <s v="0-24"/>
    <x v="0"/>
    <s v="F"/>
    <s v="C00-D48"/>
    <n v="2"/>
    <x v="1"/>
  </r>
  <r>
    <x v="3"/>
    <s v="0-24"/>
    <x v="0"/>
    <s v="F"/>
    <s v="E00-E90"/>
    <n v="1"/>
    <x v="2"/>
  </r>
  <r>
    <x v="3"/>
    <s v="0-24"/>
    <x v="0"/>
    <s v="F"/>
    <s v="G00-G99"/>
    <n v="1"/>
    <x v="3"/>
  </r>
  <r>
    <x v="3"/>
    <s v="0-24"/>
    <x v="0"/>
    <s v="F"/>
    <s v="I00-I99"/>
    <n v="1"/>
    <x v="8"/>
  </r>
  <r>
    <x v="3"/>
    <s v="0-24"/>
    <x v="0"/>
    <s v="F"/>
    <s v="J00-J99"/>
    <n v="1"/>
    <x v="4"/>
  </r>
  <r>
    <x v="3"/>
    <s v="0-24"/>
    <x v="0"/>
    <s v="F"/>
    <s v="P00-P96"/>
    <n v="6"/>
    <x v="5"/>
  </r>
  <r>
    <x v="3"/>
    <s v="0-24"/>
    <x v="0"/>
    <s v="F"/>
    <s v="Q00-Q99"/>
    <n v="2"/>
    <x v="5"/>
  </r>
  <r>
    <x v="3"/>
    <s v="0-24"/>
    <x v="0"/>
    <s v="F"/>
    <s v="R00-R99"/>
    <n v="2"/>
    <x v="5"/>
  </r>
  <r>
    <x v="3"/>
    <s v="0-24"/>
    <x v="0"/>
    <s v="F"/>
    <s v="V01-Y98"/>
    <n v="7"/>
    <x v="6"/>
  </r>
  <r>
    <x v="3"/>
    <s v="0-24"/>
    <x v="0"/>
    <s v="M"/>
    <s v="C00-D48"/>
    <n v="5"/>
    <x v="1"/>
  </r>
  <r>
    <x v="3"/>
    <s v="0-24"/>
    <x v="0"/>
    <s v="M"/>
    <s v="D50-D89"/>
    <n v="1"/>
    <x v="5"/>
  </r>
  <r>
    <x v="3"/>
    <s v="0-24"/>
    <x v="0"/>
    <s v="M"/>
    <s v="E00-E90"/>
    <n v="1"/>
    <x v="2"/>
  </r>
  <r>
    <x v="3"/>
    <s v="0-24"/>
    <x v="0"/>
    <s v="M"/>
    <s v="I00-I99"/>
    <n v="1"/>
    <x v="8"/>
  </r>
  <r>
    <x v="3"/>
    <s v="0-24"/>
    <x v="0"/>
    <s v="M"/>
    <s v="K00-K93"/>
    <n v="2"/>
    <x v="9"/>
  </r>
  <r>
    <x v="3"/>
    <s v="0-24"/>
    <x v="0"/>
    <s v="M"/>
    <s v="P00-P96"/>
    <n v="5"/>
    <x v="5"/>
  </r>
  <r>
    <x v="3"/>
    <s v="0-24"/>
    <x v="0"/>
    <s v="M"/>
    <s v="Q00-Q99"/>
    <n v="3"/>
    <x v="5"/>
  </r>
  <r>
    <x v="3"/>
    <s v="0-24"/>
    <x v="0"/>
    <s v="M"/>
    <s v="V01-Y98"/>
    <n v="15"/>
    <x v="6"/>
  </r>
  <r>
    <x v="3"/>
    <s v="25-44"/>
    <x v="0"/>
    <s v="F"/>
    <s v="C00-D48"/>
    <n v="14"/>
    <x v="1"/>
  </r>
  <r>
    <x v="3"/>
    <s v="25-44"/>
    <x v="0"/>
    <s v="F"/>
    <s v="F00-F99"/>
    <n v="1"/>
    <x v="10"/>
  </r>
  <r>
    <x v="3"/>
    <s v="25-44"/>
    <x v="0"/>
    <s v="F"/>
    <s v="I00-I99"/>
    <n v="2"/>
    <x v="8"/>
  </r>
  <r>
    <x v="3"/>
    <s v="25-44"/>
    <x v="0"/>
    <s v="F"/>
    <s v="J00-J99"/>
    <n v="1"/>
    <x v="4"/>
  </r>
  <r>
    <x v="3"/>
    <s v="25-44"/>
    <x v="0"/>
    <s v="F"/>
    <s v="M00-M99"/>
    <n v="1"/>
    <x v="5"/>
  </r>
  <r>
    <x v="3"/>
    <s v="25-44"/>
    <x v="0"/>
    <s v="F"/>
    <s v="R00-R99"/>
    <n v="2"/>
    <x v="5"/>
  </r>
  <r>
    <x v="3"/>
    <s v="25-44"/>
    <x v="0"/>
    <s v="F"/>
    <s v="V01-Y98"/>
    <n v="11"/>
    <x v="6"/>
  </r>
  <r>
    <x v="3"/>
    <s v="25-44"/>
    <x v="0"/>
    <s v="M"/>
    <s v="A00-B99"/>
    <n v="2"/>
    <x v="0"/>
  </r>
  <r>
    <x v="3"/>
    <s v="25-44"/>
    <x v="0"/>
    <s v="M"/>
    <s v="C00-D48"/>
    <n v="6"/>
    <x v="1"/>
  </r>
  <r>
    <x v="3"/>
    <s v="25-44"/>
    <x v="0"/>
    <s v="M"/>
    <s v="I00-I99"/>
    <n v="5"/>
    <x v="8"/>
  </r>
  <r>
    <x v="3"/>
    <s v="25-44"/>
    <x v="0"/>
    <s v="M"/>
    <s v="J00-J99"/>
    <n v="3"/>
    <x v="4"/>
  </r>
  <r>
    <x v="3"/>
    <s v="25-44"/>
    <x v="0"/>
    <s v="M"/>
    <s v="K00-K93"/>
    <n v="2"/>
    <x v="9"/>
  </r>
  <r>
    <x v="3"/>
    <s v="25-44"/>
    <x v="0"/>
    <s v="M"/>
    <s v="N00-N99"/>
    <n v="1"/>
    <x v="11"/>
  </r>
  <r>
    <x v="3"/>
    <s v="25-44"/>
    <x v="0"/>
    <s v="M"/>
    <s v="P00-P96"/>
    <n v="1"/>
    <x v="5"/>
  </r>
  <r>
    <x v="3"/>
    <s v="25-44"/>
    <x v="0"/>
    <s v="M"/>
    <s v="Q00-Q99"/>
    <n v="1"/>
    <x v="5"/>
  </r>
  <r>
    <x v="3"/>
    <s v="25-44"/>
    <x v="0"/>
    <s v="M"/>
    <s v="R00-R99"/>
    <n v="7"/>
    <x v="5"/>
  </r>
  <r>
    <x v="3"/>
    <s v="25-44"/>
    <x v="0"/>
    <s v="M"/>
    <s v="V01-Y98"/>
    <n v="43"/>
    <x v="6"/>
  </r>
  <r>
    <x v="3"/>
    <s v="45-64"/>
    <x v="0"/>
    <s v="F"/>
    <s v="A00-B99"/>
    <n v="6"/>
    <x v="0"/>
  </r>
  <r>
    <x v="3"/>
    <s v="45-64"/>
    <x v="0"/>
    <s v="F"/>
    <s v="C00-D48"/>
    <n v="129"/>
    <x v="1"/>
  </r>
  <r>
    <x v="3"/>
    <s v="45-64"/>
    <x v="0"/>
    <s v="F"/>
    <s v="D50-D89"/>
    <n v="1"/>
    <x v="5"/>
  </r>
  <r>
    <x v="3"/>
    <s v="45-64"/>
    <x v="0"/>
    <s v="F"/>
    <s v="E00-E90"/>
    <n v="4"/>
    <x v="2"/>
  </r>
  <r>
    <x v="3"/>
    <s v="45-64"/>
    <x v="0"/>
    <s v="F"/>
    <s v="F00-F99"/>
    <n v="5"/>
    <x v="10"/>
  </r>
  <r>
    <x v="3"/>
    <s v="45-64"/>
    <x v="0"/>
    <s v="F"/>
    <s v="G00-G99"/>
    <n v="8"/>
    <x v="3"/>
  </r>
  <r>
    <x v="3"/>
    <s v="45-64"/>
    <x v="0"/>
    <s v="F"/>
    <s v="I00-I99"/>
    <n v="36"/>
    <x v="8"/>
  </r>
  <r>
    <x v="3"/>
    <s v="45-64"/>
    <x v="0"/>
    <s v="F"/>
    <s v="J00-J99"/>
    <n v="11"/>
    <x v="4"/>
  </r>
  <r>
    <x v="3"/>
    <s v="45-64"/>
    <x v="0"/>
    <s v="F"/>
    <s v="K00-K93"/>
    <n v="12"/>
    <x v="9"/>
  </r>
  <r>
    <x v="3"/>
    <s v="45-64"/>
    <x v="0"/>
    <s v="F"/>
    <s v="N00-N99"/>
    <n v="1"/>
    <x v="11"/>
  </r>
  <r>
    <x v="3"/>
    <s v="45-64"/>
    <x v="0"/>
    <s v="F"/>
    <s v="Q00-Q99"/>
    <n v="3"/>
    <x v="5"/>
  </r>
  <r>
    <x v="3"/>
    <s v="45-64"/>
    <x v="0"/>
    <s v="F"/>
    <s v="R00-R99"/>
    <n v="7"/>
    <x v="5"/>
  </r>
  <r>
    <x v="3"/>
    <s v="45-64"/>
    <x v="0"/>
    <s v="F"/>
    <s v="V01-Y98"/>
    <n v="26"/>
    <x v="6"/>
  </r>
  <r>
    <x v="3"/>
    <s v="45-64"/>
    <x v="0"/>
    <s v="M"/>
    <s v="A00-B99"/>
    <n v="4"/>
    <x v="0"/>
  </r>
  <r>
    <x v="3"/>
    <s v="45-64"/>
    <x v="0"/>
    <s v="M"/>
    <s v="C00-D48"/>
    <n v="194"/>
    <x v="1"/>
  </r>
  <r>
    <x v="3"/>
    <s v="45-64"/>
    <x v="0"/>
    <s v="M"/>
    <s v="D50-D89"/>
    <n v="2"/>
    <x v="5"/>
  </r>
  <r>
    <x v="3"/>
    <s v="45-64"/>
    <x v="0"/>
    <s v="M"/>
    <s v="E00-E90"/>
    <n v="7"/>
    <x v="2"/>
  </r>
  <r>
    <x v="3"/>
    <s v="45-64"/>
    <x v="0"/>
    <s v="M"/>
    <s v="F00-F99"/>
    <n v="9"/>
    <x v="10"/>
  </r>
  <r>
    <x v="3"/>
    <s v="45-64"/>
    <x v="0"/>
    <s v="M"/>
    <s v="G00-G99"/>
    <n v="12"/>
    <x v="3"/>
  </r>
  <r>
    <x v="3"/>
    <s v="45-64"/>
    <x v="0"/>
    <s v="M"/>
    <s v="I00-I99"/>
    <n v="78"/>
    <x v="8"/>
  </r>
  <r>
    <x v="3"/>
    <s v="45-64"/>
    <x v="0"/>
    <s v="M"/>
    <s v="J00-J99"/>
    <n v="28"/>
    <x v="4"/>
  </r>
  <r>
    <x v="3"/>
    <s v="45-64"/>
    <x v="0"/>
    <s v="M"/>
    <s v="K00-K93"/>
    <n v="25"/>
    <x v="9"/>
  </r>
  <r>
    <x v="3"/>
    <s v="45-64"/>
    <x v="0"/>
    <s v="M"/>
    <s v="M00-M99"/>
    <n v="1"/>
    <x v="5"/>
  </r>
  <r>
    <x v="3"/>
    <s v="45-64"/>
    <x v="0"/>
    <s v="M"/>
    <s v="N00-N99"/>
    <n v="1"/>
    <x v="11"/>
  </r>
  <r>
    <x v="3"/>
    <s v="45-64"/>
    <x v="0"/>
    <s v="M"/>
    <s v="Q00-Q99"/>
    <n v="3"/>
    <x v="5"/>
  </r>
  <r>
    <x v="3"/>
    <s v="45-64"/>
    <x v="0"/>
    <s v="M"/>
    <s v="R00-R99"/>
    <n v="32"/>
    <x v="5"/>
  </r>
  <r>
    <x v="3"/>
    <s v="45-64"/>
    <x v="0"/>
    <s v="M"/>
    <s v="V01-Y98"/>
    <n v="56"/>
    <x v="6"/>
  </r>
  <r>
    <x v="3"/>
    <s v="65-74"/>
    <x v="1"/>
    <s v="F"/>
    <s v="A00-B99"/>
    <n v="7"/>
    <x v="0"/>
  </r>
  <r>
    <x v="3"/>
    <s v="65-74"/>
    <x v="1"/>
    <s v="F"/>
    <s v="C00-D48"/>
    <n v="112"/>
    <x v="1"/>
  </r>
  <r>
    <x v="3"/>
    <s v="65-74"/>
    <x v="1"/>
    <s v="F"/>
    <s v="D50-D89"/>
    <n v="3"/>
    <x v="5"/>
  </r>
  <r>
    <x v="3"/>
    <s v="65-74"/>
    <x v="1"/>
    <s v="F"/>
    <s v="E00-E90"/>
    <n v="6"/>
    <x v="2"/>
  </r>
  <r>
    <x v="3"/>
    <s v="65-74"/>
    <x v="1"/>
    <s v="F"/>
    <s v="F00-F99"/>
    <n v="7"/>
    <x v="10"/>
  </r>
  <r>
    <x v="3"/>
    <s v="65-74"/>
    <x v="1"/>
    <s v="F"/>
    <s v="G00-G99"/>
    <n v="13"/>
    <x v="3"/>
  </r>
  <r>
    <x v="3"/>
    <s v="65-74"/>
    <x v="1"/>
    <s v="F"/>
    <s v="I00-I99"/>
    <n v="55"/>
    <x v="8"/>
  </r>
  <r>
    <x v="3"/>
    <s v="65-74"/>
    <x v="1"/>
    <s v="F"/>
    <s v="J00-J99"/>
    <n v="17"/>
    <x v="4"/>
  </r>
  <r>
    <x v="3"/>
    <s v="65-74"/>
    <x v="1"/>
    <s v="F"/>
    <s v="K00-K93"/>
    <n v="12"/>
    <x v="9"/>
  </r>
  <r>
    <x v="3"/>
    <s v="65-74"/>
    <x v="1"/>
    <s v="F"/>
    <s v="L00-L99"/>
    <n v="1"/>
    <x v="5"/>
  </r>
  <r>
    <x v="3"/>
    <s v="65-74"/>
    <x v="1"/>
    <s v="F"/>
    <s v="M00-M99"/>
    <n v="3"/>
    <x v="5"/>
  </r>
  <r>
    <x v="3"/>
    <s v="65-74"/>
    <x v="1"/>
    <s v="F"/>
    <s v="N00-N99"/>
    <n v="2"/>
    <x v="11"/>
  </r>
  <r>
    <x v="3"/>
    <s v="65-74"/>
    <x v="1"/>
    <s v="F"/>
    <s v="Q00-Q99"/>
    <n v="1"/>
    <x v="5"/>
  </r>
  <r>
    <x v="3"/>
    <s v="65-74"/>
    <x v="1"/>
    <s v="F"/>
    <s v="R00-R99"/>
    <n v="12"/>
    <x v="5"/>
  </r>
  <r>
    <x v="3"/>
    <s v="65-74"/>
    <x v="1"/>
    <s v="F"/>
    <s v="V01-Y98"/>
    <n v="13"/>
    <x v="6"/>
  </r>
  <r>
    <x v="3"/>
    <s v="65-74"/>
    <x v="1"/>
    <s v="M"/>
    <s v="A00-B99"/>
    <n v="9"/>
    <x v="0"/>
  </r>
  <r>
    <x v="3"/>
    <s v="65-74"/>
    <x v="1"/>
    <s v="M"/>
    <s v="C00-D48"/>
    <n v="225"/>
    <x v="1"/>
  </r>
  <r>
    <x v="3"/>
    <s v="65-74"/>
    <x v="1"/>
    <s v="M"/>
    <s v="D50-D89"/>
    <n v="1"/>
    <x v="5"/>
  </r>
  <r>
    <x v="3"/>
    <s v="65-74"/>
    <x v="1"/>
    <s v="M"/>
    <s v="E00-E90"/>
    <n v="8"/>
    <x v="2"/>
  </r>
  <r>
    <x v="3"/>
    <s v="65-74"/>
    <x v="1"/>
    <s v="M"/>
    <s v="F00-F99"/>
    <n v="13"/>
    <x v="10"/>
  </r>
  <r>
    <x v="3"/>
    <s v="65-74"/>
    <x v="1"/>
    <s v="M"/>
    <s v="G00-G99"/>
    <n v="13"/>
    <x v="3"/>
  </r>
  <r>
    <x v="3"/>
    <s v="65-74"/>
    <x v="1"/>
    <s v="M"/>
    <s v="I00-I99"/>
    <n v="122"/>
    <x v="8"/>
  </r>
  <r>
    <x v="3"/>
    <s v="65-74"/>
    <x v="1"/>
    <s v="M"/>
    <s v="J00-J99"/>
    <n v="49"/>
    <x v="4"/>
  </r>
  <r>
    <x v="3"/>
    <s v="65-74"/>
    <x v="1"/>
    <s v="M"/>
    <s v="K00-K93"/>
    <n v="13"/>
    <x v="9"/>
  </r>
  <r>
    <x v="3"/>
    <s v="65-74"/>
    <x v="1"/>
    <s v="M"/>
    <s v="M00-M99"/>
    <n v="5"/>
    <x v="5"/>
  </r>
  <r>
    <x v="3"/>
    <s v="65-74"/>
    <x v="1"/>
    <s v="M"/>
    <s v="N00-N99"/>
    <n v="6"/>
    <x v="11"/>
  </r>
  <r>
    <x v="3"/>
    <s v="65-74"/>
    <x v="1"/>
    <s v="M"/>
    <s v="R00-R99"/>
    <n v="27"/>
    <x v="5"/>
  </r>
  <r>
    <x v="3"/>
    <s v="65-74"/>
    <x v="1"/>
    <s v="M"/>
    <s v="V01-Y98"/>
    <n v="27"/>
    <x v="6"/>
  </r>
  <r>
    <x v="3"/>
    <s v="75-84"/>
    <x v="1"/>
    <s v="F"/>
    <s v="A00-B99"/>
    <n v="15"/>
    <x v="0"/>
  </r>
  <r>
    <x v="3"/>
    <s v="75-84"/>
    <x v="1"/>
    <s v="F"/>
    <s v="C00-D48"/>
    <n v="172"/>
    <x v="1"/>
  </r>
  <r>
    <x v="3"/>
    <s v="75-84"/>
    <x v="1"/>
    <s v="F"/>
    <s v="D50-D89"/>
    <n v="2"/>
    <x v="5"/>
  </r>
  <r>
    <x v="3"/>
    <s v="75-84"/>
    <x v="1"/>
    <s v="F"/>
    <s v="E00-E90"/>
    <n v="17"/>
    <x v="2"/>
  </r>
  <r>
    <x v="3"/>
    <s v="75-84"/>
    <x v="1"/>
    <s v="F"/>
    <s v="F00-F99"/>
    <n v="63"/>
    <x v="10"/>
  </r>
  <r>
    <x v="3"/>
    <s v="75-84"/>
    <x v="1"/>
    <s v="F"/>
    <s v="G00-G99"/>
    <n v="46"/>
    <x v="3"/>
  </r>
  <r>
    <x v="3"/>
    <s v="75-84"/>
    <x v="1"/>
    <s v="F"/>
    <s v="I00-I99"/>
    <n v="244"/>
    <x v="8"/>
  </r>
  <r>
    <x v="3"/>
    <s v="75-84"/>
    <x v="1"/>
    <s v="F"/>
    <s v="J00-J99"/>
    <n v="65"/>
    <x v="4"/>
  </r>
  <r>
    <x v="3"/>
    <s v="75-84"/>
    <x v="1"/>
    <s v="F"/>
    <s v="K00-K93"/>
    <n v="27"/>
    <x v="9"/>
  </r>
  <r>
    <x v="3"/>
    <s v="75-84"/>
    <x v="1"/>
    <s v="F"/>
    <s v="M00-M99"/>
    <n v="2"/>
    <x v="5"/>
  </r>
  <r>
    <x v="3"/>
    <s v="75-84"/>
    <x v="1"/>
    <s v="F"/>
    <s v="N00-N99"/>
    <n v="24"/>
    <x v="11"/>
  </r>
  <r>
    <x v="3"/>
    <s v="75-84"/>
    <x v="1"/>
    <s v="F"/>
    <s v="R00-R99"/>
    <n v="29"/>
    <x v="5"/>
  </r>
  <r>
    <x v="3"/>
    <s v="75-84"/>
    <x v="1"/>
    <s v="F"/>
    <s v="V01-Y98"/>
    <n v="20"/>
    <x v="6"/>
  </r>
  <r>
    <x v="3"/>
    <s v="75-84"/>
    <x v="1"/>
    <s v="M"/>
    <s v="A00-B99"/>
    <n v="28"/>
    <x v="0"/>
  </r>
  <r>
    <x v="3"/>
    <s v="75-84"/>
    <x v="1"/>
    <s v="M"/>
    <s v="C00-D48"/>
    <n v="261"/>
    <x v="1"/>
  </r>
  <r>
    <x v="3"/>
    <s v="75-84"/>
    <x v="1"/>
    <s v="M"/>
    <s v="D50-D89"/>
    <n v="2"/>
    <x v="5"/>
  </r>
  <r>
    <x v="3"/>
    <s v="75-84"/>
    <x v="1"/>
    <s v="M"/>
    <s v="E00-E90"/>
    <n v="12"/>
    <x v="2"/>
  </r>
  <r>
    <x v="3"/>
    <s v="75-84"/>
    <x v="1"/>
    <s v="M"/>
    <s v="F00-F99"/>
    <n v="43"/>
    <x v="10"/>
  </r>
  <r>
    <x v="3"/>
    <s v="75-84"/>
    <x v="1"/>
    <s v="M"/>
    <s v="G00-G99"/>
    <n v="34"/>
    <x v="3"/>
  </r>
  <r>
    <x v="3"/>
    <s v="75-84"/>
    <x v="1"/>
    <s v="M"/>
    <s v="I00-I99"/>
    <n v="263"/>
    <x v="8"/>
  </r>
  <r>
    <x v="3"/>
    <s v="75-84"/>
    <x v="1"/>
    <s v="M"/>
    <s v="J00-J99"/>
    <n v="118"/>
    <x v="4"/>
  </r>
  <r>
    <x v="3"/>
    <s v="75-84"/>
    <x v="1"/>
    <s v="M"/>
    <s v="K00-K93"/>
    <n v="36"/>
    <x v="9"/>
  </r>
  <r>
    <x v="3"/>
    <s v="75-84"/>
    <x v="1"/>
    <s v="M"/>
    <s v="M00-M99"/>
    <n v="3"/>
    <x v="5"/>
  </r>
  <r>
    <x v="3"/>
    <s v="75-84"/>
    <x v="1"/>
    <s v="M"/>
    <s v="N00-N99"/>
    <n v="12"/>
    <x v="11"/>
  </r>
  <r>
    <x v="3"/>
    <s v="75-84"/>
    <x v="1"/>
    <s v="M"/>
    <s v="R00-R99"/>
    <n v="27"/>
    <x v="5"/>
  </r>
  <r>
    <x v="3"/>
    <s v="75-84"/>
    <x v="1"/>
    <s v="M"/>
    <s v="V01-Y98"/>
    <n v="27"/>
    <x v="6"/>
  </r>
  <r>
    <x v="3"/>
    <s v="85+"/>
    <x v="1"/>
    <s v="F"/>
    <s v="A00-B99"/>
    <n v="20"/>
    <x v="0"/>
  </r>
  <r>
    <x v="3"/>
    <s v="85+"/>
    <x v="1"/>
    <s v="F"/>
    <s v="C00-D48"/>
    <n v="157"/>
    <x v="1"/>
  </r>
  <r>
    <x v="3"/>
    <s v="85+"/>
    <x v="1"/>
    <s v="F"/>
    <s v="D50-D89"/>
    <n v="7"/>
    <x v="5"/>
  </r>
  <r>
    <x v="3"/>
    <s v="85+"/>
    <x v="1"/>
    <s v="F"/>
    <s v="E00-E90"/>
    <n v="24"/>
    <x v="2"/>
  </r>
  <r>
    <x v="3"/>
    <s v="85+"/>
    <x v="1"/>
    <s v="F"/>
    <s v="F00-F99"/>
    <n v="109"/>
    <x v="10"/>
  </r>
  <r>
    <x v="3"/>
    <s v="85+"/>
    <x v="1"/>
    <s v="F"/>
    <s v="G00-G99"/>
    <n v="45"/>
    <x v="3"/>
  </r>
  <r>
    <x v="3"/>
    <s v="85+"/>
    <x v="1"/>
    <s v="F"/>
    <s v="I00-I99"/>
    <n v="458"/>
    <x v="8"/>
  </r>
  <r>
    <x v="3"/>
    <s v="85+"/>
    <x v="1"/>
    <s v="F"/>
    <s v="J00-J99"/>
    <n v="101"/>
    <x v="4"/>
  </r>
  <r>
    <x v="3"/>
    <s v="85+"/>
    <x v="1"/>
    <s v="F"/>
    <s v="K00-K93"/>
    <n v="38"/>
    <x v="9"/>
  </r>
  <r>
    <x v="3"/>
    <s v="85+"/>
    <x v="1"/>
    <s v="F"/>
    <s v="L00-L99"/>
    <n v="4"/>
    <x v="5"/>
  </r>
  <r>
    <x v="3"/>
    <s v="85+"/>
    <x v="1"/>
    <s v="F"/>
    <s v="M00-M99"/>
    <n v="4"/>
    <x v="5"/>
  </r>
  <r>
    <x v="3"/>
    <s v="85+"/>
    <x v="1"/>
    <s v="F"/>
    <s v="N00-N99"/>
    <n v="41"/>
    <x v="11"/>
  </r>
  <r>
    <x v="3"/>
    <s v="85+"/>
    <x v="1"/>
    <s v="F"/>
    <s v="R00-R99"/>
    <n v="91"/>
    <x v="5"/>
  </r>
  <r>
    <x v="3"/>
    <s v="85+"/>
    <x v="1"/>
    <s v="F"/>
    <s v="V01-Y98"/>
    <n v="34"/>
    <x v="6"/>
  </r>
  <r>
    <x v="3"/>
    <s v="85+"/>
    <x v="1"/>
    <s v="M"/>
    <s v="A00-B99"/>
    <n v="17"/>
    <x v="0"/>
  </r>
  <r>
    <x v="3"/>
    <s v="85+"/>
    <x v="1"/>
    <s v="M"/>
    <s v="C00-D48"/>
    <n v="144"/>
    <x v="1"/>
  </r>
  <r>
    <x v="3"/>
    <s v="85+"/>
    <x v="1"/>
    <s v="M"/>
    <s v="D50-D89"/>
    <n v="1"/>
    <x v="5"/>
  </r>
  <r>
    <x v="3"/>
    <s v="85+"/>
    <x v="1"/>
    <s v="M"/>
    <s v="E00-E90"/>
    <n v="10"/>
    <x v="2"/>
  </r>
  <r>
    <x v="3"/>
    <s v="85+"/>
    <x v="1"/>
    <s v="M"/>
    <s v="F00-F99"/>
    <n v="36"/>
    <x v="10"/>
  </r>
  <r>
    <x v="3"/>
    <s v="85+"/>
    <x v="1"/>
    <s v="M"/>
    <s v="G00-G99"/>
    <n v="27"/>
    <x v="3"/>
  </r>
  <r>
    <x v="3"/>
    <s v="85+"/>
    <x v="1"/>
    <s v="M"/>
    <s v="I00-I99"/>
    <n v="229"/>
    <x v="8"/>
  </r>
  <r>
    <x v="3"/>
    <s v="85+"/>
    <x v="1"/>
    <s v="M"/>
    <s v="J00-J99"/>
    <n v="99"/>
    <x v="4"/>
  </r>
  <r>
    <x v="3"/>
    <s v="85+"/>
    <x v="1"/>
    <s v="M"/>
    <s v="K00-K93"/>
    <n v="23"/>
    <x v="9"/>
  </r>
  <r>
    <x v="3"/>
    <s v="85+"/>
    <x v="1"/>
    <s v="M"/>
    <s v="M00-M99"/>
    <n v="6"/>
    <x v="5"/>
  </r>
  <r>
    <x v="3"/>
    <s v="85+"/>
    <x v="1"/>
    <s v="M"/>
    <s v="N00-N99"/>
    <n v="19"/>
    <x v="11"/>
  </r>
  <r>
    <x v="3"/>
    <s v="85+"/>
    <x v="1"/>
    <s v="M"/>
    <s v="R00-R99"/>
    <n v="29"/>
    <x v="5"/>
  </r>
  <r>
    <x v="3"/>
    <s v="85+"/>
    <x v="1"/>
    <s v="M"/>
    <s v="V01-Y98"/>
    <n v="24"/>
    <x v="6"/>
  </r>
  <r>
    <x v="4"/>
    <s v="0-24"/>
    <x v="0"/>
    <s v="F"/>
    <s v="C00-D48"/>
    <n v="3"/>
    <x v="1"/>
  </r>
  <r>
    <x v="4"/>
    <s v="0-24"/>
    <x v="0"/>
    <s v="F"/>
    <s v="G00-G99"/>
    <n v="1"/>
    <x v="3"/>
  </r>
  <r>
    <x v="4"/>
    <s v="0-24"/>
    <x v="0"/>
    <s v="F"/>
    <s v="I00-I99"/>
    <n v="1"/>
    <x v="8"/>
  </r>
  <r>
    <x v="4"/>
    <s v="0-24"/>
    <x v="0"/>
    <s v="F"/>
    <s v="J00-J99"/>
    <n v="1"/>
    <x v="4"/>
  </r>
  <r>
    <x v="4"/>
    <s v="0-24"/>
    <x v="0"/>
    <s v="F"/>
    <s v="P00-P96"/>
    <n v="4"/>
    <x v="5"/>
  </r>
  <r>
    <x v="4"/>
    <s v="0-24"/>
    <x v="0"/>
    <s v="F"/>
    <s v="Q00-Q99"/>
    <n v="3"/>
    <x v="5"/>
  </r>
  <r>
    <x v="4"/>
    <s v="0-24"/>
    <x v="0"/>
    <s v="F"/>
    <s v="V01-Y98"/>
    <n v="4"/>
    <x v="6"/>
  </r>
  <r>
    <x v="4"/>
    <s v="0-24"/>
    <x v="0"/>
    <s v="M"/>
    <s v="A00-B99"/>
    <n v="1"/>
    <x v="0"/>
  </r>
  <r>
    <x v="4"/>
    <s v="0-24"/>
    <x v="0"/>
    <s v="M"/>
    <s v="C00-D48"/>
    <n v="2"/>
    <x v="1"/>
  </r>
  <r>
    <x v="4"/>
    <s v="0-24"/>
    <x v="0"/>
    <s v="M"/>
    <s v="E00-E90"/>
    <n v="1"/>
    <x v="2"/>
  </r>
  <r>
    <x v="4"/>
    <s v="0-24"/>
    <x v="0"/>
    <s v="M"/>
    <s v="I00-I99"/>
    <n v="1"/>
    <x v="8"/>
  </r>
  <r>
    <x v="4"/>
    <s v="0-24"/>
    <x v="0"/>
    <s v="M"/>
    <s v="M00-M99"/>
    <n v="1"/>
    <x v="5"/>
  </r>
  <r>
    <x v="4"/>
    <s v="0-24"/>
    <x v="0"/>
    <s v="M"/>
    <s v="P00-P96"/>
    <n v="3"/>
    <x v="5"/>
  </r>
  <r>
    <x v="4"/>
    <s v="0-24"/>
    <x v="0"/>
    <s v="M"/>
    <s v="Q00-Q99"/>
    <n v="1"/>
    <x v="5"/>
  </r>
  <r>
    <x v="4"/>
    <s v="0-24"/>
    <x v="0"/>
    <s v="M"/>
    <s v="R00-R99"/>
    <n v="2"/>
    <x v="5"/>
  </r>
  <r>
    <x v="4"/>
    <s v="0-24"/>
    <x v="0"/>
    <s v="M"/>
    <s v="V01-Y98"/>
    <n v="17"/>
    <x v="6"/>
  </r>
  <r>
    <x v="4"/>
    <s v="25-44"/>
    <x v="0"/>
    <s v="F"/>
    <s v="C00-D48"/>
    <n v="21"/>
    <x v="1"/>
  </r>
  <r>
    <x v="4"/>
    <s v="25-44"/>
    <x v="0"/>
    <s v="F"/>
    <s v="F00-F99"/>
    <n v="2"/>
    <x v="10"/>
  </r>
  <r>
    <x v="4"/>
    <s v="25-44"/>
    <x v="0"/>
    <s v="F"/>
    <s v="G00-G99"/>
    <n v="5"/>
    <x v="3"/>
  </r>
  <r>
    <x v="4"/>
    <s v="25-44"/>
    <x v="0"/>
    <s v="F"/>
    <s v="I00-I99"/>
    <n v="5"/>
    <x v="8"/>
  </r>
  <r>
    <x v="4"/>
    <s v="25-44"/>
    <x v="0"/>
    <s v="F"/>
    <s v="J00-J99"/>
    <n v="2"/>
    <x v="4"/>
  </r>
  <r>
    <x v="4"/>
    <s v="25-44"/>
    <x v="0"/>
    <s v="F"/>
    <s v="K00-K93"/>
    <n v="1"/>
    <x v="9"/>
  </r>
  <r>
    <x v="4"/>
    <s v="25-44"/>
    <x v="0"/>
    <s v="F"/>
    <s v="R00-R99"/>
    <n v="2"/>
    <x v="5"/>
  </r>
  <r>
    <x v="4"/>
    <s v="25-44"/>
    <x v="0"/>
    <s v="F"/>
    <s v="V01-Y98"/>
    <n v="12"/>
    <x v="6"/>
  </r>
  <r>
    <x v="4"/>
    <s v="25-44"/>
    <x v="0"/>
    <s v="M"/>
    <s v="A00-B99"/>
    <n v="2"/>
    <x v="0"/>
  </r>
  <r>
    <x v="4"/>
    <s v="25-44"/>
    <x v="0"/>
    <s v="M"/>
    <s v="C00-D48"/>
    <n v="11"/>
    <x v="1"/>
  </r>
  <r>
    <x v="4"/>
    <s v="25-44"/>
    <x v="0"/>
    <s v="M"/>
    <s v="F00-F99"/>
    <n v="2"/>
    <x v="10"/>
  </r>
  <r>
    <x v="4"/>
    <s v="25-44"/>
    <x v="0"/>
    <s v="M"/>
    <s v="I00-I99"/>
    <n v="8"/>
    <x v="8"/>
  </r>
  <r>
    <x v="4"/>
    <s v="25-44"/>
    <x v="0"/>
    <s v="M"/>
    <s v="J00-J99"/>
    <n v="1"/>
    <x v="4"/>
  </r>
  <r>
    <x v="4"/>
    <s v="25-44"/>
    <x v="0"/>
    <s v="M"/>
    <s v="R00-R99"/>
    <n v="5"/>
    <x v="5"/>
  </r>
  <r>
    <x v="4"/>
    <s v="25-44"/>
    <x v="0"/>
    <s v="M"/>
    <s v="V01-Y98"/>
    <n v="32"/>
    <x v="6"/>
  </r>
  <r>
    <x v="4"/>
    <s v="45-64"/>
    <x v="0"/>
    <s v="F"/>
    <s v="A00-B99"/>
    <n v="8"/>
    <x v="0"/>
  </r>
  <r>
    <x v="4"/>
    <s v="45-64"/>
    <x v="0"/>
    <s v="F"/>
    <s v="C00-D48"/>
    <n v="129"/>
    <x v="1"/>
  </r>
  <r>
    <x v="4"/>
    <s v="45-64"/>
    <x v="0"/>
    <s v="F"/>
    <s v="E00-E90"/>
    <n v="6"/>
    <x v="2"/>
  </r>
  <r>
    <x v="4"/>
    <s v="45-64"/>
    <x v="0"/>
    <s v="F"/>
    <s v="F00-F99"/>
    <n v="6"/>
    <x v="10"/>
  </r>
  <r>
    <x v="4"/>
    <s v="45-64"/>
    <x v="0"/>
    <s v="F"/>
    <s v="G00-G99"/>
    <n v="8"/>
    <x v="3"/>
  </r>
  <r>
    <x v="4"/>
    <s v="45-64"/>
    <x v="0"/>
    <s v="F"/>
    <s v="I00-I99"/>
    <n v="36"/>
    <x v="8"/>
  </r>
  <r>
    <x v="4"/>
    <s v="45-64"/>
    <x v="0"/>
    <s v="F"/>
    <s v="J00-J99"/>
    <n v="11"/>
    <x v="4"/>
  </r>
  <r>
    <x v="4"/>
    <s v="45-64"/>
    <x v="0"/>
    <s v="F"/>
    <s v="K00-K93"/>
    <n v="18"/>
    <x v="9"/>
  </r>
  <r>
    <x v="4"/>
    <s v="45-64"/>
    <x v="0"/>
    <s v="F"/>
    <s v="L00-L99"/>
    <n v="1"/>
    <x v="5"/>
  </r>
  <r>
    <x v="4"/>
    <s v="45-64"/>
    <x v="0"/>
    <s v="F"/>
    <s v="N00-N99"/>
    <n v="1"/>
    <x v="11"/>
  </r>
  <r>
    <x v="4"/>
    <s v="45-64"/>
    <x v="0"/>
    <s v="F"/>
    <s v="R00-R99"/>
    <n v="11"/>
    <x v="5"/>
  </r>
  <r>
    <x v="4"/>
    <s v="45-64"/>
    <x v="0"/>
    <s v="F"/>
    <s v="V01-Y98"/>
    <n v="18"/>
    <x v="6"/>
  </r>
  <r>
    <x v="4"/>
    <s v="45-64"/>
    <x v="0"/>
    <s v="M"/>
    <s v="A00-B99"/>
    <n v="5"/>
    <x v="0"/>
  </r>
  <r>
    <x v="4"/>
    <s v="45-64"/>
    <x v="0"/>
    <s v="M"/>
    <s v="C00-D48"/>
    <n v="148"/>
    <x v="1"/>
  </r>
  <r>
    <x v="4"/>
    <s v="45-64"/>
    <x v="0"/>
    <s v="M"/>
    <s v="E00-E90"/>
    <n v="5"/>
    <x v="2"/>
  </r>
  <r>
    <x v="4"/>
    <s v="45-64"/>
    <x v="0"/>
    <s v="M"/>
    <s v="F00-F99"/>
    <n v="10"/>
    <x v="10"/>
  </r>
  <r>
    <x v="4"/>
    <s v="45-64"/>
    <x v="0"/>
    <s v="M"/>
    <s v="G00-G99"/>
    <n v="8"/>
    <x v="3"/>
  </r>
  <r>
    <x v="4"/>
    <s v="45-64"/>
    <x v="0"/>
    <s v="M"/>
    <s v="I00-I99"/>
    <n v="81"/>
    <x v="8"/>
  </r>
  <r>
    <x v="4"/>
    <s v="45-64"/>
    <x v="0"/>
    <s v="M"/>
    <s v="J00-J99"/>
    <n v="25"/>
    <x v="4"/>
  </r>
  <r>
    <x v="4"/>
    <s v="45-64"/>
    <x v="0"/>
    <s v="M"/>
    <s v="K00-K93"/>
    <n v="28"/>
    <x v="9"/>
  </r>
  <r>
    <x v="4"/>
    <s v="45-64"/>
    <x v="0"/>
    <s v="M"/>
    <s v="L00-L99"/>
    <n v="2"/>
    <x v="5"/>
  </r>
  <r>
    <x v="4"/>
    <s v="45-64"/>
    <x v="0"/>
    <s v="M"/>
    <s v="N00-N99"/>
    <n v="1"/>
    <x v="11"/>
  </r>
  <r>
    <x v="4"/>
    <s v="45-64"/>
    <x v="0"/>
    <s v="M"/>
    <s v="Q00-Q99"/>
    <n v="3"/>
    <x v="5"/>
  </r>
  <r>
    <x v="4"/>
    <s v="45-64"/>
    <x v="0"/>
    <s v="M"/>
    <s v="R00-R99"/>
    <n v="15"/>
    <x v="5"/>
  </r>
  <r>
    <x v="4"/>
    <s v="45-64"/>
    <x v="0"/>
    <s v="M"/>
    <s v="V01-Y98"/>
    <n v="59"/>
    <x v="6"/>
  </r>
  <r>
    <x v="4"/>
    <s v="65-74"/>
    <x v="1"/>
    <s v="F"/>
    <s v="A00-B99"/>
    <n v="5"/>
    <x v="0"/>
  </r>
  <r>
    <x v="4"/>
    <s v="65-74"/>
    <x v="1"/>
    <s v="F"/>
    <s v="C00-D48"/>
    <n v="150"/>
    <x v="1"/>
  </r>
  <r>
    <x v="4"/>
    <s v="65-74"/>
    <x v="1"/>
    <s v="F"/>
    <s v="E00-E90"/>
    <n v="7"/>
    <x v="2"/>
  </r>
  <r>
    <x v="4"/>
    <s v="65-74"/>
    <x v="1"/>
    <s v="F"/>
    <s v="F00-F99"/>
    <n v="8"/>
    <x v="10"/>
  </r>
  <r>
    <x v="4"/>
    <s v="65-74"/>
    <x v="1"/>
    <s v="F"/>
    <s v="G00-G99"/>
    <n v="11"/>
    <x v="3"/>
  </r>
  <r>
    <x v="4"/>
    <s v="65-74"/>
    <x v="1"/>
    <s v="F"/>
    <s v="I00-I99"/>
    <n v="71"/>
    <x v="8"/>
  </r>
  <r>
    <x v="4"/>
    <s v="65-74"/>
    <x v="1"/>
    <s v="F"/>
    <s v="J00-J99"/>
    <n v="11"/>
    <x v="4"/>
  </r>
  <r>
    <x v="4"/>
    <s v="65-74"/>
    <x v="1"/>
    <s v="F"/>
    <s v="K00-K93"/>
    <n v="8"/>
    <x v="9"/>
  </r>
  <r>
    <x v="4"/>
    <s v="65-74"/>
    <x v="1"/>
    <s v="F"/>
    <s v="L00-L99"/>
    <n v="1"/>
    <x v="5"/>
  </r>
  <r>
    <x v="4"/>
    <s v="65-74"/>
    <x v="1"/>
    <s v="F"/>
    <s v="M00-M99"/>
    <n v="3"/>
    <x v="5"/>
  </r>
  <r>
    <x v="4"/>
    <s v="65-74"/>
    <x v="1"/>
    <s v="F"/>
    <s v="N00-N99"/>
    <n v="4"/>
    <x v="11"/>
  </r>
  <r>
    <x v="4"/>
    <s v="65-74"/>
    <x v="1"/>
    <s v="F"/>
    <s v="R00-R99"/>
    <n v="5"/>
    <x v="5"/>
  </r>
  <r>
    <x v="4"/>
    <s v="65-74"/>
    <x v="1"/>
    <s v="F"/>
    <s v="V01-Y98"/>
    <n v="10"/>
    <x v="6"/>
  </r>
  <r>
    <x v="4"/>
    <s v="65-74"/>
    <x v="1"/>
    <s v="M"/>
    <s v="A00-B99"/>
    <n v="11"/>
    <x v="0"/>
  </r>
  <r>
    <x v="4"/>
    <s v="65-74"/>
    <x v="1"/>
    <s v="M"/>
    <s v="C00-D48"/>
    <n v="208"/>
    <x v="1"/>
  </r>
  <r>
    <x v="4"/>
    <s v="65-74"/>
    <x v="1"/>
    <s v="M"/>
    <s v="D50-D89"/>
    <n v="1"/>
    <x v="5"/>
  </r>
  <r>
    <x v="4"/>
    <s v="65-74"/>
    <x v="1"/>
    <s v="M"/>
    <s v="E00-E90"/>
    <n v="8"/>
    <x v="2"/>
  </r>
  <r>
    <x v="4"/>
    <s v="65-74"/>
    <x v="1"/>
    <s v="M"/>
    <s v="F00-F99"/>
    <n v="13"/>
    <x v="10"/>
  </r>
  <r>
    <x v="4"/>
    <s v="65-74"/>
    <x v="1"/>
    <s v="M"/>
    <s v="G00-G99"/>
    <n v="18"/>
    <x v="3"/>
  </r>
  <r>
    <x v="4"/>
    <s v="65-74"/>
    <x v="1"/>
    <s v="M"/>
    <s v="H00-H59"/>
    <n v="1"/>
    <x v="5"/>
  </r>
  <r>
    <x v="4"/>
    <s v="65-74"/>
    <x v="1"/>
    <s v="M"/>
    <s v="I00-I99"/>
    <n v="106"/>
    <x v="8"/>
  </r>
  <r>
    <x v="4"/>
    <s v="65-74"/>
    <x v="1"/>
    <s v="M"/>
    <s v="J00-J99"/>
    <n v="37"/>
    <x v="4"/>
  </r>
  <r>
    <x v="4"/>
    <s v="65-74"/>
    <x v="1"/>
    <s v="M"/>
    <s v="K00-K93"/>
    <n v="27"/>
    <x v="9"/>
  </r>
  <r>
    <x v="4"/>
    <s v="65-74"/>
    <x v="1"/>
    <s v="M"/>
    <s v="M00-M99"/>
    <n v="3"/>
    <x v="5"/>
  </r>
  <r>
    <x v="4"/>
    <s v="65-74"/>
    <x v="1"/>
    <s v="M"/>
    <s v="N00-N99"/>
    <n v="3"/>
    <x v="11"/>
  </r>
  <r>
    <x v="4"/>
    <s v="65-74"/>
    <x v="1"/>
    <s v="M"/>
    <s v="R00-R99"/>
    <n v="28"/>
    <x v="5"/>
  </r>
  <r>
    <x v="4"/>
    <s v="65-74"/>
    <x v="1"/>
    <s v="M"/>
    <s v="V01-Y98"/>
    <n v="12"/>
    <x v="6"/>
  </r>
  <r>
    <x v="4"/>
    <s v="75-84"/>
    <x v="1"/>
    <s v="F"/>
    <s v="A00-B99"/>
    <n v="19"/>
    <x v="0"/>
  </r>
  <r>
    <x v="4"/>
    <s v="75-84"/>
    <x v="1"/>
    <s v="F"/>
    <s v="C00-D48"/>
    <n v="202"/>
    <x v="1"/>
  </r>
  <r>
    <x v="4"/>
    <s v="75-84"/>
    <x v="1"/>
    <s v="F"/>
    <s v="D50-D89"/>
    <n v="5"/>
    <x v="5"/>
  </r>
  <r>
    <x v="4"/>
    <s v="75-84"/>
    <x v="1"/>
    <s v="F"/>
    <s v="E00-E90"/>
    <n v="21"/>
    <x v="2"/>
  </r>
  <r>
    <x v="4"/>
    <s v="75-84"/>
    <x v="1"/>
    <s v="F"/>
    <s v="F00-F99"/>
    <n v="48"/>
    <x v="10"/>
  </r>
  <r>
    <x v="4"/>
    <s v="75-84"/>
    <x v="1"/>
    <s v="F"/>
    <s v="G00-G99"/>
    <n v="44"/>
    <x v="3"/>
  </r>
  <r>
    <x v="4"/>
    <s v="75-84"/>
    <x v="1"/>
    <s v="F"/>
    <s v="I00-I99"/>
    <n v="239"/>
    <x v="8"/>
  </r>
  <r>
    <x v="4"/>
    <s v="75-84"/>
    <x v="1"/>
    <s v="F"/>
    <s v="J00-J99"/>
    <n v="59"/>
    <x v="4"/>
  </r>
  <r>
    <x v="4"/>
    <s v="75-84"/>
    <x v="1"/>
    <s v="F"/>
    <s v="K00-K93"/>
    <n v="28"/>
    <x v="9"/>
  </r>
  <r>
    <x v="4"/>
    <s v="75-84"/>
    <x v="1"/>
    <s v="F"/>
    <s v="M00-M99"/>
    <n v="5"/>
    <x v="5"/>
  </r>
  <r>
    <x v="4"/>
    <s v="75-84"/>
    <x v="1"/>
    <s v="F"/>
    <s v="N00-N99"/>
    <n v="17"/>
    <x v="11"/>
  </r>
  <r>
    <x v="4"/>
    <s v="75-84"/>
    <x v="1"/>
    <s v="F"/>
    <s v="R00-R99"/>
    <n v="30"/>
    <x v="5"/>
  </r>
  <r>
    <x v="4"/>
    <s v="75-84"/>
    <x v="1"/>
    <s v="F"/>
    <s v="V01-Y98"/>
    <n v="28"/>
    <x v="6"/>
  </r>
  <r>
    <x v="4"/>
    <s v="75-84"/>
    <x v="1"/>
    <s v="M"/>
    <s v="A00-B99"/>
    <n v="25"/>
    <x v="0"/>
  </r>
  <r>
    <x v="4"/>
    <s v="75-84"/>
    <x v="1"/>
    <s v="M"/>
    <s v="C00-D48"/>
    <n v="250"/>
    <x v="1"/>
  </r>
  <r>
    <x v="4"/>
    <s v="75-84"/>
    <x v="1"/>
    <s v="M"/>
    <s v="D50-D89"/>
    <n v="2"/>
    <x v="5"/>
  </r>
  <r>
    <x v="4"/>
    <s v="75-84"/>
    <x v="1"/>
    <s v="M"/>
    <s v="E00-E90"/>
    <n v="20"/>
    <x v="2"/>
  </r>
  <r>
    <x v="4"/>
    <s v="75-84"/>
    <x v="1"/>
    <s v="M"/>
    <s v="F00-F99"/>
    <n v="30"/>
    <x v="10"/>
  </r>
  <r>
    <x v="4"/>
    <s v="75-84"/>
    <x v="1"/>
    <s v="M"/>
    <s v="G00-G99"/>
    <n v="35"/>
    <x v="3"/>
  </r>
  <r>
    <x v="4"/>
    <s v="75-84"/>
    <x v="1"/>
    <s v="M"/>
    <s v="I00-I99"/>
    <n v="245"/>
    <x v="8"/>
  </r>
  <r>
    <x v="4"/>
    <s v="75-84"/>
    <x v="1"/>
    <s v="M"/>
    <s v="J00-J99"/>
    <n v="106"/>
    <x v="4"/>
  </r>
  <r>
    <x v="4"/>
    <s v="75-84"/>
    <x v="1"/>
    <s v="M"/>
    <s v="K00-K93"/>
    <n v="28"/>
    <x v="9"/>
  </r>
  <r>
    <x v="4"/>
    <s v="75-84"/>
    <x v="1"/>
    <s v="M"/>
    <s v="M00-M99"/>
    <n v="9"/>
    <x v="5"/>
  </r>
  <r>
    <x v="4"/>
    <s v="75-84"/>
    <x v="1"/>
    <s v="M"/>
    <s v="N00-N99"/>
    <n v="23"/>
    <x v="11"/>
  </r>
  <r>
    <x v="4"/>
    <s v="75-84"/>
    <x v="1"/>
    <s v="M"/>
    <s v="R00-R99"/>
    <n v="20"/>
    <x v="5"/>
  </r>
  <r>
    <x v="4"/>
    <s v="75-84"/>
    <x v="1"/>
    <s v="M"/>
    <s v="V01-Y98"/>
    <n v="25"/>
    <x v="6"/>
  </r>
  <r>
    <x v="4"/>
    <s v="85+"/>
    <x v="1"/>
    <s v="F"/>
    <s v="A00-B99"/>
    <n v="36"/>
    <x v="0"/>
  </r>
  <r>
    <x v="4"/>
    <s v="85+"/>
    <x v="1"/>
    <s v="F"/>
    <s v="C00-D48"/>
    <n v="138"/>
    <x v="1"/>
  </r>
  <r>
    <x v="4"/>
    <s v="85+"/>
    <x v="1"/>
    <s v="F"/>
    <s v="D50-D89"/>
    <n v="5"/>
    <x v="5"/>
  </r>
  <r>
    <x v="4"/>
    <s v="85+"/>
    <x v="1"/>
    <s v="F"/>
    <s v="E00-E90"/>
    <n v="35"/>
    <x v="2"/>
  </r>
  <r>
    <x v="4"/>
    <s v="85+"/>
    <x v="1"/>
    <s v="F"/>
    <s v="F00-F99"/>
    <n v="88"/>
    <x v="10"/>
  </r>
  <r>
    <x v="4"/>
    <s v="85+"/>
    <x v="1"/>
    <s v="F"/>
    <s v="G00-G99"/>
    <n v="54"/>
    <x v="3"/>
  </r>
  <r>
    <x v="4"/>
    <s v="85+"/>
    <x v="1"/>
    <s v="F"/>
    <s v="I00-I99"/>
    <n v="465"/>
    <x v="8"/>
  </r>
  <r>
    <x v="4"/>
    <s v="85+"/>
    <x v="1"/>
    <s v="F"/>
    <s v="J00-J99"/>
    <n v="103"/>
    <x v="4"/>
  </r>
  <r>
    <x v="4"/>
    <s v="85+"/>
    <x v="1"/>
    <s v="F"/>
    <s v="K00-K93"/>
    <n v="42"/>
    <x v="9"/>
  </r>
  <r>
    <x v="4"/>
    <s v="85+"/>
    <x v="1"/>
    <s v="F"/>
    <s v="L00-L99"/>
    <n v="6"/>
    <x v="5"/>
  </r>
  <r>
    <x v="4"/>
    <s v="85+"/>
    <x v="1"/>
    <s v="F"/>
    <s v="M00-M99"/>
    <n v="10"/>
    <x v="5"/>
  </r>
  <r>
    <x v="4"/>
    <s v="85+"/>
    <x v="1"/>
    <s v="F"/>
    <s v="N00-N99"/>
    <n v="44"/>
    <x v="11"/>
  </r>
  <r>
    <x v="4"/>
    <s v="85+"/>
    <x v="1"/>
    <s v="F"/>
    <s v="R00-R99"/>
    <n v="108"/>
    <x v="5"/>
  </r>
  <r>
    <x v="4"/>
    <s v="85+"/>
    <x v="1"/>
    <s v="F"/>
    <s v="V01-Y98"/>
    <n v="33"/>
    <x v="6"/>
  </r>
  <r>
    <x v="4"/>
    <s v="85+"/>
    <x v="1"/>
    <s v="M"/>
    <s v="A00-B99"/>
    <n v="22"/>
    <x v="0"/>
  </r>
  <r>
    <x v="4"/>
    <s v="85+"/>
    <x v="1"/>
    <s v="M"/>
    <s v="C00-D48"/>
    <n v="135"/>
    <x v="1"/>
  </r>
  <r>
    <x v="4"/>
    <s v="85+"/>
    <x v="1"/>
    <s v="M"/>
    <s v="D50-D89"/>
    <n v="4"/>
    <x v="5"/>
  </r>
  <r>
    <x v="4"/>
    <s v="85+"/>
    <x v="1"/>
    <s v="M"/>
    <s v="E00-E90"/>
    <n v="14"/>
    <x v="2"/>
  </r>
  <r>
    <x v="4"/>
    <s v="85+"/>
    <x v="1"/>
    <s v="M"/>
    <s v="F00-F99"/>
    <n v="42"/>
    <x v="10"/>
  </r>
  <r>
    <x v="4"/>
    <s v="85+"/>
    <x v="1"/>
    <s v="M"/>
    <s v="G00-G99"/>
    <n v="23"/>
    <x v="3"/>
  </r>
  <r>
    <x v="4"/>
    <s v="85+"/>
    <x v="1"/>
    <s v="M"/>
    <s v="I00-I99"/>
    <n v="238"/>
    <x v="8"/>
  </r>
  <r>
    <x v="4"/>
    <s v="85+"/>
    <x v="1"/>
    <s v="M"/>
    <s v="J00-J99"/>
    <n v="79"/>
    <x v="4"/>
  </r>
  <r>
    <x v="4"/>
    <s v="85+"/>
    <x v="1"/>
    <s v="M"/>
    <s v="K00-K93"/>
    <n v="28"/>
    <x v="9"/>
  </r>
  <r>
    <x v="4"/>
    <s v="85+"/>
    <x v="1"/>
    <s v="M"/>
    <s v="M00-M99"/>
    <n v="4"/>
    <x v="5"/>
  </r>
  <r>
    <x v="4"/>
    <s v="85+"/>
    <x v="1"/>
    <s v="M"/>
    <s v="N00-N99"/>
    <n v="22"/>
    <x v="11"/>
  </r>
  <r>
    <x v="4"/>
    <s v="85+"/>
    <x v="1"/>
    <s v="M"/>
    <s v="R00-R99"/>
    <n v="32"/>
    <x v="5"/>
  </r>
  <r>
    <x v="4"/>
    <s v="85+"/>
    <x v="1"/>
    <s v="M"/>
    <s v="V01-Y98"/>
    <n v="28"/>
    <x v="6"/>
  </r>
  <r>
    <x v="5"/>
    <s v="0-24"/>
    <x v="0"/>
    <s v="F"/>
    <s v="C00-D48"/>
    <n v="3"/>
    <x v="1"/>
  </r>
  <r>
    <x v="5"/>
    <s v="0-24"/>
    <x v="0"/>
    <s v="F"/>
    <s v="D50-D89"/>
    <n v="1"/>
    <x v="5"/>
  </r>
  <r>
    <x v="5"/>
    <s v="0-24"/>
    <x v="0"/>
    <s v="F"/>
    <s v="E00-E90"/>
    <n v="1"/>
    <x v="2"/>
  </r>
  <r>
    <x v="5"/>
    <s v="0-24"/>
    <x v="0"/>
    <s v="F"/>
    <s v="G00-G99"/>
    <n v="2"/>
    <x v="3"/>
  </r>
  <r>
    <x v="5"/>
    <s v="0-24"/>
    <x v="0"/>
    <s v="F"/>
    <s v="I00-I99"/>
    <n v="1"/>
    <x v="8"/>
  </r>
  <r>
    <x v="5"/>
    <s v="0-24"/>
    <x v="0"/>
    <s v="F"/>
    <s v="P00-P96"/>
    <n v="7"/>
    <x v="5"/>
  </r>
  <r>
    <x v="5"/>
    <s v="0-24"/>
    <x v="0"/>
    <s v="F"/>
    <s v="Q00-Q99"/>
    <n v="3"/>
    <x v="5"/>
  </r>
  <r>
    <x v="5"/>
    <s v="0-24"/>
    <x v="0"/>
    <s v="F"/>
    <s v="R00-R99"/>
    <n v="1"/>
    <x v="5"/>
  </r>
  <r>
    <x v="5"/>
    <s v="0-24"/>
    <x v="0"/>
    <s v="F"/>
    <s v="V01-Y98"/>
    <n v="5"/>
    <x v="6"/>
  </r>
  <r>
    <x v="5"/>
    <s v="0-24"/>
    <x v="0"/>
    <s v="M"/>
    <s v="C00-D48"/>
    <n v="1"/>
    <x v="1"/>
  </r>
  <r>
    <x v="5"/>
    <s v="0-24"/>
    <x v="0"/>
    <s v="M"/>
    <s v="E00-E90"/>
    <n v="1"/>
    <x v="2"/>
  </r>
  <r>
    <x v="5"/>
    <s v="0-24"/>
    <x v="0"/>
    <s v="M"/>
    <s v="G00-G99"/>
    <n v="2"/>
    <x v="3"/>
  </r>
  <r>
    <x v="5"/>
    <s v="0-24"/>
    <x v="0"/>
    <s v="M"/>
    <s v="P00-P96"/>
    <n v="1"/>
    <x v="5"/>
  </r>
  <r>
    <x v="5"/>
    <s v="0-24"/>
    <x v="0"/>
    <s v="M"/>
    <s v="Q00-Q99"/>
    <n v="3"/>
    <x v="5"/>
  </r>
  <r>
    <x v="5"/>
    <s v="0-24"/>
    <x v="0"/>
    <s v="M"/>
    <s v="R00-R99"/>
    <n v="2"/>
    <x v="5"/>
  </r>
  <r>
    <x v="5"/>
    <s v="0-24"/>
    <x v="0"/>
    <s v="M"/>
    <s v="V01-Y98"/>
    <n v="10"/>
    <x v="6"/>
  </r>
  <r>
    <x v="5"/>
    <s v="25-44"/>
    <x v="0"/>
    <s v="F"/>
    <s v="C00-D48"/>
    <n v="12"/>
    <x v="1"/>
  </r>
  <r>
    <x v="5"/>
    <s v="25-44"/>
    <x v="0"/>
    <s v="F"/>
    <s v="F00-F99"/>
    <n v="1"/>
    <x v="10"/>
  </r>
  <r>
    <x v="5"/>
    <s v="25-44"/>
    <x v="0"/>
    <s v="F"/>
    <s v="G00-G99"/>
    <n v="1"/>
    <x v="3"/>
  </r>
  <r>
    <x v="5"/>
    <s v="25-44"/>
    <x v="0"/>
    <s v="F"/>
    <s v="I00-I99"/>
    <n v="4"/>
    <x v="8"/>
  </r>
  <r>
    <x v="5"/>
    <s v="25-44"/>
    <x v="0"/>
    <s v="F"/>
    <s v="K00-K93"/>
    <n v="2"/>
    <x v="9"/>
  </r>
  <r>
    <x v="5"/>
    <s v="25-44"/>
    <x v="0"/>
    <s v="F"/>
    <s v="M00-M99"/>
    <n v="1"/>
    <x v="5"/>
  </r>
  <r>
    <x v="5"/>
    <s v="25-44"/>
    <x v="0"/>
    <s v="F"/>
    <s v="O00-O99"/>
    <n v="1"/>
    <x v="5"/>
  </r>
  <r>
    <x v="5"/>
    <s v="25-44"/>
    <x v="0"/>
    <s v="F"/>
    <s v="Q00-Q99"/>
    <n v="1"/>
    <x v="5"/>
  </r>
  <r>
    <x v="5"/>
    <s v="25-44"/>
    <x v="0"/>
    <s v="F"/>
    <s v="R00-R99"/>
    <n v="5"/>
    <x v="5"/>
  </r>
  <r>
    <x v="5"/>
    <s v="25-44"/>
    <x v="0"/>
    <s v="F"/>
    <s v="V01-Y98"/>
    <n v="11"/>
    <x v="6"/>
  </r>
  <r>
    <x v="5"/>
    <s v="25-44"/>
    <x v="0"/>
    <s v="M"/>
    <s v="A00-B99"/>
    <n v="1"/>
    <x v="0"/>
  </r>
  <r>
    <x v="5"/>
    <s v="25-44"/>
    <x v="0"/>
    <s v="M"/>
    <s v="C00-D48"/>
    <n v="6"/>
    <x v="1"/>
  </r>
  <r>
    <x v="5"/>
    <s v="25-44"/>
    <x v="0"/>
    <s v="M"/>
    <s v="D50-D89"/>
    <n v="1"/>
    <x v="5"/>
  </r>
  <r>
    <x v="5"/>
    <s v="25-44"/>
    <x v="0"/>
    <s v="M"/>
    <s v="F00-F99"/>
    <n v="2"/>
    <x v="10"/>
  </r>
  <r>
    <x v="5"/>
    <s v="25-44"/>
    <x v="0"/>
    <s v="M"/>
    <s v="G00-G99"/>
    <n v="2"/>
    <x v="3"/>
  </r>
  <r>
    <x v="5"/>
    <s v="25-44"/>
    <x v="0"/>
    <s v="M"/>
    <s v="I00-I99"/>
    <n v="2"/>
    <x v="8"/>
  </r>
  <r>
    <x v="5"/>
    <s v="25-44"/>
    <x v="0"/>
    <s v="M"/>
    <s v="K00-K93"/>
    <n v="2"/>
    <x v="9"/>
  </r>
  <r>
    <x v="5"/>
    <s v="25-44"/>
    <x v="0"/>
    <s v="M"/>
    <s v="R00-R99"/>
    <n v="6"/>
    <x v="5"/>
  </r>
  <r>
    <x v="5"/>
    <s v="25-44"/>
    <x v="0"/>
    <s v="M"/>
    <s v="V01-Y98"/>
    <n v="35"/>
    <x v="6"/>
  </r>
  <r>
    <x v="5"/>
    <s v="45-64"/>
    <x v="0"/>
    <s v="F"/>
    <s v="A00-B99"/>
    <n v="6"/>
    <x v="0"/>
  </r>
  <r>
    <x v="5"/>
    <s v="45-64"/>
    <x v="0"/>
    <s v="F"/>
    <s v="C00-D48"/>
    <n v="117"/>
    <x v="1"/>
  </r>
  <r>
    <x v="5"/>
    <s v="45-64"/>
    <x v="0"/>
    <s v="F"/>
    <s v="E00-E90"/>
    <n v="1"/>
    <x v="2"/>
  </r>
  <r>
    <x v="5"/>
    <s v="45-64"/>
    <x v="0"/>
    <s v="F"/>
    <s v="F00-F99"/>
    <n v="3"/>
    <x v="10"/>
  </r>
  <r>
    <x v="5"/>
    <s v="45-64"/>
    <x v="0"/>
    <s v="F"/>
    <s v="G00-G99"/>
    <n v="6"/>
    <x v="3"/>
  </r>
  <r>
    <x v="5"/>
    <s v="45-64"/>
    <x v="0"/>
    <s v="F"/>
    <s v="I00-I99"/>
    <n v="21"/>
    <x v="8"/>
  </r>
  <r>
    <x v="5"/>
    <s v="45-64"/>
    <x v="0"/>
    <s v="F"/>
    <s v="J00-J99"/>
    <n v="11"/>
    <x v="4"/>
  </r>
  <r>
    <x v="5"/>
    <s v="45-64"/>
    <x v="0"/>
    <s v="F"/>
    <s v="K00-K93"/>
    <n v="11"/>
    <x v="9"/>
  </r>
  <r>
    <x v="5"/>
    <s v="45-64"/>
    <x v="0"/>
    <s v="F"/>
    <s v="N00-N99"/>
    <n v="3"/>
    <x v="11"/>
  </r>
  <r>
    <x v="5"/>
    <s v="45-64"/>
    <x v="0"/>
    <s v="F"/>
    <s v="Q00-Q99"/>
    <n v="2"/>
    <x v="5"/>
  </r>
  <r>
    <x v="5"/>
    <s v="45-64"/>
    <x v="0"/>
    <s v="F"/>
    <s v="R00-R99"/>
    <n v="8"/>
    <x v="5"/>
  </r>
  <r>
    <x v="5"/>
    <s v="45-64"/>
    <x v="0"/>
    <s v="F"/>
    <s v="V01-Y98"/>
    <n v="28"/>
    <x v="6"/>
  </r>
  <r>
    <x v="5"/>
    <s v="45-64"/>
    <x v="0"/>
    <s v="M"/>
    <s v="A00-B99"/>
    <n v="7"/>
    <x v="0"/>
  </r>
  <r>
    <x v="5"/>
    <s v="45-64"/>
    <x v="0"/>
    <s v="M"/>
    <s v="C00-D48"/>
    <n v="172"/>
    <x v="1"/>
  </r>
  <r>
    <x v="5"/>
    <s v="45-64"/>
    <x v="0"/>
    <s v="M"/>
    <s v="E00-E90"/>
    <n v="6"/>
    <x v="2"/>
  </r>
  <r>
    <x v="5"/>
    <s v="45-64"/>
    <x v="0"/>
    <s v="M"/>
    <s v="F00-F99"/>
    <n v="11"/>
    <x v="10"/>
  </r>
  <r>
    <x v="5"/>
    <s v="45-64"/>
    <x v="0"/>
    <s v="M"/>
    <s v="G00-G99"/>
    <n v="11"/>
    <x v="3"/>
  </r>
  <r>
    <x v="5"/>
    <s v="45-64"/>
    <x v="0"/>
    <s v="M"/>
    <s v="I00-I99"/>
    <n v="60"/>
    <x v="8"/>
  </r>
  <r>
    <x v="5"/>
    <s v="45-64"/>
    <x v="0"/>
    <s v="M"/>
    <s v="J00-J99"/>
    <n v="24"/>
    <x v="4"/>
  </r>
  <r>
    <x v="5"/>
    <s v="45-64"/>
    <x v="0"/>
    <s v="M"/>
    <s v="K00-K93"/>
    <n v="23"/>
    <x v="9"/>
  </r>
  <r>
    <x v="5"/>
    <s v="45-64"/>
    <x v="0"/>
    <s v="M"/>
    <s v="M00-M99"/>
    <n v="1"/>
    <x v="5"/>
  </r>
  <r>
    <x v="5"/>
    <s v="45-64"/>
    <x v="0"/>
    <s v="M"/>
    <s v="N00-N99"/>
    <n v="3"/>
    <x v="11"/>
  </r>
  <r>
    <x v="5"/>
    <s v="45-64"/>
    <x v="0"/>
    <s v="M"/>
    <s v="Q00-Q99"/>
    <n v="4"/>
    <x v="5"/>
  </r>
  <r>
    <x v="5"/>
    <s v="45-64"/>
    <x v="0"/>
    <s v="M"/>
    <s v="R00-R99"/>
    <n v="13"/>
    <x v="5"/>
  </r>
  <r>
    <x v="5"/>
    <s v="45-64"/>
    <x v="0"/>
    <s v="M"/>
    <s v="V01-Y98"/>
    <n v="53"/>
    <x v="6"/>
  </r>
  <r>
    <x v="5"/>
    <s v="65-74"/>
    <x v="1"/>
    <s v="F"/>
    <s v="A00-B99"/>
    <n v="2"/>
    <x v="0"/>
  </r>
  <r>
    <x v="5"/>
    <s v="65-74"/>
    <x v="1"/>
    <s v="F"/>
    <s v="C00-D48"/>
    <n v="123"/>
    <x v="1"/>
  </r>
  <r>
    <x v="5"/>
    <s v="65-74"/>
    <x v="1"/>
    <s v="F"/>
    <s v="E00-E90"/>
    <n v="7"/>
    <x v="2"/>
  </r>
  <r>
    <x v="5"/>
    <s v="65-74"/>
    <x v="1"/>
    <s v="F"/>
    <s v="F00-F99"/>
    <n v="5"/>
    <x v="10"/>
  </r>
  <r>
    <x v="5"/>
    <s v="65-74"/>
    <x v="1"/>
    <s v="F"/>
    <s v="G00-G99"/>
    <n v="13"/>
    <x v="3"/>
  </r>
  <r>
    <x v="5"/>
    <s v="65-74"/>
    <x v="1"/>
    <s v="F"/>
    <s v="I00-I99"/>
    <n v="45"/>
    <x v="8"/>
  </r>
  <r>
    <x v="5"/>
    <s v="65-74"/>
    <x v="1"/>
    <s v="F"/>
    <s v="J00-J99"/>
    <n v="22"/>
    <x v="4"/>
  </r>
  <r>
    <x v="5"/>
    <s v="65-74"/>
    <x v="1"/>
    <s v="F"/>
    <s v="K00-K93"/>
    <n v="14"/>
    <x v="9"/>
  </r>
  <r>
    <x v="5"/>
    <s v="65-74"/>
    <x v="1"/>
    <s v="F"/>
    <s v="L00-L99"/>
    <n v="1"/>
    <x v="5"/>
  </r>
  <r>
    <x v="5"/>
    <s v="65-74"/>
    <x v="1"/>
    <s v="F"/>
    <s v="N00-N99"/>
    <n v="2"/>
    <x v="11"/>
  </r>
  <r>
    <x v="5"/>
    <s v="65-74"/>
    <x v="1"/>
    <s v="F"/>
    <s v="R00-R99"/>
    <n v="6"/>
    <x v="5"/>
  </r>
  <r>
    <x v="5"/>
    <s v="65-74"/>
    <x v="1"/>
    <s v="F"/>
    <s v="V01-Y98"/>
    <n v="9"/>
    <x v="6"/>
  </r>
  <r>
    <x v="5"/>
    <s v="65-74"/>
    <x v="1"/>
    <s v="M"/>
    <s v="A00-B99"/>
    <n v="9"/>
    <x v="0"/>
  </r>
  <r>
    <x v="5"/>
    <s v="65-74"/>
    <x v="1"/>
    <s v="M"/>
    <s v="C00-D48"/>
    <n v="229"/>
    <x v="1"/>
  </r>
  <r>
    <x v="5"/>
    <s v="65-74"/>
    <x v="1"/>
    <s v="M"/>
    <s v="D50-D89"/>
    <n v="1"/>
    <x v="5"/>
  </r>
  <r>
    <x v="5"/>
    <s v="65-74"/>
    <x v="1"/>
    <s v="M"/>
    <s v="E00-E90"/>
    <n v="15"/>
    <x v="2"/>
  </r>
  <r>
    <x v="5"/>
    <s v="65-74"/>
    <x v="1"/>
    <s v="M"/>
    <s v="F00-F99"/>
    <n v="8"/>
    <x v="10"/>
  </r>
  <r>
    <x v="5"/>
    <s v="65-74"/>
    <x v="1"/>
    <s v="M"/>
    <s v="G00-G99"/>
    <n v="12"/>
    <x v="3"/>
  </r>
  <r>
    <x v="5"/>
    <s v="65-74"/>
    <x v="1"/>
    <s v="M"/>
    <s v="I00-I99"/>
    <n v="83"/>
    <x v="8"/>
  </r>
  <r>
    <x v="5"/>
    <s v="65-74"/>
    <x v="1"/>
    <s v="M"/>
    <s v="J00-J99"/>
    <n v="33"/>
    <x v="4"/>
  </r>
  <r>
    <x v="5"/>
    <s v="65-74"/>
    <x v="1"/>
    <s v="M"/>
    <s v="K00-K93"/>
    <n v="15"/>
    <x v="9"/>
  </r>
  <r>
    <x v="5"/>
    <s v="65-74"/>
    <x v="1"/>
    <s v="M"/>
    <s v="M00-M99"/>
    <n v="3"/>
    <x v="5"/>
  </r>
  <r>
    <x v="5"/>
    <s v="65-74"/>
    <x v="1"/>
    <s v="M"/>
    <s v="N00-N99"/>
    <n v="6"/>
    <x v="11"/>
  </r>
  <r>
    <x v="5"/>
    <s v="65-74"/>
    <x v="1"/>
    <s v="M"/>
    <s v="R00-R99"/>
    <n v="25"/>
    <x v="5"/>
  </r>
  <r>
    <x v="5"/>
    <s v="65-74"/>
    <x v="1"/>
    <s v="M"/>
    <s v="V01-Y98"/>
    <n v="18"/>
    <x v="6"/>
  </r>
  <r>
    <x v="5"/>
    <s v="75-84"/>
    <x v="1"/>
    <s v="F"/>
    <s v="A00-B99"/>
    <n v="17"/>
    <x v="0"/>
  </r>
  <r>
    <x v="5"/>
    <s v="75-84"/>
    <x v="1"/>
    <s v="F"/>
    <s v="C00-D48"/>
    <n v="184"/>
    <x v="1"/>
  </r>
  <r>
    <x v="5"/>
    <s v="75-84"/>
    <x v="1"/>
    <s v="F"/>
    <s v="D50-D89"/>
    <n v="2"/>
    <x v="5"/>
  </r>
  <r>
    <x v="5"/>
    <s v="75-84"/>
    <x v="1"/>
    <s v="F"/>
    <s v="E00-E90"/>
    <n v="20"/>
    <x v="2"/>
  </r>
  <r>
    <x v="5"/>
    <s v="75-84"/>
    <x v="1"/>
    <s v="F"/>
    <s v="F00-F99"/>
    <n v="47"/>
    <x v="10"/>
  </r>
  <r>
    <x v="5"/>
    <s v="75-84"/>
    <x v="1"/>
    <s v="F"/>
    <s v="G00-G99"/>
    <n v="44"/>
    <x v="3"/>
  </r>
  <r>
    <x v="5"/>
    <s v="75-84"/>
    <x v="1"/>
    <s v="F"/>
    <s v="I00-I99"/>
    <n v="214"/>
    <x v="8"/>
  </r>
  <r>
    <x v="5"/>
    <s v="75-84"/>
    <x v="1"/>
    <s v="F"/>
    <s v="J00-J99"/>
    <n v="49"/>
    <x v="4"/>
  </r>
  <r>
    <x v="5"/>
    <s v="75-84"/>
    <x v="1"/>
    <s v="F"/>
    <s v="K00-K93"/>
    <n v="23"/>
    <x v="9"/>
  </r>
  <r>
    <x v="5"/>
    <s v="75-84"/>
    <x v="1"/>
    <s v="F"/>
    <s v="M00-M99"/>
    <n v="3"/>
    <x v="5"/>
  </r>
  <r>
    <x v="5"/>
    <s v="75-84"/>
    <x v="1"/>
    <s v="F"/>
    <s v="N00-N99"/>
    <n v="20"/>
    <x v="11"/>
  </r>
  <r>
    <x v="5"/>
    <s v="75-84"/>
    <x v="1"/>
    <s v="F"/>
    <s v="R00-R99"/>
    <n v="21"/>
    <x v="5"/>
  </r>
  <r>
    <x v="5"/>
    <s v="75-84"/>
    <x v="1"/>
    <s v="F"/>
    <s v="V01-Y98"/>
    <n v="28"/>
    <x v="6"/>
  </r>
  <r>
    <x v="5"/>
    <s v="75-84"/>
    <x v="1"/>
    <s v="M"/>
    <s v="A00-B99"/>
    <n v="20"/>
    <x v="0"/>
  </r>
  <r>
    <x v="5"/>
    <s v="75-84"/>
    <x v="1"/>
    <s v="M"/>
    <s v="C00-D48"/>
    <n v="295"/>
    <x v="1"/>
  </r>
  <r>
    <x v="5"/>
    <s v="75-84"/>
    <x v="1"/>
    <s v="M"/>
    <s v="D50-D89"/>
    <n v="6"/>
    <x v="5"/>
  </r>
  <r>
    <x v="5"/>
    <s v="75-84"/>
    <x v="1"/>
    <s v="M"/>
    <s v="E00-E90"/>
    <n v="14"/>
    <x v="2"/>
  </r>
  <r>
    <x v="5"/>
    <s v="75-84"/>
    <x v="1"/>
    <s v="M"/>
    <s v="F00-F99"/>
    <n v="23"/>
    <x v="10"/>
  </r>
  <r>
    <x v="5"/>
    <s v="75-84"/>
    <x v="1"/>
    <s v="M"/>
    <s v="G00-G99"/>
    <n v="54"/>
    <x v="3"/>
  </r>
  <r>
    <x v="5"/>
    <s v="75-84"/>
    <x v="1"/>
    <s v="M"/>
    <s v="I00-I99"/>
    <n v="258"/>
    <x v="8"/>
  </r>
  <r>
    <x v="5"/>
    <s v="75-84"/>
    <x v="1"/>
    <s v="M"/>
    <s v="J00-J99"/>
    <n v="90"/>
    <x v="4"/>
  </r>
  <r>
    <x v="5"/>
    <s v="75-84"/>
    <x v="1"/>
    <s v="M"/>
    <s v="K00-K93"/>
    <n v="33"/>
    <x v="9"/>
  </r>
  <r>
    <x v="5"/>
    <s v="75-84"/>
    <x v="1"/>
    <s v="M"/>
    <s v="M00-M99"/>
    <n v="5"/>
    <x v="5"/>
  </r>
  <r>
    <x v="5"/>
    <s v="75-84"/>
    <x v="1"/>
    <s v="M"/>
    <s v="N00-N99"/>
    <n v="19"/>
    <x v="11"/>
  </r>
  <r>
    <x v="5"/>
    <s v="75-84"/>
    <x v="1"/>
    <s v="M"/>
    <s v="R00-R99"/>
    <n v="36"/>
    <x v="5"/>
  </r>
  <r>
    <x v="5"/>
    <s v="75-84"/>
    <x v="1"/>
    <s v="M"/>
    <s v="V01-Y98"/>
    <n v="20"/>
    <x v="6"/>
  </r>
  <r>
    <x v="5"/>
    <s v="85+"/>
    <x v="1"/>
    <s v="F"/>
    <s v="A00-B99"/>
    <n v="24"/>
    <x v="0"/>
  </r>
  <r>
    <x v="5"/>
    <s v="85+"/>
    <x v="1"/>
    <s v="F"/>
    <s v="C00-D48"/>
    <n v="127"/>
    <x v="1"/>
  </r>
  <r>
    <x v="5"/>
    <s v="85+"/>
    <x v="1"/>
    <s v="F"/>
    <s v="D50-D89"/>
    <n v="3"/>
    <x v="5"/>
  </r>
  <r>
    <x v="5"/>
    <s v="85+"/>
    <x v="1"/>
    <s v="F"/>
    <s v="E00-E90"/>
    <n v="25"/>
    <x v="2"/>
  </r>
  <r>
    <x v="5"/>
    <s v="85+"/>
    <x v="1"/>
    <s v="F"/>
    <s v="F00-F99"/>
    <n v="110"/>
    <x v="10"/>
  </r>
  <r>
    <x v="5"/>
    <s v="85+"/>
    <x v="1"/>
    <s v="F"/>
    <s v="G00-G99"/>
    <n v="65"/>
    <x v="3"/>
  </r>
  <r>
    <x v="5"/>
    <s v="85+"/>
    <x v="1"/>
    <s v="F"/>
    <s v="I00-I99"/>
    <n v="497"/>
    <x v="8"/>
  </r>
  <r>
    <x v="5"/>
    <s v="85+"/>
    <x v="1"/>
    <s v="F"/>
    <s v="J00-J99"/>
    <n v="116"/>
    <x v="4"/>
  </r>
  <r>
    <x v="5"/>
    <s v="85+"/>
    <x v="1"/>
    <s v="F"/>
    <s v="K00-K93"/>
    <n v="50"/>
    <x v="9"/>
  </r>
  <r>
    <x v="5"/>
    <s v="85+"/>
    <x v="1"/>
    <s v="F"/>
    <s v="L00-L99"/>
    <n v="9"/>
    <x v="5"/>
  </r>
  <r>
    <x v="5"/>
    <s v="85+"/>
    <x v="1"/>
    <s v="F"/>
    <s v="M00-M99"/>
    <n v="9"/>
    <x v="5"/>
  </r>
  <r>
    <x v="5"/>
    <s v="85+"/>
    <x v="1"/>
    <s v="F"/>
    <s v="N00-N99"/>
    <n v="31"/>
    <x v="11"/>
  </r>
  <r>
    <x v="5"/>
    <s v="85+"/>
    <x v="1"/>
    <s v="F"/>
    <s v="R00-R99"/>
    <n v="99"/>
    <x v="5"/>
  </r>
  <r>
    <x v="5"/>
    <s v="85+"/>
    <x v="1"/>
    <s v="F"/>
    <s v="V01-Y98"/>
    <n v="43"/>
    <x v="6"/>
  </r>
  <r>
    <x v="5"/>
    <s v="85+"/>
    <x v="1"/>
    <s v="M"/>
    <s v="A00-B99"/>
    <n v="18"/>
    <x v="0"/>
  </r>
  <r>
    <x v="5"/>
    <s v="85+"/>
    <x v="1"/>
    <s v="M"/>
    <s v="C00-D48"/>
    <n v="154"/>
    <x v="1"/>
  </r>
  <r>
    <x v="5"/>
    <s v="85+"/>
    <x v="1"/>
    <s v="M"/>
    <s v="D50-D89"/>
    <n v="3"/>
    <x v="5"/>
  </r>
  <r>
    <x v="5"/>
    <s v="85+"/>
    <x v="1"/>
    <s v="M"/>
    <s v="E00-E90"/>
    <n v="12"/>
    <x v="2"/>
  </r>
  <r>
    <x v="5"/>
    <s v="85+"/>
    <x v="1"/>
    <s v="M"/>
    <s v="F00-F99"/>
    <n v="36"/>
    <x v="10"/>
  </r>
  <r>
    <x v="5"/>
    <s v="85+"/>
    <x v="1"/>
    <s v="M"/>
    <s v="G00-G99"/>
    <n v="37"/>
    <x v="3"/>
  </r>
  <r>
    <x v="5"/>
    <s v="85+"/>
    <x v="1"/>
    <s v="M"/>
    <s v="I00-I99"/>
    <n v="253"/>
    <x v="8"/>
  </r>
  <r>
    <x v="5"/>
    <s v="85+"/>
    <x v="1"/>
    <s v="M"/>
    <s v="J00-J99"/>
    <n v="102"/>
    <x v="4"/>
  </r>
  <r>
    <x v="5"/>
    <s v="85+"/>
    <x v="1"/>
    <s v="M"/>
    <s v="K00-K93"/>
    <n v="21"/>
    <x v="9"/>
  </r>
  <r>
    <x v="5"/>
    <s v="85+"/>
    <x v="1"/>
    <s v="M"/>
    <s v="L00-L99"/>
    <n v="1"/>
    <x v="5"/>
  </r>
  <r>
    <x v="5"/>
    <s v="85+"/>
    <x v="1"/>
    <s v="M"/>
    <s v="M00-M99"/>
    <n v="1"/>
    <x v="5"/>
  </r>
  <r>
    <x v="5"/>
    <s v="85+"/>
    <x v="1"/>
    <s v="M"/>
    <s v="N00-N99"/>
    <n v="26"/>
    <x v="11"/>
  </r>
  <r>
    <x v="5"/>
    <s v="85+"/>
    <x v="1"/>
    <s v="M"/>
    <s v="R00-R99"/>
    <n v="44"/>
    <x v="5"/>
  </r>
  <r>
    <x v="5"/>
    <s v="85+"/>
    <x v="1"/>
    <s v="M"/>
    <s v="V01-Y98"/>
    <n v="16"/>
    <x v="6"/>
  </r>
  <r>
    <x v="6"/>
    <s v="0-24"/>
    <x v="0"/>
    <s v="F"/>
    <s v="A00-B99"/>
    <n v="1"/>
    <x v="0"/>
  </r>
  <r>
    <x v="6"/>
    <s v="0-24"/>
    <x v="0"/>
    <s v="F"/>
    <s v="D50-D89"/>
    <n v="1"/>
    <x v="5"/>
  </r>
  <r>
    <x v="6"/>
    <s v="0-24"/>
    <x v="0"/>
    <s v="F"/>
    <s v="P00-P96"/>
    <n v="12"/>
    <x v="5"/>
  </r>
  <r>
    <x v="6"/>
    <s v="0-24"/>
    <x v="0"/>
    <s v="F"/>
    <s v="Q00-Q99"/>
    <n v="2"/>
    <x v="5"/>
  </r>
  <r>
    <x v="6"/>
    <s v="0-24"/>
    <x v="0"/>
    <s v="F"/>
    <s v="R00-R99"/>
    <n v="1"/>
    <x v="5"/>
  </r>
  <r>
    <x v="6"/>
    <s v="0-24"/>
    <x v="0"/>
    <s v="F"/>
    <s v="V01-Y98"/>
    <n v="2"/>
    <x v="6"/>
  </r>
  <r>
    <x v="6"/>
    <s v="0-24"/>
    <x v="0"/>
    <s v="M"/>
    <s v="C00-D48"/>
    <n v="4"/>
    <x v="1"/>
  </r>
  <r>
    <x v="6"/>
    <s v="0-24"/>
    <x v="0"/>
    <s v="M"/>
    <s v="F00-F99"/>
    <n v="1"/>
    <x v="10"/>
  </r>
  <r>
    <x v="6"/>
    <s v="0-24"/>
    <x v="0"/>
    <s v="M"/>
    <s v="I00-I99"/>
    <n v="2"/>
    <x v="8"/>
  </r>
  <r>
    <x v="6"/>
    <s v="0-24"/>
    <x v="0"/>
    <s v="M"/>
    <s v="P00-P96"/>
    <n v="4"/>
    <x v="5"/>
  </r>
  <r>
    <x v="6"/>
    <s v="0-24"/>
    <x v="0"/>
    <s v="M"/>
    <s v="Q00-Q99"/>
    <n v="4"/>
    <x v="5"/>
  </r>
  <r>
    <x v="6"/>
    <s v="0-24"/>
    <x v="0"/>
    <s v="M"/>
    <s v="R00-R99"/>
    <n v="1"/>
    <x v="5"/>
  </r>
  <r>
    <x v="6"/>
    <s v="0-24"/>
    <x v="0"/>
    <s v="M"/>
    <s v="V01-Y98"/>
    <n v="5"/>
    <x v="6"/>
  </r>
  <r>
    <x v="6"/>
    <s v="25-44"/>
    <x v="0"/>
    <s v="F"/>
    <s v="A00-B99"/>
    <n v="1"/>
    <x v="0"/>
  </r>
  <r>
    <x v="6"/>
    <s v="25-44"/>
    <x v="0"/>
    <s v="F"/>
    <s v="C00-D48"/>
    <n v="12"/>
    <x v="1"/>
  </r>
  <r>
    <x v="6"/>
    <s v="25-44"/>
    <x v="0"/>
    <s v="F"/>
    <s v="E00-E90"/>
    <n v="1"/>
    <x v="2"/>
  </r>
  <r>
    <x v="6"/>
    <s v="25-44"/>
    <x v="0"/>
    <s v="F"/>
    <s v="I00-I99"/>
    <n v="2"/>
    <x v="8"/>
  </r>
  <r>
    <x v="6"/>
    <s v="25-44"/>
    <x v="0"/>
    <s v="F"/>
    <s v="J00-J99"/>
    <n v="1"/>
    <x v="4"/>
  </r>
  <r>
    <x v="6"/>
    <s v="25-44"/>
    <x v="0"/>
    <s v="F"/>
    <s v="Q00-Q99"/>
    <n v="2"/>
    <x v="5"/>
  </r>
  <r>
    <x v="6"/>
    <s v="25-44"/>
    <x v="0"/>
    <s v="F"/>
    <s v="R00-R99"/>
    <n v="1"/>
    <x v="5"/>
  </r>
  <r>
    <x v="6"/>
    <s v="25-44"/>
    <x v="0"/>
    <s v="F"/>
    <s v="V01-Y98"/>
    <n v="8"/>
    <x v="6"/>
  </r>
  <r>
    <x v="6"/>
    <s v="25-44"/>
    <x v="0"/>
    <s v="M"/>
    <s v="C00-D48"/>
    <n v="7"/>
    <x v="1"/>
  </r>
  <r>
    <x v="6"/>
    <s v="25-44"/>
    <x v="0"/>
    <s v="M"/>
    <s v="E00-E90"/>
    <n v="1"/>
    <x v="2"/>
  </r>
  <r>
    <x v="6"/>
    <s v="25-44"/>
    <x v="0"/>
    <s v="M"/>
    <s v="F00-F99"/>
    <n v="3"/>
    <x v="10"/>
  </r>
  <r>
    <x v="6"/>
    <s v="25-44"/>
    <x v="0"/>
    <s v="M"/>
    <s v="G00-G99"/>
    <n v="1"/>
    <x v="3"/>
  </r>
  <r>
    <x v="6"/>
    <s v="25-44"/>
    <x v="0"/>
    <s v="M"/>
    <s v="I00-I99"/>
    <n v="7"/>
    <x v="8"/>
  </r>
  <r>
    <x v="6"/>
    <s v="25-44"/>
    <x v="0"/>
    <s v="M"/>
    <s v="K00-K93"/>
    <n v="3"/>
    <x v="9"/>
  </r>
  <r>
    <x v="6"/>
    <s v="25-44"/>
    <x v="0"/>
    <s v="M"/>
    <s v="M00-M99"/>
    <n v="1"/>
    <x v="5"/>
  </r>
  <r>
    <x v="6"/>
    <s v="25-44"/>
    <x v="0"/>
    <s v="M"/>
    <s v="R00-R99"/>
    <n v="2"/>
    <x v="5"/>
  </r>
  <r>
    <x v="6"/>
    <s v="25-44"/>
    <x v="0"/>
    <s v="M"/>
    <s v="V01-Y98"/>
    <n v="31"/>
    <x v="6"/>
  </r>
  <r>
    <x v="6"/>
    <s v="45-64"/>
    <x v="0"/>
    <s v="F"/>
    <s v="A00-B99"/>
    <n v="1"/>
    <x v="0"/>
  </r>
  <r>
    <x v="6"/>
    <s v="45-64"/>
    <x v="0"/>
    <s v="F"/>
    <s v="C00-D48"/>
    <n v="125"/>
    <x v="1"/>
  </r>
  <r>
    <x v="6"/>
    <s v="45-64"/>
    <x v="0"/>
    <s v="F"/>
    <s v="E00-E90"/>
    <n v="5"/>
    <x v="2"/>
  </r>
  <r>
    <x v="6"/>
    <s v="45-64"/>
    <x v="0"/>
    <s v="F"/>
    <s v="F00-F99"/>
    <n v="5"/>
    <x v="10"/>
  </r>
  <r>
    <x v="6"/>
    <s v="45-64"/>
    <x v="0"/>
    <s v="F"/>
    <s v="G00-G99"/>
    <n v="5"/>
    <x v="3"/>
  </r>
  <r>
    <x v="6"/>
    <s v="45-64"/>
    <x v="0"/>
    <s v="F"/>
    <s v="I00-I99"/>
    <n v="31"/>
    <x v="8"/>
  </r>
  <r>
    <x v="6"/>
    <s v="45-64"/>
    <x v="0"/>
    <s v="F"/>
    <s v="J00-J99"/>
    <n v="11"/>
    <x v="4"/>
  </r>
  <r>
    <x v="6"/>
    <s v="45-64"/>
    <x v="0"/>
    <s v="F"/>
    <s v="K00-K93"/>
    <n v="17"/>
    <x v="9"/>
  </r>
  <r>
    <x v="6"/>
    <s v="45-64"/>
    <x v="0"/>
    <s v="F"/>
    <s v="M00-M99"/>
    <n v="2"/>
    <x v="5"/>
  </r>
  <r>
    <x v="6"/>
    <s v="45-64"/>
    <x v="0"/>
    <s v="F"/>
    <s v="N00-N99"/>
    <n v="2"/>
    <x v="11"/>
  </r>
  <r>
    <x v="6"/>
    <s v="45-64"/>
    <x v="0"/>
    <s v="F"/>
    <s v="Q00-Q99"/>
    <n v="3"/>
    <x v="5"/>
  </r>
  <r>
    <x v="6"/>
    <s v="45-64"/>
    <x v="0"/>
    <s v="F"/>
    <s v="R00-R99"/>
    <n v="7"/>
    <x v="5"/>
  </r>
  <r>
    <x v="6"/>
    <s v="45-64"/>
    <x v="0"/>
    <s v="F"/>
    <s v="V01-Y98"/>
    <n v="20"/>
    <x v="6"/>
  </r>
  <r>
    <x v="6"/>
    <s v="45-64"/>
    <x v="0"/>
    <s v="M"/>
    <s v="A00-B99"/>
    <n v="6"/>
    <x v="0"/>
  </r>
  <r>
    <x v="6"/>
    <s v="45-64"/>
    <x v="0"/>
    <s v="M"/>
    <s v="C00-D48"/>
    <n v="134"/>
    <x v="1"/>
  </r>
  <r>
    <x v="6"/>
    <s v="45-64"/>
    <x v="0"/>
    <s v="M"/>
    <s v="D50-D89"/>
    <n v="1"/>
    <x v="5"/>
  </r>
  <r>
    <x v="6"/>
    <s v="45-64"/>
    <x v="0"/>
    <s v="M"/>
    <s v="E00-E90"/>
    <n v="9"/>
    <x v="2"/>
  </r>
  <r>
    <x v="6"/>
    <s v="45-64"/>
    <x v="0"/>
    <s v="M"/>
    <s v="F00-F99"/>
    <n v="4"/>
    <x v="10"/>
  </r>
  <r>
    <x v="6"/>
    <s v="45-64"/>
    <x v="0"/>
    <s v="M"/>
    <s v="G00-G99"/>
    <n v="17"/>
    <x v="3"/>
  </r>
  <r>
    <x v="6"/>
    <s v="45-64"/>
    <x v="0"/>
    <s v="M"/>
    <s v="I00-I99"/>
    <n v="60"/>
    <x v="8"/>
  </r>
  <r>
    <x v="6"/>
    <s v="45-64"/>
    <x v="0"/>
    <s v="M"/>
    <s v="J00-J99"/>
    <n v="17"/>
    <x v="4"/>
  </r>
  <r>
    <x v="6"/>
    <s v="45-64"/>
    <x v="0"/>
    <s v="M"/>
    <s v="K00-K93"/>
    <n v="29"/>
    <x v="9"/>
  </r>
  <r>
    <x v="6"/>
    <s v="45-64"/>
    <x v="0"/>
    <s v="M"/>
    <s v="L00-L99"/>
    <n v="1"/>
    <x v="5"/>
  </r>
  <r>
    <x v="6"/>
    <s v="45-64"/>
    <x v="0"/>
    <s v="M"/>
    <s v="N00-N99"/>
    <n v="3"/>
    <x v="11"/>
  </r>
  <r>
    <x v="6"/>
    <s v="45-64"/>
    <x v="0"/>
    <s v="M"/>
    <s v="R00-R99"/>
    <n v="27"/>
    <x v="5"/>
  </r>
  <r>
    <x v="6"/>
    <s v="45-64"/>
    <x v="0"/>
    <s v="M"/>
    <s v="V01-Y98"/>
    <n v="50"/>
    <x v="6"/>
  </r>
  <r>
    <x v="6"/>
    <s v="65-74"/>
    <x v="1"/>
    <s v="F"/>
    <s v="A00-B99"/>
    <n v="3"/>
    <x v="0"/>
  </r>
  <r>
    <x v="6"/>
    <s v="65-74"/>
    <x v="1"/>
    <s v="F"/>
    <s v="C00-D48"/>
    <n v="113"/>
    <x v="1"/>
  </r>
  <r>
    <x v="6"/>
    <s v="65-74"/>
    <x v="1"/>
    <s v="F"/>
    <s v="E00-E90"/>
    <n v="2"/>
    <x v="2"/>
  </r>
  <r>
    <x v="6"/>
    <s v="65-74"/>
    <x v="1"/>
    <s v="F"/>
    <s v="F00-F99"/>
    <n v="10"/>
    <x v="10"/>
  </r>
  <r>
    <x v="6"/>
    <s v="65-74"/>
    <x v="1"/>
    <s v="F"/>
    <s v="G00-G99"/>
    <n v="16"/>
    <x v="3"/>
  </r>
  <r>
    <x v="6"/>
    <s v="65-74"/>
    <x v="1"/>
    <s v="F"/>
    <s v="I00-I99"/>
    <n v="49"/>
    <x v="8"/>
  </r>
  <r>
    <x v="6"/>
    <s v="65-74"/>
    <x v="1"/>
    <s v="F"/>
    <s v="J00-J99"/>
    <n v="24"/>
    <x v="4"/>
  </r>
  <r>
    <x v="6"/>
    <s v="65-74"/>
    <x v="1"/>
    <s v="F"/>
    <s v="K00-K93"/>
    <n v="12"/>
    <x v="9"/>
  </r>
  <r>
    <x v="6"/>
    <s v="65-74"/>
    <x v="1"/>
    <s v="F"/>
    <s v="M00-M99"/>
    <n v="3"/>
    <x v="5"/>
  </r>
  <r>
    <x v="6"/>
    <s v="65-74"/>
    <x v="1"/>
    <s v="F"/>
    <s v="N00-N99"/>
    <n v="9"/>
    <x v="11"/>
  </r>
  <r>
    <x v="6"/>
    <s v="65-74"/>
    <x v="1"/>
    <s v="F"/>
    <s v="R00-R99"/>
    <n v="9"/>
    <x v="5"/>
  </r>
  <r>
    <x v="6"/>
    <s v="65-74"/>
    <x v="1"/>
    <s v="F"/>
    <s v="V01-Y98"/>
    <n v="11"/>
    <x v="6"/>
  </r>
  <r>
    <x v="6"/>
    <s v="65-74"/>
    <x v="1"/>
    <s v="M"/>
    <s v="A00-B99"/>
    <n v="5"/>
    <x v="0"/>
  </r>
  <r>
    <x v="6"/>
    <s v="65-74"/>
    <x v="1"/>
    <s v="M"/>
    <s v="C00-D48"/>
    <n v="197"/>
    <x v="1"/>
  </r>
  <r>
    <x v="6"/>
    <s v="65-74"/>
    <x v="1"/>
    <s v="M"/>
    <s v="D50-D89"/>
    <n v="1"/>
    <x v="5"/>
  </r>
  <r>
    <x v="6"/>
    <s v="65-74"/>
    <x v="1"/>
    <s v="M"/>
    <s v="E00-E90"/>
    <n v="6"/>
    <x v="2"/>
  </r>
  <r>
    <x v="6"/>
    <s v="65-74"/>
    <x v="1"/>
    <s v="M"/>
    <s v="F00-F99"/>
    <n v="9"/>
    <x v="10"/>
  </r>
  <r>
    <x v="6"/>
    <s v="65-74"/>
    <x v="1"/>
    <s v="M"/>
    <s v="G00-G99"/>
    <n v="14"/>
    <x v="3"/>
  </r>
  <r>
    <x v="6"/>
    <s v="65-74"/>
    <x v="1"/>
    <s v="M"/>
    <s v="I00-I99"/>
    <n v="99"/>
    <x v="8"/>
  </r>
  <r>
    <x v="6"/>
    <s v="65-74"/>
    <x v="1"/>
    <s v="M"/>
    <s v="J00-J99"/>
    <n v="37"/>
    <x v="4"/>
  </r>
  <r>
    <x v="6"/>
    <s v="65-74"/>
    <x v="1"/>
    <s v="M"/>
    <s v="K00-K93"/>
    <n v="21"/>
    <x v="9"/>
  </r>
  <r>
    <x v="6"/>
    <s v="65-74"/>
    <x v="1"/>
    <s v="M"/>
    <s v="L00-L99"/>
    <n v="1"/>
    <x v="5"/>
  </r>
  <r>
    <x v="6"/>
    <s v="65-74"/>
    <x v="1"/>
    <s v="M"/>
    <s v="M00-M99"/>
    <n v="1"/>
    <x v="5"/>
  </r>
  <r>
    <x v="6"/>
    <s v="65-74"/>
    <x v="1"/>
    <s v="M"/>
    <s v="N00-N99"/>
    <n v="6"/>
    <x v="11"/>
  </r>
  <r>
    <x v="6"/>
    <s v="65-74"/>
    <x v="1"/>
    <s v="M"/>
    <s v="R00-R99"/>
    <n v="19"/>
    <x v="5"/>
  </r>
  <r>
    <x v="6"/>
    <s v="65-74"/>
    <x v="1"/>
    <s v="M"/>
    <s v="V01-Y98"/>
    <n v="16"/>
    <x v="6"/>
  </r>
  <r>
    <x v="6"/>
    <s v="75-84"/>
    <x v="1"/>
    <s v="F"/>
    <s v="A00-B99"/>
    <n v="18"/>
    <x v="0"/>
  </r>
  <r>
    <x v="6"/>
    <s v="75-84"/>
    <x v="1"/>
    <s v="F"/>
    <s v="C00-D48"/>
    <n v="208"/>
    <x v="1"/>
  </r>
  <r>
    <x v="6"/>
    <s v="75-84"/>
    <x v="1"/>
    <s v="F"/>
    <s v="D50-D89"/>
    <n v="2"/>
    <x v="5"/>
  </r>
  <r>
    <x v="6"/>
    <s v="75-84"/>
    <x v="1"/>
    <s v="F"/>
    <s v="E00-E90"/>
    <n v="14"/>
    <x v="2"/>
  </r>
  <r>
    <x v="6"/>
    <s v="75-84"/>
    <x v="1"/>
    <s v="F"/>
    <s v="F00-F99"/>
    <n v="33"/>
    <x v="10"/>
  </r>
  <r>
    <x v="6"/>
    <s v="75-84"/>
    <x v="1"/>
    <s v="F"/>
    <s v="G00-G99"/>
    <n v="43"/>
    <x v="3"/>
  </r>
  <r>
    <x v="6"/>
    <s v="75-84"/>
    <x v="1"/>
    <s v="F"/>
    <s v="I00-I99"/>
    <n v="228"/>
    <x v="8"/>
  </r>
  <r>
    <x v="6"/>
    <s v="75-84"/>
    <x v="1"/>
    <s v="F"/>
    <s v="J00-J99"/>
    <n v="65"/>
    <x v="4"/>
  </r>
  <r>
    <x v="6"/>
    <s v="75-84"/>
    <x v="1"/>
    <s v="F"/>
    <s v="K00-K93"/>
    <n v="29"/>
    <x v="9"/>
  </r>
  <r>
    <x v="6"/>
    <s v="75-84"/>
    <x v="1"/>
    <s v="F"/>
    <s v="L00-L99"/>
    <n v="5"/>
    <x v="5"/>
  </r>
  <r>
    <x v="6"/>
    <s v="75-84"/>
    <x v="1"/>
    <s v="F"/>
    <s v="M00-M99"/>
    <n v="6"/>
    <x v="5"/>
  </r>
  <r>
    <x v="6"/>
    <s v="75-84"/>
    <x v="1"/>
    <s v="F"/>
    <s v="N00-N99"/>
    <n v="21"/>
    <x v="11"/>
  </r>
  <r>
    <x v="6"/>
    <s v="75-84"/>
    <x v="1"/>
    <s v="F"/>
    <s v="Q00-Q99"/>
    <n v="1"/>
    <x v="5"/>
  </r>
  <r>
    <x v="6"/>
    <s v="75-84"/>
    <x v="1"/>
    <s v="F"/>
    <s v="R00-R99"/>
    <n v="28"/>
    <x v="5"/>
  </r>
  <r>
    <x v="6"/>
    <s v="75-84"/>
    <x v="1"/>
    <s v="F"/>
    <s v="V01-Y98"/>
    <n v="29"/>
    <x v="6"/>
  </r>
  <r>
    <x v="6"/>
    <s v="75-84"/>
    <x v="1"/>
    <s v="M"/>
    <s v="A00-B99"/>
    <n v="8"/>
    <x v="0"/>
  </r>
  <r>
    <x v="6"/>
    <s v="75-84"/>
    <x v="1"/>
    <s v="M"/>
    <s v="C00-D48"/>
    <n v="273"/>
    <x v="1"/>
  </r>
  <r>
    <x v="6"/>
    <s v="75-84"/>
    <x v="1"/>
    <s v="M"/>
    <s v="D50-D89"/>
    <n v="2"/>
    <x v="5"/>
  </r>
  <r>
    <x v="6"/>
    <s v="75-84"/>
    <x v="1"/>
    <s v="M"/>
    <s v="E00-E90"/>
    <n v="12"/>
    <x v="2"/>
  </r>
  <r>
    <x v="6"/>
    <s v="75-84"/>
    <x v="1"/>
    <s v="M"/>
    <s v="F00-F99"/>
    <n v="36"/>
    <x v="10"/>
  </r>
  <r>
    <x v="6"/>
    <s v="75-84"/>
    <x v="1"/>
    <s v="M"/>
    <s v="G00-G99"/>
    <n v="40"/>
    <x v="3"/>
  </r>
  <r>
    <x v="6"/>
    <s v="75-84"/>
    <x v="1"/>
    <s v="M"/>
    <s v="I00-I99"/>
    <n v="241"/>
    <x v="8"/>
  </r>
  <r>
    <x v="6"/>
    <s v="75-84"/>
    <x v="1"/>
    <s v="M"/>
    <s v="J00-J99"/>
    <n v="100"/>
    <x v="4"/>
  </r>
  <r>
    <x v="6"/>
    <s v="75-84"/>
    <x v="1"/>
    <s v="M"/>
    <s v="K00-K93"/>
    <n v="32"/>
    <x v="9"/>
  </r>
  <r>
    <x v="6"/>
    <s v="75-84"/>
    <x v="1"/>
    <s v="M"/>
    <s v="L00-L99"/>
    <n v="3"/>
    <x v="5"/>
  </r>
  <r>
    <x v="6"/>
    <s v="75-84"/>
    <x v="1"/>
    <s v="M"/>
    <s v="M00-M99"/>
    <n v="5"/>
    <x v="5"/>
  </r>
  <r>
    <x v="6"/>
    <s v="75-84"/>
    <x v="1"/>
    <s v="M"/>
    <s v="N00-N99"/>
    <n v="21"/>
    <x v="11"/>
  </r>
  <r>
    <x v="6"/>
    <s v="75-84"/>
    <x v="1"/>
    <s v="M"/>
    <s v="R00-R99"/>
    <n v="37"/>
    <x v="5"/>
  </r>
  <r>
    <x v="6"/>
    <s v="75-84"/>
    <x v="1"/>
    <s v="M"/>
    <s v="V01-Y98"/>
    <n v="28"/>
    <x v="6"/>
  </r>
  <r>
    <x v="6"/>
    <s v="85+"/>
    <x v="1"/>
    <s v="F"/>
    <s v="A00-B99"/>
    <n v="28"/>
    <x v="0"/>
  </r>
  <r>
    <x v="6"/>
    <s v="85+"/>
    <x v="1"/>
    <s v="F"/>
    <s v="C00-D48"/>
    <n v="163"/>
    <x v="1"/>
  </r>
  <r>
    <x v="6"/>
    <s v="85+"/>
    <x v="1"/>
    <s v="F"/>
    <s v="D50-D89"/>
    <n v="9"/>
    <x v="5"/>
  </r>
  <r>
    <x v="6"/>
    <s v="85+"/>
    <x v="1"/>
    <s v="F"/>
    <s v="E00-E90"/>
    <n v="35"/>
    <x v="2"/>
  </r>
  <r>
    <x v="6"/>
    <s v="85+"/>
    <x v="1"/>
    <s v="F"/>
    <s v="F00-F99"/>
    <n v="112"/>
    <x v="10"/>
  </r>
  <r>
    <x v="6"/>
    <s v="85+"/>
    <x v="1"/>
    <s v="F"/>
    <s v="G00-G99"/>
    <n v="54"/>
    <x v="3"/>
  </r>
  <r>
    <x v="6"/>
    <s v="85+"/>
    <x v="1"/>
    <s v="F"/>
    <s v="I00-I99"/>
    <n v="481"/>
    <x v="8"/>
  </r>
  <r>
    <x v="6"/>
    <s v="85+"/>
    <x v="1"/>
    <s v="F"/>
    <s v="J00-J99"/>
    <n v="121"/>
    <x v="4"/>
  </r>
  <r>
    <x v="6"/>
    <s v="85+"/>
    <x v="1"/>
    <s v="F"/>
    <s v="K00-K93"/>
    <n v="48"/>
    <x v="9"/>
  </r>
  <r>
    <x v="6"/>
    <s v="85+"/>
    <x v="1"/>
    <s v="F"/>
    <s v="L00-L99"/>
    <n v="5"/>
    <x v="5"/>
  </r>
  <r>
    <x v="6"/>
    <s v="85+"/>
    <x v="1"/>
    <s v="F"/>
    <s v="M00-M99"/>
    <n v="7"/>
    <x v="5"/>
  </r>
  <r>
    <x v="6"/>
    <s v="85+"/>
    <x v="1"/>
    <s v="F"/>
    <s v="N00-N99"/>
    <n v="43"/>
    <x v="11"/>
  </r>
  <r>
    <x v="6"/>
    <s v="85+"/>
    <x v="1"/>
    <s v="F"/>
    <s v="R00-R99"/>
    <n v="99"/>
    <x v="5"/>
  </r>
  <r>
    <x v="6"/>
    <s v="85+"/>
    <x v="1"/>
    <s v="F"/>
    <s v="V01-Y98"/>
    <n v="33"/>
    <x v="6"/>
  </r>
  <r>
    <x v="6"/>
    <s v="85+"/>
    <x v="1"/>
    <s v="M"/>
    <s v="A00-B99"/>
    <n v="15"/>
    <x v="0"/>
  </r>
  <r>
    <x v="6"/>
    <s v="85+"/>
    <x v="1"/>
    <s v="M"/>
    <s v="C00-D48"/>
    <n v="157"/>
    <x v="1"/>
  </r>
  <r>
    <x v="6"/>
    <s v="85+"/>
    <x v="1"/>
    <s v="M"/>
    <s v="D50-D89"/>
    <n v="3"/>
    <x v="5"/>
  </r>
  <r>
    <x v="6"/>
    <s v="85+"/>
    <x v="1"/>
    <s v="M"/>
    <s v="E00-E90"/>
    <n v="12"/>
    <x v="2"/>
  </r>
  <r>
    <x v="6"/>
    <s v="85+"/>
    <x v="1"/>
    <s v="M"/>
    <s v="F00-F99"/>
    <n v="47"/>
    <x v="10"/>
  </r>
  <r>
    <x v="6"/>
    <s v="85+"/>
    <x v="1"/>
    <s v="M"/>
    <s v="G00-G99"/>
    <n v="42"/>
    <x v="3"/>
  </r>
  <r>
    <x v="6"/>
    <s v="85+"/>
    <x v="1"/>
    <s v="M"/>
    <s v="I00-I99"/>
    <n v="296"/>
    <x v="8"/>
  </r>
  <r>
    <x v="6"/>
    <s v="85+"/>
    <x v="1"/>
    <s v="M"/>
    <s v="J00-J99"/>
    <n v="87"/>
    <x v="4"/>
  </r>
  <r>
    <x v="6"/>
    <s v="85+"/>
    <x v="1"/>
    <s v="M"/>
    <s v="K00-K93"/>
    <n v="22"/>
    <x v="9"/>
  </r>
  <r>
    <x v="6"/>
    <s v="85+"/>
    <x v="1"/>
    <s v="M"/>
    <s v="L00-L99"/>
    <n v="2"/>
    <x v="5"/>
  </r>
  <r>
    <x v="6"/>
    <s v="85+"/>
    <x v="1"/>
    <s v="M"/>
    <s v="M00-M99"/>
    <n v="1"/>
    <x v="5"/>
  </r>
  <r>
    <x v="6"/>
    <s v="85+"/>
    <x v="1"/>
    <s v="M"/>
    <s v="N00-N99"/>
    <n v="28"/>
    <x v="11"/>
  </r>
  <r>
    <x v="6"/>
    <s v="85+"/>
    <x v="1"/>
    <s v="M"/>
    <s v="R00-R99"/>
    <n v="46"/>
    <x v="5"/>
  </r>
  <r>
    <x v="6"/>
    <s v="85+"/>
    <x v="1"/>
    <s v="M"/>
    <s v="V01-Y98"/>
    <n v="20"/>
    <x v="6"/>
  </r>
  <r>
    <x v="7"/>
    <s v="0-24"/>
    <x v="0"/>
    <s v="F"/>
    <s v="C00-D48"/>
    <n v="1"/>
    <x v="1"/>
  </r>
  <r>
    <x v="7"/>
    <s v="0-24"/>
    <x v="0"/>
    <s v="F"/>
    <s v="E00-E90"/>
    <n v="1"/>
    <x v="2"/>
  </r>
  <r>
    <x v="7"/>
    <s v="0-24"/>
    <x v="0"/>
    <s v="F"/>
    <s v="M00-M99"/>
    <n v="1"/>
    <x v="5"/>
  </r>
  <r>
    <x v="7"/>
    <s v="0-24"/>
    <x v="0"/>
    <s v="F"/>
    <s v="P00-P96"/>
    <n v="5"/>
    <x v="5"/>
  </r>
  <r>
    <x v="7"/>
    <s v="0-24"/>
    <x v="0"/>
    <s v="F"/>
    <s v="Q00-Q99"/>
    <n v="5"/>
    <x v="5"/>
  </r>
  <r>
    <x v="7"/>
    <s v="0-24"/>
    <x v="0"/>
    <s v="F"/>
    <s v="R00-R99"/>
    <n v="1"/>
    <x v="5"/>
  </r>
  <r>
    <x v="7"/>
    <s v="0-24"/>
    <x v="0"/>
    <s v="F"/>
    <s v="V01-Y98"/>
    <n v="1"/>
    <x v="6"/>
  </r>
  <r>
    <x v="7"/>
    <s v="0-24"/>
    <x v="0"/>
    <s v="M"/>
    <s v="C00-D48"/>
    <n v="4"/>
    <x v="1"/>
  </r>
  <r>
    <x v="7"/>
    <s v="0-24"/>
    <x v="0"/>
    <s v="M"/>
    <s v="D50-D89"/>
    <n v="1"/>
    <x v="5"/>
  </r>
  <r>
    <x v="7"/>
    <s v="0-24"/>
    <x v="0"/>
    <s v="M"/>
    <s v="I00-I99"/>
    <n v="5"/>
    <x v="8"/>
  </r>
  <r>
    <x v="7"/>
    <s v="0-24"/>
    <x v="0"/>
    <s v="M"/>
    <s v="P00-P96"/>
    <n v="4"/>
    <x v="5"/>
  </r>
  <r>
    <x v="7"/>
    <s v="0-24"/>
    <x v="0"/>
    <s v="M"/>
    <s v="Q00-Q99"/>
    <n v="3"/>
    <x v="5"/>
  </r>
  <r>
    <x v="7"/>
    <s v="0-24"/>
    <x v="0"/>
    <s v="M"/>
    <s v="V01-Y98"/>
    <n v="11"/>
    <x v="6"/>
  </r>
  <r>
    <x v="7"/>
    <s v="25-44"/>
    <x v="0"/>
    <s v="F"/>
    <s v="C00-D48"/>
    <n v="9"/>
    <x v="1"/>
  </r>
  <r>
    <x v="7"/>
    <s v="25-44"/>
    <x v="0"/>
    <s v="F"/>
    <s v="F00-F99"/>
    <n v="3"/>
    <x v="10"/>
  </r>
  <r>
    <x v="7"/>
    <s v="25-44"/>
    <x v="0"/>
    <s v="F"/>
    <s v="I00-I99"/>
    <n v="3"/>
    <x v="8"/>
  </r>
  <r>
    <x v="7"/>
    <s v="25-44"/>
    <x v="0"/>
    <s v="F"/>
    <s v="J00-J99"/>
    <n v="1"/>
    <x v="4"/>
  </r>
  <r>
    <x v="7"/>
    <s v="25-44"/>
    <x v="0"/>
    <s v="F"/>
    <s v="K00-K93"/>
    <n v="3"/>
    <x v="9"/>
  </r>
  <r>
    <x v="7"/>
    <s v="25-44"/>
    <x v="0"/>
    <s v="F"/>
    <s v="M00-M99"/>
    <n v="1"/>
    <x v="5"/>
  </r>
  <r>
    <x v="7"/>
    <s v="25-44"/>
    <x v="0"/>
    <s v="F"/>
    <s v="N00-N99"/>
    <n v="1"/>
    <x v="11"/>
  </r>
  <r>
    <x v="7"/>
    <s v="25-44"/>
    <x v="0"/>
    <s v="F"/>
    <s v="O00-O99"/>
    <n v="1"/>
    <x v="5"/>
  </r>
  <r>
    <x v="7"/>
    <s v="25-44"/>
    <x v="0"/>
    <s v="F"/>
    <s v="V01-Y98"/>
    <n v="10"/>
    <x v="6"/>
  </r>
  <r>
    <x v="7"/>
    <s v="25-44"/>
    <x v="0"/>
    <s v="M"/>
    <s v="C00-D48"/>
    <n v="8"/>
    <x v="1"/>
  </r>
  <r>
    <x v="7"/>
    <s v="25-44"/>
    <x v="0"/>
    <s v="M"/>
    <s v="F00-F99"/>
    <n v="1"/>
    <x v="10"/>
  </r>
  <r>
    <x v="7"/>
    <s v="25-44"/>
    <x v="0"/>
    <s v="M"/>
    <s v="I00-I99"/>
    <n v="7"/>
    <x v="8"/>
  </r>
  <r>
    <x v="7"/>
    <s v="25-44"/>
    <x v="0"/>
    <s v="M"/>
    <s v="J00-J99"/>
    <n v="1"/>
    <x v="4"/>
  </r>
  <r>
    <x v="7"/>
    <s v="25-44"/>
    <x v="0"/>
    <s v="M"/>
    <s v="R00-R99"/>
    <n v="2"/>
    <x v="5"/>
  </r>
  <r>
    <x v="7"/>
    <s v="25-44"/>
    <x v="0"/>
    <s v="M"/>
    <s v="V01-Y98"/>
    <n v="30"/>
    <x v="6"/>
  </r>
  <r>
    <x v="7"/>
    <s v="45-64"/>
    <x v="0"/>
    <s v="F"/>
    <s v="A00-B99"/>
    <n v="3"/>
    <x v="0"/>
  </r>
  <r>
    <x v="7"/>
    <s v="45-64"/>
    <x v="0"/>
    <s v="F"/>
    <s v="C00-D48"/>
    <n v="119"/>
    <x v="1"/>
  </r>
  <r>
    <x v="7"/>
    <s v="45-64"/>
    <x v="0"/>
    <s v="F"/>
    <s v="E00-E90"/>
    <n v="2"/>
    <x v="2"/>
  </r>
  <r>
    <x v="7"/>
    <s v="45-64"/>
    <x v="0"/>
    <s v="F"/>
    <s v="F00-F99"/>
    <n v="3"/>
    <x v="10"/>
  </r>
  <r>
    <x v="7"/>
    <s v="45-64"/>
    <x v="0"/>
    <s v="F"/>
    <s v="G00-G99"/>
    <n v="7"/>
    <x v="3"/>
  </r>
  <r>
    <x v="7"/>
    <s v="45-64"/>
    <x v="0"/>
    <s v="F"/>
    <s v="I00-I99"/>
    <n v="26"/>
    <x v="8"/>
  </r>
  <r>
    <x v="7"/>
    <s v="45-64"/>
    <x v="0"/>
    <s v="F"/>
    <s v="J00-J99"/>
    <n v="14"/>
    <x v="4"/>
  </r>
  <r>
    <x v="7"/>
    <s v="45-64"/>
    <x v="0"/>
    <s v="F"/>
    <s v="K00-K93"/>
    <n v="12"/>
    <x v="9"/>
  </r>
  <r>
    <x v="7"/>
    <s v="45-64"/>
    <x v="0"/>
    <s v="F"/>
    <s v="M00-M99"/>
    <n v="2"/>
    <x v="5"/>
  </r>
  <r>
    <x v="7"/>
    <s v="45-64"/>
    <x v="0"/>
    <s v="F"/>
    <s v="N00-N99"/>
    <n v="2"/>
    <x v="11"/>
  </r>
  <r>
    <x v="7"/>
    <s v="45-64"/>
    <x v="0"/>
    <s v="F"/>
    <s v="Q00-Q99"/>
    <n v="1"/>
    <x v="5"/>
  </r>
  <r>
    <x v="7"/>
    <s v="45-64"/>
    <x v="0"/>
    <s v="F"/>
    <s v="R00-R99"/>
    <n v="7"/>
    <x v="5"/>
  </r>
  <r>
    <x v="7"/>
    <s v="45-64"/>
    <x v="0"/>
    <s v="F"/>
    <s v="V01-Y98"/>
    <n v="22"/>
    <x v="6"/>
  </r>
  <r>
    <x v="7"/>
    <s v="45-64"/>
    <x v="0"/>
    <s v="M"/>
    <s v="A00-B99"/>
    <n v="1"/>
    <x v="0"/>
  </r>
  <r>
    <x v="7"/>
    <s v="45-64"/>
    <x v="0"/>
    <s v="M"/>
    <s v="C00-D48"/>
    <n v="168"/>
    <x v="1"/>
  </r>
  <r>
    <x v="7"/>
    <s v="45-64"/>
    <x v="0"/>
    <s v="M"/>
    <s v="E00-E90"/>
    <n v="4"/>
    <x v="2"/>
  </r>
  <r>
    <x v="7"/>
    <s v="45-64"/>
    <x v="0"/>
    <s v="M"/>
    <s v="F00-F99"/>
    <n v="5"/>
    <x v="10"/>
  </r>
  <r>
    <x v="7"/>
    <s v="45-64"/>
    <x v="0"/>
    <s v="M"/>
    <s v="G00-G99"/>
    <n v="8"/>
    <x v="3"/>
  </r>
  <r>
    <x v="7"/>
    <s v="45-64"/>
    <x v="0"/>
    <s v="M"/>
    <s v="I00-I99"/>
    <n v="72"/>
    <x v="8"/>
  </r>
  <r>
    <x v="7"/>
    <s v="45-64"/>
    <x v="0"/>
    <s v="M"/>
    <s v="J00-J99"/>
    <n v="18"/>
    <x v="4"/>
  </r>
  <r>
    <x v="7"/>
    <s v="45-64"/>
    <x v="0"/>
    <s v="M"/>
    <s v="K00-K93"/>
    <n v="24"/>
    <x v="9"/>
  </r>
  <r>
    <x v="7"/>
    <s v="45-64"/>
    <x v="0"/>
    <s v="M"/>
    <s v="M00-M99"/>
    <n v="2"/>
    <x v="5"/>
  </r>
  <r>
    <x v="7"/>
    <s v="45-64"/>
    <x v="0"/>
    <s v="M"/>
    <s v="N00-N99"/>
    <n v="1"/>
    <x v="11"/>
  </r>
  <r>
    <x v="7"/>
    <s v="45-64"/>
    <x v="0"/>
    <s v="M"/>
    <s v="Q00-Q99"/>
    <n v="1"/>
    <x v="5"/>
  </r>
  <r>
    <x v="7"/>
    <s v="45-64"/>
    <x v="0"/>
    <s v="M"/>
    <s v="R00-R99"/>
    <n v="23"/>
    <x v="5"/>
  </r>
  <r>
    <x v="7"/>
    <s v="45-64"/>
    <x v="0"/>
    <s v="M"/>
    <s v="V01-Y98"/>
    <n v="58"/>
    <x v="6"/>
  </r>
  <r>
    <x v="7"/>
    <s v="65-74"/>
    <x v="1"/>
    <s v="F"/>
    <s v="A00-B99"/>
    <n v="4"/>
    <x v="0"/>
  </r>
  <r>
    <x v="7"/>
    <s v="65-74"/>
    <x v="1"/>
    <s v="F"/>
    <s v="C00-D48"/>
    <n v="133"/>
    <x v="1"/>
  </r>
  <r>
    <x v="7"/>
    <s v="65-74"/>
    <x v="1"/>
    <s v="F"/>
    <s v="D50-D89"/>
    <n v="1"/>
    <x v="5"/>
  </r>
  <r>
    <x v="7"/>
    <s v="65-74"/>
    <x v="1"/>
    <s v="F"/>
    <s v="E00-E90"/>
    <n v="7"/>
    <x v="2"/>
  </r>
  <r>
    <x v="7"/>
    <s v="65-74"/>
    <x v="1"/>
    <s v="F"/>
    <s v="F00-F99"/>
    <n v="10"/>
    <x v="10"/>
  </r>
  <r>
    <x v="7"/>
    <s v="65-74"/>
    <x v="1"/>
    <s v="F"/>
    <s v="G00-G99"/>
    <n v="15"/>
    <x v="3"/>
  </r>
  <r>
    <x v="7"/>
    <s v="65-74"/>
    <x v="1"/>
    <s v="F"/>
    <s v="I00-I99"/>
    <n v="51"/>
    <x v="8"/>
  </r>
  <r>
    <x v="7"/>
    <s v="65-74"/>
    <x v="1"/>
    <s v="F"/>
    <s v="J00-J99"/>
    <n v="15"/>
    <x v="4"/>
  </r>
  <r>
    <x v="7"/>
    <s v="65-74"/>
    <x v="1"/>
    <s v="F"/>
    <s v="K00-K93"/>
    <n v="16"/>
    <x v="9"/>
  </r>
  <r>
    <x v="7"/>
    <s v="65-74"/>
    <x v="1"/>
    <s v="F"/>
    <s v="L00-L99"/>
    <n v="2"/>
    <x v="5"/>
  </r>
  <r>
    <x v="7"/>
    <s v="65-74"/>
    <x v="1"/>
    <s v="F"/>
    <s v="N00-N99"/>
    <n v="3"/>
    <x v="11"/>
  </r>
  <r>
    <x v="7"/>
    <s v="65-74"/>
    <x v="1"/>
    <s v="F"/>
    <s v="Q00-Q99"/>
    <n v="1"/>
    <x v="5"/>
  </r>
  <r>
    <x v="7"/>
    <s v="65-74"/>
    <x v="1"/>
    <s v="F"/>
    <s v="R00-R99"/>
    <n v="11"/>
    <x v="5"/>
  </r>
  <r>
    <x v="7"/>
    <s v="65-74"/>
    <x v="1"/>
    <s v="F"/>
    <s v="V01-Y98"/>
    <n v="6"/>
    <x v="6"/>
  </r>
  <r>
    <x v="7"/>
    <s v="65-74"/>
    <x v="1"/>
    <s v="M"/>
    <s v="A00-B99"/>
    <n v="5"/>
    <x v="0"/>
  </r>
  <r>
    <x v="7"/>
    <s v="65-74"/>
    <x v="1"/>
    <s v="M"/>
    <s v="C00-D48"/>
    <n v="228"/>
    <x v="1"/>
  </r>
  <r>
    <x v="7"/>
    <s v="65-74"/>
    <x v="1"/>
    <s v="M"/>
    <s v="D50-D89"/>
    <n v="2"/>
    <x v="5"/>
  </r>
  <r>
    <x v="7"/>
    <s v="65-74"/>
    <x v="1"/>
    <s v="M"/>
    <s v="E00-E90"/>
    <n v="11"/>
    <x v="2"/>
  </r>
  <r>
    <x v="7"/>
    <s v="65-74"/>
    <x v="1"/>
    <s v="M"/>
    <s v="F00-F99"/>
    <n v="10"/>
    <x v="10"/>
  </r>
  <r>
    <x v="7"/>
    <s v="65-74"/>
    <x v="1"/>
    <s v="M"/>
    <s v="G00-G99"/>
    <n v="21"/>
    <x v="3"/>
  </r>
  <r>
    <x v="7"/>
    <s v="65-74"/>
    <x v="1"/>
    <s v="M"/>
    <s v="I00-I99"/>
    <n v="93"/>
    <x v="8"/>
  </r>
  <r>
    <x v="7"/>
    <s v="65-74"/>
    <x v="1"/>
    <s v="M"/>
    <s v="J00-J99"/>
    <n v="36"/>
    <x v="4"/>
  </r>
  <r>
    <x v="7"/>
    <s v="65-74"/>
    <x v="1"/>
    <s v="M"/>
    <s v="K00-K93"/>
    <n v="24"/>
    <x v="9"/>
  </r>
  <r>
    <x v="7"/>
    <s v="65-74"/>
    <x v="1"/>
    <s v="M"/>
    <s v="M00-M99"/>
    <n v="3"/>
    <x v="5"/>
  </r>
  <r>
    <x v="7"/>
    <s v="65-74"/>
    <x v="1"/>
    <s v="M"/>
    <s v="N00-N99"/>
    <n v="4"/>
    <x v="11"/>
  </r>
  <r>
    <x v="7"/>
    <s v="65-74"/>
    <x v="1"/>
    <s v="M"/>
    <s v="Q00-Q99"/>
    <n v="2"/>
    <x v="5"/>
  </r>
  <r>
    <x v="7"/>
    <s v="65-74"/>
    <x v="1"/>
    <s v="M"/>
    <s v="R00-R99"/>
    <n v="19"/>
    <x v="5"/>
  </r>
  <r>
    <x v="7"/>
    <s v="65-74"/>
    <x v="1"/>
    <s v="M"/>
    <s v="V01-Y98"/>
    <n v="27"/>
    <x v="6"/>
  </r>
  <r>
    <x v="7"/>
    <s v="75-84"/>
    <x v="1"/>
    <s v="F"/>
    <s v="A00-B99"/>
    <n v="16"/>
    <x v="0"/>
  </r>
  <r>
    <x v="7"/>
    <s v="75-84"/>
    <x v="1"/>
    <s v="F"/>
    <s v="C00-D48"/>
    <n v="175"/>
    <x v="1"/>
  </r>
  <r>
    <x v="7"/>
    <s v="75-84"/>
    <x v="1"/>
    <s v="F"/>
    <s v="D50-D89"/>
    <n v="2"/>
    <x v="5"/>
  </r>
  <r>
    <x v="7"/>
    <s v="75-84"/>
    <x v="1"/>
    <s v="F"/>
    <s v="E00-E90"/>
    <n v="28"/>
    <x v="2"/>
  </r>
  <r>
    <x v="7"/>
    <s v="75-84"/>
    <x v="1"/>
    <s v="F"/>
    <s v="F00-F99"/>
    <n v="56"/>
    <x v="10"/>
  </r>
  <r>
    <x v="7"/>
    <s v="75-84"/>
    <x v="1"/>
    <s v="F"/>
    <s v="G00-G99"/>
    <n v="38"/>
    <x v="3"/>
  </r>
  <r>
    <x v="7"/>
    <s v="75-84"/>
    <x v="1"/>
    <s v="F"/>
    <s v="I00-I99"/>
    <n v="222"/>
    <x v="8"/>
  </r>
  <r>
    <x v="7"/>
    <s v="75-84"/>
    <x v="1"/>
    <s v="F"/>
    <s v="J00-J99"/>
    <n v="65"/>
    <x v="4"/>
  </r>
  <r>
    <x v="7"/>
    <s v="75-84"/>
    <x v="1"/>
    <s v="F"/>
    <s v="K00-K93"/>
    <n v="33"/>
    <x v="9"/>
  </r>
  <r>
    <x v="7"/>
    <s v="75-84"/>
    <x v="1"/>
    <s v="F"/>
    <s v="L00-L99"/>
    <n v="1"/>
    <x v="5"/>
  </r>
  <r>
    <x v="7"/>
    <s v="75-84"/>
    <x v="1"/>
    <s v="F"/>
    <s v="M00-M99"/>
    <n v="3"/>
    <x v="5"/>
  </r>
  <r>
    <x v="7"/>
    <s v="75-84"/>
    <x v="1"/>
    <s v="F"/>
    <s v="N00-N99"/>
    <n v="17"/>
    <x v="11"/>
  </r>
  <r>
    <x v="7"/>
    <s v="75-84"/>
    <x v="1"/>
    <s v="F"/>
    <s v="Q00-Q99"/>
    <n v="1"/>
    <x v="5"/>
  </r>
  <r>
    <x v="7"/>
    <s v="75-84"/>
    <x v="1"/>
    <s v="F"/>
    <s v="R00-R99"/>
    <n v="22"/>
    <x v="5"/>
  </r>
  <r>
    <x v="7"/>
    <s v="75-84"/>
    <x v="1"/>
    <s v="F"/>
    <s v="V01-Y98"/>
    <n v="22"/>
    <x v="6"/>
  </r>
  <r>
    <x v="7"/>
    <s v="75-84"/>
    <x v="1"/>
    <s v="M"/>
    <s v="A00-B99"/>
    <n v="14"/>
    <x v="0"/>
  </r>
  <r>
    <x v="7"/>
    <s v="75-84"/>
    <x v="1"/>
    <s v="M"/>
    <s v="C00-D48"/>
    <n v="249"/>
    <x v="1"/>
  </r>
  <r>
    <x v="7"/>
    <s v="75-84"/>
    <x v="1"/>
    <s v="M"/>
    <s v="D50-D89"/>
    <n v="3"/>
    <x v="5"/>
  </r>
  <r>
    <x v="7"/>
    <s v="75-84"/>
    <x v="1"/>
    <s v="M"/>
    <s v="E00-E90"/>
    <n v="19"/>
    <x v="2"/>
  </r>
  <r>
    <x v="7"/>
    <s v="75-84"/>
    <x v="1"/>
    <s v="M"/>
    <s v="F00-F99"/>
    <n v="32"/>
    <x v="10"/>
  </r>
  <r>
    <x v="7"/>
    <s v="75-84"/>
    <x v="1"/>
    <s v="M"/>
    <s v="G00-G99"/>
    <n v="49"/>
    <x v="3"/>
  </r>
  <r>
    <x v="7"/>
    <s v="75-84"/>
    <x v="1"/>
    <s v="M"/>
    <s v="I00-I99"/>
    <n v="221"/>
    <x v="8"/>
  </r>
  <r>
    <x v="7"/>
    <s v="75-84"/>
    <x v="1"/>
    <s v="M"/>
    <s v="J00-J99"/>
    <n v="111"/>
    <x v="4"/>
  </r>
  <r>
    <x v="7"/>
    <s v="75-84"/>
    <x v="1"/>
    <s v="M"/>
    <s v="K00-K93"/>
    <n v="33"/>
    <x v="9"/>
  </r>
  <r>
    <x v="7"/>
    <s v="75-84"/>
    <x v="1"/>
    <s v="M"/>
    <s v="L00-L99"/>
    <n v="3"/>
    <x v="5"/>
  </r>
  <r>
    <x v="7"/>
    <s v="75-84"/>
    <x v="1"/>
    <s v="M"/>
    <s v="M00-M99"/>
    <n v="4"/>
    <x v="5"/>
  </r>
  <r>
    <x v="7"/>
    <s v="75-84"/>
    <x v="1"/>
    <s v="M"/>
    <s v="N00-N99"/>
    <n v="11"/>
    <x v="11"/>
  </r>
  <r>
    <x v="7"/>
    <s v="75-84"/>
    <x v="1"/>
    <s v="M"/>
    <s v="R00-R99"/>
    <n v="31"/>
    <x v="5"/>
  </r>
  <r>
    <x v="7"/>
    <s v="75-84"/>
    <x v="1"/>
    <s v="M"/>
    <s v="V01-Y98"/>
    <n v="30"/>
    <x v="6"/>
  </r>
  <r>
    <x v="7"/>
    <s v="85+"/>
    <x v="1"/>
    <s v="F"/>
    <s v="A00-B99"/>
    <n v="26"/>
    <x v="0"/>
  </r>
  <r>
    <x v="7"/>
    <s v="85+"/>
    <x v="1"/>
    <s v="F"/>
    <s v="C00-D48"/>
    <n v="153"/>
    <x v="1"/>
  </r>
  <r>
    <x v="7"/>
    <s v="85+"/>
    <x v="1"/>
    <s v="F"/>
    <s v="D50-D89"/>
    <n v="6"/>
    <x v="5"/>
  </r>
  <r>
    <x v="7"/>
    <s v="85+"/>
    <x v="1"/>
    <s v="F"/>
    <s v="E00-E90"/>
    <n v="31"/>
    <x v="2"/>
  </r>
  <r>
    <x v="7"/>
    <s v="85+"/>
    <x v="1"/>
    <s v="F"/>
    <s v="F00-F99"/>
    <n v="120"/>
    <x v="10"/>
  </r>
  <r>
    <x v="7"/>
    <s v="85+"/>
    <x v="1"/>
    <s v="F"/>
    <s v="G00-G99"/>
    <n v="63"/>
    <x v="3"/>
  </r>
  <r>
    <x v="7"/>
    <s v="85+"/>
    <x v="1"/>
    <s v="F"/>
    <s v="H00-H59"/>
    <n v="1"/>
    <x v="5"/>
  </r>
  <r>
    <x v="7"/>
    <s v="85+"/>
    <x v="1"/>
    <s v="F"/>
    <s v="I00-I99"/>
    <n v="478"/>
    <x v="8"/>
  </r>
  <r>
    <x v="7"/>
    <s v="85+"/>
    <x v="1"/>
    <s v="F"/>
    <s v="J00-J99"/>
    <n v="130"/>
    <x v="4"/>
  </r>
  <r>
    <x v="7"/>
    <s v="85+"/>
    <x v="1"/>
    <s v="F"/>
    <s v="K00-K93"/>
    <n v="50"/>
    <x v="9"/>
  </r>
  <r>
    <x v="7"/>
    <s v="85+"/>
    <x v="1"/>
    <s v="F"/>
    <s v="L00-L99"/>
    <n v="6"/>
    <x v="5"/>
  </r>
  <r>
    <x v="7"/>
    <s v="85+"/>
    <x v="1"/>
    <s v="F"/>
    <s v="M00-M99"/>
    <n v="14"/>
    <x v="5"/>
  </r>
  <r>
    <x v="7"/>
    <s v="85+"/>
    <x v="1"/>
    <s v="F"/>
    <s v="N00-N99"/>
    <n v="50"/>
    <x v="11"/>
  </r>
  <r>
    <x v="7"/>
    <s v="85+"/>
    <x v="1"/>
    <s v="F"/>
    <s v="R00-R99"/>
    <n v="100"/>
    <x v="5"/>
  </r>
  <r>
    <x v="7"/>
    <s v="85+"/>
    <x v="1"/>
    <s v="F"/>
    <s v="V01-Y98"/>
    <n v="51"/>
    <x v="6"/>
  </r>
  <r>
    <x v="7"/>
    <s v="85+"/>
    <x v="1"/>
    <s v="M"/>
    <s v="A00-B99"/>
    <n v="14"/>
    <x v="0"/>
  </r>
  <r>
    <x v="7"/>
    <s v="85+"/>
    <x v="1"/>
    <s v="M"/>
    <s v="C00-D48"/>
    <n v="143"/>
    <x v="1"/>
  </r>
  <r>
    <x v="7"/>
    <s v="85+"/>
    <x v="1"/>
    <s v="M"/>
    <s v="D50-D89"/>
    <n v="3"/>
    <x v="5"/>
  </r>
  <r>
    <x v="7"/>
    <s v="85+"/>
    <x v="1"/>
    <s v="M"/>
    <s v="E00-E90"/>
    <n v="22"/>
    <x v="2"/>
  </r>
  <r>
    <x v="7"/>
    <s v="85+"/>
    <x v="1"/>
    <s v="M"/>
    <s v="F00-F99"/>
    <n v="52"/>
    <x v="10"/>
  </r>
  <r>
    <x v="7"/>
    <s v="85+"/>
    <x v="1"/>
    <s v="M"/>
    <s v="G00-G99"/>
    <n v="31"/>
    <x v="3"/>
  </r>
  <r>
    <x v="7"/>
    <s v="85+"/>
    <x v="1"/>
    <s v="M"/>
    <s v="I00-I99"/>
    <n v="249"/>
    <x v="8"/>
  </r>
  <r>
    <x v="7"/>
    <s v="85+"/>
    <x v="1"/>
    <s v="M"/>
    <s v="J00-J99"/>
    <n v="116"/>
    <x v="4"/>
  </r>
  <r>
    <x v="7"/>
    <s v="85+"/>
    <x v="1"/>
    <s v="M"/>
    <s v="K00-K93"/>
    <n v="25"/>
    <x v="9"/>
  </r>
  <r>
    <x v="7"/>
    <s v="85+"/>
    <x v="1"/>
    <s v="M"/>
    <s v="L00-L99"/>
    <n v="1"/>
    <x v="5"/>
  </r>
  <r>
    <x v="7"/>
    <s v="85+"/>
    <x v="1"/>
    <s v="M"/>
    <s v="M00-M99"/>
    <n v="3"/>
    <x v="5"/>
  </r>
  <r>
    <x v="7"/>
    <s v="85+"/>
    <x v="1"/>
    <s v="M"/>
    <s v="N00-N99"/>
    <n v="31"/>
    <x v="11"/>
  </r>
  <r>
    <x v="7"/>
    <s v="85+"/>
    <x v="1"/>
    <s v="M"/>
    <s v="R00-R99"/>
    <n v="51"/>
    <x v="5"/>
  </r>
  <r>
    <x v="7"/>
    <s v="85+"/>
    <x v="1"/>
    <s v="M"/>
    <s v="V01-Y98"/>
    <n v="37"/>
    <x v="6"/>
  </r>
  <r>
    <x v="8"/>
    <s v="0-24"/>
    <x v="0"/>
    <s v="F"/>
    <s v="C00-D48"/>
    <n v="3"/>
    <x v="1"/>
  </r>
  <r>
    <x v="8"/>
    <s v="0-24"/>
    <x v="0"/>
    <s v="F"/>
    <s v="E00-E90"/>
    <n v="1"/>
    <x v="2"/>
  </r>
  <r>
    <x v="8"/>
    <s v="0-24"/>
    <x v="0"/>
    <s v="F"/>
    <s v="F00-F99"/>
    <n v="1"/>
    <x v="10"/>
  </r>
  <r>
    <x v="8"/>
    <s v="0-24"/>
    <x v="0"/>
    <s v="F"/>
    <s v="G00-G99"/>
    <n v="1"/>
    <x v="3"/>
  </r>
  <r>
    <x v="8"/>
    <s v="0-24"/>
    <x v="0"/>
    <s v="F"/>
    <s v="I00-I99"/>
    <n v="1"/>
    <x v="8"/>
  </r>
  <r>
    <x v="8"/>
    <s v="0-24"/>
    <x v="0"/>
    <s v="F"/>
    <s v="J00-J99"/>
    <n v="1"/>
    <x v="4"/>
  </r>
  <r>
    <x v="8"/>
    <s v="0-24"/>
    <x v="0"/>
    <s v="F"/>
    <s v="P00-P96"/>
    <n v="4"/>
    <x v="5"/>
  </r>
  <r>
    <x v="8"/>
    <s v="0-24"/>
    <x v="0"/>
    <s v="F"/>
    <s v="Q00-Q99"/>
    <n v="3"/>
    <x v="5"/>
  </r>
  <r>
    <x v="8"/>
    <s v="0-24"/>
    <x v="0"/>
    <s v="F"/>
    <s v="V01-Y98"/>
    <n v="3"/>
    <x v="6"/>
  </r>
  <r>
    <x v="8"/>
    <s v="0-24"/>
    <x v="0"/>
    <s v="M"/>
    <s v="C00-D48"/>
    <n v="2"/>
    <x v="1"/>
  </r>
  <r>
    <x v="8"/>
    <s v="0-24"/>
    <x v="0"/>
    <s v="M"/>
    <s v="F00-F99"/>
    <n v="1"/>
    <x v="10"/>
  </r>
  <r>
    <x v="8"/>
    <s v="0-24"/>
    <x v="0"/>
    <s v="M"/>
    <s v="G00-G99"/>
    <n v="4"/>
    <x v="3"/>
  </r>
  <r>
    <x v="8"/>
    <s v="0-24"/>
    <x v="0"/>
    <s v="M"/>
    <s v="I00-I99"/>
    <n v="1"/>
    <x v="8"/>
  </r>
  <r>
    <x v="8"/>
    <s v="0-24"/>
    <x v="0"/>
    <s v="M"/>
    <s v="J00-J99"/>
    <n v="1"/>
    <x v="4"/>
  </r>
  <r>
    <x v="8"/>
    <s v="0-24"/>
    <x v="0"/>
    <s v="M"/>
    <s v="P00-P96"/>
    <n v="8"/>
    <x v="5"/>
  </r>
  <r>
    <x v="8"/>
    <s v="0-24"/>
    <x v="0"/>
    <s v="M"/>
    <s v="Q00-Q99"/>
    <n v="1"/>
    <x v="5"/>
  </r>
  <r>
    <x v="8"/>
    <s v="0-24"/>
    <x v="0"/>
    <s v="M"/>
    <s v="R00-R99"/>
    <n v="1"/>
    <x v="5"/>
  </r>
  <r>
    <x v="8"/>
    <s v="0-24"/>
    <x v="0"/>
    <s v="M"/>
    <s v="V01-Y98"/>
    <n v="9"/>
    <x v="6"/>
  </r>
  <r>
    <x v="8"/>
    <s v="25-44"/>
    <x v="0"/>
    <s v="F"/>
    <s v="C00-D48"/>
    <n v="14"/>
    <x v="1"/>
  </r>
  <r>
    <x v="8"/>
    <s v="25-44"/>
    <x v="0"/>
    <s v="F"/>
    <s v="E00-E90"/>
    <n v="1"/>
    <x v="2"/>
  </r>
  <r>
    <x v="8"/>
    <s v="25-44"/>
    <x v="0"/>
    <s v="F"/>
    <s v="I00-I99"/>
    <n v="4"/>
    <x v="8"/>
  </r>
  <r>
    <x v="8"/>
    <s v="25-44"/>
    <x v="0"/>
    <s v="F"/>
    <s v="K00-K93"/>
    <n v="4"/>
    <x v="9"/>
  </r>
  <r>
    <x v="8"/>
    <s v="25-44"/>
    <x v="0"/>
    <s v="F"/>
    <s v="Q00-Q99"/>
    <n v="1"/>
    <x v="5"/>
  </r>
  <r>
    <x v="8"/>
    <s v="25-44"/>
    <x v="0"/>
    <s v="F"/>
    <s v="V01-Y98"/>
    <n v="10"/>
    <x v="6"/>
  </r>
  <r>
    <x v="8"/>
    <s v="25-44"/>
    <x v="0"/>
    <s v="M"/>
    <s v="A00-B99"/>
    <n v="2"/>
    <x v="0"/>
  </r>
  <r>
    <x v="8"/>
    <s v="25-44"/>
    <x v="0"/>
    <s v="M"/>
    <s v="C00-D48"/>
    <n v="13"/>
    <x v="1"/>
  </r>
  <r>
    <x v="8"/>
    <s v="25-44"/>
    <x v="0"/>
    <s v="M"/>
    <s v="E00-E90"/>
    <n v="1"/>
    <x v="2"/>
  </r>
  <r>
    <x v="8"/>
    <s v="25-44"/>
    <x v="0"/>
    <s v="M"/>
    <s v="F00-F99"/>
    <n v="2"/>
    <x v="10"/>
  </r>
  <r>
    <x v="8"/>
    <s v="25-44"/>
    <x v="0"/>
    <s v="M"/>
    <s v="G00-G99"/>
    <n v="1"/>
    <x v="3"/>
  </r>
  <r>
    <x v="8"/>
    <s v="25-44"/>
    <x v="0"/>
    <s v="M"/>
    <s v="I00-I99"/>
    <n v="6"/>
    <x v="8"/>
  </r>
  <r>
    <x v="8"/>
    <s v="25-44"/>
    <x v="0"/>
    <s v="M"/>
    <s v="K00-K93"/>
    <n v="3"/>
    <x v="9"/>
  </r>
  <r>
    <x v="8"/>
    <s v="25-44"/>
    <x v="0"/>
    <s v="M"/>
    <s v="Q00-Q99"/>
    <n v="3"/>
    <x v="5"/>
  </r>
  <r>
    <x v="8"/>
    <s v="25-44"/>
    <x v="0"/>
    <s v="M"/>
    <s v="R00-R99"/>
    <n v="3"/>
    <x v="5"/>
  </r>
  <r>
    <x v="8"/>
    <s v="25-44"/>
    <x v="0"/>
    <s v="M"/>
    <s v="V01-Y98"/>
    <n v="50"/>
    <x v="6"/>
  </r>
  <r>
    <x v="8"/>
    <s v="45-64"/>
    <x v="0"/>
    <s v="F"/>
    <s v="C00-D48"/>
    <n v="123"/>
    <x v="1"/>
  </r>
  <r>
    <x v="8"/>
    <s v="45-64"/>
    <x v="0"/>
    <s v="F"/>
    <s v="E00-E90"/>
    <n v="4"/>
    <x v="2"/>
  </r>
  <r>
    <x v="8"/>
    <s v="45-64"/>
    <x v="0"/>
    <s v="F"/>
    <s v="F00-F99"/>
    <n v="4"/>
    <x v="10"/>
  </r>
  <r>
    <x v="8"/>
    <s v="45-64"/>
    <x v="0"/>
    <s v="F"/>
    <s v="G00-G99"/>
    <n v="7"/>
    <x v="3"/>
  </r>
  <r>
    <x v="8"/>
    <s v="45-64"/>
    <x v="0"/>
    <s v="F"/>
    <s v="I00-I99"/>
    <n v="26"/>
    <x v="8"/>
  </r>
  <r>
    <x v="8"/>
    <s v="45-64"/>
    <x v="0"/>
    <s v="F"/>
    <s v="J00-J99"/>
    <n v="12"/>
    <x v="4"/>
  </r>
  <r>
    <x v="8"/>
    <s v="45-64"/>
    <x v="0"/>
    <s v="F"/>
    <s v="K00-K93"/>
    <n v="14"/>
    <x v="9"/>
  </r>
  <r>
    <x v="8"/>
    <s v="45-64"/>
    <x v="0"/>
    <s v="F"/>
    <s v="M00-M99"/>
    <n v="5"/>
    <x v="5"/>
  </r>
  <r>
    <x v="8"/>
    <s v="45-64"/>
    <x v="0"/>
    <s v="F"/>
    <s v="N00-N99"/>
    <n v="1"/>
    <x v="11"/>
  </r>
  <r>
    <x v="8"/>
    <s v="45-64"/>
    <x v="0"/>
    <s v="F"/>
    <s v="R00-R99"/>
    <n v="5"/>
    <x v="5"/>
  </r>
  <r>
    <x v="8"/>
    <s v="45-64"/>
    <x v="0"/>
    <s v="F"/>
    <s v="V01-Y98"/>
    <n v="20"/>
    <x v="6"/>
  </r>
  <r>
    <x v="8"/>
    <s v="45-64"/>
    <x v="0"/>
    <s v="M"/>
    <s v="A00-B99"/>
    <n v="7"/>
    <x v="0"/>
  </r>
  <r>
    <x v="8"/>
    <s v="45-64"/>
    <x v="0"/>
    <s v="M"/>
    <s v="C00-D48"/>
    <n v="159"/>
    <x v="1"/>
  </r>
  <r>
    <x v="8"/>
    <s v="45-64"/>
    <x v="0"/>
    <s v="M"/>
    <s v="E00-E90"/>
    <n v="8"/>
    <x v="2"/>
  </r>
  <r>
    <x v="8"/>
    <s v="45-64"/>
    <x v="0"/>
    <s v="M"/>
    <s v="F00-F99"/>
    <n v="9"/>
    <x v="10"/>
  </r>
  <r>
    <x v="8"/>
    <s v="45-64"/>
    <x v="0"/>
    <s v="M"/>
    <s v="G00-G99"/>
    <n v="14"/>
    <x v="3"/>
  </r>
  <r>
    <x v="8"/>
    <s v="45-64"/>
    <x v="0"/>
    <s v="M"/>
    <s v="I00-I99"/>
    <n v="70"/>
    <x v="8"/>
  </r>
  <r>
    <x v="8"/>
    <s v="45-64"/>
    <x v="0"/>
    <s v="M"/>
    <s v="J00-J99"/>
    <n v="24"/>
    <x v="4"/>
  </r>
  <r>
    <x v="8"/>
    <s v="45-64"/>
    <x v="0"/>
    <s v="M"/>
    <s v="K00-K93"/>
    <n v="32"/>
    <x v="9"/>
  </r>
  <r>
    <x v="8"/>
    <s v="45-64"/>
    <x v="0"/>
    <s v="M"/>
    <s v="N00-N99"/>
    <n v="5"/>
    <x v="11"/>
  </r>
  <r>
    <x v="8"/>
    <s v="45-64"/>
    <x v="0"/>
    <s v="M"/>
    <s v="Q00-Q99"/>
    <n v="3"/>
    <x v="5"/>
  </r>
  <r>
    <x v="8"/>
    <s v="45-64"/>
    <x v="0"/>
    <s v="M"/>
    <s v="R00-R99"/>
    <n v="20"/>
    <x v="5"/>
  </r>
  <r>
    <x v="8"/>
    <s v="45-64"/>
    <x v="0"/>
    <s v="M"/>
    <s v="V01-Y98"/>
    <n v="49"/>
    <x v="6"/>
  </r>
  <r>
    <x v="8"/>
    <s v="65-74"/>
    <x v="1"/>
    <s v="F"/>
    <s v="A00-B99"/>
    <n v="1"/>
    <x v="0"/>
  </r>
  <r>
    <x v="8"/>
    <s v="65-74"/>
    <x v="1"/>
    <s v="F"/>
    <s v="C00-D48"/>
    <n v="137"/>
    <x v="1"/>
  </r>
  <r>
    <x v="8"/>
    <s v="65-74"/>
    <x v="1"/>
    <s v="F"/>
    <s v="D50-D89"/>
    <n v="1"/>
    <x v="5"/>
  </r>
  <r>
    <x v="8"/>
    <s v="65-74"/>
    <x v="1"/>
    <s v="F"/>
    <s v="E00-E90"/>
    <n v="7"/>
    <x v="2"/>
  </r>
  <r>
    <x v="8"/>
    <s v="65-74"/>
    <x v="1"/>
    <s v="F"/>
    <s v="F00-F99"/>
    <n v="7"/>
    <x v="10"/>
  </r>
  <r>
    <x v="8"/>
    <s v="65-74"/>
    <x v="1"/>
    <s v="F"/>
    <s v="G00-G99"/>
    <n v="20"/>
    <x v="3"/>
  </r>
  <r>
    <x v="8"/>
    <s v="65-74"/>
    <x v="1"/>
    <s v="F"/>
    <s v="I00-I99"/>
    <n v="62"/>
    <x v="8"/>
  </r>
  <r>
    <x v="8"/>
    <s v="65-74"/>
    <x v="1"/>
    <s v="F"/>
    <s v="J00-J99"/>
    <n v="34"/>
    <x v="4"/>
  </r>
  <r>
    <x v="8"/>
    <s v="65-74"/>
    <x v="1"/>
    <s v="F"/>
    <s v="K00-K93"/>
    <n v="18"/>
    <x v="9"/>
  </r>
  <r>
    <x v="8"/>
    <s v="65-74"/>
    <x v="1"/>
    <s v="F"/>
    <s v="M00-M99"/>
    <n v="1"/>
    <x v="5"/>
  </r>
  <r>
    <x v="8"/>
    <s v="65-74"/>
    <x v="1"/>
    <s v="F"/>
    <s v="N00-N99"/>
    <n v="1"/>
    <x v="11"/>
  </r>
  <r>
    <x v="8"/>
    <s v="65-74"/>
    <x v="1"/>
    <s v="F"/>
    <s v="Q00-Q99"/>
    <n v="1"/>
    <x v="5"/>
  </r>
  <r>
    <x v="8"/>
    <s v="65-74"/>
    <x v="1"/>
    <s v="F"/>
    <s v="R00-R99"/>
    <n v="13"/>
    <x v="5"/>
  </r>
  <r>
    <x v="8"/>
    <s v="65-74"/>
    <x v="1"/>
    <s v="F"/>
    <s v="V01-Y98"/>
    <n v="14"/>
    <x v="6"/>
  </r>
  <r>
    <x v="8"/>
    <s v="65-74"/>
    <x v="1"/>
    <s v="M"/>
    <s v="A00-B99"/>
    <n v="8"/>
    <x v="0"/>
  </r>
  <r>
    <x v="8"/>
    <s v="65-74"/>
    <x v="1"/>
    <s v="M"/>
    <s v="C00-D48"/>
    <n v="192"/>
    <x v="1"/>
  </r>
  <r>
    <x v="8"/>
    <s v="65-74"/>
    <x v="1"/>
    <s v="M"/>
    <s v="D50-D89"/>
    <n v="2"/>
    <x v="5"/>
  </r>
  <r>
    <x v="8"/>
    <s v="65-74"/>
    <x v="1"/>
    <s v="M"/>
    <s v="E00-E90"/>
    <n v="4"/>
    <x v="2"/>
  </r>
  <r>
    <x v="8"/>
    <s v="65-74"/>
    <x v="1"/>
    <s v="M"/>
    <s v="F00-F99"/>
    <n v="15"/>
    <x v="10"/>
  </r>
  <r>
    <x v="8"/>
    <s v="65-74"/>
    <x v="1"/>
    <s v="M"/>
    <s v="G00-G99"/>
    <n v="18"/>
    <x v="3"/>
  </r>
  <r>
    <x v="8"/>
    <s v="65-74"/>
    <x v="1"/>
    <s v="M"/>
    <s v="I00-I99"/>
    <n v="101"/>
    <x v="8"/>
  </r>
  <r>
    <x v="8"/>
    <s v="65-74"/>
    <x v="1"/>
    <s v="M"/>
    <s v="J00-J99"/>
    <n v="35"/>
    <x v="4"/>
  </r>
  <r>
    <x v="8"/>
    <s v="65-74"/>
    <x v="1"/>
    <s v="M"/>
    <s v="K00-K93"/>
    <n v="16"/>
    <x v="9"/>
  </r>
  <r>
    <x v="8"/>
    <s v="65-74"/>
    <x v="1"/>
    <s v="M"/>
    <s v="M00-M99"/>
    <n v="1"/>
    <x v="5"/>
  </r>
  <r>
    <x v="8"/>
    <s v="65-74"/>
    <x v="1"/>
    <s v="M"/>
    <s v="N00-N99"/>
    <n v="9"/>
    <x v="11"/>
  </r>
  <r>
    <x v="8"/>
    <s v="65-74"/>
    <x v="1"/>
    <s v="M"/>
    <s v="R00-R99"/>
    <n v="24"/>
    <x v="5"/>
  </r>
  <r>
    <x v="8"/>
    <s v="65-74"/>
    <x v="1"/>
    <s v="M"/>
    <s v="V01-Y98"/>
    <n v="26"/>
    <x v="6"/>
  </r>
  <r>
    <x v="8"/>
    <s v="75-84"/>
    <x v="1"/>
    <s v="F"/>
    <s v="A00-B99"/>
    <n v="13"/>
    <x v="0"/>
  </r>
  <r>
    <x v="8"/>
    <s v="75-84"/>
    <x v="1"/>
    <s v="F"/>
    <s v="C00-D48"/>
    <n v="205"/>
    <x v="1"/>
  </r>
  <r>
    <x v="8"/>
    <s v="75-84"/>
    <x v="1"/>
    <s v="F"/>
    <s v="D50-D89"/>
    <n v="2"/>
    <x v="5"/>
  </r>
  <r>
    <x v="8"/>
    <s v="75-84"/>
    <x v="1"/>
    <s v="F"/>
    <s v="E00-E90"/>
    <n v="17"/>
    <x v="2"/>
  </r>
  <r>
    <x v="8"/>
    <s v="75-84"/>
    <x v="1"/>
    <s v="F"/>
    <s v="F00-F99"/>
    <n v="47"/>
    <x v="10"/>
  </r>
  <r>
    <x v="8"/>
    <s v="75-84"/>
    <x v="1"/>
    <s v="F"/>
    <s v="G00-G99"/>
    <n v="56"/>
    <x v="3"/>
  </r>
  <r>
    <x v="8"/>
    <s v="75-84"/>
    <x v="1"/>
    <s v="F"/>
    <s v="I00-I99"/>
    <n v="188"/>
    <x v="8"/>
  </r>
  <r>
    <x v="8"/>
    <s v="75-84"/>
    <x v="1"/>
    <s v="F"/>
    <s v="J00-J99"/>
    <n v="61"/>
    <x v="4"/>
  </r>
  <r>
    <x v="8"/>
    <s v="75-84"/>
    <x v="1"/>
    <s v="F"/>
    <s v="K00-K93"/>
    <n v="25"/>
    <x v="9"/>
  </r>
  <r>
    <x v="8"/>
    <s v="75-84"/>
    <x v="1"/>
    <s v="F"/>
    <s v="L00-L99"/>
    <n v="3"/>
    <x v="5"/>
  </r>
  <r>
    <x v="8"/>
    <s v="75-84"/>
    <x v="1"/>
    <s v="F"/>
    <s v="M00-M99"/>
    <n v="5"/>
    <x v="5"/>
  </r>
  <r>
    <x v="8"/>
    <s v="75-84"/>
    <x v="1"/>
    <s v="F"/>
    <s v="N00-N99"/>
    <n v="20"/>
    <x v="11"/>
  </r>
  <r>
    <x v="8"/>
    <s v="75-84"/>
    <x v="1"/>
    <s v="F"/>
    <s v="R00-R99"/>
    <n v="20"/>
    <x v="5"/>
  </r>
  <r>
    <x v="8"/>
    <s v="75-84"/>
    <x v="1"/>
    <s v="F"/>
    <s v="V01-Y98"/>
    <n v="40"/>
    <x v="6"/>
  </r>
  <r>
    <x v="8"/>
    <s v="75-84"/>
    <x v="1"/>
    <s v="M"/>
    <s v="A00-B99"/>
    <n v="7"/>
    <x v="0"/>
  </r>
  <r>
    <x v="8"/>
    <s v="75-84"/>
    <x v="1"/>
    <s v="M"/>
    <s v="C00-D48"/>
    <n v="253"/>
    <x v="1"/>
  </r>
  <r>
    <x v="8"/>
    <s v="75-84"/>
    <x v="1"/>
    <s v="M"/>
    <s v="D50-D89"/>
    <n v="1"/>
    <x v="5"/>
  </r>
  <r>
    <x v="8"/>
    <s v="75-84"/>
    <x v="1"/>
    <s v="M"/>
    <s v="E00-E90"/>
    <n v="16"/>
    <x v="2"/>
  </r>
  <r>
    <x v="8"/>
    <s v="75-84"/>
    <x v="1"/>
    <s v="M"/>
    <s v="F00-F99"/>
    <n v="28"/>
    <x v="10"/>
  </r>
  <r>
    <x v="8"/>
    <s v="75-84"/>
    <x v="1"/>
    <s v="M"/>
    <s v="G00-G99"/>
    <n v="52"/>
    <x v="3"/>
  </r>
  <r>
    <x v="8"/>
    <s v="75-84"/>
    <x v="1"/>
    <s v="M"/>
    <s v="I00-I99"/>
    <n v="228"/>
    <x v="8"/>
  </r>
  <r>
    <x v="8"/>
    <s v="75-84"/>
    <x v="1"/>
    <s v="M"/>
    <s v="J00-J99"/>
    <n v="116"/>
    <x v="4"/>
  </r>
  <r>
    <x v="8"/>
    <s v="75-84"/>
    <x v="1"/>
    <s v="M"/>
    <s v="K00-K93"/>
    <n v="26"/>
    <x v="9"/>
  </r>
  <r>
    <x v="8"/>
    <s v="75-84"/>
    <x v="1"/>
    <s v="M"/>
    <s v="M00-M99"/>
    <n v="1"/>
    <x v="5"/>
  </r>
  <r>
    <x v="8"/>
    <s v="75-84"/>
    <x v="1"/>
    <s v="M"/>
    <s v="N00-N99"/>
    <n v="25"/>
    <x v="11"/>
  </r>
  <r>
    <x v="8"/>
    <s v="75-84"/>
    <x v="1"/>
    <s v="M"/>
    <s v="R00-R99"/>
    <n v="30"/>
    <x v="5"/>
  </r>
  <r>
    <x v="8"/>
    <s v="75-84"/>
    <x v="1"/>
    <s v="M"/>
    <s v="V01-Y98"/>
    <n v="28"/>
    <x v="6"/>
  </r>
  <r>
    <x v="8"/>
    <s v="85+"/>
    <x v="1"/>
    <s v="F"/>
    <s v="A00-B99"/>
    <n v="37"/>
    <x v="0"/>
  </r>
  <r>
    <x v="8"/>
    <s v="85+"/>
    <x v="1"/>
    <s v="F"/>
    <s v="C00-D48"/>
    <n v="180"/>
    <x v="1"/>
  </r>
  <r>
    <x v="8"/>
    <s v="85+"/>
    <x v="1"/>
    <s v="F"/>
    <s v="D50-D89"/>
    <n v="6"/>
    <x v="5"/>
  </r>
  <r>
    <x v="8"/>
    <s v="85+"/>
    <x v="1"/>
    <s v="F"/>
    <s v="E00-E90"/>
    <n v="35"/>
    <x v="2"/>
  </r>
  <r>
    <x v="8"/>
    <s v="85+"/>
    <x v="1"/>
    <s v="F"/>
    <s v="F00-F99"/>
    <n v="123"/>
    <x v="10"/>
  </r>
  <r>
    <x v="8"/>
    <s v="85+"/>
    <x v="1"/>
    <s v="F"/>
    <s v="G00-G99"/>
    <n v="74"/>
    <x v="3"/>
  </r>
  <r>
    <x v="8"/>
    <s v="85+"/>
    <x v="1"/>
    <s v="F"/>
    <s v="I00-I99"/>
    <n v="498"/>
    <x v="8"/>
  </r>
  <r>
    <x v="8"/>
    <s v="85+"/>
    <x v="1"/>
    <s v="F"/>
    <s v="J00-J99"/>
    <n v="145"/>
    <x v="4"/>
  </r>
  <r>
    <x v="8"/>
    <s v="85+"/>
    <x v="1"/>
    <s v="F"/>
    <s v="K00-K93"/>
    <n v="41"/>
    <x v="9"/>
  </r>
  <r>
    <x v="8"/>
    <s v="85+"/>
    <x v="1"/>
    <s v="F"/>
    <s v="L00-L99"/>
    <n v="7"/>
    <x v="5"/>
  </r>
  <r>
    <x v="8"/>
    <s v="85+"/>
    <x v="1"/>
    <s v="F"/>
    <s v="M00-M99"/>
    <n v="8"/>
    <x v="5"/>
  </r>
  <r>
    <x v="8"/>
    <s v="85+"/>
    <x v="1"/>
    <s v="F"/>
    <s v="N00-N99"/>
    <n v="54"/>
    <x v="11"/>
  </r>
  <r>
    <x v="8"/>
    <s v="85+"/>
    <x v="1"/>
    <s v="F"/>
    <s v="R00-R99"/>
    <n v="115"/>
    <x v="5"/>
  </r>
  <r>
    <x v="8"/>
    <s v="85+"/>
    <x v="1"/>
    <s v="F"/>
    <s v="V01-Y98"/>
    <n v="45"/>
    <x v="6"/>
  </r>
  <r>
    <x v="8"/>
    <s v="85+"/>
    <x v="1"/>
    <s v="M"/>
    <s v="A00-B99"/>
    <n v="12"/>
    <x v="0"/>
  </r>
  <r>
    <x v="8"/>
    <s v="85+"/>
    <x v="1"/>
    <s v="M"/>
    <s v="C00-D48"/>
    <n v="169"/>
    <x v="1"/>
  </r>
  <r>
    <x v="8"/>
    <s v="85+"/>
    <x v="1"/>
    <s v="M"/>
    <s v="D50-D89"/>
    <n v="4"/>
    <x v="5"/>
  </r>
  <r>
    <x v="8"/>
    <s v="85+"/>
    <x v="1"/>
    <s v="M"/>
    <s v="E00-E90"/>
    <n v="16"/>
    <x v="2"/>
  </r>
  <r>
    <x v="8"/>
    <s v="85+"/>
    <x v="1"/>
    <s v="M"/>
    <s v="F00-F99"/>
    <n v="68"/>
    <x v="10"/>
  </r>
  <r>
    <x v="8"/>
    <s v="85+"/>
    <x v="1"/>
    <s v="M"/>
    <s v="G00-G99"/>
    <n v="39"/>
    <x v="3"/>
  </r>
  <r>
    <x v="8"/>
    <s v="85+"/>
    <x v="1"/>
    <s v="M"/>
    <s v="I00-I99"/>
    <n v="291"/>
    <x v="8"/>
  </r>
  <r>
    <x v="8"/>
    <s v="85+"/>
    <x v="1"/>
    <s v="M"/>
    <s v="J00-J99"/>
    <n v="113"/>
    <x v="4"/>
  </r>
  <r>
    <x v="8"/>
    <s v="85+"/>
    <x v="1"/>
    <s v="M"/>
    <s v="K00-K93"/>
    <n v="26"/>
    <x v="9"/>
  </r>
  <r>
    <x v="8"/>
    <s v="85+"/>
    <x v="1"/>
    <s v="M"/>
    <s v="L00-L99"/>
    <n v="2"/>
    <x v="5"/>
  </r>
  <r>
    <x v="8"/>
    <s v="85+"/>
    <x v="1"/>
    <s v="M"/>
    <s v="M00-M99"/>
    <n v="4"/>
    <x v="5"/>
  </r>
  <r>
    <x v="8"/>
    <s v="85+"/>
    <x v="1"/>
    <s v="M"/>
    <s v="N00-N99"/>
    <n v="25"/>
    <x v="11"/>
  </r>
  <r>
    <x v="8"/>
    <s v="85+"/>
    <x v="1"/>
    <s v="M"/>
    <s v="R00-R99"/>
    <n v="27"/>
    <x v="5"/>
  </r>
  <r>
    <x v="8"/>
    <s v="85+"/>
    <x v="1"/>
    <s v="M"/>
    <s v="V01-Y98"/>
    <n v="22"/>
    <x v="6"/>
  </r>
  <r>
    <x v="0"/>
    <s v="0-24"/>
    <x v="0"/>
    <s v="F"/>
    <s v="C00-D48"/>
    <n v="2"/>
    <x v="1"/>
  </r>
  <r>
    <x v="0"/>
    <s v="0-24"/>
    <x v="0"/>
    <s v="F"/>
    <s v="E00-E90"/>
    <n v="2"/>
    <x v="2"/>
  </r>
  <r>
    <x v="0"/>
    <s v="0-24"/>
    <x v="0"/>
    <s v="F"/>
    <s v="G00-G99"/>
    <n v="1"/>
    <x v="3"/>
  </r>
  <r>
    <x v="0"/>
    <s v="0-24"/>
    <x v="0"/>
    <s v="F"/>
    <s v="P00-P96"/>
    <n v="4"/>
    <x v="5"/>
  </r>
  <r>
    <x v="0"/>
    <s v="0-24"/>
    <x v="0"/>
    <s v="F"/>
    <s v="Q00-Q99"/>
    <n v="4"/>
    <x v="5"/>
  </r>
  <r>
    <x v="0"/>
    <s v="0-24"/>
    <x v="0"/>
    <s v="F"/>
    <s v="V01-Y98"/>
    <n v="5"/>
    <x v="6"/>
  </r>
  <r>
    <x v="0"/>
    <s v="0-24"/>
    <x v="0"/>
    <s v="M"/>
    <s v="C00-D48"/>
    <n v="3"/>
    <x v="1"/>
  </r>
  <r>
    <x v="0"/>
    <s v="0-24"/>
    <x v="0"/>
    <s v="M"/>
    <s v="E00-E90"/>
    <n v="2"/>
    <x v="2"/>
  </r>
  <r>
    <x v="0"/>
    <s v="0-24"/>
    <x v="0"/>
    <s v="M"/>
    <s v="G00-G99"/>
    <n v="1"/>
    <x v="3"/>
  </r>
  <r>
    <x v="0"/>
    <s v="0-24"/>
    <x v="0"/>
    <s v="M"/>
    <s v="P00-P96"/>
    <n v="2"/>
    <x v="5"/>
  </r>
  <r>
    <x v="0"/>
    <s v="0-24"/>
    <x v="0"/>
    <s v="M"/>
    <s v="Q00-Q99"/>
    <n v="2"/>
    <x v="5"/>
  </r>
  <r>
    <x v="0"/>
    <s v="0-24"/>
    <x v="0"/>
    <s v="M"/>
    <s v="UNK"/>
    <n v="1"/>
    <x v="7"/>
  </r>
  <r>
    <x v="0"/>
    <s v="0-24"/>
    <x v="0"/>
    <s v="M"/>
    <s v="V01-Y98"/>
    <n v="15"/>
    <x v="6"/>
  </r>
  <r>
    <x v="0"/>
    <s v="25-44"/>
    <x v="0"/>
    <s v="F"/>
    <s v="C00-D48"/>
    <n v="12"/>
    <x v="1"/>
  </r>
  <r>
    <x v="0"/>
    <s v="25-44"/>
    <x v="0"/>
    <s v="F"/>
    <s v="I00-I99"/>
    <n v="5"/>
    <x v="8"/>
  </r>
  <r>
    <x v="0"/>
    <s v="25-44"/>
    <x v="0"/>
    <s v="F"/>
    <s v="K00-K93"/>
    <n v="4"/>
    <x v="9"/>
  </r>
  <r>
    <x v="0"/>
    <s v="25-44"/>
    <x v="0"/>
    <s v="F"/>
    <s v="Q00-Q99"/>
    <n v="1"/>
    <x v="5"/>
  </r>
  <r>
    <x v="0"/>
    <s v="25-44"/>
    <x v="0"/>
    <s v="F"/>
    <s v="R00-R99"/>
    <n v="4"/>
    <x v="5"/>
  </r>
  <r>
    <x v="0"/>
    <s v="25-44"/>
    <x v="0"/>
    <s v="F"/>
    <s v="V01-Y98"/>
    <n v="13"/>
    <x v="6"/>
  </r>
  <r>
    <x v="0"/>
    <s v="25-44"/>
    <x v="0"/>
    <s v="M"/>
    <s v="A00-B99"/>
    <n v="3"/>
    <x v="0"/>
  </r>
  <r>
    <x v="0"/>
    <s v="25-44"/>
    <x v="0"/>
    <s v="M"/>
    <s v="C00-D48"/>
    <n v="15"/>
    <x v="1"/>
  </r>
  <r>
    <x v="0"/>
    <s v="25-44"/>
    <x v="0"/>
    <s v="M"/>
    <s v="E00-E90"/>
    <n v="1"/>
    <x v="2"/>
  </r>
  <r>
    <x v="0"/>
    <s v="25-44"/>
    <x v="0"/>
    <s v="M"/>
    <s v="G00-G99"/>
    <n v="1"/>
    <x v="3"/>
  </r>
  <r>
    <x v="0"/>
    <s v="25-44"/>
    <x v="0"/>
    <s v="M"/>
    <s v="I00-I99"/>
    <n v="10"/>
    <x v="8"/>
  </r>
  <r>
    <x v="0"/>
    <s v="25-44"/>
    <x v="0"/>
    <s v="M"/>
    <s v="K00-K93"/>
    <n v="6"/>
    <x v="9"/>
  </r>
  <r>
    <x v="0"/>
    <s v="25-44"/>
    <x v="0"/>
    <s v="M"/>
    <s v="Q00-Q99"/>
    <n v="2"/>
    <x v="5"/>
  </r>
  <r>
    <x v="0"/>
    <s v="25-44"/>
    <x v="0"/>
    <s v="M"/>
    <s v="R00-R99"/>
    <n v="6"/>
    <x v="5"/>
  </r>
  <r>
    <x v="0"/>
    <s v="25-44"/>
    <x v="0"/>
    <s v="M"/>
    <s v="UNK"/>
    <n v="1"/>
    <x v="7"/>
  </r>
  <r>
    <x v="0"/>
    <s v="25-44"/>
    <x v="0"/>
    <s v="M"/>
    <s v="V01-Y98"/>
    <n v="52"/>
    <x v="6"/>
  </r>
  <r>
    <x v="0"/>
    <s v="45-64"/>
    <x v="0"/>
    <s v="F"/>
    <s v="A00-B99"/>
    <n v="4"/>
    <x v="0"/>
  </r>
  <r>
    <x v="0"/>
    <s v="45-64"/>
    <x v="0"/>
    <s v="F"/>
    <s v="C00-D48"/>
    <n v="114"/>
    <x v="1"/>
  </r>
  <r>
    <x v="0"/>
    <s v="45-64"/>
    <x v="0"/>
    <s v="F"/>
    <s v="E00-E90"/>
    <n v="6"/>
    <x v="2"/>
  </r>
  <r>
    <x v="0"/>
    <s v="45-64"/>
    <x v="0"/>
    <s v="F"/>
    <s v="F00-F99"/>
    <n v="2"/>
    <x v="10"/>
  </r>
  <r>
    <x v="0"/>
    <s v="45-64"/>
    <x v="0"/>
    <s v="F"/>
    <s v="G00-G99"/>
    <n v="4"/>
    <x v="3"/>
  </r>
  <r>
    <x v="0"/>
    <s v="45-64"/>
    <x v="0"/>
    <s v="F"/>
    <s v="I00-I99"/>
    <n v="37"/>
    <x v="8"/>
  </r>
  <r>
    <x v="0"/>
    <s v="45-64"/>
    <x v="0"/>
    <s v="F"/>
    <s v="J00-J99"/>
    <n v="12"/>
    <x v="4"/>
  </r>
  <r>
    <x v="0"/>
    <s v="45-64"/>
    <x v="0"/>
    <s v="F"/>
    <s v="K00-K93"/>
    <n v="10"/>
    <x v="9"/>
  </r>
  <r>
    <x v="0"/>
    <s v="45-64"/>
    <x v="0"/>
    <s v="F"/>
    <s v="M00-M99"/>
    <n v="1"/>
    <x v="5"/>
  </r>
  <r>
    <x v="0"/>
    <s v="45-64"/>
    <x v="0"/>
    <s v="F"/>
    <s v="Q00-Q99"/>
    <n v="2"/>
    <x v="5"/>
  </r>
  <r>
    <x v="0"/>
    <s v="45-64"/>
    <x v="0"/>
    <s v="F"/>
    <s v="R00-R99"/>
    <n v="7"/>
    <x v="5"/>
  </r>
  <r>
    <x v="0"/>
    <s v="45-64"/>
    <x v="0"/>
    <s v="F"/>
    <s v="UNK"/>
    <n v="1"/>
    <x v="7"/>
  </r>
  <r>
    <x v="0"/>
    <s v="45-64"/>
    <x v="0"/>
    <s v="F"/>
    <s v="V01-Y98"/>
    <n v="30"/>
    <x v="6"/>
  </r>
  <r>
    <x v="0"/>
    <s v="45-64"/>
    <x v="0"/>
    <s v="M"/>
    <s v="A00-B99"/>
    <n v="5"/>
    <x v="0"/>
  </r>
  <r>
    <x v="0"/>
    <s v="45-64"/>
    <x v="0"/>
    <s v="M"/>
    <s v="C00-D48"/>
    <n v="149"/>
    <x v="1"/>
  </r>
  <r>
    <x v="0"/>
    <s v="45-64"/>
    <x v="0"/>
    <s v="M"/>
    <s v="E00-E90"/>
    <n v="13"/>
    <x v="2"/>
  </r>
  <r>
    <x v="0"/>
    <s v="45-64"/>
    <x v="0"/>
    <s v="M"/>
    <s v="F00-F99"/>
    <n v="6"/>
    <x v="10"/>
  </r>
  <r>
    <x v="0"/>
    <s v="45-64"/>
    <x v="0"/>
    <s v="M"/>
    <s v="G00-G99"/>
    <n v="7"/>
    <x v="3"/>
  </r>
  <r>
    <x v="0"/>
    <s v="45-64"/>
    <x v="0"/>
    <s v="M"/>
    <s v="I00-I99"/>
    <n v="85"/>
    <x v="8"/>
  </r>
  <r>
    <x v="0"/>
    <s v="45-64"/>
    <x v="0"/>
    <s v="M"/>
    <s v="J00-J99"/>
    <n v="15"/>
    <x v="4"/>
  </r>
  <r>
    <x v="0"/>
    <s v="45-64"/>
    <x v="0"/>
    <s v="M"/>
    <s v="K00-K93"/>
    <n v="35"/>
    <x v="9"/>
  </r>
  <r>
    <x v="0"/>
    <s v="45-64"/>
    <x v="0"/>
    <s v="M"/>
    <s v="L00-L99"/>
    <n v="2"/>
    <x v="5"/>
  </r>
  <r>
    <x v="0"/>
    <s v="45-64"/>
    <x v="0"/>
    <s v="M"/>
    <s v="R00-R99"/>
    <n v="13"/>
    <x v="5"/>
  </r>
  <r>
    <x v="0"/>
    <s v="45-64"/>
    <x v="0"/>
    <s v="M"/>
    <s v="UNK"/>
    <n v="4"/>
    <x v="7"/>
  </r>
  <r>
    <x v="0"/>
    <s v="45-64"/>
    <x v="0"/>
    <s v="M"/>
    <s v="V01-Y98"/>
    <n v="47"/>
    <x v="6"/>
  </r>
  <r>
    <x v="0"/>
    <s v="65-74"/>
    <x v="1"/>
    <s v="F"/>
    <s v="A00-B99"/>
    <n v="5"/>
    <x v="0"/>
  </r>
  <r>
    <x v="0"/>
    <s v="65-74"/>
    <x v="1"/>
    <s v="F"/>
    <s v="C00-D48"/>
    <n v="127"/>
    <x v="1"/>
  </r>
  <r>
    <x v="0"/>
    <s v="65-74"/>
    <x v="1"/>
    <s v="F"/>
    <s v="D50-D89"/>
    <n v="1"/>
    <x v="5"/>
  </r>
  <r>
    <x v="0"/>
    <s v="65-74"/>
    <x v="1"/>
    <s v="F"/>
    <s v="E00-E90"/>
    <n v="6"/>
    <x v="2"/>
  </r>
  <r>
    <x v="0"/>
    <s v="65-74"/>
    <x v="1"/>
    <s v="F"/>
    <s v="F00-F99"/>
    <n v="6"/>
    <x v="10"/>
  </r>
  <r>
    <x v="0"/>
    <s v="65-74"/>
    <x v="1"/>
    <s v="F"/>
    <s v="G00-G99"/>
    <n v="8"/>
    <x v="3"/>
  </r>
  <r>
    <x v="0"/>
    <s v="65-74"/>
    <x v="1"/>
    <s v="F"/>
    <s v="I00-I99"/>
    <n v="50"/>
    <x v="8"/>
  </r>
  <r>
    <x v="0"/>
    <s v="65-74"/>
    <x v="1"/>
    <s v="F"/>
    <s v="J00-J99"/>
    <n v="9"/>
    <x v="4"/>
  </r>
  <r>
    <x v="0"/>
    <s v="65-74"/>
    <x v="1"/>
    <s v="F"/>
    <s v="K00-K93"/>
    <n v="7"/>
    <x v="9"/>
  </r>
  <r>
    <x v="0"/>
    <s v="65-74"/>
    <x v="1"/>
    <s v="F"/>
    <s v="M00-M99"/>
    <n v="1"/>
    <x v="5"/>
  </r>
  <r>
    <x v="0"/>
    <s v="65-74"/>
    <x v="1"/>
    <s v="F"/>
    <s v="N00-N99"/>
    <n v="4"/>
    <x v="11"/>
  </r>
  <r>
    <x v="0"/>
    <s v="65-74"/>
    <x v="1"/>
    <s v="F"/>
    <s v="R00-R99"/>
    <n v="11"/>
    <x v="5"/>
  </r>
  <r>
    <x v="0"/>
    <s v="65-74"/>
    <x v="1"/>
    <s v="F"/>
    <s v="UNK"/>
    <n v="2"/>
    <x v="7"/>
  </r>
  <r>
    <x v="0"/>
    <s v="65-74"/>
    <x v="1"/>
    <s v="F"/>
    <s v="V01-Y98"/>
    <n v="15"/>
    <x v="6"/>
  </r>
  <r>
    <x v="0"/>
    <s v="65-74"/>
    <x v="1"/>
    <s v="M"/>
    <s v="A00-B99"/>
    <n v="4"/>
    <x v="0"/>
  </r>
  <r>
    <x v="0"/>
    <s v="65-74"/>
    <x v="1"/>
    <s v="M"/>
    <s v="C00-D48"/>
    <n v="231"/>
    <x v="1"/>
  </r>
  <r>
    <x v="0"/>
    <s v="65-74"/>
    <x v="1"/>
    <s v="M"/>
    <s v="E00-E90"/>
    <n v="7"/>
    <x v="2"/>
  </r>
  <r>
    <x v="0"/>
    <s v="65-74"/>
    <x v="1"/>
    <s v="M"/>
    <s v="F00-F99"/>
    <n v="9"/>
    <x v="10"/>
  </r>
  <r>
    <x v="0"/>
    <s v="65-74"/>
    <x v="1"/>
    <s v="M"/>
    <s v="G00-G99"/>
    <n v="9"/>
    <x v="3"/>
  </r>
  <r>
    <x v="0"/>
    <s v="65-74"/>
    <x v="1"/>
    <s v="M"/>
    <s v="I00-I99"/>
    <n v="125"/>
    <x v="8"/>
  </r>
  <r>
    <x v="0"/>
    <s v="65-74"/>
    <x v="1"/>
    <s v="M"/>
    <s v="J00-J99"/>
    <n v="43"/>
    <x v="4"/>
  </r>
  <r>
    <x v="0"/>
    <s v="65-74"/>
    <x v="1"/>
    <s v="M"/>
    <s v="K00-K93"/>
    <n v="14"/>
    <x v="9"/>
  </r>
  <r>
    <x v="0"/>
    <s v="65-74"/>
    <x v="1"/>
    <s v="M"/>
    <s v="M00-M99"/>
    <n v="1"/>
    <x v="5"/>
  </r>
  <r>
    <x v="0"/>
    <s v="65-74"/>
    <x v="1"/>
    <s v="M"/>
    <s v="N00-N99"/>
    <n v="4"/>
    <x v="11"/>
  </r>
  <r>
    <x v="0"/>
    <s v="65-74"/>
    <x v="1"/>
    <s v="M"/>
    <s v="R00-R99"/>
    <n v="12"/>
    <x v="5"/>
  </r>
  <r>
    <x v="0"/>
    <s v="65-74"/>
    <x v="1"/>
    <s v="M"/>
    <s v="UNK"/>
    <n v="2"/>
    <x v="7"/>
  </r>
  <r>
    <x v="0"/>
    <s v="65-74"/>
    <x v="1"/>
    <s v="M"/>
    <s v="V01-Y98"/>
    <n v="26"/>
    <x v="6"/>
  </r>
  <r>
    <x v="0"/>
    <s v="75-84"/>
    <x v="1"/>
    <s v="F"/>
    <s v="A00-B99"/>
    <n v="10"/>
    <x v="0"/>
  </r>
  <r>
    <x v="0"/>
    <s v="75-84"/>
    <x v="1"/>
    <s v="F"/>
    <s v="C00-D48"/>
    <n v="196"/>
    <x v="1"/>
  </r>
  <r>
    <x v="0"/>
    <s v="75-84"/>
    <x v="1"/>
    <s v="F"/>
    <s v="D50-D89"/>
    <n v="2"/>
    <x v="5"/>
  </r>
  <r>
    <x v="0"/>
    <s v="75-84"/>
    <x v="1"/>
    <s v="F"/>
    <s v="E00-E90"/>
    <n v="29"/>
    <x v="2"/>
  </r>
  <r>
    <x v="0"/>
    <s v="75-84"/>
    <x v="1"/>
    <s v="F"/>
    <s v="F00-F99"/>
    <n v="27"/>
    <x v="10"/>
  </r>
  <r>
    <x v="0"/>
    <s v="75-84"/>
    <x v="1"/>
    <s v="F"/>
    <s v="G00-G99"/>
    <n v="35"/>
    <x v="3"/>
  </r>
  <r>
    <x v="0"/>
    <s v="75-84"/>
    <x v="1"/>
    <s v="F"/>
    <s v="I00-I99"/>
    <n v="272"/>
    <x v="8"/>
  </r>
  <r>
    <x v="0"/>
    <s v="75-84"/>
    <x v="1"/>
    <s v="F"/>
    <s v="J00-J99"/>
    <n v="61"/>
    <x v="4"/>
  </r>
  <r>
    <x v="0"/>
    <s v="75-84"/>
    <x v="1"/>
    <s v="F"/>
    <s v="K00-K93"/>
    <n v="26"/>
    <x v="9"/>
  </r>
  <r>
    <x v="0"/>
    <s v="75-84"/>
    <x v="1"/>
    <s v="F"/>
    <s v="L00-L99"/>
    <n v="1"/>
    <x v="5"/>
  </r>
  <r>
    <x v="0"/>
    <s v="75-84"/>
    <x v="1"/>
    <s v="F"/>
    <s v="M00-M99"/>
    <n v="1"/>
    <x v="5"/>
  </r>
  <r>
    <x v="0"/>
    <s v="75-84"/>
    <x v="1"/>
    <s v="F"/>
    <s v="N00-N99"/>
    <n v="16"/>
    <x v="11"/>
  </r>
  <r>
    <x v="0"/>
    <s v="75-84"/>
    <x v="1"/>
    <s v="F"/>
    <s v="R00-R99"/>
    <n v="18"/>
    <x v="5"/>
  </r>
  <r>
    <x v="0"/>
    <s v="75-84"/>
    <x v="1"/>
    <s v="F"/>
    <s v="UNK"/>
    <n v="4"/>
    <x v="7"/>
  </r>
  <r>
    <x v="0"/>
    <s v="75-84"/>
    <x v="1"/>
    <s v="F"/>
    <s v="V01-Y98"/>
    <n v="16"/>
    <x v="6"/>
  </r>
  <r>
    <x v="0"/>
    <s v="75-84"/>
    <x v="1"/>
    <s v="M"/>
    <s v="A00-B99"/>
    <n v="16"/>
    <x v="0"/>
  </r>
  <r>
    <x v="0"/>
    <s v="75-84"/>
    <x v="1"/>
    <s v="M"/>
    <s v="C00-D48"/>
    <n v="273"/>
    <x v="1"/>
  </r>
  <r>
    <x v="0"/>
    <s v="75-84"/>
    <x v="1"/>
    <s v="M"/>
    <s v="D50-D89"/>
    <n v="1"/>
    <x v="5"/>
  </r>
  <r>
    <x v="0"/>
    <s v="75-84"/>
    <x v="1"/>
    <s v="M"/>
    <s v="E00-E90"/>
    <n v="18"/>
    <x v="2"/>
  </r>
  <r>
    <x v="0"/>
    <s v="75-84"/>
    <x v="1"/>
    <s v="M"/>
    <s v="F00-F99"/>
    <n v="22"/>
    <x v="10"/>
  </r>
  <r>
    <x v="0"/>
    <s v="75-84"/>
    <x v="1"/>
    <s v="M"/>
    <s v="G00-G99"/>
    <n v="32"/>
    <x v="3"/>
  </r>
  <r>
    <x v="0"/>
    <s v="75-84"/>
    <x v="1"/>
    <s v="M"/>
    <s v="I00-I99"/>
    <n v="250"/>
    <x v="8"/>
  </r>
  <r>
    <x v="0"/>
    <s v="75-84"/>
    <x v="1"/>
    <s v="M"/>
    <s v="J00-J99"/>
    <n v="102"/>
    <x v="4"/>
  </r>
  <r>
    <x v="0"/>
    <s v="75-84"/>
    <x v="1"/>
    <s v="M"/>
    <s v="K00-K93"/>
    <n v="29"/>
    <x v="9"/>
  </r>
  <r>
    <x v="0"/>
    <s v="75-84"/>
    <x v="1"/>
    <s v="M"/>
    <s v="M00-M99"/>
    <n v="1"/>
    <x v="5"/>
  </r>
  <r>
    <x v="0"/>
    <s v="75-84"/>
    <x v="1"/>
    <s v="M"/>
    <s v="N00-N99"/>
    <n v="15"/>
    <x v="11"/>
  </r>
  <r>
    <x v="0"/>
    <s v="75-84"/>
    <x v="1"/>
    <s v="M"/>
    <s v="R00-R99"/>
    <n v="20"/>
    <x v="5"/>
  </r>
  <r>
    <x v="0"/>
    <s v="75-84"/>
    <x v="1"/>
    <s v="M"/>
    <s v="UNK"/>
    <n v="8"/>
    <x v="7"/>
  </r>
  <r>
    <x v="0"/>
    <s v="75-84"/>
    <x v="1"/>
    <s v="M"/>
    <s v="V01-Y98"/>
    <n v="12"/>
    <x v="6"/>
  </r>
  <r>
    <x v="0"/>
    <s v="85+"/>
    <x v="1"/>
    <s v="F"/>
    <s v="A00-B99"/>
    <n v="26"/>
    <x v="0"/>
  </r>
  <r>
    <x v="0"/>
    <s v="85+"/>
    <x v="1"/>
    <s v="F"/>
    <s v="C00-D48"/>
    <n v="126"/>
    <x v="1"/>
  </r>
  <r>
    <x v="0"/>
    <s v="85+"/>
    <x v="1"/>
    <s v="F"/>
    <s v="D50-D89"/>
    <n v="3"/>
    <x v="5"/>
  </r>
  <r>
    <x v="0"/>
    <s v="85+"/>
    <x v="1"/>
    <s v="F"/>
    <s v="E00-E90"/>
    <n v="28"/>
    <x v="2"/>
  </r>
  <r>
    <x v="0"/>
    <s v="85+"/>
    <x v="1"/>
    <s v="F"/>
    <s v="F00-F99"/>
    <n v="73"/>
    <x v="10"/>
  </r>
  <r>
    <x v="0"/>
    <s v="85+"/>
    <x v="1"/>
    <s v="F"/>
    <s v="G00-G99"/>
    <n v="29"/>
    <x v="3"/>
  </r>
  <r>
    <x v="0"/>
    <s v="85+"/>
    <x v="1"/>
    <s v="F"/>
    <s v="I00-I99"/>
    <n v="402"/>
    <x v="8"/>
  </r>
  <r>
    <x v="0"/>
    <s v="85+"/>
    <x v="1"/>
    <s v="F"/>
    <s v="J00-J99"/>
    <n v="97"/>
    <x v="4"/>
  </r>
  <r>
    <x v="0"/>
    <s v="85+"/>
    <x v="1"/>
    <s v="F"/>
    <s v="K00-K93"/>
    <n v="44"/>
    <x v="9"/>
  </r>
  <r>
    <x v="0"/>
    <s v="85+"/>
    <x v="1"/>
    <s v="F"/>
    <s v="L00-L99"/>
    <n v="4"/>
    <x v="5"/>
  </r>
  <r>
    <x v="0"/>
    <s v="85+"/>
    <x v="1"/>
    <s v="F"/>
    <s v="M00-M99"/>
    <n v="4"/>
    <x v="5"/>
  </r>
  <r>
    <x v="0"/>
    <s v="85+"/>
    <x v="1"/>
    <s v="F"/>
    <s v="N00-N99"/>
    <n v="32"/>
    <x v="11"/>
  </r>
  <r>
    <x v="0"/>
    <s v="85+"/>
    <x v="1"/>
    <s v="F"/>
    <s v="R00-R99"/>
    <n v="39"/>
    <x v="5"/>
  </r>
  <r>
    <x v="0"/>
    <s v="85+"/>
    <x v="1"/>
    <s v="F"/>
    <s v="UNK"/>
    <n v="11"/>
    <x v="7"/>
  </r>
  <r>
    <x v="0"/>
    <s v="85+"/>
    <x v="1"/>
    <s v="F"/>
    <s v="V01-Y98"/>
    <n v="24"/>
    <x v="6"/>
  </r>
  <r>
    <x v="0"/>
    <s v="85+"/>
    <x v="1"/>
    <s v="M"/>
    <s v="A00-B99"/>
    <n v="13"/>
    <x v="0"/>
  </r>
  <r>
    <x v="0"/>
    <s v="85+"/>
    <x v="1"/>
    <s v="M"/>
    <s v="C00-D48"/>
    <n v="113"/>
    <x v="1"/>
  </r>
  <r>
    <x v="0"/>
    <s v="85+"/>
    <x v="1"/>
    <s v="M"/>
    <s v="D50-D89"/>
    <n v="3"/>
    <x v="5"/>
  </r>
  <r>
    <x v="0"/>
    <s v="85+"/>
    <x v="1"/>
    <s v="M"/>
    <s v="E00-E90"/>
    <n v="9"/>
    <x v="2"/>
  </r>
  <r>
    <x v="0"/>
    <s v="85+"/>
    <x v="1"/>
    <s v="M"/>
    <s v="F00-F99"/>
    <n v="24"/>
    <x v="10"/>
  </r>
  <r>
    <x v="0"/>
    <s v="85+"/>
    <x v="1"/>
    <s v="M"/>
    <s v="G00-G99"/>
    <n v="17"/>
    <x v="3"/>
  </r>
  <r>
    <x v="0"/>
    <s v="85+"/>
    <x v="1"/>
    <s v="M"/>
    <s v="I00-I99"/>
    <n v="193"/>
    <x v="8"/>
  </r>
  <r>
    <x v="0"/>
    <s v="85+"/>
    <x v="1"/>
    <s v="M"/>
    <s v="J00-J99"/>
    <n v="68"/>
    <x v="4"/>
  </r>
  <r>
    <x v="0"/>
    <s v="85+"/>
    <x v="1"/>
    <s v="M"/>
    <s v="K00-K93"/>
    <n v="17"/>
    <x v="9"/>
  </r>
  <r>
    <x v="0"/>
    <s v="85+"/>
    <x v="1"/>
    <s v="M"/>
    <s v="L00-L99"/>
    <n v="1"/>
    <x v="5"/>
  </r>
  <r>
    <x v="0"/>
    <s v="85+"/>
    <x v="1"/>
    <s v="M"/>
    <s v="M00-M99"/>
    <n v="1"/>
    <x v="5"/>
  </r>
  <r>
    <x v="0"/>
    <s v="85+"/>
    <x v="1"/>
    <s v="M"/>
    <s v="N00-N99"/>
    <n v="7"/>
    <x v="11"/>
  </r>
  <r>
    <x v="0"/>
    <s v="85+"/>
    <x v="1"/>
    <s v="M"/>
    <s v="R00-R99"/>
    <n v="6"/>
    <x v="5"/>
  </r>
  <r>
    <x v="0"/>
    <s v="85+"/>
    <x v="1"/>
    <s v="M"/>
    <s v="UNK"/>
    <n v="2"/>
    <x v="7"/>
  </r>
  <r>
    <x v="0"/>
    <s v="85+"/>
    <x v="1"/>
    <s v="M"/>
    <s v="V01-Y98"/>
    <n v="16"/>
    <x v="6"/>
  </r>
  <r>
    <x v="1"/>
    <s v="0-24"/>
    <x v="0"/>
    <s v="F"/>
    <s v="A00-B99"/>
    <n v="1"/>
    <x v="0"/>
  </r>
  <r>
    <x v="1"/>
    <s v="0-24"/>
    <x v="0"/>
    <s v="F"/>
    <s v="C00-D48"/>
    <n v="3"/>
    <x v="1"/>
  </r>
  <r>
    <x v="1"/>
    <s v="0-24"/>
    <x v="0"/>
    <s v="F"/>
    <s v="E00-E90"/>
    <n v="2"/>
    <x v="2"/>
  </r>
  <r>
    <x v="1"/>
    <s v="0-24"/>
    <x v="0"/>
    <s v="F"/>
    <s v="G00-G99"/>
    <n v="1"/>
    <x v="3"/>
  </r>
  <r>
    <x v="1"/>
    <s v="0-24"/>
    <x v="0"/>
    <s v="F"/>
    <s v="I00-I99"/>
    <n v="1"/>
    <x v="8"/>
  </r>
  <r>
    <x v="1"/>
    <s v="0-24"/>
    <x v="0"/>
    <s v="F"/>
    <s v="P00-P96"/>
    <n v="4"/>
    <x v="5"/>
  </r>
  <r>
    <x v="1"/>
    <s v="0-24"/>
    <x v="0"/>
    <s v="F"/>
    <s v="Q00-Q99"/>
    <n v="3"/>
    <x v="5"/>
  </r>
  <r>
    <x v="1"/>
    <s v="0-24"/>
    <x v="0"/>
    <s v="F"/>
    <s v="R00-R99"/>
    <n v="1"/>
    <x v="5"/>
  </r>
  <r>
    <x v="1"/>
    <s v="0-24"/>
    <x v="0"/>
    <s v="F"/>
    <s v="V01-Y98"/>
    <n v="4"/>
    <x v="6"/>
  </r>
  <r>
    <x v="1"/>
    <s v="0-24"/>
    <x v="0"/>
    <s v="M"/>
    <s v="C00-D48"/>
    <n v="2"/>
    <x v="1"/>
  </r>
  <r>
    <x v="1"/>
    <s v="0-24"/>
    <x v="0"/>
    <s v="M"/>
    <s v="D50-D89"/>
    <n v="1"/>
    <x v="5"/>
  </r>
  <r>
    <x v="1"/>
    <s v="0-24"/>
    <x v="0"/>
    <s v="M"/>
    <s v="E00-E90"/>
    <n v="2"/>
    <x v="2"/>
  </r>
  <r>
    <x v="1"/>
    <s v="0-24"/>
    <x v="0"/>
    <s v="M"/>
    <s v="G00-G99"/>
    <n v="3"/>
    <x v="3"/>
  </r>
  <r>
    <x v="1"/>
    <s v="0-24"/>
    <x v="0"/>
    <s v="M"/>
    <s v="I00-I99"/>
    <n v="2"/>
    <x v="8"/>
  </r>
  <r>
    <x v="1"/>
    <s v="0-24"/>
    <x v="0"/>
    <s v="M"/>
    <s v="P00-P96"/>
    <n v="3"/>
    <x v="5"/>
  </r>
  <r>
    <x v="1"/>
    <s v="0-24"/>
    <x v="0"/>
    <s v="M"/>
    <s v="Q00-Q99"/>
    <n v="7"/>
    <x v="5"/>
  </r>
  <r>
    <x v="1"/>
    <s v="0-24"/>
    <x v="0"/>
    <s v="M"/>
    <s v="R00-R99"/>
    <n v="2"/>
    <x v="5"/>
  </r>
  <r>
    <x v="1"/>
    <s v="0-24"/>
    <x v="0"/>
    <s v="M"/>
    <s v="V01-Y98"/>
    <n v="15"/>
    <x v="6"/>
  </r>
  <r>
    <x v="1"/>
    <s v="25-44"/>
    <x v="0"/>
    <s v="F"/>
    <s v="A00-B99"/>
    <n v="2"/>
    <x v="0"/>
  </r>
  <r>
    <x v="1"/>
    <s v="25-44"/>
    <x v="0"/>
    <s v="F"/>
    <s v="C00-D48"/>
    <n v="13"/>
    <x v="1"/>
  </r>
  <r>
    <x v="1"/>
    <s v="25-44"/>
    <x v="0"/>
    <s v="F"/>
    <s v="E00-E90"/>
    <n v="1"/>
    <x v="2"/>
  </r>
  <r>
    <x v="1"/>
    <s v="25-44"/>
    <x v="0"/>
    <s v="F"/>
    <s v="F00-F99"/>
    <n v="2"/>
    <x v="10"/>
  </r>
  <r>
    <x v="1"/>
    <s v="25-44"/>
    <x v="0"/>
    <s v="F"/>
    <s v="G00-G99"/>
    <n v="2"/>
    <x v="3"/>
  </r>
  <r>
    <x v="1"/>
    <s v="25-44"/>
    <x v="0"/>
    <s v="F"/>
    <s v="I00-I99"/>
    <n v="4"/>
    <x v="8"/>
  </r>
  <r>
    <x v="1"/>
    <s v="25-44"/>
    <x v="0"/>
    <s v="F"/>
    <s v="Q00-Q99"/>
    <n v="1"/>
    <x v="5"/>
  </r>
  <r>
    <x v="1"/>
    <s v="25-44"/>
    <x v="0"/>
    <s v="F"/>
    <s v="R00-R99"/>
    <n v="1"/>
    <x v="5"/>
  </r>
  <r>
    <x v="1"/>
    <s v="25-44"/>
    <x v="0"/>
    <s v="F"/>
    <s v="V01-Y98"/>
    <n v="10"/>
    <x v="6"/>
  </r>
  <r>
    <x v="1"/>
    <s v="25-44"/>
    <x v="0"/>
    <s v="M"/>
    <s v="A00-B99"/>
    <n v="1"/>
    <x v="0"/>
  </r>
  <r>
    <x v="1"/>
    <s v="25-44"/>
    <x v="0"/>
    <s v="M"/>
    <s v="C00-D48"/>
    <n v="11"/>
    <x v="1"/>
  </r>
  <r>
    <x v="1"/>
    <s v="25-44"/>
    <x v="0"/>
    <s v="M"/>
    <s v="E00-E90"/>
    <n v="1"/>
    <x v="2"/>
  </r>
  <r>
    <x v="1"/>
    <s v="25-44"/>
    <x v="0"/>
    <s v="M"/>
    <s v="F00-F99"/>
    <n v="4"/>
    <x v="10"/>
  </r>
  <r>
    <x v="1"/>
    <s v="25-44"/>
    <x v="0"/>
    <s v="M"/>
    <s v="G00-G99"/>
    <n v="3"/>
    <x v="3"/>
  </r>
  <r>
    <x v="1"/>
    <s v="25-44"/>
    <x v="0"/>
    <s v="M"/>
    <s v="I00-I99"/>
    <n v="13"/>
    <x v="8"/>
  </r>
  <r>
    <x v="1"/>
    <s v="25-44"/>
    <x v="0"/>
    <s v="M"/>
    <s v="K00-K93"/>
    <n v="3"/>
    <x v="9"/>
  </r>
  <r>
    <x v="1"/>
    <s v="25-44"/>
    <x v="0"/>
    <s v="M"/>
    <s v="Q00-Q99"/>
    <n v="2"/>
    <x v="5"/>
  </r>
  <r>
    <x v="1"/>
    <s v="25-44"/>
    <x v="0"/>
    <s v="M"/>
    <s v="R00-R99"/>
    <n v="5"/>
    <x v="5"/>
  </r>
  <r>
    <x v="1"/>
    <s v="25-44"/>
    <x v="0"/>
    <s v="M"/>
    <s v="V01-Y98"/>
    <n v="47"/>
    <x v="6"/>
  </r>
  <r>
    <x v="1"/>
    <s v="45-64"/>
    <x v="0"/>
    <s v="F"/>
    <s v="A00-B99"/>
    <n v="2"/>
    <x v="0"/>
  </r>
  <r>
    <x v="1"/>
    <s v="45-64"/>
    <x v="0"/>
    <s v="F"/>
    <s v="C00-D48"/>
    <n v="110"/>
    <x v="1"/>
  </r>
  <r>
    <x v="1"/>
    <s v="45-64"/>
    <x v="0"/>
    <s v="F"/>
    <s v="E00-E90"/>
    <n v="6"/>
    <x v="2"/>
  </r>
  <r>
    <x v="1"/>
    <s v="45-64"/>
    <x v="0"/>
    <s v="F"/>
    <s v="F00-F99"/>
    <n v="1"/>
    <x v="10"/>
  </r>
  <r>
    <x v="1"/>
    <s v="45-64"/>
    <x v="0"/>
    <s v="F"/>
    <s v="G00-G99"/>
    <n v="11"/>
    <x v="3"/>
  </r>
  <r>
    <x v="1"/>
    <s v="45-64"/>
    <x v="0"/>
    <s v="F"/>
    <s v="I00-I99"/>
    <n v="33"/>
    <x v="8"/>
  </r>
  <r>
    <x v="1"/>
    <s v="45-64"/>
    <x v="0"/>
    <s v="F"/>
    <s v="J00-J99"/>
    <n v="8"/>
    <x v="4"/>
  </r>
  <r>
    <x v="1"/>
    <s v="45-64"/>
    <x v="0"/>
    <s v="F"/>
    <s v="K00-K93"/>
    <n v="15"/>
    <x v="9"/>
  </r>
  <r>
    <x v="1"/>
    <s v="45-64"/>
    <x v="0"/>
    <s v="F"/>
    <s v="M00-M99"/>
    <n v="3"/>
    <x v="5"/>
  </r>
  <r>
    <x v="1"/>
    <s v="45-64"/>
    <x v="0"/>
    <s v="F"/>
    <s v="N00-N99"/>
    <n v="2"/>
    <x v="11"/>
  </r>
  <r>
    <x v="1"/>
    <s v="45-64"/>
    <x v="0"/>
    <s v="F"/>
    <s v="Q00-Q99"/>
    <n v="1"/>
    <x v="5"/>
  </r>
  <r>
    <x v="1"/>
    <s v="45-64"/>
    <x v="0"/>
    <s v="F"/>
    <s v="R00-R99"/>
    <n v="12"/>
    <x v="5"/>
  </r>
  <r>
    <x v="1"/>
    <s v="45-64"/>
    <x v="0"/>
    <s v="F"/>
    <s v="V01-Y98"/>
    <n v="19"/>
    <x v="6"/>
  </r>
  <r>
    <x v="1"/>
    <s v="45-64"/>
    <x v="0"/>
    <s v="M"/>
    <s v="A00-B99"/>
    <n v="9"/>
    <x v="0"/>
  </r>
  <r>
    <x v="1"/>
    <s v="45-64"/>
    <x v="0"/>
    <s v="M"/>
    <s v="C00-D48"/>
    <n v="158"/>
    <x v="1"/>
  </r>
  <r>
    <x v="1"/>
    <s v="45-64"/>
    <x v="0"/>
    <s v="M"/>
    <s v="E00-E90"/>
    <n v="6"/>
    <x v="2"/>
  </r>
  <r>
    <x v="1"/>
    <s v="45-64"/>
    <x v="0"/>
    <s v="M"/>
    <s v="F00-F99"/>
    <n v="9"/>
    <x v="10"/>
  </r>
  <r>
    <x v="1"/>
    <s v="45-64"/>
    <x v="0"/>
    <s v="M"/>
    <s v="G00-G99"/>
    <n v="8"/>
    <x v="3"/>
  </r>
  <r>
    <x v="1"/>
    <s v="45-64"/>
    <x v="0"/>
    <s v="M"/>
    <s v="I00-I99"/>
    <n v="76"/>
    <x v="8"/>
  </r>
  <r>
    <x v="1"/>
    <s v="45-64"/>
    <x v="0"/>
    <s v="M"/>
    <s v="J00-J99"/>
    <n v="22"/>
    <x v="4"/>
  </r>
  <r>
    <x v="1"/>
    <s v="45-64"/>
    <x v="0"/>
    <s v="M"/>
    <s v="K00-K93"/>
    <n v="24"/>
    <x v="9"/>
  </r>
  <r>
    <x v="1"/>
    <s v="45-64"/>
    <x v="0"/>
    <s v="M"/>
    <s v="M00-M99"/>
    <n v="1"/>
    <x v="5"/>
  </r>
  <r>
    <x v="1"/>
    <s v="45-64"/>
    <x v="0"/>
    <s v="M"/>
    <s v="N00-N99"/>
    <n v="2"/>
    <x v="11"/>
  </r>
  <r>
    <x v="1"/>
    <s v="45-64"/>
    <x v="0"/>
    <s v="M"/>
    <s v="Q00-Q99"/>
    <n v="1"/>
    <x v="5"/>
  </r>
  <r>
    <x v="1"/>
    <s v="45-64"/>
    <x v="0"/>
    <s v="M"/>
    <s v="R00-R99"/>
    <n v="20"/>
    <x v="5"/>
  </r>
  <r>
    <x v="1"/>
    <s v="45-64"/>
    <x v="0"/>
    <s v="M"/>
    <s v="V01-Y98"/>
    <n v="46"/>
    <x v="6"/>
  </r>
  <r>
    <x v="1"/>
    <s v="65-74"/>
    <x v="1"/>
    <s v="F"/>
    <s v="A00-B99"/>
    <n v="7"/>
    <x v="0"/>
  </r>
  <r>
    <x v="1"/>
    <s v="65-74"/>
    <x v="1"/>
    <s v="F"/>
    <s v="C00-D48"/>
    <n v="136"/>
    <x v="1"/>
  </r>
  <r>
    <x v="1"/>
    <s v="65-74"/>
    <x v="1"/>
    <s v="F"/>
    <s v="E00-E90"/>
    <n v="3"/>
    <x v="2"/>
  </r>
  <r>
    <x v="1"/>
    <s v="65-74"/>
    <x v="1"/>
    <s v="F"/>
    <s v="F00-F99"/>
    <n v="3"/>
    <x v="10"/>
  </r>
  <r>
    <x v="1"/>
    <s v="65-74"/>
    <x v="1"/>
    <s v="F"/>
    <s v="G00-G99"/>
    <n v="6"/>
    <x v="3"/>
  </r>
  <r>
    <x v="1"/>
    <s v="65-74"/>
    <x v="1"/>
    <s v="F"/>
    <s v="I00-I99"/>
    <n v="64"/>
    <x v="8"/>
  </r>
  <r>
    <x v="1"/>
    <s v="65-74"/>
    <x v="1"/>
    <s v="F"/>
    <s v="J00-J99"/>
    <n v="15"/>
    <x v="4"/>
  </r>
  <r>
    <x v="1"/>
    <s v="65-74"/>
    <x v="1"/>
    <s v="F"/>
    <s v="K00-K93"/>
    <n v="4"/>
    <x v="9"/>
  </r>
  <r>
    <x v="1"/>
    <s v="65-74"/>
    <x v="1"/>
    <s v="F"/>
    <s v="M00-M99"/>
    <n v="3"/>
    <x v="5"/>
  </r>
  <r>
    <x v="1"/>
    <s v="65-74"/>
    <x v="1"/>
    <s v="F"/>
    <s v="N00-N99"/>
    <n v="2"/>
    <x v="11"/>
  </r>
  <r>
    <x v="1"/>
    <s v="65-74"/>
    <x v="1"/>
    <s v="F"/>
    <s v="R00-R99"/>
    <n v="10"/>
    <x v="5"/>
  </r>
  <r>
    <x v="1"/>
    <s v="65-74"/>
    <x v="1"/>
    <s v="F"/>
    <s v="V01-Y98"/>
    <n v="12"/>
    <x v="6"/>
  </r>
  <r>
    <x v="1"/>
    <s v="65-74"/>
    <x v="1"/>
    <s v="M"/>
    <s v="A00-B99"/>
    <n v="6"/>
    <x v="0"/>
  </r>
  <r>
    <x v="1"/>
    <s v="65-74"/>
    <x v="1"/>
    <s v="M"/>
    <s v="C00-D48"/>
    <n v="209"/>
    <x v="1"/>
  </r>
  <r>
    <x v="1"/>
    <s v="65-74"/>
    <x v="1"/>
    <s v="M"/>
    <s v="E00-E90"/>
    <n v="10"/>
    <x v="2"/>
  </r>
  <r>
    <x v="1"/>
    <s v="65-74"/>
    <x v="1"/>
    <s v="M"/>
    <s v="F00-F99"/>
    <n v="5"/>
    <x v="10"/>
  </r>
  <r>
    <x v="1"/>
    <s v="65-74"/>
    <x v="1"/>
    <s v="M"/>
    <s v="G00-G99"/>
    <n v="12"/>
    <x v="3"/>
  </r>
  <r>
    <x v="1"/>
    <s v="65-74"/>
    <x v="1"/>
    <s v="M"/>
    <s v="I00-I99"/>
    <n v="103"/>
    <x v="8"/>
  </r>
  <r>
    <x v="1"/>
    <s v="65-74"/>
    <x v="1"/>
    <s v="M"/>
    <s v="J00-J99"/>
    <n v="48"/>
    <x v="4"/>
  </r>
  <r>
    <x v="1"/>
    <s v="65-74"/>
    <x v="1"/>
    <s v="M"/>
    <s v="K00-K93"/>
    <n v="16"/>
    <x v="9"/>
  </r>
  <r>
    <x v="1"/>
    <s v="65-74"/>
    <x v="1"/>
    <s v="M"/>
    <s v="M00-M99"/>
    <n v="2"/>
    <x v="5"/>
  </r>
  <r>
    <x v="1"/>
    <s v="65-74"/>
    <x v="1"/>
    <s v="M"/>
    <s v="N00-N99"/>
    <n v="4"/>
    <x v="11"/>
  </r>
  <r>
    <x v="1"/>
    <s v="65-74"/>
    <x v="1"/>
    <s v="M"/>
    <s v="R00-R99"/>
    <n v="16"/>
    <x v="5"/>
  </r>
  <r>
    <x v="1"/>
    <s v="65-74"/>
    <x v="1"/>
    <s v="M"/>
    <s v="V01-Y98"/>
    <n v="19"/>
    <x v="6"/>
  </r>
  <r>
    <x v="1"/>
    <s v="75-84"/>
    <x v="1"/>
    <s v="F"/>
    <s v="A00-B99"/>
    <n v="20"/>
    <x v="0"/>
  </r>
  <r>
    <x v="1"/>
    <s v="75-84"/>
    <x v="1"/>
    <s v="F"/>
    <s v="C00-D48"/>
    <n v="193"/>
    <x v="1"/>
  </r>
  <r>
    <x v="1"/>
    <s v="75-84"/>
    <x v="1"/>
    <s v="F"/>
    <s v="E00-E90"/>
    <n v="23"/>
    <x v="2"/>
  </r>
  <r>
    <x v="1"/>
    <s v="75-84"/>
    <x v="1"/>
    <s v="F"/>
    <s v="F00-F99"/>
    <n v="25"/>
    <x v="10"/>
  </r>
  <r>
    <x v="1"/>
    <s v="75-84"/>
    <x v="1"/>
    <s v="F"/>
    <s v="G00-G99"/>
    <n v="35"/>
    <x v="3"/>
  </r>
  <r>
    <x v="1"/>
    <s v="75-84"/>
    <x v="1"/>
    <s v="F"/>
    <s v="I00-I99"/>
    <n v="232"/>
    <x v="8"/>
  </r>
  <r>
    <x v="1"/>
    <s v="75-84"/>
    <x v="1"/>
    <s v="F"/>
    <s v="J00-J99"/>
    <n v="51"/>
    <x v="4"/>
  </r>
  <r>
    <x v="1"/>
    <s v="75-84"/>
    <x v="1"/>
    <s v="F"/>
    <s v="K00-K93"/>
    <n v="35"/>
    <x v="9"/>
  </r>
  <r>
    <x v="1"/>
    <s v="75-84"/>
    <x v="1"/>
    <s v="F"/>
    <s v="L00-L99"/>
    <n v="1"/>
    <x v="5"/>
  </r>
  <r>
    <x v="1"/>
    <s v="75-84"/>
    <x v="1"/>
    <s v="F"/>
    <s v="M00-M99"/>
    <n v="8"/>
    <x v="5"/>
  </r>
  <r>
    <x v="1"/>
    <s v="75-84"/>
    <x v="1"/>
    <s v="F"/>
    <s v="N00-N99"/>
    <n v="21"/>
    <x v="11"/>
  </r>
  <r>
    <x v="1"/>
    <s v="75-84"/>
    <x v="1"/>
    <s v="F"/>
    <s v="R00-R99"/>
    <n v="26"/>
    <x v="5"/>
  </r>
  <r>
    <x v="1"/>
    <s v="75-84"/>
    <x v="1"/>
    <s v="F"/>
    <s v="V01-Y98"/>
    <n v="24"/>
    <x v="6"/>
  </r>
  <r>
    <x v="1"/>
    <s v="75-84"/>
    <x v="1"/>
    <s v="M"/>
    <s v="A00-B99"/>
    <n v="14"/>
    <x v="0"/>
  </r>
  <r>
    <x v="1"/>
    <s v="75-84"/>
    <x v="1"/>
    <s v="M"/>
    <s v="C00-D48"/>
    <n v="290"/>
    <x v="1"/>
  </r>
  <r>
    <x v="1"/>
    <s v="75-84"/>
    <x v="1"/>
    <s v="M"/>
    <s v="D50-D89"/>
    <n v="2"/>
    <x v="5"/>
  </r>
  <r>
    <x v="1"/>
    <s v="75-84"/>
    <x v="1"/>
    <s v="M"/>
    <s v="E00-E90"/>
    <n v="11"/>
    <x v="2"/>
  </r>
  <r>
    <x v="1"/>
    <s v="75-84"/>
    <x v="1"/>
    <s v="M"/>
    <s v="F00-F99"/>
    <n v="23"/>
    <x v="10"/>
  </r>
  <r>
    <x v="1"/>
    <s v="75-84"/>
    <x v="1"/>
    <s v="M"/>
    <s v="G00-G99"/>
    <n v="40"/>
    <x v="3"/>
  </r>
  <r>
    <x v="1"/>
    <s v="75-84"/>
    <x v="1"/>
    <s v="M"/>
    <s v="I00-I99"/>
    <n v="264"/>
    <x v="8"/>
  </r>
  <r>
    <x v="1"/>
    <s v="75-84"/>
    <x v="1"/>
    <s v="M"/>
    <s v="J00-J99"/>
    <n v="117"/>
    <x v="4"/>
  </r>
  <r>
    <x v="1"/>
    <s v="75-84"/>
    <x v="1"/>
    <s v="M"/>
    <s v="K00-K93"/>
    <n v="23"/>
    <x v="9"/>
  </r>
  <r>
    <x v="1"/>
    <s v="75-84"/>
    <x v="1"/>
    <s v="M"/>
    <s v="L00-L99"/>
    <n v="3"/>
    <x v="5"/>
  </r>
  <r>
    <x v="1"/>
    <s v="75-84"/>
    <x v="1"/>
    <s v="M"/>
    <s v="M00-M99"/>
    <n v="1"/>
    <x v="5"/>
  </r>
  <r>
    <x v="1"/>
    <s v="75-84"/>
    <x v="1"/>
    <s v="M"/>
    <s v="N00-N99"/>
    <n v="19"/>
    <x v="11"/>
  </r>
  <r>
    <x v="1"/>
    <s v="75-84"/>
    <x v="1"/>
    <s v="M"/>
    <s v="R00-R99"/>
    <n v="17"/>
    <x v="5"/>
  </r>
  <r>
    <x v="1"/>
    <s v="75-84"/>
    <x v="1"/>
    <s v="M"/>
    <s v="V01-Y98"/>
    <n v="29"/>
    <x v="6"/>
  </r>
  <r>
    <x v="1"/>
    <s v="85+"/>
    <x v="1"/>
    <s v="F"/>
    <s v="A00-B99"/>
    <n v="38"/>
    <x v="0"/>
  </r>
  <r>
    <x v="1"/>
    <s v="85+"/>
    <x v="1"/>
    <s v="F"/>
    <s v="C00-D48"/>
    <n v="123"/>
    <x v="1"/>
  </r>
  <r>
    <x v="1"/>
    <s v="85+"/>
    <x v="1"/>
    <s v="F"/>
    <s v="E00-E90"/>
    <n v="27"/>
    <x v="2"/>
  </r>
  <r>
    <x v="1"/>
    <s v="85+"/>
    <x v="1"/>
    <s v="F"/>
    <s v="F00-F99"/>
    <n v="66"/>
    <x v="10"/>
  </r>
  <r>
    <x v="1"/>
    <s v="85+"/>
    <x v="1"/>
    <s v="F"/>
    <s v="G00-G99"/>
    <n v="33"/>
    <x v="3"/>
  </r>
  <r>
    <x v="1"/>
    <s v="85+"/>
    <x v="1"/>
    <s v="F"/>
    <s v="I00-I99"/>
    <n v="442"/>
    <x v="8"/>
  </r>
  <r>
    <x v="1"/>
    <s v="85+"/>
    <x v="1"/>
    <s v="F"/>
    <s v="J00-J99"/>
    <n v="87"/>
    <x v="4"/>
  </r>
  <r>
    <x v="1"/>
    <s v="85+"/>
    <x v="1"/>
    <s v="F"/>
    <s v="K00-K93"/>
    <n v="44"/>
    <x v="9"/>
  </r>
  <r>
    <x v="1"/>
    <s v="85+"/>
    <x v="1"/>
    <s v="F"/>
    <s v="L00-L99"/>
    <n v="5"/>
    <x v="5"/>
  </r>
  <r>
    <x v="1"/>
    <s v="85+"/>
    <x v="1"/>
    <s v="F"/>
    <s v="M00-M99"/>
    <n v="8"/>
    <x v="5"/>
  </r>
  <r>
    <x v="1"/>
    <s v="85+"/>
    <x v="1"/>
    <s v="F"/>
    <s v="N00-N99"/>
    <n v="39"/>
    <x v="11"/>
  </r>
  <r>
    <x v="1"/>
    <s v="85+"/>
    <x v="1"/>
    <s v="F"/>
    <s v="R00-R99"/>
    <n v="45"/>
    <x v="5"/>
  </r>
  <r>
    <x v="1"/>
    <s v="85+"/>
    <x v="1"/>
    <s v="F"/>
    <s v="V01-Y98"/>
    <n v="42"/>
    <x v="6"/>
  </r>
  <r>
    <x v="1"/>
    <s v="85+"/>
    <x v="1"/>
    <s v="M"/>
    <s v="A00-B99"/>
    <n v="7"/>
    <x v="0"/>
  </r>
  <r>
    <x v="1"/>
    <s v="85+"/>
    <x v="1"/>
    <s v="M"/>
    <s v="C00-D48"/>
    <n v="105"/>
    <x v="1"/>
  </r>
  <r>
    <x v="1"/>
    <s v="85+"/>
    <x v="1"/>
    <s v="M"/>
    <s v="D50-D89"/>
    <n v="1"/>
    <x v="5"/>
  </r>
  <r>
    <x v="1"/>
    <s v="85+"/>
    <x v="1"/>
    <s v="M"/>
    <s v="E00-E90"/>
    <n v="11"/>
    <x v="2"/>
  </r>
  <r>
    <x v="1"/>
    <s v="85+"/>
    <x v="1"/>
    <s v="M"/>
    <s v="F00-F99"/>
    <n v="25"/>
    <x v="10"/>
  </r>
  <r>
    <x v="1"/>
    <s v="85+"/>
    <x v="1"/>
    <s v="M"/>
    <s v="G00-G99"/>
    <n v="24"/>
    <x v="3"/>
  </r>
  <r>
    <x v="1"/>
    <s v="85+"/>
    <x v="1"/>
    <s v="M"/>
    <s v="I00-I99"/>
    <n v="202"/>
    <x v="8"/>
  </r>
  <r>
    <x v="1"/>
    <s v="85+"/>
    <x v="1"/>
    <s v="M"/>
    <s v="J00-J99"/>
    <n v="108"/>
    <x v="4"/>
  </r>
  <r>
    <x v="1"/>
    <s v="85+"/>
    <x v="1"/>
    <s v="M"/>
    <s v="K00-K93"/>
    <n v="11"/>
    <x v="9"/>
  </r>
  <r>
    <x v="1"/>
    <s v="85+"/>
    <x v="1"/>
    <s v="M"/>
    <s v="L00-L99"/>
    <n v="1"/>
    <x v="5"/>
  </r>
  <r>
    <x v="1"/>
    <s v="85+"/>
    <x v="1"/>
    <s v="M"/>
    <s v="M00-M99"/>
    <n v="5"/>
    <x v="5"/>
  </r>
  <r>
    <x v="1"/>
    <s v="85+"/>
    <x v="1"/>
    <s v="M"/>
    <s v="N00-N99"/>
    <n v="20"/>
    <x v="11"/>
  </r>
  <r>
    <x v="1"/>
    <s v="85+"/>
    <x v="1"/>
    <s v="M"/>
    <s v="R00-R99"/>
    <n v="19"/>
    <x v="5"/>
  </r>
  <r>
    <x v="1"/>
    <s v="85+"/>
    <x v="1"/>
    <s v="M"/>
    <s v="V01-Y98"/>
    <n v="20"/>
    <x v="6"/>
  </r>
  <r>
    <x v="2"/>
    <s v="0-24"/>
    <x v="0"/>
    <s v="F"/>
    <s v="A00-B99"/>
    <n v="1"/>
    <x v="0"/>
  </r>
  <r>
    <x v="2"/>
    <s v="0-24"/>
    <x v="0"/>
    <s v="F"/>
    <s v="C00-D48"/>
    <n v="4"/>
    <x v="1"/>
  </r>
  <r>
    <x v="2"/>
    <s v="0-24"/>
    <x v="0"/>
    <s v="F"/>
    <s v="D50-D89"/>
    <n v="1"/>
    <x v="5"/>
  </r>
  <r>
    <x v="2"/>
    <s v="0-24"/>
    <x v="0"/>
    <s v="F"/>
    <s v="J00-J99"/>
    <n v="1"/>
    <x v="4"/>
  </r>
  <r>
    <x v="2"/>
    <s v="0-24"/>
    <x v="0"/>
    <s v="F"/>
    <s v="N00-N99"/>
    <n v="1"/>
    <x v="11"/>
  </r>
  <r>
    <x v="2"/>
    <s v="0-24"/>
    <x v="0"/>
    <s v="F"/>
    <s v="P00-P96"/>
    <n v="4"/>
    <x v="5"/>
  </r>
  <r>
    <x v="2"/>
    <s v="0-24"/>
    <x v="0"/>
    <s v="F"/>
    <s v="Q00-Q99"/>
    <n v="5"/>
    <x v="5"/>
  </r>
  <r>
    <x v="2"/>
    <s v="0-24"/>
    <x v="0"/>
    <s v="F"/>
    <s v="R00-R99"/>
    <n v="1"/>
    <x v="5"/>
  </r>
  <r>
    <x v="2"/>
    <s v="0-24"/>
    <x v="0"/>
    <s v="F"/>
    <s v="V01-Y98"/>
    <n v="6"/>
    <x v="6"/>
  </r>
  <r>
    <x v="2"/>
    <s v="0-24"/>
    <x v="0"/>
    <s v="M"/>
    <s v="C00-D48"/>
    <n v="1"/>
    <x v="1"/>
  </r>
  <r>
    <x v="2"/>
    <s v="0-24"/>
    <x v="0"/>
    <s v="M"/>
    <s v="E00-E90"/>
    <n v="3"/>
    <x v="2"/>
  </r>
  <r>
    <x v="2"/>
    <s v="0-24"/>
    <x v="0"/>
    <s v="M"/>
    <s v="F00-F99"/>
    <n v="1"/>
    <x v="10"/>
  </r>
  <r>
    <x v="2"/>
    <s v="0-24"/>
    <x v="0"/>
    <s v="M"/>
    <s v="G00-G99"/>
    <n v="1"/>
    <x v="3"/>
  </r>
  <r>
    <x v="2"/>
    <s v="0-24"/>
    <x v="0"/>
    <s v="M"/>
    <s v="I00-I99"/>
    <n v="1"/>
    <x v="8"/>
  </r>
  <r>
    <x v="2"/>
    <s v="0-24"/>
    <x v="0"/>
    <s v="M"/>
    <s v="P00-P96"/>
    <n v="6"/>
    <x v="5"/>
  </r>
  <r>
    <x v="2"/>
    <s v="0-24"/>
    <x v="0"/>
    <s v="M"/>
    <s v="Q00-Q99"/>
    <n v="2"/>
    <x v="5"/>
  </r>
  <r>
    <x v="2"/>
    <s v="0-24"/>
    <x v="0"/>
    <s v="M"/>
    <s v="R00-R99"/>
    <n v="1"/>
    <x v="5"/>
  </r>
  <r>
    <x v="2"/>
    <s v="0-24"/>
    <x v="0"/>
    <s v="M"/>
    <s v="V01-Y98"/>
    <n v="10"/>
    <x v="6"/>
  </r>
  <r>
    <x v="2"/>
    <s v="25-44"/>
    <x v="0"/>
    <s v="F"/>
    <s v="C00-D48"/>
    <n v="10"/>
    <x v="1"/>
  </r>
  <r>
    <x v="2"/>
    <s v="25-44"/>
    <x v="0"/>
    <s v="F"/>
    <s v="G00-G99"/>
    <n v="2"/>
    <x v="3"/>
  </r>
  <r>
    <x v="2"/>
    <s v="25-44"/>
    <x v="0"/>
    <s v="F"/>
    <s v="I00-I99"/>
    <n v="3"/>
    <x v="8"/>
  </r>
  <r>
    <x v="2"/>
    <s v="25-44"/>
    <x v="0"/>
    <s v="F"/>
    <s v="K00-K93"/>
    <n v="1"/>
    <x v="9"/>
  </r>
  <r>
    <x v="2"/>
    <s v="25-44"/>
    <x v="0"/>
    <s v="F"/>
    <s v="O00-O99"/>
    <n v="1"/>
    <x v="5"/>
  </r>
  <r>
    <x v="2"/>
    <s v="25-44"/>
    <x v="0"/>
    <s v="F"/>
    <s v="Q00-Q99"/>
    <n v="1"/>
    <x v="5"/>
  </r>
  <r>
    <x v="2"/>
    <s v="25-44"/>
    <x v="0"/>
    <s v="F"/>
    <s v="R00-R99"/>
    <n v="1"/>
    <x v="5"/>
  </r>
  <r>
    <x v="2"/>
    <s v="25-44"/>
    <x v="0"/>
    <s v="F"/>
    <s v="V01-Y98"/>
    <n v="10"/>
    <x v="6"/>
  </r>
  <r>
    <x v="2"/>
    <s v="25-44"/>
    <x v="0"/>
    <s v="M"/>
    <s v="A00-B99"/>
    <n v="2"/>
    <x v="0"/>
  </r>
  <r>
    <x v="2"/>
    <s v="25-44"/>
    <x v="0"/>
    <s v="M"/>
    <s v="C00-D48"/>
    <n v="6"/>
    <x v="1"/>
  </r>
  <r>
    <x v="2"/>
    <s v="25-44"/>
    <x v="0"/>
    <s v="M"/>
    <s v="D50-D89"/>
    <n v="1"/>
    <x v="5"/>
  </r>
  <r>
    <x v="2"/>
    <s v="25-44"/>
    <x v="0"/>
    <s v="M"/>
    <s v="E00-E90"/>
    <n v="1"/>
    <x v="2"/>
  </r>
  <r>
    <x v="2"/>
    <s v="25-44"/>
    <x v="0"/>
    <s v="M"/>
    <s v="G00-G99"/>
    <n v="1"/>
    <x v="3"/>
  </r>
  <r>
    <x v="2"/>
    <s v="25-44"/>
    <x v="0"/>
    <s v="M"/>
    <s v="I00-I99"/>
    <n v="5"/>
    <x v="8"/>
  </r>
  <r>
    <x v="2"/>
    <s v="25-44"/>
    <x v="0"/>
    <s v="M"/>
    <s v="J00-J99"/>
    <n v="2"/>
    <x v="4"/>
  </r>
  <r>
    <x v="2"/>
    <s v="25-44"/>
    <x v="0"/>
    <s v="M"/>
    <s v="K00-K93"/>
    <n v="2"/>
    <x v="9"/>
  </r>
  <r>
    <x v="2"/>
    <s v="25-44"/>
    <x v="0"/>
    <s v="M"/>
    <s v="Q00-Q99"/>
    <n v="1"/>
    <x v="5"/>
  </r>
  <r>
    <x v="2"/>
    <s v="25-44"/>
    <x v="0"/>
    <s v="M"/>
    <s v="R00-R99"/>
    <n v="2"/>
    <x v="5"/>
  </r>
  <r>
    <x v="2"/>
    <s v="25-44"/>
    <x v="0"/>
    <s v="M"/>
    <s v="V01-Y98"/>
    <n v="30"/>
    <x v="6"/>
  </r>
  <r>
    <x v="2"/>
    <s v="45-64"/>
    <x v="0"/>
    <s v="F"/>
    <s v="A00-B99"/>
    <n v="4"/>
    <x v="0"/>
  </r>
  <r>
    <x v="2"/>
    <s v="45-64"/>
    <x v="0"/>
    <s v="F"/>
    <s v="C00-D48"/>
    <n v="139"/>
    <x v="1"/>
  </r>
  <r>
    <x v="2"/>
    <s v="45-64"/>
    <x v="0"/>
    <s v="F"/>
    <s v="E00-E90"/>
    <n v="3"/>
    <x v="2"/>
  </r>
  <r>
    <x v="2"/>
    <s v="45-64"/>
    <x v="0"/>
    <s v="F"/>
    <s v="F00-F99"/>
    <n v="3"/>
    <x v="10"/>
  </r>
  <r>
    <x v="2"/>
    <s v="45-64"/>
    <x v="0"/>
    <s v="F"/>
    <s v="G00-G99"/>
    <n v="10"/>
    <x v="3"/>
  </r>
  <r>
    <x v="2"/>
    <s v="45-64"/>
    <x v="0"/>
    <s v="F"/>
    <s v="I00-I99"/>
    <n v="30"/>
    <x v="8"/>
  </r>
  <r>
    <x v="2"/>
    <s v="45-64"/>
    <x v="0"/>
    <s v="F"/>
    <s v="J00-J99"/>
    <n v="11"/>
    <x v="4"/>
  </r>
  <r>
    <x v="2"/>
    <s v="45-64"/>
    <x v="0"/>
    <s v="F"/>
    <s v="K00-K93"/>
    <n v="16"/>
    <x v="9"/>
  </r>
  <r>
    <x v="2"/>
    <s v="45-64"/>
    <x v="0"/>
    <s v="F"/>
    <s v="M00-M99"/>
    <n v="1"/>
    <x v="5"/>
  </r>
  <r>
    <x v="2"/>
    <s v="45-64"/>
    <x v="0"/>
    <s v="F"/>
    <s v="N00-N99"/>
    <n v="2"/>
    <x v="11"/>
  </r>
  <r>
    <x v="2"/>
    <s v="45-64"/>
    <x v="0"/>
    <s v="F"/>
    <s v="Q00-Q99"/>
    <n v="2"/>
    <x v="5"/>
  </r>
  <r>
    <x v="2"/>
    <s v="45-64"/>
    <x v="0"/>
    <s v="F"/>
    <s v="R00-R99"/>
    <n v="8"/>
    <x v="5"/>
  </r>
  <r>
    <x v="2"/>
    <s v="45-64"/>
    <x v="0"/>
    <s v="F"/>
    <s v="V01-Y98"/>
    <n v="24"/>
    <x v="6"/>
  </r>
  <r>
    <x v="2"/>
    <s v="45-64"/>
    <x v="0"/>
    <s v="M"/>
    <s v="A00-B99"/>
    <n v="9"/>
    <x v="0"/>
  </r>
  <r>
    <x v="2"/>
    <s v="45-64"/>
    <x v="0"/>
    <s v="M"/>
    <s v="C00-D48"/>
    <n v="173"/>
    <x v="1"/>
  </r>
  <r>
    <x v="2"/>
    <s v="45-64"/>
    <x v="0"/>
    <s v="M"/>
    <s v="E00-E90"/>
    <n v="4"/>
    <x v="2"/>
  </r>
  <r>
    <x v="2"/>
    <s v="45-64"/>
    <x v="0"/>
    <s v="M"/>
    <s v="F00-F99"/>
    <n v="8"/>
    <x v="10"/>
  </r>
  <r>
    <x v="2"/>
    <s v="45-64"/>
    <x v="0"/>
    <s v="M"/>
    <s v="G00-G99"/>
    <n v="10"/>
    <x v="3"/>
  </r>
  <r>
    <x v="2"/>
    <s v="45-64"/>
    <x v="0"/>
    <s v="M"/>
    <s v="I00-I99"/>
    <n v="78"/>
    <x v="8"/>
  </r>
  <r>
    <x v="2"/>
    <s v="45-64"/>
    <x v="0"/>
    <s v="M"/>
    <s v="J00-J99"/>
    <n v="17"/>
    <x v="4"/>
  </r>
  <r>
    <x v="2"/>
    <s v="45-64"/>
    <x v="0"/>
    <s v="M"/>
    <s v="K00-K93"/>
    <n v="23"/>
    <x v="9"/>
  </r>
  <r>
    <x v="2"/>
    <s v="45-64"/>
    <x v="0"/>
    <s v="M"/>
    <s v="M00-M99"/>
    <n v="2"/>
    <x v="5"/>
  </r>
  <r>
    <x v="2"/>
    <s v="45-64"/>
    <x v="0"/>
    <s v="M"/>
    <s v="Q00-Q99"/>
    <n v="1"/>
    <x v="5"/>
  </r>
  <r>
    <x v="2"/>
    <s v="45-64"/>
    <x v="0"/>
    <s v="M"/>
    <s v="R00-R99"/>
    <n v="20"/>
    <x v="5"/>
  </r>
  <r>
    <x v="2"/>
    <s v="45-64"/>
    <x v="0"/>
    <s v="M"/>
    <s v="V01-Y98"/>
    <n v="63"/>
    <x v="6"/>
  </r>
  <r>
    <x v="2"/>
    <s v="65-74"/>
    <x v="1"/>
    <s v="F"/>
    <s v="A00-B99"/>
    <n v="6"/>
    <x v="0"/>
  </r>
  <r>
    <x v="2"/>
    <s v="65-74"/>
    <x v="1"/>
    <s v="F"/>
    <s v="C00-D48"/>
    <n v="122"/>
    <x v="1"/>
  </r>
  <r>
    <x v="2"/>
    <s v="65-74"/>
    <x v="1"/>
    <s v="F"/>
    <s v="E00-E90"/>
    <n v="2"/>
    <x v="2"/>
  </r>
  <r>
    <x v="2"/>
    <s v="65-74"/>
    <x v="1"/>
    <s v="F"/>
    <s v="F00-F99"/>
    <n v="3"/>
    <x v="10"/>
  </r>
  <r>
    <x v="2"/>
    <s v="65-74"/>
    <x v="1"/>
    <s v="F"/>
    <s v="G00-G99"/>
    <n v="18"/>
    <x v="3"/>
  </r>
  <r>
    <x v="2"/>
    <s v="65-74"/>
    <x v="1"/>
    <s v="F"/>
    <s v="I00-I99"/>
    <n v="54"/>
    <x v="8"/>
  </r>
  <r>
    <x v="2"/>
    <s v="65-74"/>
    <x v="1"/>
    <s v="F"/>
    <s v="J00-J99"/>
    <n v="27"/>
    <x v="4"/>
  </r>
  <r>
    <x v="2"/>
    <s v="65-74"/>
    <x v="1"/>
    <s v="F"/>
    <s v="K00-K93"/>
    <n v="11"/>
    <x v="9"/>
  </r>
  <r>
    <x v="2"/>
    <s v="65-74"/>
    <x v="1"/>
    <s v="F"/>
    <s v="L00-L99"/>
    <n v="1"/>
    <x v="5"/>
  </r>
  <r>
    <x v="2"/>
    <s v="65-74"/>
    <x v="1"/>
    <s v="F"/>
    <s v="M00-M99"/>
    <n v="2"/>
    <x v="5"/>
  </r>
  <r>
    <x v="2"/>
    <s v="65-74"/>
    <x v="1"/>
    <s v="F"/>
    <s v="N00-N99"/>
    <n v="7"/>
    <x v="11"/>
  </r>
  <r>
    <x v="2"/>
    <s v="65-74"/>
    <x v="1"/>
    <s v="F"/>
    <s v="R00-R99"/>
    <n v="12"/>
    <x v="5"/>
  </r>
  <r>
    <x v="2"/>
    <s v="65-74"/>
    <x v="1"/>
    <s v="F"/>
    <s v="V01-Y98"/>
    <n v="14"/>
    <x v="6"/>
  </r>
  <r>
    <x v="2"/>
    <s v="65-74"/>
    <x v="1"/>
    <s v="M"/>
    <s v="A00-B99"/>
    <n v="6"/>
    <x v="0"/>
  </r>
  <r>
    <x v="2"/>
    <s v="65-74"/>
    <x v="1"/>
    <s v="M"/>
    <s v="C00-D48"/>
    <n v="194"/>
    <x v="1"/>
  </r>
  <r>
    <x v="2"/>
    <s v="65-74"/>
    <x v="1"/>
    <s v="M"/>
    <s v="E00-E90"/>
    <n v="9"/>
    <x v="2"/>
  </r>
  <r>
    <x v="2"/>
    <s v="65-74"/>
    <x v="1"/>
    <s v="M"/>
    <s v="F00-F99"/>
    <n v="6"/>
    <x v="10"/>
  </r>
  <r>
    <x v="2"/>
    <s v="65-74"/>
    <x v="1"/>
    <s v="M"/>
    <s v="G00-G99"/>
    <n v="9"/>
    <x v="3"/>
  </r>
  <r>
    <x v="2"/>
    <s v="65-74"/>
    <x v="1"/>
    <s v="M"/>
    <s v="I00-I99"/>
    <n v="115"/>
    <x v="8"/>
  </r>
  <r>
    <x v="2"/>
    <s v="65-74"/>
    <x v="1"/>
    <s v="M"/>
    <s v="J00-J99"/>
    <n v="43"/>
    <x v="4"/>
  </r>
  <r>
    <x v="2"/>
    <s v="65-74"/>
    <x v="1"/>
    <s v="M"/>
    <s v="K00-K93"/>
    <n v="19"/>
    <x v="9"/>
  </r>
  <r>
    <x v="2"/>
    <s v="65-74"/>
    <x v="1"/>
    <s v="M"/>
    <s v="M00-M99"/>
    <n v="2"/>
    <x v="5"/>
  </r>
  <r>
    <x v="2"/>
    <s v="65-74"/>
    <x v="1"/>
    <s v="M"/>
    <s v="N00-N99"/>
    <n v="6"/>
    <x v="11"/>
  </r>
  <r>
    <x v="2"/>
    <s v="65-74"/>
    <x v="1"/>
    <s v="M"/>
    <s v="R00-R99"/>
    <n v="12"/>
    <x v="5"/>
  </r>
  <r>
    <x v="2"/>
    <s v="65-74"/>
    <x v="1"/>
    <s v="M"/>
    <s v="V01-Y98"/>
    <n v="12"/>
    <x v="6"/>
  </r>
  <r>
    <x v="2"/>
    <s v="75-84"/>
    <x v="1"/>
    <s v="F"/>
    <s v="A00-B99"/>
    <n v="13"/>
    <x v="0"/>
  </r>
  <r>
    <x v="2"/>
    <s v="75-84"/>
    <x v="1"/>
    <s v="F"/>
    <s v="C00-D48"/>
    <n v="192"/>
    <x v="1"/>
  </r>
  <r>
    <x v="2"/>
    <s v="75-84"/>
    <x v="1"/>
    <s v="F"/>
    <s v="E00-E90"/>
    <n v="16"/>
    <x v="2"/>
  </r>
  <r>
    <x v="2"/>
    <s v="75-84"/>
    <x v="1"/>
    <s v="F"/>
    <s v="F00-F99"/>
    <n v="34"/>
    <x v="10"/>
  </r>
  <r>
    <x v="2"/>
    <s v="75-84"/>
    <x v="1"/>
    <s v="F"/>
    <s v="G00-G99"/>
    <n v="37"/>
    <x v="3"/>
  </r>
  <r>
    <x v="2"/>
    <s v="75-84"/>
    <x v="1"/>
    <s v="F"/>
    <s v="I00-I99"/>
    <n v="217"/>
    <x v="8"/>
  </r>
  <r>
    <x v="2"/>
    <s v="75-84"/>
    <x v="1"/>
    <s v="F"/>
    <s v="J00-J99"/>
    <n v="64"/>
    <x v="4"/>
  </r>
  <r>
    <x v="2"/>
    <s v="75-84"/>
    <x v="1"/>
    <s v="F"/>
    <s v="K00-K93"/>
    <n v="36"/>
    <x v="9"/>
  </r>
  <r>
    <x v="2"/>
    <s v="75-84"/>
    <x v="1"/>
    <s v="F"/>
    <s v="M00-M99"/>
    <n v="6"/>
    <x v="5"/>
  </r>
  <r>
    <x v="2"/>
    <s v="75-84"/>
    <x v="1"/>
    <s v="F"/>
    <s v="N00-N99"/>
    <n v="21"/>
    <x v="11"/>
  </r>
  <r>
    <x v="2"/>
    <s v="75-84"/>
    <x v="1"/>
    <s v="F"/>
    <s v="R00-R99"/>
    <n v="29"/>
    <x v="5"/>
  </r>
  <r>
    <x v="2"/>
    <s v="75-84"/>
    <x v="1"/>
    <s v="F"/>
    <s v="V01-Y98"/>
    <n v="28"/>
    <x v="6"/>
  </r>
  <r>
    <x v="2"/>
    <s v="75-84"/>
    <x v="1"/>
    <s v="M"/>
    <s v="A00-B99"/>
    <n v="15"/>
    <x v="0"/>
  </r>
  <r>
    <x v="2"/>
    <s v="75-84"/>
    <x v="1"/>
    <s v="M"/>
    <s v="C00-D48"/>
    <n v="284"/>
    <x v="1"/>
  </r>
  <r>
    <x v="2"/>
    <s v="75-84"/>
    <x v="1"/>
    <s v="M"/>
    <s v="D50-D89"/>
    <n v="1"/>
    <x v="5"/>
  </r>
  <r>
    <x v="2"/>
    <s v="75-84"/>
    <x v="1"/>
    <s v="M"/>
    <s v="E00-E90"/>
    <n v="10"/>
    <x v="2"/>
  </r>
  <r>
    <x v="2"/>
    <s v="75-84"/>
    <x v="1"/>
    <s v="M"/>
    <s v="F00-F99"/>
    <n v="29"/>
    <x v="10"/>
  </r>
  <r>
    <x v="2"/>
    <s v="75-84"/>
    <x v="1"/>
    <s v="M"/>
    <s v="G00-G99"/>
    <n v="40"/>
    <x v="3"/>
  </r>
  <r>
    <x v="2"/>
    <s v="75-84"/>
    <x v="1"/>
    <s v="M"/>
    <s v="I00-I99"/>
    <n v="253"/>
    <x v="8"/>
  </r>
  <r>
    <x v="2"/>
    <s v="75-84"/>
    <x v="1"/>
    <s v="M"/>
    <s v="J00-J99"/>
    <n v="103"/>
    <x v="4"/>
  </r>
  <r>
    <x v="2"/>
    <s v="75-84"/>
    <x v="1"/>
    <s v="M"/>
    <s v="K00-K93"/>
    <n v="22"/>
    <x v="9"/>
  </r>
  <r>
    <x v="2"/>
    <s v="75-84"/>
    <x v="1"/>
    <s v="M"/>
    <s v="L00-L99"/>
    <n v="3"/>
    <x v="5"/>
  </r>
  <r>
    <x v="2"/>
    <s v="75-84"/>
    <x v="1"/>
    <s v="M"/>
    <s v="M00-M99"/>
    <n v="4"/>
    <x v="5"/>
  </r>
  <r>
    <x v="2"/>
    <s v="75-84"/>
    <x v="1"/>
    <s v="M"/>
    <s v="N00-N99"/>
    <n v="15"/>
    <x v="11"/>
  </r>
  <r>
    <x v="2"/>
    <s v="75-84"/>
    <x v="1"/>
    <s v="M"/>
    <s v="R00-R99"/>
    <n v="20"/>
    <x v="5"/>
  </r>
  <r>
    <x v="2"/>
    <s v="75-84"/>
    <x v="1"/>
    <s v="M"/>
    <s v="V01-Y98"/>
    <n v="26"/>
    <x v="6"/>
  </r>
  <r>
    <x v="2"/>
    <s v="85+"/>
    <x v="1"/>
    <s v="F"/>
    <s v="A00-B99"/>
    <n v="33"/>
    <x v="0"/>
  </r>
  <r>
    <x v="2"/>
    <s v="85+"/>
    <x v="1"/>
    <s v="F"/>
    <s v="C00-D48"/>
    <n v="135"/>
    <x v="1"/>
  </r>
  <r>
    <x v="2"/>
    <s v="85+"/>
    <x v="1"/>
    <s v="F"/>
    <s v="D50-D89"/>
    <n v="4"/>
    <x v="5"/>
  </r>
  <r>
    <x v="2"/>
    <s v="85+"/>
    <x v="1"/>
    <s v="F"/>
    <s v="E00-E90"/>
    <n v="33"/>
    <x v="2"/>
  </r>
  <r>
    <x v="2"/>
    <s v="85+"/>
    <x v="1"/>
    <s v="F"/>
    <s v="F00-F99"/>
    <n v="83"/>
    <x v="10"/>
  </r>
  <r>
    <x v="2"/>
    <s v="85+"/>
    <x v="1"/>
    <s v="F"/>
    <s v="G00-G99"/>
    <n v="35"/>
    <x v="3"/>
  </r>
  <r>
    <x v="2"/>
    <s v="85+"/>
    <x v="1"/>
    <s v="F"/>
    <s v="I00-I99"/>
    <n v="400"/>
    <x v="8"/>
  </r>
  <r>
    <x v="2"/>
    <s v="85+"/>
    <x v="1"/>
    <s v="F"/>
    <s v="J00-J99"/>
    <n v="97"/>
    <x v="4"/>
  </r>
  <r>
    <x v="2"/>
    <s v="85+"/>
    <x v="1"/>
    <s v="F"/>
    <s v="K00-K93"/>
    <n v="56"/>
    <x v="9"/>
  </r>
  <r>
    <x v="2"/>
    <s v="85+"/>
    <x v="1"/>
    <s v="F"/>
    <s v="L00-L99"/>
    <n v="10"/>
    <x v="5"/>
  </r>
  <r>
    <x v="2"/>
    <s v="85+"/>
    <x v="1"/>
    <s v="F"/>
    <s v="M00-M99"/>
    <n v="1"/>
    <x v="5"/>
  </r>
  <r>
    <x v="2"/>
    <s v="85+"/>
    <x v="1"/>
    <s v="F"/>
    <s v="N00-N99"/>
    <n v="37"/>
    <x v="11"/>
  </r>
  <r>
    <x v="2"/>
    <s v="85+"/>
    <x v="1"/>
    <s v="F"/>
    <s v="R00-R99"/>
    <n v="52"/>
    <x v="5"/>
  </r>
  <r>
    <x v="2"/>
    <s v="85+"/>
    <x v="1"/>
    <s v="F"/>
    <s v="V01-Y98"/>
    <n v="31"/>
    <x v="6"/>
  </r>
  <r>
    <x v="2"/>
    <s v="85+"/>
    <x v="1"/>
    <s v="M"/>
    <s v="A00-B99"/>
    <n v="12"/>
    <x v="0"/>
  </r>
  <r>
    <x v="2"/>
    <s v="85+"/>
    <x v="1"/>
    <s v="M"/>
    <s v="C00-D48"/>
    <n v="121"/>
    <x v="1"/>
  </r>
  <r>
    <x v="2"/>
    <s v="85+"/>
    <x v="1"/>
    <s v="M"/>
    <s v="D50-D89"/>
    <n v="1"/>
    <x v="5"/>
  </r>
  <r>
    <x v="2"/>
    <s v="85+"/>
    <x v="1"/>
    <s v="M"/>
    <s v="E00-E90"/>
    <n v="9"/>
    <x v="2"/>
  </r>
  <r>
    <x v="2"/>
    <s v="85+"/>
    <x v="1"/>
    <s v="M"/>
    <s v="F00-F99"/>
    <n v="30"/>
    <x v="10"/>
  </r>
  <r>
    <x v="2"/>
    <s v="85+"/>
    <x v="1"/>
    <s v="M"/>
    <s v="G00-G99"/>
    <n v="23"/>
    <x v="3"/>
  </r>
  <r>
    <x v="2"/>
    <s v="85+"/>
    <x v="1"/>
    <s v="M"/>
    <s v="I00-I99"/>
    <n v="210"/>
    <x v="8"/>
  </r>
  <r>
    <x v="2"/>
    <s v="85+"/>
    <x v="1"/>
    <s v="M"/>
    <s v="J00-J99"/>
    <n v="78"/>
    <x v="4"/>
  </r>
  <r>
    <x v="2"/>
    <s v="85+"/>
    <x v="1"/>
    <s v="M"/>
    <s v="K00-K93"/>
    <n v="24"/>
    <x v="9"/>
  </r>
  <r>
    <x v="2"/>
    <s v="85+"/>
    <x v="1"/>
    <s v="M"/>
    <s v="L00-L99"/>
    <n v="2"/>
    <x v="5"/>
  </r>
  <r>
    <x v="2"/>
    <s v="85+"/>
    <x v="1"/>
    <s v="M"/>
    <s v="M00-M99"/>
    <n v="3"/>
    <x v="5"/>
  </r>
  <r>
    <x v="2"/>
    <s v="85+"/>
    <x v="1"/>
    <s v="M"/>
    <s v="N00-N99"/>
    <n v="17"/>
    <x v="11"/>
  </r>
  <r>
    <x v="2"/>
    <s v="85+"/>
    <x v="1"/>
    <s v="M"/>
    <s v="R00-R99"/>
    <n v="19"/>
    <x v="5"/>
  </r>
  <r>
    <x v="2"/>
    <s v="85+"/>
    <x v="1"/>
    <s v="M"/>
    <s v="V01-Y98"/>
    <n v="18"/>
    <x v="6"/>
  </r>
  <r>
    <x v="3"/>
    <s v="0-24"/>
    <x v="0"/>
    <s v="F"/>
    <s v="C00-D48"/>
    <n v="4"/>
    <x v="1"/>
  </r>
  <r>
    <x v="3"/>
    <s v="0-24"/>
    <x v="0"/>
    <s v="F"/>
    <s v="G00-G99"/>
    <n v="1"/>
    <x v="3"/>
  </r>
  <r>
    <x v="3"/>
    <s v="0-24"/>
    <x v="0"/>
    <s v="F"/>
    <s v="P00-P96"/>
    <n v="3"/>
    <x v="5"/>
  </r>
  <r>
    <x v="3"/>
    <s v="0-24"/>
    <x v="0"/>
    <s v="F"/>
    <s v="Q00-Q99"/>
    <n v="7"/>
    <x v="5"/>
  </r>
  <r>
    <x v="3"/>
    <s v="0-24"/>
    <x v="0"/>
    <s v="F"/>
    <s v="R00-R99"/>
    <n v="2"/>
    <x v="5"/>
  </r>
  <r>
    <x v="3"/>
    <s v="0-24"/>
    <x v="0"/>
    <s v="F"/>
    <s v="V01-Y98"/>
    <n v="3"/>
    <x v="6"/>
  </r>
  <r>
    <x v="3"/>
    <s v="0-24"/>
    <x v="0"/>
    <s v="M"/>
    <s v="A00-B99"/>
    <n v="1"/>
    <x v="0"/>
  </r>
  <r>
    <x v="3"/>
    <s v="0-24"/>
    <x v="0"/>
    <s v="M"/>
    <s v="C00-D48"/>
    <n v="2"/>
    <x v="1"/>
  </r>
  <r>
    <x v="3"/>
    <s v="0-24"/>
    <x v="0"/>
    <s v="M"/>
    <s v="E00-E90"/>
    <n v="1"/>
    <x v="2"/>
  </r>
  <r>
    <x v="3"/>
    <s v="0-24"/>
    <x v="0"/>
    <s v="M"/>
    <s v="I00-I99"/>
    <n v="1"/>
    <x v="8"/>
  </r>
  <r>
    <x v="3"/>
    <s v="0-24"/>
    <x v="0"/>
    <s v="M"/>
    <s v="J00-J99"/>
    <n v="1"/>
    <x v="4"/>
  </r>
  <r>
    <x v="3"/>
    <s v="0-24"/>
    <x v="0"/>
    <s v="M"/>
    <s v="P00-P96"/>
    <n v="7"/>
    <x v="5"/>
  </r>
  <r>
    <x v="3"/>
    <s v="0-24"/>
    <x v="0"/>
    <s v="M"/>
    <s v="Q00-Q99"/>
    <n v="7"/>
    <x v="5"/>
  </r>
  <r>
    <x v="3"/>
    <s v="0-24"/>
    <x v="0"/>
    <s v="M"/>
    <s v="R00-R99"/>
    <n v="4"/>
    <x v="5"/>
  </r>
  <r>
    <x v="3"/>
    <s v="0-24"/>
    <x v="0"/>
    <s v="M"/>
    <s v="V01-Y98"/>
    <n v="9"/>
    <x v="6"/>
  </r>
  <r>
    <x v="3"/>
    <s v="25-44"/>
    <x v="0"/>
    <s v="F"/>
    <s v="C00-D48"/>
    <n v="8"/>
    <x v="1"/>
  </r>
  <r>
    <x v="3"/>
    <s v="25-44"/>
    <x v="0"/>
    <s v="F"/>
    <s v="G00-G99"/>
    <n v="1"/>
    <x v="3"/>
  </r>
  <r>
    <x v="3"/>
    <s v="25-44"/>
    <x v="0"/>
    <s v="F"/>
    <s v="I00-I99"/>
    <n v="3"/>
    <x v="8"/>
  </r>
  <r>
    <x v="3"/>
    <s v="25-44"/>
    <x v="0"/>
    <s v="F"/>
    <s v="K00-K93"/>
    <n v="2"/>
    <x v="9"/>
  </r>
  <r>
    <x v="3"/>
    <s v="25-44"/>
    <x v="0"/>
    <s v="F"/>
    <s v="M00-M99"/>
    <n v="1"/>
    <x v="5"/>
  </r>
  <r>
    <x v="3"/>
    <s v="25-44"/>
    <x v="0"/>
    <s v="F"/>
    <s v="Q00-Q99"/>
    <n v="1"/>
    <x v="5"/>
  </r>
  <r>
    <x v="3"/>
    <s v="25-44"/>
    <x v="0"/>
    <s v="F"/>
    <s v="R00-R99"/>
    <n v="3"/>
    <x v="5"/>
  </r>
  <r>
    <x v="3"/>
    <s v="25-44"/>
    <x v="0"/>
    <s v="F"/>
    <s v="V01-Y98"/>
    <n v="5"/>
    <x v="6"/>
  </r>
  <r>
    <x v="3"/>
    <s v="25-44"/>
    <x v="0"/>
    <s v="M"/>
    <s v="C00-D48"/>
    <n v="3"/>
    <x v="1"/>
  </r>
  <r>
    <x v="3"/>
    <s v="25-44"/>
    <x v="0"/>
    <s v="M"/>
    <s v="F00-F99"/>
    <n v="1"/>
    <x v="10"/>
  </r>
  <r>
    <x v="3"/>
    <s v="25-44"/>
    <x v="0"/>
    <s v="M"/>
    <s v="G00-G99"/>
    <n v="2"/>
    <x v="3"/>
  </r>
  <r>
    <x v="3"/>
    <s v="25-44"/>
    <x v="0"/>
    <s v="M"/>
    <s v="I00-I99"/>
    <n v="6"/>
    <x v="8"/>
  </r>
  <r>
    <x v="3"/>
    <s v="25-44"/>
    <x v="0"/>
    <s v="M"/>
    <s v="J00-J99"/>
    <n v="1"/>
    <x v="4"/>
  </r>
  <r>
    <x v="3"/>
    <s v="25-44"/>
    <x v="0"/>
    <s v="M"/>
    <s v="Q00-Q99"/>
    <n v="1"/>
    <x v="5"/>
  </r>
  <r>
    <x v="3"/>
    <s v="25-44"/>
    <x v="0"/>
    <s v="M"/>
    <s v="R00-R99"/>
    <n v="2"/>
    <x v="5"/>
  </r>
  <r>
    <x v="3"/>
    <s v="25-44"/>
    <x v="0"/>
    <s v="M"/>
    <s v="V01-Y98"/>
    <n v="36"/>
    <x v="6"/>
  </r>
  <r>
    <x v="3"/>
    <s v="45-64"/>
    <x v="0"/>
    <s v="F"/>
    <s v="A00-B99"/>
    <n v="4"/>
    <x v="0"/>
  </r>
  <r>
    <x v="3"/>
    <s v="45-64"/>
    <x v="0"/>
    <s v="F"/>
    <s v="C00-D48"/>
    <n v="115"/>
    <x v="1"/>
  </r>
  <r>
    <x v="3"/>
    <s v="45-64"/>
    <x v="0"/>
    <s v="F"/>
    <s v="D50-D89"/>
    <n v="1"/>
    <x v="5"/>
  </r>
  <r>
    <x v="3"/>
    <s v="45-64"/>
    <x v="0"/>
    <s v="F"/>
    <s v="F00-F99"/>
    <n v="7"/>
    <x v="10"/>
  </r>
  <r>
    <x v="3"/>
    <s v="45-64"/>
    <x v="0"/>
    <s v="F"/>
    <s v="G00-G99"/>
    <n v="6"/>
    <x v="3"/>
  </r>
  <r>
    <x v="3"/>
    <s v="45-64"/>
    <x v="0"/>
    <s v="F"/>
    <s v="I00-I99"/>
    <n v="21"/>
    <x v="8"/>
  </r>
  <r>
    <x v="3"/>
    <s v="45-64"/>
    <x v="0"/>
    <s v="F"/>
    <s v="J00-J99"/>
    <n v="12"/>
    <x v="4"/>
  </r>
  <r>
    <x v="3"/>
    <s v="45-64"/>
    <x v="0"/>
    <s v="F"/>
    <s v="K00-K93"/>
    <n v="14"/>
    <x v="9"/>
  </r>
  <r>
    <x v="3"/>
    <s v="45-64"/>
    <x v="0"/>
    <s v="F"/>
    <s v="M00-M99"/>
    <n v="2"/>
    <x v="5"/>
  </r>
  <r>
    <x v="3"/>
    <s v="45-64"/>
    <x v="0"/>
    <s v="F"/>
    <s v="N00-N99"/>
    <n v="1"/>
    <x v="11"/>
  </r>
  <r>
    <x v="3"/>
    <s v="45-64"/>
    <x v="0"/>
    <s v="F"/>
    <s v="R00-R99"/>
    <n v="9"/>
    <x v="5"/>
  </r>
  <r>
    <x v="3"/>
    <s v="45-64"/>
    <x v="0"/>
    <s v="F"/>
    <s v="V01-Y98"/>
    <n v="21"/>
    <x v="6"/>
  </r>
  <r>
    <x v="3"/>
    <s v="45-64"/>
    <x v="0"/>
    <s v="M"/>
    <s v="A00-B99"/>
    <n v="8"/>
    <x v="0"/>
  </r>
  <r>
    <x v="3"/>
    <s v="45-64"/>
    <x v="0"/>
    <s v="M"/>
    <s v="C00-D48"/>
    <n v="150"/>
    <x v="1"/>
  </r>
  <r>
    <x v="3"/>
    <s v="45-64"/>
    <x v="0"/>
    <s v="M"/>
    <s v="E00-E90"/>
    <n v="10"/>
    <x v="2"/>
  </r>
  <r>
    <x v="3"/>
    <s v="45-64"/>
    <x v="0"/>
    <s v="M"/>
    <s v="F00-F99"/>
    <n v="5"/>
    <x v="10"/>
  </r>
  <r>
    <x v="3"/>
    <s v="45-64"/>
    <x v="0"/>
    <s v="M"/>
    <s v="G00-G99"/>
    <n v="6"/>
    <x v="3"/>
  </r>
  <r>
    <x v="3"/>
    <s v="45-64"/>
    <x v="0"/>
    <s v="M"/>
    <s v="I00-I99"/>
    <n v="60"/>
    <x v="8"/>
  </r>
  <r>
    <x v="3"/>
    <s v="45-64"/>
    <x v="0"/>
    <s v="M"/>
    <s v="J00-J99"/>
    <n v="18"/>
    <x v="4"/>
  </r>
  <r>
    <x v="3"/>
    <s v="45-64"/>
    <x v="0"/>
    <s v="M"/>
    <s v="K00-K93"/>
    <n v="24"/>
    <x v="9"/>
  </r>
  <r>
    <x v="3"/>
    <s v="45-64"/>
    <x v="0"/>
    <s v="M"/>
    <s v="L00-L99"/>
    <n v="1"/>
    <x v="5"/>
  </r>
  <r>
    <x v="3"/>
    <s v="45-64"/>
    <x v="0"/>
    <s v="M"/>
    <s v="M00-M99"/>
    <n v="1"/>
    <x v="5"/>
  </r>
  <r>
    <x v="3"/>
    <s v="45-64"/>
    <x v="0"/>
    <s v="M"/>
    <s v="Q00-Q99"/>
    <n v="2"/>
    <x v="5"/>
  </r>
  <r>
    <x v="3"/>
    <s v="45-64"/>
    <x v="0"/>
    <s v="M"/>
    <s v="R00-R99"/>
    <n v="26"/>
    <x v="5"/>
  </r>
  <r>
    <x v="3"/>
    <s v="45-64"/>
    <x v="0"/>
    <s v="M"/>
    <s v="V01-Y98"/>
    <n v="34"/>
    <x v="6"/>
  </r>
  <r>
    <x v="3"/>
    <s v="65-74"/>
    <x v="1"/>
    <s v="F"/>
    <s v="A00-B99"/>
    <n v="6"/>
    <x v="0"/>
  </r>
  <r>
    <x v="3"/>
    <s v="65-74"/>
    <x v="1"/>
    <s v="F"/>
    <s v="C00-D48"/>
    <n v="125"/>
    <x v="1"/>
  </r>
  <r>
    <x v="3"/>
    <s v="65-74"/>
    <x v="1"/>
    <s v="F"/>
    <s v="E00-E90"/>
    <n v="7"/>
    <x v="2"/>
  </r>
  <r>
    <x v="3"/>
    <s v="65-74"/>
    <x v="1"/>
    <s v="F"/>
    <s v="F00-F99"/>
    <n v="5"/>
    <x v="10"/>
  </r>
  <r>
    <x v="3"/>
    <s v="65-74"/>
    <x v="1"/>
    <s v="F"/>
    <s v="G00-G99"/>
    <n v="5"/>
    <x v="3"/>
  </r>
  <r>
    <x v="3"/>
    <s v="65-74"/>
    <x v="1"/>
    <s v="F"/>
    <s v="I00-I99"/>
    <n v="68"/>
    <x v="8"/>
  </r>
  <r>
    <x v="3"/>
    <s v="65-74"/>
    <x v="1"/>
    <s v="F"/>
    <s v="J00-J99"/>
    <n v="21"/>
    <x v="4"/>
  </r>
  <r>
    <x v="3"/>
    <s v="65-74"/>
    <x v="1"/>
    <s v="F"/>
    <s v="K00-K93"/>
    <n v="16"/>
    <x v="9"/>
  </r>
  <r>
    <x v="3"/>
    <s v="65-74"/>
    <x v="1"/>
    <s v="F"/>
    <s v="M00-M99"/>
    <n v="2"/>
    <x v="5"/>
  </r>
  <r>
    <x v="3"/>
    <s v="65-74"/>
    <x v="1"/>
    <s v="F"/>
    <s v="N00-N99"/>
    <n v="6"/>
    <x v="11"/>
  </r>
  <r>
    <x v="3"/>
    <s v="65-74"/>
    <x v="1"/>
    <s v="F"/>
    <s v="Q00-Q99"/>
    <n v="1"/>
    <x v="5"/>
  </r>
  <r>
    <x v="3"/>
    <s v="65-74"/>
    <x v="1"/>
    <s v="F"/>
    <s v="R00-R99"/>
    <n v="9"/>
    <x v="5"/>
  </r>
  <r>
    <x v="3"/>
    <s v="65-74"/>
    <x v="1"/>
    <s v="F"/>
    <s v="V01-Y98"/>
    <n v="10"/>
    <x v="6"/>
  </r>
  <r>
    <x v="3"/>
    <s v="65-74"/>
    <x v="1"/>
    <s v="M"/>
    <s v="A00-B99"/>
    <n v="9"/>
    <x v="0"/>
  </r>
  <r>
    <x v="3"/>
    <s v="65-74"/>
    <x v="1"/>
    <s v="M"/>
    <s v="C00-D48"/>
    <n v="185"/>
    <x v="1"/>
  </r>
  <r>
    <x v="3"/>
    <s v="65-74"/>
    <x v="1"/>
    <s v="M"/>
    <s v="D50-D89"/>
    <n v="1"/>
    <x v="5"/>
  </r>
  <r>
    <x v="3"/>
    <s v="65-74"/>
    <x v="1"/>
    <s v="M"/>
    <s v="E00-E90"/>
    <n v="10"/>
    <x v="2"/>
  </r>
  <r>
    <x v="3"/>
    <s v="65-74"/>
    <x v="1"/>
    <s v="M"/>
    <s v="F00-F99"/>
    <n v="11"/>
    <x v="10"/>
  </r>
  <r>
    <x v="3"/>
    <s v="65-74"/>
    <x v="1"/>
    <s v="M"/>
    <s v="G00-G99"/>
    <n v="22"/>
    <x v="3"/>
  </r>
  <r>
    <x v="3"/>
    <s v="65-74"/>
    <x v="1"/>
    <s v="M"/>
    <s v="I00-I99"/>
    <n v="94"/>
    <x v="8"/>
  </r>
  <r>
    <x v="3"/>
    <s v="65-74"/>
    <x v="1"/>
    <s v="M"/>
    <s v="J00-J99"/>
    <n v="29"/>
    <x v="4"/>
  </r>
  <r>
    <x v="3"/>
    <s v="65-74"/>
    <x v="1"/>
    <s v="M"/>
    <s v="K00-K93"/>
    <n v="21"/>
    <x v="9"/>
  </r>
  <r>
    <x v="3"/>
    <s v="65-74"/>
    <x v="1"/>
    <s v="M"/>
    <s v="M00-M99"/>
    <n v="1"/>
    <x v="5"/>
  </r>
  <r>
    <x v="3"/>
    <s v="65-74"/>
    <x v="1"/>
    <s v="M"/>
    <s v="N00-N99"/>
    <n v="6"/>
    <x v="11"/>
  </r>
  <r>
    <x v="3"/>
    <s v="65-74"/>
    <x v="1"/>
    <s v="M"/>
    <s v="R00-R99"/>
    <n v="22"/>
    <x v="5"/>
  </r>
  <r>
    <x v="3"/>
    <s v="65-74"/>
    <x v="1"/>
    <s v="M"/>
    <s v="V01-Y98"/>
    <n v="19"/>
    <x v="6"/>
  </r>
  <r>
    <x v="3"/>
    <s v="75-84"/>
    <x v="1"/>
    <s v="F"/>
    <s v="A00-B99"/>
    <n v="15"/>
    <x v="0"/>
  </r>
  <r>
    <x v="3"/>
    <s v="75-84"/>
    <x v="1"/>
    <s v="F"/>
    <s v="C00-D48"/>
    <n v="194"/>
    <x v="1"/>
  </r>
  <r>
    <x v="3"/>
    <s v="75-84"/>
    <x v="1"/>
    <s v="F"/>
    <s v="D50-D89"/>
    <n v="1"/>
    <x v="5"/>
  </r>
  <r>
    <x v="3"/>
    <s v="75-84"/>
    <x v="1"/>
    <s v="F"/>
    <s v="E00-E90"/>
    <n v="22"/>
    <x v="2"/>
  </r>
  <r>
    <x v="3"/>
    <s v="75-84"/>
    <x v="1"/>
    <s v="F"/>
    <s v="F00-F99"/>
    <n v="42"/>
    <x v="10"/>
  </r>
  <r>
    <x v="3"/>
    <s v="75-84"/>
    <x v="1"/>
    <s v="F"/>
    <s v="G00-G99"/>
    <n v="49"/>
    <x v="3"/>
  </r>
  <r>
    <x v="3"/>
    <s v="75-84"/>
    <x v="1"/>
    <s v="F"/>
    <s v="I00-I99"/>
    <n v="203"/>
    <x v="8"/>
  </r>
  <r>
    <x v="3"/>
    <s v="75-84"/>
    <x v="1"/>
    <s v="F"/>
    <s v="J00-J99"/>
    <n v="51"/>
    <x v="4"/>
  </r>
  <r>
    <x v="3"/>
    <s v="75-84"/>
    <x v="1"/>
    <s v="F"/>
    <s v="K00-K93"/>
    <n v="32"/>
    <x v="9"/>
  </r>
  <r>
    <x v="3"/>
    <s v="75-84"/>
    <x v="1"/>
    <s v="F"/>
    <s v="L00-L99"/>
    <n v="2"/>
    <x v="5"/>
  </r>
  <r>
    <x v="3"/>
    <s v="75-84"/>
    <x v="1"/>
    <s v="F"/>
    <s v="M00-M99"/>
    <n v="5"/>
    <x v="5"/>
  </r>
  <r>
    <x v="3"/>
    <s v="75-84"/>
    <x v="1"/>
    <s v="F"/>
    <s v="N00-N99"/>
    <n v="22"/>
    <x v="11"/>
  </r>
  <r>
    <x v="3"/>
    <s v="75-84"/>
    <x v="1"/>
    <s v="F"/>
    <s v="Q00-Q99"/>
    <n v="1"/>
    <x v="5"/>
  </r>
  <r>
    <x v="3"/>
    <s v="75-84"/>
    <x v="1"/>
    <s v="F"/>
    <s v="R00-R99"/>
    <n v="25"/>
    <x v="5"/>
  </r>
  <r>
    <x v="3"/>
    <s v="75-84"/>
    <x v="1"/>
    <s v="F"/>
    <s v="V01-Y98"/>
    <n v="18"/>
    <x v="6"/>
  </r>
  <r>
    <x v="3"/>
    <s v="75-84"/>
    <x v="1"/>
    <s v="M"/>
    <s v="A00-B99"/>
    <n v="22"/>
    <x v="0"/>
  </r>
  <r>
    <x v="3"/>
    <s v="75-84"/>
    <x v="1"/>
    <s v="M"/>
    <s v="C00-D48"/>
    <n v="288"/>
    <x v="1"/>
  </r>
  <r>
    <x v="3"/>
    <s v="75-84"/>
    <x v="1"/>
    <s v="M"/>
    <s v="E00-E90"/>
    <n v="14"/>
    <x v="2"/>
  </r>
  <r>
    <x v="3"/>
    <s v="75-84"/>
    <x v="1"/>
    <s v="M"/>
    <s v="F00-F99"/>
    <n v="36"/>
    <x v="10"/>
  </r>
  <r>
    <x v="3"/>
    <s v="75-84"/>
    <x v="1"/>
    <s v="M"/>
    <s v="G00-G99"/>
    <n v="37"/>
    <x v="3"/>
  </r>
  <r>
    <x v="3"/>
    <s v="75-84"/>
    <x v="1"/>
    <s v="M"/>
    <s v="I00-I99"/>
    <n v="221"/>
    <x v="8"/>
  </r>
  <r>
    <x v="3"/>
    <s v="75-84"/>
    <x v="1"/>
    <s v="M"/>
    <s v="J00-J99"/>
    <n v="87"/>
    <x v="4"/>
  </r>
  <r>
    <x v="3"/>
    <s v="75-84"/>
    <x v="1"/>
    <s v="M"/>
    <s v="K00-K93"/>
    <n v="28"/>
    <x v="9"/>
  </r>
  <r>
    <x v="3"/>
    <s v="75-84"/>
    <x v="1"/>
    <s v="M"/>
    <s v="M00-M99"/>
    <n v="4"/>
    <x v="5"/>
  </r>
  <r>
    <x v="3"/>
    <s v="75-84"/>
    <x v="1"/>
    <s v="M"/>
    <s v="N00-N99"/>
    <n v="14"/>
    <x v="11"/>
  </r>
  <r>
    <x v="3"/>
    <s v="75-84"/>
    <x v="1"/>
    <s v="M"/>
    <s v="R00-R99"/>
    <n v="30"/>
    <x v="5"/>
  </r>
  <r>
    <x v="3"/>
    <s v="75-84"/>
    <x v="1"/>
    <s v="M"/>
    <s v="V01-Y98"/>
    <n v="36"/>
    <x v="6"/>
  </r>
  <r>
    <x v="3"/>
    <s v="85+"/>
    <x v="1"/>
    <s v="F"/>
    <s v="A00-B99"/>
    <n v="19"/>
    <x v="0"/>
  </r>
  <r>
    <x v="3"/>
    <s v="85+"/>
    <x v="1"/>
    <s v="F"/>
    <s v="C00-D48"/>
    <n v="150"/>
    <x v="1"/>
  </r>
  <r>
    <x v="3"/>
    <s v="85+"/>
    <x v="1"/>
    <s v="F"/>
    <s v="D50-D89"/>
    <n v="8"/>
    <x v="5"/>
  </r>
  <r>
    <x v="3"/>
    <s v="85+"/>
    <x v="1"/>
    <s v="F"/>
    <s v="E00-E90"/>
    <n v="32"/>
    <x v="2"/>
  </r>
  <r>
    <x v="3"/>
    <s v="85+"/>
    <x v="1"/>
    <s v="F"/>
    <s v="F00-F99"/>
    <n v="101"/>
    <x v="10"/>
  </r>
  <r>
    <x v="3"/>
    <s v="85+"/>
    <x v="1"/>
    <s v="F"/>
    <s v="G00-G99"/>
    <n v="38"/>
    <x v="3"/>
  </r>
  <r>
    <x v="3"/>
    <s v="85+"/>
    <x v="1"/>
    <s v="F"/>
    <s v="I00-I99"/>
    <n v="388"/>
    <x v="8"/>
  </r>
  <r>
    <x v="3"/>
    <s v="85+"/>
    <x v="1"/>
    <s v="F"/>
    <s v="J00-J99"/>
    <n v="99"/>
    <x v="4"/>
  </r>
  <r>
    <x v="3"/>
    <s v="85+"/>
    <x v="1"/>
    <s v="F"/>
    <s v="K00-K93"/>
    <n v="41"/>
    <x v="9"/>
  </r>
  <r>
    <x v="3"/>
    <s v="85+"/>
    <x v="1"/>
    <s v="F"/>
    <s v="L00-L99"/>
    <n v="6"/>
    <x v="5"/>
  </r>
  <r>
    <x v="3"/>
    <s v="85+"/>
    <x v="1"/>
    <s v="F"/>
    <s v="M00-M99"/>
    <n v="9"/>
    <x v="5"/>
  </r>
  <r>
    <x v="3"/>
    <s v="85+"/>
    <x v="1"/>
    <s v="F"/>
    <s v="N00-N99"/>
    <n v="34"/>
    <x v="11"/>
  </r>
  <r>
    <x v="3"/>
    <s v="85+"/>
    <x v="1"/>
    <s v="F"/>
    <s v="R00-R99"/>
    <n v="87"/>
    <x v="5"/>
  </r>
  <r>
    <x v="3"/>
    <s v="85+"/>
    <x v="1"/>
    <s v="F"/>
    <s v="V01-Y98"/>
    <n v="31"/>
    <x v="6"/>
  </r>
  <r>
    <x v="3"/>
    <s v="85+"/>
    <x v="1"/>
    <s v="M"/>
    <s v="A00-B99"/>
    <n v="14"/>
    <x v="0"/>
  </r>
  <r>
    <x v="3"/>
    <s v="85+"/>
    <x v="1"/>
    <s v="M"/>
    <s v="C00-D48"/>
    <n v="124"/>
    <x v="1"/>
  </r>
  <r>
    <x v="3"/>
    <s v="85+"/>
    <x v="1"/>
    <s v="M"/>
    <s v="D50-D89"/>
    <n v="4"/>
    <x v="5"/>
  </r>
  <r>
    <x v="3"/>
    <s v="85+"/>
    <x v="1"/>
    <s v="M"/>
    <s v="E00-E90"/>
    <n v="14"/>
    <x v="2"/>
  </r>
  <r>
    <x v="3"/>
    <s v="85+"/>
    <x v="1"/>
    <s v="M"/>
    <s v="F00-F99"/>
    <n v="34"/>
    <x v="10"/>
  </r>
  <r>
    <x v="3"/>
    <s v="85+"/>
    <x v="1"/>
    <s v="M"/>
    <s v="G00-G99"/>
    <n v="23"/>
    <x v="3"/>
  </r>
  <r>
    <x v="3"/>
    <s v="85+"/>
    <x v="1"/>
    <s v="M"/>
    <s v="I00-I99"/>
    <n v="193"/>
    <x v="8"/>
  </r>
  <r>
    <x v="3"/>
    <s v="85+"/>
    <x v="1"/>
    <s v="M"/>
    <s v="J00-J99"/>
    <n v="82"/>
    <x v="4"/>
  </r>
  <r>
    <x v="3"/>
    <s v="85+"/>
    <x v="1"/>
    <s v="M"/>
    <s v="K00-K93"/>
    <n v="20"/>
    <x v="9"/>
  </r>
  <r>
    <x v="3"/>
    <s v="85+"/>
    <x v="1"/>
    <s v="M"/>
    <s v="M00-M99"/>
    <n v="4"/>
    <x v="5"/>
  </r>
  <r>
    <x v="3"/>
    <s v="85+"/>
    <x v="1"/>
    <s v="M"/>
    <s v="N00-N99"/>
    <n v="15"/>
    <x v="11"/>
  </r>
  <r>
    <x v="3"/>
    <s v="85+"/>
    <x v="1"/>
    <s v="M"/>
    <s v="Q00-Q99"/>
    <n v="1"/>
    <x v="5"/>
  </r>
  <r>
    <x v="3"/>
    <s v="85+"/>
    <x v="1"/>
    <s v="M"/>
    <s v="R00-R99"/>
    <n v="35"/>
    <x v="5"/>
  </r>
  <r>
    <x v="3"/>
    <s v="85+"/>
    <x v="1"/>
    <s v="M"/>
    <s v="V01-Y98"/>
    <n v="24"/>
    <x v="6"/>
  </r>
  <r>
    <x v="4"/>
    <s v="0-24"/>
    <x v="0"/>
    <s v="F"/>
    <s v="A00-B99"/>
    <n v="1"/>
    <x v="0"/>
  </r>
  <r>
    <x v="4"/>
    <s v="0-24"/>
    <x v="0"/>
    <s v="F"/>
    <s v="C00-D48"/>
    <n v="1"/>
    <x v="1"/>
  </r>
  <r>
    <x v="4"/>
    <s v="0-24"/>
    <x v="0"/>
    <s v="F"/>
    <s v="G00-G99"/>
    <n v="2"/>
    <x v="3"/>
  </r>
  <r>
    <x v="4"/>
    <s v="0-24"/>
    <x v="0"/>
    <s v="F"/>
    <s v="I00-I99"/>
    <n v="1"/>
    <x v="8"/>
  </r>
  <r>
    <x v="4"/>
    <s v="0-24"/>
    <x v="0"/>
    <s v="F"/>
    <s v="P00-P96"/>
    <n v="4"/>
    <x v="5"/>
  </r>
  <r>
    <x v="4"/>
    <s v="0-24"/>
    <x v="0"/>
    <s v="F"/>
    <s v="Q00-Q99"/>
    <n v="5"/>
    <x v="5"/>
  </r>
  <r>
    <x v="4"/>
    <s v="0-24"/>
    <x v="0"/>
    <s v="F"/>
    <s v="V01-Y98"/>
    <n v="7"/>
    <x v="6"/>
  </r>
  <r>
    <x v="4"/>
    <s v="0-24"/>
    <x v="0"/>
    <s v="M"/>
    <s v="A00-B99"/>
    <n v="3"/>
    <x v="0"/>
  </r>
  <r>
    <x v="4"/>
    <s v="0-24"/>
    <x v="0"/>
    <s v="M"/>
    <s v="C00-D48"/>
    <n v="3"/>
    <x v="1"/>
  </r>
  <r>
    <x v="4"/>
    <s v="0-24"/>
    <x v="0"/>
    <s v="M"/>
    <s v="I00-I99"/>
    <n v="1"/>
    <x v="8"/>
  </r>
  <r>
    <x v="4"/>
    <s v="0-24"/>
    <x v="0"/>
    <s v="M"/>
    <s v="P00-P96"/>
    <n v="11"/>
    <x v="5"/>
  </r>
  <r>
    <x v="4"/>
    <s v="0-24"/>
    <x v="0"/>
    <s v="M"/>
    <s v="Q00-Q99"/>
    <n v="4"/>
    <x v="5"/>
  </r>
  <r>
    <x v="4"/>
    <s v="0-24"/>
    <x v="0"/>
    <s v="M"/>
    <s v="R00-R99"/>
    <n v="2"/>
    <x v="5"/>
  </r>
  <r>
    <x v="4"/>
    <s v="0-24"/>
    <x v="0"/>
    <s v="M"/>
    <s v="V01-Y98"/>
    <n v="16"/>
    <x v="6"/>
  </r>
  <r>
    <x v="4"/>
    <s v="25-44"/>
    <x v="0"/>
    <s v="F"/>
    <s v="C00-D48"/>
    <n v="17"/>
    <x v="1"/>
  </r>
  <r>
    <x v="4"/>
    <s v="25-44"/>
    <x v="0"/>
    <s v="F"/>
    <s v="F00-F99"/>
    <n v="1"/>
    <x v="10"/>
  </r>
  <r>
    <x v="4"/>
    <s v="25-44"/>
    <x v="0"/>
    <s v="F"/>
    <s v="G00-G99"/>
    <n v="2"/>
    <x v="3"/>
  </r>
  <r>
    <x v="4"/>
    <s v="25-44"/>
    <x v="0"/>
    <s v="F"/>
    <s v="I00-I99"/>
    <n v="2"/>
    <x v="8"/>
  </r>
  <r>
    <x v="4"/>
    <s v="25-44"/>
    <x v="0"/>
    <s v="F"/>
    <s v="K00-K93"/>
    <n v="2"/>
    <x v="9"/>
  </r>
  <r>
    <x v="4"/>
    <s v="25-44"/>
    <x v="0"/>
    <s v="F"/>
    <s v="Q00-Q99"/>
    <n v="1"/>
    <x v="5"/>
  </r>
  <r>
    <x v="4"/>
    <s v="25-44"/>
    <x v="0"/>
    <s v="F"/>
    <s v="R00-R99"/>
    <n v="1"/>
    <x v="5"/>
  </r>
  <r>
    <x v="4"/>
    <s v="25-44"/>
    <x v="0"/>
    <s v="F"/>
    <s v="V01-Y98"/>
    <n v="7"/>
    <x v="6"/>
  </r>
  <r>
    <x v="4"/>
    <s v="25-44"/>
    <x v="0"/>
    <s v="M"/>
    <s v="A00-B99"/>
    <n v="2"/>
    <x v="0"/>
  </r>
  <r>
    <x v="4"/>
    <s v="25-44"/>
    <x v="0"/>
    <s v="M"/>
    <s v="C00-D48"/>
    <n v="11"/>
    <x v="1"/>
  </r>
  <r>
    <x v="4"/>
    <s v="25-44"/>
    <x v="0"/>
    <s v="M"/>
    <s v="F00-F99"/>
    <n v="1"/>
    <x v="10"/>
  </r>
  <r>
    <x v="4"/>
    <s v="25-44"/>
    <x v="0"/>
    <s v="M"/>
    <s v="G00-G99"/>
    <n v="4"/>
    <x v="3"/>
  </r>
  <r>
    <x v="4"/>
    <s v="25-44"/>
    <x v="0"/>
    <s v="M"/>
    <s v="I00-I99"/>
    <n v="10"/>
    <x v="8"/>
  </r>
  <r>
    <x v="4"/>
    <s v="25-44"/>
    <x v="0"/>
    <s v="M"/>
    <s v="J00-J99"/>
    <n v="1"/>
    <x v="4"/>
  </r>
  <r>
    <x v="4"/>
    <s v="25-44"/>
    <x v="0"/>
    <s v="M"/>
    <s v="K00-K93"/>
    <n v="8"/>
    <x v="9"/>
  </r>
  <r>
    <x v="4"/>
    <s v="25-44"/>
    <x v="0"/>
    <s v="M"/>
    <s v="R00-R99"/>
    <n v="3"/>
    <x v="5"/>
  </r>
  <r>
    <x v="4"/>
    <s v="25-44"/>
    <x v="0"/>
    <s v="M"/>
    <s v="V01-Y98"/>
    <n v="34"/>
    <x v="6"/>
  </r>
  <r>
    <x v="4"/>
    <s v="45-64"/>
    <x v="0"/>
    <s v="F"/>
    <s v="A00-B99"/>
    <n v="6"/>
    <x v="0"/>
  </r>
  <r>
    <x v="4"/>
    <s v="45-64"/>
    <x v="0"/>
    <s v="F"/>
    <s v="C00-D48"/>
    <n v="117"/>
    <x v="1"/>
  </r>
  <r>
    <x v="4"/>
    <s v="45-64"/>
    <x v="0"/>
    <s v="F"/>
    <s v="E00-E90"/>
    <n v="2"/>
    <x v="2"/>
  </r>
  <r>
    <x v="4"/>
    <s v="45-64"/>
    <x v="0"/>
    <s v="F"/>
    <s v="F00-F99"/>
    <n v="5"/>
    <x v="10"/>
  </r>
  <r>
    <x v="4"/>
    <s v="45-64"/>
    <x v="0"/>
    <s v="F"/>
    <s v="G00-G99"/>
    <n v="6"/>
    <x v="3"/>
  </r>
  <r>
    <x v="4"/>
    <s v="45-64"/>
    <x v="0"/>
    <s v="F"/>
    <s v="I00-I99"/>
    <n v="26"/>
    <x v="8"/>
  </r>
  <r>
    <x v="4"/>
    <s v="45-64"/>
    <x v="0"/>
    <s v="F"/>
    <s v="J00-J99"/>
    <n v="13"/>
    <x v="4"/>
  </r>
  <r>
    <x v="4"/>
    <s v="45-64"/>
    <x v="0"/>
    <s v="F"/>
    <s v="K00-K93"/>
    <n v="10"/>
    <x v="9"/>
  </r>
  <r>
    <x v="4"/>
    <s v="45-64"/>
    <x v="0"/>
    <s v="F"/>
    <s v="M00-M99"/>
    <n v="1"/>
    <x v="5"/>
  </r>
  <r>
    <x v="4"/>
    <s v="45-64"/>
    <x v="0"/>
    <s v="F"/>
    <s v="N00-N99"/>
    <n v="2"/>
    <x v="11"/>
  </r>
  <r>
    <x v="4"/>
    <s v="45-64"/>
    <x v="0"/>
    <s v="F"/>
    <s v="Q00-Q99"/>
    <n v="4"/>
    <x v="5"/>
  </r>
  <r>
    <x v="4"/>
    <s v="45-64"/>
    <x v="0"/>
    <s v="F"/>
    <s v="R00-R99"/>
    <n v="10"/>
    <x v="5"/>
  </r>
  <r>
    <x v="4"/>
    <s v="45-64"/>
    <x v="0"/>
    <s v="F"/>
    <s v="V01-Y98"/>
    <n v="21"/>
    <x v="6"/>
  </r>
  <r>
    <x v="4"/>
    <s v="45-64"/>
    <x v="0"/>
    <s v="M"/>
    <s v="A00-B99"/>
    <n v="8"/>
    <x v="0"/>
  </r>
  <r>
    <x v="4"/>
    <s v="45-64"/>
    <x v="0"/>
    <s v="M"/>
    <s v="C00-D48"/>
    <n v="154"/>
    <x v="1"/>
  </r>
  <r>
    <x v="4"/>
    <s v="45-64"/>
    <x v="0"/>
    <s v="M"/>
    <s v="E00-E90"/>
    <n v="11"/>
    <x v="2"/>
  </r>
  <r>
    <x v="4"/>
    <s v="45-64"/>
    <x v="0"/>
    <s v="M"/>
    <s v="F00-F99"/>
    <n v="5"/>
    <x v="10"/>
  </r>
  <r>
    <x v="4"/>
    <s v="45-64"/>
    <x v="0"/>
    <s v="M"/>
    <s v="G00-G99"/>
    <n v="12"/>
    <x v="3"/>
  </r>
  <r>
    <x v="4"/>
    <s v="45-64"/>
    <x v="0"/>
    <s v="M"/>
    <s v="I00-I99"/>
    <n v="69"/>
    <x v="8"/>
  </r>
  <r>
    <x v="4"/>
    <s v="45-64"/>
    <x v="0"/>
    <s v="M"/>
    <s v="J00-J99"/>
    <n v="13"/>
    <x v="4"/>
  </r>
  <r>
    <x v="4"/>
    <s v="45-64"/>
    <x v="0"/>
    <s v="M"/>
    <s v="K00-K93"/>
    <n v="26"/>
    <x v="9"/>
  </r>
  <r>
    <x v="4"/>
    <s v="45-64"/>
    <x v="0"/>
    <s v="M"/>
    <s v="L00-L99"/>
    <n v="1"/>
    <x v="5"/>
  </r>
  <r>
    <x v="4"/>
    <s v="45-64"/>
    <x v="0"/>
    <s v="M"/>
    <s v="Q00-Q99"/>
    <n v="3"/>
    <x v="5"/>
  </r>
  <r>
    <x v="4"/>
    <s v="45-64"/>
    <x v="0"/>
    <s v="M"/>
    <s v="R00-R99"/>
    <n v="29"/>
    <x v="5"/>
  </r>
  <r>
    <x v="4"/>
    <s v="45-64"/>
    <x v="0"/>
    <s v="M"/>
    <s v="V01-Y98"/>
    <n v="44"/>
    <x v="6"/>
  </r>
  <r>
    <x v="4"/>
    <s v="65-74"/>
    <x v="1"/>
    <s v="F"/>
    <s v="A00-B99"/>
    <n v="4"/>
    <x v="0"/>
  </r>
  <r>
    <x v="4"/>
    <s v="65-74"/>
    <x v="1"/>
    <s v="F"/>
    <s v="C00-D48"/>
    <n v="141"/>
    <x v="1"/>
  </r>
  <r>
    <x v="4"/>
    <s v="65-74"/>
    <x v="1"/>
    <s v="F"/>
    <s v="D50-D89"/>
    <n v="1"/>
    <x v="5"/>
  </r>
  <r>
    <x v="4"/>
    <s v="65-74"/>
    <x v="1"/>
    <s v="F"/>
    <s v="E00-E90"/>
    <n v="6"/>
    <x v="2"/>
  </r>
  <r>
    <x v="4"/>
    <s v="65-74"/>
    <x v="1"/>
    <s v="F"/>
    <s v="F00-F99"/>
    <n v="10"/>
    <x v="10"/>
  </r>
  <r>
    <x v="4"/>
    <s v="65-74"/>
    <x v="1"/>
    <s v="F"/>
    <s v="G00-G99"/>
    <n v="12"/>
    <x v="3"/>
  </r>
  <r>
    <x v="4"/>
    <s v="65-74"/>
    <x v="1"/>
    <s v="F"/>
    <s v="I00-I99"/>
    <n v="51"/>
    <x v="8"/>
  </r>
  <r>
    <x v="4"/>
    <s v="65-74"/>
    <x v="1"/>
    <s v="F"/>
    <s v="J00-J99"/>
    <n v="19"/>
    <x v="4"/>
  </r>
  <r>
    <x v="4"/>
    <s v="65-74"/>
    <x v="1"/>
    <s v="F"/>
    <s v="K00-K93"/>
    <n v="9"/>
    <x v="9"/>
  </r>
  <r>
    <x v="4"/>
    <s v="65-74"/>
    <x v="1"/>
    <s v="F"/>
    <s v="L00-L99"/>
    <n v="2"/>
    <x v="5"/>
  </r>
  <r>
    <x v="4"/>
    <s v="65-74"/>
    <x v="1"/>
    <s v="F"/>
    <s v="N00-N99"/>
    <n v="5"/>
    <x v="11"/>
  </r>
  <r>
    <x v="4"/>
    <s v="65-74"/>
    <x v="1"/>
    <s v="F"/>
    <s v="R00-R99"/>
    <n v="13"/>
    <x v="5"/>
  </r>
  <r>
    <x v="4"/>
    <s v="65-74"/>
    <x v="1"/>
    <s v="F"/>
    <s v="V01-Y98"/>
    <n v="17"/>
    <x v="6"/>
  </r>
  <r>
    <x v="4"/>
    <s v="65-74"/>
    <x v="1"/>
    <s v="M"/>
    <s v="A00-B99"/>
    <n v="7"/>
    <x v="0"/>
  </r>
  <r>
    <x v="4"/>
    <s v="65-74"/>
    <x v="1"/>
    <s v="M"/>
    <s v="C00-D48"/>
    <n v="223"/>
    <x v="1"/>
  </r>
  <r>
    <x v="4"/>
    <s v="65-74"/>
    <x v="1"/>
    <s v="M"/>
    <s v="D50-D89"/>
    <n v="1"/>
    <x v="5"/>
  </r>
  <r>
    <x v="4"/>
    <s v="65-74"/>
    <x v="1"/>
    <s v="M"/>
    <s v="E00-E90"/>
    <n v="9"/>
    <x v="2"/>
  </r>
  <r>
    <x v="4"/>
    <s v="65-74"/>
    <x v="1"/>
    <s v="M"/>
    <s v="F00-F99"/>
    <n v="14"/>
    <x v="10"/>
  </r>
  <r>
    <x v="4"/>
    <s v="65-74"/>
    <x v="1"/>
    <s v="M"/>
    <s v="G00-G99"/>
    <n v="17"/>
    <x v="3"/>
  </r>
  <r>
    <x v="4"/>
    <s v="65-74"/>
    <x v="1"/>
    <s v="M"/>
    <s v="I00-I99"/>
    <n v="118"/>
    <x v="8"/>
  </r>
  <r>
    <x v="4"/>
    <s v="65-74"/>
    <x v="1"/>
    <s v="M"/>
    <s v="J00-J99"/>
    <n v="39"/>
    <x v="4"/>
  </r>
  <r>
    <x v="4"/>
    <s v="65-74"/>
    <x v="1"/>
    <s v="M"/>
    <s v="K00-K93"/>
    <n v="16"/>
    <x v="9"/>
  </r>
  <r>
    <x v="4"/>
    <s v="65-74"/>
    <x v="1"/>
    <s v="M"/>
    <s v="M00-M99"/>
    <n v="1"/>
    <x v="5"/>
  </r>
  <r>
    <x v="4"/>
    <s v="65-74"/>
    <x v="1"/>
    <s v="M"/>
    <s v="N00-N99"/>
    <n v="10"/>
    <x v="11"/>
  </r>
  <r>
    <x v="4"/>
    <s v="65-74"/>
    <x v="1"/>
    <s v="M"/>
    <s v="R00-R99"/>
    <n v="21"/>
    <x v="5"/>
  </r>
  <r>
    <x v="4"/>
    <s v="65-74"/>
    <x v="1"/>
    <s v="M"/>
    <s v="V01-Y98"/>
    <n v="23"/>
    <x v="6"/>
  </r>
  <r>
    <x v="4"/>
    <s v="75-84"/>
    <x v="1"/>
    <s v="F"/>
    <s v="A00-B99"/>
    <n v="18"/>
    <x v="0"/>
  </r>
  <r>
    <x v="4"/>
    <s v="75-84"/>
    <x v="1"/>
    <s v="F"/>
    <s v="C00-D48"/>
    <n v="192"/>
    <x v="1"/>
  </r>
  <r>
    <x v="4"/>
    <s v="75-84"/>
    <x v="1"/>
    <s v="F"/>
    <s v="D50-D89"/>
    <n v="2"/>
    <x v="5"/>
  </r>
  <r>
    <x v="4"/>
    <s v="75-84"/>
    <x v="1"/>
    <s v="F"/>
    <s v="E00-E90"/>
    <n v="21"/>
    <x v="2"/>
  </r>
  <r>
    <x v="4"/>
    <s v="75-84"/>
    <x v="1"/>
    <s v="F"/>
    <s v="F00-F99"/>
    <n v="42"/>
    <x v="10"/>
  </r>
  <r>
    <x v="4"/>
    <s v="75-84"/>
    <x v="1"/>
    <s v="F"/>
    <s v="G00-G99"/>
    <n v="39"/>
    <x v="3"/>
  </r>
  <r>
    <x v="4"/>
    <s v="75-84"/>
    <x v="1"/>
    <s v="F"/>
    <s v="I00-I99"/>
    <n v="212"/>
    <x v="8"/>
  </r>
  <r>
    <x v="4"/>
    <s v="75-84"/>
    <x v="1"/>
    <s v="F"/>
    <s v="J00-J99"/>
    <n v="55"/>
    <x v="4"/>
  </r>
  <r>
    <x v="4"/>
    <s v="75-84"/>
    <x v="1"/>
    <s v="F"/>
    <s v="K00-K93"/>
    <n v="28"/>
    <x v="9"/>
  </r>
  <r>
    <x v="4"/>
    <s v="75-84"/>
    <x v="1"/>
    <s v="F"/>
    <s v="L00-L99"/>
    <n v="2"/>
    <x v="5"/>
  </r>
  <r>
    <x v="4"/>
    <s v="75-84"/>
    <x v="1"/>
    <s v="F"/>
    <s v="M00-M99"/>
    <n v="6"/>
    <x v="5"/>
  </r>
  <r>
    <x v="4"/>
    <s v="75-84"/>
    <x v="1"/>
    <s v="F"/>
    <s v="N00-N99"/>
    <n v="17"/>
    <x v="11"/>
  </r>
  <r>
    <x v="4"/>
    <s v="75-84"/>
    <x v="1"/>
    <s v="F"/>
    <s v="R00-R99"/>
    <n v="28"/>
    <x v="5"/>
  </r>
  <r>
    <x v="4"/>
    <s v="75-84"/>
    <x v="1"/>
    <s v="F"/>
    <s v="V01-Y98"/>
    <n v="19"/>
    <x v="6"/>
  </r>
  <r>
    <x v="4"/>
    <s v="75-84"/>
    <x v="1"/>
    <s v="M"/>
    <s v="A00-B99"/>
    <n v="18"/>
    <x v="0"/>
  </r>
  <r>
    <x v="4"/>
    <s v="75-84"/>
    <x v="1"/>
    <s v="M"/>
    <s v="C00-D48"/>
    <n v="270"/>
    <x v="1"/>
  </r>
  <r>
    <x v="4"/>
    <s v="75-84"/>
    <x v="1"/>
    <s v="M"/>
    <s v="D50-D89"/>
    <n v="1"/>
    <x v="5"/>
  </r>
  <r>
    <x v="4"/>
    <s v="75-84"/>
    <x v="1"/>
    <s v="M"/>
    <s v="E00-E90"/>
    <n v="16"/>
    <x v="2"/>
  </r>
  <r>
    <x v="4"/>
    <s v="75-84"/>
    <x v="1"/>
    <s v="M"/>
    <s v="F00-F99"/>
    <n v="36"/>
    <x v="10"/>
  </r>
  <r>
    <x v="4"/>
    <s v="75-84"/>
    <x v="1"/>
    <s v="M"/>
    <s v="G00-G99"/>
    <n v="45"/>
    <x v="3"/>
  </r>
  <r>
    <x v="4"/>
    <s v="75-84"/>
    <x v="1"/>
    <s v="M"/>
    <s v="I00-I99"/>
    <n v="231"/>
    <x v="8"/>
  </r>
  <r>
    <x v="4"/>
    <s v="75-84"/>
    <x v="1"/>
    <s v="M"/>
    <s v="J00-J99"/>
    <n v="90"/>
    <x v="4"/>
  </r>
  <r>
    <x v="4"/>
    <s v="75-84"/>
    <x v="1"/>
    <s v="M"/>
    <s v="K00-K93"/>
    <n v="22"/>
    <x v="9"/>
  </r>
  <r>
    <x v="4"/>
    <s v="75-84"/>
    <x v="1"/>
    <s v="M"/>
    <s v="L00-L99"/>
    <n v="2"/>
    <x v="5"/>
  </r>
  <r>
    <x v="4"/>
    <s v="75-84"/>
    <x v="1"/>
    <s v="M"/>
    <s v="M00-M99"/>
    <n v="3"/>
    <x v="5"/>
  </r>
  <r>
    <x v="4"/>
    <s v="75-84"/>
    <x v="1"/>
    <s v="M"/>
    <s v="N00-N99"/>
    <n v="20"/>
    <x v="11"/>
  </r>
  <r>
    <x v="4"/>
    <s v="75-84"/>
    <x v="1"/>
    <s v="M"/>
    <s v="R00-R99"/>
    <n v="29"/>
    <x v="5"/>
  </r>
  <r>
    <x v="4"/>
    <s v="75-84"/>
    <x v="1"/>
    <s v="M"/>
    <s v="V01-Y98"/>
    <n v="31"/>
    <x v="6"/>
  </r>
  <r>
    <x v="4"/>
    <s v="85+"/>
    <x v="1"/>
    <s v="F"/>
    <s v="A00-B99"/>
    <n v="35"/>
    <x v="0"/>
  </r>
  <r>
    <x v="4"/>
    <s v="85+"/>
    <x v="1"/>
    <s v="F"/>
    <s v="C00-D48"/>
    <n v="125"/>
    <x v="1"/>
  </r>
  <r>
    <x v="4"/>
    <s v="85+"/>
    <x v="1"/>
    <s v="F"/>
    <s v="D50-D89"/>
    <n v="6"/>
    <x v="5"/>
  </r>
  <r>
    <x v="4"/>
    <s v="85+"/>
    <x v="1"/>
    <s v="F"/>
    <s v="E00-E90"/>
    <n v="21"/>
    <x v="2"/>
  </r>
  <r>
    <x v="4"/>
    <s v="85+"/>
    <x v="1"/>
    <s v="F"/>
    <s v="F00-F99"/>
    <n v="108"/>
    <x v="10"/>
  </r>
  <r>
    <x v="4"/>
    <s v="85+"/>
    <x v="1"/>
    <s v="F"/>
    <s v="G00-G99"/>
    <n v="68"/>
    <x v="3"/>
  </r>
  <r>
    <x v="4"/>
    <s v="85+"/>
    <x v="1"/>
    <s v="F"/>
    <s v="I00-I99"/>
    <n v="408"/>
    <x v="8"/>
  </r>
  <r>
    <x v="4"/>
    <s v="85+"/>
    <x v="1"/>
    <s v="F"/>
    <s v="J00-J99"/>
    <n v="104"/>
    <x v="4"/>
  </r>
  <r>
    <x v="4"/>
    <s v="85+"/>
    <x v="1"/>
    <s v="F"/>
    <s v="K00-K93"/>
    <n v="35"/>
    <x v="9"/>
  </r>
  <r>
    <x v="4"/>
    <s v="85+"/>
    <x v="1"/>
    <s v="F"/>
    <s v="L00-L99"/>
    <n v="6"/>
    <x v="5"/>
  </r>
  <r>
    <x v="4"/>
    <s v="85+"/>
    <x v="1"/>
    <s v="F"/>
    <s v="M00-M99"/>
    <n v="8"/>
    <x v="5"/>
  </r>
  <r>
    <x v="4"/>
    <s v="85+"/>
    <x v="1"/>
    <s v="F"/>
    <s v="N00-N99"/>
    <n v="36"/>
    <x v="11"/>
  </r>
  <r>
    <x v="4"/>
    <s v="85+"/>
    <x v="1"/>
    <s v="F"/>
    <s v="R00-R99"/>
    <n v="79"/>
    <x v="5"/>
  </r>
  <r>
    <x v="4"/>
    <s v="85+"/>
    <x v="1"/>
    <s v="F"/>
    <s v="V01-Y98"/>
    <n v="28"/>
    <x v="6"/>
  </r>
  <r>
    <x v="4"/>
    <s v="85+"/>
    <x v="1"/>
    <s v="M"/>
    <s v="A00-B99"/>
    <n v="25"/>
    <x v="0"/>
  </r>
  <r>
    <x v="4"/>
    <s v="85+"/>
    <x v="1"/>
    <s v="M"/>
    <s v="C00-D48"/>
    <n v="148"/>
    <x v="1"/>
  </r>
  <r>
    <x v="4"/>
    <s v="85+"/>
    <x v="1"/>
    <s v="M"/>
    <s v="D50-D89"/>
    <n v="2"/>
    <x v="5"/>
  </r>
  <r>
    <x v="4"/>
    <s v="85+"/>
    <x v="1"/>
    <s v="M"/>
    <s v="E00-E90"/>
    <n v="14"/>
    <x v="2"/>
  </r>
  <r>
    <x v="4"/>
    <s v="85+"/>
    <x v="1"/>
    <s v="M"/>
    <s v="F00-F99"/>
    <n v="33"/>
    <x v="10"/>
  </r>
  <r>
    <x v="4"/>
    <s v="85+"/>
    <x v="1"/>
    <s v="M"/>
    <s v="G00-G99"/>
    <n v="41"/>
    <x v="3"/>
  </r>
  <r>
    <x v="4"/>
    <s v="85+"/>
    <x v="1"/>
    <s v="M"/>
    <s v="I00-I99"/>
    <n v="230"/>
    <x v="8"/>
  </r>
  <r>
    <x v="4"/>
    <s v="85+"/>
    <x v="1"/>
    <s v="M"/>
    <s v="J00-J99"/>
    <n v="96"/>
    <x v="4"/>
  </r>
  <r>
    <x v="4"/>
    <s v="85+"/>
    <x v="1"/>
    <s v="M"/>
    <s v="K00-K93"/>
    <n v="22"/>
    <x v="9"/>
  </r>
  <r>
    <x v="4"/>
    <s v="85+"/>
    <x v="1"/>
    <s v="M"/>
    <s v="L00-L99"/>
    <n v="5"/>
    <x v="5"/>
  </r>
  <r>
    <x v="4"/>
    <s v="85+"/>
    <x v="1"/>
    <s v="M"/>
    <s v="M00-M99"/>
    <n v="2"/>
    <x v="5"/>
  </r>
  <r>
    <x v="4"/>
    <s v="85+"/>
    <x v="1"/>
    <s v="M"/>
    <s v="N00-N99"/>
    <n v="23"/>
    <x v="11"/>
  </r>
  <r>
    <x v="4"/>
    <s v="85+"/>
    <x v="1"/>
    <s v="M"/>
    <s v="R00-R99"/>
    <n v="33"/>
    <x v="5"/>
  </r>
  <r>
    <x v="4"/>
    <s v="85+"/>
    <x v="1"/>
    <s v="M"/>
    <s v="V01-Y98"/>
    <n v="26"/>
    <x v="6"/>
  </r>
  <r>
    <x v="5"/>
    <s v="0-24"/>
    <x v="0"/>
    <s v="F"/>
    <s v="P00-P96"/>
    <n v="4"/>
    <x v="5"/>
  </r>
  <r>
    <x v="5"/>
    <s v="0-24"/>
    <x v="0"/>
    <s v="F"/>
    <s v="Q00-Q99"/>
    <n v="2"/>
    <x v="5"/>
  </r>
  <r>
    <x v="5"/>
    <s v="0-24"/>
    <x v="0"/>
    <s v="F"/>
    <s v="R00-R99"/>
    <n v="2"/>
    <x v="5"/>
  </r>
  <r>
    <x v="5"/>
    <s v="0-24"/>
    <x v="0"/>
    <s v="F"/>
    <s v="V01-Y98"/>
    <n v="4"/>
    <x v="6"/>
  </r>
  <r>
    <x v="5"/>
    <s v="0-24"/>
    <x v="0"/>
    <s v="M"/>
    <s v="C00-D48"/>
    <n v="4"/>
    <x v="1"/>
  </r>
  <r>
    <x v="5"/>
    <s v="0-24"/>
    <x v="0"/>
    <s v="M"/>
    <s v="E00-E90"/>
    <n v="1"/>
    <x v="2"/>
  </r>
  <r>
    <x v="5"/>
    <s v="0-24"/>
    <x v="0"/>
    <s v="M"/>
    <s v="G00-G99"/>
    <n v="2"/>
    <x v="3"/>
  </r>
  <r>
    <x v="5"/>
    <s v="0-24"/>
    <x v="0"/>
    <s v="M"/>
    <s v="I00-I99"/>
    <n v="1"/>
    <x v="8"/>
  </r>
  <r>
    <x v="5"/>
    <s v="0-24"/>
    <x v="0"/>
    <s v="M"/>
    <s v="P00-P96"/>
    <n v="6"/>
    <x v="5"/>
  </r>
  <r>
    <x v="5"/>
    <s v="0-24"/>
    <x v="0"/>
    <s v="M"/>
    <s v="Q00-Q99"/>
    <n v="5"/>
    <x v="5"/>
  </r>
  <r>
    <x v="5"/>
    <s v="0-24"/>
    <x v="0"/>
    <s v="M"/>
    <s v="R00-R99"/>
    <n v="2"/>
    <x v="5"/>
  </r>
  <r>
    <x v="5"/>
    <s v="0-24"/>
    <x v="0"/>
    <s v="M"/>
    <s v="V01-Y98"/>
    <n v="11"/>
    <x v="6"/>
  </r>
  <r>
    <x v="5"/>
    <s v="25-44"/>
    <x v="0"/>
    <s v="F"/>
    <s v="A00-B99"/>
    <n v="1"/>
    <x v="0"/>
  </r>
  <r>
    <x v="5"/>
    <s v="25-44"/>
    <x v="0"/>
    <s v="F"/>
    <s v="C00-D48"/>
    <n v="10"/>
    <x v="1"/>
  </r>
  <r>
    <x v="5"/>
    <s v="25-44"/>
    <x v="0"/>
    <s v="F"/>
    <s v="E00-E90"/>
    <n v="2"/>
    <x v="2"/>
  </r>
  <r>
    <x v="5"/>
    <s v="25-44"/>
    <x v="0"/>
    <s v="F"/>
    <s v="G00-G99"/>
    <n v="1"/>
    <x v="3"/>
  </r>
  <r>
    <x v="5"/>
    <s v="25-44"/>
    <x v="0"/>
    <s v="F"/>
    <s v="I00-I99"/>
    <n v="2"/>
    <x v="8"/>
  </r>
  <r>
    <x v="5"/>
    <s v="25-44"/>
    <x v="0"/>
    <s v="F"/>
    <s v="K00-K93"/>
    <n v="2"/>
    <x v="9"/>
  </r>
  <r>
    <x v="5"/>
    <s v="25-44"/>
    <x v="0"/>
    <s v="F"/>
    <s v="O00-O99"/>
    <n v="1"/>
    <x v="5"/>
  </r>
  <r>
    <x v="5"/>
    <s v="25-44"/>
    <x v="0"/>
    <s v="F"/>
    <s v="R00-R99"/>
    <n v="1"/>
    <x v="5"/>
  </r>
  <r>
    <x v="5"/>
    <s v="25-44"/>
    <x v="0"/>
    <s v="F"/>
    <s v="V01-Y98"/>
    <n v="4"/>
    <x v="6"/>
  </r>
  <r>
    <x v="5"/>
    <s v="25-44"/>
    <x v="0"/>
    <s v="M"/>
    <s v="A00-B99"/>
    <n v="1"/>
    <x v="0"/>
  </r>
  <r>
    <x v="5"/>
    <s v="25-44"/>
    <x v="0"/>
    <s v="M"/>
    <s v="C00-D48"/>
    <n v="9"/>
    <x v="1"/>
  </r>
  <r>
    <x v="5"/>
    <s v="25-44"/>
    <x v="0"/>
    <s v="M"/>
    <s v="F00-F99"/>
    <n v="2"/>
    <x v="10"/>
  </r>
  <r>
    <x v="5"/>
    <s v="25-44"/>
    <x v="0"/>
    <s v="M"/>
    <s v="G00-G99"/>
    <n v="3"/>
    <x v="3"/>
  </r>
  <r>
    <x v="5"/>
    <s v="25-44"/>
    <x v="0"/>
    <s v="M"/>
    <s v="I00-I99"/>
    <n v="5"/>
    <x v="8"/>
  </r>
  <r>
    <x v="5"/>
    <s v="25-44"/>
    <x v="0"/>
    <s v="M"/>
    <s v="Q00-Q99"/>
    <n v="1"/>
    <x v="5"/>
  </r>
  <r>
    <x v="5"/>
    <s v="25-44"/>
    <x v="0"/>
    <s v="M"/>
    <s v="R00-R99"/>
    <n v="5"/>
    <x v="5"/>
  </r>
  <r>
    <x v="5"/>
    <s v="25-44"/>
    <x v="0"/>
    <s v="M"/>
    <s v="V01-Y98"/>
    <n v="41"/>
    <x v="6"/>
  </r>
  <r>
    <x v="5"/>
    <s v="45-64"/>
    <x v="0"/>
    <s v="F"/>
    <s v="A00-B99"/>
    <n v="2"/>
    <x v="0"/>
  </r>
  <r>
    <x v="5"/>
    <s v="45-64"/>
    <x v="0"/>
    <s v="F"/>
    <s v="C00-D48"/>
    <n v="137"/>
    <x v="1"/>
  </r>
  <r>
    <x v="5"/>
    <s v="45-64"/>
    <x v="0"/>
    <s v="F"/>
    <s v="D50-D89"/>
    <n v="1"/>
    <x v="5"/>
  </r>
  <r>
    <x v="5"/>
    <s v="45-64"/>
    <x v="0"/>
    <s v="F"/>
    <s v="E00-E90"/>
    <n v="3"/>
    <x v="2"/>
  </r>
  <r>
    <x v="5"/>
    <s v="45-64"/>
    <x v="0"/>
    <s v="F"/>
    <s v="G00-G99"/>
    <n v="9"/>
    <x v="3"/>
  </r>
  <r>
    <x v="5"/>
    <s v="45-64"/>
    <x v="0"/>
    <s v="F"/>
    <s v="I00-I99"/>
    <n v="26"/>
    <x v="8"/>
  </r>
  <r>
    <x v="5"/>
    <s v="45-64"/>
    <x v="0"/>
    <s v="F"/>
    <s v="J00-J99"/>
    <n v="10"/>
    <x v="4"/>
  </r>
  <r>
    <x v="5"/>
    <s v="45-64"/>
    <x v="0"/>
    <s v="F"/>
    <s v="K00-K93"/>
    <n v="8"/>
    <x v="9"/>
  </r>
  <r>
    <x v="5"/>
    <s v="45-64"/>
    <x v="0"/>
    <s v="F"/>
    <s v="M00-M99"/>
    <n v="1"/>
    <x v="5"/>
  </r>
  <r>
    <x v="5"/>
    <s v="45-64"/>
    <x v="0"/>
    <s v="F"/>
    <s v="N00-N99"/>
    <n v="4"/>
    <x v="11"/>
  </r>
  <r>
    <x v="5"/>
    <s v="45-64"/>
    <x v="0"/>
    <s v="F"/>
    <s v="R00-R99"/>
    <n v="9"/>
    <x v="5"/>
  </r>
  <r>
    <x v="5"/>
    <s v="45-64"/>
    <x v="0"/>
    <s v="F"/>
    <s v="V01-Y98"/>
    <n v="29"/>
    <x v="6"/>
  </r>
  <r>
    <x v="5"/>
    <s v="45-64"/>
    <x v="0"/>
    <s v="M"/>
    <s v="A00-B99"/>
    <n v="9"/>
    <x v="0"/>
  </r>
  <r>
    <x v="5"/>
    <s v="45-64"/>
    <x v="0"/>
    <s v="M"/>
    <s v="C00-D48"/>
    <n v="140"/>
    <x v="1"/>
  </r>
  <r>
    <x v="5"/>
    <s v="45-64"/>
    <x v="0"/>
    <s v="M"/>
    <s v="E00-E90"/>
    <n v="5"/>
    <x v="2"/>
  </r>
  <r>
    <x v="5"/>
    <s v="45-64"/>
    <x v="0"/>
    <s v="M"/>
    <s v="F00-F99"/>
    <n v="7"/>
    <x v="10"/>
  </r>
  <r>
    <x v="5"/>
    <s v="45-64"/>
    <x v="0"/>
    <s v="M"/>
    <s v="G00-G99"/>
    <n v="12"/>
    <x v="3"/>
  </r>
  <r>
    <x v="5"/>
    <s v="45-64"/>
    <x v="0"/>
    <s v="M"/>
    <s v="I00-I99"/>
    <n v="78"/>
    <x v="8"/>
  </r>
  <r>
    <x v="5"/>
    <s v="45-64"/>
    <x v="0"/>
    <s v="M"/>
    <s v="J00-J99"/>
    <n v="18"/>
    <x v="4"/>
  </r>
  <r>
    <x v="5"/>
    <s v="45-64"/>
    <x v="0"/>
    <s v="M"/>
    <s v="K00-K93"/>
    <n v="16"/>
    <x v="9"/>
  </r>
  <r>
    <x v="5"/>
    <s v="45-64"/>
    <x v="0"/>
    <s v="M"/>
    <s v="M00-M99"/>
    <n v="2"/>
    <x v="5"/>
  </r>
  <r>
    <x v="5"/>
    <s v="45-64"/>
    <x v="0"/>
    <s v="M"/>
    <s v="N00-N99"/>
    <n v="1"/>
    <x v="11"/>
  </r>
  <r>
    <x v="5"/>
    <s v="45-64"/>
    <x v="0"/>
    <s v="M"/>
    <s v="Q00-Q99"/>
    <n v="1"/>
    <x v="5"/>
  </r>
  <r>
    <x v="5"/>
    <s v="45-64"/>
    <x v="0"/>
    <s v="M"/>
    <s v="R00-R99"/>
    <n v="15"/>
    <x v="5"/>
  </r>
  <r>
    <x v="5"/>
    <s v="45-64"/>
    <x v="0"/>
    <s v="M"/>
    <s v="V01-Y98"/>
    <n v="41"/>
    <x v="6"/>
  </r>
  <r>
    <x v="5"/>
    <s v="65-74"/>
    <x v="1"/>
    <s v="F"/>
    <s v="A00-B99"/>
    <n v="7"/>
    <x v="0"/>
  </r>
  <r>
    <x v="5"/>
    <s v="65-74"/>
    <x v="1"/>
    <s v="F"/>
    <s v="C00-D48"/>
    <n v="119"/>
    <x v="1"/>
  </r>
  <r>
    <x v="5"/>
    <s v="65-74"/>
    <x v="1"/>
    <s v="F"/>
    <s v="D50-D89"/>
    <n v="1"/>
    <x v="5"/>
  </r>
  <r>
    <x v="5"/>
    <s v="65-74"/>
    <x v="1"/>
    <s v="F"/>
    <s v="E00-E90"/>
    <n v="7"/>
    <x v="2"/>
  </r>
  <r>
    <x v="5"/>
    <s v="65-74"/>
    <x v="1"/>
    <s v="F"/>
    <s v="F00-F99"/>
    <n v="6"/>
    <x v="10"/>
  </r>
  <r>
    <x v="5"/>
    <s v="65-74"/>
    <x v="1"/>
    <s v="F"/>
    <s v="G00-G99"/>
    <n v="5"/>
    <x v="3"/>
  </r>
  <r>
    <x v="5"/>
    <s v="65-74"/>
    <x v="1"/>
    <s v="F"/>
    <s v="I00-I99"/>
    <n v="46"/>
    <x v="8"/>
  </r>
  <r>
    <x v="5"/>
    <s v="65-74"/>
    <x v="1"/>
    <s v="F"/>
    <s v="J00-J99"/>
    <n v="16"/>
    <x v="4"/>
  </r>
  <r>
    <x v="5"/>
    <s v="65-74"/>
    <x v="1"/>
    <s v="F"/>
    <s v="K00-K93"/>
    <n v="10"/>
    <x v="9"/>
  </r>
  <r>
    <x v="5"/>
    <s v="65-74"/>
    <x v="1"/>
    <s v="F"/>
    <s v="M00-M99"/>
    <n v="2"/>
    <x v="5"/>
  </r>
  <r>
    <x v="5"/>
    <s v="65-74"/>
    <x v="1"/>
    <s v="F"/>
    <s v="N00-N99"/>
    <n v="4"/>
    <x v="11"/>
  </r>
  <r>
    <x v="5"/>
    <s v="65-74"/>
    <x v="1"/>
    <s v="F"/>
    <s v="R00-R99"/>
    <n v="8"/>
    <x v="5"/>
  </r>
  <r>
    <x v="5"/>
    <s v="65-74"/>
    <x v="1"/>
    <s v="F"/>
    <s v="V01-Y98"/>
    <n v="10"/>
    <x v="6"/>
  </r>
  <r>
    <x v="5"/>
    <s v="65-74"/>
    <x v="1"/>
    <s v="M"/>
    <s v="A00-B99"/>
    <n v="7"/>
    <x v="0"/>
  </r>
  <r>
    <x v="5"/>
    <s v="65-74"/>
    <x v="1"/>
    <s v="M"/>
    <s v="C00-D48"/>
    <n v="227"/>
    <x v="1"/>
  </r>
  <r>
    <x v="5"/>
    <s v="65-74"/>
    <x v="1"/>
    <s v="M"/>
    <s v="E00-E90"/>
    <n v="7"/>
    <x v="2"/>
  </r>
  <r>
    <x v="5"/>
    <s v="65-74"/>
    <x v="1"/>
    <s v="M"/>
    <s v="F00-F99"/>
    <n v="7"/>
    <x v="10"/>
  </r>
  <r>
    <x v="5"/>
    <s v="65-74"/>
    <x v="1"/>
    <s v="M"/>
    <s v="G00-G99"/>
    <n v="15"/>
    <x v="3"/>
  </r>
  <r>
    <x v="5"/>
    <s v="65-74"/>
    <x v="1"/>
    <s v="M"/>
    <s v="I00-I99"/>
    <n v="95"/>
    <x v="8"/>
  </r>
  <r>
    <x v="5"/>
    <s v="65-74"/>
    <x v="1"/>
    <s v="M"/>
    <s v="J00-J99"/>
    <n v="43"/>
    <x v="4"/>
  </r>
  <r>
    <x v="5"/>
    <s v="65-74"/>
    <x v="1"/>
    <s v="M"/>
    <s v="K00-K93"/>
    <n v="19"/>
    <x v="9"/>
  </r>
  <r>
    <x v="5"/>
    <s v="65-74"/>
    <x v="1"/>
    <s v="M"/>
    <s v="M00-M99"/>
    <n v="2"/>
    <x v="5"/>
  </r>
  <r>
    <x v="5"/>
    <s v="65-74"/>
    <x v="1"/>
    <s v="M"/>
    <s v="N00-N99"/>
    <n v="8"/>
    <x v="11"/>
  </r>
  <r>
    <x v="5"/>
    <s v="65-74"/>
    <x v="1"/>
    <s v="M"/>
    <s v="Q00-Q99"/>
    <n v="1"/>
    <x v="5"/>
  </r>
  <r>
    <x v="5"/>
    <s v="65-74"/>
    <x v="1"/>
    <s v="M"/>
    <s v="R00-R99"/>
    <n v="21"/>
    <x v="5"/>
  </r>
  <r>
    <x v="5"/>
    <s v="65-74"/>
    <x v="1"/>
    <s v="M"/>
    <s v="V01-Y98"/>
    <n v="30"/>
    <x v="6"/>
  </r>
  <r>
    <x v="5"/>
    <s v="75-84"/>
    <x v="1"/>
    <s v="F"/>
    <s v="A00-B99"/>
    <n v="20"/>
    <x v="0"/>
  </r>
  <r>
    <x v="5"/>
    <s v="75-84"/>
    <x v="1"/>
    <s v="F"/>
    <s v="C00-D48"/>
    <n v="173"/>
    <x v="1"/>
  </r>
  <r>
    <x v="5"/>
    <s v="75-84"/>
    <x v="1"/>
    <s v="F"/>
    <s v="D50-D89"/>
    <n v="2"/>
    <x v="5"/>
  </r>
  <r>
    <x v="5"/>
    <s v="75-84"/>
    <x v="1"/>
    <s v="F"/>
    <s v="E00-E90"/>
    <n v="19"/>
    <x v="2"/>
  </r>
  <r>
    <x v="5"/>
    <s v="75-84"/>
    <x v="1"/>
    <s v="F"/>
    <s v="F00-F99"/>
    <n v="37"/>
    <x v="10"/>
  </r>
  <r>
    <x v="5"/>
    <s v="75-84"/>
    <x v="1"/>
    <s v="F"/>
    <s v="G00-G99"/>
    <n v="25"/>
    <x v="3"/>
  </r>
  <r>
    <x v="5"/>
    <s v="75-84"/>
    <x v="1"/>
    <s v="F"/>
    <s v="I00-I99"/>
    <n v="195"/>
    <x v="8"/>
  </r>
  <r>
    <x v="5"/>
    <s v="75-84"/>
    <x v="1"/>
    <s v="F"/>
    <s v="J00-J99"/>
    <n v="41"/>
    <x v="4"/>
  </r>
  <r>
    <x v="5"/>
    <s v="75-84"/>
    <x v="1"/>
    <s v="F"/>
    <s v="K00-K93"/>
    <n v="25"/>
    <x v="9"/>
  </r>
  <r>
    <x v="5"/>
    <s v="75-84"/>
    <x v="1"/>
    <s v="F"/>
    <s v="M00-M99"/>
    <n v="4"/>
    <x v="5"/>
  </r>
  <r>
    <x v="5"/>
    <s v="75-84"/>
    <x v="1"/>
    <s v="F"/>
    <s v="N00-N99"/>
    <n v="17"/>
    <x v="11"/>
  </r>
  <r>
    <x v="5"/>
    <s v="75-84"/>
    <x v="1"/>
    <s v="F"/>
    <s v="R00-R99"/>
    <n v="31"/>
    <x v="5"/>
  </r>
  <r>
    <x v="5"/>
    <s v="75-84"/>
    <x v="1"/>
    <s v="F"/>
    <s v="V01-Y98"/>
    <n v="24"/>
    <x v="6"/>
  </r>
  <r>
    <x v="5"/>
    <s v="75-84"/>
    <x v="1"/>
    <s v="M"/>
    <s v="A00-B99"/>
    <n v="21"/>
    <x v="0"/>
  </r>
  <r>
    <x v="5"/>
    <s v="75-84"/>
    <x v="1"/>
    <s v="M"/>
    <s v="C00-D48"/>
    <n v="285"/>
    <x v="1"/>
  </r>
  <r>
    <x v="5"/>
    <s v="75-84"/>
    <x v="1"/>
    <s v="M"/>
    <s v="D50-D89"/>
    <n v="2"/>
    <x v="5"/>
  </r>
  <r>
    <x v="5"/>
    <s v="75-84"/>
    <x v="1"/>
    <s v="M"/>
    <s v="E00-E90"/>
    <n v="12"/>
    <x v="2"/>
  </r>
  <r>
    <x v="5"/>
    <s v="75-84"/>
    <x v="1"/>
    <s v="M"/>
    <s v="F00-F99"/>
    <n v="21"/>
    <x v="10"/>
  </r>
  <r>
    <x v="5"/>
    <s v="75-84"/>
    <x v="1"/>
    <s v="M"/>
    <s v="G00-G99"/>
    <n v="29"/>
    <x v="3"/>
  </r>
  <r>
    <x v="5"/>
    <s v="75-84"/>
    <x v="1"/>
    <s v="M"/>
    <s v="H00-H59"/>
    <n v="1"/>
    <x v="5"/>
  </r>
  <r>
    <x v="5"/>
    <s v="75-84"/>
    <x v="1"/>
    <s v="M"/>
    <s v="I00-I99"/>
    <n v="235"/>
    <x v="8"/>
  </r>
  <r>
    <x v="5"/>
    <s v="75-84"/>
    <x v="1"/>
    <s v="M"/>
    <s v="J00-J99"/>
    <n v="81"/>
    <x v="4"/>
  </r>
  <r>
    <x v="5"/>
    <s v="75-84"/>
    <x v="1"/>
    <s v="M"/>
    <s v="K00-K93"/>
    <n v="27"/>
    <x v="9"/>
  </r>
  <r>
    <x v="5"/>
    <s v="75-84"/>
    <x v="1"/>
    <s v="M"/>
    <s v="L00-L99"/>
    <n v="2"/>
    <x v="5"/>
  </r>
  <r>
    <x v="5"/>
    <s v="75-84"/>
    <x v="1"/>
    <s v="M"/>
    <s v="M00-M99"/>
    <n v="4"/>
    <x v="5"/>
  </r>
  <r>
    <x v="5"/>
    <s v="75-84"/>
    <x v="1"/>
    <s v="M"/>
    <s v="N00-N99"/>
    <n v="18"/>
    <x v="11"/>
  </r>
  <r>
    <x v="5"/>
    <s v="75-84"/>
    <x v="1"/>
    <s v="M"/>
    <s v="R00-R99"/>
    <n v="24"/>
    <x v="5"/>
  </r>
  <r>
    <x v="5"/>
    <s v="75-84"/>
    <x v="1"/>
    <s v="M"/>
    <s v="V01-Y98"/>
    <n v="23"/>
    <x v="6"/>
  </r>
  <r>
    <x v="5"/>
    <s v="85+"/>
    <x v="1"/>
    <s v="F"/>
    <s v="A00-B99"/>
    <n v="23"/>
    <x v="0"/>
  </r>
  <r>
    <x v="5"/>
    <s v="85+"/>
    <x v="1"/>
    <s v="F"/>
    <s v="C00-D48"/>
    <n v="147"/>
    <x v="1"/>
  </r>
  <r>
    <x v="5"/>
    <s v="85+"/>
    <x v="1"/>
    <s v="F"/>
    <s v="D50-D89"/>
    <n v="3"/>
    <x v="5"/>
  </r>
  <r>
    <x v="5"/>
    <s v="85+"/>
    <x v="1"/>
    <s v="F"/>
    <s v="E00-E90"/>
    <n v="39"/>
    <x v="2"/>
  </r>
  <r>
    <x v="5"/>
    <s v="85+"/>
    <x v="1"/>
    <s v="F"/>
    <s v="F00-F99"/>
    <n v="85"/>
    <x v="10"/>
  </r>
  <r>
    <x v="5"/>
    <s v="85+"/>
    <x v="1"/>
    <s v="F"/>
    <s v="G00-G99"/>
    <n v="55"/>
    <x v="3"/>
  </r>
  <r>
    <x v="5"/>
    <s v="85+"/>
    <x v="1"/>
    <s v="F"/>
    <s v="I00-I99"/>
    <n v="421"/>
    <x v="8"/>
  </r>
  <r>
    <x v="5"/>
    <s v="85+"/>
    <x v="1"/>
    <s v="F"/>
    <s v="J00-J99"/>
    <n v="89"/>
    <x v="4"/>
  </r>
  <r>
    <x v="5"/>
    <s v="85+"/>
    <x v="1"/>
    <s v="F"/>
    <s v="K00-K93"/>
    <n v="40"/>
    <x v="9"/>
  </r>
  <r>
    <x v="5"/>
    <s v="85+"/>
    <x v="1"/>
    <s v="F"/>
    <s v="L00-L99"/>
    <n v="5"/>
    <x v="5"/>
  </r>
  <r>
    <x v="5"/>
    <s v="85+"/>
    <x v="1"/>
    <s v="F"/>
    <s v="M00-M99"/>
    <n v="5"/>
    <x v="5"/>
  </r>
  <r>
    <x v="5"/>
    <s v="85+"/>
    <x v="1"/>
    <s v="F"/>
    <s v="N00-N99"/>
    <n v="33"/>
    <x v="11"/>
  </r>
  <r>
    <x v="5"/>
    <s v="85+"/>
    <x v="1"/>
    <s v="F"/>
    <s v="R00-R99"/>
    <n v="77"/>
    <x v="5"/>
  </r>
  <r>
    <x v="5"/>
    <s v="85+"/>
    <x v="1"/>
    <s v="F"/>
    <s v="V01-Y98"/>
    <n v="36"/>
    <x v="6"/>
  </r>
  <r>
    <x v="5"/>
    <s v="85+"/>
    <x v="1"/>
    <s v="M"/>
    <s v="A00-B99"/>
    <n v="16"/>
    <x v="0"/>
  </r>
  <r>
    <x v="5"/>
    <s v="85+"/>
    <x v="1"/>
    <s v="M"/>
    <s v="C00-D48"/>
    <n v="121"/>
    <x v="1"/>
  </r>
  <r>
    <x v="5"/>
    <s v="85+"/>
    <x v="1"/>
    <s v="M"/>
    <s v="D50-D89"/>
    <n v="4"/>
    <x v="5"/>
  </r>
  <r>
    <x v="5"/>
    <s v="85+"/>
    <x v="1"/>
    <s v="M"/>
    <s v="E00-E90"/>
    <n v="17"/>
    <x v="2"/>
  </r>
  <r>
    <x v="5"/>
    <s v="85+"/>
    <x v="1"/>
    <s v="M"/>
    <s v="F00-F99"/>
    <n v="30"/>
    <x v="10"/>
  </r>
  <r>
    <x v="5"/>
    <s v="85+"/>
    <x v="1"/>
    <s v="M"/>
    <s v="G00-G99"/>
    <n v="16"/>
    <x v="3"/>
  </r>
  <r>
    <x v="5"/>
    <s v="85+"/>
    <x v="1"/>
    <s v="M"/>
    <s v="I00-I99"/>
    <n v="220"/>
    <x v="8"/>
  </r>
  <r>
    <x v="5"/>
    <s v="85+"/>
    <x v="1"/>
    <s v="M"/>
    <s v="J00-J99"/>
    <n v="88"/>
    <x v="4"/>
  </r>
  <r>
    <x v="5"/>
    <s v="85+"/>
    <x v="1"/>
    <s v="M"/>
    <s v="K00-K93"/>
    <n v="29"/>
    <x v="9"/>
  </r>
  <r>
    <x v="5"/>
    <s v="85+"/>
    <x v="1"/>
    <s v="M"/>
    <s v="L00-L99"/>
    <n v="1"/>
    <x v="5"/>
  </r>
  <r>
    <x v="5"/>
    <s v="85+"/>
    <x v="1"/>
    <s v="M"/>
    <s v="M00-M99"/>
    <n v="4"/>
    <x v="5"/>
  </r>
  <r>
    <x v="5"/>
    <s v="85+"/>
    <x v="1"/>
    <s v="M"/>
    <s v="N00-N99"/>
    <n v="25"/>
    <x v="11"/>
  </r>
  <r>
    <x v="5"/>
    <s v="85+"/>
    <x v="1"/>
    <s v="M"/>
    <s v="R00-R99"/>
    <n v="31"/>
    <x v="5"/>
  </r>
  <r>
    <x v="5"/>
    <s v="85+"/>
    <x v="1"/>
    <s v="M"/>
    <s v="V01-Y98"/>
    <n v="19"/>
    <x v="6"/>
  </r>
  <r>
    <x v="6"/>
    <s v="0-24"/>
    <x v="0"/>
    <s v="F"/>
    <s v="C00-D48"/>
    <n v="1"/>
    <x v="1"/>
  </r>
  <r>
    <x v="6"/>
    <s v="0-24"/>
    <x v="0"/>
    <s v="F"/>
    <s v="E00-E90"/>
    <n v="1"/>
    <x v="2"/>
  </r>
  <r>
    <x v="6"/>
    <s v="0-24"/>
    <x v="0"/>
    <s v="F"/>
    <s v="G00-G99"/>
    <n v="2"/>
    <x v="3"/>
  </r>
  <r>
    <x v="6"/>
    <s v="0-24"/>
    <x v="0"/>
    <s v="F"/>
    <s v="I00-I99"/>
    <n v="2"/>
    <x v="8"/>
  </r>
  <r>
    <x v="6"/>
    <s v="0-24"/>
    <x v="0"/>
    <s v="F"/>
    <s v="J00-J99"/>
    <n v="1"/>
    <x v="4"/>
  </r>
  <r>
    <x v="6"/>
    <s v="0-24"/>
    <x v="0"/>
    <s v="F"/>
    <s v="P00-P96"/>
    <n v="7"/>
    <x v="5"/>
  </r>
  <r>
    <x v="6"/>
    <s v="0-24"/>
    <x v="0"/>
    <s v="F"/>
    <s v="Q00-Q99"/>
    <n v="1"/>
    <x v="5"/>
  </r>
  <r>
    <x v="6"/>
    <s v="0-24"/>
    <x v="0"/>
    <s v="F"/>
    <s v="R00-R99"/>
    <n v="2"/>
    <x v="5"/>
  </r>
  <r>
    <x v="6"/>
    <s v="0-24"/>
    <x v="0"/>
    <s v="F"/>
    <s v="V01-Y98"/>
    <n v="4"/>
    <x v="6"/>
  </r>
  <r>
    <x v="6"/>
    <s v="0-24"/>
    <x v="0"/>
    <s v="M"/>
    <s v="A00-B99"/>
    <n v="1"/>
    <x v="0"/>
  </r>
  <r>
    <x v="6"/>
    <s v="0-24"/>
    <x v="0"/>
    <s v="M"/>
    <s v="C00-D48"/>
    <n v="1"/>
    <x v="1"/>
  </r>
  <r>
    <x v="6"/>
    <s v="0-24"/>
    <x v="0"/>
    <s v="M"/>
    <s v="E00-E90"/>
    <n v="1"/>
    <x v="2"/>
  </r>
  <r>
    <x v="6"/>
    <s v="0-24"/>
    <x v="0"/>
    <s v="M"/>
    <s v="G00-G99"/>
    <n v="3"/>
    <x v="3"/>
  </r>
  <r>
    <x v="6"/>
    <s v="0-24"/>
    <x v="0"/>
    <s v="M"/>
    <s v="P00-P96"/>
    <n v="5"/>
    <x v="5"/>
  </r>
  <r>
    <x v="6"/>
    <s v="0-24"/>
    <x v="0"/>
    <s v="M"/>
    <s v="Q00-Q99"/>
    <n v="1"/>
    <x v="5"/>
  </r>
  <r>
    <x v="6"/>
    <s v="0-24"/>
    <x v="0"/>
    <s v="M"/>
    <s v="R00-R99"/>
    <n v="2"/>
    <x v="5"/>
  </r>
  <r>
    <x v="6"/>
    <s v="0-24"/>
    <x v="0"/>
    <s v="M"/>
    <s v="V01-Y98"/>
    <n v="15"/>
    <x v="6"/>
  </r>
  <r>
    <x v="6"/>
    <s v="25-44"/>
    <x v="0"/>
    <s v="F"/>
    <s v="C00-D48"/>
    <n v="7"/>
    <x v="1"/>
  </r>
  <r>
    <x v="6"/>
    <s v="25-44"/>
    <x v="0"/>
    <s v="F"/>
    <s v="F00-F99"/>
    <n v="3"/>
    <x v="10"/>
  </r>
  <r>
    <x v="6"/>
    <s v="25-44"/>
    <x v="0"/>
    <s v="F"/>
    <s v="I00-I99"/>
    <n v="4"/>
    <x v="8"/>
  </r>
  <r>
    <x v="6"/>
    <s v="25-44"/>
    <x v="0"/>
    <s v="F"/>
    <s v="J00-J99"/>
    <n v="1"/>
    <x v="4"/>
  </r>
  <r>
    <x v="6"/>
    <s v="25-44"/>
    <x v="0"/>
    <s v="F"/>
    <s v="K00-K93"/>
    <n v="1"/>
    <x v="9"/>
  </r>
  <r>
    <x v="6"/>
    <s v="25-44"/>
    <x v="0"/>
    <s v="F"/>
    <s v="N00-N99"/>
    <n v="1"/>
    <x v="11"/>
  </r>
  <r>
    <x v="6"/>
    <s v="25-44"/>
    <x v="0"/>
    <s v="F"/>
    <s v="Q00-Q99"/>
    <n v="1"/>
    <x v="5"/>
  </r>
  <r>
    <x v="6"/>
    <s v="25-44"/>
    <x v="0"/>
    <s v="F"/>
    <s v="R00-R99"/>
    <n v="2"/>
    <x v="5"/>
  </r>
  <r>
    <x v="6"/>
    <s v="25-44"/>
    <x v="0"/>
    <s v="F"/>
    <s v="V01-Y98"/>
    <n v="13"/>
    <x v="6"/>
  </r>
  <r>
    <x v="6"/>
    <s v="25-44"/>
    <x v="0"/>
    <s v="M"/>
    <s v="C00-D48"/>
    <n v="9"/>
    <x v="1"/>
  </r>
  <r>
    <x v="6"/>
    <s v="25-44"/>
    <x v="0"/>
    <s v="M"/>
    <s v="F00-F99"/>
    <n v="4"/>
    <x v="10"/>
  </r>
  <r>
    <x v="6"/>
    <s v="25-44"/>
    <x v="0"/>
    <s v="M"/>
    <s v="G00-G99"/>
    <n v="1"/>
    <x v="3"/>
  </r>
  <r>
    <x v="6"/>
    <s v="25-44"/>
    <x v="0"/>
    <s v="M"/>
    <s v="I00-I99"/>
    <n v="5"/>
    <x v="8"/>
  </r>
  <r>
    <x v="6"/>
    <s v="25-44"/>
    <x v="0"/>
    <s v="M"/>
    <s v="J00-J99"/>
    <n v="2"/>
    <x v="4"/>
  </r>
  <r>
    <x v="6"/>
    <s v="25-44"/>
    <x v="0"/>
    <s v="M"/>
    <s v="K00-K93"/>
    <n v="1"/>
    <x v="9"/>
  </r>
  <r>
    <x v="6"/>
    <s v="25-44"/>
    <x v="0"/>
    <s v="M"/>
    <s v="Q00-Q99"/>
    <n v="1"/>
    <x v="5"/>
  </r>
  <r>
    <x v="6"/>
    <s v="25-44"/>
    <x v="0"/>
    <s v="M"/>
    <s v="R00-R99"/>
    <n v="3"/>
    <x v="5"/>
  </r>
  <r>
    <x v="6"/>
    <s v="25-44"/>
    <x v="0"/>
    <s v="M"/>
    <s v="V01-Y98"/>
    <n v="35"/>
    <x v="6"/>
  </r>
  <r>
    <x v="6"/>
    <s v="45-64"/>
    <x v="0"/>
    <s v="F"/>
    <s v="A00-B99"/>
    <n v="5"/>
    <x v="0"/>
  </r>
  <r>
    <x v="6"/>
    <s v="45-64"/>
    <x v="0"/>
    <s v="F"/>
    <s v="C00-D48"/>
    <n v="130"/>
    <x v="1"/>
  </r>
  <r>
    <x v="6"/>
    <s v="45-64"/>
    <x v="0"/>
    <s v="F"/>
    <s v="E00-E90"/>
    <n v="3"/>
    <x v="2"/>
  </r>
  <r>
    <x v="6"/>
    <s v="45-64"/>
    <x v="0"/>
    <s v="F"/>
    <s v="F00-F99"/>
    <n v="6"/>
    <x v="10"/>
  </r>
  <r>
    <x v="6"/>
    <s v="45-64"/>
    <x v="0"/>
    <s v="F"/>
    <s v="G00-G99"/>
    <n v="8"/>
    <x v="3"/>
  </r>
  <r>
    <x v="6"/>
    <s v="45-64"/>
    <x v="0"/>
    <s v="F"/>
    <s v="I00-I99"/>
    <n v="18"/>
    <x v="8"/>
  </r>
  <r>
    <x v="6"/>
    <s v="45-64"/>
    <x v="0"/>
    <s v="F"/>
    <s v="J00-J99"/>
    <n v="16"/>
    <x v="4"/>
  </r>
  <r>
    <x v="6"/>
    <s v="45-64"/>
    <x v="0"/>
    <s v="F"/>
    <s v="K00-K93"/>
    <n v="13"/>
    <x v="9"/>
  </r>
  <r>
    <x v="6"/>
    <s v="45-64"/>
    <x v="0"/>
    <s v="F"/>
    <s v="L00-L99"/>
    <n v="1"/>
    <x v="5"/>
  </r>
  <r>
    <x v="6"/>
    <s v="45-64"/>
    <x v="0"/>
    <s v="F"/>
    <s v="M00-M99"/>
    <n v="2"/>
    <x v="5"/>
  </r>
  <r>
    <x v="6"/>
    <s v="45-64"/>
    <x v="0"/>
    <s v="F"/>
    <s v="N00-N99"/>
    <n v="1"/>
    <x v="11"/>
  </r>
  <r>
    <x v="6"/>
    <s v="45-64"/>
    <x v="0"/>
    <s v="F"/>
    <s v="Q00-Q99"/>
    <n v="1"/>
    <x v="5"/>
  </r>
  <r>
    <x v="6"/>
    <s v="45-64"/>
    <x v="0"/>
    <s v="F"/>
    <s v="R00-R99"/>
    <n v="6"/>
    <x v="5"/>
  </r>
  <r>
    <x v="6"/>
    <s v="45-64"/>
    <x v="0"/>
    <s v="F"/>
    <s v="V01-Y98"/>
    <n v="26"/>
    <x v="6"/>
  </r>
  <r>
    <x v="6"/>
    <s v="45-64"/>
    <x v="0"/>
    <s v="M"/>
    <s v="A00-B99"/>
    <n v="4"/>
    <x v="0"/>
  </r>
  <r>
    <x v="6"/>
    <s v="45-64"/>
    <x v="0"/>
    <s v="M"/>
    <s v="C00-D48"/>
    <n v="147"/>
    <x v="1"/>
  </r>
  <r>
    <x v="6"/>
    <s v="45-64"/>
    <x v="0"/>
    <s v="M"/>
    <s v="E00-E90"/>
    <n v="6"/>
    <x v="2"/>
  </r>
  <r>
    <x v="6"/>
    <s v="45-64"/>
    <x v="0"/>
    <s v="M"/>
    <s v="F00-F99"/>
    <n v="7"/>
    <x v="10"/>
  </r>
  <r>
    <x v="6"/>
    <s v="45-64"/>
    <x v="0"/>
    <s v="M"/>
    <s v="G00-G99"/>
    <n v="14"/>
    <x v="3"/>
  </r>
  <r>
    <x v="6"/>
    <s v="45-64"/>
    <x v="0"/>
    <s v="M"/>
    <s v="I00-I99"/>
    <n v="52"/>
    <x v="8"/>
  </r>
  <r>
    <x v="6"/>
    <s v="45-64"/>
    <x v="0"/>
    <s v="M"/>
    <s v="J00-J99"/>
    <n v="17"/>
    <x v="4"/>
  </r>
  <r>
    <x v="6"/>
    <s v="45-64"/>
    <x v="0"/>
    <s v="M"/>
    <s v="K00-K93"/>
    <n v="28"/>
    <x v="9"/>
  </r>
  <r>
    <x v="6"/>
    <s v="45-64"/>
    <x v="0"/>
    <s v="M"/>
    <s v="L00-L99"/>
    <n v="1"/>
    <x v="5"/>
  </r>
  <r>
    <x v="6"/>
    <s v="45-64"/>
    <x v="0"/>
    <s v="M"/>
    <s v="N00-N99"/>
    <n v="2"/>
    <x v="11"/>
  </r>
  <r>
    <x v="6"/>
    <s v="45-64"/>
    <x v="0"/>
    <s v="M"/>
    <s v="Q00-Q99"/>
    <n v="1"/>
    <x v="5"/>
  </r>
  <r>
    <x v="6"/>
    <s v="45-64"/>
    <x v="0"/>
    <s v="M"/>
    <s v="R00-R99"/>
    <n v="17"/>
    <x v="5"/>
  </r>
  <r>
    <x v="6"/>
    <s v="45-64"/>
    <x v="0"/>
    <s v="M"/>
    <s v="V01-Y98"/>
    <n v="48"/>
    <x v="6"/>
  </r>
  <r>
    <x v="6"/>
    <s v="65-74"/>
    <x v="1"/>
    <s v="F"/>
    <s v="A00-B99"/>
    <n v="8"/>
    <x v="0"/>
  </r>
  <r>
    <x v="6"/>
    <s v="65-74"/>
    <x v="1"/>
    <s v="F"/>
    <s v="C00-D48"/>
    <n v="123"/>
    <x v="1"/>
  </r>
  <r>
    <x v="6"/>
    <s v="65-74"/>
    <x v="1"/>
    <s v="F"/>
    <s v="E00-E90"/>
    <n v="5"/>
    <x v="2"/>
  </r>
  <r>
    <x v="6"/>
    <s v="65-74"/>
    <x v="1"/>
    <s v="F"/>
    <s v="F00-F99"/>
    <n v="3"/>
    <x v="10"/>
  </r>
  <r>
    <x v="6"/>
    <s v="65-74"/>
    <x v="1"/>
    <s v="F"/>
    <s v="G00-G99"/>
    <n v="10"/>
    <x v="3"/>
  </r>
  <r>
    <x v="6"/>
    <s v="65-74"/>
    <x v="1"/>
    <s v="F"/>
    <s v="I00-I99"/>
    <n v="43"/>
    <x v="8"/>
  </r>
  <r>
    <x v="6"/>
    <s v="65-74"/>
    <x v="1"/>
    <s v="F"/>
    <s v="J00-J99"/>
    <n v="18"/>
    <x v="4"/>
  </r>
  <r>
    <x v="6"/>
    <s v="65-74"/>
    <x v="1"/>
    <s v="F"/>
    <s v="K00-K93"/>
    <n v="20"/>
    <x v="9"/>
  </r>
  <r>
    <x v="6"/>
    <s v="65-74"/>
    <x v="1"/>
    <s v="F"/>
    <s v="M00-M99"/>
    <n v="1"/>
    <x v="5"/>
  </r>
  <r>
    <x v="6"/>
    <s v="65-74"/>
    <x v="1"/>
    <s v="F"/>
    <s v="N00-N99"/>
    <n v="3"/>
    <x v="11"/>
  </r>
  <r>
    <x v="6"/>
    <s v="65-74"/>
    <x v="1"/>
    <s v="F"/>
    <s v="R00-R99"/>
    <n v="12"/>
    <x v="5"/>
  </r>
  <r>
    <x v="6"/>
    <s v="65-74"/>
    <x v="1"/>
    <s v="F"/>
    <s v="V01-Y98"/>
    <n v="12"/>
    <x v="6"/>
  </r>
  <r>
    <x v="6"/>
    <s v="65-74"/>
    <x v="1"/>
    <s v="M"/>
    <s v="A00-B99"/>
    <n v="2"/>
    <x v="0"/>
  </r>
  <r>
    <x v="6"/>
    <s v="65-74"/>
    <x v="1"/>
    <s v="M"/>
    <s v="C00-D48"/>
    <n v="194"/>
    <x v="1"/>
  </r>
  <r>
    <x v="6"/>
    <s v="65-74"/>
    <x v="1"/>
    <s v="M"/>
    <s v="E00-E90"/>
    <n v="10"/>
    <x v="2"/>
  </r>
  <r>
    <x v="6"/>
    <s v="65-74"/>
    <x v="1"/>
    <s v="M"/>
    <s v="F00-F99"/>
    <n v="4"/>
    <x v="10"/>
  </r>
  <r>
    <x v="6"/>
    <s v="65-74"/>
    <x v="1"/>
    <s v="M"/>
    <s v="G00-G99"/>
    <n v="18"/>
    <x v="3"/>
  </r>
  <r>
    <x v="6"/>
    <s v="65-74"/>
    <x v="1"/>
    <s v="M"/>
    <s v="I00-I99"/>
    <n v="108"/>
    <x v="8"/>
  </r>
  <r>
    <x v="6"/>
    <s v="65-74"/>
    <x v="1"/>
    <s v="M"/>
    <s v="J00-J99"/>
    <n v="32"/>
    <x v="4"/>
  </r>
  <r>
    <x v="6"/>
    <s v="65-74"/>
    <x v="1"/>
    <s v="M"/>
    <s v="K00-K93"/>
    <n v="26"/>
    <x v="9"/>
  </r>
  <r>
    <x v="6"/>
    <s v="65-74"/>
    <x v="1"/>
    <s v="M"/>
    <s v="N00-N99"/>
    <n v="5"/>
    <x v="11"/>
  </r>
  <r>
    <x v="6"/>
    <s v="65-74"/>
    <x v="1"/>
    <s v="M"/>
    <s v="R00-R99"/>
    <n v="20"/>
    <x v="5"/>
  </r>
  <r>
    <x v="6"/>
    <s v="65-74"/>
    <x v="1"/>
    <s v="M"/>
    <s v="V01-Y98"/>
    <n v="20"/>
    <x v="6"/>
  </r>
  <r>
    <x v="6"/>
    <s v="75-84"/>
    <x v="1"/>
    <s v="F"/>
    <s v="A00-B99"/>
    <n v="12"/>
    <x v="0"/>
  </r>
  <r>
    <x v="6"/>
    <s v="75-84"/>
    <x v="1"/>
    <s v="F"/>
    <s v="C00-D48"/>
    <n v="170"/>
    <x v="1"/>
  </r>
  <r>
    <x v="6"/>
    <s v="75-84"/>
    <x v="1"/>
    <s v="F"/>
    <s v="D50-D89"/>
    <n v="1"/>
    <x v="5"/>
  </r>
  <r>
    <x v="6"/>
    <s v="75-84"/>
    <x v="1"/>
    <s v="F"/>
    <s v="E00-E90"/>
    <n v="20"/>
    <x v="2"/>
  </r>
  <r>
    <x v="6"/>
    <s v="75-84"/>
    <x v="1"/>
    <s v="F"/>
    <s v="F00-F99"/>
    <n v="41"/>
    <x v="10"/>
  </r>
  <r>
    <x v="6"/>
    <s v="75-84"/>
    <x v="1"/>
    <s v="F"/>
    <s v="G00-G99"/>
    <n v="42"/>
    <x v="3"/>
  </r>
  <r>
    <x v="6"/>
    <s v="75-84"/>
    <x v="1"/>
    <s v="F"/>
    <s v="I00-I99"/>
    <n v="181"/>
    <x v="8"/>
  </r>
  <r>
    <x v="6"/>
    <s v="75-84"/>
    <x v="1"/>
    <s v="F"/>
    <s v="J00-J99"/>
    <n v="51"/>
    <x v="4"/>
  </r>
  <r>
    <x v="6"/>
    <s v="75-84"/>
    <x v="1"/>
    <s v="F"/>
    <s v="K00-K93"/>
    <n v="31"/>
    <x v="9"/>
  </r>
  <r>
    <x v="6"/>
    <s v="75-84"/>
    <x v="1"/>
    <s v="F"/>
    <s v="L00-L99"/>
    <n v="4"/>
    <x v="5"/>
  </r>
  <r>
    <x v="6"/>
    <s v="75-84"/>
    <x v="1"/>
    <s v="F"/>
    <s v="M00-M99"/>
    <n v="6"/>
    <x v="5"/>
  </r>
  <r>
    <x v="6"/>
    <s v="75-84"/>
    <x v="1"/>
    <s v="F"/>
    <s v="N00-N99"/>
    <n v="21"/>
    <x v="11"/>
  </r>
  <r>
    <x v="6"/>
    <s v="75-84"/>
    <x v="1"/>
    <s v="F"/>
    <s v="R00-R99"/>
    <n v="32"/>
    <x v="5"/>
  </r>
  <r>
    <x v="6"/>
    <s v="75-84"/>
    <x v="1"/>
    <s v="F"/>
    <s v="V01-Y98"/>
    <n v="30"/>
    <x v="6"/>
  </r>
  <r>
    <x v="6"/>
    <s v="75-84"/>
    <x v="1"/>
    <s v="M"/>
    <s v="A00-B99"/>
    <n v="14"/>
    <x v="0"/>
  </r>
  <r>
    <x v="6"/>
    <s v="75-84"/>
    <x v="1"/>
    <s v="M"/>
    <s v="C00-D48"/>
    <n v="275"/>
    <x v="1"/>
  </r>
  <r>
    <x v="6"/>
    <s v="75-84"/>
    <x v="1"/>
    <s v="M"/>
    <s v="D50-D89"/>
    <n v="1"/>
    <x v="5"/>
  </r>
  <r>
    <x v="6"/>
    <s v="75-84"/>
    <x v="1"/>
    <s v="M"/>
    <s v="E00-E90"/>
    <n v="8"/>
    <x v="2"/>
  </r>
  <r>
    <x v="6"/>
    <s v="75-84"/>
    <x v="1"/>
    <s v="M"/>
    <s v="F00-F99"/>
    <n v="32"/>
    <x v="10"/>
  </r>
  <r>
    <x v="6"/>
    <s v="75-84"/>
    <x v="1"/>
    <s v="M"/>
    <s v="G00-G99"/>
    <n v="40"/>
    <x v="3"/>
  </r>
  <r>
    <x v="6"/>
    <s v="75-84"/>
    <x v="1"/>
    <s v="M"/>
    <s v="I00-I99"/>
    <n v="204"/>
    <x v="8"/>
  </r>
  <r>
    <x v="6"/>
    <s v="75-84"/>
    <x v="1"/>
    <s v="M"/>
    <s v="J00-J99"/>
    <n v="94"/>
    <x v="4"/>
  </r>
  <r>
    <x v="6"/>
    <s v="75-84"/>
    <x v="1"/>
    <s v="M"/>
    <s v="K00-K93"/>
    <n v="32"/>
    <x v="9"/>
  </r>
  <r>
    <x v="6"/>
    <s v="75-84"/>
    <x v="1"/>
    <s v="M"/>
    <s v="L00-L99"/>
    <n v="1"/>
    <x v="5"/>
  </r>
  <r>
    <x v="6"/>
    <s v="75-84"/>
    <x v="1"/>
    <s v="M"/>
    <s v="M00-M99"/>
    <n v="3"/>
    <x v="5"/>
  </r>
  <r>
    <x v="6"/>
    <s v="75-84"/>
    <x v="1"/>
    <s v="M"/>
    <s v="N00-N99"/>
    <n v="15"/>
    <x v="11"/>
  </r>
  <r>
    <x v="6"/>
    <s v="75-84"/>
    <x v="1"/>
    <s v="M"/>
    <s v="R00-R99"/>
    <n v="28"/>
    <x v="5"/>
  </r>
  <r>
    <x v="6"/>
    <s v="75-84"/>
    <x v="1"/>
    <s v="M"/>
    <s v="V01-Y98"/>
    <n v="24"/>
    <x v="6"/>
  </r>
  <r>
    <x v="6"/>
    <s v="85+"/>
    <x v="1"/>
    <s v="F"/>
    <s v="A00-B99"/>
    <n v="28"/>
    <x v="0"/>
  </r>
  <r>
    <x v="6"/>
    <s v="85+"/>
    <x v="1"/>
    <s v="F"/>
    <s v="C00-D48"/>
    <n v="134"/>
    <x v="1"/>
  </r>
  <r>
    <x v="6"/>
    <s v="85+"/>
    <x v="1"/>
    <s v="F"/>
    <s v="D50-D89"/>
    <n v="5"/>
    <x v="5"/>
  </r>
  <r>
    <x v="6"/>
    <s v="85+"/>
    <x v="1"/>
    <s v="F"/>
    <s v="E00-E90"/>
    <n v="26"/>
    <x v="2"/>
  </r>
  <r>
    <x v="6"/>
    <s v="85+"/>
    <x v="1"/>
    <s v="F"/>
    <s v="F00-F99"/>
    <n v="129"/>
    <x v="10"/>
  </r>
  <r>
    <x v="6"/>
    <s v="85+"/>
    <x v="1"/>
    <s v="F"/>
    <s v="G00-G99"/>
    <n v="52"/>
    <x v="3"/>
  </r>
  <r>
    <x v="6"/>
    <s v="85+"/>
    <x v="1"/>
    <s v="F"/>
    <s v="I00-I99"/>
    <n v="467"/>
    <x v="8"/>
  </r>
  <r>
    <x v="6"/>
    <s v="85+"/>
    <x v="1"/>
    <s v="F"/>
    <s v="J00-J99"/>
    <n v="105"/>
    <x v="4"/>
  </r>
  <r>
    <x v="6"/>
    <s v="85+"/>
    <x v="1"/>
    <s v="F"/>
    <s v="K00-K93"/>
    <n v="48"/>
    <x v="9"/>
  </r>
  <r>
    <x v="6"/>
    <s v="85+"/>
    <x v="1"/>
    <s v="F"/>
    <s v="L00-L99"/>
    <n v="6"/>
    <x v="5"/>
  </r>
  <r>
    <x v="6"/>
    <s v="85+"/>
    <x v="1"/>
    <s v="F"/>
    <s v="M00-M99"/>
    <n v="7"/>
    <x v="5"/>
  </r>
  <r>
    <x v="6"/>
    <s v="85+"/>
    <x v="1"/>
    <s v="F"/>
    <s v="N00-N99"/>
    <n v="43"/>
    <x v="11"/>
  </r>
  <r>
    <x v="6"/>
    <s v="85+"/>
    <x v="1"/>
    <s v="F"/>
    <s v="R00-R99"/>
    <n v="83"/>
    <x v="5"/>
  </r>
  <r>
    <x v="6"/>
    <s v="85+"/>
    <x v="1"/>
    <s v="F"/>
    <s v="V01-Y98"/>
    <n v="40"/>
    <x v="6"/>
  </r>
  <r>
    <x v="6"/>
    <s v="85+"/>
    <x v="1"/>
    <s v="M"/>
    <s v="A00-B99"/>
    <n v="10"/>
    <x v="0"/>
  </r>
  <r>
    <x v="6"/>
    <s v="85+"/>
    <x v="1"/>
    <s v="M"/>
    <s v="C00-D48"/>
    <n v="132"/>
    <x v="1"/>
  </r>
  <r>
    <x v="6"/>
    <s v="85+"/>
    <x v="1"/>
    <s v="M"/>
    <s v="D50-D89"/>
    <n v="2"/>
    <x v="5"/>
  </r>
  <r>
    <x v="6"/>
    <s v="85+"/>
    <x v="1"/>
    <s v="M"/>
    <s v="E00-E90"/>
    <n v="11"/>
    <x v="2"/>
  </r>
  <r>
    <x v="6"/>
    <s v="85+"/>
    <x v="1"/>
    <s v="M"/>
    <s v="F00-F99"/>
    <n v="41"/>
    <x v="10"/>
  </r>
  <r>
    <x v="6"/>
    <s v="85+"/>
    <x v="1"/>
    <s v="M"/>
    <s v="G00-G99"/>
    <n v="27"/>
    <x v="3"/>
  </r>
  <r>
    <x v="6"/>
    <s v="85+"/>
    <x v="1"/>
    <s v="M"/>
    <s v="I00-I99"/>
    <n v="235"/>
    <x v="8"/>
  </r>
  <r>
    <x v="6"/>
    <s v="85+"/>
    <x v="1"/>
    <s v="M"/>
    <s v="J00-J99"/>
    <n v="87"/>
    <x v="4"/>
  </r>
  <r>
    <x v="6"/>
    <s v="85+"/>
    <x v="1"/>
    <s v="M"/>
    <s v="K00-K93"/>
    <n v="16"/>
    <x v="9"/>
  </r>
  <r>
    <x v="6"/>
    <s v="85+"/>
    <x v="1"/>
    <s v="M"/>
    <s v="M00-M99"/>
    <n v="2"/>
    <x v="5"/>
  </r>
  <r>
    <x v="6"/>
    <s v="85+"/>
    <x v="1"/>
    <s v="M"/>
    <s v="N00-N99"/>
    <n v="20"/>
    <x v="11"/>
  </r>
  <r>
    <x v="6"/>
    <s v="85+"/>
    <x v="1"/>
    <s v="M"/>
    <s v="R00-R99"/>
    <n v="46"/>
    <x v="5"/>
  </r>
  <r>
    <x v="6"/>
    <s v="85+"/>
    <x v="1"/>
    <s v="M"/>
    <s v="V01-Y98"/>
    <n v="22"/>
    <x v="6"/>
  </r>
  <r>
    <x v="7"/>
    <s v="0-24"/>
    <x v="0"/>
    <s v="F"/>
    <s v="C00-D48"/>
    <n v="3"/>
    <x v="1"/>
  </r>
  <r>
    <x v="7"/>
    <s v="0-24"/>
    <x v="0"/>
    <s v="F"/>
    <s v="E00-E90"/>
    <n v="1"/>
    <x v="2"/>
  </r>
  <r>
    <x v="7"/>
    <s v="0-24"/>
    <x v="0"/>
    <s v="F"/>
    <s v="K00-K93"/>
    <n v="1"/>
    <x v="9"/>
  </r>
  <r>
    <x v="7"/>
    <s v="0-24"/>
    <x v="0"/>
    <s v="F"/>
    <s v="Q00-Q99"/>
    <n v="2"/>
    <x v="5"/>
  </r>
  <r>
    <x v="7"/>
    <s v="0-24"/>
    <x v="0"/>
    <s v="F"/>
    <s v="R00-R99"/>
    <n v="2"/>
    <x v="5"/>
  </r>
  <r>
    <x v="7"/>
    <s v="0-24"/>
    <x v="0"/>
    <s v="F"/>
    <s v="V01-Y98"/>
    <n v="8"/>
    <x v="6"/>
  </r>
  <r>
    <x v="7"/>
    <s v="0-24"/>
    <x v="0"/>
    <s v="M"/>
    <s v="C00-D48"/>
    <n v="3"/>
    <x v="1"/>
  </r>
  <r>
    <x v="7"/>
    <s v="0-24"/>
    <x v="0"/>
    <s v="M"/>
    <s v="E00-E90"/>
    <n v="3"/>
    <x v="2"/>
  </r>
  <r>
    <x v="7"/>
    <s v="0-24"/>
    <x v="0"/>
    <s v="M"/>
    <s v="G00-G99"/>
    <n v="1"/>
    <x v="3"/>
  </r>
  <r>
    <x v="7"/>
    <s v="0-24"/>
    <x v="0"/>
    <s v="M"/>
    <s v="I00-I99"/>
    <n v="1"/>
    <x v="8"/>
  </r>
  <r>
    <x v="7"/>
    <s v="0-24"/>
    <x v="0"/>
    <s v="M"/>
    <s v="P00-P96"/>
    <n v="3"/>
    <x v="5"/>
  </r>
  <r>
    <x v="7"/>
    <s v="0-24"/>
    <x v="0"/>
    <s v="M"/>
    <s v="Q00-Q99"/>
    <n v="2"/>
    <x v="5"/>
  </r>
  <r>
    <x v="7"/>
    <s v="0-24"/>
    <x v="0"/>
    <s v="M"/>
    <s v="V01-Y98"/>
    <n v="11"/>
    <x v="6"/>
  </r>
  <r>
    <x v="7"/>
    <s v="25-44"/>
    <x v="0"/>
    <s v="F"/>
    <s v="C00-D48"/>
    <n v="14"/>
    <x v="1"/>
  </r>
  <r>
    <x v="7"/>
    <s v="25-44"/>
    <x v="0"/>
    <s v="F"/>
    <s v="E00-E90"/>
    <n v="1"/>
    <x v="2"/>
  </r>
  <r>
    <x v="7"/>
    <s v="25-44"/>
    <x v="0"/>
    <s v="F"/>
    <s v="F00-F99"/>
    <n v="1"/>
    <x v="10"/>
  </r>
  <r>
    <x v="7"/>
    <s v="25-44"/>
    <x v="0"/>
    <s v="F"/>
    <s v="G00-G99"/>
    <n v="1"/>
    <x v="3"/>
  </r>
  <r>
    <x v="7"/>
    <s v="25-44"/>
    <x v="0"/>
    <s v="F"/>
    <s v="I00-I99"/>
    <n v="5"/>
    <x v="8"/>
  </r>
  <r>
    <x v="7"/>
    <s v="25-44"/>
    <x v="0"/>
    <s v="F"/>
    <s v="K00-K93"/>
    <n v="1"/>
    <x v="9"/>
  </r>
  <r>
    <x v="7"/>
    <s v="25-44"/>
    <x v="0"/>
    <s v="F"/>
    <s v="O00-O99"/>
    <n v="1"/>
    <x v="5"/>
  </r>
  <r>
    <x v="7"/>
    <s v="25-44"/>
    <x v="0"/>
    <s v="F"/>
    <s v="R00-R99"/>
    <n v="2"/>
    <x v="5"/>
  </r>
  <r>
    <x v="7"/>
    <s v="25-44"/>
    <x v="0"/>
    <s v="F"/>
    <s v="V01-Y98"/>
    <n v="12"/>
    <x v="6"/>
  </r>
  <r>
    <x v="7"/>
    <s v="25-44"/>
    <x v="0"/>
    <s v="M"/>
    <s v="C00-D48"/>
    <n v="8"/>
    <x v="1"/>
  </r>
  <r>
    <x v="7"/>
    <s v="25-44"/>
    <x v="0"/>
    <s v="M"/>
    <s v="E00-E90"/>
    <n v="1"/>
    <x v="2"/>
  </r>
  <r>
    <x v="7"/>
    <s v="25-44"/>
    <x v="0"/>
    <s v="M"/>
    <s v="F00-F99"/>
    <n v="1"/>
    <x v="10"/>
  </r>
  <r>
    <x v="7"/>
    <s v="25-44"/>
    <x v="0"/>
    <s v="M"/>
    <s v="I00-I99"/>
    <n v="7"/>
    <x v="8"/>
  </r>
  <r>
    <x v="7"/>
    <s v="25-44"/>
    <x v="0"/>
    <s v="M"/>
    <s v="K00-K93"/>
    <n v="3"/>
    <x v="9"/>
  </r>
  <r>
    <x v="7"/>
    <s v="25-44"/>
    <x v="0"/>
    <s v="M"/>
    <s v="L00-L99"/>
    <n v="1"/>
    <x v="5"/>
  </r>
  <r>
    <x v="7"/>
    <s v="25-44"/>
    <x v="0"/>
    <s v="M"/>
    <s v="R00-R99"/>
    <n v="6"/>
    <x v="5"/>
  </r>
  <r>
    <x v="7"/>
    <s v="25-44"/>
    <x v="0"/>
    <s v="M"/>
    <s v="V01-Y98"/>
    <n v="37"/>
    <x v="6"/>
  </r>
  <r>
    <x v="7"/>
    <s v="45-64"/>
    <x v="0"/>
    <s v="F"/>
    <s v="A00-B99"/>
    <n v="1"/>
    <x v="0"/>
  </r>
  <r>
    <x v="7"/>
    <s v="45-64"/>
    <x v="0"/>
    <s v="F"/>
    <s v="C00-D48"/>
    <n v="110"/>
    <x v="1"/>
  </r>
  <r>
    <x v="7"/>
    <s v="45-64"/>
    <x v="0"/>
    <s v="F"/>
    <s v="E00-E90"/>
    <n v="4"/>
    <x v="2"/>
  </r>
  <r>
    <x v="7"/>
    <s v="45-64"/>
    <x v="0"/>
    <s v="F"/>
    <s v="F00-F99"/>
    <n v="2"/>
    <x v="10"/>
  </r>
  <r>
    <x v="7"/>
    <s v="45-64"/>
    <x v="0"/>
    <s v="F"/>
    <s v="G00-G99"/>
    <n v="3"/>
    <x v="3"/>
  </r>
  <r>
    <x v="7"/>
    <s v="45-64"/>
    <x v="0"/>
    <s v="F"/>
    <s v="I00-I99"/>
    <n v="18"/>
    <x v="8"/>
  </r>
  <r>
    <x v="7"/>
    <s v="45-64"/>
    <x v="0"/>
    <s v="F"/>
    <s v="J00-J99"/>
    <n v="12"/>
    <x v="4"/>
  </r>
  <r>
    <x v="7"/>
    <s v="45-64"/>
    <x v="0"/>
    <s v="F"/>
    <s v="K00-K93"/>
    <n v="11"/>
    <x v="9"/>
  </r>
  <r>
    <x v="7"/>
    <s v="45-64"/>
    <x v="0"/>
    <s v="F"/>
    <s v="N00-N99"/>
    <n v="2"/>
    <x v="11"/>
  </r>
  <r>
    <x v="7"/>
    <s v="45-64"/>
    <x v="0"/>
    <s v="F"/>
    <s v="Q00-Q99"/>
    <n v="3"/>
    <x v="5"/>
  </r>
  <r>
    <x v="7"/>
    <s v="45-64"/>
    <x v="0"/>
    <s v="F"/>
    <s v="R00-R99"/>
    <n v="13"/>
    <x v="5"/>
  </r>
  <r>
    <x v="7"/>
    <s v="45-64"/>
    <x v="0"/>
    <s v="F"/>
    <s v="V01-Y98"/>
    <n v="18"/>
    <x v="6"/>
  </r>
  <r>
    <x v="7"/>
    <s v="45-64"/>
    <x v="0"/>
    <s v="M"/>
    <s v="A00-B99"/>
    <n v="3"/>
    <x v="0"/>
  </r>
  <r>
    <x v="7"/>
    <s v="45-64"/>
    <x v="0"/>
    <s v="M"/>
    <s v="C00-D48"/>
    <n v="140"/>
    <x v="1"/>
  </r>
  <r>
    <x v="7"/>
    <s v="45-64"/>
    <x v="0"/>
    <s v="M"/>
    <s v="D50-D89"/>
    <n v="1"/>
    <x v="5"/>
  </r>
  <r>
    <x v="7"/>
    <s v="45-64"/>
    <x v="0"/>
    <s v="M"/>
    <s v="E00-E90"/>
    <n v="5"/>
    <x v="2"/>
  </r>
  <r>
    <x v="7"/>
    <s v="45-64"/>
    <x v="0"/>
    <s v="M"/>
    <s v="F00-F99"/>
    <n v="11"/>
    <x v="10"/>
  </r>
  <r>
    <x v="7"/>
    <s v="45-64"/>
    <x v="0"/>
    <s v="M"/>
    <s v="G00-G99"/>
    <n v="13"/>
    <x v="3"/>
  </r>
  <r>
    <x v="7"/>
    <s v="45-64"/>
    <x v="0"/>
    <s v="M"/>
    <s v="I00-I99"/>
    <n v="60"/>
    <x v="8"/>
  </r>
  <r>
    <x v="7"/>
    <s v="45-64"/>
    <x v="0"/>
    <s v="M"/>
    <s v="J00-J99"/>
    <n v="8"/>
    <x v="4"/>
  </r>
  <r>
    <x v="7"/>
    <s v="45-64"/>
    <x v="0"/>
    <s v="M"/>
    <s v="K00-K93"/>
    <n v="28"/>
    <x v="9"/>
  </r>
  <r>
    <x v="7"/>
    <s v="45-64"/>
    <x v="0"/>
    <s v="M"/>
    <s v="M00-M99"/>
    <n v="2"/>
    <x v="5"/>
  </r>
  <r>
    <x v="7"/>
    <s v="45-64"/>
    <x v="0"/>
    <s v="M"/>
    <s v="Q00-Q99"/>
    <n v="3"/>
    <x v="5"/>
  </r>
  <r>
    <x v="7"/>
    <s v="45-64"/>
    <x v="0"/>
    <s v="M"/>
    <s v="R00-R99"/>
    <n v="22"/>
    <x v="5"/>
  </r>
  <r>
    <x v="7"/>
    <s v="45-64"/>
    <x v="0"/>
    <s v="M"/>
    <s v="V01-Y98"/>
    <n v="58"/>
    <x v="6"/>
  </r>
  <r>
    <x v="7"/>
    <s v="65-74"/>
    <x v="1"/>
    <s v="F"/>
    <s v="A00-B99"/>
    <n v="5"/>
    <x v="0"/>
  </r>
  <r>
    <x v="7"/>
    <s v="65-74"/>
    <x v="1"/>
    <s v="F"/>
    <s v="C00-D48"/>
    <n v="111"/>
    <x v="1"/>
  </r>
  <r>
    <x v="7"/>
    <s v="65-74"/>
    <x v="1"/>
    <s v="F"/>
    <s v="D50-D89"/>
    <n v="1"/>
    <x v="5"/>
  </r>
  <r>
    <x v="7"/>
    <s v="65-74"/>
    <x v="1"/>
    <s v="F"/>
    <s v="E00-E90"/>
    <n v="4"/>
    <x v="2"/>
  </r>
  <r>
    <x v="7"/>
    <s v="65-74"/>
    <x v="1"/>
    <s v="F"/>
    <s v="F00-F99"/>
    <n v="8"/>
    <x v="10"/>
  </r>
  <r>
    <x v="7"/>
    <s v="65-74"/>
    <x v="1"/>
    <s v="F"/>
    <s v="G00-G99"/>
    <n v="12"/>
    <x v="3"/>
  </r>
  <r>
    <x v="7"/>
    <s v="65-74"/>
    <x v="1"/>
    <s v="F"/>
    <s v="I00-I99"/>
    <n v="37"/>
    <x v="8"/>
  </r>
  <r>
    <x v="7"/>
    <s v="65-74"/>
    <x v="1"/>
    <s v="F"/>
    <s v="J00-J99"/>
    <n v="20"/>
    <x v="4"/>
  </r>
  <r>
    <x v="7"/>
    <s v="65-74"/>
    <x v="1"/>
    <s v="F"/>
    <s v="K00-K93"/>
    <n v="11"/>
    <x v="9"/>
  </r>
  <r>
    <x v="7"/>
    <s v="65-74"/>
    <x v="1"/>
    <s v="F"/>
    <s v="M00-M99"/>
    <n v="1"/>
    <x v="5"/>
  </r>
  <r>
    <x v="7"/>
    <s v="65-74"/>
    <x v="1"/>
    <s v="F"/>
    <s v="N00-N99"/>
    <n v="3"/>
    <x v="11"/>
  </r>
  <r>
    <x v="7"/>
    <s v="65-74"/>
    <x v="1"/>
    <s v="F"/>
    <s v="R00-R99"/>
    <n v="8"/>
    <x v="5"/>
  </r>
  <r>
    <x v="7"/>
    <s v="65-74"/>
    <x v="1"/>
    <s v="F"/>
    <s v="V01-Y98"/>
    <n v="10"/>
    <x v="6"/>
  </r>
  <r>
    <x v="7"/>
    <s v="65-74"/>
    <x v="1"/>
    <s v="M"/>
    <s v="A00-B99"/>
    <n v="2"/>
    <x v="0"/>
  </r>
  <r>
    <x v="7"/>
    <s v="65-74"/>
    <x v="1"/>
    <s v="M"/>
    <s v="C00-D48"/>
    <n v="214"/>
    <x v="1"/>
  </r>
  <r>
    <x v="7"/>
    <s v="65-74"/>
    <x v="1"/>
    <s v="M"/>
    <s v="E00-E90"/>
    <n v="6"/>
    <x v="2"/>
  </r>
  <r>
    <x v="7"/>
    <s v="65-74"/>
    <x v="1"/>
    <s v="M"/>
    <s v="F00-F99"/>
    <n v="10"/>
    <x v="10"/>
  </r>
  <r>
    <x v="7"/>
    <s v="65-74"/>
    <x v="1"/>
    <s v="M"/>
    <s v="G00-G99"/>
    <n v="13"/>
    <x v="3"/>
  </r>
  <r>
    <x v="7"/>
    <s v="65-74"/>
    <x v="1"/>
    <s v="M"/>
    <s v="I00-I99"/>
    <n v="84"/>
    <x v="8"/>
  </r>
  <r>
    <x v="7"/>
    <s v="65-74"/>
    <x v="1"/>
    <s v="M"/>
    <s v="J00-J99"/>
    <n v="34"/>
    <x v="4"/>
  </r>
  <r>
    <x v="7"/>
    <s v="65-74"/>
    <x v="1"/>
    <s v="M"/>
    <s v="K00-K93"/>
    <n v="22"/>
    <x v="9"/>
  </r>
  <r>
    <x v="7"/>
    <s v="65-74"/>
    <x v="1"/>
    <s v="M"/>
    <s v="L00-L99"/>
    <n v="1"/>
    <x v="5"/>
  </r>
  <r>
    <x v="7"/>
    <s v="65-74"/>
    <x v="1"/>
    <s v="M"/>
    <s v="M00-M99"/>
    <n v="1"/>
    <x v="5"/>
  </r>
  <r>
    <x v="7"/>
    <s v="65-74"/>
    <x v="1"/>
    <s v="M"/>
    <s v="N00-N99"/>
    <n v="7"/>
    <x v="11"/>
  </r>
  <r>
    <x v="7"/>
    <s v="65-74"/>
    <x v="1"/>
    <s v="M"/>
    <s v="Q00-Q99"/>
    <n v="2"/>
    <x v="5"/>
  </r>
  <r>
    <x v="7"/>
    <s v="65-74"/>
    <x v="1"/>
    <s v="M"/>
    <s v="R00-R99"/>
    <n v="22"/>
    <x v="5"/>
  </r>
  <r>
    <x v="7"/>
    <s v="65-74"/>
    <x v="1"/>
    <s v="M"/>
    <s v="V01-Y98"/>
    <n v="20"/>
    <x v="6"/>
  </r>
  <r>
    <x v="7"/>
    <s v="75-84"/>
    <x v="1"/>
    <s v="F"/>
    <s v="A00-B99"/>
    <n v="13"/>
    <x v="0"/>
  </r>
  <r>
    <x v="7"/>
    <s v="75-84"/>
    <x v="1"/>
    <s v="F"/>
    <s v="C00-D48"/>
    <n v="174"/>
    <x v="1"/>
  </r>
  <r>
    <x v="7"/>
    <s v="75-84"/>
    <x v="1"/>
    <s v="F"/>
    <s v="D50-D89"/>
    <n v="3"/>
    <x v="5"/>
  </r>
  <r>
    <x v="7"/>
    <s v="75-84"/>
    <x v="1"/>
    <s v="F"/>
    <s v="E00-E90"/>
    <n v="15"/>
    <x v="2"/>
  </r>
  <r>
    <x v="7"/>
    <s v="75-84"/>
    <x v="1"/>
    <s v="F"/>
    <s v="F00-F99"/>
    <n v="40"/>
    <x v="10"/>
  </r>
  <r>
    <x v="7"/>
    <s v="75-84"/>
    <x v="1"/>
    <s v="F"/>
    <s v="G00-G99"/>
    <n v="44"/>
    <x v="3"/>
  </r>
  <r>
    <x v="7"/>
    <s v="75-84"/>
    <x v="1"/>
    <s v="F"/>
    <s v="I00-I99"/>
    <n v="160"/>
    <x v="8"/>
  </r>
  <r>
    <x v="7"/>
    <s v="75-84"/>
    <x v="1"/>
    <s v="F"/>
    <s v="J00-J99"/>
    <n v="49"/>
    <x v="4"/>
  </r>
  <r>
    <x v="7"/>
    <s v="75-84"/>
    <x v="1"/>
    <s v="F"/>
    <s v="K00-K93"/>
    <n v="19"/>
    <x v="9"/>
  </r>
  <r>
    <x v="7"/>
    <s v="75-84"/>
    <x v="1"/>
    <s v="F"/>
    <s v="L00-L99"/>
    <n v="3"/>
    <x v="5"/>
  </r>
  <r>
    <x v="7"/>
    <s v="75-84"/>
    <x v="1"/>
    <s v="F"/>
    <s v="M00-M99"/>
    <n v="4"/>
    <x v="5"/>
  </r>
  <r>
    <x v="7"/>
    <s v="75-84"/>
    <x v="1"/>
    <s v="F"/>
    <s v="N00-N99"/>
    <n v="15"/>
    <x v="11"/>
  </r>
  <r>
    <x v="7"/>
    <s v="75-84"/>
    <x v="1"/>
    <s v="F"/>
    <s v="R00-R99"/>
    <n v="26"/>
    <x v="5"/>
  </r>
  <r>
    <x v="7"/>
    <s v="75-84"/>
    <x v="1"/>
    <s v="F"/>
    <s v="V01-Y98"/>
    <n v="17"/>
    <x v="6"/>
  </r>
  <r>
    <x v="7"/>
    <s v="75-84"/>
    <x v="1"/>
    <s v="M"/>
    <s v="A00-B99"/>
    <n v="11"/>
    <x v="0"/>
  </r>
  <r>
    <x v="7"/>
    <s v="75-84"/>
    <x v="1"/>
    <s v="M"/>
    <s v="C00-D48"/>
    <n v="269"/>
    <x v="1"/>
  </r>
  <r>
    <x v="7"/>
    <s v="75-84"/>
    <x v="1"/>
    <s v="M"/>
    <s v="D50-D89"/>
    <n v="3"/>
    <x v="5"/>
  </r>
  <r>
    <x v="7"/>
    <s v="75-84"/>
    <x v="1"/>
    <s v="M"/>
    <s v="E00-E90"/>
    <n v="14"/>
    <x v="2"/>
  </r>
  <r>
    <x v="7"/>
    <s v="75-84"/>
    <x v="1"/>
    <s v="M"/>
    <s v="F00-F99"/>
    <n v="28"/>
    <x v="10"/>
  </r>
  <r>
    <x v="7"/>
    <s v="75-84"/>
    <x v="1"/>
    <s v="M"/>
    <s v="G00-G99"/>
    <n v="33"/>
    <x v="3"/>
  </r>
  <r>
    <x v="7"/>
    <s v="75-84"/>
    <x v="1"/>
    <s v="M"/>
    <s v="I00-I99"/>
    <n v="191"/>
    <x v="8"/>
  </r>
  <r>
    <x v="7"/>
    <s v="75-84"/>
    <x v="1"/>
    <s v="M"/>
    <s v="J00-J99"/>
    <n v="111"/>
    <x v="4"/>
  </r>
  <r>
    <x v="7"/>
    <s v="75-84"/>
    <x v="1"/>
    <s v="M"/>
    <s v="K00-K93"/>
    <n v="22"/>
    <x v="9"/>
  </r>
  <r>
    <x v="7"/>
    <s v="75-84"/>
    <x v="1"/>
    <s v="M"/>
    <s v="L00-L99"/>
    <n v="1"/>
    <x v="5"/>
  </r>
  <r>
    <x v="7"/>
    <s v="75-84"/>
    <x v="1"/>
    <s v="M"/>
    <s v="M00-M99"/>
    <n v="3"/>
    <x v="5"/>
  </r>
  <r>
    <x v="7"/>
    <s v="75-84"/>
    <x v="1"/>
    <s v="M"/>
    <s v="N00-N99"/>
    <n v="15"/>
    <x v="11"/>
  </r>
  <r>
    <x v="7"/>
    <s v="75-84"/>
    <x v="1"/>
    <s v="M"/>
    <s v="R00-R99"/>
    <n v="29"/>
    <x v="5"/>
  </r>
  <r>
    <x v="7"/>
    <s v="75-84"/>
    <x v="1"/>
    <s v="M"/>
    <s v="V01-Y98"/>
    <n v="16"/>
    <x v="6"/>
  </r>
  <r>
    <x v="7"/>
    <s v="85+"/>
    <x v="1"/>
    <s v="F"/>
    <s v="A00-B99"/>
    <n v="22"/>
    <x v="0"/>
  </r>
  <r>
    <x v="7"/>
    <s v="85+"/>
    <x v="1"/>
    <s v="F"/>
    <s v="C00-D48"/>
    <n v="141"/>
    <x v="1"/>
  </r>
  <r>
    <x v="7"/>
    <s v="85+"/>
    <x v="1"/>
    <s v="F"/>
    <s v="D50-D89"/>
    <n v="2"/>
    <x v="5"/>
  </r>
  <r>
    <x v="7"/>
    <s v="85+"/>
    <x v="1"/>
    <s v="F"/>
    <s v="E00-E90"/>
    <n v="19"/>
    <x v="2"/>
  </r>
  <r>
    <x v="7"/>
    <s v="85+"/>
    <x v="1"/>
    <s v="F"/>
    <s v="F00-F99"/>
    <n v="100"/>
    <x v="10"/>
  </r>
  <r>
    <x v="7"/>
    <s v="85+"/>
    <x v="1"/>
    <s v="F"/>
    <s v="G00-G99"/>
    <n v="55"/>
    <x v="3"/>
  </r>
  <r>
    <x v="7"/>
    <s v="85+"/>
    <x v="1"/>
    <s v="F"/>
    <s v="I00-I99"/>
    <n v="432"/>
    <x v="8"/>
  </r>
  <r>
    <x v="7"/>
    <s v="85+"/>
    <x v="1"/>
    <s v="F"/>
    <s v="J00-J99"/>
    <n v="112"/>
    <x v="4"/>
  </r>
  <r>
    <x v="7"/>
    <s v="85+"/>
    <x v="1"/>
    <s v="F"/>
    <s v="K00-K93"/>
    <n v="44"/>
    <x v="9"/>
  </r>
  <r>
    <x v="7"/>
    <s v="85+"/>
    <x v="1"/>
    <s v="F"/>
    <s v="L00-L99"/>
    <n v="5"/>
    <x v="5"/>
  </r>
  <r>
    <x v="7"/>
    <s v="85+"/>
    <x v="1"/>
    <s v="F"/>
    <s v="M00-M99"/>
    <n v="9"/>
    <x v="5"/>
  </r>
  <r>
    <x v="7"/>
    <s v="85+"/>
    <x v="1"/>
    <s v="F"/>
    <s v="N00-N99"/>
    <n v="37"/>
    <x v="11"/>
  </r>
  <r>
    <x v="7"/>
    <s v="85+"/>
    <x v="1"/>
    <s v="F"/>
    <s v="R00-R99"/>
    <n v="84"/>
    <x v="5"/>
  </r>
  <r>
    <x v="7"/>
    <s v="85+"/>
    <x v="1"/>
    <s v="F"/>
    <s v="V01-Y98"/>
    <n v="38"/>
    <x v="6"/>
  </r>
  <r>
    <x v="7"/>
    <s v="85+"/>
    <x v="1"/>
    <s v="M"/>
    <s v="A00-B99"/>
    <n v="8"/>
    <x v="0"/>
  </r>
  <r>
    <x v="7"/>
    <s v="85+"/>
    <x v="1"/>
    <s v="M"/>
    <s v="C00-D48"/>
    <n v="154"/>
    <x v="1"/>
  </r>
  <r>
    <x v="7"/>
    <s v="85+"/>
    <x v="1"/>
    <s v="M"/>
    <s v="D50-D89"/>
    <n v="4"/>
    <x v="5"/>
  </r>
  <r>
    <x v="7"/>
    <s v="85+"/>
    <x v="1"/>
    <s v="M"/>
    <s v="E00-E90"/>
    <n v="11"/>
    <x v="2"/>
  </r>
  <r>
    <x v="7"/>
    <s v="85+"/>
    <x v="1"/>
    <s v="M"/>
    <s v="F00-F99"/>
    <n v="50"/>
    <x v="10"/>
  </r>
  <r>
    <x v="7"/>
    <s v="85+"/>
    <x v="1"/>
    <s v="M"/>
    <s v="G00-G99"/>
    <n v="30"/>
    <x v="3"/>
  </r>
  <r>
    <x v="7"/>
    <s v="85+"/>
    <x v="1"/>
    <s v="M"/>
    <s v="I00-I99"/>
    <n v="257"/>
    <x v="8"/>
  </r>
  <r>
    <x v="7"/>
    <s v="85+"/>
    <x v="1"/>
    <s v="M"/>
    <s v="J00-J99"/>
    <n v="71"/>
    <x v="4"/>
  </r>
  <r>
    <x v="7"/>
    <s v="85+"/>
    <x v="1"/>
    <s v="M"/>
    <s v="K00-K93"/>
    <n v="19"/>
    <x v="9"/>
  </r>
  <r>
    <x v="7"/>
    <s v="85+"/>
    <x v="1"/>
    <s v="M"/>
    <s v="L00-L99"/>
    <n v="1"/>
    <x v="5"/>
  </r>
  <r>
    <x v="7"/>
    <s v="85+"/>
    <x v="1"/>
    <s v="M"/>
    <s v="M00-M99"/>
    <n v="5"/>
    <x v="5"/>
  </r>
  <r>
    <x v="7"/>
    <s v="85+"/>
    <x v="1"/>
    <s v="M"/>
    <s v="N00-N99"/>
    <n v="27"/>
    <x v="11"/>
  </r>
  <r>
    <x v="7"/>
    <s v="85+"/>
    <x v="1"/>
    <s v="M"/>
    <s v="R00-R99"/>
    <n v="35"/>
    <x v="5"/>
  </r>
  <r>
    <x v="7"/>
    <s v="85+"/>
    <x v="1"/>
    <s v="M"/>
    <s v="V01-Y98"/>
    <n v="21"/>
    <x v="6"/>
  </r>
  <r>
    <x v="8"/>
    <s v="0-24"/>
    <x v="0"/>
    <s v="F"/>
    <s v="C00-D48"/>
    <n v="4"/>
    <x v="1"/>
  </r>
  <r>
    <x v="8"/>
    <s v="0-24"/>
    <x v="0"/>
    <s v="F"/>
    <s v="F00-F99"/>
    <n v="1"/>
    <x v="10"/>
  </r>
  <r>
    <x v="8"/>
    <s v="0-24"/>
    <x v="0"/>
    <s v="F"/>
    <s v="G00-G99"/>
    <n v="2"/>
    <x v="3"/>
  </r>
  <r>
    <x v="8"/>
    <s v="0-24"/>
    <x v="0"/>
    <s v="F"/>
    <s v="I00-I99"/>
    <n v="2"/>
    <x v="8"/>
  </r>
  <r>
    <x v="8"/>
    <s v="0-24"/>
    <x v="0"/>
    <s v="F"/>
    <s v="P00-P96"/>
    <n v="7"/>
    <x v="5"/>
  </r>
  <r>
    <x v="8"/>
    <s v="0-24"/>
    <x v="0"/>
    <s v="F"/>
    <s v="Q00-Q99"/>
    <n v="4"/>
    <x v="5"/>
  </r>
  <r>
    <x v="8"/>
    <s v="0-24"/>
    <x v="0"/>
    <s v="F"/>
    <s v="R00-R99"/>
    <n v="1"/>
    <x v="5"/>
  </r>
  <r>
    <x v="8"/>
    <s v="0-24"/>
    <x v="0"/>
    <s v="M"/>
    <s v="A00-B99"/>
    <n v="1"/>
    <x v="0"/>
  </r>
  <r>
    <x v="8"/>
    <s v="0-24"/>
    <x v="0"/>
    <s v="M"/>
    <s v="C00-D48"/>
    <n v="3"/>
    <x v="1"/>
  </r>
  <r>
    <x v="8"/>
    <s v="0-24"/>
    <x v="0"/>
    <s v="M"/>
    <s v="E00-E90"/>
    <n v="1"/>
    <x v="2"/>
  </r>
  <r>
    <x v="8"/>
    <s v="0-24"/>
    <x v="0"/>
    <s v="M"/>
    <s v="I00-I99"/>
    <n v="2"/>
    <x v="8"/>
  </r>
  <r>
    <x v="8"/>
    <s v="0-24"/>
    <x v="0"/>
    <s v="M"/>
    <s v="P00-P96"/>
    <n v="8"/>
    <x v="5"/>
  </r>
  <r>
    <x v="8"/>
    <s v="0-24"/>
    <x v="0"/>
    <s v="M"/>
    <s v="Q00-Q99"/>
    <n v="4"/>
    <x v="5"/>
  </r>
  <r>
    <x v="8"/>
    <s v="0-24"/>
    <x v="0"/>
    <s v="M"/>
    <s v="R00-R99"/>
    <n v="2"/>
    <x v="5"/>
  </r>
  <r>
    <x v="8"/>
    <s v="0-24"/>
    <x v="0"/>
    <s v="M"/>
    <s v="V01-Y98"/>
    <n v="11"/>
    <x v="6"/>
  </r>
  <r>
    <x v="8"/>
    <s v="25-44"/>
    <x v="0"/>
    <s v="F"/>
    <s v="A00-B99"/>
    <n v="2"/>
    <x v="0"/>
  </r>
  <r>
    <x v="8"/>
    <s v="25-44"/>
    <x v="0"/>
    <s v="F"/>
    <s v="C00-D48"/>
    <n v="22"/>
    <x v="1"/>
  </r>
  <r>
    <x v="8"/>
    <s v="25-44"/>
    <x v="0"/>
    <s v="F"/>
    <s v="I00-I99"/>
    <n v="2"/>
    <x v="8"/>
  </r>
  <r>
    <x v="8"/>
    <s v="25-44"/>
    <x v="0"/>
    <s v="F"/>
    <s v="K00-K93"/>
    <n v="1"/>
    <x v="9"/>
  </r>
  <r>
    <x v="8"/>
    <s v="25-44"/>
    <x v="0"/>
    <s v="F"/>
    <s v="R00-R99"/>
    <n v="4"/>
    <x v="5"/>
  </r>
  <r>
    <x v="8"/>
    <s v="25-44"/>
    <x v="0"/>
    <s v="F"/>
    <s v="V01-Y98"/>
    <n v="13"/>
    <x v="6"/>
  </r>
  <r>
    <x v="8"/>
    <s v="25-44"/>
    <x v="0"/>
    <s v="M"/>
    <s v="C00-D48"/>
    <n v="10"/>
    <x v="1"/>
  </r>
  <r>
    <x v="8"/>
    <s v="25-44"/>
    <x v="0"/>
    <s v="M"/>
    <s v="E00-E90"/>
    <n v="1"/>
    <x v="2"/>
  </r>
  <r>
    <x v="8"/>
    <s v="25-44"/>
    <x v="0"/>
    <s v="M"/>
    <s v="F00-F99"/>
    <n v="1"/>
    <x v="10"/>
  </r>
  <r>
    <x v="8"/>
    <s v="25-44"/>
    <x v="0"/>
    <s v="M"/>
    <s v="G00-G99"/>
    <n v="4"/>
    <x v="3"/>
  </r>
  <r>
    <x v="8"/>
    <s v="25-44"/>
    <x v="0"/>
    <s v="M"/>
    <s v="I00-I99"/>
    <n v="3"/>
    <x v="8"/>
  </r>
  <r>
    <x v="8"/>
    <s v="25-44"/>
    <x v="0"/>
    <s v="M"/>
    <s v="K00-K93"/>
    <n v="1"/>
    <x v="9"/>
  </r>
  <r>
    <x v="8"/>
    <s v="25-44"/>
    <x v="0"/>
    <s v="M"/>
    <s v="R00-R99"/>
    <n v="5"/>
    <x v="5"/>
  </r>
  <r>
    <x v="8"/>
    <s v="25-44"/>
    <x v="0"/>
    <s v="M"/>
    <s v="V01-Y98"/>
    <n v="41"/>
    <x v="6"/>
  </r>
  <r>
    <x v="8"/>
    <s v="45-64"/>
    <x v="0"/>
    <s v="F"/>
    <s v="A00-B99"/>
    <n v="3"/>
    <x v="0"/>
  </r>
  <r>
    <x v="8"/>
    <s v="45-64"/>
    <x v="0"/>
    <s v="F"/>
    <s v="C00-D48"/>
    <n v="118"/>
    <x v="1"/>
  </r>
  <r>
    <x v="8"/>
    <s v="45-64"/>
    <x v="0"/>
    <s v="F"/>
    <s v="E00-E90"/>
    <n v="2"/>
    <x v="2"/>
  </r>
  <r>
    <x v="8"/>
    <s v="45-64"/>
    <x v="0"/>
    <s v="F"/>
    <s v="F00-F99"/>
    <n v="5"/>
    <x v="10"/>
  </r>
  <r>
    <x v="8"/>
    <s v="45-64"/>
    <x v="0"/>
    <s v="F"/>
    <s v="G00-G99"/>
    <n v="4"/>
    <x v="3"/>
  </r>
  <r>
    <x v="8"/>
    <s v="45-64"/>
    <x v="0"/>
    <s v="F"/>
    <s v="I00-I99"/>
    <n v="37"/>
    <x v="8"/>
  </r>
  <r>
    <x v="8"/>
    <s v="45-64"/>
    <x v="0"/>
    <s v="F"/>
    <s v="J00-J99"/>
    <n v="6"/>
    <x v="4"/>
  </r>
  <r>
    <x v="8"/>
    <s v="45-64"/>
    <x v="0"/>
    <s v="F"/>
    <s v="K00-K93"/>
    <n v="18"/>
    <x v="9"/>
  </r>
  <r>
    <x v="8"/>
    <s v="45-64"/>
    <x v="0"/>
    <s v="F"/>
    <s v="N00-N99"/>
    <n v="1"/>
    <x v="11"/>
  </r>
  <r>
    <x v="8"/>
    <s v="45-64"/>
    <x v="0"/>
    <s v="F"/>
    <s v="Q00-Q99"/>
    <n v="2"/>
    <x v="5"/>
  </r>
  <r>
    <x v="8"/>
    <s v="45-64"/>
    <x v="0"/>
    <s v="F"/>
    <s v="R00-R99"/>
    <n v="9"/>
    <x v="5"/>
  </r>
  <r>
    <x v="8"/>
    <s v="45-64"/>
    <x v="0"/>
    <s v="F"/>
    <s v="V01-Y98"/>
    <n v="19"/>
    <x v="6"/>
  </r>
  <r>
    <x v="8"/>
    <s v="45-64"/>
    <x v="0"/>
    <s v="M"/>
    <s v="A00-B99"/>
    <n v="2"/>
    <x v="0"/>
  </r>
  <r>
    <x v="8"/>
    <s v="45-64"/>
    <x v="0"/>
    <s v="M"/>
    <s v="C00-D48"/>
    <n v="161"/>
    <x v="1"/>
  </r>
  <r>
    <x v="8"/>
    <s v="45-64"/>
    <x v="0"/>
    <s v="M"/>
    <s v="D50-D89"/>
    <n v="1"/>
    <x v="5"/>
  </r>
  <r>
    <x v="8"/>
    <s v="45-64"/>
    <x v="0"/>
    <s v="M"/>
    <s v="E00-E90"/>
    <n v="3"/>
    <x v="2"/>
  </r>
  <r>
    <x v="8"/>
    <s v="45-64"/>
    <x v="0"/>
    <s v="M"/>
    <s v="F00-F99"/>
    <n v="8"/>
    <x v="10"/>
  </r>
  <r>
    <x v="8"/>
    <s v="45-64"/>
    <x v="0"/>
    <s v="M"/>
    <s v="G00-G99"/>
    <n v="9"/>
    <x v="3"/>
  </r>
  <r>
    <x v="8"/>
    <s v="45-64"/>
    <x v="0"/>
    <s v="M"/>
    <s v="I00-I99"/>
    <n v="40"/>
    <x v="8"/>
  </r>
  <r>
    <x v="8"/>
    <s v="45-64"/>
    <x v="0"/>
    <s v="M"/>
    <s v="J00-J99"/>
    <n v="11"/>
    <x v="4"/>
  </r>
  <r>
    <x v="8"/>
    <s v="45-64"/>
    <x v="0"/>
    <s v="M"/>
    <s v="K00-K93"/>
    <n v="30"/>
    <x v="9"/>
  </r>
  <r>
    <x v="8"/>
    <s v="45-64"/>
    <x v="0"/>
    <s v="M"/>
    <s v="L00-L99"/>
    <n v="1"/>
    <x v="5"/>
  </r>
  <r>
    <x v="8"/>
    <s v="45-64"/>
    <x v="0"/>
    <s v="M"/>
    <s v="M00-M99"/>
    <n v="2"/>
    <x v="5"/>
  </r>
  <r>
    <x v="8"/>
    <s v="45-64"/>
    <x v="0"/>
    <s v="M"/>
    <s v="N00-N99"/>
    <n v="4"/>
    <x v="11"/>
  </r>
  <r>
    <x v="8"/>
    <s v="45-64"/>
    <x v="0"/>
    <s v="M"/>
    <s v="Q00-Q99"/>
    <n v="2"/>
    <x v="5"/>
  </r>
  <r>
    <x v="8"/>
    <s v="45-64"/>
    <x v="0"/>
    <s v="M"/>
    <s v="R00-R99"/>
    <n v="25"/>
    <x v="5"/>
  </r>
  <r>
    <x v="8"/>
    <s v="45-64"/>
    <x v="0"/>
    <s v="M"/>
    <s v="V01-Y98"/>
    <n v="39"/>
    <x v="6"/>
  </r>
  <r>
    <x v="8"/>
    <s v="65-74"/>
    <x v="1"/>
    <s v="F"/>
    <s v="A00-B99"/>
    <n v="3"/>
    <x v="0"/>
  </r>
  <r>
    <x v="8"/>
    <s v="65-74"/>
    <x v="1"/>
    <s v="F"/>
    <s v="C00-D48"/>
    <n v="137"/>
    <x v="1"/>
  </r>
  <r>
    <x v="8"/>
    <s v="65-74"/>
    <x v="1"/>
    <s v="F"/>
    <s v="E00-E90"/>
    <n v="8"/>
    <x v="2"/>
  </r>
  <r>
    <x v="8"/>
    <s v="65-74"/>
    <x v="1"/>
    <s v="F"/>
    <s v="F00-F99"/>
    <n v="6"/>
    <x v="10"/>
  </r>
  <r>
    <x v="8"/>
    <s v="65-74"/>
    <x v="1"/>
    <s v="F"/>
    <s v="G00-G99"/>
    <n v="18"/>
    <x v="3"/>
  </r>
  <r>
    <x v="8"/>
    <s v="65-74"/>
    <x v="1"/>
    <s v="F"/>
    <s v="I00-I99"/>
    <n v="39"/>
    <x v="8"/>
  </r>
  <r>
    <x v="8"/>
    <s v="65-74"/>
    <x v="1"/>
    <s v="F"/>
    <s v="J00-J99"/>
    <n v="14"/>
    <x v="4"/>
  </r>
  <r>
    <x v="8"/>
    <s v="65-74"/>
    <x v="1"/>
    <s v="F"/>
    <s v="K00-K93"/>
    <n v="9"/>
    <x v="9"/>
  </r>
  <r>
    <x v="8"/>
    <s v="65-74"/>
    <x v="1"/>
    <s v="F"/>
    <s v="M00-M99"/>
    <n v="2"/>
    <x v="5"/>
  </r>
  <r>
    <x v="8"/>
    <s v="65-74"/>
    <x v="1"/>
    <s v="F"/>
    <s v="N00-N99"/>
    <n v="6"/>
    <x v="11"/>
  </r>
  <r>
    <x v="8"/>
    <s v="65-74"/>
    <x v="1"/>
    <s v="F"/>
    <s v="R00-R99"/>
    <n v="11"/>
    <x v="5"/>
  </r>
  <r>
    <x v="8"/>
    <s v="65-74"/>
    <x v="1"/>
    <s v="F"/>
    <s v="V01-Y98"/>
    <n v="6"/>
    <x v="6"/>
  </r>
  <r>
    <x v="8"/>
    <s v="65-74"/>
    <x v="1"/>
    <s v="M"/>
    <s v="A00-B99"/>
    <n v="10"/>
    <x v="0"/>
  </r>
  <r>
    <x v="8"/>
    <s v="65-74"/>
    <x v="1"/>
    <s v="M"/>
    <s v="C00-D48"/>
    <n v="210"/>
    <x v="1"/>
  </r>
  <r>
    <x v="8"/>
    <s v="65-74"/>
    <x v="1"/>
    <s v="M"/>
    <s v="D50-D89"/>
    <n v="2"/>
    <x v="5"/>
  </r>
  <r>
    <x v="8"/>
    <s v="65-74"/>
    <x v="1"/>
    <s v="M"/>
    <s v="E00-E90"/>
    <n v="7"/>
    <x v="2"/>
  </r>
  <r>
    <x v="8"/>
    <s v="65-74"/>
    <x v="1"/>
    <s v="M"/>
    <s v="F00-F99"/>
    <n v="5"/>
    <x v="10"/>
  </r>
  <r>
    <x v="8"/>
    <s v="65-74"/>
    <x v="1"/>
    <s v="M"/>
    <s v="G00-G99"/>
    <n v="19"/>
    <x v="3"/>
  </r>
  <r>
    <x v="8"/>
    <s v="65-74"/>
    <x v="1"/>
    <s v="M"/>
    <s v="I00-I99"/>
    <n v="98"/>
    <x v="8"/>
  </r>
  <r>
    <x v="8"/>
    <s v="65-74"/>
    <x v="1"/>
    <s v="M"/>
    <s v="J00-J99"/>
    <n v="34"/>
    <x v="4"/>
  </r>
  <r>
    <x v="8"/>
    <s v="65-74"/>
    <x v="1"/>
    <s v="M"/>
    <s v="K00-K93"/>
    <n v="16"/>
    <x v="9"/>
  </r>
  <r>
    <x v="8"/>
    <s v="65-74"/>
    <x v="1"/>
    <s v="M"/>
    <s v="L00-L99"/>
    <n v="2"/>
    <x v="5"/>
  </r>
  <r>
    <x v="8"/>
    <s v="65-74"/>
    <x v="1"/>
    <s v="M"/>
    <s v="M00-M99"/>
    <n v="3"/>
    <x v="5"/>
  </r>
  <r>
    <x v="8"/>
    <s v="65-74"/>
    <x v="1"/>
    <s v="M"/>
    <s v="N00-N99"/>
    <n v="10"/>
    <x v="11"/>
  </r>
  <r>
    <x v="8"/>
    <s v="65-74"/>
    <x v="1"/>
    <s v="M"/>
    <s v="Q00-Q99"/>
    <n v="1"/>
    <x v="5"/>
  </r>
  <r>
    <x v="8"/>
    <s v="65-74"/>
    <x v="1"/>
    <s v="M"/>
    <s v="R00-R99"/>
    <n v="18"/>
    <x v="5"/>
  </r>
  <r>
    <x v="8"/>
    <s v="65-74"/>
    <x v="1"/>
    <s v="M"/>
    <s v="V01-Y98"/>
    <n v="23"/>
    <x v="6"/>
  </r>
  <r>
    <x v="8"/>
    <s v="75-84"/>
    <x v="1"/>
    <s v="F"/>
    <s v="A00-B99"/>
    <n v="16"/>
    <x v="0"/>
  </r>
  <r>
    <x v="8"/>
    <s v="75-84"/>
    <x v="1"/>
    <s v="F"/>
    <s v="C00-D48"/>
    <n v="177"/>
    <x v="1"/>
  </r>
  <r>
    <x v="8"/>
    <s v="75-84"/>
    <x v="1"/>
    <s v="F"/>
    <s v="E00-E90"/>
    <n v="19"/>
    <x v="2"/>
  </r>
  <r>
    <x v="8"/>
    <s v="75-84"/>
    <x v="1"/>
    <s v="F"/>
    <s v="F00-F99"/>
    <n v="36"/>
    <x v="10"/>
  </r>
  <r>
    <x v="8"/>
    <s v="75-84"/>
    <x v="1"/>
    <s v="F"/>
    <s v="G00-G99"/>
    <n v="45"/>
    <x v="3"/>
  </r>
  <r>
    <x v="8"/>
    <s v="75-84"/>
    <x v="1"/>
    <s v="F"/>
    <s v="I00-I99"/>
    <n v="170"/>
    <x v="8"/>
  </r>
  <r>
    <x v="8"/>
    <s v="75-84"/>
    <x v="1"/>
    <s v="F"/>
    <s v="J00-J99"/>
    <n v="40"/>
    <x v="4"/>
  </r>
  <r>
    <x v="8"/>
    <s v="75-84"/>
    <x v="1"/>
    <s v="F"/>
    <s v="K00-K93"/>
    <n v="21"/>
    <x v="9"/>
  </r>
  <r>
    <x v="8"/>
    <s v="75-84"/>
    <x v="1"/>
    <s v="F"/>
    <s v="M00-M99"/>
    <n v="6"/>
    <x v="5"/>
  </r>
  <r>
    <x v="8"/>
    <s v="75-84"/>
    <x v="1"/>
    <s v="F"/>
    <s v="N00-N99"/>
    <n v="14"/>
    <x v="11"/>
  </r>
  <r>
    <x v="8"/>
    <s v="75-84"/>
    <x v="1"/>
    <s v="F"/>
    <s v="R00-R99"/>
    <n v="23"/>
    <x v="5"/>
  </r>
  <r>
    <x v="8"/>
    <s v="75-84"/>
    <x v="1"/>
    <s v="F"/>
    <s v="V01-Y98"/>
    <n v="17"/>
    <x v="6"/>
  </r>
  <r>
    <x v="8"/>
    <s v="75-84"/>
    <x v="1"/>
    <s v="M"/>
    <s v="A00-B99"/>
    <n v="15"/>
    <x v="0"/>
  </r>
  <r>
    <x v="8"/>
    <s v="75-84"/>
    <x v="1"/>
    <s v="M"/>
    <s v="C00-D48"/>
    <n v="248"/>
    <x v="1"/>
  </r>
  <r>
    <x v="8"/>
    <s v="75-84"/>
    <x v="1"/>
    <s v="M"/>
    <s v="D50-D89"/>
    <n v="1"/>
    <x v="5"/>
  </r>
  <r>
    <x v="8"/>
    <s v="75-84"/>
    <x v="1"/>
    <s v="M"/>
    <s v="E00-E90"/>
    <n v="18"/>
    <x v="2"/>
  </r>
  <r>
    <x v="8"/>
    <s v="75-84"/>
    <x v="1"/>
    <s v="M"/>
    <s v="F00-F99"/>
    <n v="40"/>
    <x v="10"/>
  </r>
  <r>
    <x v="8"/>
    <s v="75-84"/>
    <x v="1"/>
    <s v="M"/>
    <s v="G00-G99"/>
    <n v="35"/>
    <x v="3"/>
  </r>
  <r>
    <x v="8"/>
    <s v="75-84"/>
    <x v="1"/>
    <s v="M"/>
    <s v="I00-I99"/>
    <n v="196"/>
    <x v="8"/>
  </r>
  <r>
    <x v="8"/>
    <s v="75-84"/>
    <x v="1"/>
    <s v="M"/>
    <s v="J00-J99"/>
    <n v="92"/>
    <x v="4"/>
  </r>
  <r>
    <x v="8"/>
    <s v="75-84"/>
    <x v="1"/>
    <s v="M"/>
    <s v="K00-K93"/>
    <n v="28"/>
    <x v="9"/>
  </r>
  <r>
    <x v="8"/>
    <s v="75-84"/>
    <x v="1"/>
    <s v="M"/>
    <s v="L00-L99"/>
    <n v="2"/>
    <x v="5"/>
  </r>
  <r>
    <x v="8"/>
    <s v="75-84"/>
    <x v="1"/>
    <s v="M"/>
    <s v="M00-M99"/>
    <n v="2"/>
    <x v="5"/>
  </r>
  <r>
    <x v="8"/>
    <s v="75-84"/>
    <x v="1"/>
    <s v="M"/>
    <s v="N00-N99"/>
    <n v="13"/>
    <x v="11"/>
  </r>
  <r>
    <x v="8"/>
    <s v="75-84"/>
    <x v="1"/>
    <s v="M"/>
    <s v="R00-R99"/>
    <n v="22"/>
    <x v="5"/>
  </r>
  <r>
    <x v="8"/>
    <s v="75-84"/>
    <x v="1"/>
    <s v="M"/>
    <s v="V01-Y98"/>
    <n v="22"/>
    <x v="6"/>
  </r>
  <r>
    <x v="8"/>
    <s v="85+"/>
    <x v="1"/>
    <s v="F"/>
    <s v="A00-B99"/>
    <n v="25"/>
    <x v="0"/>
  </r>
  <r>
    <x v="8"/>
    <s v="85+"/>
    <x v="1"/>
    <s v="F"/>
    <s v="C00-D48"/>
    <n v="162"/>
    <x v="1"/>
  </r>
  <r>
    <x v="8"/>
    <s v="85+"/>
    <x v="1"/>
    <s v="F"/>
    <s v="D50-D89"/>
    <n v="6"/>
    <x v="5"/>
  </r>
  <r>
    <x v="8"/>
    <s v="85+"/>
    <x v="1"/>
    <s v="F"/>
    <s v="E00-E90"/>
    <n v="35"/>
    <x v="2"/>
  </r>
  <r>
    <x v="8"/>
    <s v="85+"/>
    <x v="1"/>
    <s v="F"/>
    <s v="F00-F99"/>
    <n v="117"/>
    <x v="10"/>
  </r>
  <r>
    <x v="8"/>
    <s v="85+"/>
    <x v="1"/>
    <s v="F"/>
    <s v="G00-G99"/>
    <n v="64"/>
    <x v="3"/>
  </r>
  <r>
    <x v="8"/>
    <s v="85+"/>
    <x v="1"/>
    <s v="F"/>
    <s v="I00-I99"/>
    <n v="438"/>
    <x v="8"/>
  </r>
  <r>
    <x v="8"/>
    <s v="85+"/>
    <x v="1"/>
    <s v="F"/>
    <s v="J00-J99"/>
    <n v="109"/>
    <x v="4"/>
  </r>
  <r>
    <x v="8"/>
    <s v="85+"/>
    <x v="1"/>
    <s v="F"/>
    <s v="K00-K93"/>
    <n v="52"/>
    <x v="9"/>
  </r>
  <r>
    <x v="8"/>
    <s v="85+"/>
    <x v="1"/>
    <s v="F"/>
    <s v="L00-L99"/>
    <n v="5"/>
    <x v="5"/>
  </r>
  <r>
    <x v="8"/>
    <s v="85+"/>
    <x v="1"/>
    <s v="F"/>
    <s v="M00-M99"/>
    <n v="8"/>
    <x v="5"/>
  </r>
  <r>
    <x v="8"/>
    <s v="85+"/>
    <x v="1"/>
    <s v="F"/>
    <s v="N00-N99"/>
    <n v="39"/>
    <x v="11"/>
  </r>
  <r>
    <x v="8"/>
    <s v="85+"/>
    <x v="1"/>
    <s v="F"/>
    <s v="R00-R99"/>
    <n v="89"/>
    <x v="5"/>
  </r>
  <r>
    <x v="8"/>
    <s v="85+"/>
    <x v="1"/>
    <s v="F"/>
    <s v="V01-Y98"/>
    <n v="38"/>
    <x v="6"/>
  </r>
  <r>
    <x v="8"/>
    <s v="85+"/>
    <x v="1"/>
    <s v="M"/>
    <s v="A00-B99"/>
    <n v="19"/>
    <x v="0"/>
  </r>
  <r>
    <x v="8"/>
    <s v="85+"/>
    <x v="1"/>
    <s v="M"/>
    <s v="C00-D48"/>
    <n v="167"/>
    <x v="1"/>
  </r>
  <r>
    <x v="8"/>
    <s v="85+"/>
    <x v="1"/>
    <s v="M"/>
    <s v="D50-D89"/>
    <n v="5"/>
    <x v="5"/>
  </r>
  <r>
    <x v="8"/>
    <s v="85+"/>
    <x v="1"/>
    <s v="M"/>
    <s v="E00-E90"/>
    <n v="15"/>
    <x v="2"/>
  </r>
  <r>
    <x v="8"/>
    <s v="85+"/>
    <x v="1"/>
    <s v="M"/>
    <s v="F00-F99"/>
    <n v="46"/>
    <x v="10"/>
  </r>
  <r>
    <x v="8"/>
    <s v="85+"/>
    <x v="1"/>
    <s v="M"/>
    <s v="G00-G99"/>
    <n v="33"/>
    <x v="3"/>
  </r>
  <r>
    <x v="8"/>
    <s v="85+"/>
    <x v="1"/>
    <s v="M"/>
    <s v="I00-I99"/>
    <n v="228"/>
    <x v="8"/>
  </r>
  <r>
    <x v="8"/>
    <s v="85+"/>
    <x v="1"/>
    <s v="M"/>
    <s v="J00-J99"/>
    <n v="108"/>
    <x v="4"/>
  </r>
  <r>
    <x v="8"/>
    <s v="85+"/>
    <x v="1"/>
    <s v="M"/>
    <s v="K00-K93"/>
    <n v="25"/>
    <x v="9"/>
  </r>
  <r>
    <x v="8"/>
    <s v="85+"/>
    <x v="1"/>
    <s v="M"/>
    <s v="L00-L99"/>
    <n v="3"/>
    <x v="5"/>
  </r>
  <r>
    <x v="8"/>
    <s v="85+"/>
    <x v="1"/>
    <s v="M"/>
    <s v="M00-M99"/>
    <n v="3"/>
    <x v="5"/>
  </r>
  <r>
    <x v="8"/>
    <s v="85+"/>
    <x v="1"/>
    <s v="M"/>
    <s v="N00-N99"/>
    <n v="20"/>
    <x v="11"/>
  </r>
  <r>
    <x v="8"/>
    <s v="85+"/>
    <x v="1"/>
    <s v="M"/>
    <s v="Q00-Q99"/>
    <n v="1"/>
    <x v="5"/>
  </r>
  <r>
    <x v="8"/>
    <s v="85+"/>
    <x v="1"/>
    <s v="M"/>
    <s v="R00-R99"/>
    <n v="27"/>
    <x v="5"/>
  </r>
  <r>
    <x v="8"/>
    <s v="85+"/>
    <x v="1"/>
    <s v="M"/>
    <s v="V01-Y98"/>
    <n v="21"/>
    <x v="6"/>
  </r>
  <r>
    <x v="0"/>
    <s v="0-24"/>
    <x v="0"/>
    <s v="F"/>
    <s v="C00-D48"/>
    <n v="1"/>
    <x v="1"/>
  </r>
  <r>
    <x v="0"/>
    <s v="0-24"/>
    <x v="0"/>
    <s v="F"/>
    <s v="E00-E90"/>
    <n v="1"/>
    <x v="2"/>
  </r>
  <r>
    <x v="0"/>
    <s v="0-24"/>
    <x v="0"/>
    <s v="F"/>
    <s v="I00-I99"/>
    <n v="1"/>
    <x v="8"/>
  </r>
  <r>
    <x v="0"/>
    <s v="0-24"/>
    <x v="0"/>
    <s v="F"/>
    <s v="J00-J99"/>
    <n v="1"/>
    <x v="4"/>
  </r>
  <r>
    <x v="0"/>
    <s v="0-24"/>
    <x v="0"/>
    <s v="F"/>
    <s v="P00-P96"/>
    <n v="1"/>
    <x v="5"/>
  </r>
  <r>
    <x v="0"/>
    <s v="0-24"/>
    <x v="0"/>
    <s v="F"/>
    <s v="Q00-Q99"/>
    <n v="5"/>
    <x v="5"/>
  </r>
  <r>
    <x v="0"/>
    <s v="0-24"/>
    <x v="0"/>
    <s v="F"/>
    <s v="R00-R99"/>
    <n v="4"/>
    <x v="5"/>
  </r>
  <r>
    <x v="0"/>
    <s v="0-24"/>
    <x v="0"/>
    <s v="F"/>
    <s v="V01-Y98"/>
    <n v="2"/>
    <x v="6"/>
  </r>
  <r>
    <x v="0"/>
    <s v="0-24"/>
    <x v="0"/>
    <s v="M"/>
    <s v="E00-E90"/>
    <n v="2"/>
    <x v="2"/>
  </r>
  <r>
    <x v="0"/>
    <s v="0-24"/>
    <x v="0"/>
    <s v="M"/>
    <s v="I00-I99"/>
    <n v="1"/>
    <x v="8"/>
  </r>
  <r>
    <x v="0"/>
    <s v="0-24"/>
    <x v="0"/>
    <s v="M"/>
    <s v="K00-K93"/>
    <n v="1"/>
    <x v="9"/>
  </r>
  <r>
    <x v="0"/>
    <s v="0-24"/>
    <x v="0"/>
    <s v="M"/>
    <s v="P00-P96"/>
    <n v="5"/>
    <x v="5"/>
  </r>
  <r>
    <x v="0"/>
    <s v="0-24"/>
    <x v="0"/>
    <s v="M"/>
    <s v="Q00-Q99"/>
    <n v="4"/>
    <x v="5"/>
  </r>
  <r>
    <x v="0"/>
    <s v="0-24"/>
    <x v="0"/>
    <s v="M"/>
    <s v="R00-R99"/>
    <n v="3"/>
    <x v="5"/>
  </r>
  <r>
    <x v="0"/>
    <s v="0-24"/>
    <x v="0"/>
    <s v="M"/>
    <s v="V01-Y98"/>
    <n v="24"/>
    <x v="6"/>
  </r>
  <r>
    <x v="0"/>
    <s v="25-44"/>
    <x v="0"/>
    <s v="F"/>
    <s v="A00-B99"/>
    <n v="1"/>
    <x v="0"/>
  </r>
  <r>
    <x v="0"/>
    <s v="25-44"/>
    <x v="0"/>
    <s v="F"/>
    <s v="C00-D48"/>
    <n v="16"/>
    <x v="1"/>
  </r>
  <r>
    <x v="0"/>
    <s v="25-44"/>
    <x v="0"/>
    <s v="F"/>
    <s v="E00-E90"/>
    <n v="2"/>
    <x v="2"/>
  </r>
  <r>
    <x v="0"/>
    <s v="25-44"/>
    <x v="0"/>
    <s v="F"/>
    <s v="F00-F99"/>
    <n v="1"/>
    <x v="10"/>
  </r>
  <r>
    <x v="0"/>
    <s v="25-44"/>
    <x v="0"/>
    <s v="F"/>
    <s v="G00-G99"/>
    <n v="1"/>
    <x v="3"/>
  </r>
  <r>
    <x v="0"/>
    <s v="25-44"/>
    <x v="0"/>
    <s v="F"/>
    <s v="I00-I99"/>
    <n v="1"/>
    <x v="8"/>
  </r>
  <r>
    <x v="0"/>
    <s v="25-44"/>
    <x v="0"/>
    <s v="F"/>
    <s v="J00-J99"/>
    <n v="3"/>
    <x v="4"/>
  </r>
  <r>
    <x v="0"/>
    <s v="25-44"/>
    <x v="0"/>
    <s v="F"/>
    <s v="K00-K93"/>
    <n v="1"/>
    <x v="9"/>
  </r>
  <r>
    <x v="0"/>
    <s v="25-44"/>
    <x v="0"/>
    <s v="F"/>
    <s v="Q00-Q99"/>
    <n v="2"/>
    <x v="5"/>
  </r>
  <r>
    <x v="0"/>
    <s v="25-44"/>
    <x v="0"/>
    <s v="F"/>
    <s v="V01-Y98"/>
    <n v="18"/>
    <x v="6"/>
  </r>
  <r>
    <x v="0"/>
    <s v="25-44"/>
    <x v="0"/>
    <s v="M"/>
    <s v="A00-B99"/>
    <n v="1"/>
    <x v="0"/>
  </r>
  <r>
    <x v="0"/>
    <s v="25-44"/>
    <x v="0"/>
    <s v="M"/>
    <s v="C00-D48"/>
    <n v="8"/>
    <x v="1"/>
  </r>
  <r>
    <x v="0"/>
    <s v="25-44"/>
    <x v="0"/>
    <s v="M"/>
    <s v="E00-E90"/>
    <n v="1"/>
    <x v="2"/>
  </r>
  <r>
    <x v="0"/>
    <s v="25-44"/>
    <x v="0"/>
    <s v="M"/>
    <s v="F00-F99"/>
    <n v="4"/>
    <x v="10"/>
  </r>
  <r>
    <x v="0"/>
    <s v="25-44"/>
    <x v="0"/>
    <s v="M"/>
    <s v="G00-G99"/>
    <n v="5"/>
    <x v="3"/>
  </r>
  <r>
    <x v="0"/>
    <s v="25-44"/>
    <x v="0"/>
    <s v="M"/>
    <s v="I00-I99"/>
    <n v="11"/>
    <x v="8"/>
  </r>
  <r>
    <x v="0"/>
    <s v="25-44"/>
    <x v="0"/>
    <s v="M"/>
    <s v="J00-J99"/>
    <n v="2"/>
    <x v="4"/>
  </r>
  <r>
    <x v="0"/>
    <s v="25-44"/>
    <x v="0"/>
    <s v="M"/>
    <s v="K00-K93"/>
    <n v="1"/>
    <x v="9"/>
  </r>
  <r>
    <x v="0"/>
    <s v="25-44"/>
    <x v="0"/>
    <s v="M"/>
    <s v="P00-P96"/>
    <n v="1"/>
    <x v="5"/>
  </r>
  <r>
    <x v="0"/>
    <s v="25-44"/>
    <x v="0"/>
    <s v="M"/>
    <s v="Q00-Q99"/>
    <n v="2"/>
    <x v="5"/>
  </r>
  <r>
    <x v="0"/>
    <s v="25-44"/>
    <x v="0"/>
    <s v="M"/>
    <s v="R00-R99"/>
    <n v="7"/>
    <x v="5"/>
  </r>
  <r>
    <x v="0"/>
    <s v="25-44"/>
    <x v="0"/>
    <s v="M"/>
    <s v="UNK"/>
    <n v="1"/>
    <x v="7"/>
  </r>
  <r>
    <x v="0"/>
    <s v="25-44"/>
    <x v="0"/>
    <s v="M"/>
    <s v="V01-Y98"/>
    <n v="54"/>
    <x v="6"/>
  </r>
  <r>
    <x v="0"/>
    <s v="45-64"/>
    <x v="0"/>
    <s v="F"/>
    <s v="A00-B99"/>
    <n v="2"/>
    <x v="0"/>
  </r>
  <r>
    <x v="0"/>
    <s v="45-64"/>
    <x v="0"/>
    <s v="F"/>
    <s v="C00-D48"/>
    <n v="126"/>
    <x v="1"/>
  </r>
  <r>
    <x v="0"/>
    <s v="45-64"/>
    <x v="0"/>
    <s v="F"/>
    <s v="D50-D89"/>
    <n v="1"/>
    <x v="5"/>
  </r>
  <r>
    <x v="0"/>
    <s v="45-64"/>
    <x v="0"/>
    <s v="F"/>
    <s v="E00-E90"/>
    <n v="5"/>
    <x v="2"/>
  </r>
  <r>
    <x v="0"/>
    <s v="45-64"/>
    <x v="0"/>
    <s v="F"/>
    <s v="F00-F99"/>
    <n v="4"/>
    <x v="10"/>
  </r>
  <r>
    <x v="0"/>
    <s v="45-64"/>
    <x v="0"/>
    <s v="F"/>
    <s v="G00-G99"/>
    <n v="4"/>
    <x v="3"/>
  </r>
  <r>
    <x v="0"/>
    <s v="45-64"/>
    <x v="0"/>
    <s v="F"/>
    <s v="I00-I99"/>
    <n v="29"/>
    <x v="8"/>
  </r>
  <r>
    <x v="0"/>
    <s v="45-64"/>
    <x v="0"/>
    <s v="F"/>
    <s v="J00-J99"/>
    <n v="6"/>
    <x v="4"/>
  </r>
  <r>
    <x v="0"/>
    <s v="45-64"/>
    <x v="0"/>
    <s v="F"/>
    <s v="K00-K93"/>
    <n v="10"/>
    <x v="9"/>
  </r>
  <r>
    <x v="0"/>
    <s v="45-64"/>
    <x v="0"/>
    <s v="F"/>
    <s v="L00-L99"/>
    <n v="1"/>
    <x v="5"/>
  </r>
  <r>
    <x v="0"/>
    <s v="45-64"/>
    <x v="0"/>
    <s v="F"/>
    <s v="M00-M99"/>
    <n v="2"/>
    <x v="5"/>
  </r>
  <r>
    <x v="0"/>
    <s v="45-64"/>
    <x v="0"/>
    <s v="F"/>
    <s v="N00-N99"/>
    <n v="2"/>
    <x v="11"/>
  </r>
  <r>
    <x v="0"/>
    <s v="45-64"/>
    <x v="0"/>
    <s v="F"/>
    <s v="R00-R99"/>
    <n v="12"/>
    <x v="5"/>
  </r>
  <r>
    <x v="0"/>
    <s v="45-64"/>
    <x v="0"/>
    <s v="F"/>
    <s v="UNK"/>
    <n v="1"/>
    <x v="7"/>
  </r>
  <r>
    <x v="0"/>
    <s v="45-64"/>
    <x v="0"/>
    <s v="F"/>
    <s v="V01-Y98"/>
    <n v="26"/>
    <x v="6"/>
  </r>
  <r>
    <x v="0"/>
    <s v="45-64"/>
    <x v="0"/>
    <s v="M"/>
    <s v="A00-B99"/>
    <n v="9"/>
    <x v="0"/>
  </r>
  <r>
    <x v="0"/>
    <s v="45-64"/>
    <x v="0"/>
    <s v="M"/>
    <s v="C00-D48"/>
    <n v="174"/>
    <x v="1"/>
  </r>
  <r>
    <x v="0"/>
    <s v="45-64"/>
    <x v="0"/>
    <s v="M"/>
    <s v="E00-E90"/>
    <n v="6"/>
    <x v="2"/>
  </r>
  <r>
    <x v="0"/>
    <s v="45-64"/>
    <x v="0"/>
    <s v="M"/>
    <s v="F00-F99"/>
    <n v="9"/>
    <x v="10"/>
  </r>
  <r>
    <x v="0"/>
    <s v="45-64"/>
    <x v="0"/>
    <s v="M"/>
    <s v="G00-G99"/>
    <n v="3"/>
    <x v="3"/>
  </r>
  <r>
    <x v="0"/>
    <s v="45-64"/>
    <x v="0"/>
    <s v="M"/>
    <s v="I00-I99"/>
    <n v="78"/>
    <x v="8"/>
  </r>
  <r>
    <x v="0"/>
    <s v="45-64"/>
    <x v="0"/>
    <s v="M"/>
    <s v="J00-J99"/>
    <n v="15"/>
    <x v="4"/>
  </r>
  <r>
    <x v="0"/>
    <s v="45-64"/>
    <x v="0"/>
    <s v="M"/>
    <s v="K00-K93"/>
    <n v="25"/>
    <x v="9"/>
  </r>
  <r>
    <x v="0"/>
    <s v="45-64"/>
    <x v="0"/>
    <s v="M"/>
    <s v="N00-N99"/>
    <n v="2"/>
    <x v="11"/>
  </r>
  <r>
    <x v="0"/>
    <s v="45-64"/>
    <x v="0"/>
    <s v="M"/>
    <s v="Q00-Q99"/>
    <n v="1"/>
    <x v="5"/>
  </r>
  <r>
    <x v="0"/>
    <s v="45-64"/>
    <x v="0"/>
    <s v="M"/>
    <s v="R00-R99"/>
    <n v="27"/>
    <x v="5"/>
  </r>
  <r>
    <x v="0"/>
    <s v="45-64"/>
    <x v="0"/>
    <s v="M"/>
    <s v="UNK"/>
    <n v="3"/>
    <x v="7"/>
  </r>
  <r>
    <x v="0"/>
    <s v="45-64"/>
    <x v="0"/>
    <s v="M"/>
    <s v="V01-Y98"/>
    <n v="48"/>
    <x v="6"/>
  </r>
  <r>
    <x v="0"/>
    <s v="65-74"/>
    <x v="1"/>
    <s v="F"/>
    <s v="A00-B99"/>
    <n v="3"/>
    <x v="0"/>
  </r>
  <r>
    <x v="0"/>
    <s v="65-74"/>
    <x v="1"/>
    <s v="F"/>
    <s v="C00-D48"/>
    <n v="126"/>
    <x v="1"/>
  </r>
  <r>
    <x v="0"/>
    <s v="65-74"/>
    <x v="1"/>
    <s v="F"/>
    <s v="D50-D89"/>
    <n v="1"/>
    <x v="5"/>
  </r>
  <r>
    <x v="0"/>
    <s v="65-74"/>
    <x v="1"/>
    <s v="F"/>
    <s v="E00-E90"/>
    <n v="10"/>
    <x v="2"/>
  </r>
  <r>
    <x v="0"/>
    <s v="65-74"/>
    <x v="1"/>
    <s v="F"/>
    <s v="F00-F99"/>
    <n v="6"/>
    <x v="10"/>
  </r>
  <r>
    <x v="0"/>
    <s v="65-74"/>
    <x v="1"/>
    <s v="F"/>
    <s v="G00-G99"/>
    <n v="10"/>
    <x v="3"/>
  </r>
  <r>
    <x v="0"/>
    <s v="65-74"/>
    <x v="1"/>
    <s v="F"/>
    <s v="I00-I99"/>
    <n v="66"/>
    <x v="8"/>
  </r>
  <r>
    <x v="0"/>
    <s v="65-74"/>
    <x v="1"/>
    <s v="F"/>
    <s v="J00-J99"/>
    <n v="21"/>
    <x v="4"/>
  </r>
  <r>
    <x v="0"/>
    <s v="65-74"/>
    <x v="1"/>
    <s v="F"/>
    <s v="K00-K93"/>
    <n v="10"/>
    <x v="9"/>
  </r>
  <r>
    <x v="0"/>
    <s v="65-74"/>
    <x v="1"/>
    <s v="F"/>
    <s v="L00-L99"/>
    <n v="1"/>
    <x v="5"/>
  </r>
  <r>
    <x v="0"/>
    <s v="65-74"/>
    <x v="1"/>
    <s v="F"/>
    <s v="M00-M99"/>
    <n v="2"/>
    <x v="5"/>
  </r>
  <r>
    <x v="0"/>
    <s v="65-74"/>
    <x v="1"/>
    <s v="F"/>
    <s v="N00-N99"/>
    <n v="4"/>
    <x v="11"/>
  </r>
  <r>
    <x v="0"/>
    <s v="65-74"/>
    <x v="1"/>
    <s v="F"/>
    <s v="R00-R99"/>
    <n v="6"/>
    <x v="5"/>
  </r>
  <r>
    <x v="0"/>
    <s v="65-74"/>
    <x v="1"/>
    <s v="F"/>
    <s v="UNK"/>
    <n v="2"/>
    <x v="7"/>
  </r>
  <r>
    <x v="0"/>
    <s v="65-74"/>
    <x v="1"/>
    <s v="F"/>
    <s v="V01-Y98"/>
    <n v="10"/>
    <x v="6"/>
  </r>
  <r>
    <x v="0"/>
    <s v="65-74"/>
    <x v="1"/>
    <s v="M"/>
    <s v="A00-B99"/>
    <n v="9"/>
    <x v="0"/>
  </r>
  <r>
    <x v="0"/>
    <s v="65-74"/>
    <x v="1"/>
    <s v="M"/>
    <s v="C00-D48"/>
    <n v="209"/>
    <x v="1"/>
  </r>
  <r>
    <x v="0"/>
    <s v="65-74"/>
    <x v="1"/>
    <s v="M"/>
    <s v="E00-E90"/>
    <n v="7"/>
    <x v="2"/>
  </r>
  <r>
    <x v="0"/>
    <s v="65-74"/>
    <x v="1"/>
    <s v="M"/>
    <s v="F00-F99"/>
    <n v="4"/>
    <x v="10"/>
  </r>
  <r>
    <x v="0"/>
    <s v="65-74"/>
    <x v="1"/>
    <s v="M"/>
    <s v="G00-G99"/>
    <n v="12"/>
    <x v="3"/>
  </r>
  <r>
    <x v="0"/>
    <s v="65-74"/>
    <x v="1"/>
    <s v="M"/>
    <s v="I00-I99"/>
    <n v="113"/>
    <x v="8"/>
  </r>
  <r>
    <x v="0"/>
    <s v="65-74"/>
    <x v="1"/>
    <s v="M"/>
    <s v="J00-J99"/>
    <n v="30"/>
    <x v="4"/>
  </r>
  <r>
    <x v="0"/>
    <s v="65-74"/>
    <x v="1"/>
    <s v="M"/>
    <s v="K00-K93"/>
    <n v="17"/>
    <x v="9"/>
  </r>
  <r>
    <x v="0"/>
    <s v="65-74"/>
    <x v="1"/>
    <s v="M"/>
    <s v="M00-M99"/>
    <n v="1"/>
    <x v="5"/>
  </r>
  <r>
    <x v="0"/>
    <s v="65-74"/>
    <x v="1"/>
    <s v="M"/>
    <s v="N00-N99"/>
    <n v="4"/>
    <x v="11"/>
  </r>
  <r>
    <x v="0"/>
    <s v="65-74"/>
    <x v="1"/>
    <s v="M"/>
    <s v="R00-R99"/>
    <n v="15"/>
    <x v="5"/>
  </r>
  <r>
    <x v="0"/>
    <s v="65-74"/>
    <x v="1"/>
    <s v="M"/>
    <s v="UNK"/>
    <n v="3"/>
    <x v="7"/>
  </r>
  <r>
    <x v="0"/>
    <s v="65-74"/>
    <x v="1"/>
    <s v="M"/>
    <s v="V01-Y98"/>
    <n v="20"/>
    <x v="6"/>
  </r>
  <r>
    <x v="0"/>
    <s v="75-84"/>
    <x v="1"/>
    <s v="F"/>
    <s v="A00-B99"/>
    <n v="15"/>
    <x v="0"/>
  </r>
  <r>
    <x v="0"/>
    <s v="75-84"/>
    <x v="1"/>
    <s v="F"/>
    <s v="C00-D48"/>
    <n v="181"/>
    <x v="1"/>
  </r>
  <r>
    <x v="0"/>
    <s v="75-84"/>
    <x v="1"/>
    <s v="F"/>
    <s v="D50-D89"/>
    <n v="1"/>
    <x v="5"/>
  </r>
  <r>
    <x v="0"/>
    <s v="75-84"/>
    <x v="1"/>
    <s v="F"/>
    <s v="E00-E90"/>
    <n v="27"/>
    <x v="2"/>
  </r>
  <r>
    <x v="0"/>
    <s v="75-84"/>
    <x v="1"/>
    <s v="F"/>
    <s v="F00-F99"/>
    <n v="37"/>
    <x v="10"/>
  </r>
  <r>
    <x v="0"/>
    <s v="75-84"/>
    <x v="1"/>
    <s v="F"/>
    <s v="G00-G99"/>
    <n v="32"/>
    <x v="3"/>
  </r>
  <r>
    <x v="0"/>
    <s v="75-84"/>
    <x v="1"/>
    <s v="F"/>
    <s v="I00-I99"/>
    <n v="250"/>
    <x v="8"/>
  </r>
  <r>
    <x v="0"/>
    <s v="75-84"/>
    <x v="1"/>
    <s v="F"/>
    <s v="J00-J99"/>
    <n v="67"/>
    <x v="4"/>
  </r>
  <r>
    <x v="0"/>
    <s v="75-84"/>
    <x v="1"/>
    <s v="F"/>
    <s v="K00-K93"/>
    <n v="33"/>
    <x v="9"/>
  </r>
  <r>
    <x v="0"/>
    <s v="75-84"/>
    <x v="1"/>
    <s v="F"/>
    <s v="L00-L99"/>
    <n v="5"/>
    <x v="5"/>
  </r>
  <r>
    <x v="0"/>
    <s v="75-84"/>
    <x v="1"/>
    <s v="F"/>
    <s v="M00-M99"/>
    <n v="5"/>
    <x v="5"/>
  </r>
  <r>
    <x v="0"/>
    <s v="75-84"/>
    <x v="1"/>
    <s v="F"/>
    <s v="N00-N99"/>
    <n v="16"/>
    <x v="11"/>
  </r>
  <r>
    <x v="0"/>
    <s v="75-84"/>
    <x v="1"/>
    <s v="F"/>
    <s v="R00-R99"/>
    <n v="15"/>
    <x v="5"/>
  </r>
  <r>
    <x v="0"/>
    <s v="75-84"/>
    <x v="1"/>
    <s v="F"/>
    <s v="UNK"/>
    <n v="11"/>
    <x v="7"/>
  </r>
  <r>
    <x v="0"/>
    <s v="75-84"/>
    <x v="1"/>
    <s v="F"/>
    <s v="V01-Y98"/>
    <n v="24"/>
    <x v="6"/>
  </r>
  <r>
    <x v="0"/>
    <s v="75-84"/>
    <x v="1"/>
    <s v="M"/>
    <s v="A00-B99"/>
    <n v="21"/>
    <x v="0"/>
  </r>
  <r>
    <x v="0"/>
    <s v="75-84"/>
    <x v="1"/>
    <s v="M"/>
    <s v="C00-D48"/>
    <n v="265"/>
    <x v="1"/>
  </r>
  <r>
    <x v="0"/>
    <s v="75-84"/>
    <x v="1"/>
    <s v="M"/>
    <s v="D50-D89"/>
    <n v="1"/>
    <x v="5"/>
  </r>
  <r>
    <x v="0"/>
    <s v="75-84"/>
    <x v="1"/>
    <s v="M"/>
    <s v="E00-E90"/>
    <n v="12"/>
    <x v="2"/>
  </r>
  <r>
    <x v="0"/>
    <s v="75-84"/>
    <x v="1"/>
    <s v="M"/>
    <s v="F00-F99"/>
    <n v="32"/>
    <x v="10"/>
  </r>
  <r>
    <x v="0"/>
    <s v="75-84"/>
    <x v="1"/>
    <s v="M"/>
    <s v="G00-G99"/>
    <n v="36"/>
    <x v="3"/>
  </r>
  <r>
    <x v="0"/>
    <s v="75-84"/>
    <x v="1"/>
    <s v="M"/>
    <s v="I00-I99"/>
    <n v="262"/>
    <x v="8"/>
  </r>
  <r>
    <x v="0"/>
    <s v="75-84"/>
    <x v="1"/>
    <s v="M"/>
    <s v="J00-J99"/>
    <n v="103"/>
    <x v="4"/>
  </r>
  <r>
    <x v="0"/>
    <s v="75-84"/>
    <x v="1"/>
    <s v="M"/>
    <s v="K00-K93"/>
    <n v="27"/>
    <x v="9"/>
  </r>
  <r>
    <x v="0"/>
    <s v="75-84"/>
    <x v="1"/>
    <s v="M"/>
    <s v="L00-L99"/>
    <n v="2"/>
    <x v="5"/>
  </r>
  <r>
    <x v="0"/>
    <s v="75-84"/>
    <x v="1"/>
    <s v="M"/>
    <s v="M00-M99"/>
    <n v="4"/>
    <x v="5"/>
  </r>
  <r>
    <x v="0"/>
    <s v="75-84"/>
    <x v="1"/>
    <s v="M"/>
    <s v="N00-N99"/>
    <n v="21"/>
    <x v="11"/>
  </r>
  <r>
    <x v="0"/>
    <s v="75-84"/>
    <x v="1"/>
    <s v="M"/>
    <s v="R00-R99"/>
    <n v="13"/>
    <x v="5"/>
  </r>
  <r>
    <x v="0"/>
    <s v="75-84"/>
    <x v="1"/>
    <s v="M"/>
    <s v="UNK"/>
    <n v="2"/>
    <x v="7"/>
  </r>
  <r>
    <x v="0"/>
    <s v="75-84"/>
    <x v="1"/>
    <s v="M"/>
    <s v="V01-Y98"/>
    <n v="28"/>
    <x v="6"/>
  </r>
  <r>
    <x v="0"/>
    <s v="85+"/>
    <x v="1"/>
    <s v="F"/>
    <s v="A00-B99"/>
    <n v="32"/>
    <x v="0"/>
  </r>
  <r>
    <x v="0"/>
    <s v="85+"/>
    <x v="1"/>
    <s v="F"/>
    <s v="C00-D48"/>
    <n v="121"/>
    <x v="1"/>
  </r>
  <r>
    <x v="0"/>
    <s v="85+"/>
    <x v="1"/>
    <s v="F"/>
    <s v="D50-D89"/>
    <n v="1"/>
    <x v="5"/>
  </r>
  <r>
    <x v="0"/>
    <s v="85+"/>
    <x v="1"/>
    <s v="F"/>
    <s v="E00-E90"/>
    <n v="27"/>
    <x v="2"/>
  </r>
  <r>
    <x v="0"/>
    <s v="85+"/>
    <x v="1"/>
    <s v="F"/>
    <s v="F00-F99"/>
    <n v="75"/>
    <x v="10"/>
  </r>
  <r>
    <x v="0"/>
    <s v="85+"/>
    <x v="1"/>
    <s v="F"/>
    <s v="G00-G99"/>
    <n v="28"/>
    <x v="3"/>
  </r>
  <r>
    <x v="0"/>
    <s v="85+"/>
    <x v="1"/>
    <s v="F"/>
    <s v="I00-I99"/>
    <n v="388"/>
    <x v="8"/>
  </r>
  <r>
    <x v="0"/>
    <s v="85+"/>
    <x v="1"/>
    <s v="F"/>
    <s v="J00-J99"/>
    <n v="90"/>
    <x v="4"/>
  </r>
  <r>
    <x v="0"/>
    <s v="85+"/>
    <x v="1"/>
    <s v="F"/>
    <s v="K00-K93"/>
    <n v="36"/>
    <x v="9"/>
  </r>
  <r>
    <x v="0"/>
    <s v="85+"/>
    <x v="1"/>
    <s v="F"/>
    <s v="L00-L99"/>
    <n v="6"/>
    <x v="5"/>
  </r>
  <r>
    <x v="0"/>
    <s v="85+"/>
    <x v="1"/>
    <s v="F"/>
    <s v="M00-M99"/>
    <n v="7"/>
    <x v="5"/>
  </r>
  <r>
    <x v="0"/>
    <s v="85+"/>
    <x v="1"/>
    <s v="F"/>
    <s v="N00-N99"/>
    <n v="27"/>
    <x v="11"/>
  </r>
  <r>
    <x v="0"/>
    <s v="85+"/>
    <x v="1"/>
    <s v="F"/>
    <s v="R00-R99"/>
    <n v="41"/>
    <x v="5"/>
  </r>
  <r>
    <x v="0"/>
    <s v="85+"/>
    <x v="1"/>
    <s v="F"/>
    <s v="UNK"/>
    <n v="4"/>
    <x v="7"/>
  </r>
  <r>
    <x v="0"/>
    <s v="85+"/>
    <x v="1"/>
    <s v="F"/>
    <s v="V01-Y98"/>
    <n v="26"/>
    <x v="6"/>
  </r>
  <r>
    <x v="0"/>
    <s v="85+"/>
    <x v="1"/>
    <s v="M"/>
    <s v="A00-B99"/>
    <n v="10"/>
    <x v="0"/>
  </r>
  <r>
    <x v="0"/>
    <s v="85+"/>
    <x v="1"/>
    <s v="M"/>
    <s v="C00-D48"/>
    <n v="121"/>
    <x v="1"/>
  </r>
  <r>
    <x v="0"/>
    <s v="85+"/>
    <x v="1"/>
    <s v="M"/>
    <s v="D50-D89"/>
    <n v="2"/>
    <x v="5"/>
  </r>
  <r>
    <x v="0"/>
    <s v="85+"/>
    <x v="1"/>
    <s v="M"/>
    <s v="E00-E90"/>
    <n v="6"/>
    <x v="2"/>
  </r>
  <r>
    <x v="0"/>
    <s v="85+"/>
    <x v="1"/>
    <s v="M"/>
    <s v="F00-F99"/>
    <n v="26"/>
    <x v="10"/>
  </r>
  <r>
    <x v="0"/>
    <s v="85+"/>
    <x v="1"/>
    <s v="M"/>
    <s v="G00-G99"/>
    <n v="10"/>
    <x v="3"/>
  </r>
  <r>
    <x v="0"/>
    <s v="85+"/>
    <x v="1"/>
    <s v="M"/>
    <s v="I00-I99"/>
    <n v="179"/>
    <x v="8"/>
  </r>
  <r>
    <x v="0"/>
    <s v="85+"/>
    <x v="1"/>
    <s v="M"/>
    <s v="J00-J99"/>
    <n v="94"/>
    <x v="4"/>
  </r>
  <r>
    <x v="0"/>
    <s v="85+"/>
    <x v="1"/>
    <s v="M"/>
    <s v="K00-K93"/>
    <n v="12"/>
    <x v="9"/>
  </r>
  <r>
    <x v="0"/>
    <s v="85+"/>
    <x v="1"/>
    <s v="M"/>
    <s v="L00-L99"/>
    <n v="1"/>
    <x v="5"/>
  </r>
  <r>
    <x v="0"/>
    <s v="85+"/>
    <x v="1"/>
    <s v="M"/>
    <s v="M00-M99"/>
    <n v="1"/>
    <x v="5"/>
  </r>
  <r>
    <x v="0"/>
    <s v="85+"/>
    <x v="1"/>
    <s v="M"/>
    <s v="N00-N99"/>
    <n v="18"/>
    <x v="11"/>
  </r>
  <r>
    <x v="0"/>
    <s v="85+"/>
    <x v="1"/>
    <s v="M"/>
    <s v="R00-R99"/>
    <n v="13"/>
    <x v="5"/>
  </r>
  <r>
    <x v="0"/>
    <s v="85+"/>
    <x v="1"/>
    <s v="M"/>
    <s v="UNK"/>
    <n v="3"/>
    <x v="7"/>
  </r>
  <r>
    <x v="0"/>
    <s v="85+"/>
    <x v="1"/>
    <s v="M"/>
    <s v="V01-Y98"/>
    <n v="20"/>
    <x v="6"/>
  </r>
  <r>
    <x v="1"/>
    <s v="0-24"/>
    <x v="0"/>
    <s v="F"/>
    <s v="C00-D48"/>
    <n v="1"/>
    <x v="1"/>
  </r>
  <r>
    <x v="1"/>
    <s v="0-24"/>
    <x v="0"/>
    <s v="F"/>
    <s v="P00-P96"/>
    <n v="7"/>
    <x v="5"/>
  </r>
  <r>
    <x v="1"/>
    <s v="0-24"/>
    <x v="0"/>
    <s v="F"/>
    <s v="Q00-Q99"/>
    <n v="2"/>
    <x v="5"/>
  </r>
  <r>
    <x v="1"/>
    <s v="0-24"/>
    <x v="0"/>
    <s v="F"/>
    <s v="R00-R99"/>
    <n v="1"/>
    <x v="5"/>
  </r>
  <r>
    <x v="1"/>
    <s v="0-24"/>
    <x v="0"/>
    <s v="F"/>
    <s v="V01-Y98"/>
    <n v="5"/>
    <x v="6"/>
  </r>
  <r>
    <x v="1"/>
    <s v="0-24"/>
    <x v="0"/>
    <s v="M"/>
    <s v="C00-D48"/>
    <n v="5"/>
    <x v="1"/>
  </r>
  <r>
    <x v="1"/>
    <s v="0-24"/>
    <x v="0"/>
    <s v="M"/>
    <s v="G00-G99"/>
    <n v="1"/>
    <x v="3"/>
  </r>
  <r>
    <x v="1"/>
    <s v="0-24"/>
    <x v="0"/>
    <s v="M"/>
    <s v="I00-I99"/>
    <n v="1"/>
    <x v="8"/>
  </r>
  <r>
    <x v="1"/>
    <s v="0-24"/>
    <x v="0"/>
    <s v="M"/>
    <s v="K00-K93"/>
    <n v="1"/>
    <x v="9"/>
  </r>
  <r>
    <x v="1"/>
    <s v="0-24"/>
    <x v="0"/>
    <s v="M"/>
    <s v="N00-N99"/>
    <n v="1"/>
    <x v="11"/>
  </r>
  <r>
    <x v="1"/>
    <s v="0-24"/>
    <x v="0"/>
    <s v="M"/>
    <s v="P00-P96"/>
    <n v="8"/>
    <x v="5"/>
  </r>
  <r>
    <x v="1"/>
    <s v="0-24"/>
    <x v="0"/>
    <s v="M"/>
    <s v="Q00-Q99"/>
    <n v="4"/>
    <x v="5"/>
  </r>
  <r>
    <x v="1"/>
    <s v="0-24"/>
    <x v="0"/>
    <s v="M"/>
    <s v="R00-R99"/>
    <n v="4"/>
    <x v="5"/>
  </r>
  <r>
    <x v="1"/>
    <s v="0-24"/>
    <x v="0"/>
    <s v="M"/>
    <s v="V01-Y98"/>
    <n v="18"/>
    <x v="6"/>
  </r>
  <r>
    <x v="1"/>
    <s v="25-44"/>
    <x v="0"/>
    <s v="F"/>
    <s v="A00-B99"/>
    <n v="1"/>
    <x v="0"/>
  </r>
  <r>
    <x v="1"/>
    <s v="25-44"/>
    <x v="0"/>
    <s v="F"/>
    <s v="C00-D48"/>
    <n v="20"/>
    <x v="1"/>
  </r>
  <r>
    <x v="1"/>
    <s v="25-44"/>
    <x v="0"/>
    <s v="F"/>
    <s v="I00-I99"/>
    <n v="1"/>
    <x v="8"/>
  </r>
  <r>
    <x v="1"/>
    <s v="25-44"/>
    <x v="0"/>
    <s v="F"/>
    <s v="K00-K93"/>
    <n v="4"/>
    <x v="9"/>
  </r>
  <r>
    <x v="1"/>
    <s v="25-44"/>
    <x v="0"/>
    <s v="F"/>
    <s v="M00-M99"/>
    <n v="1"/>
    <x v="5"/>
  </r>
  <r>
    <x v="1"/>
    <s v="25-44"/>
    <x v="0"/>
    <s v="F"/>
    <s v="O00-O99"/>
    <n v="1"/>
    <x v="5"/>
  </r>
  <r>
    <x v="1"/>
    <s v="25-44"/>
    <x v="0"/>
    <s v="F"/>
    <s v="R00-R99"/>
    <n v="2"/>
    <x v="5"/>
  </r>
  <r>
    <x v="1"/>
    <s v="25-44"/>
    <x v="0"/>
    <s v="F"/>
    <s v="V01-Y98"/>
    <n v="13"/>
    <x v="6"/>
  </r>
  <r>
    <x v="1"/>
    <s v="25-44"/>
    <x v="0"/>
    <s v="M"/>
    <s v="C00-D48"/>
    <n v="6"/>
    <x v="1"/>
  </r>
  <r>
    <x v="1"/>
    <s v="25-44"/>
    <x v="0"/>
    <s v="M"/>
    <s v="E00-E90"/>
    <n v="1"/>
    <x v="2"/>
  </r>
  <r>
    <x v="1"/>
    <s v="25-44"/>
    <x v="0"/>
    <s v="M"/>
    <s v="G00-G99"/>
    <n v="1"/>
    <x v="3"/>
  </r>
  <r>
    <x v="1"/>
    <s v="25-44"/>
    <x v="0"/>
    <s v="M"/>
    <s v="I00-I99"/>
    <n v="6"/>
    <x v="8"/>
  </r>
  <r>
    <x v="1"/>
    <s v="25-44"/>
    <x v="0"/>
    <s v="M"/>
    <s v="J00-J99"/>
    <n v="1"/>
    <x v="4"/>
  </r>
  <r>
    <x v="1"/>
    <s v="25-44"/>
    <x v="0"/>
    <s v="M"/>
    <s v="K00-K93"/>
    <n v="2"/>
    <x v="9"/>
  </r>
  <r>
    <x v="1"/>
    <s v="25-44"/>
    <x v="0"/>
    <s v="M"/>
    <s v="R00-R99"/>
    <n v="3"/>
    <x v="5"/>
  </r>
  <r>
    <x v="1"/>
    <s v="25-44"/>
    <x v="0"/>
    <s v="M"/>
    <s v="V01-Y98"/>
    <n v="44"/>
    <x v="6"/>
  </r>
  <r>
    <x v="1"/>
    <s v="45-64"/>
    <x v="0"/>
    <s v="F"/>
    <s v="A00-B99"/>
    <n v="7"/>
    <x v="0"/>
  </r>
  <r>
    <x v="1"/>
    <s v="45-64"/>
    <x v="0"/>
    <s v="F"/>
    <s v="C00-D48"/>
    <n v="133"/>
    <x v="1"/>
  </r>
  <r>
    <x v="1"/>
    <s v="45-64"/>
    <x v="0"/>
    <s v="F"/>
    <s v="D50-D89"/>
    <n v="1"/>
    <x v="5"/>
  </r>
  <r>
    <x v="1"/>
    <s v="45-64"/>
    <x v="0"/>
    <s v="F"/>
    <s v="E00-E90"/>
    <n v="1"/>
    <x v="2"/>
  </r>
  <r>
    <x v="1"/>
    <s v="45-64"/>
    <x v="0"/>
    <s v="F"/>
    <s v="F00-F99"/>
    <n v="8"/>
    <x v="10"/>
  </r>
  <r>
    <x v="1"/>
    <s v="45-64"/>
    <x v="0"/>
    <s v="F"/>
    <s v="G00-G99"/>
    <n v="2"/>
    <x v="3"/>
  </r>
  <r>
    <x v="1"/>
    <s v="45-64"/>
    <x v="0"/>
    <s v="F"/>
    <s v="I00-I99"/>
    <n v="35"/>
    <x v="8"/>
  </r>
  <r>
    <x v="1"/>
    <s v="45-64"/>
    <x v="0"/>
    <s v="F"/>
    <s v="J00-J99"/>
    <n v="11"/>
    <x v="4"/>
  </r>
  <r>
    <x v="1"/>
    <s v="45-64"/>
    <x v="0"/>
    <s v="F"/>
    <s v="K00-K93"/>
    <n v="16"/>
    <x v="9"/>
  </r>
  <r>
    <x v="1"/>
    <s v="45-64"/>
    <x v="0"/>
    <s v="F"/>
    <s v="N00-N99"/>
    <n v="1"/>
    <x v="11"/>
  </r>
  <r>
    <x v="1"/>
    <s v="45-64"/>
    <x v="0"/>
    <s v="F"/>
    <s v="Q00-Q99"/>
    <n v="2"/>
    <x v="5"/>
  </r>
  <r>
    <x v="1"/>
    <s v="45-64"/>
    <x v="0"/>
    <s v="F"/>
    <s v="R00-R99"/>
    <n v="8"/>
    <x v="5"/>
  </r>
  <r>
    <x v="1"/>
    <s v="45-64"/>
    <x v="0"/>
    <s v="F"/>
    <s v="V01-Y98"/>
    <n v="16"/>
    <x v="6"/>
  </r>
  <r>
    <x v="1"/>
    <s v="45-64"/>
    <x v="0"/>
    <s v="M"/>
    <s v="A00-B99"/>
    <n v="10"/>
    <x v="0"/>
  </r>
  <r>
    <x v="1"/>
    <s v="45-64"/>
    <x v="0"/>
    <s v="M"/>
    <s v="C00-D48"/>
    <n v="157"/>
    <x v="1"/>
  </r>
  <r>
    <x v="1"/>
    <s v="45-64"/>
    <x v="0"/>
    <s v="M"/>
    <s v="D50-D89"/>
    <n v="1"/>
    <x v="5"/>
  </r>
  <r>
    <x v="1"/>
    <s v="45-64"/>
    <x v="0"/>
    <s v="M"/>
    <s v="E00-E90"/>
    <n v="6"/>
    <x v="2"/>
  </r>
  <r>
    <x v="1"/>
    <s v="45-64"/>
    <x v="0"/>
    <s v="M"/>
    <s v="F00-F99"/>
    <n v="7"/>
    <x v="10"/>
  </r>
  <r>
    <x v="1"/>
    <s v="45-64"/>
    <x v="0"/>
    <s v="M"/>
    <s v="G00-G99"/>
    <n v="7"/>
    <x v="3"/>
  </r>
  <r>
    <x v="1"/>
    <s v="45-64"/>
    <x v="0"/>
    <s v="M"/>
    <s v="I00-I99"/>
    <n v="86"/>
    <x v="8"/>
  </r>
  <r>
    <x v="1"/>
    <s v="45-64"/>
    <x v="0"/>
    <s v="M"/>
    <s v="J00-J99"/>
    <n v="18"/>
    <x v="4"/>
  </r>
  <r>
    <x v="1"/>
    <s v="45-64"/>
    <x v="0"/>
    <s v="M"/>
    <s v="K00-K93"/>
    <n v="27"/>
    <x v="9"/>
  </r>
  <r>
    <x v="1"/>
    <s v="45-64"/>
    <x v="0"/>
    <s v="M"/>
    <s v="L00-L99"/>
    <n v="1"/>
    <x v="5"/>
  </r>
  <r>
    <x v="1"/>
    <s v="45-64"/>
    <x v="0"/>
    <s v="M"/>
    <s v="M00-M99"/>
    <n v="3"/>
    <x v="5"/>
  </r>
  <r>
    <x v="1"/>
    <s v="45-64"/>
    <x v="0"/>
    <s v="M"/>
    <s v="N00-N99"/>
    <n v="2"/>
    <x v="11"/>
  </r>
  <r>
    <x v="1"/>
    <s v="45-64"/>
    <x v="0"/>
    <s v="M"/>
    <s v="Q00-Q99"/>
    <n v="2"/>
    <x v="5"/>
  </r>
  <r>
    <x v="1"/>
    <s v="45-64"/>
    <x v="0"/>
    <s v="M"/>
    <s v="R00-R99"/>
    <n v="16"/>
    <x v="5"/>
  </r>
  <r>
    <x v="1"/>
    <s v="45-64"/>
    <x v="0"/>
    <s v="M"/>
    <s v="V01-Y98"/>
    <n v="45"/>
    <x v="6"/>
  </r>
  <r>
    <x v="1"/>
    <s v="65-74"/>
    <x v="1"/>
    <s v="F"/>
    <s v="A00-B99"/>
    <n v="6"/>
    <x v="0"/>
  </r>
  <r>
    <x v="1"/>
    <s v="65-74"/>
    <x v="1"/>
    <s v="F"/>
    <s v="C00-D48"/>
    <n v="152"/>
    <x v="1"/>
  </r>
  <r>
    <x v="1"/>
    <s v="65-74"/>
    <x v="1"/>
    <s v="F"/>
    <s v="E00-E90"/>
    <n v="4"/>
    <x v="2"/>
  </r>
  <r>
    <x v="1"/>
    <s v="65-74"/>
    <x v="1"/>
    <s v="F"/>
    <s v="F00-F99"/>
    <n v="5"/>
    <x v="10"/>
  </r>
  <r>
    <x v="1"/>
    <s v="65-74"/>
    <x v="1"/>
    <s v="F"/>
    <s v="G00-G99"/>
    <n v="10"/>
    <x v="3"/>
  </r>
  <r>
    <x v="1"/>
    <s v="65-74"/>
    <x v="1"/>
    <s v="F"/>
    <s v="I00-I99"/>
    <n v="63"/>
    <x v="8"/>
  </r>
  <r>
    <x v="1"/>
    <s v="65-74"/>
    <x v="1"/>
    <s v="F"/>
    <s v="J00-J99"/>
    <n v="23"/>
    <x v="4"/>
  </r>
  <r>
    <x v="1"/>
    <s v="65-74"/>
    <x v="1"/>
    <s v="F"/>
    <s v="K00-K93"/>
    <n v="13"/>
    <x v="9"/>
  </r>
  <r>
    <x v="1"/>
    <s v="65-74"/>
    <x v="1"/>
    <s v="F"/>
    <s v="L00-L99"/>
    <n v="1"/>
    <x v="5"/>
  </r>
  <r>
    <x v="1"/>
    <s v="65-74"/>
    <x v="1"/>
    <s v="F"/>
    <s v="M00-M99"/>
    <n v="3"/>
    <x v="5"/>
  </r>
  <r>
    <x v="1"/>
    <s v="65-74"/>
    <x v="1"/>
    <s v="F"/>
    <s v="N00-N99"/>
    <n v="7"/>
    <x v="11"/>
  </r>
  <r>
    <x v="1"/>
    <s v="65-74"/>
    <x v="1"/>
    <s v="F"/>
    <s v="R00-R99"/>
    <n v="8"/>
    <x v="5"/>
  </r>
  <r>
    <x v="1"/>
    <s v="65-74"/>
    <x v="1"/>
    <s v="F"/>
    <s v="V01-Y98"/>
    <n v="9"/>
    <x v="6"/>
  </r>
  <r>
    <x v="1"/>
    <s v="65-74"/>
    <x v="1"/>
    <s v="M"/>
    <s v="A00-B99"/>
    <n v="14"/>
    <x v="0"/>
  </r>
  <r>
    <x v="1"/>
    <s v="65-74"/>
    <x v="1"/>
    <s v="M"/>
    <s v="C00-D48"/>
    <n v="204"/>
    <x v="1"/>
  </r>
  <r>
    <x v="1"/>
    <s v="65-74"/>
    <x v="1"/>
    <s v="M"/>
    <s v="D50-D89"/>
    <n v="2"/>
    <x v="5"/>
  </r>
  <r>
    <x v="1"/>
    <s v="65-74"/>
    <x v="1"/>
    <s v="M"/>
    <s v="E00-E90"/>
    <n v="7"/>
    <x v="2"/>
  </r>
  <r>
    <x v="1"/>
    <s v="65-74"/>
    <x v="1"/>
    <s v="M"/>
    <s v="F00-F99"/>
    <n v="7"/>
    <x v="10"/>
  </r>
  <r>
    <x v="1"/>
    <s v="65-74"/>
    <x v="1"/>
    <s v="M"/>
    <s v="G00-G99"/>
    <n v="13"/>
    <x v="3"/>
  </r>
  <r>
    <x v="1"/>
    <s v="65-74"/>
    <x v="1"/>
    <s v="M"/>
    <s v="I00-I99"/>
    <n v="112"/>
    <x v="8"/>
  </r>
  <r>
    <x v="1"/>
    <s v="65-74"/>
    <x v="1"/>
    <s v="M"/>
    <s v="J00-J99"/>
    <n v="48"/>
    <x v="4"/>
  </r>
  <r>
    <x v="1"/>
    <s v="65-74"/>
    <x v="1"/>
    <s v="M"/>
    <s v="K00-K93"/>
    <n v="13"/>
    <x v="9"/>
  </r>
  <r>
    <x v="1"/>
    <s v="65-74"/>
    <x v="1"/>
    <s v="M"/>
    <s v="L00-L99"/>
    <n v="2"/>
    <x v="5"/>
  </r>
  <r>
    <x v="1"/>
    <s v="65-74"/>
    <x v="1"/>
    <s v="M"/>
    <s v="M00-M99"/>
    <n v="1"/>
    <x v="5"/>
  </r>
  <r>
    <x v="1"/>
    <s v="65-74"/>
    <x v="1"/>
    <s v="M"/>
    <s v="N00-N99"/>
    <n v="7"/>
    <x v="11"/>
  </r>
  <r>
    <x v="1"/>
    <s v="65-74"/>
    <x v="1"/>
    <s v="M"/>
    <s v="Q00-Q99"/>
    <n v="1"/>
    <x v="5"/>
  </r>
  <r>
    <x v="1"/>
    <s v="65-74"/>
    <x v="1"/>
    <s v="M"/>
    <s v="R00-R99"/>
    <n v="21"/>
    <x v="5"/>
  </r>
  <r>
    <x v="1"/>
    <s v="65-74"/>
    <x v="1"/>
    <s v="M"/>
    <s v="V01-Y98"/>
    <n v="26"/>
    <x v="6"/>
  </r>
  <r>
    <x v="1"/>
    <s v="75-84"/>
    <x v="1"/>
    <s v="F"/>
    <s v="A00-B99"/>
    <n v="29"/>
    <x v="0"/>
  </r>
  <r>
    <x v="1"/>
    <s v="75-84"/>
    <x v="1"/>
    <s v="F"/>
    <s v="C00-D48"/>
    <n v="200"/>
    <x v="1"/>
  </r>
  <r>
    <x v="1"/>
    <s v="75-84"/>
    <x v="1"/>
    <s v="F"/>
    <s v="D50-D89"/>
    <n v="2"/>
    <x v="5"/>
  </r>
  <r>
    <x v="1"/>
    <s v="75-84"/>
    <x v="1"/>
    <s v="F"/>
    <s v="E00-E90"/>
    <n v="17"/>
    <x v="2"/>
  </r>
  <r>
    <x v="1"/>
    <s v="75-84"/>
    <x v="1"/>
    <s v="F"/>
    <s v="F00-F99"/>
    <n v="49"/>
    <x v="10"/>
  </r>
  <r>
    <x v="1"/>
    <s v="75-84"/>
    <x v="1"/>
    <s v="F"/>
    <s v="G00-G99"/>
    <n v="51"/>
    <x v="3"/>
  </r>
  <r>
    <x v="1"/>
    <s v="75-84"/>
    <x v="1"/>
    <s v="F"/>
    <s v="I00-I99"/>
    <n v="242"/>
    <x v="8"/>
  </r>
  <r>
    <x v="1"/>
    <s v="75-84"/>
    <x v="1"/>
    <s v="F"/>
    <s v="J00-J99"/>
    <n v="69"/>
    <x v="4"/>
  </r>
  <r>
    <x v="1"/>
    <s v="75-84"/>
    <x v="1"/>
    <s v="F"/>
    <s v="K00-K93"/>
    <n v="34"/>
    <x v="9"/>
  </r>
  <r>
    <x v="1"/>
    <s v="75-84"/>
    <x v="1"/>
    <s v="F"/>
    <s v="L00-L99"/>
    <n v="4"/>
    <x v="5"/>
  </r>
  <r>
    <x v="1"/>
    <s v="75-84"/>
    <x v="1"/>
    <s v="F"/>
    <s v="M00-M99"/>
    <n v="6"/>
    <x v="5"/>
  </r>
  <r>
    <x v="1"/>
    <s v="75-84"/>
    <x v="1"/>
    <s v="F"/>
    <s v="N00-N99"/>
    <n v="25"/>
    <x v="11"/>
  </r>
  <r>
    <x v="1"/>
    <s v="75-84"/>
    <x v="1"/>
    <s v="F"/>
    <s v="R00-R99"/>
    <n v="19"/>
    <x v="5"/>
  </r>
  <r>
    <x v="1"/>
    <s v="75-84"/>
    <x v="1"/>
    <s v="F"/>
    <s v="V01-Y98"/>
    <n v="28"/>
    <x v="6"/>
  </r>
  <r>
    <x v="1"/>
    <s v="75-84"/>
    <x v="1"/>
    <s v="M"/>
    <s v="A00-B99"/>
    <n v="15"/>
    <x v="0"/>
  </r>
  <r>
    <x v="1"/>
    <s v="75-84"/>
    <x v="1"/>
    <s v="M"/>
    <s v="C00-D48"/>
    <n v="248"/>
    <x v="1"/>
  </r>
  <r>
    <x v="1"/>
    <s v="75-84"/>
    <x v="1"/>
    <s v="M"/>
    <s v="D50-D89"/>
    <n v="3"/>
    <x v="5"/>
  </r>
  <r>
    <x v="1"/>
    <s v="75-84"/>
    <x v="1"/>
    <s v="M"/>
    <s v="E00-E90"/>
    <n v="14"/>
    <x v="2"/>
  </r>
  <r>
    <x v="1"/>
    <s v="75-84"/>
    <x v="1"/>
    <s v="M"/>
    <s v="F00-F99"/>
    <n v="25"/>
    <x v="10"/>
  </r>
  <r>
    <x v="1"/>
    <s v="75-84"/>
    <x v="1"/>
    <s v="M"/>
    <s v="G00-G99"/>
    <n v="50"/>
    <x v="3"/>
  </r>
  <r>
    <x v="1"/>
    <s v="75-84"/>
    <x v="1"/>
    <s v="M"/>
    <s v="I00-I99"/>
    <n v="271"/>
    <x v="8"/>
  </r>
  <r>
    <x v="1"/>
    <s v="75-84"/>
    <x v="1"/>
    <s v="M"/>
    <s v="J00-J99"/>
    <n v="103"/>
    <x v="4"/>
  </r>
  <r>
    <x v="1"/>
    <s v="75-84"/>
    <x v="1"/>
    <s v="M"/>
    <s v="K00-K93"/>
    <n v="27"/>
    <x v="9"/>
  </r>
  <r>
    <x v="1"/>
    <s v="75-84"/>
    <x v="1"/>
    <s v="M"/>
    <s v="M00-M99"/>
    <n v="1"/>
    <x v="5"/>
  </r>
  <r>
    <x v="1"/>
    <s v="75-84"/>
    <x v="1"/>
    <s v="M"/>
    <s v="N00-N99"/>
    <n v="15"/>
    <x v="11"/>
  </r>
  <r>
    <x v="1"/>
    <s v="75-84"/>
    <x v="1"/>
    <s v="M"/>
    <s v="Q00-Q99"/>
    <n v="1"/>
    <x v="5"/>
  </r>
  <r>
    <x v="1"/>
    <s v="75-84"/>
    <x v="1"/>
    <s v="M"/>
    <s v="R00-R99"/>
    <n v="21"/>
    <x v="5"/>
  </r>
  <r>
    <x v="1"/>
    <s v="75-84"/>
    <x v="1"/>
    <s v="M"/>
    <s v="V01-Y98"/>
    <n v="19"/>
    <x v="6"/>
  </r>
  <r>
    <x v="1"/>
    <s v="85+"/>
    <x v="1"/>
    <s v="F"/>
    <s v="A00-B99"/>
    <n v="34"/>
    <x v="0"/>
  </r>
  <r>
    <x v="1"/>
    <s v="85+"/>
    <x v="1"/>
    <s v="F"/>
    <s v="C00-D48"/>
    <n v="131"/>
    <x v="1"/>
  </r>
  <r>
    <x v="1"/>
    <s v="85+"/>
    <x v="1"/>
    <s v="F"/>
    <s v="D50-D89"/>
    <n v="4"/>
    <x v="5"/>
  </r>
  <r>
    <x v="1"/>
    <s v="85+"/>
    <x v="1"/>
    <s v="F"/>
    <s v="E00-E90"/>
    <n v="35"/>
    <x v="2"/>
  </r>
  <r>
    <x v="1"/>
    <s v="85+"/>
    <x v="1"/>
    <s v="F"/>
    <s v="F00-F99"/>
    <n v="72"/>
    <x v="10"/>
  </r>
  <r>
    <x v="1"/>
    <s v="85+"/>
    <x v="1"/>
    <s v="F"/>
    <s v="G00-G99"/>
    <n v="41"/>
    <x v="3"/>
  </r>
  <r>
    <x v="1"/>
    <s v="85+"/>
    <x v="1"/>
    <s v="F"/>
    <s v="I00-I99"/>
    <n v="451"/>
    <x v="8"/>
  </r>
  <r>
    <x v="1"/>
    <s v="85+"/>
    <x v="1"/>
    <s v="F"/>
    <s v="J00-J99"/>
    <n v="113"/>
    <x v="4"/>
  </r>
  <r>
    <x v="1"/>
    <s v="85+"/>
    <x v="1"/>
    <s v="F"/>
    <s v="K00-K93"/>
    <n v="44"/>
    <x v="9"/>
  </r>
  <r>
    <x v="1"/>
    <s v="85+"/>
    <x v="1"/>
    <s v="F"/>
    <s v="L00-L99"/>
    <n v="6"/>
    <x v="5"/>
  </r>
  <r>
    <x v="1"/>
    <s v="85+"/>
    <x v="1"/>
    <s v="F"/>
    <s v="M00-M99"/>
    <n v="2"/>
    <x v="5"/>
  </r>
  <r>
    <x v="1"/>
    <s v="85+"/>
    <x v="1"/>
    <s v="F"/>
    <s v="N00-N99"/>
    <n v="46"/>
    <x v="11"/>
  </r>
  <r>
    <x v="1"/>
    <s v="85+"/>
    <x v="1"/>
    <s v="F"/>
    <s v="R00-R99"/>
    <n v="45"/>
    <x v="5"/>
  </r>
  <r>
    <x v="1"/>
    <s v="85+"/>
    <x v="1"/>
    <s v="F"/>
    <s v="V01-Y98"/>
    <n v="43"/>
    <x v="6"/>
  </r>
  <r>
    <x v="1"/>
    <s v="85+"/>
    <x v="1"/>
    <s v="M"/>
    <s v="A00-B99"/>
    <n v="7"/>
    <x v="0"/>
  </r>
  <r>
    <x v="1"/>
    <s v="85+"/>
    <x v="1"/>
    <s v="M"/>
    <s v="C00-D48"/>
    <n v="114"/>
    <x v="1"/>
  </r>
  <r>
    <x v="1"/>
    <s v="85+"/>
    <x v="1"/>
    <s v="M"/>
    <s v="D50-D89"/>
    <n v="6"/>
    <x v="5"/>
  </r>
  <r>
    <x v="1"/>
    <s v="85+"/>
    <x v="1"/>
    <s v="M"/>
    <s v="E00-E90"/>
    <n v="13"/>
    <x v="2"/>
  </r>
  <r>
    <x v="1"/>
    <s v="85+"/>
    <x v="1"/>
    <s v="M"/>
    <s v="F00-F99"/>
    <n v="22"/>
    <x v="10"/>
  </r>
  <r>
    <x v="1"/>
    <s v="85+"/>
    <x v="1"/>
    <s v="M"/>
    <s v="G00-G99"/>
    <n v="16"/>
    <x v="3"/>
  </r>
  <r>
    <x v="1"/>
    <s v="85+"/>
    <x v="1"/>
    <s v="M"/>
    <s v="I00-I99"/>
    <n v="201"/>
    <x v="8"/>
  </r>
  <r>
    <x v="1"/>
    <s v="85+"/>
    <x v="1"/>
    <s v="M"/>
    <s v="J00-J99"/>
    <n v="82"/>
    <x v="4"/>
  </r>
  <r>
    <x v="1"/>
    <s v="85+"/>
    <x v="1"/>
    <s v="M"/>
    <s v="K00-K93"/>
    <n v="16"/>
    <x v="9"/>
  </r>
  <r>
    <x v="1"/>
    <s v="85+"/>
    <x v="1"/>
    <s v="M"/>
    <s v="L00-L99"/>
    <n v="1"/>
    <x v="5"/>
  </r>
  <r>
    <x v="1"/>
    <s v="85+"/>
    <x v="1"/>
    <s v="M"/>
    <s v="M00-M99"/>
    <n v="1"/>
    <x v="5"/>
  </r>
  <r>
    <x v="1"/>
    <s v="85+"/>
    <x v="1"/>
    <s v="M"/>
    <s v="N00-N99"/>
    <n v="19"/>
    <x v="11"/>
  </r>
  <r>
    <x v="1"/>
    <s v="85+"/>
    <x v="1"/>
    <s v="M"/>
    <s v="R00-R99"/>
    <n v="8"/>
    <x v="5"/>
  </r>
  <r>
    <x v="1"/>
    <s v="85+"/>
    <x v="1"/>
    <s v="M"/>
    <s v="V01-Y98"/>
    <n v="14"/>
    <x v="6"/>
  </r>
  <r>
    <x v="2"/>
    <s v="0-24"/>
    <x v="0"/>
    <s v="F"/>
    <s v="C00-D48"/>
    <n v="1"/>
    <x v="1"/>
  </r>
  <r>
    <x v="2"/>
    <s v="0-24"/>
    <x v="0"/>
    <s v="F"/>
    <s v="G00-G99"/>
    <n v="1"/>
    <x v="3"/>
  </r>
  <r>
    <x v="2"/>
    <s v="0-24"/>
    <x v="0"/>
    <s v="F"/>
    <s v="J00-J99"/>
    <n v="1"/>
    <x v="4"/>
  </r>
  <r>
    <x v="2"/>
    <s v="0-24"/>
    <x v="0"/>
    <s v="F"/>
    <s v="K00-K93"/>
    <n v="1"/>
    <x v="9"/>
  </r>
  <r>
    <x v="2"/>
    <s v="0-24"/>
    <x v="0"/>
    <s v="F"/>
    <s v="P00-P96"/>
    <n v="2"/>
    <x v="5"/>
  </r>
  <r>
    <x v="2"/>
    <s v="0-24"/>
    <x v="0"/>
    <s v="F"/>
    <s v="Q00-Q99"/>
    <n v="2"/>
    <x v="5"/>
  </r>
  <r>
    <x v="2"/>
    <s v="0-24"/>
    <x v="0"/>
    <s v="F"/>
    <s v="R00-R99"/>
    <n v="2"/>
    <x v="5"/>
  </r>
  <r>
    <x v="2"/>
    <s v="0-24"/>
    <x v="0"/>
    <s v="F"/>
    <s v="V01-Y98"/>
    <n v="5"/>
    <x v="6"/>
  </r>
  <r>
    <x v="2"/>
    <s v="0-24"/>
    <x v="0"/>
    <s v="M"/>
    <s v="C00-D48"/>
    <n v="2"/>
    <x v="1"/>
  </r>
  <r>
    <x v="2"/>
    <s v="0-24"/>
    <x v="0"/>
    <s v="M"/>
    <s v="E00-E90"/>
    <n v="2"/>
    <x v="2"/>
  </r>
  <r>
    <x v="2"/>
    <s v="0-24"/>
    <x v="0"/>
    <s v="M"/>
    <s v="G00-G99"/>
    <n v="1"/>
    <x v="3"/>
  </r>
  <r>
    <x v="2"/>
    <s v="0-24"/>
    <x v="0"/>
    <s v="M"/>
    <s v="I00-I99"/>
    <n v="1"/>
    <x v="8"/>
  </r>
  <r>
    <x v="2"/>
    <s v="0-24"/>
    <x v="0"/>
    <s v="M"/>
    <s v="P00-P96"/>
    <n v="2"/>
    <x v="5"/>
  </r>
  <r>
    <x v="2"/>
    <s v="0-24"/>
    <x v="0"/>
    <s v="M"/>
    <s v="Q00-Q99"/>
    <n v="4"/>
    <x v="5"/>
  </r>
  <r>
    <x v="2"/>
    <s v="0-24"/>
    <x v="0"/>
    <s v="M"/>
    <s v="R00-R99"/>
    <n v="7"/>
    <x v="5"/>
  </r>
  <r>
    <x v="2"/>
    <s v="0-24"/>
    <x v="0"/>
    <s v="M"/>
    <s v="V01-Y98"/>
    <n v="13"/>
    <x v="6"/>
  </r>
  <r>
    <x v="2"/>
    <s v="25-44"/>
    <x v="0"/>
    <s v="F"/>
    <s v="A00-B99"/>
    <n v="2"/>
    <x v="0"/>
  </r>
  <r>
    <x v="2"/>
    <s v="25-44"/>
    <x v="0"/>
    <s v="F"/>
    <s v="C00-D48"/>
    <n v="13"/>
    <x v="1"/>
  </r>
  <r>
    <x v="2"/>
    <s v="25-44"/>
    <x v="0"/>
    <s v="F"/>
    <s v="G00-G99"/>
    <n v="1"/>
    <x v="3"/>
  </r>
  <r>
    <x v="2"/>
    <s v="25-44"/>
    <x v="0"/>
    <s v="F"/>
    <s v="I00-I99"/>
    <n v="2"/>
    <x v="8"/>
  </r>
  <r>
    <x v="2"/>
    <s v="25-44"/>
    <x v="0"/>
    <s v="F"/>
    <s v="K00-K93"/>
    <n v="2"/>
    <x v="9"/>
  </r>
  <r>
    <x v="2"/>
    <s v="25-44"/>
    <x v="0"/>
    <s v="F"/>
    <s v="R00-R99"/>
    <n v="6"/>
    <x v="5"/>
  </r>
  <r>
    <x v="2"/>
    <s v="25-44"/>
    <x v="0"/>
    <s v="F"/>
    <s v="V01-Y98"/>
    <n v="13"/>
    <x v="6"/>
  </r>
  <r>
    <x v="2"/>
    <s v="25-44"/>
    <x v="0"/>
    <s v="M"/>
    <s v="A00-B99"/>
    <n v="1"/>
    <x v="0"/>
  </r>
  <r>
    <x v="2"/>
    <s v="25-44"/>
    <x v="0"/>
    <s v="M"/>
    <s v="C00-D48"/>
    <n v="8"/>
    <x v="1"/>
  </r>
  <r>
    <x v="2"/>
    <s v="25-44"/>
    <x v="0"/>
    <s v="M"/>
    <s v="F00-F99"/>
    <n v="2"/>
    <x v="10"/>
  </r>
  <r>
    <x v="2"/>
    <s v="25-44"/>
    <x v="0"/>
    <s v="M"/>
    <s v="G00-G99"/>
    <n v="5"/>
    <x v="3"/>
  </r>
  <r>
    <x v="2"/>
    <s v="25-44"/>
    <x v="0"/>
    <s v="M"/>
    <s v="I00-I99"/>
    <n v="4"/>
    <x v="8"/>
  </r>
  <r>
    <x v="2"/>
    <s v="25-44"/>
    <x v="0"/>
    <s v="M"/>
    <s v="J00-J99"/>
    <n v="1"/>
    <x v="4"/>
  </r>
  <r>
    <x v="2"/>
    <s v="25-44"/>
    <x v="0"/>
    <s v="M"/>
    <s v="K00-K93"/>
    <n v="3"/>
    <x v="9"/>
  </r>
  <r>
    <x v="2"/>
    <s v="25-44"/>
    <x v="0"/>
    <s v="M"/>
    <s v="Q00-Q99"/>
    <n v="1"/>
    <x v="5"/>
  </r>
  <r>
    <x v="2"/>
    <s v="25-44"/>
    <x v="0"/>
    <s v="M"/>
    <s v="R00-R99"/>
    <n v="9"/>
    <x v="5"/>
  </r>
  <r>
    <x v="2"/>
    <s v="25-44"/>
    <x v="0"/>
    <s v="M"/>
    <s v="V01-Y98"/>
    <n v="40"/>
    <x v="6"/>
  </r>
  <r>
    <x v="2"/>
    <s v="45-64"/>
    <x v="0"/>
    <s v="F"/>
    <s v="A00-B99"/>
    <n v="6"/>
    <x v="0"/>
  </r>
  <r>
    <x v="2"/>
    <s v="45-64"/>
    <x v="0"/>
    <s v="F"/>
    <s v="C00-D48"/>
    <n v="128"/>
    <x v="1"/>
  </r>
  <r>
    <x v="2"/>
    <s v="45-64"/>
    <x v="0"/>
    <s v="F"/>
    <s v="E00-E90"/>
    <n v="3"/>
    <x v="2"/>
  </r>
  <r>
    <x v="2"/>
    <s v="45-64"/>
    <x v="0"/>
    <s v="F"/>
    <s v="F00-F99"/>
    <n v="3"/>
    <x v="10"/>
  </r>
  <r>
    <x v="2"/>
    <s v="45-64"/>
    <x v="0"/>
    <s v="F"/>
    <s v="G00-G99"/>
    <n v="11"/>
    <x v="3"/>
  </r>
  <r>
    <x v="2"/>
    <s v="45-64"/>
    <x v="0"/>
    <s v="F"/>
    <s v="I00-I99"/>
    <n v="31"/>
    <x v="8"/>
  </r>
  <r>
    <x v="2"/>
    <s v="45-64"/>
    <x v="0"/>
    <s v="F"/>
    <s v="J00-J99"/>
    <n v="6"/>
    <x v="4"/>
  </r>
  <r>
    <x v="2"/>
    <s v="45-64"/>
    <x v="0"/>
    <s v="F"/>
    <s v="K00-K93"/>
    <n v="13"/>
    <x v="9"/>
  </r>
  <r>
    <x v="2"/>
    <s v="45-64"/>
    <x v="0"/>
    <s v="F"/>
    <s v="L00-L99"/>
    <n v="2"/>
    <x v="5"/>
  </r>
  <r>
    <x v="2"/>
    <s v="45-64"/>
    <x v="0"/>
    <s v="F"/>
    <s v="M00-M99"/>
    <n v="3"/>
    <x v="5"/>
  </r>
  <r>
    <x v="2"/>
    <s v="45-64"/>
    <x v="0"/>
    <s v="F"/>
    <s v="N00-N99"/>
    <n v="3"/>
    <x v="11"/>
  </r>
  <r>
    <x v="2"/>
    <s v="45-64"/>
    <x v="0"/>
    <s v="F"/>
    <s v="Q00-Q99"/>
    <n v="1"/>
    <x v="5"/>
  </r>
  <r>
    <x v="2"/>
    <s v="45-64"/>
    <x v="0"/>
    <s v="F"/>
    <s v="R00-R99"/>
    <n v="12"/>
    <x v="5"/>
  </r>
  <r>
    <x v="2"/>
    <s v="45-64"/>
    <x v="0"/>
    <s v="F"/>
    <s v="V01-Y98"/>
    <n v="18"/>
    <x v="6"/>
  </r>
  <r>
    <x v="2"/>
    <s v="45-64"/>
    <x v="0"/>
    <s v="M"/>
    <s v="A00-B99"/>
    <n v="3"/>
    <x v="0"/>
  </r>
  <r>
    <x v="2"/>
    <s v="45-64"/>
    <x v="0"/>
    <s v="M"/>
    <s v="C00-D48"/>
    <n v="186"/>
    <x v="1"/>
  </r>
  <r>
    <x v="2"/>
    <s v="45-64"/>
    <x v="0"/>
    <s v="M"/>
    <s v="D50-D89"/>
    <n v="1"/>
    <x v="5"/>
  </r>
  <r>
    <x v="2"/>
    <s v="45-64"/>
    <x v="0"/>
    <s v="M"/>
    <s v="E00-E90"/>
    <n v="13"/>
    <x v="2"/>
  </r>
  <r>
    <x v="2"/>
    <s v="45-64"/>
    <x v="0"/>
    <s v="M"/>
    <s v="F00-F99"/>
    <n v="7"/>
    <x v="10"/>
  </r>
  <r>
    <x v="2"/>
    <s v="45-64"/>
    <x v="0"/>
    <s v="M"/>
    <s v="G00-G99"/>
    <n v="8"/>
    <x v="3"/>
  </r>
  <r>
    <x v="2"/>
    <s v="45-64"/>
    <x v="0"/>
    <s v="M"/>
    <s v="I00-I99"/>
    <n v="75"/>
    <x v="8"/>
  </r>
  <r>
    <x v="2"/>
    <s v="45-64"/>
    <x v="0"/>
    <s v="M"/>
    <s v="J00-J99"/>
    <n v="19"/>
    <x v="4"/>
  </r>
  <r>
    <x v="2"/>
    <s v="45-64"/>
    <x v="0"/>
    <s v="M"/>
    <s v="K00-K93"/>
    <n v="18"/>
    <x v="9"/>
  </r>
  <r>
    <x v="2"/>
    <s v="45-64"/>
    <x v="0"/>
    <s v="M"/>
    <s v="L00-L99"/>
    <n v="1"/>
    <x v="5"/>
  </r>
  <r>
    <x v="2"/>
    <s v="45-64"/>
    <x v="0"/>
    <s v="M"/>
    <s v="N00-N99"/>
    <n v="2"/>
    <x v="11"/>
  </r>
  <r>
    <x v="2"/>
    <s v="45-64"/>
    <x v="0"/>
    <s v="M"/>
    <s v="Q00-Q99"/>
    <n v="2"/>
    <x v="5"/>
  </r>
  <r>
    <x v="2"/>
    <s v="45-64"/>
    <x v="0"/>
    <s v="M"/>
    <s v="R00-R99"/>
    <n v="26"/>
    <x v="5"/>
  </r>
  <r>
    <x v="2"/>
    <s v="45-64"/>
    <x v="0"/>
    <s v="M"/>
    <s v="V01-Y98"/>
    <n v="53"/>
    <x v="6"/>
  </r>
  <r>
    <x v="2"/>
    <s v="65-74"/>
    <x v="1"/>
    <s v="F"/>
    <s v="A00-B99"/>
    <n v="3"/>
    <x v="0"/>
  </r>
  <r>
    <x v="2"/>
    <s v="65-74"/>
    <x v="1"/>
    <s v="F"/>
    <s v="C00-D48"/>
    <n v="130"/>
    <x v="1"/>
  </r>
  <r>
    <x v="2"/>
    <s v="65-74"/>
    <x v="1"/>
    <s v="F"/>
    <s v="D50-D89"/>
    <n v="1"/>
    <x v="5"/>
  </r>
  <r>
    <x v="2"/>
    <s v="65-74"/>
    <x v="1"/>
    <s v="F"/>
    <s v="E00-E90"/>
    <n v="6"/>
    <x v="2"/>
  </r>
  <r>
    <x v="2"/>
    <s v="65-74"/>
    <x v="1"/>
    <s v="F"/>
    <s v="F00-F99"/>
    <n v="5"/>
    <x v="10"/>
  </r>
  <r>
    <x v="2"/>
    <s v="65-74"/>
    <x v="1"/>
    <s v="F"/>
    <s v="G00-G99"/>
    <n v="13"/>
    <x v="3"/>
  </r>
  <r>
    <x v="2"/>
    <s v="65-74"/>
    <x v="1"/>
    <s v="F"/>
    <s v="I00-I99"/>
    <n v="62"/>
    <x v="8"/>
  </r>
  <r>
    <x v="2"/>
    <s v="65-74"/>
    <x v="1"/>
    <s v="F"/>
    <s v="J00-J99"/>
    <n v="11"/>
    <x v="4"/>
  </r>
  <r>
    <x v="2"/>
    <s v="65-74"/>
    <x v="1"/>
    <s v="F"/>
    <s v="K00-K93"/>
    <n v="13"/>
    <x v="9"/>
  </r>
  <r>
    <x v="2"/>
    <s v="65-74"/>
    <x v="1"/>
    <s v="F"/>
    <s v="M00-M99"/>
    <n v="2"/>
    <x v="5"/>
  </r>
  <r>
    <x v="2"/>
    <s v="65-74"/>
    <x v="1"/>
    <s v="F"/>
    <s v="N00-N99"/>
    <n v="1"/>
    <x v="11"/>
  </r>
  <r>
    <x v="2"/>
    <s v="65-74"/>
    <x v="1"/>
    <s v="F"/>
    <s v="Q00-Q99"/>
    <n v="1"/>
    <x v="5"/>
  </r>
  <r>
    <x v="2"/>
    <s v="65-74"/>
    <x v="1"/>
    <s v="F"/>
    <s v="R00-R99"/>
    <n v="10"/>
    <x v="5"/>
  </r>
  <r>
    <x v="2"/>
    <s v="65-74"/>
    <x v="1"/>
    <s v="F"/>
    <s v="V01-Y98"/>
    <n v="12"/>
    <x v="6"/>
  </r>
  <r>
    <x v="2"/>
    <s v="65-74"/>
    <x v="1"/>
    <s v="M"/>
    <s v="A00-B99"/>
    <n v="6"/>
    <x v="0"/>
  </r>
  <r>
    <x v="2"/>
    <s v="65-74"/>
    <x v="1"/>
    <s v="M"/>
    <s v="C00-D48"/>
    <n v="206"/>
    <x v="1"/>
  </r>
  <r>
    <x v="2"/>
    <s v="65-74"/>
    <x v="1"/>
    <s v="M"/>
    <s v="D50-D89"/>
    <n v="1"/>
    <x v="5"/>
  </r>
  <r>
    <x v="2"/>
    <s v="65-74"/>
    <x v="1"/>
    <s v="M"/>
    <s v="E00-E90"/>
    <n v="7"/>
    <x v="2"/>
  </r>
  <r>
    <x v="2"/>
    <s v="65-74"/>
    <x v="1"/>
    <s v="M"/>
    <s v="F00-F99"/>
    <n v="7"/>
    <x v="10"/>
  </r>
  <r>
    <x v="2"/>
    <s v="65-74"/>
    <x v="1"/>
    <s v="M"/>
    <s v="G00-G99"/>
    <n v="11"/>
    <x v="3"/>
  </r>
  <r>
    <x v="2"/>
    <s v="65-74"/>
    <x v="1"/>
    <s v="M"/>
    <s v="I00-I99"/>
    <n v="94"/>
    <x v="8"/>
  </r>
  <r>
    <x v="2"/>
    <s v="65-74"/>
    <x v="1"/>
    <s v="M"/>
    <s v="J00-J99"/>
    <n v="33"/>
    <x v="4"/>
  </r>
  <r>
    <x v="2"/>
    <s v="65-74"/>
    <x v="1"/>
    <s v="M"/>
    <s v="K00-K93"/>
    <n v="13"/>
    <x v="9"/>
  </r>
  <r>
    <x v="2"/>
    <s v="65-74"/>
    <x v="1"/>
    <s v="M"/>
    <s v="L00-L99"/>
    <n v="1"/>
    <x v="5"/>
  </r>
  <r>
    <x v="2"/>
    <s v="65-74"/>
    <x v="1"/>
    <s v="M"/>
    <s v="M00-M99"/>
    <n v="3"/>
    <x v="5"/>
  </r>
  <r>
    <x v="2"/>
    <s v="65-74"/>
    <x v="1"/>
    <s v="M"/>
    <s v="N00-N99"/>
    <n v="5"/>
    <x v="11"/>
  </r>
  <r>
    <x v="2"/>
    <s v="65-74"/>
    <x v="1"/>
    <s v="M"/>
    <s v="R00-R99"/>
    <n v="22"/>
    <x v="5"/>
  </r>
  <r>
    <x v="2"/>
    <s v="65-74"/>
    <x v="1"/>
    <s v="M"/>
    <s v="V01-Y98"/>
    <n v="13"/>
    <x v="6"/>
  </r>
  <r>
    <x v="2"/>
    <s v="75-84"/>
    <x v="1"/>
    <s v="F"/>
    <s v="A00-B99"/>
    <n v="15"/>
    <x v="0"/>
  </r>
  <r>
    <x v="2"/>
    <s v="75-84"/>
    <x v="1"/>
    <s v="F"/>
    <s v="C00-D48"/>
    <n v="183"/>
    <x v="1"/>
  </r>
  <r>
    <x v="2"/>
    <s v="75-84"/>
    <x v="1"/>
    <s v="F"/>
    <s v="D50-D89"/>
    <n v="3"/>
    <x v="5"/>
  </r>
  <r>
    <x v="2"/>
    <s v="75-84"/>
    <x v="1"/>
    <s v="F"/>
    <s v="E00-E90"/>
    <n v="14"/>
    <x v="2"/>
  </r>
  <r>
    <x v="2"/>
    <s v="75-84"/>
    <x v="1"/>
    <s v="F"/>
    <s v="F00-F99"/>
    <n v="30"/>
    <x v="10"/>
  </r>
  <r>
    <x v="2"/>
    <s v="75-84"/>
    <x v="1"/>
    <s v="F"/>
    <s v="G00-G99"/>
    <n v="54"/>
    <x v="3"/>
  </r>
  <r>
    <x v="2"/>
    <s v="75-84"/>
    <x v="1"/>
    <s v="F"/>
    <s v="I00-I99"/>
    <n v="201"/>
    <x v="8"/>
  </r>
  <r>
    <x v="2"/>
    <s v="75-84"/>
    <x v="1"/>
    <s v="F"/>
    <s v="J00-J99"/>
    <n v="46"/>
    <x v="4"/>
  </r>
  <r>
    <x v="2"/>
    <s v="75-84"/>
    <x v="1"/>
    <s v="F"/>
    <s v="K00-K93"/>
    <n v="37"/>
    <x v="9"/>
  </r>
  <r>
    <x v="2"/>
    <s v="75-84"/>
    <x v="1"/>
    <s v="F"/>
    <s v="L00-L99"/>
    <n v="1"/>
    <x v="5"/>
  </r>
  <r>
    <x v="2"/>
    <s v="75-84"/>
    <x v="1"/>
    <s v="F"/>
    <s v="M00-M99"/>
    <n v="4"/>
    <x v="5"/>
  </r>
  <r>
    <x v="2"/>
    <s v="75-84"/>
    <x v="1"/>
    <s v="F"/>
    <s v="N00-N99"/>
    <n v="23"/>
    <x v="11"/>
  </r>
  <r>
    <x v="2"/>
    <s v="75-84"/>
    <x v="1"/>
    <s v="F"/>
    <s v="Q00-Q99"/>
    <n v="1"/>
    <x v="5"/>
  </r>
  <r>
    <x v="2"/>
    <s v="75-84"/>
    <x v="1"/>
    <s v="F"/>
    <s v="R00-R99"/>
    <n v="22"/>
    <x v="5"/>
  </r>
  <r>
    <x v="2"/>
    <s v="75-84"/>
    <x v="1"/>
    <s v="F"/>
    <s v="V01-Y98"/>
    <n v="16"/>
    <x v="6"/>
  </r>
  <r>
    <x v="2"/>
    <s v="75-84"/>
    <x v="1"/>
    <s v="M"/>
    <s v="A00-B99"/>
    <n v="19"/>
    <x v="0"/>
  </r>
  <r>
    <x v="2"/>
    <s v="75-84"/>
    <x v="1"/>
    <s v="M"/>
    <s v="C00-D48"/>
    <n v="292"/>
    <x v="1"/>
  </r>
  <r>
    <x v="2"/>
    <s v="75-84"/>
    <x v="1"/>
    <s v="M"/>
    <s v="D50-D89"/>
    <n v="2"/>
    <x v="5"/>
  </r>
  <r>
    <x v="2"/>
    <s v="75-84"/>
    <x v="1"/>
    <s v="M"/>
    <s v="E00-E90"/>
    <n v="28"/>
    <x v="2"/>
  </r>
  <r>
    <x v="2"/>
    <s v="75-84"/>
    <x v="1"/>
    <s v="M"/>
    <s v="F00-F99"/>
    <n v="21"/>
    <x v="10"/>
  </r>
  <r>
    <x v="2"/>
    <s v="75-84"/>
    <x v="1"/>
    <s v="M"/>
    <s v="G00-G99"/>
    <n v="31"/>
    <x v="3"/>
  </r>
  <r>
    <x v="2"/>
    <s v="75-84"/>
    <x v="1"/>
    <s v="M"/>
    <s v="I00-I99"/>
    <n v="215"/>
    <x v="8"/>
  </r>
  <r>
    <x v="2"/>
    <s v="75-84"/>
    <x v="1"/>
    <s v="M"/>
    <s v="J00-J99"/>
    <n v="87"/>
    <x v="4"/>
  </r>
  <r>
    <x v="2"/>
    <s v="75-84"/>
    <x v="1"/>
    <s v="M"/>
    <s v="K00-K93"/>
    <n v="34"/>
    <x v="9"/>
  </r>
  <r>
    <x v="2"/>
    <s v="75-84"/>
    <x v="1"/>
    <s v="M"/>
    <s v="L00-L99"/>
    <n v="3"/>
    <x v="5"/>
  </r>
  <r>
    <x v="2"/>
    <s v="75-84"/>
    <x v="1"/>
    <s v="M"/>
    <s v="M00-M99"/>
    <n v="2"/>
    <x v="5"/>
  </r>
  <r>
    <x v="2"/>
    <s v="75-84"/>
    <x v="1"/>
    <s v="M"/>
    <s v="N00-N99"/>
    <n v="13"/>
    <x v="11"/>
  </r>
  <r>
    <x v="2"/>
    <s v="75-84"/>
    <x v="1"/>
    <s v="M"/>
    <s v="R00-R99"/>
    <n v="33"/>
    <x v="5"/>
  </r>
  <r>
    <x v="2"/>
    <s v="75-84"/>
    <x v="1"/>
    <s v="M"/>
    <s v="V01-Y98"/>
    <n v="22"/>
    <x v="6"/>
  </r>
  <r>
    <x v="2"/>
    <s v="85+"/>
    <x v="1"/>
    <s v="F"/>
    <s v="A00-B99"/>
    <n v="28"/>
    <x v="0"/>
  </r>
  <r>
    <x v="2"/>
    <s v="85+"/>
    <x v="1"/>
    <s v="F"/>
    <s v="C00-D48"/>
    <n v="126"/>
    <x v="1"/>
  </r>
  <r>
    <x v="2"/>
    <s v="85+"/>
    <x v="1"/>
    <s v="F"/>
    <s v="D50-D89"/>
    <n v="3"/>
    <x v="5"/>
  </r>
  <r>
    <x v="2"/>
    <s v="85+"/>
    <x v="1"/>
    <s v="F"/>
    <s v="E00-E90"/>
    <n v="29"/>
    <x v="2"/>
  </r>
  <r>
    <x v="2"/>
    <s v="85+"/>
    <x v="1"/>
    <s v="F"/>
    <s v="F00-F99"/>
    <n v="78"/>
    <x v="10"/>
  </r>
  <r>
    <x v="2"/>
    <s v="85+"/>
    <x v="1"/>
    <s v="F"/>
    <s v="G00-G99"/>
    <n v="40"/>
    <x v="3"/>
  </r>
  <r>
    <x v="2"/>
    <s v="85+"/>
    <x v="1"/>
    <s v="F"/>
    <s v="I00-I99"/>
    <n v="405"/>
    <x v="8"/>
  </r>
  <r>
    <x v="2"/>
    <s v="85+"/>
    <x v="1"/>
    <s v="F"/>
    <s v="J00-J99"/>
    <n v="85"/>
    <x v="4"/>
  </r>
  <r>
    <x v="2"/>
    <s v="85+"/>
    <x v="1"/>
    <s v="F"/>
    <s v="K00-K93"/>
    <n v="50"/>
    <x v="9"/>
  </r>
  <r>
    <x v="2"/>
    <s v="85+"/>
    <x v="1"/>
    <s v="F"/>
    <s v="L00-L99"/>
    <n v="9"/>
    <x v="5"/>
  </r>
  <r>
    <x v="2"/>
    <s v="85+"/>
    <x v="1"/>
    <s v="F"/>
    <s v="M00-M99"/>
    <n v="4"/>
    <x v="5"/>
  </r>
  <r>
    <x v="2"/>
    <s v="85+"/>
    <x v="1"/>
    <s v="F"/>
    <s v="N00-N99"/>
    <n v="37"/>
    <x v="11"/>
  </r>
  <r>
    <x v="2"/>
    <s v="85+"/>
    <x v="1"/>
    <s v="F"/>
    <s v="R00-R99"/>
    <n v="56"/>
    <x v="5"/>
  </r>
  <r>
    <x v="2"/>
    <s v="85+"/>
    <x v="1"/>
    <s v="F"/>
    <s v="V01-Y98"/>
    <n v="38"/>
    <x v="6"/>
  </r>
  <r>
    <x v="2"/>
    <s v="85+"/>
    <x v="1"/>
    <s v="M"/>
    <s v="A00-B99"/>
    <n v="14"/>
    <x v="0"/>
  </r>
  <r>
    <x v="2"/>
    <s v="85+"/>
    <x v="1"/>
    <s v="M"/>
    <s v="C00-D48"/>
    <n v="112"/>
    <x v="1"/>
  </r>
  <r>
    <x v="2"/>
    <s v="85+"/>
    <x v="1"/>
    <s v="M"/>
    <s v="E00-E90"/>
    <n v="8"/>
    <x v="2"/>
  </r>
  <r>
    <x v="2"/>
    <s v="85+"/>
    <x v="1"/>
    <s v="M"/>
    <s v="F00-F99"/>
    <n v="32"/>
    <x v="10"/>
  </r>
  <r>
    <x v="2"/>
    <s v="85+"/>
    <x v="1"/>
    <s v="M"/>
    <s v="G00-G99"/>
    <n v="20"/>
    <x v="3"/>
  </r>
  <r>
    <x v="2"/>
    <s v="85+"/>
    <x v="1"/>
    <s v="M"/>
    <s v="I00-I99"/>
    <n v="210"/>
    <x v="8"/>
  </r>
  <r>
    <x v="2"/>
    <s v="85+"/>
    <x v="1"/>
    <s v="M"/>
    <s v="J00-J99"/>
    <n v="94"/>
    <x v="4"/>
  </r>
  <r>
    <x v="2"/>
    <s v="85+"/>
    <x v="1"/>
    <s v="M"/>
    <s v="K00-K93"/>
    <n v="26"/>
    <x v="9"/>
  </r>
  <r>
    <x v="2"/>
    <s v="85+"/>
    <x v="1"/>
    <s v="M"/>
    <s v="L00-L99"/>
    <n v="1"/>
    <x v="5"/>
  </r>
  <r>
    <x v="2"/>
    <s v="85+"/>
    <x v="1"/>
    <s v="M"/>
    <s v="N00-N99"/>
    <n v="32"/>
    <x v="11"/>
  </r>
  <r>
    <x v="2"/>
    <s v="85+"/>
    <x v="1"/>
    <s v="M"/>
    <s v="R00-R99"/>
    <n v="28"/>
    <x v="5"/>
  </r>
  <r>
    <x v="2"/>
    <s v="85+"/>
    <x v="1"/>
    <s v="M"/>
    <s v="V01-Y98"/>
    <n v="18"/>
    <x v="6"/>
  </r>
  <r>
    <x v="3"/>
    <s v="0-24"/>
    <x v="0"/>
    <s v="F"/>
    <s v="C00-D48"/>
    <n v="2"/>
    <x v="1"/>
  </r>
  <r>
    <x v="3"/>
    <s v="0-24"/>
    <x v="0"/>
    <s v="F"/>
    <s v="I00-I99"/>
    <n v="3"/>
    <x v="8"/>
  </r>
  <r>
    <x v="3"/>
    <s v="0-24"/>
    <x v="0"/>
    <s v="F"/>
    <s v="P00-P96"/>
    <n v="4"/>
    <x v="5"/>
  </r>
  <r>
    <x v="3"/>
    <s v="0-24"/>
    <x v="0"/>
    <s v="F"/>
    <s v="Q00-Q99"/>
    <n v="5"/>
    <x v="5"/>
  </r>
  <r>
    <x v="3"/>
    <s v="0-24"/>
    <x v="0"/>
    <s v="F"/>
    <s v="R00-R99"/>
    <n v="5"/>
    <x v="5"/>
  </r>
  <r>
    <x v="3"/>
    <s v="0-24"/>
    <x v="0"/>
    <s v="F"/>
    <s v="V01-Y98"/>
    <n v="5"/>
    <x v="6"/>
  </r>
  <r>
    <x v="3"/>
    <s v="0-24"/>
    <x v="0"/>
    <s v="M"/>
    <s v="C00-D48"/>
    <n v="1"/>
    <x v="1"/>
  </r>
  <r>
    <x v="3"/>
    <s v="0-24"/>
    <x v="0"/>
    <s v="M"/>
    <s v="F00-F99"/>
    <n v="1"/>
    <x v="10"/>
  </r>
  <r>
    <x v="3"/>
    <s v="0-24"/>
    <x v="0"/>
    <s v="M"/>
    <s v="G00-G99"/>
    <n v="1"/>
    <x v="3"/>
  </r>
  <r>
    <x v="3"/>
    <s v="0-24"/>
    <x v="0"/>
    <s v="M"/>
    <s v="I00-I99"/>
    <n v="1"/>
    <x v="8"/>
  </r>
  <r>
    <x v="3"/>
    <s v="0-24"/>
    <x v="0"/>
    <s v="M"/>
    <s v="M00-M99"/>
    <n v="1"/>
    <x v="5"/>
  </r>
  <r>
    <x v="3"/>
    <s v="0-24"/>
    <x v="0"/>
    <s v="M"/>
    <s v="P00-P96"/>
    <n v="9"/>
    <x v="5"/>
  </r>
  <r>
    <x v="3"/>
    <s v="0-24"/>
    <x v="0"/>
    <s v="M"/>
    <s v="Q00-Q99"/>
    <n v="9"/>
    <x v="5"/>
  </r>
  <r>
    <x v="3"/>
    <s v="0-24"/>
    <x v="0"/>
    <s v="M"/>
    <s v="R00-R99"/>
    <n v="5"/>
    <x v="5"/>
  </r>
  <r>
    <x v="3"/>
    <s v="0-24"/>
    <x v="0"/>
    <s v="M"/>
    <s v="V01-Y98"/>
    <n v="10"/>
    <x v="6"/>
  </r>
  <r>
    <x v="3"/>
    <s v="25-44"/>
    <x v="0"/>
    <s v="F"/>
    <s v="C00-D48"/>
    <n v="8"/>
    <x v="1"/>
  </r>
  <r>
    <x v="3"/>
    <s v="25-44"/>
    <x v="0"/>
    <s v="F"/>
    <s v="G00-G99"/>
    <n v="2"/>
    <x v="3"/>
  </r>
  <r>
    <x v="3"/>
    <s v="25-44"/>
    <x v="0"/>
    <s v="F"/>
    <s v="I00-I99"/>
    <n v="2"/>
    <x v="8"/>
  </r>
  <r>
    <x v="3"/>
    <s v="25-44"/>
    <x v="0"/>
    <s v="F"/>
    <s v="R00-R99"/>
    <n v="2"/>
    <x v="5"/>
  </r>
  <r>
    <x v="3"/>
    <s v="25-44"/>
    <x v="0"/>
    <s v="F"/>
    <s v="V01-Y98"/>
    <n v="6"/>
    <x v="6"/>
  </r>
  <r>
    <x v="3"/>
    <s v="25-44"/>
    <x v="0"/>
    <s v="M"/>
    <s v="A00-B99"/>
    <n v="1"/>
    <x v="0"/>
  </r>
  <r>
    <x v="3"/>
    <s v="25-44"/>
    <x v="0"/>
    <s v="M"/>
    <s v="C00-D48"/>
    <n v="10"/>
    <x v="1"/>
  </r>
  <r>
    <x v="3"/>
    <s v="25-44"/>
    <x v="0"/>
    <s v="M"/>
    <s v="G00-G99"/>
    <n v="4"/>
    <x v="3"/>
  </r>
  <r>
    <x v="3"/>
    <s v="25-44"/>
    <x v="0"/>
    <s v="M"/>
    <s v="I00-I99"/>
    <n v="7"/>
    <x v="8"/>
  </r>
  <r>
    <x v="3"/>
    <s v="25-44"/>
    <x v="0"/>
    <s v="M"/>
    <s v="K00-K93"/>
    <n v="4"/>
    <x v="9"/>
  </r>
  <r>
    <x v="3"/>
    <s v="25-44"/>
    <x v="0"/>
    <s v="M"/>
    <s v="Q00-Q99"/>
    <n v="3"/>
    <x v="5"/>
  </r>
  <r>
    <x v="3"/>
    <s v="25-44"/>
    <x v="0"/>
    <s v="M"/>
    <s v="R00-R99"/>
    <n v="7"/>
    <x v="5"/>
  </r>
  <r>
    <x v="3"/>
    <s v="25-44"/>
    <x v="0"/>
    <s v="M"/>
    <s v="V01-Y98"/>
    <n v="39"/>
    <x v="6"/>
  </r>
  <r>
    <x v="3"/>
    <s v="45-64"/>
    <x v="0"/>
    <s v="F"/>
    <s v="A00-B99"/>
    <n v="5"/>
    <x v="0"/>
  </r>
  <r>
    <x v="3"/>
    <s v="45-64"/>
    <x v="0"/>
    <s v="F"/>
    <s v="C00-D48"/>
    <n v="141"/>
    <x v="1"/>
  </r>
  <r>
    <x v="3"/>
    <s v="45-64"/>
    <x v="0"/>
    <s v="F"/>
    <s v="D50-D89"/>
    <n v="1"/>
    <x v="5"/>
  </r>
  <r>
    <x v="3"/>
    <s v="45-64"/>
    <x v="0"/>
    <s v="F"/>
    <s v="E00-E90"/>
    <n v="2"/>
    <x v="2"/>
  </r>
  <r>
    <x v="3"/>
    <s v="45-64"/>
    <x v="0"/>
    <s v="F"/>
    <s v="F00-F99"/>
    <n v="5"/>
    <x v="10"/>
  </r>
  <r>
    <x v="3"/>
    <s v="45-64"/>
    <x v="0"/>
    <s v="F"/>
    <s v="G00-G99"/>
    <n v="9"/>
    <x v="3"/>
  </r>
  <r>
    <x v="3"/>
    <s v="45-64"/>
    <x v="0"/>
    <s v="F"/>
    <s v="I00-I99"/>
    <n v="24"/>
    <x v="8"/>
  </r>
  <r>
    <x v="3"/>
    <s v="45-64"/>
    <x v="0"/>
    <s v="F"/>
    <s v="J00-J99"/>
    <n v="12"/>
    <x v="4"/>
  </r>
  <r>
    <x v="3"/>
    <s v="45-64"/>
    <x v="0"/>
    <s v="F"/>
    <s v="K00-K93"/>
    <n v="9"/>
    <x v="9"/>
  </r>
  <r>
    <x v="3"/>
    <s v="45-64"/>
    <x v="0"/>
    <s v="F"/>
    <s v="L00-L99"/>
    <n v="1"/>
    <x v="5"/>
  </r>
  <r>
    <x v="3"/>
    <s v="45-64"/>
    <x v="0"/>
    <s v="F"/>
    <s v="M00-M99"/>
    <n v="1"/>
    <x v="5"/>
  </r>
  <r>
    <x v="3"/>
    <s v="45-64"/>
    <x v="0"/>
    <s v="F"/>
    <s v="N00-N99"/>
    <n v="1"/>
    <x v="11"/>
  </r>
  <r>
    <x v="3"/>
    <s v="45-64"/>
    <x v="0"/>
    <s v="F"/>
    <s v="Q00-Q99"/>
    <n v="1"/>
    <x v="5"/>
  </r>
  <r>
    <x v="3"/>
    <s v="45-64"/>
    <x v="0"/>
    <s v="F"/>
    <s v="R00-R99"/>
    <n v="2"/>
    <x v="5"/>
  </r>
  <r>
    <x v="3"/>
    <s v="45-64"/>
    <x v="0"/>
    <s v="F"/>
    <s v="V01-Y98"/>
    <n v="16"/>
    <x v="6"/>
  </r>
  <r>
    <x v="3"/>
    <s v="45-64"/>
    <x v="0"/>
    <s v="M"/>
    <s v="A00-B99"/>
    <n v="8"/>
    <x v="0"/>
  </r>
  <r>
    <x v="3"/>
    <s v="45-64"/>
    <x v="0"/>
    <s v="M"/>
    <s v="C00-D48"/>
    <n v="156"/>
    <x v="1"/>
  </r>
  <r>
    <x v="3"/>
    <s v="45-64"/>
    <x v="0"/>
    <s v="M"/>
    <s v="D50-D89"/>
    <n v="1"/>
    <x v="5"/>
  </r>
  <r>
    <x v="3"/>
    <s v="45-64"/>
    <x v="0"/>
    <s v="M"/>
    <s v="E00-E90"/>
    <n v="1"/>
    <x v="2"/>
  </r>
  <r>
    <x v="3"/>
    <s v="45-64"/>
    <x v="0"/>
    <s v="M"/>
    <s v="F00-F99"/>
    <n v="11"/>
    <x v="10"/>
  </r>
  <r>
    <x v="3"/>
    <s v="45-64"/>
    <x v="0"/>
    <s v="M"/>
    <s v="G00-G99"/>
    <n v="8"/>
    <x v="3"/>
  </r>
  <r>
    <x v="3"/>
    <s v="45-64"/>
    <x v="0"/>
    <s v="M"/>
    <s v="I00-I99"/>
    <n v="64"/>
    <x v="8"/>
  </r>
  <r>
    <x v="3"/>
    <s v="45-64"/>
    <x v="0"/>
    <s v="M"/>
    <s v="J00-J99"/>
    <n v="10"/>
    <x v="4"/>
  </r>
  <r>
    <x v="3"/>
    <s v="45-64"/>
    <x v="0"/>
    <s v="M"/>
    <s v="K00-K93"/>
    <n v="22"/>
    <x v="9"/>
  </r>
  <r>
    <x v="3"/>
    <s v="45-64"/>
    <x v="0"/>
    <s v="M"/>
    <s v="N00-N99"/>
    <n v="2"/>
    <x v="11"/>
  </r>
  <r>
    <x v="3"/>
    <s v="45-64"/>
    <x v="0"/>
    <s v="M"/>
    <s v="Q00-Q99"/>
    <n v="2"/>
    <x v="5"/>
  </r>
  <r>
    <x v="3"/>
    <s v="45-64"/>
    <x v="0"/>
    <s v="M"/>
    <s v="R00-R99"/>
    <n v="34"/>
    <x v="5"/>
  </r>
  <r>
    <x v="3"/>
    <s v="45-64"/>
    <x v="0"/>
    <s v="M"/>
    <s v="V01-Y98"/>
    <n v="72"/>
    <x v="6"/>
  </r>
  <r>
    <x v="3"/>
    <s v="65-74"/>
    <x v="1"/>
    <s v="F"/>
    <s v="A00-B99"/>
    <n v="3"/>
    <x v="0"/>
  </r>
  <r>
    <x v="3"/>
    <s v="65-74"/>
    <x v="1"/>
    <s v="F"/>
    <s v="C00-D48"/>
    <n v="124"/>
    <x v="1"/>
  </r>
  <r>
    <x v="3"/>
    <s v="65-74"/>
    <x v="1"/>
    <s v="F"/>
    <s v="D50-D89"/>
    <n v="1"/>
    <x v="5"/>
  </r>
  <r>
    <x v="3"/>
    <s v="65-74"/>
    <x v="1"/>
    <s v="F"/>
    <s v="E00-E90"/>
    <n v="3"/>
    <x v="2"/>
  </r>
  <r>
    <x v="3"/>
    <s v="65-74"/>
    <x v="1"/>
    <s v="F"/>
    <s v="F00-F99"/>
    <n v="3"/>
    <x v="10"/>
  </r>
  <r>
    <x v="3"/>
    <s v="65-74"/>
    <x v="1"/>
    <s v="F"/>
    <s v="G00-G99"/>
    <n v="13"/>
    <x v="3"/>
  </r>
  <r>
    <x v="3"/>
    <s v="65-74"/>
    <x v="1"/>
    <s v="F"/>
    <s v="I00-I99"/>
    <n v="56"/>
    <x v="8"/>
  </r>
  <r>
    <x v="3"/>
    <s v="65-74"/>
    <x v="1"/>
    <s v="F"/>
    <s v="J00-J99"/>
    <n v="19"/>
    <x v="4"/>
  </r>
  <r>
    <x v="3"/>
    <s v="65-74"/>
    <x v="1"/>
    <s v="F"/>
    <s v="K00-K93"/>
    <n v="8"/>
    <x v="9"/>
  </r>
  <r>
    <x v="3"/>
    <s v="65-74"/>
    <x v="1"/>
    <s v="F"/>
    <s v="L00-L99"/>
    <n v="2"/>
    <x v="5"/>
  </r>
  <r>
    <x v="3"/>
    <s v="65-74"/>
    <x v="1"/>
    <s v="F"/>
    <s v="N00-N99"/>
    <n v="2"/>
    <x v="11"/>
  </r>
  <r>
    <x v="3"/>
    <s v="65-74"/>
    <x v="1"/>
    <s v="F"/>
    <s v="Q00-Q99"/>
    <n v="1"/>
    <x v="5"/>
  </r>
  <r>
    <x v="3"/>
    <s v="65-74"/>
    <x v="1"/>
    <s v="F"/>
    <s v="R00-R99"/>
    <n v="8"/>
    <x v="5"/>
  </r>
  <r>
    <x v="3"/>
    <s v="65-74"/>
    <x v="1"/>
    <s v="F"/>
    <s v="V01-Y98"/>
    <n v="13"/>
    <x v="6"/>
  </r>
  <r>
    <x v="3"/>
    <s v="65-74"/>
    <x v="1"/>
    <s v="M"/>
    <s v="A00-B99"/>
    <n v="12"/>
    <x v="0"/>
  </r>
  <r>
    <x v="3"/>
    <s v="65-74"/>
    <x v="1"/>
    <s v="M"/>
    <s v="C00-D48"/>
    <n v="204"/>
    <x v="1"/>
  </r>
  <r>
    <x v="3"/>
    <s v="65-74"/>
    <x v="1"/>
    <s v="M"/>
    <s v="D50-D89"/>
    <n v="2"/>
    <x v="5"/>
  </r>
  <r>
    <x v="3"/>
    <s v="65-74"/>
    <x v="1"/>
    <s v="M"/>
    <s v="E00-E90"/>
    <n v="8"/>
    <x v="2"/>
  </r>
  <r>
    <x v="3"/>
    <s v="65-74"/>
    <x v="1"/>
    <s v="M"/>
    <s v="F00-F99"/>
    <n v="5"/>
    <x v="10"/>
  </r>
  <r>
    <x v="3"/>
    <s v="65-74"/>
    <x v="1"/>
    <s v="M"/>
    <s v="G00-G99"/>
    <n v="13"/>
    <x v="3"/>
  </r>
  <r>
    <x v="3"/>
    <s v="65-74"/>
    <x v="1"/>
    <s v="M"/>
    <s v="I00-I99"/>
    <n v="102"/>
    <x v="8"/>
  </r>
  <r>
    <x v="3"/>
    <s v="65-74"/>
    <x v="1"/>
    <s v="M"/>
    <s v="J00-J99"/>
    <n v="35"/>
    <x v="4"/>
  </r>
  <r>
    <x v="3"/>
    <s v="65-74"/>
    <x v="1"/>
    <s v="M"/>
    <s v="K00-K93"/>
    <n v="18"/>
    <x v="9"/>
  </r>
  <r>
    <x v="3"/>
    <s v="65-74"/>
    <x v="1"/>
    <s v="M"/>
    <s v="M00-M99"/>
    <n v="5"/>
    <x v="5"/>
  </r>
  <r>
    <x v="3"/>
    <s v="65-74"/>
    <x v="1"/>
    <s v="M"/>
    <s v="N00-N99"/>
    <n v="9"/>
    <x v="11"/>
  </r>
  <r>
    <x v="3"/>
    <s v="65-74"/>
    <x v="1"/>
    <s v="M"/>
    <s v="R00-R99"/>
    <n v="13"/>
    <x v="5"/>
  </r>
  <r>
    <x v="3"/>
    <s v="65-74"/>
    <x v="1"/>
    <s v="M"/>
    <s v="V01-Y98"/>
    <n v="13"/>
    <x v="6"/>
  </r>
  <r>
    <x v="3"/>
    <s v="75-84"/>
    <x v="1"/>
    <s v="F"/>
    <s v="A00-B99"/>
    <n v="9"/>
    <x v="0"/>
  </r>
  <r>
    <x v="3"/>
    <s v="75-84"/>
    <x v="1"/>
    <s v="F"/>
    <s v="C00-D48"/>
    <n v="184"/>
    <x v="1"/>
  </r>
  <r>
    <x v="3"/>
    <s v="75-84"/>
    <x v="1"/>
    <s v="F"/>
    <s v="D50-D89"/>
    <n v="1"/>
    <x v="5"/>
  </r>
  <r>
    <x v="3"/>
    <s v="75-84"/>
    <x v="1"/>
    <s v="F"/>
    <s v="E00-E90"/>
    <n v="20"/>
    <x v="2"/>
  </r>
  <r>
    <x v="3"/>
    <s v="75-84"/>
    <x v="1"/>
    <s v="F"/>
    <s v="F00-F99"/>
    <n v="43"/>
    <x v="10"/>
  </r>
  <r>
    <x v="3"/>
    <s v="75-84"/>
    <x v="1"/>
    <s v="F"/>
    <s v="G00-G99"/>
    <n v="41"/>
    <x v="3"/>
  </r>
  <r>
    <x v="3"/>
    <s v="75-84"/>
    <x v="1"/>
    <s v="F"/>
    <s v="I00-I99"/>
    <n v="201"/>
    <x v="8"/>
  </r>
  <r>
    <x v="3"/>
    <s v="75-84"/>
    <x v="1"/>
    <s v="F"/>
    <s v="J00-J99"/>
    <n v="53"/>
    <x v="4"/>
  </r>
  <r>
    <x v="3"/>
    <s v="75-84"/>
    <x v="1"/>
    <s v="F"/>
    <s v="K00-K93"/>
    <n v="29"/>
    <x v="9"/>
  </r>
  <r>
    <x v="3"/>
    <s v="75-84"/>
    <x v="1"/>
    <s v="F"/>
    <s v="L00-L99"/>
    <n v="2"/>
    <x v="5"/>
  </r>
  <r>
    <x v="3"/>
    <s v="75-84"/>
    <x v="1"/>
    <s v="F"/>
    <s v="M00-M99"/>
    <n v="5"/>
    <x v="5"/>
  </r>
  <r>
    <x v="3"/>
    <s v="75-84"/>
    <x v="1"/>
    <s v="F"/>
    <s v="N00-N99"/>
    <n v="24"/>
    <x v="11"/>
  </r>
  <r>
    <x v="3"/>
    <s v="75-84"/>
    <x v="1"/>
    <s v="F"/>
    <s v="Q00-Q99"/>
    <n v="2"/>
    <x v="5"/>
  </r>
  <r>
    <x v="3"/>
    <s v="75-84"/>
    <x v="1"/>
    <s v="F"/>
    <s v="R00-R99"/>
    <n v="20"/>
    <x v="5"/>
  </r>
  <r>
    <x v="3"/>
    <s v="75-84"/>
    <x v="1"/>
    <s v="F"/>
    <s v="V01-Y98"/>
    <n v="24"/>
    <x v="6"/>
  </r>
  <r>
    <x v="3"/>
    <s v="75-84"/>
    <x v="1"/>
    <s v="M"/>
    <s v="A00-B99"/>
    <n v="19"/>
    <x v="0"/>
  </r>
  <r>
    <x v="3"/>
    <s v="75-84"/>
    <x v="1"/>
    <s v="M"/>
    <s v="C00-D48"/>
    <n v="248"/>
    <x v="1"/>
  </r>
  <r>
    <x v="3"/>
    <s v="75-84"/>
    <x v="1"/>
    <s v="M"/>
    <s v="D50-D89"/>
    <n v="1"/>
    <x v="5"/>
  </r>
  <r>
    <x v="3"/>
    <s v="75-84"/>
    <x v="1"/>
    <s v="M"/>
    <s v="E00-E90"/>
    <n v="14"/>
    <x v="2"/>
  </r>
  <r>
    <x v="3"/>
    <s v="75-84"/>
    <x v="1"/>
    <s v="M"/>
    <s v="F00-F99"/>
    <n v="34"/>
    <x v="10"/>
  </r>
  <r>
    <x v="3"/>
    <s v="75-84"/>
    <x v="1"/>
    <s v="M"/>
    <s v="G00-G99"/>
    <n v="46"/>
    <x v="3"/>
  </r>
  <r>
    <x v="3"/>
    <s v="75-84"/>
    <x v="1"/>
    <s v="M"/>
    <s v="I00-I99"/>
    <n v="223"/>
    <x v="8"/>
  </r>
  <r>
    <x v="3"/>
    <s v="75-84"/>
    <x v="1"/>
    <s v="M"/>
    <s v="J00-J99"/>
    <n v="79"/>
    <x v="4"/>
  </r>
  <r>
    <x v="3"/>
    <s v="75-84"/>
    <x v="1"/>
    <s v="M"/>
    <s v="K00-K93"/>
    <n v="38"/>
    <x v="9"/>
  </r>
  <r>
    <x v="3"/>
    <s v="75-84"/>
    <x v="1"/>
    <s v="M"/>
    <s v="L00-L99"/>
    <n v="2"/>
    <x v="5"/>
  </r>
  <r>
    <x v="3"/>
    <s v="75-84"/>
    <x v="1"/>
    <s v="M"/>
    <s v="M00-M99"/>
    <n v="5"/>
    <x v="5"/>
  </r>
  <r>
    <x v="3"/>
    <s v="75-84"/>
    <x v="1"/>
    <s v="M"/>
    <s v="N00-N99"/>
    <n v="12"/>
    <x v="11"/>
  </r>
  <r>
    <x v="3"/>
    <s v="75-84"/>
    <x v="1"/>
    <s v="M"/>
    <s v="R00-R99"/>
    <n v="30"/>
    <x v="5"/>
  </r>
  <r>
    <x v="3"/>
    <s v="75-84"/>
    <x v="1"/>
    <s v="M"/>
    <s v="V01-Y98"/>
    <n v="24"/>
    <x v="6"/>
  </r>
  <r>
    <x v="3"/>
    <s v="85+"/>
    <x v="1"/>
    <s v="F"/>
    <s v="A00-B99"/>
    <n v="26"/>
    <x v="0"/>
  </r>
  <r>
    <x v="3"/>
    <s v="85+"/>
    <x v="1"/>
    <s v="F"/>
    <s v="C00-D48"/>
    <n v="142"/>
    <x v="1"/>
  </r>
  <r>
    <x v="3"/>
    <s v="85+"/>
    <x v="1"/>
    <s v="F"/>
    <s v="D50-D89"/>
    <n v="8"/>
    <x v="5"/>
  </r>
  <r>
    <x v="3"/>
    <s v="85+"/>
    <x v="1"/>
    <s v="F"/>
    <s v="E00-E90"/>
    <n v="29"/>
    <x v="2"/>
  </r>
  <r>
    <x v="3"/>
    <s v="85+"/>
    <x v="1"/>
    <s v="F"/>
    <s v="F00-F99"/>
    <n v="98"/>
    <x v="10"/>
  </r>
  <r>
    <x v="3"/>
    <s v="85+"/>
    <x v="1"/>
    <s v="F"/>
    <s v="G00-G99"/>
    <n v="52"/>
    <x v="3"/>
  </r>
  <r>
    <x v="3"/>
    <s v="85+"/>
    <x v="1"/>
    <s v="F"/>
    <s v="H60-H95"/>
    <n v="1"/>
    <x v="5"/>
  </r>
  <r>
    <x v="3"/>
    <s v="85+"/>
    <x v="1"/>
    <s v="F"/>
    <s v="I00-I99"/>
    <n v="384"/>
    <x v="8"/>
  </r>
  <r>
    <x v="3"/>
    <s v="85+"/>
    <x v="1"/>
    <s v="F"/>
    <s v="J00-J99"/>
    <n v="77"/>
    <x v="4"/>
  </r>
  <r>
    <x v="3"/>
    <s v="85+"/>
    <x v="1"/>
    <s v="F"/>
    <s v="K00-K93"/>
    <n v="51"/>
    <x v="9"/>
  </r>
  <r>
    <x v="3"/>
    <s v="85+"/>
    <x v="1"/>
    <s v="F"/>
    <s v="L00-L99"/>
    <n v="5"/>
    <x v="5"/>
  </r>
  <r>
    <x v="3"/>
    <s v="85+"/>
    <x v="1"/>
    <s v="F"/>
    <s v="M00-M99"/>
    <n v="11"/>
    <x v="5"/>
  </r>
  <r>
    <x v="3"/>
    <s v="85+"/>
    <x v="1"/>
    <s v="F"/>
    <s v="N00-N99"/>
    <n v="32"/>
    <x v="11"/>
  </r>
  <r>
    <x v="3"/>
    <s v="85+"/>
    <x v="1"/>
    <s v="F"/>
    <s v="R00-R99"/>
    <n v="76"/>
    <x v="5"/>
  </r>
  <r>
    <x v="3"/>
    <s v="85+"/>
    <x v="1"/>
    <s v="F"/>
    <s v="V01-Y98"/>
    <n v="26"/>
    <x v="6"/>
  </r>
  <r>
    <x v="3"/>
    <s v="85+"/>
    <x v="1"/>
    <s v="M"/>
    <s v="A00-B99"/>
    <n v="11"/>
    <x v="0"/>
  </r>
  <r>
    <x v="3"/>
    <s v="85+"/>
    <x v="1"/>
    <s v="M"/>
    <s v="C00-D48"/>
    <n v="141"/>
    <x v="1"/>
  </r>
  <r>
    <x v="3"/>
    <s v="85+"/>
    <x v="1"/>
    <s v="M"/>
    <s v="D50-D89"/>
    <n v="4"/>
    <x v="5"/>
  </r>
  <r>
    <x v="3"/>
    <s v="85+"/>
    <x v="1"/>
    <s v="M"/>
    <s v="E00-E90"/>
    <n v="11"/>
    <x v="2"/>
  </r>
  <r>
    <x v="3"/>
    <s v="85+"/>
    <x v="1"/>
    <s v="M"/>
    <s v="F00-F99"/>
    <n v="39"/>
    <x v="10"/>
  </r>
  <r>
    <x v="3"/>
    <s v="85+"/>
    <x v="1"/>
    <s v="M"/>
    <s v="G00-G99"/>
    <n v="25"/>
    <x v="3"/>
  </r>
  <r>
    <x v="3"/>
    <s v="85+"/>
    <x v="1"/>
    <s v="M"/>
    <s v="I00-I99"/>
    <n v="205"/>
    <x v="8"/>
  </r>
  <r>
    <x v="3"/>
    <s v="85+"/>
    <x v="1"/>
    <s v="M"/>
    <s v="J00-J99"/>
    <n v="78"/>
    <x v="4"/>
  </r>
  <r>
    <x v="3"/>
    <s v="85+"/>
    <x v="1"/>
    <s v="M"/>
    <s v="K00-K93"/>
    <n v="27"/>
    <x v="9"/>
  </r>
  <r>
    <x v="3"/>
    <s v="85+"/>
    <x v="1"/>
    <s v="M"/>
    <s v="L00-L99"/>
    <n v="1"/>
    <x v="5"/>
  </r>
  <r>
    <x v="3"/>
    <s v="85+"/>
    <x v="1"/>
    <s v="M"/>
    <s v="M00-M99"/>
    <n v="2"/>
    <x v="5"/>
  </r>
  <r>
    <x v="3"/>
    <s v="85+"/>
    <x v="1"/>
    <s v="M"/>
    <s v="N00-N99"/>
    <n v="18"/>
    <x v="11"/>
  </r>
  <r>
    <x v="3"/>
    <s v="85+"/>
    <x v="1"/>
    <s v="M"/>
    <s v="R00-R99"/>
    <n v="34"/>
    <x v="5"/>
  </r>
  <r>
    <x v="3"/>
    <s v="85+"/>
    <x v="1"/>
    <s v="M"/>
    <s v="V01-Y98"/>
    <n v="24"/>
    <x v="6"/>
  </r>
  <r>
    <x v="4"/>
    <s v="0-24"/>
    <x v="0"/>
    <s v="F"/>
    <s v="A00-B99"/>
    <n v="2"/>
    <x v="0"/>
  </r>
  <r>
    <x v="4"/>
    <s v="0-24"/>
    <x v="0"/>
    <s v="F"/>
    <s v="G00-G99"/>
    <n v="1"/>
    <x v="3"/>
  </r>
  <r>
    <x v="4"/>
    <s v="0-24"/>
    <x v="0"/>
    <s v="F"/>
    <s v="I00-I99"/>
    <n v="1"/>
    <x v="8"/>
  </r>
  <r>
    <x v="4"/>
    <s v="0-24"/>
    <x v="0"/>
    <s v="F"/>
    <s v="J00-J99"/>
    <n v="1"/>
    <x v="4"/>
  </r>
  <r>
    <x v="4"/>
    <s v="0-24"/>
    <x v="0"/>
    <s v="F"/>
    <s v="P00-P96"/>
    <n v="5"/>
    <x v="5"/>
  </r>
  <r>
    <x v="4"/>
    <s v="0-24"/>
    <x v="0"/>
    <s v="F"/>
    <s v="Q00-Q99"/>
    <n v="3"/>
    <x v="5"/>
  </r>
  <r>
    <x v="4"/>
    <s v="0-24"/>
    <x v="0"/>
    <s v="F"/>
    <s v="R00-R99"/>
    <n v="2"/>
    <x v="5"/>
  </r>
  <r>
    <x v="4"/>
    <s v="0-24"/>
    <x v="0"/>
    <s v="F"/>
    <s v="V01-Y98"/>
    <n v="4"/>
    <x v="6"/>
  </r>
  <r>
    <x v="4"/>
    <s v="0-24"/>
    <x v="0"/>
    <s v="M"/>
    <s v="A00-B99"/>
    <n v="1"/>
    <x v="0"/>
  </r>
  <r>
    <x v="4"/>
    <s v="0-24"/>
    <x v="0"/>
    <s v="M"/>
    <s v="C00-D48"/>
    <n v="3"/>
    <x v="1"/>
  </r>
  <r>
    <x v="4"/>
    <s v="0-24"/>
    <x v="0"/>
    <s v="M"/>
    <s v="G00-G99"/>
    <n v="2"/>
    <x v="3"/>
  </r>
  <r>
    <x v="4"/>
    <s v="0-24"/>
    <x v="0"/>
    <s v="M"/>
    <s v="K00-K93"/>
    <n v="1"/>
    <x v="9"/>
  </r>
  <r>
    <x v="4"/>
    <s v="0-24"/>
    <x v="0"/>
    <s v="M"/>
    <s v="P00-P96"/>
    <n v="7"/>
    <x v="5"/>
  </r>
  <r>
    <x v="4"/>
    <s v="0-24"/>
    <x v="0"/>
    <s v="M"/>
    <s v="Q00-Q99"/>
    <n v="3"/>
    <x v="5"/>
  </r>
  <r>
    <x v="4"/>
    <s v="0-24"/>
    <x v="0"/>
    <s v="M"/>
    <s v="R00-R99"/>
    <n v="4"/>
    <x v="5"/>
  </r>
  <r>
    <x v="4"/>
    <s v="0-24"/>
    <x v="0"/>
    <s v="M"/>
    <s v="V01-Y98"/>
    <n v="14"/>
    <x v="6"/>
  </r>
  <r>
    <x v="4"/>
    <s v="25-44"/>
    <x v="0"/>
    <s v="F"/>
    <s v="A00-B99"/>
    <n v="1"/>
    <x v="0"/>
  </r>
  <r>
    <x v="4"/>
    <s v="25-44"/>
    <x v="0"/>
    <s v="F"/>
    <s v="C00-D48"/>
    <n v="11"/>
    <x v="1"/>
  </r>
  <r>
    <x v="4"/>
    <s v="25-44"/>
    <x v="0"/>
    <s v="F"/>
    <s v="F00-F99"/>
    <n v="1"/>
    <x v="10"/>
  </r>
  <r>
    <x v="4"/>
    <s v="25-44"/>
    <x v="0"/>
    <s v="F"/>
    <s v="G00-G99"/>
    <n v="3"/>
    <x v="3"/>
  </r>
  <r>
    <x v="4"/>
    <s v="25-44"/>
    <x v="0"/>
    <s v="F"/>
    <s v="I00-I99"/>
    <n v="4"/>
    <x v="8"/>
  </r>
  <r>
    <x v="4"/>
    <s v="25-44"/>
    <x v="0"/>
    <s v="F"/>
    <s v="K00-K93"/>
    <n v="2"/>
    <x v="9"/>
  </r>
  <r>
    <x v="4"/>
    <s v="25-44"/>
    <x v="0"/>
    <s v="F"/>
    <s v="R00-R99"/>
    <n v="2"/>
    <x v="5"/>
  </r>
  <r>
    <x v="4"/>
    <s v="25-44"/>
    <x v="0"/>
    <s v="F"/>
    <s v="V01-Y98"/>
    <n v="15"/>
    <x v="6"/>
  </r>
  <r>
    <x v="4"/>
    <s v="25-44"/>
    <x v="0"/>
    <s v="M"/>
    <s v="A00-B99"/>
    <n v="2"/>
    <x v="0"/>
  </r>
  <r>
    <x v="4"/>
    <s v="25-44"/>
    <x v="0"/>
    <s v="M"/>
    <s v="C00-D48"/>
    <n v="7"/>
    <x v="1"/>
  </r>
  <r>
    <x v="4"/>
    <s v="25-44"/>
    <x v="0"/>
    <s v="M"/>
    <s v="F00-F99"/>
    <n v="1"/>
    <x v="10"/>
  </r>
  <r>
    <x v="4"/>
    <s v="25-44"/>
    <x v="0"/>
    <s v="M"/>
    <s v="G00-G99"/>
    <n v="2"/>
    <x v="3"/>
  </r>
  <r>
    <x v="4"/>
    <s v="25-44"/>
    <x v="0"/>
    <s v="M"/>
    <s v="I00-I99"/>
    <n v="3"/>
    <x v="8"/>
  </r>
  <r>
    <x v="4"/>
    <s v="25-44"/>
    <x v="0"/>
    <s v="M"/>
    <s v="J00-J99"/>
    <n v="1"/>
    <x v="4"/>
  </r>
  <r>
    <x v="4"/>
    <s v="25-44"/>
    <x v="0"/>
    <s v="M"/>
    <s v="K00-K93"/>
    <n v="3"/>
    <x v="9"/>
  </r>
  <r>
    <x v="4"/>
    <s v="25-44"/>
    <x v="0"/>
    <s v="M"/>
    <s v="R00-R99"/>
    <n v="7"/>
    <x v="5"/>
  </r>
  <r>
    <x v="4"/>
    <s v="25-44"/>
    <x v="0"/>
    <s v="M"/>
    <s v="V01-Y98"/>
    <n v="31"/>
    <x v="6"/>
  </r>
  <r>
    <x v="4"/>
    <s v="45-64"/>
    <x v="0"/>
    <s v="F"/>
    <s v="C00-D48"/>
    <n v="126"/>
    <x v="1"/>
  </r>
  <r>
    <x v="4"/>
    <s v="45-64"/>
    <x v="0"/>
    <s v="F"/>
    <s v="E00-E90"/>
    <n v="3"/>
    <x v="2"/>
  </r>
  <r>
    <x v="4"/>
    <s v="45-64"/>
    <x v="0"/>
    <s v="F"/>
    <s v="F00-F99"/>
    <n v="6"/>
    <x v="10"/>
  </r>
  <r>
    <x v="4"/>
    <s v="45-64"/>
    <x v="0"/>
    <s v="F"/>
    <s v="G00-G99"/>
    <n v="8"/>
    <x v="3"/>
  </r>
  <r>
    <x v="4"/>
    <s v="45-64"/>
    <x v="0"/>
    <s v="F"/>
    <s v="I00-I99"/>
    <n v="26"/>
    <x v="8"/>
  </r>
  <r>
    <x v="4"/>
    <s v="45-64"/>
    <x v="0"/>
    <s v="F"/>
    <s v="J00-J99"/>
    <n v="11"/>
    <x v="4"/>
  </r>
  <r>
    <x v="4"/>
    <s v="45-64"/>
    <x v="0"/>
    <s v="F"/>
    <s v="K00-K93"/>
    <n v="14"/>
    <x v="9"/>
  </r>
  <r>
    <x v="4"/>
    <s v="45-64"/>
    <x v="0"/>
    <s v="F"/>
    <s v="M00-M99"/>
    <n v="1"/>
    <x v="5"/>
  </r>
  <r>
    <x v="4"/>
    <s v="45-64"/>
    <x v="0"/>
    <s v="F"/>
    <s v="N00-N99"/>
    <n v="1"/>
    <x v="11"/>
  </r>
  <r>
    <x v="4"/>
    <s v="45-64"/>
    <x v="0"/>
    <s v="F"/>
    <s v="R00-R99"/>
    <n v="10"/>
    <x v="5"/>
  </r>
  <r>
    <x v="4"/>
    <s v="45-64"/>
    <x v="0"/>
    <s v="F"/>
    <s v="V01-Y98"/>
    <n v="20"/>
    <x v="6"/>
  </r>
  <r>
    <x v="4"/>
    <s v="45-64"/>
    <x v="0"/>
    <s v="M"/>
    <s v="A00-B99"/>
    <n v="9"/>
    <x v="0"/>
  </r>
  <r>
    <x v="4"/>
    <s v="45-64"/>
    <x v="0"/>
    <s v="M"/>
    <s v="C00-D48"/>
    <n v="164"/>
    <x v="1"/>
  </r>
  <r>
    <x v="4"/>
    <s v="45-64"/>
    <x v="0"/>
    <s v="M"/>
    <s v="E00-E90"/>
    <n v="11"/>
    <x v="2"/>
  </r>
  <r>
    <x v="4"/>
    <s v="45-64"/>
    <x v="0"/>
    <s v="M"/>
    <s v="F00-F99"/>
    <n v="9"/>
    <x v="10"/>
  </r>
  <r>
    <x v="4"/>
    <s v="45-64"/>
    <x v="0"/>
    <s v="M"/>
    <s v="G00-G99"/>
    <n v="19"/>
    <x v="3"/>
  </r>
  <r>
    <x v="4"/>
    <s v="45-64"/>
    <x v="0"/>
    <s v="M"/>
    <s v="I00-I99"/>
    <n v="69"/>
    <x v="8"/>
  </r>
  <r>
    <x v="4"/>
    <s v="45-64"/>
    <x v="0"/>
    <s v="M"/>
    <s v="J00-J99"/>
    <n v="24"/>
    <x v="4"/>
  </r>
  <r>
    <x v="4"/>
    <s v="45-64"/>
    <x v="0"/>
    <s v="M"/>
    <s v="K00-K93"/>
    <n v="26"/>
    <x v="9"/>
  </r>
  <r>
    <x v="4"/>
    <s v="45-64"/>
    <x v="0"/>
    <s v="M"/>
    <s v="L00-L99"/>
    <n v="1"/>
    <x v="5"/>
  </r>
  <r>
    <x v="4"/>
    <s v="45-64"/>
    <x v="0"/>
    <s v="M"/>
    <s v="M00-M99"/>
    <n v="4"/>
    <x v="5"/>
  </r>
  <r>
    <x v="4"/>
    <s v="45-64"/>
    <x v="0"/>
    <s v="M"/>
    <s v="N00-N99"/>
    <n v="3"/>
    <x v="11"/>
  </r>
  <r>
    <x v="4"/>
    <s v="45-64"/>
    <x v="0"/>
    <s v="M"/>
    <s v="Q00-Q99"/>
    <n v="1"/>
    <x v="5"/>
  </r>
  <r>
    <x v="4"/>
    <s v="45-64"/>
    <x v="0"/>
    <s v="M"/>
    <s v="R00-R99"/>
    <n v="27"/>
    <x v="5"/>
  </r>
  <r>
    <x v="4"/>
    <s v="45-64"/>
    <x v="0"/>
    <s v="M"/>
    <s v="V01-Y98"/>
    <n v="57"/>
    <x v="6"/>
  </r>
  <r>
    <x v="4"/>
    <s v="65-74"/>
    <x v="1"/>
    <s v="F"/>
    <s v="A00-B99"/>
    <n v="6"/>
    <x v="0"/>
  </r>
  <r>
    <x v="4"/>
    <s v="65-74"/>
    <x v="1"/>
    <s v="F"/>
    <s v="C00-D48"/>
    <n v="122"/>
    <x v="1"/>
  </r>
  <r>
    <x v="4"/>
    <s v="65-74"/>
    <x v="1"/>
    <s v="F"/>
    <s v="D50-D89"/>
    <n v="1"/>
    <x v="5"/>
  </r>
  <r>
    <x v="4"/>
    <s v="65-74"/>
    <x v="1"/>
    <s v="F"/>
    <s v="E00-E90"/>
    <n v="4"/>
    <x v="2"/>
  </r>
  <r>
    <x v="4"/>
    <s v="65-74"/>
    <x v="1"/>
    <s v="F"/>
    <s v="F00-F99"/>
    <n v="6"/>
    <x v="10"/>
  </r>
  <r>
    <x v="4"/>
    <s v="65-74"/>
    <x v="1"/>
    <s v="F"/>
    <s v="G00-G99"/>
    <n v="11"/>
    <x v="3"/>
  </r>
  <r>
    <x v="4"/>
    <s v="65-74"/>
    <x v="1"/>
    <s v="F"/>
    <s v="I00-I99"/>
    <n v="58"/>
    <x v="8"/>
  </r>
  <r>
    <x v="4"/>
    <s v="65-74"/>
    <x v="1"/>
    <s v="F"/>
    <s v="J00-J99"/>
    <n v="17"/>
    <x v="4"/>
  </r>
  <r>
    <x v="4"/>
    <s v="65-74"/>
    <x v="1"/>
    <s v="F"/>
    <s v="K00-K93"/>
    <n v="12"/>
    <x v="9"/>
  </r>
  <r>
    <x v="4"/>
    <s v="65-74"/>
    <x v="1"/>
    <s v="F"/>
    <s v="L00-L99"/>
    <n v="1"/>
    <x v="5"/>
  </r>
  <r>
    <x v="4"/>
    <s v="65-74"/>
    <x v="1"/>
    <s v="F"/>
    <s v="N00-N99"/>
    <n v="6"/>
    <x v="11"/>
  </r>
  <r>
    <x v="4"/>
    <s v="65-74"/>
    <x v="1"/>
    <s v="F"/>
    <s v="Q00-Q99"/>
    <n v="1"/>
    <x v="5"/>
  </r>
  <r>
    <x v="4"/>
    <s v="65-74"/>
    <x v="1"/>
    <s v="F"/>
    <s v="R00-R99"/>
    <n v="3"/>
    <x v="5"/>
  </r>
  <r>
    <x v="4"/>
    <s v="65-74"/>
    <x v="1"/>
    <s v="F"/>
    <s v="V01-Y98"/>
    <n v="14"/>
    <x v="6"/>
  </r>
  <r>
    <x v="4"/>
    <s v="65-74"/>
    <x v="1"/>
    <s v="M"/>
    <s v="A00-B99"/>
    <n v="6"/>
    <x v="0"/>
  </r>
  <r>
    <x v="4"/>
    <s v="65-74"/>
    <x v="1"/>
    <s v="M"/>
    <s v="C00-D48"/>
    <n v="189"/>
    <x v="1"/>
  </r>
  <r>
    <x v="4"/>
    <s v="65-74"/>
    <x v="1"/>
    <s v="M"/>
    <s v="E00-E90"/>
    <n v="11"/>
    <x v="2"/>
  </r>
  <r>
    <x v="4"/>
    <s v="65-74"/>
    <x v="1"/>
    <s v="M"/>
    <s v="F00-F99"/>
    <n v="7"/>
    <x v="10"/>
  </r>
  <r>
    <x v="4"/>
    <s v="65-74"/>
    <x v="1"/>
    <s v="M"/>
    <s v="G00-G99"/>
    <n v="24"/>
    <x v="3"/>
  </r>
  <r>
    <x v="4"/>
    <s v="65-74"/>
    <x v="1"/>
    <s v="M"/>
    <s v="I00-I99"/>
    <n v="95"/>
    <x v="8"/>
  </r>
  <r>
    <x v="4"/>
    <s v="65-74"/>
    <x v="1"/>
    <s v="M"/>
    <s v="J00-J99"/>
    <n v="39"/>
    <x v="4"/>
  </r>
  <r>
    <x v="4"/>
    <s v="65-74"/>
    <x v="1"/>
    <s v="M"/>
    <s v="K00-K93"/>
    <n v="20"/>
    <x v="9"/>
  </r>
  <r>
    <x v="4"/>
    <s v="65-74"/>
    <x v="1"/>
    <s v="M"/>
    <s v="L00-L99"/>
    <n v="1"/>
    <x v="5"/>
  </r>
  <r>
    <x v="4"/>
    <s v="65-74"/>
    <x v="1"/>
    <s v="M"/>
    <s v="M00-M99"/>
    <n v="1"/>
    <x v="5"/>
  </r>
  <r>
    <x v="4"/>
    <s v="65-74"/>
    <x v="1"/>
    <s v="M"/>
    <s v="N00-N99"/>
    <n v="5"/>
    <x v="11"/>
  </r>
  <r>
    <x v="4"/>
    <s v="65-74"/>
    <x v="1"/>
    <s v="M"/>
    <s v="Q00-Q99"/>
    <n v="1"/>
    <x v="5"/>
  </r>
  <r>
    <x v="4"/>
    <s v="65-74"/>
    <x v="1"/>
    <s v="M"/>
    <s v="R00-R99"/>
    <n v="15"/>
    <x v="5"/>
  </r>
  <r>
    <x v="4"/>
    <s v="65-74"/>
    <x v="1"/>
    <s v="M"/>
    <s v="V01-Y98"/>
    <n v="25"/>
    <x v="6"/>
  </r>
  <r>
    <x v="4"/>
    <s v="75-84"/>
    <x v="1"/>
    <s v="F"/>
    <s v="A00-B99"/>
    <n v="17"/>
    <x v="0"/>
  </r>
  <r>
    <x v="4"/>
    <s v="75-84"/>
    <x v="1"/>
    <s v="F"/>
    <s v="C00-D48"/>
    <n v="185"/>
    <x v="1"/>
  </r>
  <r>
    <x v="4"/>
    <s v="75-84"/>
    <x v="1"/>
    <s v="F"/>
    <s v="D50-D89"/>
    <n v="2"/>
    <x v="5"/>
  </r>
  <r>
    <x v="4"/>
    <s v="75-84"/>
    <x v="1"/>
    <s v="F"/>
    <s v="E00-E90"/>
    <n v="20"/>
    <x v="2"/>
  </r>
  <r>
    <x v="4"/>
    <s v="75-84"/>
    <x v="1"/>
    <s v="F"/>
    <s v="F00-F99"/>
    <n v="37"/>
    <x v="10"/>
  </r>
  <r>
    <x v="4"/>
    <s v="75-84"/>
    <x v="1"/>
    <s v="F"/>
    <s v="G00-G99"/>
    <n v="37"/>
    <x v="3"/>
  </r>
  <r>
    <x v="4"/>
    <s v="75-84"/>
    <x v="1"/>
    <s v="F"/>
    <s v="I00-I99"/>
    <n v="200"/>
    <x v="8"/>
  </r>
  <r>
    <x v="4"/>
    <s v="75-84"/>
    <x v="1"/>
    <s v="F"/>
    <s v="J00-J99"/>
    <n v="48"/>
    <x v="4"/>
  </r>
  <r>
    <x v="4"/>
    <s v="75-84"/>
    <x v="1"/>
    <s v="F"/>
    <s v="K00-K93"/>
    <n v="23"/>
    <x v="9"/>
  </r>
  <r>
    <x v="4"/>
    <s v="75-84"/>
    <x v="1"/>
    <s v="F"/>
    <s v="L00-L99"/>
    <n v="1"/>
    <x v="5"/>
  </r>
  <r>
    <x v="4"/>
    <s v="75-84"/>
    <x v="1"/>
    <s v="F"/>
    <s v="M00-M99"/>
    <n v="7"/>
    <x v="5"/>
  </r>
  <r>
    <x v="4"/>
    <s v="75-84"/>
    <x v="1"/>
    <s v="F"/>
    <s v="N00-N99"/>
    <n v="16"/>
    <x v="11"/>
  </r>
  <r>
    <x v="4"/>
    <s v="75-84"/>
    <x v="1"/>
    <s v="F"/>
    <s v="R00-R99"/>
    <n v="13"/>
    <x v="5"/>
  </r>
  <r>
    <x v="4"/>
    <s v="75-84"/>
    <x v="1"/>
    <s v="F"/>
    <s v="V01-Y98"/>
    <n v="19"/>
    <x v="6"/>
  </r>
  <r>
    <x v="4"/>
    <s v="75-84"/>
    <x v="1"/>
    <s v="M"/>
    <s v="A00-B99"/>
    <n v="22"/>
    <x v="0"/>
  </r>
  <r>
    <x v="4"/>
    <s v="75-84"/>
    <x v="1"/>
    <s v="M"/>
    <s v="C00-D48"/>
    <n v="301"/>
    <x v="1"/>
  </r>
  <r>
    <x v="4"/>
    <s v="75-84"/>
    <x v="1"/>
    <s v="M"/>
    <s v="D50-D89"/>
    <n v="3"/>
    <x v="5"/>
  </r>
  <r>
    <x v="4"/>
    <s v="75-84"/>
    <x v="1"/>
    <s v="M"/>
    <s v="E00-E90"/>
    <n v="17"/>
    <x v="2"/>
  </r>
  <r>
    <x v="4"/>
    <s v="75-84"/>
    <x v="1"/>
    <s v="M"/>
    <s v="F00-F99"/>
    <n v="33"/>
    <x v="10"/>
  </r>
  <r>
    <x v="4"/>
    <s v="75-84"/>
    <x v="1"/>
    <s v="M"/>
    <s v="G00-G99"/>
    <n v="39"/>
    <x v="3"/>
  </r>
  <r>
    <x v="4"/>
    <s v="75-84"/>
    <x v="1"/>
    <s v="M"/>
    <s v="I00-I99"/>
    <n v="245"/>
    <x v="8"/>
  </r>
  <r>
    <x v="4"/>
    <s v="75-84"/>
    <x v="1"/>
    <s v="M"/>
    <s v="J00-J99"/>
    <n v="87"/>
    <x v="4"/>
  </r>
  <r>
    <x v="4"/>
    <s v="75-84"/>
    <x v="1"/>
    <s v="M"/>
    <s v="K00-K93"/>
    <n v="18"/>
    <x v="9"/>
  </r>
  <r>
    <x v="4"/>
    <s v="75-84"/>
    <x v="1"/>
    <s v="M"/>
    <s v="M00-M99"/>
    <n v="5"/>
    <x v="5"/>
  </r>
  <r>
    <x v="4"/>
    <s v="75-84"/>
    <x v="1"/>
    <s v="M"/>
    <s v="N00-N99"/>
    <n v="14"/>
    <x v="11"/>
  </r>
  <r>
    <x v="4"/>
    <s v="75-84"/>
    <x v="1"/>
    <s v="M"/>
    <s v="R00-R99"/>
    <n v="24"/>
    <x v="5"/>
  </r>
  <r>
    <x v="4"/>
    <s v="75-84"/>
    <x v="1"/>
    <s v="M"/>
    <s v="V01-Y98"/>
    <n v="28"/>
    <x v="6"/>
  </r>
  <r>
    <x v="4"/>
    <s v="85+"/>
    <x v="1"/>
    <s v="F"/>
    <s v="A00-B99"/>
    <n v="30"/>
    <x v="0"/>
  </r>
  <r>
    <x v="4"/>
    <s v="85+"/>
    <x v="1"/>
    <s v="F"/>
    <s v="C00-D48"/>
    <n v="141"/>
    <x v="1"/>
  </r>
  <r>
    <x v="4"/>
    <s v="85+"/>
    <x v="1"/>
    <s v="F"/>
    <s v="D50-D89"/>
    <n v="2"/>
    <x v="5"/>
  </r>
  <r>
    <x v="4"/>
    <s v="85+"/>
    <x v="1"/>
    <s v="F"/>
    <s v="E00-E90"/>
    <n v="28"/>
    <x v="2"/>
  </r>
  <r>
    <x v="4"/>
    <s v="85+"/>
    <x v="1"/>
    <s v="F"/>
    <s v="F00-F99"/>
    <n v="108"/>
    <x v="10"/>
  </r>
  <r>
    <x v="4"/>
    <s v="85+"/>
    <x v="1"/>
    <s v="F"/>
    <s v="G00-G99"/>
    <n v="43"/>
    <x v="3"/>
  </r>
  <r>
    <x v="4"/>
    <s v="85+"/>
    <x v="1"/>
    <s v="F"/>
    <s v="I00-I99"/>
    <n v="420"/>
    <x v="8"/>
  </r>
  <r>
    <x v="4"/>
    <s v="85+"/>
    <x v="1"/>
    <s v="F"/>
    <s v="J00-J99"/>
    <n v="100"/>
    <x v="4"/>
  </r>
  <r>
    <x v="4"/>
    <s v="85+"/>
    <x v="1"/>
    <s v="F"/>
    <s v="K00-K93"/>
    <n v="43"/>
    <x v="9"/>
  </r>
  <r>
    <x v="4"/>
    <s v="85+"/>
    <x v="1"/>
    <s v="F"/>
    <s v="L00-L99"/>
    <n v="7"/>
    <x v="5"/>
  </r>
  <r>
    <x v="4"/>
    <s v="85+"/>
    <x v="1"/>
    <s v="F"/>
    <s v="M00-M99"/>
    <n v="5"/>
    <x v="5"/>
  </r>
  <r>
    <x v="4"/>
    <s v="85+"/>
    <x v="1"/>
    <s v="F"/>
    <s v="N00-N99"/>
    <n v="24"/>
    <x v="11"/>
  </r>
  <r>
    <x v="4"/>
    <s v="85+"/>
    <x v="1"/>
    <s v="F"/>
    <s v="R00-R99"/>
    <n v="101"/>
    <x v="5"/>
  </r>
  <r>
    <x v="4"/>
    <s v="85+"/>
    <x v="1"/>
    <s v="F"/>
    <s v="V01-Y98"/>
    <n v="37"/>
    <x v="6"/>
  </r>
  <r>
    <x v="4"/>
    <s v="85+"/>
    <x v="1"/>
    <s v="M"/>
    <s v="A00-B99"/>
    <n v="21"/>
    <x v="0"/>
  </r>
  <r>
    <x v="4"/>
    <s v="85+"/>
    <x v="1"/>
    <s v="M"/>
    <s v="C00-D48"/>
    <n v="141"/>
    <x v="1"/>
  </r>
  <r>
    <x v="4"/>
    <s v="85+"/>
    <x v="1"/>
    <s v="M"/>
    <s v="D50-D89"/>
    <n v="3"/>
    <x v="5"/>
  </r>
  <r>
    <x v="4"/>
    <s v="85+"/>
    <x v="1"/>
    <s v="M"/>
    <s v="E00-E90"/>
    <n v="15"/>
    <x v="2"/>
  </r>
  <r>
    <x v="4"/>
    <s v="85+"/>
    <x v="1"/>
    <s v="M"/>
    <s v="F00-F99"/>
    <n v="44"/>
    <x v="10"/>
  </r>
  <r>
    <x v="4"/>
    <s v="85+"/>
    <x v="1"/>
    <s v="M"/>
    <s v="G00-G99"/>
    <n v="27"/>
    <x v="3"/>
  </r>
  <r>
    <x v="4"/>
    <s v="85+"/>
    <x v="1"/>
    <s v="M"/>
    <s v="I00-I99"/>
    <n v="207"/>
    <x v="8"/>
  </r>
  <r>
    <x v="4"/>
    <s v="85+"/>
    <x v="1"/>
    <s v="M"/>
    <s v="J00-J99"/>
    <n v="79"/>
    <x v="4"/>
  </r>
  <r>
    <x v="4"/>
    <s v="85+"/>
    <x v="1"/>
    <s v="M"/>
    <s v="K00-K93"/>
    <n v="22"/>
    <x v="9"/>
  </r>
  <r>
    <x v="4"/>
    <s v="85+"/>
    <x v="1"/>
    <s v="M"/>
    <s v="L00-L99"/>
    <n v="2"/>
    <x v="5"/>
  </r>
  <r>
    <x v="4"/>
    <s v="85+"/>
    <x v="1"/>
    <s v="M"/>
    <s v="N00-N99"/>
    <n v="17"/>
    <x v="11"/>
  </r>
  <r>
    <x v="4"/>
    <s v="85+"/>
    <x v="1"/>
    <s v="M"/>
    <s v="R00-R99"/>
    <n v="43"/>
    <x v="5"/>
  </r>
  <r>
    <x v="4"/>
    <s v="85+"/>
    <x v="1"/>
    <s v="M"/>
    <s v="V01-Y98"/>
    <n v="34"/>
    <x v="6"/>
  </r>
  <r>
    <x v="5"/>
    <s v="0-24"/>
    <x v="0"/>
    <s v="F"/>
    <s v="C00-D48"/>
    <n v="1"/>
    <x v="1"/>
  </r>
  <r>
    <x v="5"/>
    <s v="0-24"/>
    <x v="0"/>
    <s v="F"/>
    <s v="I00-I99"/>
    <n v="1"/>
    <x v="8"/>
  </r>
  <r>
    <x v="5"/>
    <s v="0-24"/>
    <x v="0"/>
    <s v="F"/>
    <s v="K00-K93"/>
    <n v="1"/>
    <x v="9"/>
  </r>
  <r>
    <x v="5"/>
    <s v="0-24"/>
    <x v="0"/>
    <s v="F"/>
    <s v="N00-N99"/>
    <n v="1"/>
    <x v="11"/>
  </r>
  <r>
    <x v="5"/>
    <s v="0-24"/>
    <x v="0"/>
    <s v="F"/>
    <s v="P00-P96"/>
    <n v="5"/>
    <x v="5"/>
  </r>
  <r>
    <x v="5"/>
    <s v="0-24"/>
    <x v="0"/>
    <s v="F"/>
    <s v="Q00-Q99"/>
    <n v="3"/>
    <x v="5"/>
  </r>
  <r>
    <x v="5"/>
    <s v="0-24"/>
    <x v="0"/>
    <s v="F"/>
    <s v="R00-R99"/>
    <n v="3"/>
    <x v="5"/>
  </r>
  <r>
    <x v="5"/>
    <s v="0-24"/>
    <x v="0"/>
    <s v="F"/>
    <s v="V01-Y98"/>
    <n v="5"/>
    <x v="6"/>
  </r>
  <r>
    <x v="5"/>
    <s v="0-24"/>
    <x v="0"/>
    <s v="M"/>
    <s v="G00-G99"/>
    <n v="1"/>
    <x v="3"/>
  </r>
  <r>
    <x v="5"/>
    <s v="0-24"/>
    <x v="0"/>
    <s v="M"/>
    <s v="P00-P96"/>
    <n v="7"/>
    <x v="5"/>
  </r>
  <r>
    <x v="5"/>
    <s v="0-24"/>
    <x v="0"/>
    <s v="M"/>
    <s v="Q00-Q99"/>
    <n v="2"/>
    <x v="5"/>
  </r>
  <r>
    <x v="5"/>
    <s v="0-24"/>
    <x v="0"/>
    <s v="M"/>
    <s v="R00-R99"/>
    <n v="3"/>
    <x v="5"/>
  </r>
  <r>
    <x v="5"/>
    <s v="0-24"/>
    <x v="0"/>
    <s v="M"/>
    <s v="V01-Y98"/>
    <n v="16"/>
    <x v="6"/>
  </r>
  <r>
    <x v="5"/>
    <s v="25-44"/>
    <x v="0"/>
    <s v="F"/>
    <s v="C00-D48"/>
    <n v="7"/>
    <x v="1"/>
  </r>
  <r>
    <x v="5"/>
    <s v="25-44"/>
    <x v="0"/>
    <s v="F"/>
    <s v="E00-E90"/>
    <n v="1"/>
    <x v="2"/>
  </r>
  <r>
    <x v="5"/>
    <s v="25-44"/>
    <x v="0"/>
    <s v="F"/>
    <s v="F00-F99"/>
    <n v="2"/>
    <x v="10"/>
  </r>
  <r>
    <x v="5"/>
    <s v="25-44"/>
    <x v="0"/>
    <s v="F"/>
    <s v="G00-G99"/>
    <n v="1"/>
    <x v="3"/>
  </r>
  <r>
    <x v="5"/>
    <s v="25-44"/>
    <x v="0"/>
    <s v="F"/>
    <s v="I00-I99"/>
    <n v="4"/>
    <x v="8"/>
  </r>
  <r>
    <x v="5"/>
    <s v="25-44"/>
    <x v="0"/>
    <s v="F"/>
    <s v="J00-J99"/>
    <n v="1"/>
    <x v="4"/>
  </r>
  <r>
    <x v="5"/>
    <s v="25-44"/>
    <x v="0"/>
    <s v="F"/>
    <s v="K00-K93"/>
    <n v="2"/>
    <x v="9"/>
  </r>
  <r>
    <x v="5"/>
    <s v="25-44"/>
    <x v="0"/>
    <s v="F"/>
    <s v="O00-O99"/>
    <n v="1"/>
    <x v="5"/>
  </r>
  <r>
    <x v="5"/>
    <s v="25-44"/>
    <x v="0"/>
    <s v="F"/>
    <s v="R00-R99"/>
    <n v="6"/>
    <x v="5"/>
  </r>
  <r>
    <x v="5"/>
    <s v="25-44"/>
    <x v="0"/>
    <s v="F"/>
    <s v="V01-Y98"/>
    <n v="9"/>
    <x v="6"/>
  </r>
  <r>
    <x v="5"/>
    <s v="25-44"/>
    <x v="0"/>
    <s v="M"/>
    <s v="A00-B99"/>
    <n v="1"/>
    <x v="0"/>
  </r>
  <r>
    <x v="5"/>
    <s v="25-44"/>
    <x v="0"/>
    <s v="M"/>
    <s v="C00-D48"/>
    <n v="13"/>
    <x v="1"/>
  </r>
  <r>
    <x v="5"/>
    <s v="25-44"/>
    <x v="0"/>
    <s v="M"/>
    <s v="G00-G99"/>
    <n v="5"/>
    <x v="3"/>
  </r>
  <r>
    <x v="5"/>
    <s v="25-44"/>
    <x v="0"/>
    <s v="M"/>
    <s v="I00-I99"/>
    <n v="8"/>
    <x v="8"/>
  </r>
  <r>
    <x v="5"/>
    <s v="25-44"/>
    <x v="0"/>
    <s v="M"/>
    <s v="J00-J99"/>
    <n v="1"/>
    <x v="4"/>
  </r>
  <r>
    <x v="5"/>
    <s v="25-44"/>
    <x v="0"/>
    <s v="M"/>
    <s v="K00-K93"/>
    <n v="2"/>
    <x v="9"/>
  </r>
  <r>
    <x v="5"/>
    <s v="25-44"/>
    <x v="0"/>
    <s v="M"/>
    <s v="N00-N99"/>
    <n v="1"/>
    <x v="11"/>
  </r>
  <r>
    <x v="5"/>
    <s v="25-44"/>
    <x v="0"/>
    <s v="M"/>
    <s v="Q00-Q99"/>
    <n v="1"/>
    <x v="5"/>
  </r>
  <r>
    <x v="5"/>
    <s v="25-44"/>
    <x v="0"/>
    <s v="M"/>
    <s v="R00-R99"/>
    <n v="11"/>
    <x v="5"/>
  </r>
  <r>
    <x v="5"/>
    <s v="25-44"/>
    <x v="0"/>
    <s v="M"/>
    <s v="V01-Y98"/>
    <n v="36"/>
    <x v="6"/>
  </r>
  <r>
    <x v="5"/>
    <s v="45-64"/>
    <x v="0"/>
    <s v="F"/>
    <s v="A00-B99"/>
    <n v="5"/>
    <x v="0"/>
  </r>
  <r>
    <x v="5"/>
    <s v="45-64"/>
    <x v="0"/>
    <s v="F"/>
    <s v="C00-D48"/>
    <n v="115"/>
    <x v="1"/>
  </r>
  <r>
    <x v="5"/>
    <s v="45-64"/>
    <x v="0"/>
    <s v="F"/>
    <s v="E00-E90"/>
    <n v="4"/>
    <x v="2"/>
  </r>
  <r>
    <x v="5"/>
    <s v="45-64"/>
    <x v="0"/>
    <s v="F"/>
    <s v="F00-F99"/>
    <n v="7"/>
    <x v="10"/>
  </r>
  <r>
    <x v="5"/>
    <s v="45-64"/>
    <x v="0"/>
    <s v="F"/>
    <s v="G00-G99"/>
    <n v="11"/>
    <x v="3"/>
  </r>
  <r>
    <x v="5"/>
    <s v="45-64"/>
    <x v="0"/>
    <s v="F"/>
    <s v="I00-I99"/>
    <n v="28"/>
    <x v="8"/>
  </r>
  <r>
    <x v="5"/>
    <s v="45-64"/>
    <x v="0"/>
    <s v="F"/>
    <s v="J00-J99"/>
    <n v="15"/>
    <x v="4"/>
  </r>
  <r>
    <x v="5"/>
    <s v="45-64"/>
    <x v="0"/>
    <s v="F"/>
    <s v="K00-K93"/>
    <n v="11"/>
    <x v="9"/>
  </r>
  <r>
    <x v="5"/>
    <s v="45-64"/>
    <x v="0"/>
    <s v="F"/>
    <s v="M00-M99"/>
    <n v="3"/>
    <x v="5"/>
  </r>
  <r>
    <x v="5"/>
    <s v="45-64"/>
    <x v="0"/>
    <s v="F"/>
    <s v="N00-N99"/>
    <n v="1"/>
    <x v="11"/>
  </r>
  <r>
    <x v="5"/>
    <s v="45-64"/>
    <x v="0"/>
    <s v="F"/>
    <s v="R00-R99"/>
    <n v="5"/>
    <x v="5"/>
  </r>
  <r>
    <x v="5"/>
    <s v="45-64"/>
    <x v="0"/>
    <s v="F"/>
    <s v="V01-Y98"/>
    <n v="16"/>
    <x v="6"/>
  </r>
  <r>
    <x v="5"/>
    <s v="45-64"/>
    <x v="0"/>
    <s v="M"/>
    <s v="A00-B99"/>
    <n v="5"/>
    <x v="0"/>
  </r>
  <r>
    <x v="5"/>
    <s v="45-64"/>
    <x v="0"/>
    <s v="M"/>
    <s v="C00-D48"/>
    <n v="147"/>
    <x v="1"/>
  </r>
  <r>
    <x v="5"/>
    <s v="45-64"/>
    <x v="0"/>
    <s v="M"/>
    <s v="D50-D89"/>
    <n v="3"/>
    <x v="5"/>
  </r>
  <r>
    <x v="5"/>
    <s v="45-64"/>
    <x v="0"/>
    <s v="M"/>
    <s v="E00-E90"/>
    <n v="7"/>
    <x v="2"/>
  </r>
  <r>
    <x v="5"/>
    <s v="45-64"/>
    <x v="0"/>
    <s v="M"/>
    <s v="F00-F99"/>
    <n v="9"/>
    <x v="10"/>
  </r>
  <r>
    <x v="5"/>
    <s v="45-64"/>
    <x v="0"/>
    <s v="M"/>
    <s v="G00-G99"/>
    <n v="18"/>
    <x v="3"/>
  </r>
  <r>
    <x v="5"/>
    <s v="45-64"/>
    <x v="0"/>
    <s v="M"/>
    <s v="I00-I99"/>
    <n v="60"/>
    <x v="8"/>
  </r>
  <r>
    <x v="5"/>
    <s v="45-64"/>
    <x v="0"/>
    <s v="M"/>
    <s v="J00-J99"/>
    <n v="18"/>
    <x v="4"/>
  </r>
  <r>
    <x v="5"/>
    <s v="45-64"/>
    <x v="0"/>
    <s v="M"/>
    <s v="K00-K93"/>
    <n v="30"/>
    <x v="9"/>
  </r>
  <r>
    <x v="5"/>
    <s v="45-64"/>
    <x v="0"/>
    <s v="M"/>
    <s v="M00-M99"/>
    <n v="1"/>
    <x v="5"/>
  </r>
  <r>
    <x v="5"/>
    <s v="45-64"/>
    <x v="0"/>
    <s v="M"/>
    <s v="N00-N99"/>
    <n v="3"/>
    <x v="11"/>
  </r>
  <r>
    <x v="5"/>
    <s v="45-64"/>
    <x v="0"/>
    <s v="M"/>
    <s v="Q00-Q99"/>
    <n v="2"/>
    <x v="5"/>
  </r>
  <r>
    <x v="5"/>
    <s v="45-64"/>
    <x v="0"/>
    <s v="M"/>
    <s v="R00-R99"/>
    <n v="27"/>
    <x v="5"/>
  </r>
  <r>
    <x v="5"/>
    <s v="45-64"/>
    <x v="0"/>
    <s v="M"/>
    <s v="V01-Y98"/>
    <n v="47"/>
    <x v="6"/>
  </r>
  <r>
    <x v="5"/>
    <s v="65-74"/>
    <x v="1"/>
    <s v="F"/>
    <s v="A00-B99"/>
    <n v="6"/>
    <x v="0"/>
  </r>
  <r>
    <x v="5"/>
    <s v="65-74"/>
    <x v="1"/>
    <s v="F"/>
    <s v="C00-D48"/>
    <n v="125"/>
    <x v="1"/>
  </r>
  <r>
    <x v="5"/>
    <s v="65-74"/>
    <x v="1"/>
    <s v="F"/>
    <s v="E00-E90"/>
    <n v="6"/>
    <x v="2"/>
  </r>
  <r>
    <x v="5"/>
    <s v="65-74"/>
    <x v="1"/>
    <s v="F"/>
    <s v="F00-F99"/>
    <n v="4"/>
    <x v="10"/>
  </r>
  <r>
    <x v="5"/>
    <s v="65-74"/>
    <x v="1"/>
    <s v="F"/>
    <s v="G00-G99"/>
    <n v="12"/>
    <x v="3"/>
  </r>
  <r>
    <x v="5"/>
    <s v="65-74"/>
    <x v="1"/>
    <s v="F"/>
    <s v="I00-I99"/>
    <n v="63"/>
    <x v="8"/>
  </r>
  <r>
    <x v="5"/>
    <s v="65-74"/>
    <x v="1"/>
    <s v="F"/>
    <s v="J00-J99"/>
    <n v="21"/>
    <x v="4"/>
  </r>
  <r>
    <x v="5"/>
    <s v="65-74"/>
    <x v="1"/>
    <s v="F"/>
    <s v="K00-K93"/>
    <n v="12"/>
    <x v="9"/>
  </r>
  <r>
    <x v="5"/>
    <s v="65-74"/>
    <x v="1"/>
    <s v="F"/>
    <s v="M00-M99"/>
    <n v="2"/>
    <x v="5"/>
  </r>
  <r>
    <x v="5"/>
    <s v="65-74"/>
    <x v="1"/>
    <s v="F"/>
    <s v="N00-N99"/>
    <n v="5"/>
    <x v="11"/>
  </r>
  <r>
    <x v="5"/>
    <s v="65-74"/>
    <x v="1"/>
    <s v="F"/>
    <s v="R00-R99"/>
    <n v="8"/>
    <x v="5"/>
  </r>
  <r>
    <x v="5"/>
    <s v="65-74"/>
    <x v="1"/>
    <s v="F"/>
    <s v="V01-Y98"/>
    <n v="12"/>
    <x v="6"/>
  </r>
  <r>
    <x v="5"/>
    <s v="65-74"/>
    <x v="1"/>
    <s v="M"/>
    <s v="A00-B99"/>
    <n v="6"/>
    <x v="0"/>
  </r>
  <r>
    <x v="5"/>
    <s v="65-74"/>
    <x v="1"/>
    <s v="M"/>
    <s v="C00-D48"/>
    <n v="192"/>
    <x v="1"/>
  </r>
  <r>
    <x v="5"/>
    <s v="65-74"/>
    <x v="1"/>
    <s v="M"/>
    <s v="E00-E90"/>
    <n v="9"/>
    <x v="2"/>
  </r>
  <r>
    <x v="5"/>
    <s v="65-74"/>
    <x v="1"/>
    <s v="M"/>
    <s v="F00-F99"/>
    <n v="11"/>
    <x v="10"/>
  </r>
  <r>
    <x v="5"/>
    <s v="65-74"/>
    <x v="1"/>
    <s v="M"/>
    <s v="G00-G99"/>
    <n v="16"/>
    <x v="3"/>
  </r>
  <r>
    <x v="5"/>
    <s v="65-74"/>
    <x v="1"/>
    <s v="M"/>
    <s v="I00-I99"/>
    <n v="97"/>
    <x v="8"/>
  </r>
  <r>
    <x v="5"/>
    <s v="65-74"/>
    <x v="1"/>
    <s v="M"/>
    <s v="J00-J99"/>
    <n v="38"/>
    <x v="4"/>
  </r>
  <r>
    <x v="5"/>
    <s v="65-74"/>
    <x v="1"/>
    <s v="M"/>
    <s v="K00-K93"/>
    <n v="22"/>
    <x v="9"/>
  </r>
  <r>
    <x v="5"/>
    <s v="65-74"/>
    <x v="1"/>
    <s v="M"/>
    <s v="M00-M99"/>
    <n v="2"/>
    <x v="5"/>
  </r>
  <r>
    <x v="5"/>
    <s v="65-74"/>
    <x v="1"/>
    <s v="M"/>
    <s v="N00-N99"/>
    <n v="6"/>
    <x v="11"/>
  </r>
  <r>
    <x v="5"/>
    <s v="65-74"/>
    <x v="1"/>
    <s v="M"/>
    <s v="R00-R99"/>
    <n v="21"/>
    <x v="5"/>
  </r>
  <r>
    <x v="5"/>
    <s v="65-74"/>
    <x v="1"/>
    <s v="M"/>
    <s v="V01-Y98"/>
    <n v="22"/>
    <x v="6"/>
  </r>
  <r>
    <x v="5"/>
    <s v="75-84"/>
    <x v="1"/>
    <s v="F"/>
    <s v="A00-B99"/>
    <n v="30"/>
    <x v="0"/>
  </r>
  <r>
    <x v="5"/>
    <s v="75-84"/>
    <x v="1"/>
    <s v="F"/>
    <s v="C00-D48"/>
    <n v="194"/>
    <x v="1"/>
  </r>
  <r>
    <x v="5"/>
    <s v="75-84"/>
    <x v="1"/>
    <s v="F"/>
    <s v="D50-D89"/>
    <n v="4"/>
    <x v="5"/>
  </r>
  <r>
    <x v="5"/>
    <s v="75-84"/>
    <x v="1"/>
    <s v="F"/>
    <s v="E00-E90"/>
    <n v="18"/>
    <x v="2"/>
  </r>
  <r>
    <x v="5"/>
    <s v="75-84"/>
    <x v="1"/>
    <s v="F"/>
    <s v="F00-F99"/>
    <n v="57"/>
    <x v="10"/>
  </r>
  <r>
    <x v="5"/>
    <s v="75-84"/>
    <x v="1"/>
    <s v="F"/>
    <s v="G00-G99"/>
    <n v="45"/>
    <x v="3"/>
  </r>
  <r>
    <x v="5"/>
    <s v="75-84"/>
    <x v="1"/>
    <s v="F"/>
    <s v="I00-I99"/>
    <n v="204"/>
    <x v="8"/>
  </r>
  <r>
    <x v="5"/>
    <s v="75-84"/>
    <x v="1"/>
    <s v="F"/>
    <s v="J00-J99"/>
    <n v="55"/>
    <x v="4"/>
  </r>
  <r>
    <x v="5"/>
    <s v="75-84"/>
    <x v="1"/>
    <s v="F"/>
    <s v="K00-K93"/>
    <n v="21"/>
    <x v="9"/>
  </r>
  <r>
    <x v="5"/>
    <s v="75-84"/>
    <x v="1"/>
    <s v="F"/>
    <s v="L00-L99"/>
    <n v="1"/>
    <x v="5"/>
  </r>
  <r>
    <x v="5"/>
    <s v="75-84"/>
    <x v="1"/>
    <s v="F"/>
    <s v="M00-M99"/>
    <n v="5"/>
    <x v="5"/>
  </r>
  <r>
    <x v="5"/>
    <s v="75-84"/>
    <x v="1"/>
    <s v="F"/>
    <s v="N00-N99"/>
    <n v="15"/>
    <x v="11"/>
  </r>
  <r>
    <x v="5"/>
    <s v="75-84"/>
    <x v="1"/>
    <s v="F"/>
    <s v="R00-R99"/>
    <n v="31"/>
    <x v="5"/>
  </r>
  <r>
    <x v="5"/>
    <s v="75-84"/>
    <x v="1"/>
    <s v="F"/>
    <s v="V01-Y98"/>
    <n v="21"/>
    <x v="6"/>
  </r>
  <r>
    <x v="5"/>
    <s v="75-84"/>
    <x v="1"/>
    <s v="M"/>
    <s v="A00-B99"/>
    <n v="21"/>
    <x v="0"/>
  </r>
  <r>
    <x v="5"/>
    <s v="75-84"/>
    <x v="1"/>
    <s v="M"/>
    <s v="C00-D48"/>
    <n v="240"/>
    <x v="1"/>
  </r>
  <r>
    <x v="5"/>
    <s v="75-84"/>
    <x v="1"/>
    <s v="M"/>
    <s v="D50-D89"/>
    <n v="1"/>
    <x v="5"/>
  </r>
  <r>
    <x v="5"/>
    <s v="75-84"/>
    <x v="1"/>
    <s v="M"/>
    <s v="E00-E90"/>
    <n v="9"/>
    <x v="2"/>
  </r>
  <r>
    <x v="5"/>
    <s v="75-84"/>
    <x v="1"/>
    <s v="M"/>
    <s v="F00-F99"/>
    <n v="34"/>
    <x v="10"/>
  </r>
  <r>
    <x v="5"/>
    <s v="75-84"/>
    <x v="1"/>
    <s v="M"/>
    <s v="G00-G99"/>
    <n v="51"/>
    <x v="3"/>
  </r>
  <r>
    <x v="5"/>
    <s v="75-84"/>
    <x v="1"/>
    <s v="M"/>
    <s v="I00-I99"/>
    <n v="213"/>
    <x v="8"/>
  </r>
  <r>
    <x v="5"/>
    <s v="75-84"/>
    <x v="1"/>
    <s v="M"/>
    <s v="J00-J99"/>
    <n v="84"/>
    <x v="4"/>
  </r>
  <r>
    <x v="5"/>
    <s v="75-84"/>
    <x v="1"/>
    <s v="M"/>
    <s v="K00-K93"/>
    <n v="20"/>
    <x v="9"/>
  </r>
  <r>
    <x v="5"/>
    <s v="75-84"/>
    <x v="1"/>
    <s v="M"/>
    <s v="M00-M99"/>
    <n v="2"/>
    <x v="5"/>
  </r>
  <r>
    <x v="5"/>
    <s v="75-84"/>
    <x v="1"/>
    <s v="M"/>
    <s v="N00-N99"/>
    <n v="27"/>
    <x v="11"/>
  </r>
  <r>
    <x v="5"/>
    <s v="75-84"/>
    <x v="1"/>
    <s v="M"/>
    <s v="R00-R99"/>
    <n v="30"/>
    <x v="5"/>
  </r>
  <r>
    <x v="5"/>
    <s v="75-84"/>
    <x v="1"/>
    <s v="M"/>
    <s v="V01-Y98"/>
    <n v="36"/>
    <x v="6"/>
  </r>
  <r>
    <x v="5"/>
    <s v="85+"/>
    <x v="1"/>
    <s v="F"/>
    <s v="A00-B99"/>
    <n v="24"/>
    <x v="0"/>
  </r>
  <r>
    <x v="5"/>
    <s v="85+"/>
    <x v="1"/>
    <s v="F"/>
    <s v="C00-D48"/>
    <n v="157"/>
    <x v="1"/>
  </r>
  <r>
    <x v="5"/>
    <s v="85+"/>
    <x v="1"/>
    <s v="F"/>
    <s v="D50-D89"/>
    <n v="1"/>
    <x v="5"/>
  </r>
  <r>
    <x v="5"/>
    <s v="85+"/>
    <x v="1"/>
    <s v="F"/>
    <s v="E00-E90"/>
    <n v="30"/>
    <x v="2"/>
  </r>
  <r>
    <x v="5"/>
    <s v="85+"/>
    <x v="1"/>
    <s v="F"/>
    <s v="F00-F99"/>
    <n v="104"/>
    <x v="10"/>
  </r>
  <r>
    <x v="5"/>
    <s v="85+"/>
    <x v="1"/>
    <s v="F"/>
    <s v="G00-G99"/>
    <n v="52"/>
    <x v="3"/>
  </r>
  <r>
    <x v="5"/>
    <s v="85+"/>
    <x v="1"/>
    <s v="F"/>
    <s v="I00-I99"/>
    <n v="461"/>
    <x v="8"/>
  </r>
  <r>
    <x v="5"/>
    <s v="85+"/>
    <x v="1"/>
    <s v="F"/>
    <s v="J00-J99"/>
    <n v="99"/>
    <x v="4"/>
  </r>
  <r>
    <x v="5"/>
    <s v="85+"/>
    <x v="1"/>
    <s v="F"/>
    <s v="K00-K93"/>
    <n v="45"/>
    <x v="9"/>
  </r>
  <r>
    <x v="5"/>
    <s v="85+"/>
    <x v="1"/>
    <s v="F"/>
    <s v="L00-L99"/>
    <n v="8"/>
    <x v="5"/>
  </r>
  <r>
    <x v="5"/>
    <s v="85+"/>
    <x v="1"/>
    <s v="F"/>
    <s v="M00-M99"/>
    <n v="10"/>
    <x v="5"/>
  </r>
  <r>
    <x v="5"/>
    <s v="85+"/>
    <x v="1"/>
    <s v="F"/>
    <s v="N00-N99"/>
    <n v="50"/>
    <x v="11"/>
  </r>
  <r>
    <x v="5"/>
    <s v="85+"/>
    <x v="1"/>
    <s v="F"/>
    <s v="Q00-Q99"/>
    <n v="1"/>
    <x v="5"/>
  </r>
  <r>
    <x v="5"/>
    <s v="85+"/>
    <x v="1"/>
    <s v="F"/>
    <s v="R00-R99"/>
    <n v="101"/>
    <x v="5"/>
  </r>
  <r>
    <x v="5"/>
    <s v="85+"/>
    <x v="1"/>
    <s v="F"/>
    <s v="V01-Y98"/>
    <n v="51"/>
    <x v="6"/>
  </r>
  <r>
    <x v="5"/>
    <s v="85+"/>
    <x v="1"/>
    <s v="M"/>
    <s v="A00-B99"/>
    <n v="20"/>
    <x v="0"/>
  </r>
  <r>
    <x v="5"/>
    <s v="85+"/>
    <x v="1"/>
    <s v="M"/>
    <s v="C00-D48"/>
    <n v="142"/>
    <x v="1"/>
  </r>
  <r>
    <x v="5"/>
    <s v="85+"/>
    <x v="1"/>
    <s v="M"/>
    <s v="E00-E90"/>
    <n v="12"/>
    <x v="2"/>
  </r>
  <r>
    <x v="5"/>
    <s v="85+"/>
    <x v="1"/>
    <s v="M"/>
    <s v="F00-F99"/>
    <n v="43"/>
    <x v="10"/>
  </r>
  <r>
    <x v="5"/>
    <s v="85+"/>
    <x v="1"/>
    <s v="M"/>
    <s v="G00-G99"/>
    <n v="23"/>
    <x v="3"/>
  </r>
  <r>
    <x v="5"/>
    <s v="85+"/>
    <x v="1"/>
    <s v="M"/>
    <s v="I00-I99"/>
    <n v="223"/>
    <x v="8"/>
  </r>
  <r>
    <x v="5"/>
    <s v="85+"/>
    <x v="1"/>
    <s v="M"/>
    <s v="J00-J99"/>
    <n v="83"/>
    <x v="4"/>
  </r>
  <r>
    <x v="5"/>
    <s v="85+"/>
    <x v="1"/>
    <s v="M"/>
    <s v="K00-K93"/>
    <n v="24"/>
    <x v="9"/>
  </r>
  <r>
    <x v="5"/>
    <s v="85+"/>
    <x v="1"/>
    <s v="M"/>
    <s v="L00-L99"/>
    <n v="3"/>
    <x v="5"/>
  </r>
  <r>
    <x v="5"/>
    <s v="85+"/>
    <x v="1"/>
    <s v="M"/>
    <s v="M00-M99"/>
    <n v="3"/>
    <x v="5"/>
  </r>
  <r>
    <x v="5"/>
    <s v="85+"/>
    <x v="1"/>
    <s v="M"/>
    <s v="N00-N99"/>
    <n v="20"/>
    <x v="11"/>
  </r>
  <r>
    <x v="5"/>
    <s v="85+"/>
    <x v="1"/>
    <s v="M"/>
    <s v="R00-R99"/>
    <n v="47"/>
    <x v="5"/>
  </r>
  <r>
    <x v="5"/>
    <s v="85+"/>
    <x v="1"/>
    <s v="M"/>
    <s v="V01-Y98"/>
    <n v="22"/>
    <x v="6"/>
  </r>
  <r>
    <x v="6"/>
    <s v="0-24"/>
    <x v="0"/>
    <s v="F"/>
    <s v="E00-E90"/>
    <n v="1"/>
    <x v="2"/>
  </r>
  <r>
    <x v="6"/>
    <s v="0-24"/>
    <x v="0"/>
    <s v="F"/>
    <s v="F00-F99"/>
    <n v="1"/>
    <x v="10"/>
  </r>
  <r>
    <x v="6"/>
    <s v="0-24"/>
    <x v="0"/>
    <s v="F"/>
    <s v="I00-I99"/>
    <n v="2"/>
    <x v="8"/>
  </r>
  <r>
    <x v="6"/>
    <s v="0-24"/>
    <x v="0"/>
    <s v="F"/>
    <s v="P00-P96"/>
    <n v="6"/>
    <x v="5"/>
  </r>
  <r>
    <x v="6"/>
    <s v="0-24"/>
    <x v="0"/>
    <s v="F"/>
    <s v="Q00-Q99"/>
    <n v="2"/>
    <x v="5"/>
  </r>
  <r>
    <x v="6"/>
    <s v="0-24"/>
    <x v="0"/>
    <s v="F"/>
    <s v="R00-R99"/>
    <n v="1"/>
    <x v="5"/>
  </r>
  <r>
    <x v="6"/>
    <s v="0-24"/>
    <x v="0"/>
    <s v="F"/>
    <s v="V01-Y98"/>
    <n v="6"/>
    <x v="6"/>
  </r>
  <r>
    <x v="6"/>
    <s v="0-24"/>
    <x v="0"/>
    <s v="M"/>
    <s v="C00-D48"/>
    <n v="2"/>
    <x v="1"/>
  </r>
  <r>
    <x v="6"/>
    <s v="0-24"/>
    <x v="0"/>
    <s v="M"/>
    <s v="D50-D89"/>
    <n v="1"/>
    <x v="5"/>
  </r>
  <r>
    <x v="6"/>
    <s v="0-24"/>
    <x v="0"/>
    <s v="M"/>
    <s v="P00-P96"/>
    <n v="10"/>
    <x v="5"/>
  </r>
  <r>
    <x v="6"/>
    <s v="0-24"/>
    <x v="0"/>
    <s v="M"/>
    <s v="Q00-Q99"/>
    <n v="3"/>
    <x v="5"/>
  </r>
  <r>
    <x v="6"/>
    <s v="0-24"/>
    <x v="0"/>
    <s v="M"/>
    <s v="R00-R99"/>
    <n v="3"/>
    <x v="5"/>
  </r>
  <r>
    <x v="6"/>
    <s v="0-24"/>
    <x v="0"/>
    <s v="M"/>
    <s v="V01-Y98"/>
    <n v="15"/>
    <x v="6"/>
  </r>
  <r>
    <x v="6"/>
    <s v="25-44"/>
    <x v="0"/>
    <s v="F"/>
    <s v="A00-B99"/>
    <n v="1"/>
    <x v="0"/>
  </r>
  <r>
    <x v="6"/>
    <s v="25-44"/>
    <x v="0"/>
    <s v="F"/>
    <s v="C00-D48"/>
    <n v="12"/>
    <x v="1"/>
  </r>
  <r>
    <x v="6"/>
    <s v="25-44"/>
    <x v="0"/>
    <s v="F"/>
    <s v="G00-G99"/>
    <n v="3"/>
    <x v="3"/>
  </r>
  <r>
    <x v="6"/>
    <s v="25-44"/>
    <x v="0"/>
    <s v="F"/>
    <s v="I00-I99"/>
    <n v="3"/>
    <x v="8"/>
  </r>
  <r>
    <x v="6"/>
    <s v="25-44"/>
    <x v="0"/>
    <s v="F"/>
    <s v="K00-K93"/>
    <n v="2"/>
    <x v="9"/>
  </r>
  <r>
    <x v="6"/>
    <s v="25-44"/>
    <x v="0"/>
    <s v="F"/>
    <s v="R00-R99"/>
    <n v="5"/>
    <x v="5"/>
  </r>
  <r>
    <x v="6"/>
    <s v="25-44"/>
    <x v="0"/>
    <s v="F"/>
    <s v="V01-Y98"/>
    <n v="5"/>
    <x v="6"/>
  </r>
  <r>
    <x v="6"/>
    <s v="25-44"/>
    <x v="0"/>
    <s v="M"/>
    <s v="A00-B99"/>
    <n v="1"/>
    <x v="0"/>
  </r>
  <r>
    <x v="6"/>
    <s v="25-44"/>
    <x v="0"/>
    <s v="M"/>
    <s v="C00-D48"/>
    <n v="6"/>
    <x v="1"/>
  </r>
  <r>
    <x v="6"/>
    <s v="25-44"/>
    <x v="0"/>
    <s v="M"/>
    <s v="D50-D89"/>
    <n v="1"/>
    <x v="5"/>
  </r>
  <r>
    <x v="6"/>
    <s v="25-44"/>
    <x v="0"/>
    <s v="M"/>
    <s v="F00-F99"/>
    <n v="2"/>
    <x v="10"/>
  </r>
  <r>
    <x v="6"/>
    <s v="25-44"/>
    <x v="0"/>
    <s v="M"/>
    <s v="G00-G99"/>
    <n v="1"/>
    <x v="3"/>
  </r>
  <r>
    <x v="6"/>
    <s v="25-44"/>
    <x v="0"/>
    <s v="M"/>
    <s v="I00-I99"/>
    <n v="3"/>
    <x v="8"/>
  </r>
  <r>
    <x v="6"/>
    <s v="25-44"/>
    <x v="0"/>
    <s v="M"/>
    <s v="J00-J99"/>
    <n v="1"/>
    <x v="4"/>
  </r>
  <r>
    <x v="6"/>
    <s v="25-44"/>
    <x v="0"/>
    <s v="M"/>
    <s v="K00-K93"/>
    <n v="2"/>
    <x v="9"/>
  </r>
  <r>
    <x v="6"/>
    <s v="25-44"/>
    <x v="0"/>
    <s v="M"/>
    <s v="N00-N99"/>
    <n v="1"/>
    <x v="11"/>
  </r>
  <r>
    <x v="6"/>
    <s v="25-44"/>
    <x v="0"/>
    <s v="M"/>
    <s v="R00-R99"/>
    <n v="4"/>
    <x v="5"/>
  </r>
  <r>
    <x v="6"/>
    <s v="25-44"/>
    <x v="0"/>
    <s v="M"/>
    <s v="V01-Y98"/>
    <n v="41"/>
    <x v="6"/>
  </r>
  <r>
    <x v="6"/>
    <s v="45-64"/>
    <x v="0"/>
    <s v="F"/>
    <s v="A00-B99"/>
    <n v="2"/>
    <x v="0"/>
  </r>
  <r>
    <x v="6"/>
    <s v="45-64"/>
    <x v="0"/>
    <s v="F"/>
    <s v="C00-D48"/>
    <n v="115"/>
    <x v="1"/>
  </r>
  <r>
    <x v="6"/>
    <s v="45-64"/>
    <x v="0"/>
    <s v="F"/>
    <s v="E00-E90"/>
    <n v="1"/>
    <x v="2"/>
  </r>
  <r>
    <x v="6"/>
    <s v="45-64"/>
    <x v="0"/>
    <s v="F"/>
    <s v="F00-F99"/>
    <n v="2"/>
    <x v="10"/>
  </r>
  <r>
    <x v="6"/>
    <s v="45-64"/>
    <x v="0"/>
    <s v="F"/>
    <s v="G00-G99"/>
    <n v="13"/>
    <x v="3"/>
  </r>
  <r>
    <x v="6"/>
    <s v="45-64"/>
    <x v="0"/>
    <s v="F"/>
    <s v="I00-I99"/>
    <n v="29"/>
    <x v="8"/>
  </r>
  <r>
    <x v="6"/>
    <s v="45-64"/>
    <x v="0"/>
    <s v="F"/>
    <s v="J00-J99"/>
    <n v="13"/>
    <x v="4"/>
  </r>
  <r>
    <x v="6"/>
    <s v="45-64"/>
    <x v="0"/>
    <s v="F"/>
    <s v="K00-K93"/>
    <n v="13"/>
    <x v="9"/>
  </r>
  <r>
    <x v="6"/>
    <s v="45-64"/>
    <x v="0"/>
    <s v="F"/>
    <s v="N00-N99"/>
    <n v="2"/>
    <x v="11"/>
  </r>
  <r>
    <x v="6"/>
    <s v="45-64"/>
    <x v="0"/>
    <s v="F"/>
    <s v="Q00-Q99"/>
    <n v="1"/>
    <x v="5"/>
  </r>
  <r>
    <x v="6"/>
    <s v="45-64"/>
    <x v="0"/>
    <s v="F"/>
    <s v="R00-R99"/>
    <n v="11"/>
    <x v="5"/>
  </r>
  <r>
    <x v="6"/>
    <s v="45-64"/>
    <x v="0"/>
    <s v="F"/>
    <s v="V01-Y98"/>
    <n v="18"/>
    <x v="6"/>
  </r>
  <r>
    <x v="6"/>
    <s v="45-64"/>
    <x v="0"/>
    <s v="M"/>
    <s v="A00-B99"/>
    <n v="4"/>
    <x v="0"/>
  </r>
  <r>
    <x v="6"/>
    <s v="45-64"/>
    <x v="0"/>
    <s v="M"/>
    <s v="C00-D48"/>
    <n v="131"/>
    <x v="1"/>
  </r>
  <r>
    <x v="6"/>
    <s v="45-64"/>
    <x v="0"/>
    <s v="M"/>
    <s v="D50-D89"/>
    <n v="1"/>
    <x v="5"/>
  </r>
  <r>
    <x v="6"/>
    <s v="45-64"/>
    <x v="0"/>
    <s v="M"/>
    <s v="E00-E90"/>
    <n v="5"/>
    <x v="2"/>
  </r>
  <r>
    <x v="6"/>
    <s v="45-64"/>
    <x v="0"/>
    <s v="M"/>
    <s v="F00-F99"/>
    <n v="8"/>
    <x v="10"/>
  </r>
  <r>
    <x v="6"/>
    <s v="45-64"/>
    <x v="0"/>
    <s v="M"/>
    <s v="G00-G99"/>
    <n v="12"/>
    <x v="3"/>
  </r>
  <r>
    <x v="6"/>
    <s v="45-64"/>
    <x v="0"/>
    <s v="M"/>
    <s v="I00-I99"/>
    <n v="58"/>
    <x v="8"/>
  </r>
  <r>
    <x v="6"/>
    <s v="45-64"/>
    <x v="0"/>
    <s v="M"/>
    <s v="J00-J99"/>
    <n v="10"/>
    <x v="4"/>
  </r>
  <r>
    <x v="6"/>
    <s v="45-64"/>
    <x v="0"/>
    <s v="M"/>
    <s v="K00-K93"/>
    <n v="30"/>
    <x v="9"/>
  </r>
  <r>
    <x v="6"/>
    <s v="45-64"/>
    <x v="0"/>
    <s v="M"/>
    <s v="N00-N99"/>
    <n v="3"/>
    <x v="11"/>
  </r>
  <r>
    <x v="6"/>
    <s v="45-64"/>
    <x v="0"/>
    <s v="M"/>
    <s v="Q00-Q99"/>
    <n v="2"/>
    <x v="5"/>
  </r>
  <r>
    <x v="6"/>
    <s v="45-64"/>
    <x v="0"/>
    <s v="M"/>
    <s v="R00-R99"/>
    <n v="20"/>
    <x v="5"/>
  </r>
  <r>
    <x v="6"/>
    <s v="45-64"/>
    <x v="0"/>
    <s v="M"/>
    <s v="V01-Y98"/>
    <n v="65"/>
    <x v="6"/>
  </r>
  <r>
    <x v="6"/>
    <s v="65-74"/>
    <x v="1"/>
    <s v="F"/>
    <s v="A00-B99"/>
    <n v="2"/>
    <x v="0"/>
  </r>
  <r>
    <x v="6"/>
    <s v="65-74"/>
    <x v="1"/>
    <s v="F"/>
    <s v="C00-D48"/>
    <n v="129"/>
    <x v="1"/>
  </r>
  <r>
    <x v="6"/>
    <s v="65-74"/>
    <x v="1"/>
    <s v="F"/>
    <s v="D50-D89"/>
    <n v="3"/>
    <x v="5"/>
  </r>
  <r>
    <x v="6"/>
    <s v="65-74"/>
    <x v="1"/>
    <s v="F"/>
    <s v="E00-E90"/>
    <n v="4"/>
    <x v="2"/>
  </r>
  <r>
    <x v="6"/>
    <s v="65-74"/>
    <x v="1"/>
    <s v="F"/>
    <s v="F00-F99"/>
    <n v="10"/>
    <x v="10"/>
  </r>
  <r>
    <x v="6"/>
    <s v="65-74"/>
    <x v="1"/>
    <s v="F"/>
    <s v="G00-G99"/>
    <n v="15"/>
    <x v="3"/>
  </r>
  <r>
    <x v="6"/>
    <s v="65-74"/>
    <x v="1"/>
    <s v="F"/>
    <s v="I00-I99"/>
    <n v="39"/>
    <x v="8"/>
  </r>
  <r>
    <x v="6"/>
    <s v="65-74"/>
    <x v="1"/>
    <s v="F"/>
    <s v="J00-J99"/>
    <n v="15"/>
    <x v="4"/>
  </r>
  <r>
    <x v="6"/>
    <s v="65-74"/>
    <x v="1"/>
    <s v="F"/>
    <s v="K00-K93"/>
    <n v="9"/>
    <x v="9"/>
  </r>
  <r>
    <x v="6"/>
    <s v="65-74"/>
    <x v="1"/>
    <s v="F"/>
    <s v="M00-M99"/>
    <n v="2"/>
    <x v="5"/>
  </r>
  <r>
    <x v="6"/>
    <s v="65-74"/>
    <x v="1"/>
    <s v="F"/>
    <s v="N00-N99"/>
    <n v="5"/>
    <x v="11"/>
  </r>
  <r>
    <x v="6"/>
    <s v="65-74"/>
    <x v="1"/>
    <s v="F"/>
    <s v="Q00-Q99"/>
    <n v="1"/>
    <x v="5"/>
  </r>
  <r>
    <x v="6"/>
    <s v="65-74"/>
    <x v="1"/>
    <s v="F"/>
    <s v="R00-R99"/>
    <n v="3"/>
    <x v="5"/>
  </r>
  <r>
    <x v="6"/>
    <s v="65-74"/>
    <x v="1"/>
    <s v="F"/>
    <s v="V01-Y98"/>
    <n v="6"/>
    <x v="6"/>
  </r>
  <r>
    <x v="6"/>
    <s v="65-74"/>
    <x v="1"/>
    <s v="M"/>
    <s v="A00-B99"/>
    <n v="4"/>
    <x v="0"/>
  </r>
  <r>
    <x v="6"/>
    <s v="65-74"/>
    <x v="1"/>
    <s v="M"/>
    <s v="C00-D48"/>
    <n v="211"/>
    <x v="1"/>
  </r>
  <r>
    <x v="6"/>
    <s v="65-74"/>
    <x v="1"/>
    <s v="M"/>
    <s v="E00-E90"/>
    <n v="11"/>
    <x v="2"/>
  </r>
  <r>
    <x v="6"/>
    <s v="65-74"/>
    <x v="1"/>
    <s v="M"/>
    <s v="F00-F99"/>
    <n v="7"/>
    <x v="10"/>
  </r>
  <r>
    <x v="6"/>
    <s v="65-74"/>
    <x v="1"/>
    <s v="M"/>
    <s v="G00-G99"/>
    <n v="19"/>
    <x v="3"/>
  </r>
  <r>
    <x v="6"/>
    <s v="65-74"/>
    <x v="1"/>
    <s v="M"/>
    <s v="I00-I99"/>
    <n v="111"/>
    <x v="8"/>
  </r>
  <r>
    <x v="6"/>
    <s v="65-74"/>
    <x v="1"/>
    <s v="M"/>
    <s v="J00-J99"/>
    <n v="39"/>
    <x v="4"/>
  </r>
  <r>
    <x v="6"/>
    <s v="65-74"/>
    <x v="1"/>
    <s v="M"/>
    <s v="K00-K93"/>
    <n v="21"/>
    <x v="9"/>
  </r>
  <r>
    <x v="6"/>
    <s v="65-74"/>
    <x v="1"/>
    <s v="M"/>
    <s v="M00-M99"/>
    <n v="3"/>
    <x v="5"/>
  </r>
  <r>
    <x v="6"/>
    <s v="65-74"/>
    <x v="1"/>
    <s v="M"/>
    <s v="N00-N99"/>
    <n v="2"/>
    <x v="11"/>
  </r>
  <r>
    <x v="6"/>
    <s v="65-74"/>
    <x v="1"/>
    <s v="M"/>
    <s v="R00-R99"/>
    <n v="16"/>
    <x v="5"/>
  </r>
  <r>
    <x v="6"/>
    <s v="65-74"/>
    <x v="1"/>
    <s v="M"/>
    <s v="V01-Y98"/>
    <n v="19"/>
    <x v="6"/>
  </r>
  <r>
    <x v="6"/>
    <s v="75-84"/>
    <x v="1"/>
    <s v="F"/>
    <s v="A00-B99"/>
    <n v="10"/>
    <x v="0"/>
  </r>
  <r>
    <x v="6"/>
    <s v="75-84"/>
    <x v="1"/>
    <s v="F"/>
    <s v="C00-D48"/>
    <n v="204"/>
    <x v="1"/>
  </r>
  <r>
    <x v="6"/>
    <s v="75-84"/>
    <x v="1"/>
    <s v="F"/>
    <s v="D50-D89"/>
    <n v="4"/>
    <x v="5"/>
  </r>
  <r>
    <x v="6"/>
    <s v="75-84"/>
    <x v="1"/>
    <s v="F"/>
    <s v="E00-E90"/>
    <n v="19"/>
    <x v="2"/>
  </r>
  <r>
    <x v="6"/>
    <s v="75-84"/>
    <x v="1"/>
    <s v="F"/>
    <s v="F00-F99"/>
    <n v="43"/>
    <x v="10"/>
  </r>
  <r>
    <x v="6"/>
    <s v="75-84"/>
    <x v="1"/>
    <s v="F"/>
    <s v="G00-G99"/>
    <n v="47"/>
    <x v="3"/>
  </r>
  <r>
    <x v="6"/>
    <s v="75-84"/>
    <x v="1"/>
    <s v="F"/>
    <s v="I00-I99"/>
    <n v="183"/>
    <x v="8"/>
  </r>
  <r>
    <x v="6"/>
    <s v="75-84"/>
    <x v="1"/>
    <s v="F"/>
    <s v="J00-J99"/>
    <n v="33"/>
    <x v="4"/>
  </r>
  <r>
    <x v="6"/>
    <s v="75-84"/>
    <x v="1"/>
    <s v="F"/>
    <s v="K00-K93"/>
    <n v="39"/>
    <x v="9"/>
  </r>
  <r>
    <x v="6"/>
    <s v="75-84"/>
    <x v="1"/>
    <s v="F"/>
    <s v="M00-M99"/>
    <n v="5"/>
    <x v="5"/>
  </r>
  <r>
    <x v="6"/>
    <s v="75-84"/>
    <x v="1"/>
    <s v="F"/>
    <s v="N00-N99"/>
    <n v="22"/>
    <x v="11"/>
  </r>
  <r>
    <x v="6"/>
    <s v="75-84"/>
    <x v="1"/>
    <s v="F"/>
    <s v="R00-R99"/>
    <n v="34"/>
    <x v="5"/>
  </r>
  <r>
    <x v="6"/>
    <s v="75-84"/>
    <x v="1"/>
    <s v="F"/>
    <s v="V01-Y98"/>
    <n v="37"/>
    <x v="6"/>
  </r>
  <r>
    <x v="6"/>
    <s v="75-84"/>
    <x v="1"/>
    <s v="M"/>
    <s v="A00-B99"/>
    <n v="9"/>
    <x v="0"/>
  </r>
  <r>
    <x v="6"/>
    <s v="75-84"/>
    <x v="1"/>
    <s v="M"/>
    <s v="C00-D48"/>
    <n v="260"/>
    <x v="1"/>
  </r>
  <r>
    <x v="6"/>
    <s v="75-84"/>
    <x v="1"/>
    <s v="M"/>
    <s v="D50-D89"/>
    <n v="1"/>
    <x v="5"/>
  </r>
  <r>
    <x v="6"/>
    <s v="75-84"/>
    <x v="1"/>
    <s v="M"/>
    <s v="E00-E90"/>
    <n v="17"/>
    <x v="2"/>
  </r>
  <r>
    <x v="6"/>
    <s v="75-84"/>
    <x v="1"/>
    <s v="M"/>
    <s v="F00-F99"/>
    <n v="40"/>
    <x v="10"/>
  </r>
  <r>
    <x v="6"/>
    <s v="75-84"/>
    <x v="1"/>
    <s v="M"/>
    <s v="G00-G99"/>
    <n v="45"/>
    <x v="3"/>
  </r>
  <r>
    <x v="6"/>
    <s v="75-84"/>
    <x v="1"/>
    <s v="M"/>
    <s v="I00-I99"/>
    <n v="199"/>
    <x v="8"/>
  </r>
  <r>
    <x v="6"/>
    <s v="75-84"/>
    <x v="1"/>
    <s v="M"/>
    <s v="J00-J99"/>
    <n v="87"/>
    <x v="4"/>
  </r>
  <r>
    <x v="6"/>
    <s v="75-84"/>
    <x v="1"/>
    <s v="M"/>
    <s v="K00-K93"/>
    <n v="30"/>
    <x v="9"/>
  </r>
  <r>
    <x v="6"/>
    <s v="75-84"/>
    <x v="1"/>
    <s v="M"/>
    <s v="L00-L99"/>
    <n v="2"/>
    <x v="5"/>
  </r>
  <r>
    <x v="6"/>
    <s v="75-84"/>
    <x v="1"/>
    <s v="M"/>
    <s v="M00-M99"/>
    <n v="5"/>
    <x v="5"/>
  </r>
  <r>
    <x v="6"/>
    <s v="75-84"/>
    <x v="1"/>
    <s v="M"/>
    <s v="N00-N99"/>
    <n v="19"/>
    <x v="11"/>
  </r>
  <r>
    <x v="6"/>
    <s v="75-84"/>
    <x v="1"/>
    <s v="M"/>
    <s v="R00-R99"/>
    <n v="25"/>
    <x v="5"/>
  </r>
  <r>
    <x v="6"/>
    <s v="75-84"/>
    <x v="1"/>
    <s v="M"/>
    <s v="V01-Y98"/>
    <n v="25"/>
    <x v="6"/>
  </r>
  <r>
    <x v="6"/>
    <s v="85+"/>
    <x v="1"/>
    <s v="F"/>
    <s v="A00-B99"/>
    <n v="19"/>
    <x v="0"/>
  </r>
  <r>
    <x v="6"/>
    <s v="85+"/>
    <x v="1"/>
    <s v="F"/>
    <s v="C00-D48"/>
    <n v="144"/>
    <x v="1"/>
  </r>
  <r>
    <x v="6"/>
    <s v="85+"/>
    <x v="1"/>
    <s v="F"/>
    <s v="D50-D89"/>
    <n v="5"/>
    <x v="5"/>
  </r>
  <r>
    <x v="6"/>
    <s v="85+"/>
    <x v="1"/>
    <s v="F"/>
    <s v="E00-E90"/>
    <n v="27"/>
    <x v="2"/>
  </r>
  <r>
    <x v="6"/>
    <s v="85+"/>
    <x v="1"/>
    <s v="F"/>
    <s v="F00-F99"/>
    <n v="92"/>
    <x v="10"/>
  </r>
  <r>
    <x v="6"/>
    <s v="85+"/>
    <x v="1"/>
    <s v="F"/>
    <s v="G00-G99"/>
    <n v="47"/>
    <x v="3"/>
  </r>
  <r>
    <x v="6"/>
    <s v="85+"/>
    <x v="1"/>
    <s v="F"/>
    <s v="I00-I99"/>
    <n v="474"/>
    <x v="8"/>
  </r>
  <r>
    <x v="6"/>
    <s v="85+"/>
    <x v="1"/>
    <s v="F"/>
    <s v="J00-J99"/>
    <n v="81"/>
    <x v="4"/>
  </r>
  <r>
    <x v="6"/>
    <s v="85+"/>
    <x v="1"/>
    <s v="F"/>
    <s v="K00-K93"/>
    <n v="48"/>
    <x v="9"/>
  </r>
  <r>
    <x v="6"/>
    <s v="85+"/>
    <x v="1"/>
    <s v="F"/>
    <s v="L00-L99"/>
    <n v="9"/>
    <x v="5"/>
  </r>
  <r>
    <x v="6"/>
    <s v="85+"/>
    <x v="1"/>
    <s v="F"/>
    <s v="M00-M99"/>
    <n v="9"/>
    <x v="5"/>
  </r>
  <r>
    <x v="6"/>
    <s v="85+"/>
    <x v="1"/>
    <s v="F"/>
    <s v="N00-N99"/>
    <n v="37"/>
    <x v="11"/>
  </r>
  <r>
    <x v="6"/>
    <s v="85+"/>
    <x v="1"/>
    <s v="F"/>
    <s v="R00-R99"/>
    <n v="97"/>
    <x v="5"/>
  </r>
  <r>
    <x v="6"/>
    <s v="85+"/>
    <x v="1"/>
    <s v="F"/>
    <s v="V01-Y98"/>
    <n v="37"/>
    <x v="6"/>
  </r>
  <r>
    <x v="6"/>
    <s v="85+"/>
    <x v="1"/>
    <s v="M"/>
    <s v="A00-B99"/>
    <n v="9"/>
    <x v="0"/>
  </r>
  <r>
    <x v="6"/>
    <s v="85+"/>
    <x v="1"/>
    <s v="M"/>
    <s v="C00-D48"/>
    <n v="143"/>
    <x v="1"/>
  </r>
  <r>
    <x v="6"/>
    <s v="85+"/>
    <x v="1"/>
    <s v="M"/>
    <s v="D50-D89"/>
    <n v="4"/>
    <x v="5"/>
  </r>
  <r>
    <x v="6"/>
    <s v="85+"/>
    <x v="1"/>
    <s v="M"/>
    <s v="E00-E90"/>
    <n v="6"/>
    <x v="2"/>
  </r>
  <r>
    <x v="6"/>
    <s v="85+"/>
    <x v="1"/>
    <s v="M"/>
    <s v="F00-F99"/>
    <n v="42"/>
    <x v="10"/>
  </r>
  <r>
    <x v="6"/>
    <s v="85+"/>
    <x v="1"/>
    <s v="M"/>
    <s v="G00-G99"/>
    <n v="26"/>
    <x v="3"/>
  </r>
  <r>
    <x v="6"/>
    <s v="85+"/>
    <x v="1"/>
    <s v="M"/>
    <s v="I00-I99"/>
    <n v="232"/>
    <x v="8"/>
  </r>
  <r>
    <x v="6"/>
    <s v="85+"/>
    <x v="1"/>
    <s v="M"/>
    <s v="J00-J99"/>
    <n v="76"/>
    <x v="4"/>
  </r>
  <r>
    <x v="6"/>
    <s v="85+"/>
    <x v="1"/>
    <s v="M"/>
    <s v="K00-K93"/>
    <n v="23"/>
    <x v="9"/>
  </r>
  <r>
    <x v="6"/>
    <s v="85+"/>
    <x v="1"/>
    <s v="M"/>
    <s v="L00-L99"/>
    <n v="1"/>
    <x v="5"/>
  </r>
  <r>
    <x v="6"/>
    <s v="85+"/>
    <x v="1"/>
    <s v="M"/>
    <s v="M00-M99"/>
    <n v="3"/>
    <x v="5"/>
  </r>
  <r>
    <x v="6"/>
    <s v="85+"/>
    <x v="1"/>
    <s v="M"/>
    <s v="N00-N99"/>
    <n v="19"/>
    <x v="11"/>
  </r>
  <r>
    <x v="6"/>
    <s v="85+"/>
    <x v="1"/>
    <s v="M"/>
    <s v="R00-R99"/>
    <n v="27"/>
    <x v="5"/>
  </r>
  <r>
    <x v="6"/>
    <s v="85+"/>
    <x v="1"/>
    <s v="M"/>
    <s v="V01-Y98"/>
    <n v="27"/>
    <x v="6"/>
  </r>
  <r>
    <x v="7"/>
    <s v="0-24"/>
    <x v="0"/>
    <s v="F"/>
    <s v="E00-E90"/>
    <n v="1"/>
    <x v="2"/>
  </r>
  <r>
    <x v="7"/>
    <s v="0-24"/>
    <x v="0"/>
    <s v="F"/>
    <s v="P00-P96"/>
    <n v="1"/>
    <x v="5"/>
  </r>
  <r>
    <x v="7"/>
    <s v="0-24"/>
    <x v="0"/>
    <s v="F"/>
    <s v="Q00-Q99"/>
    <n v="2"/>
    <x v="5"/>
  </r>
  <r>
    <x v="7"/>
    <s v="0-24"/>
    <x v="0"/>
    <s v="F"/>
    <s v="R00-R99"/>
    <n v="4"/>
    <x v="5"/>
  </r>
  <r>
    <x v="7"/>
    <s v="0-24"/>
    <x v="0"/>
    <s v="F"/>
    <s v="V01-Y98"/>
    <n v="2"/>
    <x v="6"/>
  </r>
  <r>
    <x v="7"/>
    <s v="0-24"/>
    <x v="0"/>
    <s v="M"/>
    <s v="C00-D48"/>
    <n v="1"/>
    <x v="1"/>
  </r>
  <r>
    <x v="7"/>
    <s v="0-24"/>
    <x v="0"/>
    <s v="M"/>
    <s v="E00-E90"/>
    <n v="1"/>
    <x v="2"/>
  </r>
  <r>
    <x v="7"/>
    <s v="0-24"/>
    <x v="0"/>
    <s v="M"/>
    <s v="G00-G99"/>
    <n v="3"/>
    <x v="3"/>
  </r>
  <r>
    <x v="7"/>
    <s v="0-24"/>
    <x v="0"/>
    <s v="M"/>
    <s v="P00-P96"/>
    <n v="4"/>
    <x v="5"/>
  </r>
  <r>
    <x v="7"/>
    <s v="0-24"/>
    <x v="0"/>
    <s v="M"/>
    <s v="Q00-Q99"/>
    <n v="4"/>
    <x v="5"/>
  </r>
  <r>
    <x v="7"/>
    <s v="0-24"/>
    <x v="0"/>
    <s v="M"/>
    <s v="R00-R99"/>
    <n v="4"/>
    <x v="5"/>
  </r>
  <r>
    <x v="7"/>
    <s v="0-24"/>
    <x v="0"/>
    <s v="M"/>
    <s v="V01-Y98"/>
    <n v="9"/>
    <x v="6"/>
  </r>
  <r>
    <x v="7"/>
    <s v="25-44"/>
    <x v="0"/>
    <s v="F"/>
    <s v="C00-D48"/>
    <n v="10"/>
    <x v="1"/>
  </r>
  <r>
    <x v="7"/>
    <s v="25-44"/>
    <x v="0"/>
    <s v="F"/>
    <s v="F00-F99"/>
    <n v="1"/>
    <x v="10"/>
  </r>
  <r>
    <x v="7"/>
    <s v="25-44"/>
    <x v="0"/>
    <s v="F"/>
    <s v="G00-G99"/>
    <n v="1"/>
    <x v="3"/>
  </r>
  <r>
    <x v="7"/>
    <s v="25-44"/>
    <x v="0"/>
    <s v="F"/>
    <s v="I00-I99"/>
    <n v="3"/>
    <x v="8"/>
  </r>
  <r>
    <x v="7"/>
    <s v="25-44"/>
    <x v="0"/>
    <s v="F"/>
    <s v="J00-J99"/>
    <n v="1"/>
    <x v="4"/>
  </r>
  <r>
    <x v="7"/>
    <s v="25-44"/>
    <x v="0"/>
    <s v="F"/>
    <s v="K00-K93"/>
    <n v="2"/>
    <x v="9"/>
  </r>
  <r>
    <x v="7"/>
    <s v="25-44"/>
    <x v="0"/>
    <s v="F"/>
    <s v="Q00-Q99"/>
    <n v="1"/>
    <x v="5"/>
  </r>
  <r>
    <x v="7"/>
    <s v="25-44"/>
    <x v="0"/>
    <s v="F"/>
    <s v="R00-R99"/>
    <n v="1"/>
    <x v="5"/>
  </r>
  <r>
    <x v="7"/>
    <s v="25-44"/>
    <x v="0"/>
    <s v="F"/>
    <s v="V01-Y98"/>
    <n v="7"/>
    <x v="6"/>
  </r>
  <r>
    <x v="7"/>
    <s v="25-44"/>
    <x v="0"/>
    <s v="M"/>
    <s v="A00-B99"/>
    <n v="1"/>
    <x v="0"/>
  </r>
  <r>
    <x v="7"/>
    <s v="25-44"/>
    <x v="0"/>
    <s v="M"/>
    <s v="C00-D48"/>
    <n v="13"/>
    <x v="1"/>
  </r>
  <r>
    <x v="7"/>
    <s v="25-44"/>
    <x v="0"/>
    <s v="M"/>
    <s v="F00-F99"/>
    <n v="4"/>
    <x v="10"/>
  </r>
  <r>
    <x v="7"/>
    <s v="25-44"/>
    <x v="0"/>
    <s v="M"/>
    <s v="G00-G99"/>
    <n v="6"/>
    <x v="3"/>
  </r>
  <r>
    <x v="7"/>
    <s v="25-44"/>
    <x v="0"/>
    <s v="M"/>
    <s v="I00-I99"/>
    <n v="4"/>
    <x v="8"/>
  </r>
  <r>
    <x v="7"/>
    <s v="25-44"/>
    <x v="0"/>
    <s v="M"/>
    <s v="J00-J99"/>
    <n v="1"/>
    <x v="4"/>
  </r>
  <r>
    <x v="7"/>
    <s v="25-44"/>
    <x v="0"/>
    <s v="M"/>
    <s v="K00-K93"/>
    <n v="3"/>
    <x v="9"/>
  </r>
  <r>
    <x v="7"/>
    <s v="25-44"/>
    <x v="0"/>
    <s v="M"/>
    <s v="N00-N99"/>
    <n v="1"/>
    <x v="11"/>
  </r>
  <r>
    <x v="7"/>
    <s v="25-44"/>
    <x v="0"/>
    <s v="M"/>
    <s v="Q00-Q99"/>
    <n v="1"/>
    <x v="5"/>
  </r>
  <r>
    <x v="7"/>
    <s v="25-44"/>
    <x v="0"/>
    <s v="M"/>
    <s v="R00-R99"/>
    <n v="7"/>
    <x v="5"/>
  </r>
  <r>
    <x v="7"/>
    <s v="25-44"/>
    <x v="0"/>
    <s v="M"/>
    <s v="V01-Y98"/>
    <n v="30"/>
    <x v="6"/>
  </r>
  <r>
    <x v="7"/>
    <s v="45-64"/>
    <x v="0"/>
    <s v="F"/>
    <s v="A00-B99"/>
    <n v="1"/>
    <x v="0"/>
  </r>
  <r>
    <x v="7"/>
    <s v="45-64"/>
    <x v="0"/>
    <s v="F"/>
    <s v="C00-D48"/>
    <n v="126"/>
    <x v="1"/>
  </r>
  <r>
    <x v="7"/>
    <s v="45-64"/>
    <x v="0"/>
    <s v="F"/>
    <s v="E00-E90"/>
    <n v="1"/>
    <x v="2"/>
  </r>
  <r>
    <x v="7"/>
    <s v="45-64"/>
    <x v="0"/>
    <s v="F"/>
    <s v="F00-F99"/>
    <n v="6"/>
    <x v="10"/>
  </r>
  <r>
    <x v="7"/>
    <s v="45-64"/>
    <x v="0"/>
    <s v="F"/>
    <s v="G00-G99"/>
    <n v="6"/>
    <x v="3"/>
  </r>
  <r>
    <x v="7"/>
    <s v="45-64"/>
    <x v="0"/>
    <s v="F"/>
    <s v="I00-I99"/>
    <n v="21"/>
    <x v="8"/>
  </r>
  <r>
    <x v="7"/>
    <s v="45-64"/>
    <x v="0"/>
    <s v="F"/>
    <s v="J00-J99"/>
    <n v="18"/>
    <x v="4"/>
  </r>
  <r>
    <x v="7"/>
    <s v="45-64"/>
    <x v="0"/>
    <s v="F"/>
    <s v="K00-K93"/>
    <n v="6"/>
    <x v="9"/>
  </r>
  <r>
    <x v="7"/>
    <s v="45-64"/>
    <x v="0"/>
    <s v="F"/>
    <s v="M00-M99"/>
    <n v="2"/>
    <x v="5"/>
  </r>
  <r>
    <x v="7"/>
    <s v="45-64"/>
    <x v="0"/>
    <s v="F"/>
    <s v="N00-N99"/>
    <n v="4"/>
    <x v="11"/>
  </r>
  <r>
    <x v="7"/>
    <s v="45-64"/>
    <x v="0"/>
    <s v="F"/>
    <s v="Q00-Q99"/>
    <n v="3"/>
    <x v="5"/>
  </r>
  <r>
    <x v="7"/>
    <s v="45-64"/>
    <x v="0"/>
    <s v="F"/>
    <s v="R00-R99"/>
    <n v="14"/>
    <x v="5"/>
  </r>
  <r>
    <x v="7"/>
    <s v="45-64"/>
    <x v="0"/>
    <s v="F"/>
    <s v="V01-Y98"/>
    <n v="16"/>
    <x v="6"/>
  </r>
  <r>
    <x v="7"/>
    <s v="45-64"/>
    <x v="0"/>
    <s v="M"/>
    <s v="A00-B99"/>
    <n v="4"/>
    <x v="0"/>
  </r>
  <r>
    <x v="7"/>
    <s v="45-64"/>
    <x v="0"/>
    <s v="M"/>
    <s v="C00-D48"/>
    <n v="138"/>
    <x v="1"/>
  </r>
  <r>
    <x v="7"/>
    <s v="45-64"/>
    <x v="0"/>
    <s v="M"/>
    <s v="E00-E90"/>
    <n v="4"/>
    <x v="2"/>
  </r>
  <r>
    <x v="7"/>
    <s v="45-64"/>
    <x v="0"/>
    <s v="M"/>
    <s v="F00-F99"/>
    <n v="13"/>
    <x v="10"/>
  </r>
  <r>
    <x v="7"/>
    <s v="45-64"/>
    <x v="0"/>
    <s v="M"/>
    <s v="G00-G99"/>
    <n v="8"/>
    <x v="3"/>
  </r>
  <r>
    <x v="7"/>
    <s v="45-64"/>
    <x v="0"/>
    <s v="M"/>
    <s v="I00-I99"/>
    <n v="67"/>
    <x v="8"/>
  </r>
  <r>
    <x v="7"/>
    <s v="45-64"/>
    <x v="0"/>
    <s v="M"/>
    <s v="J00-J99"/>
    <n v="17"/>
    <x v="4"/>
  </r>
  <r>
    <x v="7"/>
    <s v="45-64"/>
    <x v="0"/>
    <s v="M"/>
    <s v="K00-K93"/>
    <n v="32"/>
    <x v="9"/>
  </r>
  <r>
    <x v="7"/>
    <s v="45-64"/>
    <x v="0"/>
    <s v="M"/>
    <s v="M00-M99"/>
    <n v="1"/>
    <x v="5"/>
  </r>
  <r>
    <x v="7"/>
    <s v="45-64"/>
    <x v="0"/>
    <s v="M"/>
    <s v="N00-N99"/>
    <n v="1"/>
    <x v="11"/>
  </r>
  <r>
    <x v="7"/>
    <s v="45-64"/>
    <x v="0"/>
    <s v="M"/>
    <s v="Q00-Q99"/>
    <n v="3"/>
    <x v="5"/>
  </r>
  <r>
    <x v="7"/>
    <s v="45-64"/>
    <x v="0"/>
    <s v="M"/>
    <s v="R00-R99"/>
    <n v="31"/>
    <x v="5"/>
  </r>
  <r>
    <x v="7"/>
    <s v="45-64"/>
    <x v="0"/>
    <s v="M"/>
    <s v="V01-Y98"/>
    <n v="39"/>
    <x v="6"/>
  </r>
  <r>
    <x v="7"/>
    <s v="65-74"/>
    <x v="1"/>
    <s v="F"/>
    <s v="A00-B99"/>
    <n v="6"/>
    <x v="0"/>
  </r>
  <r>
    <x v="7"/>
    <s v="65-74"/>
    <x v="1"/>
    <s v="F"/>
    <s v="C00-D48"/>
    <n v="130"/>
    <x v="1"/>
  </r>
  <r>
    <x v="7"/>
    <s v="65-74"/>
    <x v="1"/>
    <s v="F"/>
    <s v="D50-D89"/>
    <n v="1"/>
    <x v="5"/>
  </r>
  <r>
    <x v="7"/>
    <s v="65-74"/>
    <x v="1"/>
    <s v="F"/>
    <s v="E00-E90"/>
    <n v="6"/>
    <x v="2"/>
  </r>
  <r>
    <x v="7"/>
    <s v="65-74"/>
    <x v="1"/>
    <s v="F"/>
    <s v="F00-F99"/>
    <n v="9"/>
    <x v="10"/>
  </r>
  <r>
    <x v="7"/>
    <s v="65-74"/>
    <x v="1"/>
    <s v="F"/>
    <s v="G00-G99"/>
    <n v="10"/>
    <x v="3"/>
  </r>
  <r>
    <x v="7"/>
    <s v="65-74"/>
    <x v="1"/>
    <s v="F"/>
    <s v="I00-I99"/>
    <n v="39"/>
    <x v="8"/>
  </r>
  <r>
    <x v="7"/>
    <s v="65-74"/>
    <x v="1"/>
    <s v="F"/>
    <s v="J00-J99"/>
    <n v="17"/>
    <x v="4"/>
  </r>
  <r>
    <x v="7"/>
    <s v="65-74"/>
    <x v="1"/>
    <s v="F"/>
    <s v="K00-K93"/>
    <n v="5"/>
    <x v="9"/>
  </r>
  <r>
    <x v="7"/>
    <s v="65-74"/>
    <x v="1"/>
    <s v="F"/>
    <s v="N00-N99"/>
    <n v="3"/>
    <x v="11"/>
  </r>
  <r>
    <x v="7"/>
    <s v="65-74"/>
    <x v="1"/>
    <s v="F"/>
    <s v="R00-R99"/>
    <n v="10"/>
    <x v="5"/>
  </r>
  <r>
    <x v="7"/>
    <s v="65-74"/>
    <x v="1"/>
    <s v="F"/>
    <s v="V01-Y98"/>
    <n v="10"/>
    <x v="6"/>
  </r>
  <r>
    <x v="7"/>
    <s v="65-74"/>
    <x v="1"/>
    <s v="M"/>
    <s v="A00-B99"/>
    <n v="3"/>
    <x v="0"/>
  </r>
  <r>
    <x v="7"/>
    <s v="65-74"/>
    <x v="1"/>
    <s v="M"/>
    <s v="C00-D48"/>
    <n v="207"/>
    <x v="1"/>
  </r>
  <r>
    <x v="7"/>
    <s v="65-74"/>
    <x v="1"/>
    <s v="M"/>
    <s v="E00-E90"/>
    <n v="6"/>
    <x v="2"/>
  </r>
  <r>
    <x v="7"/>
    <s v="65-74"/>
    <x v="1"/>
    <s v="M"/>
    <s v="F00-F99"/>
    <n v="9"/>
    <x v="10"/>
  </r>
  <r>
    <x v="7"/>
    <s v="65-74"/>
    <x v="1"/>
    <s v="M"/>
    <s v="G00-G99"/>
    <n v="17"/>
    <x v="3"/>
  </r>
  <r>
    <x v="7"/>
    <s v="65-74"/>
    <x v="1"/>
    <s v="M"/>
    <s v="I00-I99"/>
    <n v="98"/>
    <x v="8"/>
  </r>
  <r>
    <x v="7"/>
    <s v="65-74"/>
    <x v="1"/>
    <s v="M"/>
    <s v="J00-J99"/>
    <n v="43"/>
    <x v="4"/>
  </r>
  <r>
    <x v="7"/>
    <s v="65-74"/>
    <x v="1"/>
    <s v="M"/>
    <s v="K00-K93"/>
    <n v="26"/>
    <x v="9"/>
  </r>
  <r>
    <x v="7"/>
    <s v="65-74"/>
    <x v="1"/>
    <s v="M"/>
    <s v="L00-L99"/>
    <n v="2"/>
    <x v="5"/>
  </r>
  <r>
    <x v="7"/>
    <s v="65-74"/>
    <x v="1"/>
    <s v="M"/>
    <s v="N00-N99"/>
    <n v="2"/>
    <x v="11"/>
  </r>
  <r>
    <x v="7"/>
    <s v="65-74"/>
    <x v="1"/>
    <s v="M"/>
    <s v="R00-R99"/>
    <n v="19"/>
    <x v="5"/>
  </r>
  <r>
    <x v="7"/>
    <s v="65-74"/>
    <x v="1"/>
    <s v="M"/>
    <s v="V01-Y98"/>
    <n v="20"/>
    <x v="6"/>
  </r>
  <r>
    <x v="7"/>
    <s v="75-84"/>
    <x v="1"/>
    <s v="F"/>
    <s v="A00-B99"/>
    <n v="15"/>
    <x v="0"/>
  </r>
  <r>
    <x v="7"/>
    <s v="75-84"/>
    <x v="1"/>
    <s v="F"/>
    <s v="C00-D48"/>
    <n v="186"/>
    <x v="1"/>
  </r>
  <r>
    <x v="7"/>
    <s v="75-84"/>
    <x v="1"/>
    <s v="F"/>
    <s v="D50-D89"/>
    <n v="6"/>
    <x v="5"/>
  </r>
  <r>
    <x v="7"/>
    <s v="75-84"/>
    <x v="1"/>
    <s v="F"/>
    <s v="E00-E90"/>
    <n v="8"/>
    <x v="2"/>
  </r>
  <r>
    <x v="7"/>
    <s v="75-84"/>
    <x v="1"/>
    <s v="F"/>
    <s v="F00-F99"/>
    <n v="51"/>
    <x v="10"/>
  </r>
  <r>
    <x v="7"/>
    <s v="75-84"/>
    <x v="1"/>
    <s v="F"/>
    <s v="G00-G99"/>
    <n v="51"/>
    <x v="3"/>
  </r>
  <r>
    <x v="7"/>
    <s v="75-84"/>
    <x v="1"/>
    <s v="F"/>
    <s v="I00-I99"/>
    <n v="189"/>
    <x v="8"/>
  </r>
  <r>
    <x v="7"/>
    <s v="75-84"/>
    <x v="1"/>
    <s v="F"/>
    <s v="J00-J99"/>
    <n v="51"/>
    <x v="4"/>
  </r>
  <r>
    <x v="7"/>
    <s v="75-84"/>
    <x v="1"/>
    <s v="F"/>
    <s v="K00-K93"/>
    <n v="32"/>
    <x v="9"/>
  </r>
  <r>
    <x v="7"/>
    <s v="75-84"/>
    <x v="1"/>
    <s v="F"/>
    <s v="L00-L99"/>
    <n v="2"/>
    <x v="5"/>
  </r>
  <r>
    <x v="7"/>
    <s v="75-84"/>
    <x v="1"/>
    <s v="F"/>
    <s v="M00-M99"/>
    <n v="4"/>
    <x v="5"/>
  </r>
  <r>
    <x v="7"/>
    <s v="75-84"/>
    <x v="1"/>
    <s v="F"/>
    <s v="N00-N99"/>
    <n v="22"/>
    <x v="11"/>
  </r>
  <r>
    <x v="7"/>
    <s v="75-84"/>
    <x v="1"/>
    <s v="F"/>
    <s v="R00-R99"/>
    <n v="27"/>
    <x v="5"/>
  </r>
  <r>
    <x v="7"/>
    <s v="75-84"/>
    <x v="1"/>
    <s v="F"/>
    <s v="V01-Y98"/>
    <n v="23"/>
    <x v="6"/>
  </r>
  <r>
    <x v="7"/>
    <s v="75-84"/>
    <x v="1"/>
    <s v="M"/>
    <s v="A00-B99"/>
    <n v="8"/>
    <x v="0"/>
  </r>
  <r>
    <x v="7"/>
    <s v="75-84"/>
    <x v="1"/>
    <s v="M"/>
    <s v="C00-D48"/>
    <n v="276"/>
    <x v="1"/>
  </r>
  <r>
    <x v="7"/>
    <s v="75-84"/>
    <x v="1"/>
    <s v="M"/>
    <s v="D50-D89"/>
    <n v="3"/>
    <x v="5"/>
  </r>
  <r>
    <x v="7"/>
    <s v="75-84"/>
    <x v="1"/>
    <s v="M"/>
    <s v="E00-E90"/>
    <n v="7"/>
    <x v="2"/>
  </r>
  <r>
    <x v="7"/>
    <s v="75-84"/>
    <x v="1"/>
    <s v="M"/>
    <s v="F00-F99"/>
    <n v="26"/>
    <x v="10"/>
  </r>
  <r>
    <x v="7"/>
    <s v="75-84"/>
    <x v="1"/>
    <s v="M"/>
    <s v="G00-G99"/>
    <n v="49"/>
    <x v="3"/>
  </r>
  <r>
    <x v="7"/>
    <s v="75-84"/>
    <x v="1"/>
    <s v="M"/>
    <s v="I00-I99"/>
    <n v="201"/>
    <x v="8"/>
  </r>
  <r>
    <x v="7"/>
    <s v="75-84"/>
    <x v="1"/>
    <s v="M"/>
    <s v="J00-J99"/>
    <n v="96"/>
    <x v="4"/>
  </r>
  <r>
    <x v="7"/>
    <s v="75-84"/>
    <x v="1"/>
    <s v="M"/>
    <s v="K00-K93"/>
    <n v="30"/>
    <x v="9"/>
  </r>
  <r>
    <x v="7"/>
    <s v="75-84"/>
    <x v="1"/>
    <s v="M"/>
    <s v="L00-L99"/>
    <n v="1"/>
    <x v="5"/>
  </r>
  <r>
    <x v="7"/>
    <s v="75-84"/>
    <x v="1"/>
    <s v="M"/>
    <s v="M00-M99"/>
    <n v="3"/>
    <x v="5"/>
  </r>
  <r>
    <x v="7"/>
    <s v="75-84"/>
    <x v="1"/>
    <s v="M"/>
    <s v="N00-N99"/>
    <n v="19"/>
    <x v="11"/>
  </r>
  <r>
    <x v="7"/>
    <s v="75-84"/>
    <x v="1"/>
    <s v="M"/>
    <s v="Q00-Q99"/>
    <n v="1"/>
    <x v="5"/>
  </r>
  <r>
    <x v="7"/>
    <s v="75-84"/>
    <x v="1"/>
    <s v="M"/>
    <s v="R00-R99"/>
    <n v="33"/>
    <x v="5"/>
  </r>
  <r>
    <x v="7"/>
    <s v="75-84"/>
    <x v="1"/>
    <s v="M"/>
    <s v="V01-Y98"/>
    <n v="35"/>
    <x v="6"/>
  </r>
  <r>
    <x v="7"/>
    <s v="85+"/>
    <x v="1"/>
    <s v="F"/>
    <s v="A00-B99"/>
    <n v="14"/>
    <x v="0"/>
  </r>
  <r>
    <x v="7"/>
    <s v="85+"/>
    <x v="1"/>
    <s v="F"/>
    <s v="C00-D48"/>
    <n v="171"/>
    <x v="1"/>
  </r>
  <r>
    <x v="7"/>
    <s v="85+"/>
    <x v="1"/>
    <s v="F"/>
    <s v="D50-D89"/>
    <n v="3"/>
    <x v="5"/>
  </r>
  <r>
    <x v="7"/>
    <s v="85+"/>
    <x v="1"/>
    <s v="F"/>
    <s v="E00-E90"/>
    <n v="29"/>
    <x v="2"/>
  </r>
  <r>
    <x v="7"/>
    <s v="85+"/>
    <x v="1"/>
    <s v="F"/>
    <s v="F00-F99"/>
    <n v="142"/>
    <x v="10"/>
  </r>
  <r>
    <x v="7"/>
    <s v="85+"/>
    <x v="1"/>
    <s v="F"/>
    <s v="G00-G99"/>
    <n v="60"/>
    <x v="3"/>
  </r>
  <r>
    <x v="7"/>
    <s v="85+"/>
    <x v="1"/>
    <s v="F"/>
    <s v="I00-I99"/>
    <n v="451"/>
    <x v="8"/>
  </r>
  <r>
    <x v="7"/>
    <s v="85+"/>
    <x v="1"/>
    <s v="F"/>
    <s v="J00-J99"/>
    <n v="100"/>
    <x v="4"/>
  </r>
  <r>
    <x v="7"/>
    <s v="85+"/>
    <x v="1"/>
    <s v="F"/>
    <s v="K00-K93"/>
    <n v="55"/>
    <x v="9"/>
  </r>
  <r>
    <x v="7"/>
    <s v="85+"/>
    <x v="1"/>
    <s v="F"/>
    <s v="L00-L99"/>
    <n v="4"/>
    <x v="5"/>
  </r>
  <r>
    <x v="7"/>
    <s v="85+"/>
    <x v="1"/>
    <s v="F"/>
    <s v="M00-M99"/>
    <n v="9"/>
    <x v="5"/>
  </r>
  <r>
    <x v="7"/>
    <s v="85+"/>
    <x v="1"/>
    <s v="F"/>
    <s v="N00-N99"/>
    <n v="51"/>
    <x v="11"/>
  </r>
  <r>
    <x v="7"/>
    <s v="85+"/>
    <x v="1"/>
    <s v="F"/>
    <s v="R00-R99"/>
    <n v="90"/>
    <x v="5"/>
  </r>
  <r>
    <x v="7"/>
    <s v="85+"/>
    <x v="1"/>
    <s v="F"/>
    <s v="V01-Y98"/>
    <n v="43"/>
    <x v="6"/>
  </r>
  <r>
    <x v="7"/>
    <s v="85+"/>
    <x v="1"/>
    <s v="M"/>
    <s v="A00-B99"/>
    <n v="8"/>
    <x v="0"/>
  </r>
  <r>
    <x v="7"/>
    <s v="85+"/>
    <x v="1"/>
    <s v="M"/>
    <s v="C00-D48"/>
    <n v="142"/>
    <x v="1"/>
  </r>
  <r>
    <x v="7"/>
    <s v="85+"/>
    <x v="1"/>
    <s v="M"/>
    <s v="D50-D89"/>
    <n v="4"/>
    <x v="5"/>
  </r>
  <r>
    <x v="7"/>
    <s v="85+"/>
    <x v="1"/>
    <s v="M"/>
    <s v="E00-E90"/>
    <n v="18"/>
    <x v="2"/>
  </r>
  <r>
    <x v="7"/>
    <s v="85+"/>
    <x v="1"/>
    <s v="M"/>
    <s v="F00-F99"/>
    <n v="48"/>
    <x v="10"/>
  </r>
  <r>
    <x v="7"/>
    <s v="85+"/>
    <x v="1"/>
    <s v="M"/>
    <s v="G00-G99"/>
    <n v="32"/>
    <x v="3"/>
  </r>
  <r>
    <x v="7"/>
    <s v="85+"/>
    <x v="1"/>
    <s v="M"/>
    <s v="H60-H95"/>
    <n v="1"/>
    <x v="5"/>
  </r>
  <r>
    <x v="7"/>
    <s v="85+"/>
    <x v="1"/>
    <s v="M"/>
    <s v="I00-I99"/>
    <n v="230"/>
    <x v="8"/>
  </r>
  <r>
    <x v="7"/>
    <s v="85+"/>
    <x v="1"/>
    <s v="M"/>
    <s v="J00-J99"/>
    <n v="105"/>
    <x v="4"/>
  </r>
  <r>
    <x v="7"/>
    <s v="85+"/>
    <x v="1"/>
    <s v="M"/>
    <s v="K00-K93"/>
    <n v="28"/>
    <x v="9"/>
  </r>
  <r>
    <x v="7"/>
    <s v="85+"/>
    <x v="1"/>
    <s v="M"/>
    <s v="L00-L99"/>
    <n v="3"/>
    <x v="5"/>
  </r>
  <r>
    <x v="7"/>
    <s v="85+"/>
    <x v="1"/>
    <s v="M"/>
    <s v="M00-M99"/>
    <n v="2"/>
    <x v="5"/>
  </r>
  <r>
    <x v="7"/>
    <s v="85+"/>
    <x v="1"/>
    <s v="M"/>
    <s v="N00-N99"/>
    <n v="31"/>
    <x v="11"/>
  </r>
  <r>
    <x v="7"/>
    <s v="85+"/>
    <x v="1"/>
    <s v="M"/>
    <s v="R00-R99"/>
    <n v="37"/>
    <x v="5"/>
  </r>
  <r>
    <x v="7"/>
    <s v="85+"/>
    <x v="1"/>
    <s v="M"/>
    <s v="V01-Y98"/>
    <n v="17"/>
    <x v="6"/>
  </r>
  <r>
    <x v="8"/>
    <s v="0-24"/>
    <x v="0"/>
    <s v="F"/>
    <s v="A00-B99"/>
    <n v="1"/>
    <x v="0"/>
  </r>
  <r>
    <x v="8"/>
    <s v="0-24"/>
    <x v="0"/>
    <s v="F"/>
    <s v="C00-D48"/>
    <n v="1"/>
    <x v="1"/>
  </r>
  <r>
    <x v="8"/>
    <s v="0-24"/>
    <x v="0"/>
    <s v="F"/>
    <s v="G00-G99"/>
    <n v="2"/>
    <x v="3"/>
  </r>
  <r>
    <x v="8"/>
    <s v="0-24"/>
    <x v="0"/>
    <s v="F"/>
    <s v="I00-I99"/>
    <n v="2"/>
    <x v="8"/>
  </r>
  <r>
    <x v="8"/>
    <s v="0-24"/>
    <x v="0"/>
    <s v="F"/>
    <s v="P00-P96"/>
    <n v="7"/>
    <x v="5"/>
  </r>
  <r>
    <x v="8"/>
    <s v="0-24"/>
    <x v="0"/>
    <s v="F"/>
    <s v="Q00-Q99"/>
    <n v="3"/>
    <x v="5"/>
  </r>
  <r>
    <x v="8"/>
    <s v="0-24"/>
    <x v="0"/>
    <s v="F"/>
    <s v="R00-R99"/>
    <n v="2"/>
    <x v="5"/>
  </r>
  <r>
    <x v="8"/>
    <s v="0-24"/>
    <x v="0"/>
    <s v="F"/>
    <s v="V01-Y98"/>
    <n v="6"/>
    <x v="6"/>
  </r>
  <r>
    <x v="8"/>
    <s v="0-24"/>
    <x v="0"/>
    <s v="M"/>
    <s v="C00-D48"/>
    <n v="2"/>
    <x v="1"/>
  </r>
  <r>
    <x v="8"/>
    <s v="0-24"/>
    <x v="0"/>
    <s v="M"/>
    <s v="I00-I99"/>
    <n v="2"/>
    <x v="8"/>
  </r>
  <r>
    <x v="8"/>
    <s v="0-24"/>
    <x v="0"/>
    <s v="M"/>
    <s v="P00-P96"/>
    <n v="8"/>
    <x v="5"/>
  </r>
  <r>
    <x v="8"/>
    <s v="0-24"/>
    <x v="0"/>
    <s v="M"/>
    <s v="Q00-Q99"/>
    <n v="2"/>
    <x v="5"/>
  </r>
  <r>
    <x v="8"/>
    <s v="0-24"/>
    <x v="0"/>
    <s v="M"/>
    <s v="R00-R99"/>
    <n v="2"/>
    <x v="5"/>
  </r>
  <r>
    <x v="8"/>
    <s v="0-24"/>
    <x v="0"/>
    <s v="M"/>
    <s v="V01-Y98"/>
    <n v="13"/>
    <x v="6"/>
  </r>
  <r>
    <x v="8"/>
    <s v="25-44"/>
    <x v="0"/>
    <s v="F"/>
    <s v="A00-B99"/>
    <n v="1"/>
    <x v="0"/>
  </r>
  <r>
    <x v="8"/>
    <s v="25-44"/>
    <x v="0"/>
    <s v="F"/>
    <s v="C00-D48"/>
    <n v="7"/>
    <x v="1"/>
  </r>
  <r>
    <x v="8"/>
    <s v="25-44"/>
    <x v="0"/>
    <s v="F"/>
    <s v="E00-E90"/>
    <n v="3"/>
    <x v="2"/>
  </r>
  <r>
    <x v="8"/>
    <s v="25-44"/>
    <x v="0"/>
    <s v="F"/>
    <s v="G00-G99"/>
    <n v="2"/>
    <x v="3"/>
  </r>
  <r>
    <x v="8"/>
    <s v="25-44"/>
    <x v="0"/>
    <s v="F"/>
    <s v="I00-I99"/>
    <n v="2"/>
    <x v="8"/>
  </r>
  <r>
    <x v="8"/>
    <s v="25-44"/>
    <x v="0"/>
    <s v="F"/>
    <s v="J00-J99"/>
    <n v="2"/>
    <x v="4"/>
  </r>
  <r>
    <x v="8"/>
    <s v="25-44"/>
    <x v="0"/>
    <s v="F"/>
    <s v="K00-K93"/>
    <n v="4"/>
    <x v="9"/>
  </r>
  <r>
    <x v="8"/>
    <s v="25-44"/>
    <x v="0"/>
    <s v="F"/>
    <s v="N00-N99"/>
    <n v="1"/>
    <x v="11"/>
  </r>
  <r>
    <x v="8"/>
    <s v="25-44"/>
    <x v="0"/>
    <s v="F"/>
    <s v="O00-O99"/>
    <n v="1"/>
    <x v="5"/>
  </r>
  <r>
    <x v="8"/>
    <s v="25-44"/>
    <x v="0"/>
    <s v="F"/>
    <s v="R00-R99"/>
    <n v="3"/>
    <x v="5"/>
  </r>
  <r>
    <x v="8"/>
    <s v="25-44"/>
    <x v="0"/>
    <s v="F"/>
    <s v="V01-Y98"/>
    <n v="17"/>
    <x v="6"/>
  </r>
  <r>
    <x v="8"/>
    <s v="25-44"/>
    <x v="0"/>
    <s v="M"/>
    <s v="C00-D48"/>
    <n v="8"/>
    <x v="1"/>
  </r>
  <r>
    <x v="8"/>
    <s v="25-44"/>
    <x v="0"/>
    <s v="M"/>
    <s v="F00-F99"/>
    <n v="2"/>
    <x v="10"/>
  </r>
  <r>
    <x v="8"/>
    <s v="25-44"/>
    <x v="0"/>
    <s v="M"/>
    <s v="G00-G99"/>
    <n v="1"/>
    <x v="3"/>
  </r>
  <r>
    <x v="8"/>
    <s v="25-44"/>
    <x v="0"/>
    <s v="M"/>
    <s v="I00-I99"/>
    <n v="7"/>
    <x v="8"/>
  </r>
  <r>
    <x v="8"/>
    <s v="25-44"/>
    <x v="0"/>
    <s v="M"/>
    <s v="J00-J99"/>
    <n v="2"/>
    <x v="4"/>
  </r>
  <r>
    <x v="8"/>
    <s v="25-44"/>
    <x v="0"/>
    <s v="M"/>
    <s v="K00-K93"/>
    <n v="3"/>
    <x v="9"/>
  </r>
  <r>
    <x v="8"/>
    <s v="25-44"/>
    <x v="0"/>
    <s v="M"/>
    <s v="R00-R99"/>
    <n v="2"/>
    <x v="5"/>
  </r>
  <r>
    <x v="8"/>
    <s v="25-44"/>
    <x v="0"/>
    <s v="M"/>
    <s v="V01-Y98"/>
    <n v="35"/>
    <x v="6"/>
  </r>
  <r>
    <x v="8"/>
    <s v="45-64"/>
    <x v="0"/>
    <s v="F"/>
    <s v="A00-B99"/>
    <n v="3"/>
    <x v="0"/>
  </r>
  <r>
    <x v="8"/>
    <s v="45-64"/>
    <x v="0"/>
    <s v="F"/>
    <s v="C00-D48"/>
    <n v="103"/>
    <x v="1"/>
  </r>
  <r>
    <x v="8"/>
    <s v="45-64"/>
    <x v="0"/>
    <s v="F"/>
    <s v="D50-D89"/>
    <n v="3"/>
    <x v="5"/>
  </r>
  <r>
    <x v="8"/>
    <s v="45-64"/>
    <x v="0"/>
    <s v="F"/>
    <s v="E00-E90"/>
    <n v="4"/>
    <x v="2"/>
  </r>
  <r>
    <x v="8"/>
    <s v="45-64"/>
    <x v="0"/>
    <s v="F"/>
    <s v="F00-F99"/>
    <n v="6"/>
    <x v="10"/>
  </r>
  <r>
    <x v="8"/>
    <s v="45-64"/>
    <x v="0"/>
    <s v="F"/>
    <s v="G00-G99"/>
    <n v="7"/>
    <x v="3"/>
  </r>
  <r>
    <x v="8"/>
    <s v="45-64"/>
    <x v="0"/>
    <s v="F"/>
    <s v="I00-I99"/>
    <n v="26"/>
    <x v="8"/>
  </r>
  <r>
    <x v="8"/>
    <s v="45-64"/>
    <x v="0"/>
    <s v="F"/>
    <s v="J00-J99"/>
    <n v="14"/>
    <x v="4"/>
  </r>
  <r>
    <x v="8"/>
    <s v="45-64"/>
    <x v="0"/>
    <s v="F"/>
    <s v="K00-K93"/>
    <n v="8"/>
    <x v="9"/>
  </r>
  <r>
    <x v="8"/>
    <s v="45-64"/>
    <x v="0"/>
    <s v="F"/>
    <s v="L00-L99"/>
    <n v="1"/>
    <x v="5"/>
  </r>
  <r>
    <x v="8"/>
    <s v="45-64"/>
    <x v="0"/>
    <s v="F"/>
    <s v="R00-R99"/>
    <n v="9"/>
    <x v="5"/>
  </r>
  <r>
    <x v="8"/>
    <s v="45-64"/>
    <x v="0"/>
    <s v="F"/>
    <s v="V01-Y98"/>
    <n v="24"/>
    <x v="6"/>
  </r>
  <r>
    <x v="8"/>
    <s v="45-64"/>
    <x v="0"/>
    <s v="M"/>
    <s v="A00-B99"/>
    <n v="7"/>
    <x v="0"/>
  </r>
  <r>
    <x v="8"/>
    <s v="45-64"/>
    <x v="0"/>
    <s v="M"/>
    <s v="C00-D48"/>
    <n v="137"/>
    <x v="1"/>
  </r>
  <r>
    <x v="8"/>
    <s v="45-64"/>
    <x v="0"/>
    <s v="M"/>
    <s v="E00-E90"/>
    <n v="7"/>
    <x v="2"/>
  </r>
  <r>
    <x v="8"/>
    <s v="45-64"/>
    <x v="0"/>
    <s v="M"/>
    <s v="F00-F99"/>
    <n v="8"/>
    <x v="10"/>
  </r>
  <r>
    <x v="8"/>
    <s v="45-64"/>
    <x v="0"/>
    <s v="M"/>
    <s v="G00-G99"/>
    <n v="8"/>
    <x v="3"/>
  </r>
  <r>
    <x v="8"/>
    <s v="45-64"/>
    <x v="0"/>
    <s v="M"/>
    <s v="I00-I99"/>
    <n v="55"/>
    <x v="8"/>
  </r>
  <r>
    <x v="8"/>
    <s v="45-64"/>
    <x v="0"/>
    <s v="M"/>
    <s v="J00-J99"/>
    <n v="18"/>
    <x v="4"/>
  </r>
  <r>
    <x v="8"/>
    <s v="45-64"/>
    <x v="0"/>
    <s v="M"/>
    <s v="K00-K93"/>
    <n v="26"/>
    <x v="9"/>
  </r>
  <r>
    <x v="8"/>
    <s v="45-64"/>
    <x v="0"/>
    <s v="M"/>
    <s v="M00-M99"/>
    <n v="1"/>
    <x v="5"/>
  </r>
  <r>
    <x v="8"/>
    <s v="45-64"/>
    <x v="0"/>
    <s v="M"/>
    <s v="N00-N99"/>
    <n v="1"/>
    <x v="11"/>
  </r>
  <r>
    <x v="8"/>
    <s v="45-64"/>
    <x v="0"/>
    <s v="M"/>
    <s v="Q00-Q99"/>
    <n v="4"/>
    <x v="5"/>
  </r>
  <r>
    <x v="8"/>
    <s v="45-64"/>
    <x v="0"/>
    <s v="M"/>
    <s v="R00-R99"/>
    <n v="22"/>
    <x v="5"/>
  </r>
  <r>
    <x v="8"/>
    <s v="45-64"/>
    <x v="0"/>
    <s v="M"/>
    <s v="V01-Y98"/>
    <n v="48"/>
    <x v="6"/>
  </r>
  <r>
    <x v="8"/>
    <s v="65-74"/>
    <x v="1"/>
    <s v="F"/>
    <s v="A00-B99"/>
    <n v="3"/>
    <x v="0"/>
  </r>
  <r>
    <x v="8"/>
    <s v="65-74"/>
    <x v="1"/>
    <s v="F"/>
    <s v="C00-D48"/>
    <n v="138"/>
    <x v="1"/>
  </r>
  <r>
    <x v="8"/>
    <s v="65-74"/>
    <x v="1"/>
    <s v="F"/>
    <s v="E00-E90"/>
    <n v="3"/>
    <x v="2"/>
  </r>
  <r>
    <x v="8"/>
    <s v="65-74"/>
    <x v="1"/>
    <s v="F"/>
    <s v="F00-F99"/>
    <n v="9"/>
    <x v="10"/>
  </r>
  <r>
    <x v="8"/>
    <s v="65-74"/>
    <x v="1"/>
    <s v="F"/>
    <s v="G00-G99"/>
    <n v="11"/>
    <x v="3"/>
  </r>
  <r>
    <x v="8"/>
    <s v="65-74"/>
    <x v="1"/>
    <s v="F"/>
    <s v="I00-I99"/>
    <n v="43"/>
    <x v="8"/>
  </r>
  <r>
    <x v="8"/>
    <s v="65-74"/>
    <x v="1"/>
    <s v="F"/>
    <s v="J00-J99"/>
    <n v="19"/>
    <x v="4"/>
  </r>
  <r>
    <x v="8"/>
    <s v="65-74"/>
    <x v="1"/>
    <s v="F"/>
    <s v="K00-K93"/>
    <n v="17"/>
    <x v="9"/>
  </r>
  <r>
    <x v="8"/>
    <s v="65-74"/>
    <x v="1"/>
    <s v="F"/>
    <s v="L00-L99"/>
    <n v="2"/>
    <x v="5"/>
  </r>
  <r>
    <x v="8"/>
    <s v="65-74"/>
    <x v="1"/>
    <s v="F"/>
    <s v="M00-M99"/>
    <n v="2"/>
    <x v="5"/>
  </r>
  <r>
    <x v="8"/>
    <s v="65-74"/>
    <x v="1"/>
    <s v="F"/>
    <s v="N00-N99"/>
    <n v="7"/>
    <x v="11"/>
  </r>
  <r>
    <x v="8"/>
    <s v="65-74"/>
    <x v="1"/>
    <s v="F"/>
    <s v="R00-R99"/>
    <n v="9"/>
    <x v="5"/>
  </r>
  <r>
    <x v="8"/>
    <s v="65-74"/>
    <x v="1"/>
    <s v="F"/>
    <s v="V01-Y98"/>
    <n v="13"/>
    <x v="6"/>
  </r>
  <r>
    <x v="8"/>
    <s v="65-74"/>
    <x v="1"/>
    <s v="M"/>
    <s v="A00-B99"/>
    <n v="5"/>
    <x v="0"/>
  </r>
  <r>
    <x v="8"/>
    <s v="65-74"/>
    <x v="1"/>
    <s v="M"/>
    <s v="C00-D48"/>
    <n v="204"/>
    <x v="1"/>
  </r>
  <r>
    <x v="8"/>
    <s v="65-74"/>
    <x v="1"/>
    <s v="M"/>
    <s v="E00-E90"/>
    <n v="8"/>
    <x v="2"/>
  </r>
  <r>
    <x v="8"/>
    <s v="65-74"/>
    <x v="1"/>
    <s v="M"/>
    <s v="F00-F99"/>
    <n v="4"/>
    <x v="10"/>
  </r>
  <r>
    <x v="8"/>
    <s v="65-74"/>
    <x v="1"/>
    <s v="M"/>
    <s v="G00-G99"/>
    <n v="19"/>
    <x v="3"/>
  </r>
  <r>
    <x v="8"/>
    <s v="65-74"/>
    <x v="1"/>
    <s v="M"/>
    <s v="I00-I99"/>
    <n v="102"/>
    <x v="8"/>
  </r>
  <r>
    <x v="8"/>
    <s v="65-74"/>
    <x v="1"/>
    <s v="M"/>
    <s v="J00-J99"/>
    <n v="43"/>
    <x v="4"/>
  </r>
  <r>
    <x v="8"/>
    <s v="65-74"/>
    <x v="1"/>
    <s v="M"/>
    <s v="K00-K93"/>
    <n v="23"/>
    <x v="9"/>
  </r>
  <r>
    <x v="8"/>
    <s v="65-74"/>
    <x v="1"/>
    <s v="M"/>
    <s v="M00-M99"/>
    <n v="1"/>
    <x v="5"/>
  </r>
  <r>
    <x v="8"/>
    <s v="65-74"/>
    <x v="1"/>
    <s v="M"/>
    <s v="N00-N99"/>
    <n v="5"/>
    <x v="11"/>
  </r>
  <r>
    <x v="8"/>
    <s v="65-74"/>
    <x v="1"/>
    <s v="M"/>
    <s v="Q00-Q99"/>
    <n v="1"/>
    <x v="5"/>
  </r>
  <r>
    <x v="8"/>
    <s v="65-74"/>
    <x v="1"/>
    <s v="M"/>
    <s v="R00-R99"/>
    <n v="22"/>
    <x v="5"/>
  </r>
  <r>
    <x v="8"/>
    <s v="65-74"/>
    <x v="1"/>
    <s v="M"/>
    <s v="V01-Y98"/>
    <n v="20"/>
    <x v="6"/>
  </r>
  <r>
    <x v="8"/>
    <s v="75-84"/>
    <x v="1"/>
    <s v="F"/>
    <s v="A00-B99"/>
    <n v="6"/>
    <x v="0"/>
  </r>
  <r>
    <x v="8"/>
    <s v="75-84"/>
    <x v="1"/>
    <s v="F"/>
    <s v="C00-D48"/>
    <n v="173"/>
    <x v="1"/>
  </r>
  <r>
    <x v="8"/>
    <s v="75-84"/>
    <x v="1"/>
    <s v="F"/>
    <s v="E00-E90"/>
    <n v="17"/>
    <x v="2"/>
  </r>
  <r>
    <x v="8"/>
    <s v="75-84"/>
    <x v="1"/>
    <s v="F"/>
    <s v="F00-F99"/>
    <n v="44"/>
    <x v="10"/>
  </r>
  <r>
    <x v="8"/>
    <s v="75-84"/>
    <x v="1"/>
    <s v="F"/>
    <s v="G00-G99"/>
    <n v="41"/>
    <x v="3"/>
  </r>
  <r>
    <x v="8"/>
    <s v="75-84"/>
    <x v="1"/>
    <s v="F"/>
    <s v="I00-I99"/>
    <n v="159"/>
    <x v="8"/>
  </r>
  <r>
    <x v="8"/>
    <s v="75-84"/>
    <x v="1"/>
    <s v="F"/>
    <s v="J00-J99"/>
    <n v="43"/>
    <x v="4"/>
  </r>
  <r>
    <x v="8"/>
    <s v="75-84"/>
    <x v="1"/>
    <s v="F"/>
    <s v="K00-K93"/>
    <n v="19"/>
    <x v="9"/>
  </r>
  <r>
    <x v="8"/>
    <s v="75-84"/>
    <x v="1"/>
    <s v="F"/>
    <s v="L00-L99"/>
    <n v="4"/>
    <x v="5"/>
  </r>
  <r>
    <x v="8"/>
    <s v="75-84"/>
    <x v="1"/>
    <s v="F"/>
    <s v="M00-M99"/>
    <n v="6"/>
    <x v="5"/>
  </r>
  <r>
    <x v="8"/>
    <s v="75-84"/>
    <x v="1"/>
    <s v="F"/>
    <s v="N00-N99"/>
    <n v="11"/>
    <x v="11"/>
  </r>
  <r>
    <x v="8"/>
    <s v="75-84"/>
    <x v="1"/>
    <s v="F"/>
    <s v="R00-R99"/>
    <n v="27"/>
    <x v="5"/>
  </r>
  <r>
    <x v="8"/>
    <s v="75-84"/>
    <x v="1"/>
    <s v="F"/>
    <s v="V01-Y98"/>
    <n v="15"/>
    <x v="6"/>
  </r>
  <r>
    <x v="8"/>
    <s v="75-84"/>
    <x v="1"/>
    <s v="M"/>
    <s v="A00-B99"/>
    <n v="13"/>
    <x v="0"/>
  </r>
  <r>
    <x v="8"/>
    <s v="75-84"/>
    <x v="1"/>
    <s v="M"/>
    <s v="C00-D48"/>
    <n v="230"/>
    <x v="1"/>
  </r>
  <r>
    <x v="8"/>
    <s v="75-84"/>
    <x v="1"/>
    <s v="M"/>
    <s v="D50-D89"/>
    <n v="3"/>
    <x v="5"/>
  </r>
  <r>
    <x v="8"/>
    <s v="75-84"/>
    <x v="1"/>
    <s v="M"/>
    <s v="E00-E90"/>
    <n v="17"/>
    <x v="2"/>
  </r>
  <r>
    <x v="8"/>
    <s v="75-84"/>
    <x v="1"/>
    <s v="M"/>
    <s v="F00-F99"/>
    <n v="32"/>
    <x v="10"/>
  </r>
  <r>
    <x v="8"/>
    <s v="75-84"/>
    <x v="1"/>
    <s v="M"/>
    <s v="G00-G99"/>
    <n v="38"/>
    <x v="3"/>
  </r>
  <r>
    <x v="8"/>
    <s v="75-84"/>
    <x v="1"/>
    <s v="M"/>
    <s v="I00-I99"/>
    <n v="176"/>
    <x v="8"/>
  </r>
  <r>
    <x v="8"/>
    <s v="75-84"/>
    <x v="1"/>
    <s v="M"/>
    <s v="J00-J99"/>
    <n v="76"/>
    <x v="4"/>
  </r>
  <r>
    <x v="8"/>
    <s v="75-84"/>
    <x v="1"/>
    <s v="M"/>
    <s v="K00-K93"/>
    <n v="28"/>
    <x v="9"/>
  </r>
  <r>
    <x v="8"/>
    <s v="75-84"/>
    <x v="1"/>
    <s v="M"/>
    <s v="L00-L99"/>
    <n v="1"/>
    <x v="5"/>
  </r>
  <r>
    <x v="8"/>
    <s v="75-84"/>
    <x v="1"/>
    <s v="M"/>
    <s v="M00-M99"/>
    <n v="4"/>
    <x v="5"/>
  </r>
  <r>
    <x v="8"/>
    <s v="75-84"/>
    <x v="1"/>
    <s v="M"/>
    <s v="N00-N99"/>
    <n v="12"/>
    <x v="11"/>
  </r>
  <r>
    <x v="8"/>
    <s v="75-84"/>
    <x v="1"/>
    <s v="M"/>
    <s v="R00-R99"/>
    <n v="17"/>
    <x v="5"/>
  </r>
  <r>
    <x v="8"/>
    <s v="75-84"/>
    <x v="1"/>
    <s v="M"/>
    <s v="V01-Y98"/>
    <n v="21"/>
    <x v="6"/>
  </r>
  <r>
    <x v="8"/>
    <s v="85+"/>
    <x v="1"/>
    <s v="F"/>
    <s v="A00-B99"/>
    <n v="35"/>
    <x v="0"/>
  </r>
  <r>
    <x v="8"/>
    <s v="85+"/>
    <x v="1"/>
    <s v="F"/>
    <s v="C00-D48"/>
    <n v="168"/>
    <x v="1"/>
  </r>
  <r>
    <x v="8"/>
    <s v="85+"/>
    <x v="1"/>
    <s v="F"/>
    <s v="D50-D89"/>
    <n v="6"/>
    <x v="5"/>
  </r>
  <r>
    <x v="8"/>
    <s v="85+"/>
    <x v="1"/>
    <s v="F"/>
    <s v="E00-E90"/>
    <n v="35"/>
    <x v="2"/>
  </r>
  <r>
    <x v="8"/>
    <s v="85+"/>
    <x v="1"/>
    <s v="F"/>
    <s v="F00-F99"/>
    <n v="109"/>
    <x v="10"/>
  </r>
  <r>
    <x v="8"/>
    <s v="85+"/>
    <x v="1"/>
    <s v="F"/>
    <s v="G00-G99"/>
    <n v="55"/>
    <x v="3"/>
  </r>
  <r>
    <x v="8"/>
    <s v="85+"/>
    <x v="1"/>
    <s v="F"/>
    <s v="H00-H59"/>
    <n v="1"/>
    <x v="5"/>
  </r>
  <r>
    <x v="8"/>
    <s v="85+"/>
    <x v="1"/>
    <s v="F"/>
    <s v="I00-I99"/>
    <n v="426"/>
    <x v="8"/>
  </r>
  <r>
    <x v="8"/>
    <s v="85+"/>
    <x v="1"/>
    <s v="F"/>
    <s v="J00-J99"/>
    <n v="86"/>
    <x v="4"/>
  </r>
  <r>
    <x v="8"/>
    <s v="85+"/>
    <x v="1"/>
    <s v="F"/>
    <s v="K00-K93"/>
    <n v="38"/>
    <x v="9"/>
  </r>
  <r>
    <x v="8"/>
    <s v="85+"/>
    <x v="1"/>
    <s v="F"/>
    <s v="L00-L99"/>
    <n v="11"/>
    <x v="5"/>
  </r>
  <r>
    <x v="8"/>
    <s v="85+"/>
    <x v="1"/>
    <s v="F"/>
    <s v="M00-M99"/>
    <n v="6"/>
    <x v="5"/>
  </r>
  <r>
    <x v="8"/>
    <s v="85+"/>
    <x v="1"/>
    <s v="F"/>
    <s v="N00-N99"/>
    <n v="60"/>
    <x v="11"/>
  </r>
  <r>
    <x v="8"/>
    <s v="85+"/>
    <x v="1"/>
    <s v="F"/>
    <s v="R00-R99"/>
    <n v="118"/>
    <x v="5"/>
  </r>
  <r>
    <x v="8"/>
    <s v="85+"/>
    <x v="1"/>
    <s v="F"/>
    <s v="V01-Y98"/>
    <n v="30"/>
    <x v="6"/>
  </r>
  <r>
    <x v="8"/>
    <s v="85+"/>
    <x v="1"/>
    <s v="M"/>
    <s v="A00-B99"/>
    <n v="15"/>
    <x v="0"/>
  </r>
  <r>
    <x v="8"/>
    <s v="85+"/>
    <x v="1"/>
    <s v="M"/>
    <s v="C00-D48"/>
    <n v="143"/>
    <x v="1"/>
  </r>
  <r>
    <x v="8"/>
    <s v="85+"/>
    <x v="1"/>
    <s v="M"/>
    <s v="E00-E90"/>
    <n v="21"/>
    <x v="2"/>
  </r>
  <r>
    <x v="8"/>
    <s v="85+"/>
    <x v="1"/>
    <s v="M"/>
    <s v="F00-F99"/>
    <n v="43"/>
    <x v="10"/>
  </r>
  <r>
    <x v="8"/>
    <s v="85+"/>
    <x v="1"/>
    <s v="M"/>
    <s v="G00-G99"/>
    <n v="32"/>
    <x v="3"/>
  </r>
  <r>
    <x v="8"/>
    <s v="85+"/>
    <x v="1"/>
    <s v="M"/>
    <s v="I00-I99"/>
    <n v="229"/>
    <x v="8"/>
  </r>
  <r>
    <x v="8"/>
    <s v="85+"/>
    <x v="1"/>
    <s v="M"/>
    <s v="J00-J99"/>
    <n v="108"/>
    <x v="4"/>
  </r>
  <r>
    <x v="8"/>
    <s v="85+"/>
    <x v="1"/>
    <s v="M"/>
    <s v="K00-K93"/>
    <n v="32"/>
    <x v="9"/>
  </r>
  <r>
    <x v="8"/>
    <s v="85+"/>
    <x v="1"/>
    <s v="M"/>
    <s v="L00-L99"/>
    <n v="2"/>
    <x v="5"/>
  </r>
  <r>
    <x v="8"/>
    <s v="85+"/>
    <x v="1"/>
    <s v="M"/>
    <s v="M00-M99"/>
    <n v="10"/>
    <x v="5"/>
  </r>
  <r>
    <x v="8"/>
    <s v="85+"/>
    <x v="1"/>
    <s v="M"/>
    <s v="N00-N99"/>
    <n v="21"/>
    <x v="11"/>
  </r>
  <r>
    <x v="8"/>
    <s v="85+"/>
    <x v="1"/>
    <s v="M"/>
    <s v="R00-R99"/>
    <n v="40"/>
    <x v="5"/>
  </r>
  <r>
    <x v="8"/>
    <s v="85+"/>
    <x v="1"/>
    <s v="M"/>
    <s v="V01-Y98"/>
    <n v="29"/>
    <x v="6"/>
  </r>
  <r>
    <x v="0"/>
    <s v="0-24"/>
    <x v="0"/>
    <s v="F"/>
    <s v="I00-I99"/>
    <n v="1"/>
    <x v="8"/>
  </r>
  <r>
    <x v="0"/>
    <s v="0-24"/>
    <x v="0"/>
    <s v="F"/>
    <s v="P00-P96"/>
    <n v="9"/>
    <x v="5"/>
  </r>
  <r>
    <x v="0"/>
    <s v="0-24"/>
    <x v="0"/>
    <s v="F"/>
    <s v="Q00-Q99"/>
    <n v="2"/>
    <x v="5"/>
  </r>
  <r>
    <x v="0"/>
    <s v="0-24"/>
    <x v="0"/>
    <s v="F"/>
    <s v="R00-R99"/>
    <n v="1"/>
    <x v="5"/>
  </r>
  <r>
    <x v="0"/>
    <s v="0-24"/>
    <x v="0"/>
    <s v="F"/>
    <s v="V01-Y98"/>
    <n v="5"/>
    <x v="6"/>
  </r>
  <r>
    <x v="0"/>
    <s v="0-24"/>
    <x v="0"/>
    <s v="M"/>
    <s v="C00-D48"/>
    <n v="1"/>
    <x v="1"/>
  </r>
  <r>
    <x v="0"/>
    <s v="0-24"/>
    <x v="0"/>
    <s v="M"/>
    <s v="E00-E90"/>
    <n v="3"/>
    <x v="2"/>
  </r>
  <r>
    <x v="0"/>
    <s v="0-24"/>
    <x v="0"/>
    <s v="M"/>
    <s v="G00-G99"/>
    <n v="3"/>
    <x v="3"/>
  </r>
  <r>
    <x v="0"/>
    <s v="0-24"/>
    <x v="0"/>
    <s v="M"/>
    <s v="P00-P96"/>
    <n v="5"/>
    <x v="5"/>
  </r>
  <r>
    <x v="0"/>
    <s v="0-24"/>
    <x v="0"/>
    <s v="M"/>
    <s v="Q00-Q99"/>
    <n v="4"/>
    <x v="5"/>
  </r>
  <r>
    <x v="0"/>
    <s v="0-24"/>
    <x v="0"/>
    <s v="M"/>
    <s v="R00-R99"/>
    <n v="6"/>
    <x v="5"/>
  </r>
  <r>
    <x v="0"/>
    <s v="0-24"/>
    <x v="0"/>
    <s v="M"/>
    <s v="V01-Y98"/>
    <n v="12"/>
    <x v="6"/>
  </r>
  <r>
    <x v="0"/>
    <s v="25-44"/>
    <x v="0"/>
    <s v="F"/>
    <s v="C00-D48"/>
    <n v="18"/>
    <x v="1"/>
  </r>
  <r>
    <x v="0"/>
    <s v="25-44"/>
    <x v="0"/>
    <s v="F"/>
    <s v="F00-F99"/>
    <n v="1"/>
    <x v="10"/>
  </r>
  <r>
    <x v="0"/>
    <s v="25-44"/>
    <x v="0"/>
    <s v="F"/>
    <s v="I00-I99"/>
    <n v="3"/>
    <x v="8"/>
  </r>
  <r>
    <x v="0"/>
    <s v="25-44"/>
    <x v="0"/>
    <s v="F"/>
    <s v="J00-J99"/>
    <n v="2"/>
    <x v="4"/>
  </r>
  <r>
    <x v="0"/>
    <s v="25-44"/>
    <x v="0"/>
    <s v="F"/>
    <s v="M00-M99"/>
    <n v="1"/>
    <x v="5"/>
  </r>
  <r>
    <x v="0"/>
    <s v="25-44"/>
    <x v="0"/>
    <s v="F"/>
    <s v="N00-N99"/>
    <n v="1"/>
    <x v="11"/>
  </r>
  <r>
    <x v="0"/>
    <s v="25-44"/>
    <x v="0"/>
    <s v="F"/>
    <s v="R00-R99"/>
    <n v="3"/>
    <x v="5"/>
  </r>
  <r>
    <x v="0"/>
    <s v="25-44"/>
    <x v="0"/>
    <s v="F"/>
    <s v="UNK"/>
    <n v="1"/>
    <x v="7"/>
  </r>
  <r>
    <x v="0"/>
    <s v="25-44"/>
    <x v="0"/>
    <s v="F"/>
    <s v="V01-Y98"/>
    <n v="19"/>
    <x v="6"/>
  </r>
  <r>
    <x v="0"/>
    <s v="25-44"/>
    <x v="0"/>
    <s v="M"/>
    <s v="A00-B99"/>
    <n v="2"/>
    <x v="0"/>
  </r>
  <r>
    <x v="0"/>
    <s v="25-44"/>
    <x v="0"/>
    <s v="M"/>
    <s v="C00-D48"/>
    <n v="13"/>
    <x v="1"/>
  </r>
  <r>
    <x v="0"/>
    <s v="25-44"/>
    <x v="0"/>
    <s v="M"/>
    <s v="F00-F99"/>
    <n v="2"/>
    <x v="10"/>
  </r>
  <r>
    <x v="0"/>
    <s v="25-44"/>
    <x v="0"/>
    <s v="M"/>
    <s v="G00-G99"/>
    <n v="3"/>
    <x v="3"/>
  </r>
  <r>
    <x v="0"/>
    <s v="25-44"/>
    <x v="0"/>
    <s v="M"/>
    <s v="I00-I99"/>
    <n v="6"/>
    <x v="8"/>
  </r>
  <r>
    <x v="0"/>
    <s v="25-44"/>
    <x v="0"/>
    <s v="M"/>
    <s v="K00-K93"/>
    <n v="5"/>
    <x v="9"/>
  </r>
  <r>
    <x v="0"/>
    <s v="25-44"/>
    <x v="0"/>
    <s v="M"/>
    <s v="M00-M99"/>
    <n v="1"/>
    <x v="5"/>
  </r>
  <r>
    <x v="0"/>
    <s v="25-44"/>
    <x v="0"/>
    <s v="M"/>
    <s v="R00-R99"/>
    <n v="8"/>
    <x v="5"/>
  </r>
  <r>
    <x v="0"/>
    <s v="25-44"/>
    <x v="0"/>
    <s v="M"/>
    <s v="V01-Y98"/>
    <n v="63"/>
    <x v="6"/>
  </r>
  <r>
    <x v="0"/>
    <s v="45-64"/>
    <x v="0"/>
    <s v="F"/>
    <s v="A00-B99"/>
    <n v="3"/>
    <x v="0"/>
  </r>
  <r>
    <x v="0"/>
    <s v="45-64"/>
    <x v="0"/>
    <s v="F"/>
    <s v="C00-D48"/>
    <n v="134"/>
    <x v="1"/>
  </r>
  <r>
    <x v="0"/>
    <s v="45-64"/>
    <x v="0"/>
    <s v="F"/>
    <s v="D50-D89"/>
    <n v="1"/>
    <x v="5"/>
  </r>
  <r>
    <x v="0"/>
    <s v="45-64"/>
    <x v="0"/>
    <s v="F"/>
    <s v="E00-E90"/>
    <n v="5"/>
    <x v="2"/>
  </r>
  <r>
    <x v="0"/>
    <s v="45-64"/>
    <x v="0"/>
    <s v="F"/>
    <s v="F00-F99"/>
    <n v="3"/>
    <x v="10"/>
  </r>
  <r>
    <x v="0"/>
    <s v="45-64"/>
    <x v="0"/>
    <s v="F"/>
    <s v="G00-G99"/>
    <n v="6"/>
    <x v="3"/>
  </r>
  <r>
    <x v="0"/>
    <s v="45-64"/>
    <x v="0"/>
    <s v="F"/>
    <s v="I00-I99"/>
    <n v="36"/>
    <x v="8"/>
  </r>
  <r>
    <x v="0"/>
    <s v="45-64"/>
    <x v="0"/>
    <s v="F"/>
    <s v="J00-J99"/>
    <n v="4"/>
    <x v="4"/>
  </r>
  <r>
    <x v="0"/>
    <s v="45-64"/>
    <x v="0"/>
    <s v="F"/>
    <s v="K00-K93"/>
    <n v="12"/>
    <x v="9"/>
  </r>
  <r>
    <x v="0"/>
    <s v="45-64"/>
    <x v="0"/>
    <s v="F"/>
    <s v="M00-M99"/>
    <n v="1"/>
    <x v="5"/>
  </r>
  <r>
    <x v="0"/>
    <s v="45-64"/>
    <x v="0"/>
    <s v="F"/>
    <s v="Q00-Q99"/>
    <n v="1"/>
    <x v="5"/>
  </r>
  <r>
    <x v="0"/>
    <s v="45-64"/>
    <x v="0"/>
    <s v="F"/>
    <s v="R00-R99"/>
    <n v="7"/>
    <x v="5"/>
  </r>
  <r>
    <x v="0"/>
    <s v="45-64"/>
    <x v="0"/>
    <s v="F"/>
    <s v="UNK"/>
    <n v="2"/>
    <x v="7"/>
  </r>
  <r>
    <x v="0"/>
    <s v="45-64"/>
    <x v="0"/>
    <s v="F"/>
    <s v="V01-Y98"/>
    <n v="26"/>
    <x v="6"/>
  </r>
  <r>
    <x v="0"/>
    <s v="45-64"/>
    <x v="0"/>
    <s v="M"/>
    <s v="A00-B99"/>
    <n v="5"/>
    <x v="0"/>
  </r>
  <r>
    <x v="0"/>
    <s v="45-64"/>
    <x v="0"/>
    <s v="M"/>
    <s v="C00-D48"/>
    <n v="158"/>
    <x v="1"/>
  </r>
  <r>
    <x v="0"/>
    <s v="45-64"/>
    <x v="0"/>
    <s v="M"/>
    <s v="E00-E90"/>
    <n v="5"/>
    <x v="2"/>
  </r>
  <r>
    <x v="0"/>
    <s v="45-64"/>
    <x v="0"/>
    <s v="M"/>
    <s v="F00-F99"/>
    <n v="6"/>
    <x v="10"/>
  </r>
  <r>
    <x v="0"/>
    <s v="45-64"/>
    <x v="0"/>
    <s v="M"/>
    <s v="G00-G99"/>
    <n v="11"/>
    <x v="3"/>
  </r>
  <r>
    <x v="0"/>
    <s v="45-64"/>
    <x v="0"/>
    <s v="M"/>
    <s v="I00-I99"/>
    <n v="93"/>
    <x v="8"/>
  </r>
  <r>
    <x v="0"/>
    <s v="45-64"/>
    <x v="0"/>
    <s v="M"/>
    <s v="J00-J99"/>
    <n v="5"/>
    <x v="4"/>
  </r>
  <r>
    <x v="0"/>
    <s v="45-64"/>
    <x v="0"/>
    <s v="M"/>
    <s v="K00-K93"/>
    <n v="24"/>
    <x v="9"/>
  </r>
  <r>
    <x v="0"/>
    <s v="45-64"/>
    <x v="0"/>
    <s v="M"/>
    <s v="M00-M99"/>
    <n v="2"/>
    <x v="5"/>
  </r>
  <r>
    <x v="0"/>
    <s v="45-64"/>
    <x v="0"/>
    <s v="M"/>
    <s v="N00-N99"/>
    <n v="1"/>
    <x v="11"/>
  </r>
  <r>
    <x v="0"/>
    <s v="45-64"/>
    <x v="0"/>
    <s v="M"/>
    <s v="Q00-Q99"/>
    <n v="1"/>
    <x v="5"/>
  </r>
  <r>
    <x v="0"/>
    <s v="45-64"/>
    <x v="0"/>
    <s v="M"/>
    <s v="R00-R99"/>
    <n v="18"/>
    <x v="5"/>
  </r>
  <r>
    <x v="0"/>
    <s v="45-64"/>
    <x v="0"/>
    <s v="M"/>
    <s v="UNK"/>
    <n v="5"/>
    <x v="7"/>
  </r>
  <r>
    <x v="0"/>
    <s v="45-64"/>
    <x v="0"/>
    <s v="M"/>
    <s v="V01-Y98"/>
    <n v="55"/>
    <x v="6"/>
  </r>
  <r>
    <x v="0"/>
    <s v="65-74"/>
    <x v="1"/>
    <s v="F"/>
    <s v="A00-B99"/>
    <n v="3"/>
    <x v="0"/>
  </r>
  <r>
    <x v="0"/>
    <s v="65-74"/>
    <x v="1"/>
    <s v="F"/>
    <s v="C00-D48"/>
    <n v="130"/>
    <x v="1"/>
  </r>
  <r>
    <x v="0"/>
    <s v="65-74"/>
    <x v="1"/>
    <s v="F"/>
    <s v="D50-D89"/>
    <n v="3"/>
    <x v="5"/>
  </r>
  <r>
    <x v="0"/>
    <s v="65-74"/>
    <x v="1"/>
    <s v="F"/>
    <s v="E00-E90"/>
    <n v="5"/>
    <x v="2"/>
  </r>
  <r>
    <x v="0"/>
    <s v="65-74"/>
    <x v="1"/>
    <s v="F"/>
    <s v="F00-F99"/>
    <n v="7"/>
    <x v="10"/>
  </r>
  <r>
    <x v="0"/>
    <s v="65-74"/>
    <x v="1"/>
    <s v="F"/>
    <s v="G00-G99"/>
    <n v="5"/>
    <x v="3"/>
  </r>
  <r>
    <x v="0"/>
    <s v="65-74"/>
    <x v="1"/>
    <s v="F"/>
    <s v="I00-I99"/>
    <n v="60"/>
    <x v="8"/>
  </r>
  <r>
    <x v="0"/>
    <s v="65-74"/>
    <x v="1"/>
    <s v="F"/>
    <s v="J00-J99"/>
    <n v="15"/>
    <x v="4"/>
  </r>
  <r>
    <x v="0"/>
    <s v="65-74"/>
    <x v="1"/>
    <s v="F"/>
    <s v="K00-K93"/>
    <n v="11"/>
    <x v="9"/>
  </r>
  <r>
    <x v="0"/>
    <s v="65-74"/>
    <x v="1"/>
    <s v="F"/>
    <s v="M00-M99"/>
    <n v="5"/>
    <x v="5"/>
  </r>
  <r>
    <x v="0"/>
    <s v="65-74"/>
    <x v="1"/>
    <s v="F"/>
    <s v="N00-N99"/>
    <n v="3"/>
    <x v="11"/>
  </r>
  <r>
    <x v="0"/>
    <s v="65-74"/>
    <x v="1"/>
    <s v="F"/>
    <s v="R00-R99"/>
    <n v="13"/>
    <x v="5"/>
  </r>
  <r>
    <x v="0"/>
    <s v="65-74"/>
    <x v="1"/>
    <s v="F"/>
    <s v="UNK"/>
    <n v="2"/>
    <x v="7"/>
  </r>
  <r>
    <x v="0"/>
    <s v="65-74"/>
    <x v="1"/>
    <s v="F"/>
    <s v="V01-Y98"/>
    <n v="18"/>
    <x v="6"/>
  </r>
  <r>
    <x v="0"/>
    <s v="65-74"/>
    <x v="1"/>
    <s v="M"/>
    <s v="A00-B99"/>
    <n v="8"/>
    <x v="0"/>
  </r>
  <r>
    <x v="0"/>
    <s v="65-74"/>
    <x v="1"/>
    <s v="M"/>
    <s v="C00-D48"/>
    <n v="202"/>
    <x v="1"/>
  </r>
  <r>
    <x v="0"/>
    <s v="65-74"/>
    <x v="1"/>
    <s v="M"/>
    <s v="D50-D89"/>
    <n v="1"/>
    <x v="5"/>
  </r>
  <r>
    <x v="0"/>
    <s v="65-74"/>
    <x v="1"/>
    <s v="M"/>
    <s v="E00-E90"/>
    <n v="9"/>
    <x v="2"/>
  </r>
  <r>
    <x v="0"/>
    <s v="65-74"/>
    <x v="1"/>
    <s v="M"/>
    <s v="F00-F99"/>
    <n v="4"/>
    <x v="10"/>
  </r>
  <r>
    <x v="0"/>
    <s v="65-74"/>
    <x v="1"/>
    <s v="M"/>
    <s v="G00-G99"/>
    <n v="13"/>
    <x v="3"/>
  </r>
  <r>
    <x v="0"/>
    <s v="65-74"/>
    <x v="1"/>
    <s v="M"/>
    <s v="I00-I99"/>
    <n v="94"/>
    <x v="8"/>
  </r>
  <r>
    <x v="0"/>
    <s v="65-74"/>
    <x v="1"/>
    <s v="M"/>
    <s v="J00-J99"/>
    <n v="31"/>
    <x v="4"/>
  </r>
  <r>
    <x v="0"/>
    <s v="65-74"/>
    <x v="1"/>
    <s v="M"/>
    <s v="K00-K93"/>
    <n v="20"/>
    <x v="9"/>
  </r>
  <r>
    <x v="0"/>
    <s v="65-74"/>
    <x v="1"/>
    <s v="M"/>
    <s v="M00-M99"/>
    <n v="1"/>
    <x v="5"/>
  </r>
  <r>
    <x v="0"/>
    <s v="65-74"/>
    <x v="1"/>
    <s v="M"/>
    <s v="N00-N99"/>
    <n v="2"/>
    <x v="11"/>
  </r>
  <r>
    <x v="0"/>
    <s v="65-74"/>
    <x v="1"/>
    <s v="M"/>
    <s v="Q00-Q99"/>
    <n v="1"/>
    <x v="5"/>
  </r>
  <r>
    <x v="0"/>
    <s v="65-74"/>
    <x v="1"/>
    <s v="M"/>
    <s v="R00-R99"/>
    <n v="14"/>
    <x v="5"/>
  </r>
  <r>
    <x v="0"/>
    <s v="65-74"/>
    <x v="1"/>
    <s v="M"/>
    <s v="UNK"/>
    <n v="5"/>
    <x v="7"/>
  </r>
  <r>
    <x v="0"/>
    <s v="65-74"/>
    <x v="1"/>
    <s v="M"/>
    <s v="V01-Y98"/>
    <n v="21"/>
    <x v="6"/>
  </r>
  <r>
    <x v="0"/>
    <s v="75-84"/>
    <x v="1"/>
    <s v="F"/>
    <s v="A00-B99"/>
    <n v="15"/>
    <x v="0"/>
  </r>
  <r>
    <x v="0"/>
    <s v="75-84"/>
    <x v="1"/>
    <s v="F"/>
    <s v="C00-D48"/>
    <n v="185"/>
    <x v="1"/>
  </r>
  <r>
    <x v="0"/>
    <s v="75-84"/>
    <x v="1"/>
    <s v="F"/>
    <s v="D50-D89"/>
    <n v="3"/>
    <x v="5"/>
  </r>
  <r>
    <x v="0"/>
    <s v="75-84"/>
    <x v="1"/>
    <s v="F"/>
    <s v="E00-E90"/>
    <n v="19"/>
    <x v="2"/>
  </r>
  <r>
    <x v="0"/>
    <s v="75-84"/>
    <x v="1"/>
    <s v="F"/>
    <s v="F00-F99"/>
    <n v="33"/>
    <x v="10"/>
  </r>
  <r>
    <x v="0"/>
    <s v="75-84"/>
    <x v="1"/>
    <s v="F"/>
    <s v="G00-G99"/>
    <n v="39"/>
    <x v="3"/>
  </r>
  <r>
    <x v="0"/>
    <s v="75-84"/>
    <x v="1"/>
    <s v="F"/>
    <s v="I00-I99"/>
    <n v="218"/>
    <x v="8"/>
  </r>
  <r>
    <x v="0"/>
    <s v="75-84"/>
    <x v="1"/>
    <s v="F"/>
    <s v="J00-J99"/>
    <n v="62"/>
    <x v="4"/>
  </r>
  <r>
    <x v="0"/>
    <s v="75-84"/>
    <x v="1"/>
    <s v="F"/>
    <s v="K00-K93"/>
    <n v="24"/>
    <x v="9"/>
  </r>
  <r>
    <x v="0"/>
    <s v="75-84"/>
    <x v="1"/>
    <s v="F"/>
    <s v="L00-L99"/>
    <n v="3"/>
    <x v="5"/>
  </r>
  <r>
    <x v="0"/>
    <s v="75-84"/>
    <x v="1"/>
    <s v="F"/>
    <s v="M00-M99"/>
    <n v="6"/>
    <x v="5"/>
  </r>
  <r>
    <x v="0"/>
    <s v="75-84"/>
    <x v="1"/>
    <s v="F"/>
    <s v="N00-N99"/>
    <n v="17"/>
    <x v="11"/>
  </r>
  <r>
    <x v="0"/>
    <s v="75-84"/>
    <x v="1"/>
    <s v="F"/>
    <s v="Q00-Q99"/>
    <n v="1"/>
    <x v="5"/>
  </r>
  <r>
    <x v="0"/>
    <s v="75-84"/>
    <x v="1"/>
    <s v="F"/>
    <s v="R00-R99"/>
    <n v="15"/>
    <x v="5"/>
  </r>
  <r>
    <x v="0"/>
    <s v="75-84"/>
    <x v="1"/>
    <s v="F"/>
    <s v="UNK"/>
    <n v="3"/>
    <x v="7"/>
  </r>
  <r>
    <x v="0"/>
    <s v="75-84"/>
    <x v="1"/>
    <s v="F"/>
    <s v="V01-Y98"/>
    <n v="20"/>
    <x v="6"/>
  </r>
  <r>
    <x v="0"/>
    <s v="75-84"/>
    <x v="1"/>
    <s v="M"/>
    <s v="A00-B99"/>
    <n v="21"/>
    <x v="0"/>
  </r>
  <r>
    <x v="0"/>
    <s v="75-84"/>
    <x v="1"/>
    <s v="M"/>
    <s v="C00-D48"/>
    <n v="272"/>
    <x v="1"/>
  </r>
  <r>
    <x v="0"/>
    <s v="75-84"/>
    <x v="1"/>
    <s v="M"/>
    <s v="D50-D89"/>
    <n v="1"/>
    <x v="5"/>
  </r>
  <r>
    <x v="0"/>
    <s v="75-84"/>
    <x v="1"/>
    <s v="M"/>
    <s v="E00-E90"/>
    <n v="15"/>
    <x v="2"/>
  </r>
  <r>
    <x v="0"/>
    <s v="75-84"/>
    <x v="1"/>
    <s v="M"/>
    <s v="F00-F99"/>
    <n v="21"/>
    <x v="10"/>
  </r>
  <r>
    <x v="0"/>
    <s v="75-84"/>
    <x v="1"/>
    <s v="M"/>
    <s v="G00-G99"/>
    <n v="35"/>
    <x v="3"/>
  </r>
  <r>
    <x v="0"/>
    <s v="75-84"/>
    <x v="1"/>
    <s v="M"/>
    <s v="I00-I99"/>
    <n v="245"/>
    <x v="8"/>
  </r>
  <r>
    <x v="0"/>
    <s v="75-84"/>
    <x v="1"/>
    <s v="M"/>
    <s v="J00-J99"/>
    <n v="108"/>
    <x v="4"/>
  </r>
  <r>
    <x v="0"/>
    <s v="75-84"/>
    <x v="1"/>
    <s v="M"/>
    <s v="K00-K93"/>
    <n v="26"/>
    <x v="9"/>
  </r>
  <r>
    <x v="0"/>
    <s v="75-84"/>
    <x v="1"/>
    <s v="M"/>
    <s v="L00-L99"/>
    <n v="2"/>
    <x v="5"/>
  </r>
  <r>
    <x v="0"/>
    <s v="75-84"/>
    <x v="1"/>
    <s v="M"/>
    <s v="M00-M99"/>
    <n v="1"/>
    <x v="5"/>
  </r>
  <r>
    <x v="0"/>
    <s v="75-84"/>
    <x v="1"/>
    <s v="M"/>
    <s v="N00-N99"/>
    <n v="15"/>
    <x v="11"/>
  </r>
  <r>
    <x v="0"/>
    <s v="75-84"/>
    <x v="1"/>
    <s v="M"/>
    <s v="R00-R99"/>
    <n v="20"/>
    <x v="5"/>
  </r>
  <r>
    <x v="0"/>
    <s v="75-84"/>
    <x v="1"/>
    <s v="M"/>
    <s v="UNK"/>
    <n v="2"/>
    <x v="7"/>
  </r>
  <r>
    <x v="0"/>
    <s v="75-84"/>
    <x v="1"/>
    <s v="M"/>
    <s v="V01-Y98"/>
    <n v="23"/>
    <x v="6"/>
  </r>
  <r>
    <x v="0"/>
    <s v="85+"/>
    <x v="1"/>
    <s v="F"/>
    <s v="A00-B99"/>
    <n v="24"/>
    <x v="0"/>
  </r>
  <r>
    <x v="0"/>
    <s v="85+"/>
    <x v="1"/>
    <s v="F"/>
    <s v="C00-D48"/>
    <n v="112"/>
    <x v="1"/>
  </r>
  <r>
    <x v="0"/>
    <s v="85+"/>
    <x v="1"/>
    <s v="F"/>
    <s v="D50-D89"/>
    <n v="2"/>
    <x v="5"/>
  </r>
  <r>
    <x v="0"/>
    <s v="85+"/>
    <x v="1"/>
    <s v="F"/>
    <s v="E00-E90"/>
    <n v="26"/>
    <x v="2"/>
  </r>
  <r>
    <x v="0"/>
    <s v="85+"/>
    <x v="1"/>
    <s v="F"/>
    <s v="F00-F99"/>
    <n v="76"/>
    <x v="10"/>
  </r>
  <r>
    <x v="0"/>
    <s v="85+"/>
    <x v="1"/>
    <s v="F"/>
    <s v="G00-G99"/>
    <n v="42"/>
    <x v="3"/>
  </r>
  <r>
    <x v="0"/>
    <s v="85+"/>
    <x v="1"/>
    <s v="F"/>
    <s v="I00-I99"/>
    <n v="373"/>
    <x v="8"/>
  </r>
  <r>
    <x v="0"/>
    <s v="85+"/>
    <x v="1"/>
    <s v="F"/>
    <s v="J00-J99"/>
    <n v="76"/>
    <x v="4"/>
  </r>
  <r>
    <x v="0"/>
    <s v="85+"/>
    <x v="1"/>
    <s v="F"/>
    <s v="K00-K93"/>
    <n v="40"/>
    <x v="9"/>
  </r>
  <r>
    <x v="0"/>
    <s v="85+"/>
    <x v="1"/>
    <s v="F"/>
    <s v="L00-L99"/>
    <n v="4"/>
    <x v="5"/>
  </r>
  <r>
    <x v="0"/>
    <s v="85+"/>
    <x v="1"/>
    <s v="F"/>
    <s v="M00-M99"/>
    <n v="4"/>
    <x v="5"/>
  </r>
  <r>
    <x v="0"/>
    <s v="85+"/>
    <x v="1"/>
    <s v="F"/>
    <s v="N00-N99"/>
    <n v="26"/>
    <x v="11"/>
  </r>
  <r>
    <x v="0"/>
    <s v="85+"/>
    <x v="1"/>
    <s v="F"/>
    <s v="Q00-Q99"/>
    <n v="1"/>
    <x v="5"/>
  </r>
  <r>
    <x v="0"/>
    <s v="85+"/>
    <x v="1"/>
    <s v="F"/>
    <s v="R00-R99"/>
    <n v="38"/>
    <x v="5"/>
  </r>
  <r>
    <x v="0"/>
    <s v="85+"/>
    <x v="1"/>
    <s v="F"/>
    <s v="UNK"/>
    <n v="9"/>
    <x v="7"/>
  </r>
  <r>
    <x v="0"/>
    <s v="85+"/>
    <x v="1"/>
    <s v="F"/>
    <s v="V01-Y98"/>
    <n v="30"/>
    <x v="6"/>
  </r>
  <r>
    <x v="0"/>
    <s v="85+"/>
    <x v="1"/>
    <s v="M"/>
    <s v="A00-B99"/>
    <n v="7"/>
    <x v="0"/>
  </r>
  <r>
    <x v="0"/>
    <s v="85+"/>
    <x v="1"/>
    <s v="M"/>
    <s v="C00-D48"/>
    <n v="105"/>
    <x v="1"/>
  </r>
  <r>
    <x v="0"/>
    <s v="85+"/>
    <x v="1"/>
    <s v="M"/>
    <s v="E00-E90"/>
    <n v="5"/>
    <x v="2"/>
  </r>
  <r>
    <x v="0"/>
    <s v="85+"/>
    <x v="1"/>
    <s v="M"/>
    <s v="F00-F99"/>
    <n v="24"/>
    <x v="10"/>
  </r>
  <r>
    <x v="0"/>
    <s v="85+"/>
    <x v="1"/>
    <s v="M"/>
    <s v="G00-G99"/>
    <n v="12"/>
    <x v="3"/>
  </r>
  <r>
    <x v="0"/>
    <s v="85+"/>
    <x v="1"/>
    <s v="M"/>
    <s v="I00-I99"/>
    <n v="195"/>
    <x v="8"/>
  </r>
  <r>
    <x v="0"/>
    <s v="85+"/>
    <x v="1"/>
    <s v="M"/>
    <s v="J00-J99"/>
    <n v="75"/>
    <x v="4"/>
  </r>
  <r>
    <x v="0"/>
    <s v="85+"/>
    <x v="1"/>
    <s v="M"/>
    <s v="K00-K93"/>
    <n v="20"/>
    <x v="9"/>
  </r>
  <r>
    <x v="0"/>
    <s v="85+"/>
    <x v="1"/>
    <s v="M"/>
    <s v="L00-L99"/>
    <n v="1"/>
    <x v="5"/>
  </r>
  <r>
    <x v="0"/>
    <s v="85+"/>
    <x v="1"/>
    <s v="M"/>
    <s v="M00-M99"/>
    <n v="4"/>
    <x v="5"/>
  </r>
  <r>
    <x v="0"/>
    <s v="85+"/>
    <x v="1"/>
    <s v="M"/>
    <s v="N00-N99"/>
    <n v="19"/>
    <x v="11"/>
  </r>
  <r>
    <x v="0"/>
    <s v="85+"/>
    <x v="1"/>
    <s v="M"/>
    <s v="R00-R99"/>
    <n v="18"/>
    <x v="5"/>
  </r>
  <r>
    <x v="0"/>
    <s v="85+"/>
    <x v="1"/>
    <s v="M"/>
    <s v="UNK"/>
    <n v="9"/>
    <x v="7"/>
  </r>
  <r>
    <x v="0"/>
    <s v="85+"/>
    <x v="1"/>
    <s v="M"/>
    <s v="V01-Y98"/>
    <n v="19"/>
    <x v="6"/>
  </r>
  <r>
    <x v="1"/>
    <s v="0-24"/>
    <x v="0"/>
    <s v="F"/>
    <s v="C00-D48"/>
    <n v="1"/>
    <x v="1"/>
  </r>
  <r>
    <x v="1"/>
    <s v="0-24"/>
    <x v="0"/>
    <s v="F"/>
    <s v="D50-D89"/>
    <n v="1"/>
    <x v="5"/>
  </r>
  <r>
    <x v="1"/>
    <s v="0-24"/>
    <x v="0"/>
    <s v="F"/>
    <s v="E00-E90"/>
    <n v="1"/>
    <x v="2"/>
  </r>
  <r>
    <x v="1"/>
    <s v="0-24"/>
    <x v="0"/>
    <s v="F"/>
    <s v="I00-I99"/>
    <n v="3"/>
    <x v="8"/>
  </r>
  <r>
    <x v="1"/>
    <s v="0-24"/>
    <x v="0"/>
    <s v="F"/>
    <s v="M00-M99"/>
    <n v="2"/>
    <x v="5"/>
  </r>
  <r>
    <x v="1"/>
    <s v="0-24"/>
    <x v="0"/>
    <s v="F"/>
    <s v="P00-P96"/>
    <n v="2"/>
    <x v="5"/>
  </r>
  <r>
    <x v="1"/>
    <s v="0-24"/>
    <x v="0"/>
    <s v="F"/>
    <s v="Q00-Q99"/>
    <n v="2"/>
    <x v="5"/>
  </r>
  <r>
    <x v="1"/>
    <s v="0-24"/>
    <x v="0"/>
    <s v="F"/>
    <s v="V01-Y98"/>
    <n v="4"/>
    <x v="6"/>
  </r>
  <r>
    <x v="1"/>
    <s v="0-24"/>
    <x v="0"/>
    <s v="M"/>
    <s v="C00-D48"/>
    <n v="3"/>
    <x v="1"/>
  </r>
  <r>
    <x v="1"/>
    <s v="0-24"/>
    <x v="0"/>
    <s v="M"/>
    <s v="G00-G99"/>
    <n v="3"/>
    <x v="3"/>
  </r>
  <r>
    <x v="1"/>
    <s v="0-24"/>
    <x v="0"/>
    <s v="M"/>
    <s v="J00-J99"/>
    <n v="1"/>
    <x v="4"/>
  </r>
  <r>
    <x v="1"/>
    <s v="0-24"/>
    <x v="0"/>
    <s v="M"/>
    <s v="P00-P96"/>
    <n v="1"/>
    <x v="5"/>
  </r>
  <r>
    <x v="1"/>
    <s v="0-24"/>
    <x v="0"/>
    <s v="M"/>
    <s v="Q00-Q99"/>
    <n v="1"/>
    <x v="5"/>
  </r>
  <r>
    <x v="1"/>
    <s v="0-24"/>
    <x v="0"/>
    <s v="M"/>
    <s v="R00-R99"/>
    <n v="4"/>
    <x v="5"/>
  </r>
  <r>
    <x v="1"/>
    <s v="0-24"/>
    <x v="0"/>
    <s v="M"/>
    <s v="V01-Y98"/>
    <n v="19"/>
    <x v="6"/>
  </r>
  <r>
    <x v="1"/>
    <s v="25-44"/>
    <x v="0"/>
    <s v="F"/>
    <s v="C00-D48"/>
    <n v="16"/>
    <x v="1"/>
  </r>
  <r>
    <x v="1"/>
    <s v="25-44"/>
    <x v="0"/>
    <s v="F"/>
    <s v="I00-I99"/>
    <n v="4"/>
    <x v="8"/>
  </r>
  <r>
    <x v="1"/>
    <s v="25-44"/>
    <x v="0"/>
    <s v="F"/>
    <s v="K00-K93"/>
    <n v="1"/>
    <x v="9"/>
  </r>
  <r>
    <x v="1"/>
    <s v="25-44"/>
    <x v="0"/>
    <s v="F"/>
    <s v="O00-O99"/>
    <n v="1"/>
    <x v="5"/>
  </r>
  <r>
    <x v="1"/>
    <s v="25-44"/>
    <x v="0"/>
    <s v="F"/>
    <s v="R00-R99"/>
    <n v="2"/>
    <x v="5"/>
  </r>
  <r>
    <x v="1"/>
    <s v="25-44"/>
    <x v="0"/>
    <s v="F"/>
    <s v="V01-Y98"/>
    <n v="14"/>
    <x v="6"/>
  </r>
  <r>
    <x v="1"/>
    <s v="25-44"/>
    <x v="0"/>
    <s v="M"/>
    <s v="A00-B99"/>
    <n v="1"/>
    <x v="0"/>
  </r>
  <r>
    <x v="1"/>
    <s v="25-44"/>
    <x v="0"/>
    <s v="M"/>
    <s v="C00-D48"/>
    <n v="16"/>
    <x v="1"/>
  </r>
  <r>
    <x v="1"/>
    <s v="25-44"/>
    <x v="0"/>
    <s v="M"/>
    <s v="E00-E90"/>
    <n v="1"/>
    <x v="2"/>
  </r>
  <r>
    <x v="1"/>
    <s v="25-44"/>
    <x v="0"/>
    <s v="M"/>
    <s v="F00-F99"/>
    <n v="1"/>
    <x v="10"/>
  </r>
  <r>
    <x v="1"/>
    <s v="25-44"/>
    <x v="0"/>
    <s v="M"/>
    <s v="I00-I99"/>
    <n v="6"/>
    <x v="8"/>
  </r>
  <r>
    <x v="1"/>
    <s v="25-44"/>
    <x v="0"/>
    <s v="M"/>
    <s v="K00-K93"/>
    <n v="2"/>
    <x v="9"/>
  </r>
  <r>
    <x v="1"/>
    <s v="25-44"/>
    <x v="0"/>
    <s v="M"/>
    <s v="Q00-Q99"/>
    <n v="1"/>
    <x v="5"/>
  </r>
  <r>
    <x v="1"/>
    <s v="25-44"/>
    <x v="0"/>
    <s v="M"/>
    <s v="R00-R99"/>
    <n v="10"/>
    <x v="5"/>
  </r>
  <r>
    <x v="1"/>
    <s v="25-44"/>
    <x v="0"/>
    <s v="M"/>
    <s v="V01-Y98"/>
    <n v="37"/>
    <x v="6"/>
  </r>
  <r>
    <x v="1"/>
    <s v="45-64"/>
    <x v="0"/>
    <s v="F"/>
    <s v="A00-B99"/>
    <n v="3"/>
    <x v="0"/>
  </r>
  <r>
    <x v="1"/>
    <s v="45-64"/>
    <x v="0"/>
    <s v="F"/>
    <s v="C00-D48"/>
    <n v="139"/>
    <x v="1"/>
  </r>
  <r>
    <x v="1"/>
    <s v="45-64"/>
    <x v="0"/>
    <s v="F"/>
    <s v="D50-D89"/>
    <n v="1"/>
    <x v="5"/>
  </r>
  <r>
    <x v="1"/>
    <s v="45-64"/>
    <x v="0"/>
    <s v="F"/>
    <s v="F00-F99"/>
    <n v="6"/>
    <x v="10"/>
  </r>
  <r>
    <x v="1"/>
    <s v="45-64"/>
    <x v="0"/>
    <s v="F"/>
    <s v="G00-G99"/>
    <n v="5"/>
    <x v="3"/>
  </r>
  <r>
    <x v="1"/>
    <s v="45-64"/>
    <x v="0"/>
    <s v="F"/>
    <s v="I00-I99"/>
    <n v="43"/>
    <x v="8"/>
  </r>
  <r>
    <x v="1"/>
    <s v="45-64"/>
    <x v="0"/>
    <s v="F"/>
    <s v="J00-J99"/>
    <n v="6"/>
    <x v="4"/>
  </r>
  <r>
    <x v="1"/>
    <s v="45-64"/>
    <x v="0"/>
    <s v="F"/>
    <s v="K00-K93"/>
    <n v="12"/>
    <x v="9"/>
  </r>
  <r>
    <x v="1"/>
    <s v="45-64"/>
    <x v="0"/>
    <s v="F"/>
    <s v="N00-N99"/>
    <n v="2"/>
    <x v="11"/>
  </r>
  <r>
    <x v="1"/>
    <s v="45-64"/>
    <x v="0"/>
    <s v="F"/>
    <s v="Q00-Q99"/>
    <n v="3"/>
    <x v="5"/>
  </r>
  <r>
    <x v="1"/>
    <s v="45-64"/>
    <x v="0"/>
    <s v="F"/>
    <s v="R00-R99"/>
    <n v="10"/>
    <x v="5"/>
  </r>
  <r>
    <x v="1"/>
    <s v="45-64"/>
    <x v="0"/>
    <s v="F"/>
    <s v="V01-Y98"/>
    <n v="28"/>
    <x v="6"/>
  </r>
  <r>
    <x v="1"/>
    <s v="45-64"/>
    <x v="0"/>
    <s v="M"/>
    <s v="A00-B99"/>
    <n v="6"/>
    <x v="0"/>
  </r>
  <r>
    <x v="1"/>
    <s v="45-64"/>
    <x v="0"/>
    <s v="M"/>
    <s v="C00-D48"/>
    <n v="145"/>
    <x v="1"/>
  </r>
  <r>
    <x v="1"/>
    <s v="45-64"/>
    <x v="0"/>
    <s v="M"/>
    <s v="E00-E90"/>
    <n v="3"/>
    <x v="2"/>
  </r>
  <r>
    <x v="1"/>
    <s v="45-64"/>
    <x v="0"/>
    <s v="M"/>
    <s v="F00-F99"/>
    <n v="7"/>
    <x v="10"/>
  </r>
  <r>
    <x v="1"/>
    <s v="45-64"/>
    <x v="0"/>
    <s v="M"/>
    <s v="G00-G99"/>
    <n v="8"/>
    <x v="3"/>
  </r>
  <r>
    <x v="1"/>
    <s v="45-64"/>
    <x v="0"/>
    <s v="M"/>
    <s v="I00-I99"/>
    <n v="86"/>
    <x v="8"/>
  </r>
  <r>
    <x v="1"/>
    <s v="45-64"/>
    <x v="0"/>
    <s v="M"/>
    <s v="J00-J99"/>
    <n v="17"/>
    <x v="4"/>
  </r>
  <r>
    <x v="1"/>
    <s v="45-64"/>
    <x v="0"/>
    <s v="M"/>
    <s v="K00-K93"/>
    <n v="20"/>
    <x v="9"/>
  </r>
  <r>
    <x v="1"/>
    <s v="45-64"/>
    <x v="0"/>
    <s v="M"/>
    <s v="N00-N99"/>
    <n v="2"/>
    <x v="11"/>
  </r>
  <r>
    <x v="1"/>
    <s v="45-64"/>
    <x v="0"/>
    <s v="M"/>
    <s v="Q00-Q99"/>
    <n v="3"/>
    <x v="5"/>
  </r>
  <r>
    <x v="1"/>
    <s v="45-64"/>
    <x v="0"/>
    <s v="M"/>
    <s v="R00-R99"/>
    <n v="28"/>
    <x v="5"/>
  </r>
  <r>
    <x v="1"/>
    <s v="45-64"/>
    <x v="0"/>
    <s v="M"/>
    <s v="V01-Y98"/>
    <n v="53"/>
    <x v="6"/>
  </r>
  <r>
    <x v="1"/>
    <s v="65-74"/>
    <x v="1"/>
    <s v="F"/>
    <s v="A00-B99"/>
    <n v="5"/>
    <x v="0"/>
  </r>
  <r>
    <x v="1"/>
    <s v="65-74"/>
    <x v="1"/>
    <s v="F"/>
    <s v="C00-D48"/>
    <n v="133"/>
    <x v="1"/>
  </r>
  <r>
    <x v="1"/>
    <s v="65-74"/>
    <x v="1"/>
    <s v="F"/>
    <s v="E00-E90"/>
    <n v="3"/>
    <x v="2"/>
  </r>
  <r>
    <x v="1"/>
    <s v="65-74"/>
    <x v="1"/>
    <s v="F"/>
    <s v="F00-F99"/>
    <n v="9"/>
    <x v="10"/>
  </r>
  <r>
    <x v="1"/>
    <s v="65-74"/>
    <x v="1"/>
    <s v="F"/>
    <s v="G00-G99"/>
    <n v="8"/>
    <x v="3"/>
  </r>
  <r>
    <x v="1"/>
    <s v="65-74"/>
    <x v="1"/>
    <s v="F"/>
    <s v="I00-I99"/>
    <n v="59"/>
    <x v="8"/>
  </r>
  <r>
    <x v="1"/>
    <s v="65-74"/>
    <x v="1"/>
    <s v="F"/>
    <s v="J00-J99"/>
    <n v="18"/>
    <x v="4"/>
  </r>
  <r>
    <x v="1"/>
    <s v="65-74"/>
    <x v="1"/>
    <s v="F"/>
    <s v="K00-K93"/>
    <n v="16"/>
    <x v="9"/>
  </r>
  <r>
    <x v="1"/>
    <s v="65-74"/>
    <x v="1"/>
    <s v="F"/>
    <s v="N00-N99"/>
    <n v="4"/>
    <x v="11"/>
  </r>
  <r>
    <x v="1"/>
    <s v="65-74"/>
    <x v="1"/>
    <s v="F"/>
    <s v="R00-R99"/>
    <n v="8"/>
    <x v="5"/>
  </r>
  <r>
    <x v="1"/>
    <s v="65-74"/>
    <x v="1"/>
    <s v="F"/>
    <s v="V01-Y98"/>
    <n v="12"/>
    <x v="6"/>
  </r>
  <r>
    <x v="1"/>
    <s v="65-74"/>
    <x v="1"/>
    <s v="M"/>
    <s v="A00-B99"/>
    <n v="4"/>
    <x v="0"/>
  </r>
  <r>
    <x v="1"/>
    <s v="65-74"/>
    <x v="1"/>
    <s v="M"/>
    <s v="C00-D48"/>
    <n v="247"/>
    <x v="1"/>
  </r>
  <r>
    <x v="1"/>
    <s v="65-74"/>
    <x v="1"/>
    <s v="M"/>
    <s v="D50-D89"/>
    <n v="1"/>
    <x v="5"/>
  </r>
  <r>
    <x v="1"/>
    <s v="65-74"/>
    <x v="1"/>
    <s v="M"/>
    <s v="E00-E90"/>
    <n v="8"/>
    <x v="2"/>
  </r>
  <r>
    <x v="1"/>
    <s v="65-74"/>
    <x v="1"/>
    <s v="M"/>
    <s v="F00-F99"/>
    <n v="8"/>
    <x v="10"/>
  </r>
  <r>
    <x v="1"/>
    <s v="65-74"/>
    <x v="1"/>
    <s v="M"/>
    <s v="G00-G99"/>
    <n v="10"/>
    <x v="3"/>
  </r>
  <r>
    <x v="1"/>
    <s v="65-74"/>
    <x v="1"/>
    <s v="M"/>
    <s v="I00-I99"/>
    <n v="113"/>
    <x v="8"/>
  </r>
  <r>
    <x v="1"/>
    <s v="65-74"/>
    <x v="1"/>
    <s v="M"/>
    <s v="J00-J99"/>
    <n v="48"/>
    <x v="4"/>
  </r>
  <r>
    <x v="1"/>
    <s v="65-74"/>
    <x v="1"/>
    <s v="M"/>
    <s v="K00-K93"/>
    <n v="19"/>
    <x v="9"/>
  </r>
  <r>
    <x v="1"/>
    <s v="65-74"/>
    <x v="1"/>
    <s v="M"/>
    <s v="L00-L99"/>
    <n v="1"/>
    <x v="5"/>
  </r>
  <r>
    <x v="1"/>
    <s v="65-74"/>
    <x v="1"/>
    <s v="M"/>
    <s v="M00-M99"/>
    <n v="1"/>
    <x v="5"/>
  </r>
  <r>
    <x v="1"/>
    <s v="65-74"/>
    <x v="1"/>
    <s v="M"/>
    <s v="N00-N99"/>
    <n v="10"/>
    <x v="11"/>
  </r>
  <r>
    <x v="1"/>
    <s v="65-74"/>
    <x v="1"/>
    <s v="M"/>
    <s v="R00-R99"/>
    <n v="11"/>
    <x v="5"/>
  </r>
  <r>
    <x v="1"/>
    <s v="65-74"/>
    <x v="1"/>
    <s v="M"/>
    <s v="V01-Y98"/>
    <n v="24"/>
    <x v="6"/>
  </r>
  <r>
    <x v="1"/>
    <s v="75-84"/>
    <x v="1"/>
    <s v="F"/>
    <s v="A00-B99"/>
    <n v="14"/>
    <x v="0"/>
  </r>
  <r>
    <x v="1"/>
    <s v="75-84"/>
    <x v="1"/>
    <s v="F"/>
    <s v="C00-D48"/>
    <n v="185"/>
    <x v="1"/>
  </r>
  <r>
    <x v="1"/>
    <s v="75-84"/>
    <x v="1"/>
    <s v="F"/>
    <s v="D50-D89"/>
    <n v="1"/>
    <x v="5"/>
  </r>
  <r>
    <x v="1"/>
    <s v="75-84"/>
    <x v="1"/>
    <s v="F"/>
    <s v="E00-E90"/>
    <n v="22"/>
    <x v="2"/>
  </r>
  <r>
    <x v="1"/>
    <s v="75-84"/>
    <x v="1"/>
    <s v="F"/>
    <s v="F00-F99"/>
    <n v="35"/>
    <x v="10"/>
  </r>
  <r>
    <x v="1"/>
    <s v="75-84"/>
    <x v="1"/>
    <s v="F"/>
    <s v="G00-G99"/>
    <n v="31"/>
    <x v="3"/>
  </r>
  <r>
    <x v="1"/>
    <s v="75-84"/>
    <x v="1"/>
    <s v="F"/>
    <s v="I00-I99"/>
    <n v="253"/>
    <x v="8"/>
  </r>
  <r>
    <x v="1"/>
    <s v="75-84"/>
    <x v="1"/>
    <s v="F"/>
    <s v="J00-J99"/>
    <n v="47"/>
    <x v="4"/>
  </r>
  <r>
    <x v="1"/>
    <s v="75-84"/>
    <x v="1"/>
    <s v="F"/>
    <s v="K00-K93"/>
    <n v="25"/>
    <x v="9"/>
  </r>
  <r>
    <x v="1"/>
    <s v="75-84"/>
    <x v="1"/>
    <s v="F"/>
    <s v="L00-L99"/>
    <n v="3"/>
    <x v="5"/>
  </r>
  <r>
    <x v="1"/>
    <s v="75-84"/>
    <x v="1"/>
    <s v="F"/>
    <s v="M00-M99"/>
    <n v="4"/>
    <x v="5"/>
  </r>
  <r>
    <x v="1"/>
    <s v="75-84"/>
    <x v="1"/>
    <s v="F"/>
    <s v="N00-N99"/>
    <n v="12"/>
    <x v="11"/>
  </r>
  <r>
    <x v="1"/>
    <s v="75-84"/>
    <x v="1"/>
    <s v="F"/>
    <s v="R00-R99"/>
    <n v="26"/>
    <x v="5"/>
  </r>
  <r>
    <x v="1"/>
    <s v="75-84"/>
    <x v="1"/>
    <s v="F"/>
    <s v="V01-Y98"/>
    <n v="18"/>
    <x v="6"/>
  </r>
  <r>
    <x v="1"/>
    <s v="75-84"/>
    <x v="1"/>
    <s v="M"/>
    <s v="A00-B99"/>
    <n v="23"/>
    <x v="0"/>
  </r>
  <r>
    <x v="1"/>
    <s v="75-84"/>
    <x v="1"/>
    <s v="M"/>
    <s v="C00-D48"/>
    <n v="260"/>
    <x v="1"/>
  </r>
  <r>
    <x v="1"/>
    <s v="75-84"/>
    <x v="1"/>
    <s v="M"/>
    <s v="D50-D89"/>
    <n v="3"/>
    <x v="5"/>
  </r>
  <r>
    <x v="1"/>
    <s v="75-84"/>
    <x v="1"/>
    <s v="M"/>
    <s v="E00-E90"/>
    <n v="12"/>
    <x v="2"/>
  </r>
  <r>
    <x v="1"/>
    <s v="75-84"/>
    <x v="1"/>
    <s v="M"/>
    <s v="F00-F99"/>
    <n v="16"/>
    <x v="10"/>
  </r>
  <r>
    <x v="1"/>
    <s v="75-84"/>
    <x v="1"/>
    <s v="M"/>
    <s v="G00-G99"/>
    <n v="31"/>
    <x v="3"/>
  </r>
  <r>
    <x v="1"/>
    <s v="75-84"/>
    <x v="1"/>
    <s v="M"/>
    <s v="I00-I99"/>
    <n v="242"/>
    <x v="8"/>
  </r>
  <r>
    <x v="1"/>
    <s v="75-84"/>
    <x v="1"/>
    <s v="M"/>
    <s v="J00-J99"/>
    <n v="72"/>
    <x v="4"/>
  </r>
  <r>
    <x v="1"/>
    <s v="75-84"/>
    <x v="1"/>
    <s v="M"/>
    <s v="K00-K93"/>
    <n v="24"/>
    <x v="9"/>
  </r>
  <r>
    <x v="1"/>
    <s v="75-84"/>
    <x v="1"/>
    <s v="M"/>
    <s v="L00-L99"/>
    <n v="2"/>
    <x v="5"/>
  </r>
  <r>
    <x v="1"/>
    <s v="75-84"/>
    <x v="1"/>
    <s v="M"/>
    <s v="M00-M99"/>
    <n v="1"/>
    <x v="5"/>
  </r>
  <r>
    <x v="1"/>
    <s v="75-84"/>
    <x v="1"/>
    <s v="M"/>
    <s v="N00-N99"/>
    <n v="18"/>
    <x v="11"/>
  </r>
  <r>
    <x v="1"/>
    <s v="75-84"/>
    <x v="1"/>
    <s v="M"/>
    <s v="Q00-Q99"/>
    <n v="1"/>
    <x v="5"/>
  </r>
  <r>
    <x v="1"/>
    <s v="75-84"/>
    <x v="1"/>
    <s v="M"/>
    <s v="R00-R99"/>
    <n v="26"/>
    <x v="5"/>
  </r>
  <r>
    <x v="1"/>
    <s v="75-84"/>
    <x v="1"/>
    <s v="M"/>
    <s v="V01-Y98"/>
    <n v="25"/>
    <x v="6"/>
  </r>
  <r>
    <x v="1"/>
    <s v="85+"/>
    <x v="1"/>
    <s v="F"/>
    <s v="A00-B99"/>
    <n v="16"/>
    <x v="0"/>
  </r>
  <r>
    <x v="1"/>
    <s v="85+"/>
    <x v="1"/>
    <s v="F"/>
    <s v="C00-D48"/>
    <n v="126"/>
    <x v="1"/>
  </r>
  <r>
    <x v="1"/>
    <s v="85+"/>
    <x v="1"/>
    <s v="F"/>
    <s v="D50-D89"/>
    <n v="2"/>
    <x v="5"/>
  </r>
  <r>
    <x v="1"/>
    <s v="85+"/>
    <x v="1"/>
    <s v="F"/>
    <s v="E00-E90"/>
    <n v="27"/>
    <x v="2"/>
  </r>
  <r>
    <x v="1"/>
    <s v="85+"/>
    <x v="1"/>
    <s v="F"/>
    <s v="F00-F99"/>
    <n v="74"/>
    <x v="10"/>
  </r>
  <r>
    <x v="1"/>
    <s v="85+"/>
    <x v="1"/>
    <s v="F"/>
    <s v="G00-G99"/>
    <n v="30"/>
    <x v="3"/>
  </r>
  <r>
    <x v="1"/>
    <s v="85+"/>
    <x v="1"/>
    <s v="F"/>
    <s v="I00-I99"/>
    <n v="410"/>
    <x v="8"/>
  </r>
  <r>
    <x v="1"/>
    <s v="85+"/>
    <x v="1"/>
    <s v="F"/>
    <s v="J00-J99"/>
    <n v="66"/>
    <x v="4"/>
  </r>
  <r>
    <x v="1"/>
    <s v="85+"/>
    <x v="1"/>
    <s v="F"/>
    <s v="K00-K93"/>
    <n v="34"/>
    <x v="9"/>
  </r>
  <r>
    <x v="1"/>
    <s v="85+"/>
    <x v="1"/>
    <s v="F"/>
    <s v="L00-L99"/>
    <n v="8"/>
    <x v="5"/>
  </r>
  <r>
    <x v="1"/>
    <s v="85+"/>
    <x v="1"/>
    <s v="F"/>
    <s v="M00-M99"/>
    <n v="2"/>
    <x v="5"/>
  </r>
  <r>
    <x v="1"/>
    <s v="85+"/>
    <x v="1"/>
    <s v="F"/>
    <s v="N00-N99"/>
    <n v="21"/>
    <x v="11"/>
  </r>
  <r>
    <x v="1"/>
    <s v="85+"/>
    <x v="1"/>
    <s v="F"/>
    <s v="R00-R99"/>
    <n v="50"/>
    <x v="5"/>
  </r>
  <r>
    <x v="1"/>
    <s v="85+"/>
    <x v="1"/>
    <s v="F"/>
    <s v="V01-Y98"/>
    <n v="30"/>
    <x v="6"/>
  </r>
  <r>
    <x v="1"/>
    <s v="85+"/>
    <x v="1"/>
    <s v="M"/>
    <s v="A00-B99"/>
    <n v="19"/>
    <x v="0"/>
  </r>
  <r>
    <x v="1"/>
    <s v="85+"/>
    <x v="1"/>
    <s v="M"/>
    <s v="C00-D48"/>
    <n v="115"/>
    <x v="1"/>
  </r>
  <r>
    <x v="1"/>
    <s v="85+"/>
    <x v="1"/>
    <s v="M"/>
    <s v="D50-D89"/>
    <n v="1"/>
    <x v="5"/>
  </r>
  <r>
    <x v="1"/>
    <s v="85+"/>
    <x v="1"/>
    <s v="M"/>
    <s v="E00-E90"/>
    <n v="13"/>
    <x v="2"/>
  </r>
  <r>
    <x v="1"/>
    <s v="85+"/>
    <x v="1"/>
    <s v="M"/>
    <s v="F00-F99"/>
    <n v="25"/>
    <x v="10"/>
  </r>
  <r>
    <x v="1"/>
    <s v="85+"/>
    <x v="1"/>
    <s v="M"/>
    <s v="G00-G99"/>
    <n v="14"/>
    <x v="3"/>
  </r>
  <r>
    <x v="1"/>
    <s v="85+"/>
    <x v="1"/>
    <s v="M"/>
    <s v="I00-I99"/>
    <n v="187"/>
    <x v="8"/>
  </r>
  <r>
    <x v="1"/>
    <s v="85+"/>
    <x v="1"/>
    <s v="M"/>
    <s v="J00-J99"/>
    <n v="55"/>
    <x v="4"/>
  </r>
  <r>
    <x v="1"/>
    <s v="85+"/>
    <x v="1"/>
    <s v="M"/>
    <s v="K00-K93"/>
    <n v="15"/>
    <x v="9"/>
  </r>
  <r>
    <x v="1"/>
    <s v="85+"/>
    <x v="1"/>
    <s v="M"/>
    <s v="M00-M99"/>
    <n v="1"/>
    <x v="5"/>
  </r>
  <r>
    <x v="1"/>
    <s v="85+"/>
    <x v="1"/>
    <s v="M"/>
    <s v="N00-N99"/>
    <n v="19"/>
    <x v="11"/>
  </r>
  <r>
    <x v="1"/>
    <s v="85+"/>
    <x v="1"/>
    <s v="M"/>
    <s v="R00-R99"/>
    <n v="16"/>
    <x v="5"/>
  </r>
  <r>
    <x v="1"/>
    <s v="85+"/>
    <x v="1"/>
    <s v="M"/>
    <s v="V01-Y98"/>
    <n v="17"/>
    <x v="6"/>
  </r>
  <r>
    <x v="2"/>
    <s v="0-24"/>
    <x v="0"/>
    <s v="F"/>
    <s v="C00-D48"/>
    <n v="2"/>
    <x v="1"/>
  </r>
  <r>
    <x v="2"/>
    <s v="0-24"/>
    <x v="0"/>
    <s v="F"/>
    <s v="G00-G99"/>
    <n v="2"/>
    <x v="3"/>
  </r>
  <r>
    <x v="2"/>
    <s v="0-24"/>
    <x v="0"/>
    <s v="F"/>
    <s v="P00-P96"/>
    <n v="1"/>
    <x v="5"/>
  </r>
  <r>
    <x v="2"/>
    <s v="0-24"/>
    <x v="0"/>
    <s v="F"/>
    <s v="Q00-Q99"/>
    <n v="5"/>
    <x v="5"/>
  </r>
  <r>
    <x v="2"/>
    <s v="0-24"/>
    <x v="0"/>
    <s v="F"/>
    <s v="R00-R99"/>
    <n v="1"/>
    <x v="5"/>
  </r>
  <r>
    <x v="2"/>
    <s v="0-24"/>
    <x v="0"/>
    <s v="F"/>
    <s v="UNK"/>
    <n v="1"/>
    <x v="7"/>
  </r>
  <r>
    <x v="2"/>
    <s v="0-24"/>
    <x v="0"/>
    <s v="F"/>
    <s v="V01-Y98"/>
    <n v="7"/>
    <x v="6"/>
  </r>
  <r>
    <x v="2"/>
    <s v="0-24"/>
    <x v="0"/>
    <s v="M"/>
    <s v="A00-B99"/>
    <n v="1"/>
    <x v="0"/>
  </r>
  <r>
    <x v="2"/>
    <s v="0-24"/>
    <x v="0"/>
    <s v="M"/>
    <s v="C00-D48"/>
    <n v="2"/>
    <x v="1"/>
  </r>
  <r>
    <x v="2"/>
    <s v="0-24"/>
    <x v="0"/>
    <s v="M"/>
    <s v="D50-D89"/>
    <n v="1"/>
    <x v="5"/>
  </r>
  <r>
    <x v="2"/>
    <s v="0-24"/>
    <x v="0"/>
    <s v="M"/>
    <s v="E00-E90"/>
    <n v="1"/>
    <x v="2"/>
  </r>
  <r>
    <x v="2"/>
    <s v="0-24"/>
    <x v="0"/>
    <s v="M"/>
    <s v="G00-G99"/>
    <n v="1"/>
    <x v="3"/>
  </r>
  <r>
    <x v="2"/>
    <s v="0-24"/>
    <x v="0"/>
    <s v="M"/>
    <s v="I00-I99"/>
    <n v="1"/>
    <x v="8"/>
  </r>
  <r>
    <x v="2"/>
    <s v="0-24"/>
    <x v="0"/>
    <s v="M"/>
    <s v="P00-P96"/>
    <n v="3"/>
    <x v="5"/>
  </r>
  <r>
    <x v="2"/>
    <s v="0-24"/>
    <x v="0"/>
    <s v="M"/>
    <s v="Q00-Q99"/>
    <n v="5"/>
    <x v="5"/>
  </r>
  <r>
    <x v="2"/>
    <s v="0-24"/>
    <x v="0"/>
    <s v="M"/>
    <s v="R00-R99"/>
    <n v="1"/>
    <x v="5"/>
  </r>
  <r>
    <x v="2"/>
    <s v="0-24"/>
    <x v="0"/>
    <s v="M"/>
    <s v="V01-Y98"/>
    <n v="12"/>
    <x v="6"/>
  </r>
  <r>
    <x v="2"/>
    <s v="25-44"/>
    <x v="0"/>
    <s v="F"/>
    <s v="C00-D48"/>
    <n v="16"/>
    <x v="1"/>
  </r>
  <r>
    <x v="2"/>
    <s v="25-44"/>
    <x v="0"/>
    <s v="F"/>
    <s v="F00-F99"/>
    <n v="1"/>
    <x v="10"/>
  </r>
  <r>
    <x v="2"/>
    <s v="25-44"/>
    <x v="0"/>
    <s v="F"/>
    <s v="G00-G99"/>
    <n v="1"/>
    <x v="3"/>
  </r>
  <r>
    <x v="2"/>
    <s v="25-44"/>
    <x v="0"/>
    <s v="F"/>
    <s v="I00-I99"/>
    <n v="2"/>
    <x v="8"/>
  </r>
  <r>
    <x v="2"/>
    <s v="25-44"/>
    <x v="0"/>
    <s v="F"/>
    <s v="V01-Y98"/>
    <n v="11"/>
    <x v="6"/>
  </r>
  <r>
    <x v="2"/>
    <s v="25-44"/>
    <x v="0"/>
    <s v="M"/>
    <s v="C00-D48"/>
    <n v="12"/>
    <x v="1"/>
  </r>
  <r>
    <x v="2"/>
    <s v="25-44"/>
    <x v="0"/>
    <s v="M"/>
    <s v="E00-E90"/>
    <n v="1"/>
    <x v="2"/>
  </r>
  <r>
    <x v="2"/>
    <s v="25-44"/>
    <x v="0"/>
    <s v="M"/>
    <s v="G00-G99"/>
    <n v="2"/>
    <x v="3"/>
  </r>
  <r>
    <x v="2"/>
    <s v="25-44"/>
    <x v="0"/>
    <s v="M"/>
    <s v="I00-I99"/>
    <n v="7"/>
    <x v="8"/>
  </r>
  <r>
    <x v="2"/>
    <s v="25-44"/>
    <x v="0"/>
    <s v="M"/>
    <s v="K00-K93"/>
    <n v="3"/>
    <x v="9"/>
  </r>
  <r>
    <x v="2"/>
    <s v="25-44"/>
    <x v="0"/>
    <s v="M"/>
    <s v="N00-N99"/>
    <n v="1"/>
    <x v="11"/>
  </r>
  <r>
    <x v="2"/>
    <s v="25-44"/>
    <x v="0"/>
    <s v="M"/>
    <s v="Q00-Q99"/>
    <n v="2"/>
    <x v="5"/>
  </r>
  <r>
    <x v="2"/>
    <s v="25-44"/>
    <x v="0"/>
    <s v="M"/>
    <s v="R00-R99"/>
    <n v="10"/>
    <x v="5"/>
  </r>
  <r>
    <x v="2"/>
    <s v="25-44"/>
    <x v="0"/>
    <s v="M"/>
    <s v="V01-Y98"/>
    <n v="42"/>
    <x v="6"/>
  </r>
  <r>
    <x v="2"/>
    <s v="45-64"/>
    <x v="0"/>
    <s v="F"/>
    <s v="A00-B99"/>
    <n v="5"/>
    <x v="0"/>
  </r>
  <r>
    <x v="2"/>
    <s v="45-64"/>
    <x v="0"/>
    <s v="F"/>
    <s v="C00-D48"/>
    <n v="120"/>
    <x v="1"/>
  </r>
  <r>
    <x v="2"/>
    <s v="45-64"/>
    <x v="0"/>
    <s v="F"/>
    <s v="D50-D89"/>
    <n v="3"/>
    <x v="5"/>
  </r>
  <r>
    <x v="2"/>
    <s v="45-64"/>
    <x v="0"/>
    <s v="F"/>
    <s v="E00-E90"/>
    <n v="2"/>
    <x v="2"/>
  </r>
  <r>
    <x v="2"/>
    <s v="45-64"/>
    <x v="0"/>
    <s v="F"/>
    <s v="F00-F99"/>
    <n v="3"/>
    <x v="10"/>
  </r>
  <r>
    <x v="2"/>
    <s v="45-64"/>
    <x v="0"/>
    <s v="F"/>
    <s v="G00-G99"/>
    <n v="7"/>
    <x v="3"/>
  </r>
  <r>
    <x v="2"/>
    <s v="45-64"/>
    <x v="0"/>
    <s v="F"/>
    <s v="I00-I99"/>
    <n v="31"/>
    <x v="8"/>
  </r>
  <r>
    <x v="2"/>
    <s v="45-64"/>
    <x v="0"/>
    <s v="F"/>
    <s v="J00-J99"/>
    <n v="9"/>
    <x v="4"/>
  </r>
  <r>
    <x v="2"/>
    <s v="45-64"/>
    <x v="0"/>
    <s v="F"/>
    <s v="K00-K93"/>
    <n v="14"/>
    <x v="9"/>
  </r>
  <r>
    <x v="2"/>
    <s v="45-64"/>
    <x v="0"/>
    <s v="F"/>
    <s v="N00-N99"/>
    <n v="2"/>
    <x v="11"/>
  </r>
  <r>
    <x v="2"/>
    <s v="45-64"/>
    <x v="0"/>
    <s v="F"/>
    <s v="Q00-Q99"/>
    <n v="2"/>
    <x v="5"/>
  </r>
  <r>
    <x v="2"/>
    <s v="45-64"/>
    <x v="0"/>
    <s v="F"/>
    <s v="R00-R99"/>
    <n v="9"/>
    <x v="5"/>
  </r>
  <r>
    <x v="2"/>
    <s v="45-64"/>
    <x v="0"/>
    <s v="F"/>
    <s v="V01-Y98"/>
    <n v="21"/>
    <x v="6"/>
  </r>
  <r>
    <x v="2"/>
    <s v="45-64"/>
    <x v="0"/>
    <s v="M"/>
    <s v="A00-B99"/>
    <n v="7"/>
    <x v="0"/>
  </r>
  <r>
    <x v="2"/>
    <s v="45-64"/>
    <x v="0"/>
    <s v="M"/>
    <s v="C00-D48"/>
    <n v="155"/>
    <x v="1"/>
  </r>
  <r>
    <x v="2"/>
    <s v="45-64"/>
    <x v="0"/>
    <s v="M"/>
    <s v="E00-E90"/>
    <n v="9"/>
    <x v="2"/>
  </r>
  <r>
    <x v="2"/>
    <s v="45-64"/>
    <x v="0"/>
    <s v="M"/>
    <s v="F00-F99"/>
    <n v="8"/>
    <x v="10"/>
  </r>
  <r>
    <x v="2"/>
    <s v="45-64"/>
    <x v="0"/>
    <s v="M"/>
    <s v="G00-G99"/>
    <n v="12"/>
    <x v="3"/>
  </r>
  <r>
    <x v="2"/>
    <s v="45-64"/>
    <x v="0"/>
    <s v="M"/>
    <s v="I00-I99"/>
    <n v="77"/>
    <x v="8"/>
  </r>
  <r>
    <x v="2"/>
    <s v="45-64"/>
    <x v="0"/>
    <s v="M"/>
    <s v="J00-J99"/>
    <n v="15"/>
    <x v="4"/>
  </r>
  <r>
    <x v="2"/>
    <s v="45-64"/>
    <x v="0"/>
    <s v="M"/>
    <s v="K00-K93"/>
    <n v="29"/>
    <x v="9"/>
  </r>
  <r>
    <x v="2"/>
    <s v="45-64"/>
    <x v="0"/>
    <s v="M"/>
    <s v="L00-L99"/>
    <n v="1"/>
    <x v="5"/>
  </r>
  <r>
    <x v="2"/>
    <s v="45-64"/>
    <x v="0"/>
    <s v="M"/>
    <s v="M00-M99"/>
    <n v="1"/>
    <x v="5"/>
  </r>
  <r>
    <x v="2"/>
    <s v="45-64"/>
    <x v="0"/>
    <s v="M"/>
    <s v="N00-N99"/>
    <n v="2"/>
    <x v="11"/>
  </r>
  <r>
    <x v="2"/>
    <s v="45-64"/>
    <x v="0"/>
    <s v="M"/>
    <s v="R00-R99"/>
    <n v="35"/>
    <x v="5"/>
  </r>
  <r>
    <x v="2"/>
    <s v="45-64"/>
    <x v="0"/>
    <s v="M"/>
    <s v="V01-Y98"/>
    <n v="46"/>
    <x v="6"/>
  </r>
  <r>
    <x v="2"/>
    <s v="65-74"/>
    <x v="1"/>
    <s v="F"/>
    <s v="A00-B99"/>
    <n v="4"/>
    <x v="0"/>
  </r>
  <r>
    <x v="2"/>
    <s v="65-74"/>
    <x v="1"/>
    <s v="F"/>
    <s v="C00-D48"/>
    <n v="110"/>
    <x v="1"/>
  </r>
  <r>
    <x v="2"/>
    <s v="65-74"/>
    <x v="1"/>
    <s v="F"/>
    <s v="E00-E90"/>
    <n v="2"/>
    <x v="2"/>
  </r>
  <r>
    <x v="2"/>
    <s v="65-74"/>
    <x v="1"/>
    <s v="F"/>
    <s v="F00-F99"/>
    <n v="5"/>
    <x v="10"/>
  </r>
  <r>
    <x v="2"/>
    <s v="65-74"/>
    <x v="1"/>
    <s v="F"/>
    <s v="G00-G99"/>
    <n v="17"/>
    <x v="3"/>
  </r>
  <r>
    <x v="2"/>
    <s v="65-74"/>
    <x v="1"/>
    <s v="F"/>
    <s v="I00-I99"/>
    <n v="66"/>
    <x v="8"/>
  </r>
  <r>
    <x v="2"/>
    <s v="65-74"/>
    <x v="1"/>
    <s v="F"/>
    <s v="J00-J99"/>
    <n v="16"/>
    <x v="4"/>
  </r>
  <r>
    <x v="2"/>
    <s v="65-74"/>
    <x v="1"/>
    <s v="F"/>
    <s v="K00-K93"/>
    <n v="14"/>
    <x v="9"/>
  </r>
  <r>
    <x v="2"/>
    <s v="65-74"/>
    <x v="1"/>
    <s v="F"/>
    <s v="M00-M99"/>
    <n v="2"/>
    <x v="5"/>
  </r>
  <r>
    <x v="2"/>
    <s v="65-74"/>
    <x v="1"/>
    <s v="F"/>
    <s v="N00-N99"/>
    <n v="6"/>
    <x v="11"/>
  </r>
  <r>
    <x v="2"/>
    <s v="65-74"/>
    <x v="1"/>
    <s v="F"/>
    <s v="R00-R99"/>
    <n v="7"/>
    <x v="5"/>
  </r>
  <r>
    <x v="2"/>
    <s v="65-74"/>
    <x v="1"/>
    <s v="F"/>
    <s v="V01-Y98"/>
    <n v="11"/>
    <x v="6"/>
  </r>
  <r>
    <x v="2"/>
    <s v="65-74"/>
    <x v="1"/>
    <s v="M"/>
    <s v="A00-B99"/>
    <n v="6"/>
    <x v="0"/>
  </r>
  <r>
    <x v="2"/>
    <s v="65-74"/>
    <x v="1"/>
    <s v="M"/>
    <s v="C00-D48"/>
    <n v="232"/>
    <x v="1"/>
  </r>
  <r>
    <x v="2"/>
    <s v="65-74"/>
    <x v="1"/>
    <s v="M"/>
    <s v="E00-E90"/>
    <n v="5"/>
    <x v="2"/>
  </r>
  <r>
    <x v="2"/>
    <s v="65-74"/>
    <x v="1"/>
    <s v="M"/>
    <s v="F00-F99"/>
    <n v="3"/>
    <x v="10"/>
  </r>
  <r>
    <x v="2"/>
    <s v="65-74"/>
    <x v="1"/>
    <s v="M"/>
    <s v="G00-G99"/>
    <n v="12"/>
    <x v="3"/>
  </r>
  <r>
    <x v="2"/>
    <s v="65-74"/>
    <x v="1"/>
    <s v="M"/>
    <s v="I00-I99"/>
    <n v="86"/>
    <x v="8"/>
  </r>
  <r>
    <x v="2"/>
    <s v="65-74"/>
    <x v="1"/>
    <s v="M"/>
    <s v="J00-J99"/>
    <n v="34"/>
    <x v="4"/>
  </r>
  <r>
    <x v="2"/>
    <s v="65-74"/>
    <x v="1"/>
    <s v="M"/>
    <s v="K00-K93"/>
    <n v="22"/>
    <x v="9"/>
  </r>
  <r>
    <x v="2"/>
    <s v="65-74"/>
    <x v="1"/>
    <s v="M"/>
    <s v="N00-N99"/>
    <n v="5"/>
    <x v="11"/>
  </r>
  <r>
    <x v="2"/>
    <s v="65-74"/>
    <x v="1"/>
    <s v="M"/>
    <s v="R00-R99"/>
    <n v="8"/>
    <x v="5"/>
  </r>
  <r>
    <x v="2"/>
    <s v="65-74"/>
    <x v="1"/>
    <s v="M"/>
    <s v="V01-Y98"/>
    <n v="25"/>
    <x v="6"/>
  </r>
  <r>
    <x v="2"/>
    <s v="75-84"/>
    <x v="1"/>
    <s v="F"/>
    <s v="A00-B99"/>
    <n v="10"/>
    <x v="0"/>
  </r>
  <r>
    <x v="2"/>
    <s v="75-84"/>
    <x v="1"/>
    <s v="F"/>
    <s v="C00-D48"/>
    <n v="187"/>
    <x v="1"/>
  </r>
  <r>
    <x v="2"/>
    <s v="75-84"/>
    <x v="1"/>
    <s v="F"/>
    <s v="D50-D89"/>
    <n v="3"/>
    <x v="5"/>
  </r>
  <r>
    <x v="2"/>
    <s v="75-84"/>
    <x v="1"/>
    <s v="F"/>
    <s v="E00-E90"/>
    <n v="18"/>
    <x v="2"/>
  </r>
  <r>
    <x v="2"/>
    <s v="75-84"/>
    <x v="1"/>
    <s v="F"/>
    <s v="F00-F99"/>
    <n v="36"/>
    <x v="10"/>
  </r>
  <r>
    <x v="2"/>
    <s v="75-84"/>
    <x v="1"/>
    <s v="F"/>
    <s v="G00-G99"/>
    <n v="39"/>
    <x v="3"/>
  </r>
  <r>
    <x v="2"/>
    <s v="75-84"/>
    <x v="1"/>
    <s v="F"/>
    <s v="I00-I99"/>
    <n v="224"/>
    <x v="8"/>
  </r>
  <r>
    <x v="2"/>
    <s v="75-84"/>
    <x v="1"/>
    <s v="F"/>
    <s v="J00-J99"/>
    <n v="46"/>
    <x v="4"/>
  </r>
  <r>
    <x v="2"/>
    <s v="75-84"/>
    <x v="1"/>
    <s v="F"/>
    <s v="K00-K93"/>
    <n v="40"/>
    <x v="9"/>
  </r>
  <r>
    <x v="2"/>
    <s v="75-84"/>
    <x v="1"/>
    <s v="F"/>
    <s v="L00-L99"/>
    <n v="1"/>
    <x v="5"/>
  </r>
  <r>
    <x v="2"/>
    <s v="75-84"/>
    <x v="1"/>
    <s v="F"/>
    <s v="M00-M99"/>
    <n v="4"/>
    <x v="5"/>
  </r>
  <r>
    <x v="2"/>
    <s v="75-84"/>
    <x v="1"/>
    <s v="F"/>
    <s v="N00-N99"/>
    <n v="16"/>
    <x v="11"/>
  </r>
  <r>
    <x v="2"/>
    <s v="75-84"/>
    <x v="1"/>
    <s v="F"/>
    <s v="R00-R99"/>
    <n v="25"/>
    <x v="5"/>
  </r>
  <r>
    <x v="2"/>
    <s v="75-84"/>
    <x v="1"/>
    <s v="F"/>
    <s v="V01-Y98"/>
    <n v="20"/>
    <x v="6"/>
  </r>
  <r>
    <x v="2"/>
    <s v="75-84"/>
    <x v="1"/>
    <s v="M"/>
    <s v="A00-B99"/>
    <n v="12"/>
    <x v="0"/>
  </r>
  <r>
    <x v="2"/>
    <s v="75-84"/>
    <x v="1"/>
    <s v="M"/>
    <s v="C00-D48"/>
    <n v="274"/>
    <x v="1"/>
  </r>
  <r>
    <x v="2"/>
    <s v="75-84"/>
    <x v="1"/>
    <s v="M"/>
    <s v="D50-D89"/>
    <n v="1"/>
    <x v="5"/>
  </r>
  <r>
    <x v="2"/>
    <s v="75-84"/>
    <x v="1"/>
    <s v="M"/>
    <s v="E00-E90"/>
    <n v="16"/>
    <x v="2"/>
  </r>
  <r>
    <x v="2"/>
    <s v="75-84"/>
    <x v="1"/>
    <s v="M"/>
    <s v="F00-F99"/>
    <n v="22"/>
    <x v="10"/>
  </r>
  <r>
    <x v="2"/>
    <s v="75-84"/>
    <x v="1"/>
    <s v="M"/>
    <s v="G00-G99"/>
    <n v="41"/>
    <x v="3"/>
  </r>
  <r>
    <x v="2"/>
    <s v="75-84"/>
    <x v="1"/>
    <s v="M"/>
    <s v="I00-I99"/>
    <n v="230"/>
    <x v="8"/>
  </r>
  <r>
    <x v="2"/>
    <s v="75-84"/>
    <x v="1"/>
    <s v="M"/>
    <s v="J00-J99"/>
    <n v="72"/>
    <x v="4"/>
  </r>
  <r>
    <x v="2"/>
    <s v="75-84"/>
    <x v="1"/>
    <s v="M"/>
    <s v="K00-K93"/>
    <n v="35"/>
    <x v="9"/>
  </r>
  <r>
    <x v="2"/>
    <s v="75-84"/>
    <x v="1"/>
    <s v="M"/>
    <s v="L00-L99"/>
    <n v="4"/>
    <x v="5"/>
  </r>
  <r>
    <x v="2"/>
    <s v="75-84"/>
    <x v="1"/>
    <s v="M"/>
    <s v="M00-M99"/>
    <n v="1"/>
    <x v="5"/>
  </r>
  <r>
    <x v="2"/>
    <s v="75-84"/>
    <x v="1"/>
    <s v="M"/>
    <s v="N00-N99"/>
    <n v="11"/>
    <x v="11"/>
  </r>
  <r>
    <x v="2"/>
    <s v="75-84"/>
    <x v="1"/>
    <s v="M"/>
    <s v="Q00-Q99"/>
    <n v="1"/>
    <x v="5"/>
  </r>
  <r>
    <x v="2"/>
    <s v="75-84"/>
    <x v="1"/>
    <s v="M"/>
    <s v="R00-R99"/>
    <n v="24"/>
    <x v="5"/>
  </r>
  <r>
    <x v="2"/>
    <s v="75-84"/>
    <x v="1"/>
    <s v="M"/>
    <s v="V01-Y98"/>
    <n v="26"/>
    <x v="6"/>
  </r>
  <r>
    <x v="2"/>
    <s v="85+"/>
    <x v="1"/>
    <s v="F"/>
    <s v="A00-B99"/>
    <n v="27"/>
    <x v="0"/>
  </r>
  <r>
    <x v="2"/>
    <s v="85+"/>
    <x v="1"/>
    <s v="F"/>
    <s v="C00-D48"/>
    <n v="134"/>
    <x v="1"/>
  </r>
  <r>
    <x v="2"/>
    <s v="85+"/>
    <x v="1"/>
    <s v="F"/>
    <s v="D50-D89"/>
    <n v="2"/>
    <x v="5"/>
  </r>
  <r>
    <x v="2"/>
    <s v="85+"/>
    <x v="1"/>
    <s v="F"/>
    <s v="E00-E90"/>
    <n v="26"/>
    <x v="2"/>
  </r>
  <r>
    <x v="2"/>
    <s v="85+"/>
    <x v="1"/>
    <s v="F"/>
    <s v="F00-F99"/>
    <n v="78"/>
    <x v="10"/>
  </r>
  <r>
    <x v="2"/>
    <s v="85+"/>
    <x v="1"/>
    <s v="F"/>
    <s v="G00-G99"/>
    <n v="38"/>
    <x v="3"/>
  </r>
  <r>
    <x v="2"/>
    <s v="85+"/>
    <x v="1"/>
    <s v="F"/>
    <s v="I00-I99"/>
    <n v="409"/>
    <x v="8"/>
  </r>
  <r>
    <x v="2"/>
    <s v="85+"/>
    <x v="1"/>
    <s v="F"/>
    <s v="J00-J99"/>
    <n v="96"/>
    <x v="4"/>
  </r>
  <r>
    <x v="2"/>
    <s v="85+"/>
    <x v="1"/>
    <s v="F"/>
    <s v="K00-K93"/>
    <n v="47"/>
    <x v="9"/>
  </r>
  <r>
    <x v="2"/>
    <s v="85+"/>
    <x v="1"/>
    <s v="F"/>
    <s v="L00-L99"/>
    <n v="2"/>
    <x v="5"/>
  </r>
  <r>
    <x v="2"/>
    <s v="85+"/>
    <x v="1"/>
    <s v="F"/>
    <s v="M00-M99"/>
    <n v="6"/>
    <x v="5"/>
  </r>
  <r>
    <x v="2"/>
    <s v="85+"/>
    <x v="1"/>
    <s v="F"/>
    <s v="N00-N99"/>
    <n v="41"/>
    <x v="11"/>
  </r>
  <r>
    <x v="2"/>
    <s v="85+"/>
    <x v="1"/>
    <s v="F"/>
    <s v="R00-R99"/>
    <n v="57"/>
    <x v="5"/>
  </r>
  <r>
    <x v="2"/>
    <s v="85+"/>
    <x v="1"/>
    <s v="F"/>
    <s v="V01-Y98"/>
    <n v="44"/>
    <x v="6"/>
  </r>
  <r>
    <x v="2"/>
    <s v="85+"/>
    <x v="1"/>
    <s v="M"/>
    <s v="A00-B99"/>
    <n v="13"/>
    <x v="0"/>
  </r>
  <r>
    <x v="2"/>
    <s v="85+"/>
    <x v="1"/>
    <s v="M"/>
    <s v="C00-D48"/>
    <n v="133"/>
    <x v="1"/>
  </r>
  <r>
    <x v="2"/>
    <s v="85+"/>
    <x v="1"/>
    <s v="M"/>
    <s v="D50-D89"/>
    <n v="1"/>
    <x v="5"/>
  </r>
  <r>
    <x v="2"/>
    <s v="85+"/>
    <x v="1"/>
    <s v="M"/>
    <s v="E00-E90"/>
    <n v="10"/>
    <x v="2"/>
  </r>
  <r>
    <x v="2"/>
    <s v="85+"/>
    <x v="1"/>
    <s v="M"/>
    <s v="F00-F99"/>
    <n v="29"/>
    <x v="10"/>
  </r>
  <r>
    <x v="2"/>
    <s v="85+"/>
    <x v="1"/>
    <s v="M"/>
    <s v="G00-G99"/>
    <n v="20"/>
    <x v="3"/>
  </r>
  <r>
    <x v="2"/>
    <s v="85+"/>
    <x v="1"/>
    <s v="M"/>
    <s v="I00-I99"/>
    <n v="195"/>
    <x v="8"/>
  </r>
  <r>
    <x v="2"/>
    <s v="85+"/>
    <x v="1"/>
    <s v="M"/>
    <s v="J00-J99"/>
    <n v="82"/>
    <x v="4"/>
  </r>
  <r>
    <x v="2"/>
    <s v="85+"/>
    <x v="1"/>
    <s v="M"/>
    <s v="K00-K93"/>
    <n v="21"/>
    <x v="9"/>
  </r>
  <r>
    <x v="2"/>
    <s v="85+"/>
    <x v="1"/>
    <s v="M"/>
    <s v="L00-L99"/>
    <n v="1"/>
    <x v="5"/>
  </r>
  <r>
    <x v="2"/>
    <s v="85+"/>
    <x v="1"/>
    <s v="M"/>
    <s v="M00-M99"/>
    <n v="1"/>
    <x v="5"/>
  </r>
  <r>
    <x v="2"/>
    <s v="85+"/>
    <x v="1"/>
    <s v="M"/>
    <s v="N00-N99"/>
    <n v="20"/>
    <x v="11"/>
  </r>
  <r>
    <x v="2"/>
    <s v="85+"/>
    <x v="1"/>
    <s v="M"/>
    <s v="R00-R99"/>
    <n v="26"/>
    <x v="5"/>
  </r>
  <r>
    <x v="2"/>
    <s v="85+"/>
    <x v="1"/>
    <s v="M"/>
    <s v="V01-Y98"/>
    <n v="20"/>
    <x v="6"/>
  </r>
  <r>
    <x v="3"/>
    <s v="0-24"/>
    <x v="0"/>
    <s v="F"/>
    <s v="A00-B99"/>
    <n v="1"/>
    <x v="0"/>
  </r>
  <r>
    <x v="3"/>
    <s v="0-24"/>
    <x v="0"/>
    <s v="F"/>
    <s v="C00-D48"/>
    <n v="1"/>
    <x v="1"/>
  </r>
  <r>
    <x v="3"/>
    <s v="0-24"/>
    <x v="0"/>
    <s v="F"/>
    <s v="D50-D89"/>
    <n v="1"/>
    <x v="5"/>
  </r>
  <r>
    <x v="3"/>
    <s v="0-24"/>
    <x v="0"/>
    <s v="F"/>
    <s v="E00-E90"/>
    <n v="1"/>
    <x v="2"/>
  </r>
  <r>
    <x v="3"/>
    <s v="0-24"/>
    <x v="0"/>
    <s v="F"/>
    <s v="I00-I99"/>
    <n v="1"/>
    <x v="8"/>
  </r>
  <r>
    <x v="3"/>
    <s v="0-24"/>
    <x v="0"/>
    <s v="F"/>
    <s v="J00-J99"/>
    <n v="1"/>
    <x v="4"/>
  </r>
  <r>
    <x v="3"/>
    <s v="0-24"/>
    <x v="0"/>
    <s v="F"/>
    <s v="K00-K93"/>
    <n v="1"/>
    <x v="9"/>
  </r>
  <r>
    <x v="3"/>
    <s v="0-24"/>
    <x v="0"/>
    <s v="F"/>
    <s v="P00-P96"/>
    <n v="5"/>
    <x v="5"/>
  </r>
  <r>
    <x v="3"/>
    <s v="0-24"/>
    <x v="0"/>
    <s v="F"/>
    <s v="Q00-Q99"/>
    <n v="2"/>
    <x v="5"/>
  </r>
  <r>
    <x v="3"/>
    <s v="0-24"/>
    <x v="0"/>
    <s v="F"/>
    <s v="R00-R99"/>
    <n v="1"/>
    <x v="5"/>
  </r>
  <r>
    <x v="3"/>
    <s v="0-24"/>
    <x v="0"/>
    <s v="F"/>
    <s v="V01-Y98"/>
    <n v="7"/>
    <x v="6"/>
  </r>
  <r>
    <x v="3"/>
    <s v="0-24"/>
    <x v="0"/>
    <s v="M"/>
    <s v="C00-D48"/>
    <n v="1"/>
    <x v="1"/>
  </r>
  <r>
    <x v="3"/>
    <s v="0-24"/>
    <x v="0"/>
    <s v="M"/>
    <s v="G00-G99"/>
    <n v="3"/>
    <x v="3"/>
  </r>
  <r>
    <x v="3"/>
    <s v="0-24"/>
    <x v="0"/>
    <s v="M"/>
    <s v="I00-I99"/>
    <n v="1"/>
    <x v="8"/>
  </r>
  <r>
    <x v="3"/>
    <s v="0-24"/>
    <x v="0"/>
    <s v="M"/>
    <s v="J00-J99"/>
    <n v="1"/>
    <x v="4"/>
  </r>
  <r>
    <x v="3"/>
    <s v="0-24"/>
    <x v="0"/>
    <s v="M"/>
    <s v="P00-P96"/>
    <n v="9"/>
    <x v="5"/>
  </r>
  <r>
    <x v="3"/>
    <s v="0-24"/>
    <x v="0"/>
    <s v="M"/>
    <s v="Q00-Q99"/>
    <n v="2"/>
    <x v="5"/>
  </r>
  <r>
    <x v="3"/>
    <s v="0-24"/>
    <x v="0"/>
    <s v="M"/>
    <s v="R00-R99"/>
    <n v="1"/>
    <x v="5"/>
  </r>
  <r>
    <x v="3"/>
    <s v="0-24"/>
    <x v="0"/>
    <s v="M"/>
    <s v="V01-Y98"/>
    <n v="18"/>
    <x v="6"/>
  </r>
  <r>
    <x v="3"/>
    <s v="25-44"/>
    <x v="0"/>
    <s v="F"/>
    <s v="C00-D48"/>
    <n v="14"/>
    <x v="1"/>
  </r>
  <r>
    <x v="3"/>
    <s v="25-44"/>
    <x v="0"/>
    <s v="F"/>
    <s v="F00-F99"/>
    <n v="2"/>
    <x v="10"/>
  </r>
  <r>
    <x v="3"/>
    <s v="25-44"/>
    <x v="0"/>
    <s v="F"/>
    <s v="I00-I99"/>
    <n v="2"/>
    <x v="8"/>
  </r>
  <r>
    <x v="3"/>
    <s v="25-44"/>
    <x v="0"/>
    <s v="F"/>
    <s v="M00-M99"/>
    <n v="1"/>
    <x v="5"/>
  </r>
  <r>
    <x v="3"/>
    <s v="25-44"/>
    <x v="0"/>
    <s v="F"/>
    <s v="O00-O99"/>
    <n v="1"/>
    <x v="5"/>
  </r>
  <r>
    <x v="3"/>
    <s v="25-44"/>
    <x v="0"/>
    <s v="F"/>
    <s v="Q00-Q99"/>
    <n v="1"/>
    <x v="5"/>
  </r>
  <r>
    <x v="3"/>
    <s v="25-44"/>
    <x v="0"/>
    <s v="F"/>
    <s v="V01-Y98"/>
    <n v="9"/>
    <x v="6"/>
  </r>
  <r>
    <x v="3"/>
    <s v="25-44"/>
    <x v="0"/>
    <s v="M"/>
    <s v="A00-B99"/>
    <n v="2"/>
    <x v="0"/>
  </r>
  <r>
    <x v="3"/>
    <s v="25-44"/>
    <x v="0"/>
    <s v="M"/>
    <s v="C00-D48"/>
    <n v="9"/>
    <x v="1"/>
  </r>
  <r>
    <x v="3"/>
    <s v="25-44"/>
    <x v="0"/>
    <s v="M"/>
    <s v="E00-E90"/>
    <n v="2"/>
    <x v="2"/>
  </r>
  <r>
    <x v="3"/>
    <s v="25-44"/>
    <x v="0"/>
    <s v="M"/>
    <s v="F00-F99"/>
    <n v="1"/>
    <x v="10"/>
  </r>
  <r>
    <x v="3"/>
    <s v="25-44"/>
    <x v="0"/>
    <s v="M"/>
    <s v="I00-I99"/>
    <n v="2"/>
    <x v="8"/>
  </r>
  <r>
    <x v="3"/>
    <s v="25-44"/>
    <x v="0"/>
    <s v="M"/>
    <s v="J00-J99"/>
    <n v="1"/>
    <x v="4"/>
  </r>
  <r>
    <x v="3"/>
    <s v="25-44"/>
    <x v="0"/>
    <s v="M"/>
    <s v="K00-K93"/>
    <n v="3"/>
    <x v="9"/>
  </r>
  <r>
    <x v="3"/>
    <s v="25-44"/>
    <x v="0"/>
    <s v="M"/>
    <s v="M00-M99"/>
    <n v="1"/>
    <x v="5"/>
  </r>
  <r>
    <x v="3"/>
    <s v="25-44"/>
    <x v="0"/>
    <s v="M"/>
    <s v="R00-R99"/>
    <n v="4"/>
    <x v="5"/>
  </r>
  <r>
    <x v="3"/>
    <s v="25-44"/>
    <x v="0"/>
    <s v="M"/>
    <s v="V01-Y98"/>
    <n v="40"/>
    <x v="6"/>
  </r>
  <r>
    <x v="3"/>
    <s v="45-64"/>
    <x v="0"/>
    <s v="F"/>
    <s v="A00-B99"/>
    <n v="4"/>
    <x v="0"/>
  </r>
  <r>
    <x v="3"/>
    <s v="45-64"/>
    <x v="0"/>
    <s v="F"/>
    <s v="C00-D48"/>
    <n v="125"/>
    <x v="1"/>
  </r>
  <r>
    <x v="3"/>
    <s v="45-64"/>
    <x v="0"/>
    <s v="F"/>
    <s v="E00-E90"/>
    <n v="6"/>
    <x v="2"/>
  </r>
  <r>
    <x v="3"/>
    <s v="45-64"/>
    <x v="0"/>
    <s v="F"/>
    <s v="F00-F99"/>
    <n v="6"/>
    <x v="10"/>
  </r>
  <r>
    <x v="3"/>
    <s v="45-64"/>
    <x v="0"/>
    <s v="F"/>
    <s v="G00-G99"/>
    <n v="8"/>
    <x v="3"/>
  </r>
  <r>
    <x v="3"/>
    <s v="45-64"/>
    <x v="0"/>
    <s v="F"/>
    <s v="I00-I99"/>
    <n v="25"/>
    <x v="8"/>
  </r>
  <r>
    <x v="3"/>
    <s v="45-64"/>
    <x v="0"/>
    <s v="F"/>
    <s v="J00-J99"/>
    <n v="5"/>
    <x v="4"/>
  </r>
  <r>
    <x v="3"/>
    <s v="45-64"/>
    <x v="0"/>
    <s v="F"/>
    <s v="K00-K93"/>
    <n v="11"/>
    <x v="9"/>
  </r>
  <r>
    <x v="3"/>
    <s v="45-64"/>
    <x v="0"/>
    <s v="F"/>
    <s v="M00-M99"/>
    <n v="1"/>
    <x v="5"/>
  </r>
  <r>
    <x v="3"/>
    <s v="45-64"/>
    <x v="0"/>
    <s v="F"/>
    <s v="N00-N99"/>
    <n v="2"/>
    <x v="11"/>
  </r>
  <r>
    <x v="3"/>
    <s v="45-64"/>
    <x v="0"/>
    <s v="F"/>
    <s v="R00-R99"/>
    <n v="9"/>
    <x v="5"/>
  </r>
  <r>
    <x v="3"/>
    <s v="45-64"/>
    <x v="0"/>
    <s v="F"/>
    <s v="V01-Y98"/>
    <n v="22"/>
    <x v="6"/>
  </r>
  <r>
    <x v="3"/>
    <s v="45-64"/>
    <x v="0"/>
    <s v="M"/>
    <s v="A00-B99"/>
    <n v="4"/>
    <x v="0"/>
  </r>
  <r>
    <x v="3"/>
    <s v="45-64"/>
    <x v="0"/>
    <s v="M"/>
    <s v="C00-D48"/>
    <n v="167"/>
    <x v="1"/>
  </r>
  <r>
    <x v="3"/>
    <s v="45-64"/>
    <x v="0"/>
    <s v="M"/>
    <s v="E00-E90"/>
    <n v="8"/>
    <x v="2"/>
  </r>
  <r>
    <x v="3"/>
    <s v="45-64"/>
    <x v="0"/>
    <s v="M"/>
    <s v="F00-F99"/>
    <n v="6"/>
    <x v="10"/>
  </r>
  <r>
    <x v="3"/>
    <s v="45-64"/>
    <x v="0"/>
    <s v="M"/>
    <s v="G00-G99"/>
    <n v="8"/>
    <x v="3"/>
  </r>
  <r>
    <x v="3"/>
    <s v="45-64"/>
    <x v="0"/>
    <s v="M"/>
    <s v="I00-I99"/>
    <n v="62"/>
    <x v="8"/>
  </r>
  <r>
    <x v="3"/>
    <s v="45-64"/>
    <x v="0"/>
    <s v="M"/>
    <s v="J00-J99"/>
    <n v="26"/>
    <x v="4"/>
  </r>
  <r>
    <x v="3"/>
    <s v="45-64"/>
    <x v="0"/>
    <s v="M"/>
    <s v="K00-K93"/>
    <n v="23"/>
    <x v="9"/>
  </r>
  <r>
    <x v="3"/>
    <s v="45-64"/>
    <x v="0"/>
    <s v="M"/>
    <s v="N00-N99"/>
    <n v="1"/>
    <x v="11"/>
  </r>
  <r>
    <x v="3"/>
    <s v="45-64"/>
    <x v="0"/>
    <s v="M"/>
    <s v="Q00-Q99"/>
    <n v="1"/>
    <x v="5"/>
  </r>
  <r>
    <x v="3"/>
    <s v="45-64"/>
    <x v="0"/>
    <s v="M"/>
    <s v="R00-R99"/>
    <n v="19"/>
    <x v="5"/>
  </r>
  <r>
    <x v="3"/>
    <s v="45-64"/>
    <x v="0"/>
    <s v="M"/>
    <s v="V01-Y98"/>
    <n v="49"/>
    <x v="6"/>
  </r>
  <r>
    <x v="3"/>
    <s v="65-74"/>
    <x v="1"/>
    <s v="F"/>
    <s v="A00-B99"/>
    <n v="4"/>
    <x v="0"/>
  </r>
  <r>
    <x v="3"/>
    <s v="65-74"/>
    <x v="1"/>
    <s v="F"/>
    <s v="C00-D48"/>
    <n v="105"/>
    <x v="1"/>
  </r>
  <r>
    <x v="3"/>
    <s v="65-74"/>
    <x v="1"/>
    <s v="F"/>
    <s v="D50-D89"/>
    <n v="1"/>
    <x v="5"/>
  </r>
  <r>
    <x v="3"/>
    <s v="65-74"/>
    <x v="1"/>
    <s v="F"/>
    <s v="E00-E90"/>
    <n v="10"/>
    <x v="2"/>
  </r>
  <r>
    <x v="3"/>
    <s v="65-74"/>
    <x v="1"/>
    <s v="F"/>
    <s v="F00-F99"/>
    <n v="5"/>
    <x v="10"/>
  </r>
  <r>
    <x v="3"/>
    <s v="65-74"/>
    <x v="1"/>
    <s v="F"/>
    <s v="G00-G99"/>
    <n v="15"/>
    <x v="3"/>
  </r>
  <r>
    <x v="3"/>
    <s v="65-74"/>
    <x v="1"/>
    <s v="F"/>
    <s v="I00-I99"/>
    <n v="60"/>
    <x v="8"/>
  </r>
  <r>
    <x v="3"/>
    <s v="65-74"/>
    <x v="1"/>
    <s v="F"/>
    <s v="J00-J99"/>
    <n v="20"/>
    <x v="4"/>
  </r>
  <r>
    <x v="3"/>
    <s v="65-74"/>
    <x v="1"/>
    <s v="F"/>
    <s v="K00-K93"/>
    <n v="22"/>
    <x v="9"/>
  </r>
  <r>
    <x v="3"/>
    <s v="65-74"/>
    <x v="1"/>
    <s v="F"/>
    <s v="M00-M99"/>
    <n v="2"/>
    <x v="5"/>
  </r>
  <r>
    <x v="3"/>
    <s v="65-74"/>
    <x v="1"/>
    <s v="F"/>
    <s v="N00-N99"/>
    <n v="2"/>
    <x v="11"/>
  </r>
  <r>
    <x v="3"/>
    <s v="65-74"/>
    <x v="1"/>
    <s v="F"/>
    <s v="R00-R99"/>
    <n v="6"/>
    <x v="5"/>
  </r>
  <r>
    <x v="3"/>
    <s v="65-74"/>
    <x v="1"/>
    <s v="F"/>
    <s v="V01-Y98"/>
    <n v="13"/>
    <x v="6"/>
  </r>
  <r>
    <x v="3"/>
    <s v="65-74"/>
    <x v="1"/>
    <s v="M"/>
    <s v="A00-B99"/>
    <n v="10"/>
    <x v="0"/>
  </r>
  <r>
    <x v="3"/>
    <s v="65-74"/>
    <x v="1"/>
    <s v="M"/>
    <s v="C00-D48"/>
    <n v="217"/>
    <x v="1"/>
  </r>
  <r>
    <x v="3"/>
    <s v="65-74"/>
    <x v="1"/>
    <s v="M"/>
    <s v="D50-D89"/>
    <n v="1"/>
    <x v="5"/>
  </r>
  <r>
    <x v="3"/>
    <s v="65-74"/>
    <x v="1"/>
    <s v="M"/>
    <s v="E00-E90"/>
    <n v="10"/>
    <x v="2"/>
  </r>
  <r>
    <x v="3"/>
    <s v="65-74"/>
    <x v="1"/>
    <s v="M"/>
    <s v="F00-F99"/>
    <n v="13"/>
    <x v="10"/>
  </r>
  <r>
    <x v="3"/>
    <s v="65-74"/>
    <x v="1"/>
    <s v="M"/>
    <s v="G00-G99"/>
    <n v="16"/>
    <x v="3"/>
  </r>
  <r>
    <x v="3"/>
    <s v="65-74"/>
    <x v="1"/>
    <s v="M"/>
    <s v="I00-I99"/>
    <n v="89"/>
    <x v="8"/>
  </r>
  <r>
    <x v="3"/>
    <s v="65-74"/>
    <x v="1"/>
    <s v="M"/>
    <s v="J00-J99"/>
    <n v="38"/>
    <x v="4"/>
  </r>
  <r>
    <x v="3"/>
    <s v="65-74"/>
    <x v="1"/>
    <s v="M"/>
    <s v="K00-K93"/>
    <n v="20"/>
    <x v="9"/>
  </r>
  <r>
    <x v="3"/>
    <s v="65-74"/>
    <x v="1"/>
    <s v="M"/>
    <s v="M00-M99"/>
    <n v="2"/>
    <x v="5"/>
  </r>
  <r>
    <x v="3"/>
    <s v="65-74"/>
    <x v="1"/>
    <s v="M"/>
    <s v="N00-N99"/>
    <n v="6"/>
    <x v="11"/>
  </r>
  <r>
    <x v="3"/>
    <s v="65-74"/>
    <x v="1"/>
    <s v="M"/>
    <s v="R00-R99"/>
    <n v="21"/>
    <x v="5"/>
  </r>
  <r>
    <x v="3"/>
    <s v="65-74"/>
    <x v="1"/>
    <s v="M"/>
    <s v="V01-Y98"/>
    <n v="17"/>
    <x v="6"/>
  </r>
  <r>
    <x v="3"/>
    <s v="75-84"/>
    <x v="1"/>
    <s v="F"/>
    <s v="A00-B99"/>
    <n v="23"/>
    <x v="0"/>
  </r>
  <r>
    <x v="3"/>
    <s v="75-84"/>
    <x v="1"/>
    <s v="F"/>
    <s v="C00-D48"/>
    <n v="206"/>
    <x v="1"/>
  </r>
  <r>
    <x v="3"/>
    <s v="75-84"/>
    <x v="1"/>
    <s v="F"/>
    <s v="D50-D89"/>
    <n v="4"/>
    <x v="5"/>
  </r>
  <r>
    <x v="3"/>
    <s v="75-84"/>
    <x v="1"/>
    <s v="F"/>
    <s v="E00-E90"/>
    <n v="23"/>
    <x v="2"/>
  </r>
  <r>
    <x v="3"/>
    <s v="75-84"/>
    <x v="1"/>
    <s v="F"/>
    <s v="F00-F99"/>
    <n v="43"/>
    <x v="10"/>
  </r>
  <r>
    <x v="3"/>
    <s v="75-84"/>
    <x v="1"/>
    <s v="F"/>
    <s v="G00-G99"/>
    <n v="29"/>
    <x v="3"/>
  </r>
  <r>
    <x v="3"/>
    <s v="75-84"/>
    <x v="1"/>
    <s v="F"/>
    <s v="I00-I99"/>
    <n v="177"/>
    <x v="8"/>
  </r>
  <r>
    <x v="3"/>
    <s v="75-84"/>
    <x v="1"/>
    <s v="F"/>
    <s v="J00-J99"/>
    <n v="65"/>
    <x v="4"/>
  </r>
  <r>
    <x v="3"/>
    <s v="75-84"/>
    <x v="1"/>
    <s v="F"/>
    <s v="K00-K93"/>
    <n v="35"/>
    <x v="9"/>
  </r>
  <r>
    <x v="3"/>
    <s v="75-84"/>
    <x v="1"/>
    <s v="F"/>
    <s v="L00-L99"/>
    <n v="1"/>
    <x v="5"/>
  </r>
  <r>
    <x v="3"/>
    <s v="75-84"/>
    <x v="1"/>
    <s v="F"/>
    <s v="M00-M99"/>
    <n v="3"/>
    <x v="5"/>
  </r>
  <r>
    <x v="3"/>
    <s v="75-84"/>
    <x v="1"/>
    <s v="F"/>
    <s v="N00-N99"/>
    <n v="12"/>
    <x v="11"/>
  </r>
  <r>
    <x v="3"/>
    <s v="75-84"/>
    <x v="1"/>
    <s v="F"/>
    <s v="R00-R99"/>
    <n v="30"/>
    <x v="5"/>
  </r>
  <r>
    <x v="3"/>
    <s v="75-84"/>
    <x v="1"/>
    <s v="F"/>
    <s v="V01-Y98"/>
    <n v="20"/>
    <x v="6"/>
  </r>
  <r>
    <x v="3"/>
    <s v="75-84"/>
    <x v="1"/>
    <s v="M"/>
    <s v="A00-B99"/>
    <n v="20"/>
    <x v="0"/>
  </r>
  <r>
    <x v="3"/>
    <s v="75-84"/>
    <x v="1"/>
    <s v="M"/>
    <s v="C00-D48"/>
    <n v="259"/>
    <x v="1"/>
  </r>
  <r>
    <x v="3"/>
    <s v="75-84"/>
    <x v="1"/>
    <s v="M"/>
    <s v="D50-D89"/>
    <n v="3"/>
    <x v="5"/>
  </r>
  <r>
    <x v="3"/>
    <s v="75-84"/>
    <x v="1"/>
    <s v="M"/>
    <s v="E00-E90"/>
    <n v="14"/>
    <x v="2"/>
  </r>
  <r>
    <x v="3"/>
    <s v="75-84"/>
    <x v="1"/>
    <s v="M"/>
    <s v="F00-F99"/>
    <n v="27"/>
    <x v="10"/>
  </r>
  <r>
    <x v="3"/>
    <s v="75-84"/>
    <x v="1"/>
    <s v="M"/>
    <s v="G00-G99"/>
    <n v="53"/>
    <x v="3"/>
  </r>
  <r>
    <x v="3"/>
    <s v="75-84"/>
    <x v="1"/>
    <s v="M"/>
    <s v="I00-I99"/>
    <n v="221"/>
    <x v="8"/>
  </r>
  <r>
    <x v="3"/>
    <s v="75-84"/>
    <x v="1"/>
    <s v="M"/>
    <s v="J00-J99"/>
    <n v="87"/>
    <x v="4"/>
  </r>
  <r>
    <x v="3"/>
    <s v="75-84"/>
    <x v="1"/>
    <s v="M"/>
    <s v="K00-K93"/>
    <n v="28"/>
    <x v="9"/>
  </r>
  <r>
    <x v="3"/>
    <s v="75-84"/>
    <x v="1"/>
    <s v="M"/>
    <s v="M00-M99"/>
    <n v="7"/>
    <x v="5"/>
  </r>
  <r>
    <x v="3"/>
    <s v="75-84"/>
    <x v="1"/>
    <s v="M"/>
    <s v="N00-N99"/>
    <n v="28"/>
    <x v="11"/>
  </r>
  <r>
    <x v="3"/>
    <s v="75-84"/>
    <x v="1"/>
    <s v="M"/>
    <s v="R00-R99"/>
    <n v="25"/>
    <x v="5"/>
  </r>
  <r>
    <x v="3"/>
    <s v="75-84"/>
    <x v="1"/>
    <s v="M"/>
    <s v="V01-Y98"/>
    <n v="30"/>
    <x v="6"/>
  </r>
  <r>
    <x v="3"/>
    <s v="85+"/>
    <x v="1"/>
    <s v="F"/>
    <s v="A00-B99"/>
    <n v="20"/>
    <x v="0"/>
  </r>
  <r>
    <x v="3"/>
    <s v="85+"/>
    <x v="1"/>
    <s v="F"/>
    <s v="C00-D48"/>
    <n v="152"/>
    <x v="1"/>
  </r>
  <r>
    <x v="3"/>
    <s v="85+"/>
    <x v="1"/>
    <s v="F"/>
    <s v="D50-D89"/>
    <n v="3"/>
    <x v="5"/>
  </r>
  <r>
    <x v="3"/>
    <s v="85+"/>
    <x v="1"/>
    <s v="F"/>
    <s v="E00-E90"/>
    <n v="40"/>
    <x v="2"/>
  </r>
  <r>
    <x v="3"/>
    <s v="85+"/>
    <x v="1"/>
    <s v="F"/>
    <s v="F00-F99"/>
    <n v="97"/>
    <x v="10"/>
  </r>
  <r>
    <x v="3"/>
    <s v="85+"/>
    <x v="1"/>
    <s v="F"/>
    <s v="G00-G99"/>
    <n v="47"/>
    <x v="3"/>
  </r>
  <r>
    <x v="3"/>
    <s v="85+"/>
    <x v="1"/>
    <s v="F"/>
    <s v="I00-I99"/>
    <n v="389"/>
    <x v="8"/>
  </r>
  <r>
    <x v="3"/>
    <s v="85+"/>
    <x v="1"/>
    <s v="F"/>
    <s v="J00-J99"/>
    <n v="94"/>
    <x v="4"/>
  </r>
  <r>
    <x v="3"/>
    <s v="85+"/>
    <x v="1"/>
    <s v="F"/>
    <s v="K00-K93"/>
    <n v="40"/>
    <x v="9"/>
  </r>
  <r>
    <x v="3"/>
    <s v="85+"/>
    <x v="1"/>
    <s v="F"/>
    <s v="L00-L99"/>
    <n v="2"/>
    <x v="5"/>
  </r>
  <r>
    <x v="3"/>
    <s v="85+"/>
    <x v="1"/>
    <s v="F"/>
    <s v="M00-M99"/>
    <n v="8"/>
    <x v="5"/>
  </r>
  <r>
    <x v="3"/>
    <s v="85+"/>
    <x v="1"/>
    <s v="F"/>
    <s v="N00-N99"/>
    <n v="28"/>
    <x v="11"/>
  </r>
  <r>
    <x v="3"/>
    <s v="85+"/>
    <x v="1"/>
    <s v="F"/>
    <s v="R00-R99"/>
    <n v="72"/>
    <x v="5"/>
  </r>
  <r>
    <x v="3"/>
    <s v="85+"/>
    <x v="1"/>
    <s v="F"/>
    <s v="V01-Y98"/>
    <n v="43"/>
    <x v="6"/>
  </r>
  <r>
    <x v="3"/>
    <s v="85+"/>
    <x v="1"/>
    <s v="M"/>
    <s v="A00-B99"/>
    <n v="10"/>
    <x v="0"/>
  </r>
  <r>
    <x v="3"/>
    <s v="85+"/>
    <x v="1"/>
    <s v="M"/>
    <s v="C00-D48"/>
    <n v="135"/>
    <x v="1"/>
  </r>
  <r>
    <x v="3"/>
    <s v="85+"/>
    <x v="1"/>
    <s v="M"/>
    <s v="D50-D89"/>
    <n v="5"/>
    <x v="5"/>
  </r>
  <r>
    <x v="3"/>
    <s v="85+"/>
    <x v="1"/>
    <s v="M"/>
    <s v="E00-E90"/>
    <n v="14"/>
    <x v="2"/>
  </r>
  <r>
    <x v="3"/>
    <s v="85+"/>
    <x v="1"/>
    <s v="M"/>
    <s v="F00-F99"/>
    <n v="34"/>
    <x v="10"/>
  </r>
  <r>
    <x v="3"/>
    <s v="85+"/>
    <x v="1"/>
    <s v="M"/>
    <s v="G00-G99"/>
    <n v="27"/>
    <x v="3"/>
  </r>
  <r>
    <x v="3"/>
    <s v="85+"/>
    <x v="1"/>
    <s v="M"/>
    <s v="I00-I99"/>
    <n v="208"/>
    <x v="8"/>
  </r>
  <r>
    <x v="3"/>
    <s v="85+"/>
    <x v="1"/>
    <s v="M"/>
    <s v="J00-J99"/>
    <n v="74"/>
    <x v="4"/>
  </r>
  <r>
    <x v="3"/>
    <s v="85+"/>
    <x v="1"/>
    <s v="M"/>
    <s v="K00-K93"/>
    <n v="20"/>
    <x v="9"/>
  </r>
  <r>
    <x v="3"/>
    <s v="85+"/>
    <x v="1"/>
    <s v="M"/>
    <s v="L00-L99"/>
    <n v="1"/>
    <x v="5"/>
  </r>
  <r>
    <x v="3"/>
    <s v="85+"/>
    <x v="1"/>
    <s v="M"/>
    <s v="M00-M99"/>
    <n v="2"/>
    <x v="5"/>
  </r>
  <r>
    <x v="3"/>
    <s v="85+"/>
    <x v="1"/>
    <s v="M"/>
    <s v="N00-N99"/>
    <n v="23"/>
    <x v="11"/>
  </r>
  <r>
    <x v="3"/>
    <s v="85+"/>
    <x v="1"/>
    <s v="M"/>
    <s v="R00-R99"/>
    <n v="24"/>
    <x v="5"/>
  </r>
  <r>
    <x v="3"/>
    <s v="85+"/>
    <x v="1"/>
    <s v="M"/>
    <s v="V01-Y98"/>
    <n v="17"/>
    <x v="6"/>
  </r>
  <r>
    <x v="4"/>
    <s v="0-24"/>
    <x v="0"/>
    <s v="F"/>
    <s v="A00-B99"/>
    <n v="1"/>
    <x v="0"/>
  </r>
  <r>
    <x v="4"/>
    <s v="0-24"/>
    <x v="0"/>
    <s v="F"/>
    <s v="C00-D48"/>
    <n v="2"/>
    <x v="1"/>
  </r>
  <r>
    <x v="4"/>
    <s v="0-24"/>
    <x v="0"/>
    <s v="F"/>
    <s v="D50-D89"/>
    <n v="1"/>
    <x v="5"/>
  </r>
  <r>
    <x v="4"/>
    <s v="0-24"/>
    <x v="0"/>
    <s v="F"/>
    <s v="I00-I99"/>
    <n v="1"/>
    <x v="8"/>
  </r>
  <r>
    <x v="4"/>
    <s v="0-24"/>
    <x v="0"/>
    <s v="F"/>
    <s v="P00-P96"/>
    <n v="5"/>
    <x v="5"/>
  </r>
  <r>
    <x v="4"/>
    <s v="0-24"/>
    <x v="0"/>
    <s v="F"/>
    <s v="Q00-Q99"/>
    <n v="3"/>
    <x v="5"/>
  </r>
  <r>
    <x v="4"/>
    <s v="0-24"/>
    <x v="0"/>
    <s v="F"/>
    <s v="R00-R99"/>
    <n v="2"/>
    <x v="5"/>
  </r>
  <r>
    <x v="4"/>
    <s v="0-24"/>
    <x v="0"/>
    <s v="F"/>
    <s v="V01-Y98"/>
    <n v="2"/>
    <x v="6"/>
  </r>
  <r>
    <x v="4"/>
    <s v="0-24"/>
    <x v="0"/>
    <s v="M"/>
    <s v="C00-D48"/>
    <n v="4"/>
    <x v="1"/>
  </r>
  <r>
    <x v="4"/>
    <s v="0-24"/>
    <x v="0"/>
    <s v="M"/>
    <s v="F00-F99"/>
    <n v="1"/>
    <x v="10"/>
  </r>
  <r>
    <x v="4"/>
    <s v="0-24"/>
    <x v="0"/>
    <s v="M"/>
    <s v="G00-G99"/>
    <n v="1"/>
    <x v="3"/>
  </r>
  <r>
    <x v="4"/>
    <s v="0-24"/>
    <x v="0"/>
    <s v="M"/>
    <s v="J00-J99"/>
    <n v="1"/>
    <x v="4"/>
  </r>
  <r>
    <x v="4"/>
    <s v="0-24"/>
    <x v="0"/>
    <s v="M"/>
    <s v="P00-P96"/>
    <n v="6"/>
    <x v="5"/>
  </r>
  <r>
    <x v="4"/>
    <s v="0-24"/>
    <x v="0"/>
    <s v="M"/>
    <s v="Q00-Q99"/>
    <n v="3"/>
    <x v="5"/>
  </r>
  <r>
    <x v="4"/>
    <s v="0-24"/>
    <x v="0"/>
    <s v="M"/>
    <s v="R00-R99"/>
    <n v="1"/>
    <x v="5"/>
  </r>
  <r>
    <x v="4"/>
    <s v="0-24"/>
    <x v="0"/>
    <s v="M"/>
    <s v="V01-Y98"/>
    <n v="10"/>
    <x v="6"/>
  </r>
  <r>
    <x v="4"/>
    <s v="25-44"/>
    <x v="0"/>
    <s v="F"/>
    <s v="C00-D48"/>
    <n v="7"/>
    <x v="1"/>
  </r>
  <r>
    <x v="4"/>
    <s v="25-44"/>
    <x v="0"/>
    <s v="F"/>
    <s v="F00-F99"/>
    <n v="1"/>
    <x v="10"/>
  </r>
  <r>
    <x v="4"/>
    <s v="25-44"/>
    <x v="0"/>
    <s v="F"/>
    <s v="G00-G99"/>
    <n v="2"/>
    <x v="3"/>
  </r>
  <r>
    <x v="4"/>
    <s v="25-44"/>
    <x v="0"/>
    <s v="F"/>
    <s v="I00-I99"/>
    <n v="4"/>
    <x v="8"/>
  </r>
  <r>
    <x v="4"/>
    <s v="25-44"/>
    <x v="0"/>
    <s v="F"/>
    <s v="J00-J99"/>
    <n v="2"/>
    <x v="4"/>
  </r>
  <r>
    <x v="4"/>
    <s v="25-44"/>
    <x v="0"/>
    <s v="F"/>
    <s v="R00-R99"/>
    <n v="3"/>
    <x v="5"/>
  </r>
  <r>
    <x v="4"/>
    <s v="25-44"/>
    <x v="0"/>
    <s v="F"/>
    <s v="V01-Y98"/>
    <n v="7"/>
    <x v="6"/>
  </r>
  <r>
    <x v="4"/>
    <s v="25-44"/>
    <x v="0"/>
    <s v="M"/>
    <s v="C00-D48"/>
    <n v="10"/>
    <x v="1"/>
  </r>
  <r>
    <x v="4"/>
    <s v="25-44"/>
    <x v="0"/>
    <s v="M"/>
    <s v="E00-E90"/>
    <n v="1"/>
    <x v="2"/>
  </r>
  <r>
    <x v="4"/>
    <s v="25-44"/>
    <x v="0"/>
    <s v="M"/>
    <s v="F00-F99"/>
    <n v="6"/>
    <x v="10"/>
  </r>
  <r>
    <x v="4"/>
    <s v="25-44"/>
    <x v="0"/>
    <s v="M"/>
    <s v="G00-G99"/>
    <n v="2"/>
    <x v="3"/>
  </r>
  <r>
    <x v="4"/>
    <s v="25-44"/>
    <x v="0"/>
    <s v="M"/>
    <s v="I00-I99"/>
    <n v="8"/>
    <x v="8"/>
  </r>
  <r>
    <x v="4"/>
    <s v="25-44"/>
    <x v="0"/>
    <s v="M"/>
    <s v="K00-K93"/>
    <n v="3"/>
    <x v="9"/>
  </r>
  <r>
    <x v="4"/>
    <s v="25-44"/>
    <x v="0"/>
    <s v="M"/>
    <s v="R00-R99"/>
    <n v="7"/>
    <x v="5"/>
  </r>
  <r>
    <x v="4"/>
    <s v="25-44"/>
    <x v="0"/>
    <s v="M"/>
    <s v="V01-Y98"/>
    <n v="41"/>
    <x v="6"/>
  </r>
  <r>
    <x v="4"/>
    <s v="45-64"/>
    <x v="0"/>
    <s v="F"/>
    <s v="A00-B99"/>
    <n v="3"/>
    <x v="0"/>
  </r>
  <r>
    <x v="4"/>
    <s v="45-64"/>
    <x v="0"/>
    <s v="F"/>
    <s v="C00-D48"/>
    <n v="114"/>
    <x v="1"/>
  </r>
  <r>
    <x v="4"/>
    <s v="45-64"/>
    <x v="0"/>
    <s v="F"/>
    <s v="E00-E90"/>
    <n v="6"/>
    <x v="2"/>
  </r>
  <r>
    <x v="4"/>
    <s v="45-64"/>
    <x v="0"/>
    <s v="F"/>
    <s v="F00-F99"/>
    <n v="2"/>
    <x v="10"/>
  </r>
  <r>
    <x v="4"/>
    <s v="45-64"/>
    <x v="0"/>
    <s v="F"/>
    <s v="G00-G99"/>
    <n v="5"/>
    <x v="3"/>
  </r>
  <r>
    <x v="4"/>
    <s v="45-64"/>
    <x v="0"/>
    <s v="F"/>
    <s v="I00-I99"/>
    <n v="21"/>
    <x v="8"/>
  </r>
  <r>
    <x v="4"/>
    <s v="45-64"/>
    <x v="0"/>
    <s v="F"/>
    <s v="J00-J99"/>
    <n v="11"/>
    <x v="4"/>
  </r>
  <r>
    <x v="4"/>
    <s v="45-64"/>
    <x v="0"/>
    <s v="F"/>
    <s v="K00-K93"/>
    <n v="14"/>
    <x v="9"/>
  </r>
  <r>
    <x v="4"/>
    <s v="45-64"/>
    <x v="0"/>
    <s v="F"/>
    <s v="L00-L99"/>
    <n v="1"/>
    <x v="5"/>
  </r>
  <r>
    <x v="4"/>
    <s v="45-64"/>
    <x v="0"/>
    <s v="F"/>
    <s v="Q00-Q99"/>
    <n v="3"/>
    <x v="5"/>
  </r>
  <r>
    <x v="4"/>
    <s v="45-64"/>
    <x v="0"/>
    <s v="F"/>
    <s v="R00-R99"/>
    <n v="10"/>
    <x v="5"/>
  </r>
  <r>
    <x v="4"/>
    <s v="45-64"/>
    <x v="0"/>
    <s v="F"/>
    <s v="V01-Y98"/>
    <n v="20"/>
    <x v="6"/>
  </r>
  <r>
    <x v="4"/>
    <s v="45-64"/>
    <x v="0"/>
    <s v="M"/>
    <s v="A00-B99"/>
    <n v="8"/>
    <x v="0"/>
  </r>
  <r>
    <x v="4"/>
    <s v="45-64"/>
    <x v="0"/>
    <s v="M"/>
    <s v="C00-D48"/>
    <n v="140"/>
    <x v="1"/>
  </r>
  <r>
    <x v="4"/>
    <s v="45-64"/>
    <x v="0"/>
    <s v="M"/>
    <s v="D50-D89"/>
    <n v="1"/>
    <x v="5"/>
  </r>
  <r>
    <x v="4"/>
    <s v="45-64"/>
    <x v="0"/>
    <s v="M"/>
    <s v="E00-E90"/>
    <n v="6"/>
    <x v="2"/>
  </r>
  <r>
    <x v="4"/>
    <s v="45-64"/>
    <x v="0"/>
    <s v="M"/>
    <s v="F00-F99"/>
    <n v="10"/>
    <x v="10"/>
  </r>
  <r>
    <x v="4"/>
    <s v="45-64"/>
    <x v="0"/>
    <s v="M"/>
    <s v="G00-G99"/>
    <n v="11"/>
    <x v="3"/>
  </r>
  <r>
    <x v="4"/>
    <s v="45-64"/>
    <x v="0"/>
    <s v="M"/>
    <s v="I00-I99"/>
    <n v="67"/>
    <x v="8"/>
  </r>
  <r>
    <x v="4"/>
    <s v="45-64"/>
    <x v="0"/>
    <s v="M"/>
    <s v="J00-J99"/>
    <n v="14"/>
    <x v="4"/>
  </r>
  <r>
    <x v="4"/>
    <s v="45-64"/>
    <x v="0"/>
    <s v="M"/>
    <s v="K00-K93"/>
    <n v="25"/>
    <x v="9"/>
  </r>
  <r>
    <x v="4"/>
    <s v="45-64"/>
    <x v="0"/>
    <s v="M"/>
    <s v="M00-M99"/>
    <n v="1"/>
    <x v="5"/>
  </r>
  <r>
    <x v="4"/>
    <s v="45-64"/>
    <x v="0"/>
    <s v="M"/>
    <s v="N00-N99"/>
    <n v="2"/>
    <x v="11"/>
  </r>
  <r>
    <x v="4"/>
    <s v="45-64"/>
    <x v="0"/>
    <s v="M"/>
    <s v="R00-R99"/>
    <n v="20"/>
    <x v="5"/>
  </r>
  <r>
    <x v="4"/>
    <s v="45-64"/>
    <x v="0"/>
    <s v="M"/>
    <s v="V01-Y98"/>
    <n v="43"/>
    <x v="6"/>
  </r>
  <r>
    <x v="4"/>
    <s v="65-74"/>
    <x v="1"/>
    <s v="F"/>
    <s v="A00-B99"/>
    <n v="5"/>
    <x v="0"/>
  </r>
  <r>
    <x v="4"/>
    <s v="65-74"/>
    <x v="1"/>
    <s v="F"/>
    <s v="C00-D48"/>
    <n v="134"/>
    <x v="1"/>
  </r>
  <r>
    <x v="4"/>
    <s v="65-74"/>
    <x v="1"/>
    <s v="F"/>
    <s v="E00-E90"/>
    <n v="9"/>
    <x v="2"/>
  </r>
  <r>
    <x v="4"/>
    <s v="65-74"/>
    <x v="1"/>
    <s v="F"/>
    <s v="F00-F99"/>
    <n v="11"/>
    <x v="10"/>
  </r>
  <r>
    <x v="4"/>
    <s v="65-74"/>
    <x v="1"/>
    <s v="F"/>
    <s v="G00-G99"/>
    <n v="16"/>
    <x v="3"/>
  </r>
  <r>
    <x v="4"/>
    <s v="65-74"/>
    <x v="1"/>
    <s v="F"/>
    <s v="I00-I99"/>
    <n v="56"/>
    <x v="8"/>
  </r>
  <r>
    <x v="4"/>
    <s v="65-74"/>
    <x v="1"/>
    <s v="F"/>
    <s v="J00-J99"/>
    <n v="19"/>
    <x v="4"/>
  </r>
  <r>
    <x v="4"/>
    <s v="65-74"/>
    <x v="1"/>
    <s v="F"/>
    <s v="K00-K93"/>
    <n v="13"/>
    <x v="9"/>
  </r>
  <r>
    <x v="4"/>
    <s v="65-74"/>
    <x v="1"/>
    <s v="F"/>
    <s v="N00-N99"/>
    <n v="6"/>
    <x v="11"/>
  </r>
  <r>
    <x v="4"/>
    <s v="65-74"/>
    <x v="1"/>
    <s v="F"/>
    <s v="R00-R99"/>
    <n v="8"/>
    <x v="5"/>
  </r>
  <r>
    <x v="4"/>
    <s v="65-74"/>
    <x v="1"/>
    <s v="F"/>
    <s v="V01-Y98"/>
    <n v="10"/>
    <x v="6"/>
  </r>
  <r>
    <x v="4"/>
    <s v="65-74"/>
    <x v="1"/>
    <s v="M"/>
    <s v="A00-B99"/>
    <n v="8"/>
    <x v="0"/>
  </r>
  <r>
    <x v="4"/>
    <s v="65-74"/>
    <x v="1"/>
    <s v="M"/>
    <s v="C00-D48"/>
    <n v="190"/>
    <x v="1"/>
  </r>
  <r>
    <x v="4"/>
    <s v="65-74"/>
    <x v="1"/>
    <s v="M"/>
    <s v="D50-D89"/>
    <n v="1"/>
    <x v="5"/>
  </r>
  <r>
    <x v="4"/>
    <s v="65-74"/>
    <x v="1"/>
    <s v="M"/>
    <s v="E00-E90"/>
    <n v="4"/>
    <x v="2"/>
  </r>
  <r>
    <x v="4"/>
    <s v="65-74"/>
    <x v="1"/>
    <s v="M"/>
    <s v="F00-F99"/>
    <n v="5"/>
    <x v="10"/>
  </r>
  <r>
    <x v="4"/>
    <s v="65-74"/>
    <x v="1"/>
    <s v="M"/>
    <s v="G00-G99"/>
    <n v="23"/>
    <x v="3"/>
  </r>
  <r>
    <x v="4"/>
    <s v="65-74"/>
    <x v="1"/>
    <s v="M"/>
    <s v="I00-I99"/>
    <n v="103"/>
    <x v="8"/>
  </r>
  <r>
    <x v="4"/>
    <s v="65-74"/>
    <x v="1"/>
    <s v="M"/>
    <s v="J00-J99"/>
    <n v="28"/>
    <x v="4"/>
  </r>
  <r>
    <x v="4"/>
    <s v="65-74"/>
    <x v="1"/>
    <s v="M"/>
    <s v="K00-K93"/>
    <n v="16"/>
    <x v="9"/>
  </r>
  <r>
    <x v="4"/>
    <s v="65-74"/>
    <x v="1"/>
    <s v="M"/>
    <s v="L00-L99"/>
    <n v="1"/>
    <x v="5"/>
  </r>
  <r>
    <x v="4"/>
    <s v="65-74"/>
    <x v="1"/>
    <s v="M"/>
    <s v="M00-M99"/>
    <n v="4"/>
    <x v="5"/>
  </r>
  <r>
    <x v="4"/>
    <s v="65-74"/>
    <x v="1"/>
    <s v="M"/>
    <s v="N00-N99"/>
    <n v="3"/>
    <x v="11"/>
  </r>
  <r>
    <x v="4"/>
    <s v="65-74"/>
    <x v="1"/>
    <s v="M"/>
    <s v="R00-R99"/>
    <n v="18"/>
    <x v="5"/>
  </r>
  <r>
    <x v="4"/>
    <s v="65-74"/>
    <x v="1"/>
    <s v="M"/>
    <s v="V01-Y98"/>
    <n v="16"/>
    <x v="6"/>
  </r>
  <r>
    <x v="4"/>
    <s v="75-84"/>
    <x v="1"/>
    <s v="F"/>
    <s v="A00-B99"/>
    <n v="15"/>
    <x v="0"/>
  </r>
  <r>
    <x v="4"/>
    <s v="75-84"/>
    <x v="1"/>
    <s v="F"/>
    <s v="C00-D48"/>
    <n v="176"/>
    <x v="1"/>
  </r>
  <r>
    <x v="4"/>
    <s v="75-84"/>
    <x v="1"/>
    <s v="F"/>
    <s v="D50-D89"/>
    <n v="1"/>
    <x v="5"/>
  </r>
  <r>
    <x v="4"/>
    <s v="75-84"/>
    <x v="1"/>
    <s v="F"/>
    <s v="E00-E90"/>
    <n v="22"/>
    <x v="2"/>
  </r>
  <r>
    <x v="4"/>
    <s v="75-84"/>
    <x v="1"/>
    <s v="F"/>
    <s v="F00-F99"/>
    <n v="38"/>
    <x v="10"/>
  </r>
  <r>
    <x v="4"/>
    <s v="75-84"/>
    <x v="1"/>
    <s v="F"/>
    <s v="G00-G99"/>
    <n v="45"/>
    <x v="3"/>
  </r>
  <r>
    <x v="4"/>
    <s v="75-84"/>
    <x v="1"/>
    <s v="F"/>
    <s v="I00-I99"/>
    <n v="192"/>
    <x v="8"/>
  </r>
  <r>
    <x v="4"/>
    <s v="75-84"/>
    <x v="1"/>
    <s v="F"/>
    <s v="J00-J99"/>
    <n v="50"/>
    <x v="4"/>
  </r>
  <r>
    <x v="4"/>
    <s v="75-84"/>
    <x v="1"/>
    <s v="F"/>
    <s v="K00-K93"/>
    <n v="23"/>
    <x v="9"/>
  </r>
  <r>
    <x v="4"/>
    <s v="75-84"/>
    <x v="1"/>
    <s v="F"/>
    <s v="L00-L99"/>
    <n v="3"/>
    <x v="5"/>
  </r>
  <r>
    <x v="4"/>
    <s v="75-84"/>
    <x v="1"/>
    <s v="F"/>
    <s v="M00-M99"/>
    <n v="3"/>
    <x v="5"/>
  </r>
  <r>
    <x v="4"/>
    <s v="75-84"/>
    <x v="1"/>
    <s v="F"/>
    <s v="N00-N99"/>
    <n v="20"/>
    <x v="11"/>
  </r>
  <r>
    <x v="4"/>
    <s v="75-84"/>
    <x v="1"/>
    <s v="F"/>
    <s v="R00-R99"/>
    <n v="27"/>
    <x v="5"/>
  </r>
  <r>
    <x v="4"/>
    <s v="75-84"/>
    <x v="1"/>
    <s v="F"/>
    <s v="V01-Y98"/>
    <n v="28"/>
    <x v="6"/>
  </r>
  <r>
    <x v="4"/>
    <s v="75-84"/>
    <x v="1"/>
    <s v="M"/>
    <s v="A00-B99"/>
    <n v="20"/>
    <x v="0"/>
  </r>
  <r>
    <x v="4"/>
    <s v="75-84"/>
    <x v="1"/>
    <s v="M"/>
    <s v="C00-D48"/>
    <n v="278"/>
    <x v="1"/>
  </r>
  <r>
    <x v="4"/>
    <s v="75-84"/>
    <x v="1"/>
    <s v="M"/>
    <s v="D50-D89"/>
    <n v="2"/>
    <x v="5"/>
  </r>
  <r>
    <x v="4"/>
    <s v="75-84"/>
    <x v="1"/>
    <s v="M"/>
    <s v="E00-E90"/>
    <n v="13"/>
    <x v="2"/>
  </r>
  <r>
    <x v="4"/>
    <s v="75-84"/>
    <x v="1"/>
    <s v="M"/>
    <s v="F00-F99"/>
    <n v="36"/>
    <x v="10"/>
  </r>
  <r>
    <x v="4"/>
    <s v="75-84"/>
    <x v="1"/>
    <s v="M"/>
    <s v="G00-G99"/>
    <n v="44"/>
    <x v="3"/>
  </r>
  <r>
    <x v="4"/>
    <s v="75-84"/>
    <x v="1"/>
    <s v="M"/>
    <s v="I00-I99"/>
    <n v="228"/>
    <x v="8"/>
  </r>
  <r>
    <x v="4"/>
    <s v="75-84"/>
    <x v="1"/>
    <s v="M"/>
    <s v="J00-J99"/>
    <n v="91"/>
    <x v="4"/>
  </r>
  <r>
    <x v="4"/>
    <s v="75-84"/>
    <x v="1"/>
    <s v="M"/>
    <s v="K00-K93"/>
    <n v="29"/>
    <x v="9"/>
  </r>
  <r>
    <x v="4"/>
    <s v="75-84"/>
    <x v="1"/>
    <s v="M"/>
    <s v="L00-L99"/>
    <n v="2"/>
    <x v="5"/>
  </r>
  <r>
    <x v="4"/>
    <s v="75-84"/>
    <x v="1"/>
    <s v="M"/>
    <s v="M00-M99"/>
    <n v="2"/>
    <x v="5"/>
  </r>
  <r>
    <x v="4"/>
    <s v="75-84"/>
    <x v="1"/>
    <s v="M"/>
    <s v="N00-N99"/>
    <n v="20"/>
    <x v="11"/>
  </r>
  <r>
    <x v="4"/>
    <s v="75-84"/>
    <x v="1"/>
    <s v="M"/>
    <s v="R00-R99"/>
    <n v="26"/>
    <x v="5"/>
  </r>
  <r>
    <x v="4"/>
    <s v="75-84"/>
    <x v="1"/>
    <s v="M"/>
    <s v="V01-Y98"/>
    <n v="25"/>
    <x v="6"/>
  </r>
  <r>
    <x v="4"/>
    <s v="85+"/>
    <x v="1"/>
    <s v="F"/>
    <s v="A00-B99"/>
    <n v="31"/>
    <x v="0"/>
  </r>
  <r>
    <x v="4"/>
    <s v="85+"/>
    <x v="1"/>
    <s v="F"/>
    <s v="C00-D48"/>
    <n v="131"/>
    <x v="1"/>
  </r>
  <r>
    <x v="4"/>
    <s v="85+"/>
    <x v="1"/>
    <s v="F"/>
    <s v="D50-D89"/>
    <n v="5"/>
    <x v="5"/>
  </r>
  <r>
    <x v="4"/>
    <s v="85+"/>
    <x v="1"/>
    <s v="F"/>
    <s v="E00-E90"/>
    <n v="46"/>
    <x v="2"/>
  </r>
  <r>
    <x v="4"/>
    <s v="85+"/>
    <x v="1"/>
    <s v="F"/>
    <s v="F00-F99"/>
    <n v="97"/>
    <x v="10"/>
  </r>
  <r>
    <x v="4"/>
    <s v="85+"/>
    <x v="1"/>
    <s v="F"/>
    <s v="G00-G99"/>
    <n v="40"/>
    <x v="3"/>
  </r>
  <r>
    <x v="4"/>
    <s v="85+"/>
    <x v="1"/>
    <s v="F"/>
    <s v="I00-I99"/>
    <n v="433"/>
    <x v="8"/>
  </r>
  <r>
    <x v="4"/>
    <s v="85+"/>
    <x v="1"/>
    <s v="F"/>
    <s v="J00-J99"/>
    <n v="74"/>
    <x v="4"/>
  </r>
  <r>
    <x v="4"/>
    <s v="85+"/>
    <x v="1"/>
    <s v="F"/>
    <s v="K00-K93"/>
    <n v="43"/>
    <x v="9"/>
  </r>
  <r>
    <x v="4"/>
    <s v="85+"/>
    <x v="1"/>
    <s v="F"/>
    <s v="L00-L99"/>
    <n v="4"/>
    <x v="5"/>
  </r>
  <r>
    <x v="4"/>
    <s v="85+"/>
    <x v="1"/>
    <s v="F"/>
    <s v="M00-M99"/>
    <n v="8"/>
    <x v="5"/>
  </r>
  <r>
    <x v="4"/>
    <s v="85+"/>
    <x v="1"/>
    <s v="F"/>
    <s v="N00-N99"/>
    <n v="45"/>
    <x v="11"/>
  </r>
  <r>
    <x v="4"/>
    <s v="85+"/>
    <x v="1"/>
    <s v="F"/>
    <s v="Q00-Q99"/>
    <n v="1"/>
    <x v="5"/>
  </r>
  <r>
    <x v="4"/>
    <s v="85+"/>
    <x v="1"/>
    <s v="F"/>
    <s v="R00-R99"/>
    <n v="101"/>
    <x v="5"/>
  </r>
  <r>
    <x v="4"/>
    <s v="85+"/>
    <x v="1"/>
    <s v="F"/>
    <s v="V01-Y98"/>
    <n v="34"/>
    <x v="6"/>
  </r>
  <r>
    <x v="4"/>
    <s v="85+"/>
    <x v="1"/>
    <s v="M"/>
    <s v="A00-B99"/>
    <n v="16"/>
    <x v="0"/>
  </r>
  <r>
    <x v="4"/>
    <s v="85+"/>
    <x v="1"/>
    <s v="M"/>
    <s v="C00-D48"/>
    <n v="134"/>
    <x v="1"/>
  </r>
  <r>
    <x v="4"/>
    <s v="85+"/>
    <x v="1"/>
    <s v="M"/>
    <s v="D50-D89"/>
    <n v="2"/>
    <x v="5"/>
  </r>
  <r>
    <x v="4"/>
    <s v="85+"/>
    <x v="1"/>
    <s v="M"/>
    <s v="E00-E90"/>
    <n v="16"/>
    <x v="2"/>
  </r>
  <r>
    <x v="4"/>
    <s v="85+"/>
    <x v="1"/>
    <s v="M"/>
    <s v="F00-F99"/>
    <n v="30"/>
    <x v="10"/>
  </r>
  <r>
    <x v="4"/>
    <s v="85+"/>
    <x v="1"/>
    <s v="M"/>
    <s v="G00-G99"/>
    <n v="35"/>
    <x v="3"/>
  </r>
  <r>
    <x v="4"/>
    <s v="85+"/>
    <x v="1"/>
    <s v="M"/>
    <s v="I00-I99"/>
    <n v="215"/>
    <x v="8"/>
  </r>
  <r>
    <x v="4"/>
    <s v="85+"/>
    <x v="1"/>
    <s v="M"/>
    <s v="J00-J99"/>
    <n v="71"/>
    <x v="4"/>
  </r>
  <r>
    <x v="4"/>
    <s v="85+"/>
    <x v="1"/>
    <s v="M"/>
    <s v="K00-K93"/>
    <n v="26"/>
    <x v="9"/>
  </r>
  <r>
    <x v="4"/>
    <s v="85+"/>
    <x v="1"/>
    <s v="M"/>
    <s v="M00-M99"/>
    <n v="3"/>
    <x v="5"/>
  </r>
  <r>
    <x v="4"/>
    <s v="85+"/>
    <x v="1"/>
    <s v="M"/>
    <s v="N00-N99"/>
    <n v="26"/>
    <x v="11"/>
  </r>
  <r>
    <x v="4"/>
    <s v="85+"/>
    <x v="1"/>
    <s v="M"/>
    <s v="R00-R99"/>
    <n v="34"/>
    <x v="5"/>
  </r>
  <r>
    <x v="4"/>
    <s v="85+"/>
    <x v="1"/>
    <s v="M"/>
    <s v="V01-Y98"/>
    <n v="22"/>
    <x v="6"/>
  </r>
  <r>
    <x v="5"/>
    <s v="0-24"/>
    <x v="0"/>
    <s v="F"/>
    <s v="C00-D48"/>
    <n v="2"/>
    <x v="1"/>
  </r>
  <r>
    <x v="5"/>
    <s v="0-24"/>
    <x v="0"/>
    <s v="F"/>
    <s v="E00-E90"/>
    <n v="2"/>
    <x v="2"/>
  </r>
  <r>
    <x v="5"/>
    <s v="0-24"/>
    <x v="0"/>
    <s v="F"/>
    <s v="I00-I99"/>
    <n v="1"/>
    <x v="8"/>
  </r>
  <r>
    <x v="5"/>
    <s v="0-24"/>
    <x v="0"/>
    <s v="F"/>
    <s v="P00-P96"/>
    <n v="1"/>
    <x v="5"/>
  </r>
  <r>
    <x v="5"/>
    <s v="0-24"/>
    <x v="0"/>
    <s v="F"/>
    <s v="Q00-Q99"/>
    <n v="4"/>
    <x v="5"/>
  </r>
  <r>
    <x v="5"/>
    <s v="0-24"/>
    <x v="0"/>
    <s v="F"/>
    <s v="R00-R99"/>
    <n v="1"/>
    <x v="5"/>
  </r>
  <r>
    <x v="5"/>
    <s v="0-24"/>
    <x v="0"/>
    <s v="M"/>
    <s v="A00-B99"/>
    <n v="1"/>
    <x v="0"/>
  </r>
  <r>
    <x v="5"/>
    <s v="0-24"/>
    <x v="0"/>
    <s v="M"/>
    <s v="C00-D48"/>
    <n v="3"/>
    <x v="1"/>
  </r>
  <r>
    <x v="5"/>
    <s v="0-24"/>
    <x v="0"/>
    <s v="M"/>
    <s v="E00-E90"/>
    <n v="2"/>
    <x v="2"/>
  </r>
  <r>
    <x v="5"/>
    <s v="0-24"/>
    <x v="0"/>
    <s v="M"/>
    <s v="G00-G99"/>
    <n v="1"/>
    <x v="3"/>
  </r>
  <r>
    <x v="5"/>
    <s v="0-24"/>
    <x v="0"/>
    <s v="M"/>
    <s v="I00-I99"/>
    <n v="2"/>
    <x v="8"/>
  </r>
  <r>
    <x v="5"/>
    <s v="0-24"/>
    <x v="0"/>
    <s v="M"/>
    <s v="P00-P96"/>
    <n v="6"/>
    <x v="5"/>
  </r>
  <r>
    <x v="5"/>
    <s v="0-24"/>
    <x v="0"/>
    <s v="M"/>
    <s v="Q00-Q99"/>
    <n v="1"/>
    <x v="5"/>
  </r>
  <r>
    <x v="5"/>
    <s v="0-24"/>
    <x v="0"/>
    <s v="M"/>
    <s v="R00-R99"/>
    <n v="2"/>
    <x v="5"/>
  </r>
  <r>
    <x v="5"/>
    <s v="0-24"/>
    <x v="0"/>
    <s v="M"/>
    <s v="V01-Y98"/>
    <n v="10"/>
    <x v="6"/>
  </r>
  <r>
    <x v="5"/>
    <s v="25-44"/>
    <x v="0"/>
    <s v="F"/>
    <s v="C00-D48"/>
    <n v="14"/>
    <x v="1"/>
  </r>
  <r>
    <x v="5"/>
    <s v="25-44"/>
    <x v="0"/>
    <s v="F"/>
    <s v="F00-F99"/>
    <n v="3"/>
    <x v="10"/>
  </r>
  <r>
    <x v="5"/>
    <s v="25-44"/>
    <x v="0"/>
    <s v="F"/>
    <s v="G00-G99"/>
    <n v="2"/>
    <x v="3"/>
  </r>
  <r>
    <x v="5"/>
    <s v="25-44"/>
    <x v="0"/>
    <s v="F"/>
    <s v="I00-I99"/>
    <n v="3"/>
    <x v="8"/>
  </r>
  <r>
    <x v="5"/>
    <s v="25-44"/>
    <x v="0"/>
    <s v="F"/>
    <s v="K00-K93"/>
    <n v="2"/>
    <x v="9"/>
  </r>
  <r>
    <x v="5"/>
    <s v="25-44"/>
    <x v="0"/>
    <s v="F"/>
    <s v="R00-R99"/>
    <n v="1"/>
    <x v="5"/>
  </r>
  <r>
    <x v="5"/>
    <s v="25-44"/>
    <x v="0"/>
    <s v="F"/>
    <s v="V01-Y98"/>
    <n v="17"/>
    <x v="6"/>
  </r>
  <r>
    <x v="5"/>
    <s v="25-44"/>
    <x v="0"/>
    <s v="M"/>
    <s v="C00-D48"/>
    <n v="6"/>
    <x v="1"/>
  </r>
  <r>
    <x v="5"/>
    <s v="25-44"/>
    <x v="0"/>
    <s v="M"/>
    <s v="F00-F99"/>
    <n v="5"/>
    <x v="10"/>
  </r>
  <r>
    <x v="5"/>
    <s v="25-44"/>
    <x v="0"/>
    <s v="M"/>
    <s v="G00-G99"/>
    <n v="1"/>
    <x v="3"/>
  </r>
  <r>
    <x v="5"/>
    <s v="25-44"/>
    <x v="0"/>
    <s v="M"/>
    <s v="I00-I99"/>
    <n v="2"/>
    <x v="8"/>
  </r>
  <r>
    <x v="5"/>
    <s v="25-44"/>
    <x v="0"/>
    <s v="M"/>
    <s v="J00-J99"/>
    <n v="1"/>
    <x v="4"/>
  </r>
  <r>
    <x v="5"/>
    <s v="25-44"/>
    <x v="0"/>
    <s v="M"/>
    <s v="K00-K93"/>
    <n v="1"/>
    <x v="9"/>
  </r>
  <r>
    <x v="5"/>
    <s v="25-44"/>
    <x v="0"/>
    <s v="M"/>
    <s v="Q00-Q99"/>
    <n v="1"/>
    <x v="5"/>
  </r>
  <r>
    <x v="5"/>
    <s v="25-44"/>
    <x v="0"/>
    <s v="M"/>
    <s v="R00-R99"/>
    <n v="5"/>
    <x v="5"/>
  </r>
  <r>
    <x v="5"/>
    <s v="25-44"/>
    <x v="0"/>
    <s v="M"/>
    <s v="V01-Y98"/>
    <n v="31"/>
    <x v="6"/>
  </r>
  <r>
    <x v="5"/>
    <s v="45-64"/>
    <x v="0"/>
    <s v="F"/>
    <s v="A00-B99"/>
    <n v="6"/>
    <x v="0"/>
  </r>
  <r>
    <x v="5"/>
    <s v="45-64"/>
    <x v="0"/>
    <s v="F"/>
    <s v="C00-D48"/>
    <n v="120"/>
    <x v="1"/>
  </r>
  <r>
    <x v="5"/>
    <s v="45-64"/>
    <x v="0"/>
    <s v="F"/>
    <s v="E00-E90"/>
    <n v="2"/>
    <x v="2"/>
  </r>
  <r>
    <x v="5"/>
    <s v="45-64"/>
    <x v="0"/>
    <s v="F"/>
    <s v="F00-F99"/>
    <n v="1"/>
    <x v="10"/>
  </r>
  <r>
    <x v="5"/>
    <s v="45-64"/>
    <x v="0"/>
    <s v="F"/>
    <s v="G00-G99"/>
    <n v="4"/>
    <x v="3"/>
  </r>
  <r>
    <x v="5"/>
    <s v="45-64"/>
    <x v="0"/>
    <s v="F"/>
    <s v="I00-I99"/>
    <n v="25"/>
    <x v="8"/>
  </r>
  <r>
    <x v="5"/>
    <s v="45-64"/>
    <x v="0"/>
    <s v="F"/>
    <s v="J00-J99"/>
    <n v="7"/>
    <x v="4"/>
  </r>
  <r>
    <x v="5"/>
    <s v="45-64"/>
    <x v="0"/>
    <s v="F"/>
    <s v="K00-K93"/>
    <n v="16"/>
    <x v="9"/>
  </r>
  <r>
    <x v="5"/>
    <s v="45-64"/>
    <x v="0"/>
    <s v="F"/>
    <s v="N00-N99"/>
    <n v="1"/>
    <x v="11"/>
  </r>
  <r>
    <x v="5"/>
    <s v="45-64"/>
    <x v="0"/>
    <s v="F"/>
    <s v="R00-R99"/>
    <n v="8"/>
    <x v="5"/>
  </r>
  <r>
    <x v="5"/>
    <s v="45-64"/>
    <x v="0"/>
    <s v="F"/>
    <s v="V01-Y98"/>
    <n v="25"/>
    <x v="6"/>
  </r>
  <r>
    <x v="5"/>
    <s v="45-64"/>
    <x v="0"/>
    <s v="M"/>
    <s v="A00-B99"/>
    <n v="4"/>
    <x v="0"/>
  </r>
  <r>
    <x v="5"/>
    <s v="45-64"/>
    <x v="0"/>
    <s v="M"/>
    <s v="C00-D48"/>
    <n v="181"/>
    <x v="1"/>
  </r>
  <r>
    <x v="5"/>
    <s v="45-64"/>
    <x v="0"/>
    <s v="M"/>
    <s v="E00-E90"/>
    <n v="6"/>
    <x v="2"/>
  </r>
  <r>
    <x v="5"/>
    <s v="45-64"/>
    <x v="0"/>
    <s v="M"/>
    <s v="F00-F99"/>
    <n v="5"/>
    <x v="10"/>
  </r>
  <r>
    <x v="5"/>
    <s v="45-64"/>
    <x v="0"/>
    <s v="M"/>
    <s v="G00-G99"/>
    <n v="13"/>
    <x v="3"/>
  </r>
  <r>
    <x v="5"/>
    <s v="45-64"/>
    <x v="0"/>
    <s v="M"/>
    <s v="I00-I99"/>
    <n v="69"/>
    <x v="8"/>
  </r>
  <r>
    <x v="5"/>
    <s v="45-64"/>
    <x v="0"/>
    <s v="M"/>
    <s v="J00-J99"/>
    <n v="13"/>
    <x v="4"/>
  </r>
  <r>
    <x v="5"/>
    <s v="45-64"/>
    <x v="0"/>
    <s v="M"/>
    <s v="K00-K93"/>
    <n v="19"/>
    <x v="9"/>
  </r>
  <r>
    <x v="5"/>
    <s v="45-64"/>
    <x v="0"/>
    <s v="M"/>
    <s v="Q00-Q99"/>
    <n v="1"/>
    <x v="5"/>
  </r>
  <r>
    <x v="5"/>
    <s v="45-64"/>
    <x v="0"/>
    <s v="M"/>
    <s v="R00-R99"/>
    <n v="17"/>
    <x v="5"/>
  </r>
  <r>
    <x v="5"/>
    <s v="45-64"/>
    <x v="0"/>
    <s v="M"/>
    <s v="V01-Y98"/>
    <n v="46"/>
    <x v="6"/>
  </r>
  <r>
    <x v="5"/>
    <s v="65-74"/>
    <x v="1"/>
    <s v="F"/>
    <s v="A00-B99"/>
    <n v="2"/>
    <x v="0"/>
  </r>
  <r>
    <x v="5"/>
    <s v="65-74"/>
    <x v="1"/>
    <s v="F"/>
    <s v="C00-D48"/>
    <n v="140"/>
    <x v="1"/>
  </r>
  <r>
    <x v="5"/>
    <s v="65-74"/>
    <x v="1"/>
    <s v="F"/>
    <s v="E00-E90"/>
    <n v="7"/>
    <x v="2"/>
  </r>
  <r>
    <x v="5"/>
    <s v="65-74"/>
    <x v="1"/>
    <s v="F"/>
    <s v="F00-F99"/>
    <n v="3"/>
    <x v="10"/>
  </r>
  <r>
    <x v="5"/>
    <s v="65-74"/>
    <x v="1"/>
    <s v="F"/>
    <s v="G00-G99"/>
    <n v="8"/>
    <x v="3"/>
  </r>
  <r>
    <x v="5"/>
    <s v="65-74"/>
    <x v="1"/>
    <s v="F"/>
    <s v="I00-I99"/>
    <n v="45"/>
    <x v="8"/>
  </r>
  <r>
    <x v="5"/>
    <s v="65-74"/>
    <x v="1"/>
    <s v="F"/>
    <s v="J00-J99"/>
    <n v="9"/>
    <x v="4"/>
  </r>
  <r>
    <x v="5"/>
    <s v="65-74"/>
    <x v="1"/>
    <s v="F"/>
    <s v="K00-K93"/>
    <n v="7"/>
    <x v="9"/>
  </r>
  <r>
    <x v="5"/>
    <s v="65-74"/>
    <x v="1"/>
    <s v="F"/>
    <s v="M00-M99"/>
    <n v="2"/>
    <x v="5"/>
  </r>
  <r>
    <x v="5"/>
    <s v="65-74"/>
    <x v="1"/>
    <s v="F"/>
    <s v="N00-N99"/>
    <n v="1"/>
    <x v="11"/>
  </r>
  <r>
    <x v="5"/>
    <s v="65-74"/>
    <x v="1"/>
    <s v="F"/>
    <s v="Q00-Q99"/>
    <n v="1"/>
    <x v="5"/>
  </r>
  <r>
    <x v="5"/>
    <s v="65-74"/>
    <x v="1"/>
    <s v="F"/>
    <s v="R00-R99"/>
    <n v="7"/>
    <x v="5"/>
  </r>
  <r>
    <x v="5"/>
    <s v="65-74"/>
    <x v="1"/>
    <s v="F"/>
    <s v="V01-Y98"/>
    <n v="16"/>
    <x v="6"/>
  </r>
  <r>
    <x v="5"/>
    <s v="65-74"/>
    <x v="1"/>
    <s v="M"/>
    <s v="A00-B99"/>
    <n v="2"/>
    <x v="0"/>
  </r>
  <r>
    <x v="5"/>
    <s v="65-74"/>
    <x v="1"/>
    <s v="M"/>
    <s v="C00-D48"/>
    <n v="207"/>
    <x v="1"/>
  </r>
  <r>
    <x v="5"/>
    <s v="65-74"/>
    <x v="1"/>
    <s v="M"/>
    <s v="E00-E90"/>
    <n v="12"/>
    <x v="2"/>
  </r>
  <r>
    <x v="5"/>
    <s v="65-74"/>
    <x v="1"/>
    <s v="M"/>
    <s v="F00-F99"/>
    <n v="9"/>
    <x v="10"/>
  </r>
  <r>
    <x v="5"/>
    <s v="65-74"/>
    <x v="1"/>
    <s v="M"/>
    <s v="G00-G99"/>
    <n v="28"/>
    <x v="3"/>
  </r>
  <r>
    <x v="5"/>
    <s v="65-74"/>
    <x v="1"/>
    <s v="M"/>
    <s v="I00-I99"/>
    <n v="85"/>
    <x v="8"/>
  </r>
  <r>
    <x v="5"/>
    <s v="65-74"/>
    <x v="1"/>
    <s v="M"/>
    <s v="J00-J99"/>
    <n v="43"/>
    <x v="4"/>
  </r>
  <r>
    <x v="5"/>
    <s v="65-74"/>
    <x v="1"/>
    <s v="M"/>
    <s v="K00-K93"/>
    <n v="23"/>
    <x v="9"/>
  </r>
  <r>
    <x v="5"/>
    <s v="65-74"/>
    <x v="1"/>
    <s v="M"/>
    <s v="N00-N99"/>
    <n v="7"/>
    <x v="11"/>
  </r>
  <r>
    <x v="5"/>
    <s v="65-74"/>
    <x v="1"/>
    <s v="M"/>
    <s v="R00-R99"/>
    <n v="15"/>
    <x v="5"/>
  </r>
  <r>
    <x v="5"/>
    <s v="65-74"/>
    <x v="1"/>
    <s v="M"/>
    <s v="V01-Y98"/>
    <n v="17"/>
    <x v="6"/>
  </r>
  <r>
    <x v="5"/>
    <s v="75-84"/>
    <x v="1"/>
    <s v="F"/>
    <s v="A00-B99"/>
    <n v="7"/>
    <x v="0"/>
  </r>
  <r>
    <x v="5"/>
    <s v="75-84"/>
    <x v="1"/>
    <s v="F"/>
    <s v="C00-D48"/>
    <n v="214"/>
    <x v="1"/>
  </r>
  <r>
    <x v="5"/>
    <s v="75-84"/>
    <x v="1"/>
    <s v="F"/>
    <s v="D50-D89"/>
    <n v="2"/>
    <x v="5"/>
  </r>
  <r>
    <x v="5"/>
    <s v="75-84"/>
    <x v="1"/>
    <s v="F"/>
    <s v="E00-E90"/>
    <n v="16"/>
    <x v="2"/>
  </r>
  <r>
    <x v="5"/>
    <s v="75-84"/>
    <x v="1"/>
    <s v="F"/>
    <s v="F00-F99"/>
    <n v="42"/>
    <x v="10"/>
  </r>
  <r>
    <x v="5"/>
    <s v="75-84"/>
    <x v="1"/>
    <s v="F"/>
    <s v="G00-G99"/>
    <n v="35"/>
    <x v="3"/>
  </r>
  <r>
    <x v="5"/>
    <s v="75-84"/>
    <x v="1"/>
    <s v="F"/>
    <s v="I00-I99"/>
    <n v="191"/>
    <x v="8"/>
  </r>
  <r>
    <x v="5"/>
    <s v="75-84"/>
    <x v="1"/>
    <s v="F"/>
    <s v="J00-J99"/>
    <n v="49"/>
    <x v="4"/>
  </r>
  <r>
    <x v="5"/>
    <s v="75-84"/>
    <x v="1"/>
    <s v="F"/>
    <s v="K00-K93"/>
    <n v="17"/>
    <x v="9"/>
  </r>
  <r>
    <x v="5"/>
    <s v="75-84"/>
    <x v="1"/>
    <s v="F"/>
    <s v="L00-L99"/>
    <n v="1"/>
    <x v="5"/>
  </r>
  <r>
    <x v="5"/>
    <s v="75-84"/>
    <x v="1"/>
    <s v="F"/>
    <s v="M00-M99"/>
    <n v="1"/>
    <x v="5"/>
  </r>
  <r>
    <x v="5"/>
    <s v="75-84"/>
    <x v="1"/>
    <s v="F"/>
    <s v="N00-N99"/>
    <n v="23"/>
    <x v="11"/>
  </r>
  <r>
    <x v="5"/>
    <s v="75-84"/>
    <x v="1"/>
    <s v="F"/>
    <s v="R00-R99"/>
    <n v="22"/>
    <x v="5"/>
  </r>
  <r>
    <x v="5"/>
    <s v="75-84"/>
    <x v="1"/>
    <s v="F"/>
    <s v="V01-Y98"/>
    <n v="12"/>
    <x v="6"/>
  </r>
  <r>
    <x v="5"/>
    <s v="75-84"/>
    <x v="1"/>
    <s v="M"/>
    <s v="A00-B99"/>
    <n v="18"/>
    <x v="0"/>
  </r>
  <r>
    <x v="5"/>
    <s v="75-84"/>
    <x v="1"/>
    <s v="M"/>
    <s v="C00-D48"/>
    <n v="236"/>
    <x v="1"/>
  </r>
  <r>
    <x v="5"/>
    <s v="75-84"/>
    <x v="1"/>
    <s v="M"/>
    <s v="D50-D89"/>
    <n v="1"/>
    <x v="5"/>
  </r>
  <r>
    <x v="5"/>
    <s v="75-84"/>
    <x v="1"/>
    <s v="M"/>
    <s v="E00-E90"/>
    <n v="14"/>
    <x v="2"/>
  </r>
  <r>
    <x v="5"/>
    <s v="75-84"/>
    <x v="1"/>
    <s v="M"/>
    <s v="F00-F99"/>
    <n v="29"/>
    <x v="10"/>
  </r>
  <r>
    <x v="5"/>
    <s v="75-84"/>
    <x v="1"/>
    <s v="M"/>
    <s v="G00-G99"/>
    <n v="32"/>
    <x v="3"/>
  </r>
  <r>
    <x v="5"/>
    <s v="75-84"/>
    <x v="1"/>
    <s v="M"/>
    <s v="I00-I99"/>
    <n v="189"/>
    <x v="8"/>
  </r>
  <r>
    <x v="5"/>
    <s v="75-84"/>
    <x v="1"/>
    <s v="M"/>
    <s v="J00-J99"/>
    <n v="75"/>
    <x v="4"/>
  </r>
  <r>
    <x v="5"/>
    <s v="75-84"/>
    <x v="1"/>
    <s v="M"/>
    <s v="K00-K93"/>
    <n v="19"/>
    <x v="9"/>
  </r>
  <r>
    <x v="5"/>
    <s v="75-84"/>
    <x v="1"/>
    <s v="M"/>
    <s v="L00-L99"/>
    <n v="1"/>
    <x v="5"/>
  </r>
  <r>
    <x v="5"/>
    <s v="75-84"/>
    <x v="1"/>
    <s v="M"/>
    <s v="M00-M99"/>
    <n v="4"/>
    <x v="5"/>
  </r>
  <r>
    <x v="5"/>
    <s v="75-84"/>
    <x v="1"/>
    <s v="M"/>
    <s v="N00-N99"/>
    <n v="13"/>
    <x v="11"/>
  </r>
  <r>
    <x v="5"/>
    <s v="75-84"/>
    <x v="1"/>
    <s v="M"/>
    <s v="R00-R99"/>
    <n v="30"/>
    <x v="5"/>
  </r>
  <r>
    <x v="5"/>
    <s v="75-84"/>
    <x v="1"/>
    <s v="M"/>
    <s v="V01-Y98"/>
    <n v="31"/>
    <x v="6"/>
  </r>
  <r>
    <x v="5"/>
    <s v="85+"/>
    <x v="1"/>
    <s v="F"/>
    <s v="A00-B99"/>
    <n v="23"/>
    <x v="0"/>
  </r>
  <r>
    <x v="5"/>
    <s v="85+"/>
    <x v="1"/>
    <s v="F"/>
    <s v="C00-D48"/>
    <n v="157"/>
    <x v="1"/>
  </r>
  <r>
    <x v="5"/>
    <s v="85+"/>
    <x v="1"/>
    <s v="F"/>
    <s v="D50-D89"/>
    <n v="13"/>
    <x v="5"/>
  </r>
  <r>
    <x v="5"/>
    <s v="85+"/>
    <x v="1"/>
    <s v="F"/>
    <s v="E00-E90"/>
    <n v="31"/>
    <x v="2"/>
  </r>
  <r>
    <x v="5"/>
    <s v="85+"/>
    <x v="1"/>
    <s v="F"/>
    <s v="F00-F99"/>
    <n v="97"/>
    <x v="10"/>
  </r>
  <r>
    <x v="5"/>
    <s v="85+"/>
    <x v="1"/>
    <s v="F"/>
    <s v="G00-G99"/>
    <n v="58"/>
    <x v="3"/>
  </r>
  <r>
    <x v="5"/>
    <s v="85+"/>
    <x v="1"/>
    <s v="F"/>
    <s v="I00-I99"/>
    <n v="386"/>
    <x v="8"/>
  </r>
  <r>
    <x v="5"/>
    <s v="85+"/>
    <x v="1"/>
    <s v="F"/>
    <s v="J00-J99"/>
    <n v="84"/>
    <x v="4"/>
  </r>
  <r>
    <x v="5"/>
    <s v="85+"/>
    <x v="1"/>
    <s v="F"/>
    <s v="K00-K93"/>
    <n v="29"/>
    <x v="9"/>
  </r>
  <r>
    <x v="5"/>
    <s v="85+"/>
    <x v="1"/>
    <s v="F"/>
    <s v="L00-L99"/>
    <n v="10"/>
    <x v="5"/>
  </r>
  <r>
    <x v="5"/>
    <s v="85+"/>
    <x v="1"/>
    <s v="F"/>
    <s v="M00-M99"/>
    <n v="8"/>
    <x v="5"/>
  </r>
  <r>
    <x v="5"/>
    <s v="85+"/>
    <x v="1"/>
    <s v="F"/>
    <s v="N00-N99"/>
    <n v="37"/>
    <x v="11"/>
  </r>
  <r>
    <x v="5"/>
    <s v="85+"/>
    <x v="1"/>
    <s v="F"/>
    <s v="R00-R99"/>
    <n v="85"/>
    <x v="5"/>
  </r>
  <r>
    <x v="5"/>
    <s v="85+"/>
    <x v="1"/>
    <s v="F"/>
    <s v="V01-Y98"/>
    <n v="41"/>
    <x v="6"/>
  </r>
  <r>
    <x v="5"/>
    <s v="85+"/>
    <x v="1"/>
    <s v="M"/>
    <s v="A00-B99"/>
    <n v="23"/>
    <x v="0"/>
  </r>
  <r>
    <x v="5"/>
    <s v="85+"/>
    <x v="1"/>
    <s v="M"/>
    <s v="C00-D48"/>
    <n v="129"/>
    <x v="1"/>
  </r>
  <r>
    <x v="5"/>
    <s v="85+"/>
    <x v="1"/>
    <s v="M"/>
    <s v="D50-D89"/>
    <n v="3"/>
    <x v="5"/>
  </r>
  <r>
    <x v="5"/>
    <s v="85+"/>
    <x v="1"/>
    <s v="M"/>
    <s v="E00-E90"/>
    <n v="9"/>
    <x v="2"/>
  </r>
  <r>
    <x v="5"/>
    <s v="85+"/>
    <x v="1"/>
    <s v="M"/>
    <s v="F00-F99"/>
    <n v="44"/>
    <x v="10"/>
  </r>
  <r>
    <x v="5"/>
    <s v="85+"/>
    <x v="1"/>
    <s v="M"/>
    <s v="G00-G99"/>
    <n v="20"/>
    <x v="3"/>
  </r>
  <r>
    <x v="5"/>
    <s v="85+"/>
    <x v="1"/>
    <s v="M"/>
    <s v="I00-I99"/>
    <n v="205"/>
    <x v="8"/>
  </r>
  <r>
    <x v="5"/>
    <s v="85+"/>
    <x v="1"/>
    <s v="M"/>
    <s v="J00-J99"/>
    <n v="81"/>
    <x v="4"/>
  </r>
  <r>
    <x v="5"/>
    <s v="85+"/>
    <x v="1"/>
    <s v="M"/>
    <s v="K00-K93"/>
    <n v="18"/>
    <x v="9"/>
  </r>
  <r>
    <x v="5"/>
    <s v="85+"/>
    <x v="1"/>
    <s v="M"/>
    <s v="L00-L99"/>
    <n v="2"/>
    <x v="5"/>
  </r>
  <r>
    <x v="5"/>
    <s v="85+"/>
    <x v="1"/>
    <s v="M"/>
    <s v="M00-M99"/>
    <n v="4"/>
    <x v="5"/>
  </r>
  <r>
    <x v="5"/>
    <s v="85+"/>
    <x v="1"/>
    <s v="M"/>
    <s v="N00-N99"/>
    <n v="23"/>
    <x v="11"/>
  </r>
  <r>
    <x v="5"/>
    <s v="85+"/>
    <x v="1"/>
    <s v="M"/>
    <s v="R00-R99"/>
    <n v="30"/>
    <x v="5"/>
  </r>
  <r>
    <x v="5"/>
    <s v="85+"/>
    <x v="1"/>
    <s v="M"/>
    <s v="V01-Y98"/>
    <n v="27"/>
    <x v="6"/>
  </r>
  <r>
    <x v="6"/>
    <s v="0-24"/>
    <x v="0"/>
    <s v="F"/>
    <s v="E00-E90"/>
    <n v="1"/>
    <x v="2"/>
  </r>
  <r>
    <x v="6"/>
    <s v="0-24"/>
    <x v="0"/>
    <s v="F"/>
    <s v="G00-G99"/>
    <n v="2"/>
    <x v="3"/>
  </r>
  <r>
    <x v="6"/>
    <s v="0-24"/>
    <x v="0"/>
    <s v="F"/>
    <s v="P00-P96"/>
    <n v="5"/>
    <x v="5"/>
  </r>
  <r>
    <x v="6"/>
    <s v="0-24"/>
    <x v="0"/>
    <s v="F"/>
    <s v="Q00-Q99"/>
    <n v="4"/>
    <x v="5"/>
  </r>
  <r>
    <x v="6"/>
    <s v="0-24"/>
    <x v="0"/>
    <s v="F"/>
    <s v="R00-R99"/>
    <n v="1"/>
    <x v="5"/>
  </r>
  <r>
    <x v="6"/>
    <s v="0-24"/>
    <x v="0"/>
    <s v="F"/>
    <s v="V01-Y98"/>
    <n v="1"/>
    <x v="6"/>
  </r>
  <r>
    <x v="6"/>
    <s v="0-24"/>
    <x v="0"/>
    <s v="M"/>
    <s v="E00-E90"/>
    <n v="3"/>
    <x v="2"/>
  </r>
  <r>
    <x v="6"/>
    <s v="0-24"/>
    <x v="0"/>
    <s v="M"/>
    <s v="G00-G99"/>
    <n v="1"/>
    <x v="3"/>
  </r>
  <r>
    <x v="6"/>
    <s v="0-24"/>
    <x v="0"/>
    <s v="M"/>
    <s v="P00-P96"/>
    <n v="3"/>
    <x v="5"/>
  </r>
  <r>
    <x v="6"/>
    <s v="0-24"/>
    <x v="0"/>
    <s v="M"/>
    <s v="Q00-Q99"/>
    <n v="2"/>
    <x v="5"/>
  </r>
  <r>
    <x v="6"/>
    <s v="0-24"/>
    <x v="0"/>
    <s v="M"/>
    <s v="R00-R99"/>
    <n v="3"/>
    <x v="5"/>
  </r>
  <r>
    <x v="6"/>
    <s v="0-24"/>
    <x v="0"/>
    <s v="M"/>
    <s v="V01-Y98"/>
    <n v="7"/>
    <x v="6"/>
  </r>
  <r>
    <x v="6"/>
    <s v="25-44"/>
    <x v="0"/>
    <s v="F"/>
    <s v="C00-D48"/>
    <n v="7"/>
    <x v="1"/>
  </r>
  <r>
    <x v="6"/>
    <s v="25-44"/>
    <x v="0"/>
    <s v="F"/>
    <s v="F00-F99"/>
    <n v="1"/>
    <x v="10"/>
  </r>
  <r>
    <x v="6"/>
    <s v="25-44"/>
    <x v="0"/>
    <s v="F"/>
    <s v="G00-G99"/>
    <n v="1"/>
    <x v="3"/>
  </r>
  <r>
    <x v="6"/>
    <s v="25-44"/>
    <x v="0"/>
    <s v="F"/>
    <s v="I00-I99"/>
    <n v="7"/>
    <x v="8"/>
  </r>
  <r>
    <x v="6"/>
    <s v="25-44"/>
    <x v="0"/>
    <s v="F"/>
    <s v="M00-M99"/>
    <n v="1"/>
    <x v="5"/>
  </r>
  <r>
    <x v="6"/>
    <s v="25-44"/>
    <x v="0"/>
    <s v="F"/>
    <s v="R00-R99"/>
    <n v="4"/>
    <x v="5"/>
  </r>
  <r>
    <x v="6"/>
    <s v="25-44"/>
    <x v="0"/>
    <s v="F"/>
    <s v="V01-Y98"/>
    <n v="6"/>
    <x v="6"/>
  </r>
  <r>
    <x v="6"/>
    <s v="25-44"/>
    <x v="0"/>
    <s v="M"/>
    <s v="C00-D48"/>
    <n v="10"/>
    <x v="1"/>
  </r>
  <r>
    <x v="6"/>
    <s v="25-44"/>
    <x v="0"/>
    <s v="M"/>
    <s v="E00-E90"/>
    <n v="2"/>
    <x v="2"/>
  </r>
  <r>
    <x v="6"/>
    <s v="25-44"/>
    <x v="0"/>
    <s v="M"/>
    <s v="F00-F99"/>
    <n v="2"/>
    <x v="10"/>
  </r>
  <r>
    <x v="6"/>
    <s v="25-44"/>
    <x v="0"/>
    <s v="M"/>
    <s v="G00-G99"/>
    <n v="1"/>
    <x v="3"/>
  </r>
  <r>
    <x v="6"/>
    <s v="25-44"/>
    <x v="0"/>
    <s v="M"/>
    <s v="I00-I99"/>
    <n v="5"/>
    <x v="8"/>
  </r>
  <r>
    <x v="6"/>
    <s v="25-44"/>
    <x v="0"/>
    <s v="M"/>
    <s v="J00-J99"/>
    <n v="2"/>
    <x v="4"/>
  </r>
  <r>
    <x v="6"/>
    <s v="25-44"/>
    <x v="0"/>
    <s v="M"/>
    <s v="K00-K93"/>
    <n v="3"/>
    <x v="9"/>
  </r>
  <r>
    <x v="6"/>
    <s v="25-44"/>
    <x v="0"/>
    <s v="M"/>
    <s v="R00-R99"/>
    <n v="5"/>
    <x v="5"/>
  </r>
  <r>
    <x v="6"/>
    <s v="25-44"/>
    <x v="0"/>
    <s v="M"/>
    <s v="V01-Y98"/>
    <n v="36"/>
    <x v="6"/>
  </r>
  <r>
    <x v="6"/>
    <s v="45-64"/>
    <x v="0"/>
    <s v="F"/>
    <s v="A00-B99"/>
    <n v="1"/>
    <x v="0"/>
  </r>
  <r>
    <x v="6"/>
    <s v="45-64"/>
    <x v="0"/>
    <s v="F"/>
    <s v="C00-D48"/>
    <n v="113"/>
    <x v="1"/>
  </r>
  <r>
    <x v="6"/>
    <s v="45-64"/>
    <x v="0"/>
    <s v="F"/>
    <s v="E00-E90"/>
    <n v="3"/>
    <x v="2"/>
  </r>
  <r>
    <x v="6"/>
    <s v="45-64"/>
    <x v="0"/>
    <s v="F"/>
    <s v="F00-F99"/>
    <n v="2"/>
    <x v="10"/>
  </r>
  <r>
    <x v="6"/>
    <s v="45-64"/>
    <x v="0"/>
    <s v="F"/>
    <s v="G00-G99"/>
    <n v="1"/>
    <x v="3"/>
  </r>
  <r>
    <x v="6"/>
    <s v="45-64"/>
    <x v="0"/>
    <s v="F"/>
    <s v="I00-I99"/>
    <n v="20"/>
    <x v="8"/>
  </r>
  <r>
    <x v="6"/>
    <s v="45-64"/>
    <x v="0"/>
    <s v="F"/>
    <s v="J00-J99"/>
    <n v="6"/>
    <x v="4"/>
  </r>
  <r>
    <x v="6"/>
    <s v="45-64"/>
    <x v="0"/>
    <s v="F"/>
    <s v="K00-K93"/>
    <n v="11"/>
    <x v="9"/>
  </r>
  <r>
    <x v="6"/>
    <s v="45-64"/>
    <x v="0"/>
    <s v="F"/>
    <s v="M00-M99"/>
    <n v="1"/>
    <x v="5"/>
  </r>
  <r>
    <x v="6"/>
    <s v="45-64"/>
    <x v="0"/>
    <s v="F"/>
    <s v="Q00-Q99"/>
    <n v="2"/>
    <x v="5"/>
  </r>
  <r>
    <x v="6"/>
    <s v="45-64"/>
    <x v="0"/>
    <s v="F"/>
    <s v="R00-R99"/>
    <n v="12"/>
    <x v="5"/>
  </r>
  <r>
    <x v="6"/>
    <s v="45-64"/>
    <x v="0"/>
    <s v="F"/>
    <s v="V01-Y98"/>
    <n v="27"/>
    <x v="6"/>
  </r>
  <r>
    <x v="6"/>
    <s v="45-64"/>
    <x v="0"/>
    <s v="M"/>
    <s v="A00-B99"/>
    <n v="2"/>
    <x v="0"/>
  </r>
  <r>
    <x v="6"/>
    <s v="45-64"/>
    <x v="0"/>
    <s v="M"/>
    <s v="C00-D48"/>
    <n v="173"/>
    <x v="1"/>
  </r>
  <r>
    <x v="6"/>
    <s v="45-64"/>
    <x v="0"/>
    <s v="M"/>
    <s v="E00-E90"/>
    <n v="5"/>
    <x v="2"/>
  </r>
  <r>
    <x v="6"/>
    <s v="45-64"/>
    <x v="0"/>
    <s v="M"/>
    <s v="F00-F99"/>
    <n v="13"/>
    <x v="10"/>
  </r>
  <r>
    <x v="6"/>
    <s v="45-64"/>
    <x v="0"/>
    <s v="M"/>
    <s v="G00-G99"/>
    <n v="14"/>
    <x v="3"/>
  </r>
  <r>
    <x v="6"/>
    <s v="45-64"/>
    <x v="0"/>
    <s v="M"/>
    <s v="I00-I99"/>
    <n v="52"/>
    <x v="8"/>
  </r>
  <r>
    <x v="6"/>
    <s v="45-64"/>
    <x v="0"/>
    <s v="M"/>
    <s v="J00-J99"/>
    <n v="12"/>
    <x v="4"/>
  </r>
  <r>
    <x v="6"/>
    <s v="45-64"/>
    <x v="0"/>
    <s v="M"/>
    <s v="K00-K93"/>
    <n v="30"/>
    <x v="9"/>
  </r>
  <r>
    <x v="6"/>
    <s v="45-64"/>
    <x v="0"/>
    <s v="M"/>
    <s v="N00-N99"/>
    <n v="2"/>
    <x v="11"/>
  </r>
  <r>
    <x v="6"/>
    <s v="45-64"/>
    <x v="0"/>
    <s v="M"/>
    <s v="Q00-Q99"/>
    <n v="2"/>
    <x v="5"/>
  </r>
  <r>
    <x v="6"/>
    <s v="45-64"/>
    <x v="0"/>
    <s v="M"/>
    <s v="R00-R99"/>
    <n v="15"/>
    <x v="5"/>
  </r>
  <r>
    <x v="6"/>
    <s v="45-64"/>
    <x v="0"/>
    <s v="M"/>
    <s v="V01-Y98"/>
    <n v="55"/>
    <x v="6"/>
  </r>
  <r>
    <x v="6"/>
    <s v="65-74"/>
    <x v="1"/>
    <s v="F"/>
    <s v="A00-B99"/>
    <n v="4"/>
    <x v="0"/>
  </r>
  <r>
    <x v="6"/>
    <s v="65-74"/>
    <x v="1"/>
    <s v="F"/>
    <s v="C00-D48"/>
    <n v="132"/>
    <x v="1"/>
  </r>
  <r>
    <x v="6"/>
    <s v="65-74"/>
    <x v="1"/>
    <s v="F"/>
    <s v="E00-E90"/>
    <n v="8"/>
    <x v="2"/>
  </r>
  <r>
    <x v="6"/>
    <s v="65-74"/>
    <x v="1"/>
    <s v="F"/>
    <s v="F00-F99"/>
    <n v="4"/>
    <x v="10"/>
  </r>
  <r>
    <x v="6"/>
    <s v="65-74"/>
    <x v="1"/>
    <s v="F"/>
    <s v="G00-G99"/>
    <n v="10"/>
    <x v="3"/>
  </r>
  <r>
    <x v="6"/>
    <s v="65-74"/>
    <x v="1"/>
    <s v="F"/>
    <s v="I00-I99"/>
    <n v="50"/>
    <x v="8"/>
  </r>
  <r>
    <x v="6"/>
    <s v="65-74"/>
    <x v="1"/>
    <s v="F"/>
    <s v="J00-J99"/>
    <n v="9"/>
    <x v="4"/>
  </r>
  <r>
    <x v="6"/>
    <s v="65-74"/>
    <x v="1"/>
    <s v="F"/>
    <s v="K00-K93"/>
    <n v="11"/>
    <x v="9"/>
  </r>
  <r>
    <x v="6"/>
    <s v="65-74"/>
    <x v="1"/>
    <s v="F"/>
    <s v="M00-M99"/>
    <n v="2"/>
    <x v="5"/>
  </r>
  <r>
    <x v="6"/>
    <s v="65-74"/>
    <x v="1"/>
    <s v="F"/>
    <s v="N00-N99"/>
    <n v="3"/>
    <x v="11"/>
  </r>
  <r>
    <x v="6"/>
    <s v="65-74"/>
    <x v="1"/>
    <s v="F"/>
    <s v="R00-R99"/>
    <n v="12"/>
    <x v="5"/>
  </r>
  <r>
    <x v="6"/>
    <s v="65-74"/>
    <x v="1"/>
    <s v="F"/>
    <s v="V01-Y98"/>
    <n v="14"/>
    <x v="6"/>
  </r>
  <r>
    <x v="6"/>
    <s v="65-74"/>
    <x v="1"/>
    <s v="M"/>
    <s v="A00-B99"/>
    <n v="5"/>
    <x v="0"/>
  </r>
  <r>
    <x v="6"/>
    <s v="65-74"/>
    <x v="1"/>
    <s v="M"/>
    <s v="C00-D48"/>
    <n v="212"/>
    <x v="1"/>
  </r>
  <r>
    <x v="6"/>
    <s v="65-74"/>
    <x v="1"/>
    <s v="M"/>
    <s v="D50-D89"/>
    <n v="1"/>
    <x v="5"/>
  </r>
  <r>
    <x v="6"/>
    <s v="65-74"/>
    <x v="1"/>
    <s v="M"/>
    <s v="E00-E90"/>
    <n v="6"/>
    <x v="2"/>
  </r>
  <r>
    <x v="6"/>
    <s v="65-74"/>
    <x v="1"/>
    <s v="M"/>
    <s v="F00-F99"/>
    <n v="4"/>
    <x v="10"/>
  </r>
  <r>
    <x v="6"/>
    <s v="65-74"/>
    <x v="1"/>
    <s v="M"/>
    <s v="G00-G99"/>
    <n v="12"/>
    <x v="3"/>
  </r>
  <r>
    <x v="6"/>
    <s v="65-74"/>
    <x v="1"/>
    <s v="M"/>
    <s v="I00-I99"/>
    <n v="106"/>
    <x v="8"/>
  </r>
  <r>
    <x v="6"/>
    <s v="65-74"/>
    <x v="1"/>
    <s v="M"/>
    <s v="J00-J99"/>
    <n v="32"/>
    <x v="4"/>
  </r>
  <r>
    <x v="6"/>
    <s v="65-74"/>
    <x v="1"/>
    <s v="M"/>
    <s v="K00-K93"/>
    <n v="16"/>
    <x v="9"/>
  </r>
  <r>
    <x v="6"/>
    <s v="65-74"/>
    <x v="1"/>
    <s v="M"/>
    <s v="L00-L99"/>
    <n v="1"/>
    <x v="5"/>
  </r>
  <r>
    <x v="6"/>
    <s v="65-74"/>
    <x v="1"/>
    <s v="M"/>
    <s v="N00-N99"/>
    <n v="1"/>
    <x v="11"/>
  </r>
  <r>
    <x v="6"/>
    <s v="65-74"/>
    <x v="1"/>
    <s v="M"/>
    <s v="R00-R99"/>
    <n v="17"/>
    <x v="5"/>
  </r>
  <r>
    <x v="6"/>
    <s v="65-74"/>
    <x v="1"/>
    <s v="M"/>
    <s v="V01-Y98"/>
    <n v="21"/>
    <x v="6"/>
  </r>
  <r>
    <x v="6"/>
    <s v="75-84"/>
    <x v="1"/>
    <s v="F"/>
    <s v="A00-B99"/>
    <n v="13"/>
    <x v="0"/>
  </r>
  <r>
    <x v="6"/>
    <s v="75-84"/>
    <x v="1"/>
    <s v="F"/>
    <s v="C00-D48"/>
    <n v="185"/>
    <x v="1"/>
  </r>
  <r>
    <x v="6"/>
    <s v="75-84"/>
    <x v="1"/>
    <s v="F"/>
    <s v="D50-D89"/>
    <n v="1"/>
    <x v="5"/>
  </r>
  <r>
    <x v="6"/>
    <s v="75-84"/>
    <x v="1"/>
    <s v="F"/>
    <s v="E00-E90"/>
    <n v="16"/>
    <x v="2"/>
  </r>
  <r>
    <x v="6"/>
    <s v="75-84"/>
    <x v="1"/>
    <s v="F"/>
    <s v="F00-F99"/>
    <n v="40"/>
    <x v="10"/>
  </r>
  <r>
    <x v="6"/>
    <s v="75-84"/>
    <x v="1"/>
    <s v="F"/>
    <s v="G00-G99"/>
    <n v="41"/>
    <x v="3"/>
  </r>
  <r>
    <x v="6"/>
    <s v="75-84"/>
    <x v="1"/>
    <s v="F"/>
    <s v="I00-I99"/>
    <n v="180"/>
    <x v="8"/>
  </r>
  <r>
    <x v="6"/>
    <s v="75-84"/>
    <x v="1"/>
    <s v="F"/>
    <s v="J00-J99"/>
    <n v="34"/>
    <x v="4"/>
  </r>
  <r>
    <x v="6"/>
    <s v="75-84"/>
    <x v="1"/>
    <s v="F"/>
    <s v="K00-K93"/>
    <n v="29"/>
    <x v="9"/>
  </r>
  <r>
    <x v="6"/>
    <s v="75-84"/>
    <x v="1"/>
    <s v="F"/>
    <s v="L00-L99"/>
    <n v="1"/>
    <x v="5"/>
  </r>
  <r>
    <x v="6"/>
    <s v="75-84"/>
    <x v="1"/>
    <s v="F"/>
    <s v="M00-M99"/>
    <n v="7"/>
    <x v="5"/>
  </r>
  <r>
    <x v="6"/>
    <s v="75-84"/>
    <x v="1"/>
    <s v="F"/>
    <s v="N00-N99"/>
    <n v="19"/>
    <x v="11"/>
  </r>
  <r>
    <x v="6"/>
    <s v="75-84"/>
    <x v="1"/>
    <s v="F"/>
    <s v="R00-R99"/>
    <n v="23"/>
    <x v="5"/>
  </r>
  <r>
    <x v="6"/>
    <s v="75-84"/>
    <x v="1"/>
    <s v="F"/>
    <s v="V01-Y98"/>
    <n v="19"/>
    <x v="6"/>
  </r>
  <r>
    <x v="6"/>
    <s v="75-84"/>
    <x v="1"/>
    <s v="M"/>
    <s v="A00-B99"/>
    <n v="10"/>
    <x v="0"/>
  </r>
  <r>
    <x v="6"/>
    <s v="75-84"/>
    <x v="1"/>
    <s v="M"/>
    <s v="C00-D48"/>
    <n v="278"/>
    <x v="1"/>
  </r>
  <r>
    <x v="6"/>
    <s v="75-84"/>
    <x v="1"/>
    <s v="M"/>
    <s v="D50-D89"/>
    <n v="3"/>
    <x v="5"/>
  </r>
  <r>
    <x v="6"/>
    <s v="75-84"/>
    <x v="1"/>
    <s v="M"/>
    <s v="E00-E90"/>
    <n v="11"/>
    <x v="2"/>
  </r>
  <r>
    <x v="6"/>
    <s v="75-84"/>
    <x v="1"/>
    <s v="M"/>
    <s v="F00-F99"/>
    <n v="28"/>
    <x v="10"/>
  </r>
  <r>
    <x v="6"/>
    <s v="75-84"/>
    <x v="1"/>
    <s v="M"/>
    <s v="G00-G99"/>
    <n v="55"/>
    <x v="3"/>
  </r>
  <r>
    <x v="6"/>
    <s v="75-84"/>
    <x v="1"/>
    <s v="M"/>
    <s v="I00-I99"/>
    <n v="235"/>
    <x v="8"/>
  </r>
  <r>
    <x v="6"/>
    <s v="75-84"/>
    <x v="1"/>
    <s v="M"/>
    <s v="J00-J99"/>
    <n v="73"/>
    <x v="4"/>
  </r>
  <r>
    <x v="6"/>
    <s v="75-84"/>
    <x v="1"/>
    <s v="M"/>
    <s v="K00-K93"/>
    <n v="22"/>
    <x v="9"/>
  </r>
  <r>
    <x v="6"/>
    <s v="75-84"/>
    <x v="1"/>
    <s v="M"/>
    <s v="L00-L99"/>
    <n v="2"/>
    <x v="5"/>
  </r>
  <r>
    <x v="6"/>
    <s v="75-84"/>
    <x v="1"/>
    <s v="M"/>
    <s v="M00-M99"/>
    <n v="4"/>
    <x v="5"/>
  </r>
  <r>
    <x v="6"/>
    <s v="75-84"/>
    <x v="1"/>
    <s v="M"/>
    <s v="N00-N99"/>
    <n v="15"/>
    <x v="11"/>
  </r>
  <r>
    <x v="6"/>
    <s v="75-84"/>
    <x v="1"/>
    <s v="M"/>
    <s v="R00-R99"/>
    <n v="30"/>
    <x v="5"/>
  </r>
  <r>
    <x v="6"/>
    <s v="75-84"/>
    <x v="1"/>
    <s v="M"/>
    <s v="V01-Y98"/>
    <n v="44"/>
    <x v="6"/>
  </r>
  <r>
    <x v="6"/>
    <s v="85+"/>
    <x v="1"/>
    <s v="F"/>
    <s v="A00-B99"/>
    <n v="26"/>
    <x v="0"/>
  </r>
  <r>
    <x v="6"/>
    <s v="85+"/>
    <x v="1"/>
    <s v="F"/>
    <s v="C00-D48"/>
    <n v="139"/>
    <x v="1"/>
  </r>
  <r>
    <x v="6"/>
    <s v="85+"/>
    <x v="1"/>
    <s v="F"/>
    <s v="D50-D89"/>
    <n v="4"/>
    <x v="5"/>
  </r>
  <r>
    <x v="6"/>
    <s v="85+"/>
    <x v="1"/>
    <s v="F"/>
    <s v="E00-E90"/>
    <n v="47"/>
    <x v="2"/>
  </r>
  <r>
    <x v="6"/>
    <s v="85+"/>
    <x v="1"/>
    <s v="F"/>
    <s v="F00-F99"/>
    <n v="108"/>
    <x v="10"/>
  </r>
  <r>
    <x v="6"/>
    <s v="85+"/>
    <x v="1"/>
    <s v="F"/>
    <s v="G00-G99"/>
    <n v="45"/>
    <x v="3"/>
  </r>
  <r>
    <x v="6"/>
    <s v="85+"/>
    <x v="1"/>
    <s v="F"/>
    <s v="I00-I99"/>
    <n v="454"/>
    <x v="8"/>
  </r>
  <r>
    <x v="6"/>
    <s v="85+"/>
    <x v="1"/>
    <s v="F"/>
    <s v="J00-J99"/>
    <n v="84"/>
    <x v="4"/>
  </r>
  <r>
    <x v="6"/>
    <s v="85+"/>
    <x v="1"/>
    <s v="F"/>
    <s v="K00-K93"/>
    <n v="44"/>
    <x v="9"/>
  </r>
  <r>
    <x v="6"/>
    <s v="85+"/>
    <x v="1"/>
    <s v="F"/>
    <s v="L00-L99"/>
    <n v="6"/>
    <x v="5"/>
  </r>
  <r>
    <x v="6"/>
    <s v="85+"/>
    <x v="1"/>
    <s v="F"/>
    <s v="M00-M99"/>
    <n v="11"/>
    <x v="5"/>
  </r>
  <r>
    <x v="6"/>
    <s v="85+"/>
    <x v="1"/>
    <s v="F"/>
    <s v="N00-N99"/>
    <n v="36"/>
    <x v="11"/>
  </r>
  <r>
    <x v="6"/>
    <s v="85+"/>
    <x v="1"/>
    <s v="F"/>
    <s v="R00-R99"/>
    <n v="97"/>
    <x v="5"/>
  </r>
  <r>
    <x v="6"/>
    <s v="85+"/>
    <x v="1"/>
    <s v="F"/>
    <s v="V01-Y98"/>
    <n v="31"/>
    <x v="6"/>
  </r>
  <r>
    <x v="6"/>
    <s v="85+"/>
    <x v="1"/>
    <s v="M"/>
    <s v="A00-B99"/>
    <n v="10"/>
    <x v="0"/>
  </r>
  <r>
    <x v="6"/>
    <s v="85+"/>
    <x v="1"/>
    <s v="M"/>
    <s v="C00-D48"/>
    <n v="149"/>
    <x v="1"/>
  </r>
  <r>
    <x v="6"/>
    <s v="85+"/>
    <x v="1"/>
    <s v="M"/>
    <s v="E00-E90"/>
    <n v="14"/>
    <x v="2"/>
  </r>
  <r>
    <x v="6"/>
    <s v="85+"/>
    <x v="1"/>
    <s v="M"/>
    <s v="F00-F99"/>
    <n v="39"/>
    <x v="10"/>
  </r>
  <r>
    <x v="6"/>
    <s v="85+"/>
    <x v="1"/>
    <s v="M"/>
    <s v="G00-G99"/>
    <n v="26"/>
    <x v="3"/>
  </r>
  <r>
    <x v="6"/>
    <s v="85+"/>
    <x v="1"/>
    <s v="M"/>
    <s v="I00-I99"/>
    <n v="216"/>
    <x v="8"/>
  </r>
  <r>
    <x v="6"/>
    <s v="85+"/>
    <x v="1"/>
    <s v="M"/>
    <s v="J00-J99"/>
    <n v="77"/>
    <x v="4"/>
  </r>
  <r>
    <x v="6"/>
    <s v="85+"/>
    <x v="1"/>
    <s v="M"/>
    <s v="K00-K93"/>
    <n v="23"/>
    <x v="9"/>
  </r>
  <r>
    <x v="6"/>
    <s v="85+"/>
    <x v="1"/>
    <s v="M"/>
    <s v="M00-M99"/>
    <n v="5"/>
    <x v="5"/>
  </r>
  <r>
    <x v="6"/>
    <s v="85+"/>
    <x v="1"/>
    <s v="M"/>
    <s v="N00-N99"/>
    <n v="27"/>
    <x v="11"/>
  </r>
  <r>
    <x v="6"/>
    <s v="85+"/>
    <x v="1"/>
    <s v="M"/>
    <s v="R00-R99"/>
    <n v="31"/>
    <x v="5"/>
  </r>
  <r>
    <x v="6"/>
    <s v="85+"/>
    <x v="1"/>
    <s v="M"/>
    <s v="V01-Y98"/>
    <n v="26"/>
    <x v="6"/>
  </r>
  <r>
    <x v="7"/>
    <s v="0-24"/>
    <x v="0"/>
    <s v="F"/>
    <s v="A00-B99"/>
    <n v="1"/>
    <x v="0"/>
  </r>
  <r>
    <x v="7"/>
    <s v="0-24"/>
    <x v="0"/>
    <s v="F"/>
    <s v="G00-G99"/>
    <n v="1"/>
    <x v="3"/>
  </r>
  <r>
    <x v="7"/>
    <s v="0-24"/>
    <x v="0"/>
    <s v="F"/>
    <s v="K00-K93"/>
    <n v="2"/>
    <x v="9"/>
  </r>
  <r>
    <x v="7"/>
    <s v="0-24"/>
    <x v="0"/>
    <s v="F"/>
    <s v="P00-P96"/>
    <n v="5"/>
    <x v="5"/>
  </r>
  <r>
    <x v="7"/>
    <s v="0-24"/>
    <x v="0"/>
    <s v="F"/>
    <s v="R00-R99"/>
    <n v="1"/>
    <x v="5"/>
  </r>
  <r>
    <x v="7"/>
    <s v="0-24"/>
    <x v="0"/>
    <s v="F"/>
    <s v="V01-Y98"/>
    <n v="3"/>
    <x v="6"/>
  </r>
  <r>
    <x v="7"/>
    <s v="0-24"/>
    <x v="0"/>
    <s v="M"/>
    <s v="A00-B99"/>
    <n v="1"/>
    <x v="0"/>
  </r>
  <r>
    <x v="7"/>
    <s v="0-24"/>
    <x v="0"/>
    <s v="M"/>
    <s v="C00-D48"/>
    <n v="2"/>
    <x v="1"/>
  </r>
  <r>
    <x v="7"/>
    <s v="0-24"/>
    <x v="0"/>
    <s v="M"/>
    <s v="E00-E90"/>
    <n v="1"/>
    <x v="2"/>
  </r>
  <r>
    <x v="7"/>
    <s v="0-24"/>
    <x v="0"/>
    <s v="M"/>
    <s v="F00-F99"/>
    <n v="1"/>
    <x v="10"/>
  </r>
  <r>
    <x v="7"/>
    <s v="0-24"/>
    <x v="0"/>
    <s v="M"/>
    <s v="G00-G99"/>
    <n v="1"/>
    <x v="3"/>
  </r>
  <r>
    <x v="7"/>
    <s v="0-24"/>
    <x v="0"/>
    <s v="M"/>
    <s v="I00-I99"/>
    <n v="1"/>
    <x v="8"/>
  </r>
  <r>
    <x v="7"/>
    <s v="0-24"/>
    <x v="0"/>
    <s v="M"/>
    <s v="P00-P96"/>
    <n v="4"/>
    <x v="5"/>
  </r>
  <r>
    <x v="7"/>
    <s v="0-24"/>
    <x v="0"/>
    <s v="M"/>
    <s v="Q00-Q99"/>
    <n v="3"/>
    <x v="5"/>
  </r>
  <r>
    <x v="7"/>
    <s v="0-24"/>
    <x v="0"/>
    <s v="M"/>
    <s v="R00-R99"/>
    <n v="1"/>
    <x v="5"/>
  </r>
  <r>
    <x v="7"/>
    <s v="0-24"/>
    <x v="0"/>
    <s v="M"/>
    <s v="V01-Y98"/>
    <n v="11"/>
    <x v="6"/>
  </r>
  <r>
    <x v="7"/>
    <s v="25-44"/>
    <x v="0"/>
    <s v="F"/>
    <s v="C00-D48"/>
    <n v="7"/>
    <x v="1"/>
  </r>
  <r>
    <x v="7"/>
    <s v="25-44"/>
    <x v="0"/>
    <s v="F"/>
    <s v="G00-G99"/>
    <n v="1"/>
    <x v="3"/>
  </r>
  <r>
    <x v="7"/>
    <s v="25-44"/>
    <x v="0"/>
    <s v="F"/>
    <s v="I00-I99"/>
    <n v="2"/>
    <x v="8"/>
  </r>
  <r>
    <x v="7"/>
    <s v="25-44"/>
    <x v="0"/>
    <s v="F"/>
    <s v="J00-J99"/>
    <n v="1"/>
    <x v="4"/>
  </r>
  <r>
    <x v="7"/>
    <s v="25-44"/>
    <x v="0"/>
    <s v="F"/>
    <s v="K00-K93"/>
    <n v="3"/>
    <x v="9"/>
  </r>
  <r>
    <x v="7"/>
    <s v="25-44"/>
    <x v="0"/>
    <s v="F"/>
    <s v="R00-R99"/>
    <n v="2"/>
    <x v="5"/>
  </r>
  <r>
    <x v="7"/>
    <s v="25-44"/>
    <x v="0"/>
    <s v="F"/>
    <s v="V01-Y98"/>
    <n v="12"/>
    <x v="6"/>
  </r>
  <r>
    <x v="7"/>
    <s v="25-44"/>
    <x v="0"/>
    <s v="M"/>
    <s v="C00-D48"/>
    <n v="10"/>
    <x v="1"/>
  </r>
  <r>
    <x v="7"/>
    <s v="25-44"/>
    <x v="0"/>
    <s v="M"/>
    <s v="G00-G99"/>
    <n v="3"/>
    <x v="3"/>
  </r>
  <r>
    <x v="7"/>
    <s v="25-44"/>
    <x v="0"/>
    <s v="M"/>
    <s v="I00-I99"/>
    <n v="5"/>
    <x v="8"/>
  </r>
  <r>
    <x v="7"/>
    <s v="25-44"/>
    <x v="0"/>
    <s v="M"/>
    <s v="J00-J99"/>
    <n v="1"/>
    <x v="4"/>
  </r>
  <r>
    <x v="7"/>
    <s v="25-44"/>
    <x v="0"/>
    <s v="M"/>
    <s v="K00-K93"/>
    <n v="1"/>
    <x v="9"/>
  </r>
  <r>
    <x v="7"/>
    <s v="25-44"/>
    <x v="0"/>
    <s v="M"/>
    <s v="R00-R99"/>
    <n v="4"/>
    <x v="5"/>
  </r>
  <r>
    <x v="7"/>
    <s v="25-44"/>
    <x v="0"/>
    <s v="M"/>
    <s v="V01-Y98"/>
    <n v="37"/>
    <x v="6"/>
  </r>
  <r>
    <x v="7"/>
    <s v="45-64"/>
    <x v="0"/>
    <s v="F"/>
    <s v="A00-B99"/>
    <n v="3"/>
    <x v="0"/>
  </r>
  <r>
    <x v="7"/>
    <s v="45-64"/>
    <x v="0"/>
    <s v="F"/>
    <s v="C00-D48"/>
    <n v="118"/>
    <x v="1"/>
  </r>
  <r>
    <x v="7"/>
    <s v="45-64"/>
    <x v="0"/>
    <s v="F"/>
    <s v="E00-E90"/>
    <n v="3"/>
    <x v="2"/>
  </r>
  <r>
    <x v="7"/>
    <s v="45-64"/>
    <x v="0"/>
    <s v="F"/>
    <s v="F00-F99"/>
    <n v="4"/>
    <x v="10"/>
  </r>
  <r>
    <x v="7"/>
    <s v="45-64"/>
    <x v="0"/>
    <s v="F"/>
    <s v="G00-G99"/>
    <n v="4"/>
    <x v="3"/>
  </r>
  <r>
    <x v="7"/>
    <s v="45-64"/>
    <x v="0"/>
    <s v="F"/>
    <s v="I00-I99"/>
    <n v="28"/>
    <x v="8"/>
  </r>
  <r>
    <x v="7"/>
    <s v="45-64"/>
    <x v="0"/>
    <s v="F"/>
    <s v="J00-J99"/>
    <n v="12"/>
    <x v="4"/>
  </r>
  <r>
    <x v="7"/>
    <s v="45-64"/>
    <x v="0"/>
    <s v="F"/>
    <s v="K00-K93"/>
    <n v="21"/>
    <x v="9"/>
  </r>
  <r>
    <x v="7"/>
    <s v="45-64"/>
    <x v="0"/>
    <s v="F"/>
    <s v="N00-N99"/>
    <n v="2"/>
    <x v="11"/>
  </r>
  <r>
    <x v="7"/>
    <s v="45-64"/>
    <x v="0"/>
    <s v="F"/>
    <s v="Q00-Q99"/>
    <n v="1"/>
    <x v="5"/>
  </r>
  <r>
    <x v="7"/>
    <s v="45-64"/>
    <x v="0"/>
    <s v="F"/>
    <s v="R00-R99"/>
    <n v="7"/>
    <x v="5"/>
  </r>
  <r>
    <x v="7"/>
    <s v="45-64"/>
    <x v="0"/>
    <s v="F"/>
    <s v="V01-Y98"/>
    <n v="17"/>
    <x v="6"/>
  </r>
  <r>
    <x v="7"/>
    <s v="45-64"/>
    <x v="0"/>
    <s v="M"/>
    <s v="A00-B99"/>
    <n v="5"/>
    <x v="0"/>
  </r>
  <r>
    <x v="7"/>
    <s v="45-64"/>
    <x v="0"/>
    <s v="M"/>
    <s v="C00-D48"/>
    <n v="182"/>
    <x v="1"/>
  </r>
  <r>
    <x v="7"/>
    <s v="45-64"/>
    <x v="0"/>
    <s v="M"/>
    <s v="D50-D89"/>
    <n v="2"/>
    <x v="5"/>
  </r>
  <r>
    <x v="7"/>
    <s v="45-64"/>
    <x v="0"/>
    <s v="M"/>
    <s v="E00-E90"/>
    <n v="7"/>
    <x v="2"/>
  </r>
  <r>
    <x v="7"/>
    <s v="45-64"/>
    <x v="0"/>
    <s v="M"/>
    <s v="F00-F99"/>
    <n v="11"/>
    <x v="10"/>
  </r>
  <r>
    <x v="7"/>
    <s v="45-64"/>
    <x v="0"/>
    <s v="M"/>
    <s v="G00-G99"/>
    <n v="14"/>
    <x v="3"/>
  </r>
  <r>
    <x v="7"/>
    <s v="45-64"/>
    <x v="0"/>
    <s v="M"/>
    <s v="I00-I99"/>
    <n v="65"/>
    <x v="8"/>
  </r>
  <r>
    <x v="7"/>
    <s v="45-64"/>
    <x v="0"/>
    <s v="M"/>
    <s v="J00-J99"/>
    <n v="16"/>
    <x v="4"/>
  </r>
  <r>
    <x v="7"/>
    <s v="45-64"/>
    <x v="0"/>
    <s v="M"/>
    <s v="K00-K93"/>
    <n v="13"/>
    <x v="9"/>
  </r>
  <r>
    <x v="7"/>
    <s v="45-64"/>
    <x v="0"/>
    <s v="M"/>
    <s v="N00-N99"/>
    <n v="1"/>
    <x v="11"/>
  </r>
  <r>
    <x v="7"/>
    <s v="45-64"/>
    <x v="0"/>
    <s v="M"/>
    <s v="Q00-Q99"/>
    <n v="2"/>
    <x v="5"/>
  </r>
  <r>
    <x v="7"/>
    <s v="45-64"/>
    <x v="0"/>
    <s v="M"/>
    <s v="R00-R99"/>
    <n v="25"/>
    <x v="5"/>
  </r>
  <r>
    <x v="7"/>
    <s v="45-64"/>
    <x v="0"/>
    <s v="M"/>
    <s v="V01-Y98"/>
    <n v="57"/>
    <x v="6"/>
  </r>
  <r>
    <x v="7"/>
    <s v="65-74"/>
    <x v="1"/>
    <s v="F"/>
    <s v="A00-B99"/>
    <n v="4"/>
    <x v="0"/>
  </r>
  <r>
    <x v="7"/>
    <s v="65-74"/>
    <x v="1"/>
    <s v="F"/>
    <s v="C00-D48"/>
    <n v="132"/>
    <x v="1"/>
  </r>
  <r>
    <x v="7"/>
    <s v="65-74"/>
    <x v="1"/>
    <s v="F"/>
    <s v="D50-D89"/>
    <n v="3"/>
    <x v="5"/>
  </r>
  <r>
    <x v="7"/>
    <s v="65-74"/>
    <x v="1"/>
    <s v="F"/>
    <s v="E00-E90"/>
    <n v="3"/>
    <x v="2"/>
  </r>
  <r>
    <x v="7"/>
    <s v="65-74"/>
    <x v="1"/>
    <s v="F"/>
    <s v="F00-F99"/>
    <n v="7"/>
    <x v="10"/>
  </r>
  <r>
    <x v="7"/>
    <s v="65-74"/>
    <x v="1"/>
    <s v="F"/>
    <s v="G00-G99"/>
    <n v="17"/>
    <x v="3"/>
  </r>
  <r>
    <x v="7"/>
    <s v="65-74"/>
    <x v="1"/>
    <s v="F"/>
    <s v="I00-I99"/>
    <n v="40"/>
    <x v="8"/>
  </r>
  <r>
    <x v="7"/>
    <s v="65-74"/>
    <x v="1"/>
    <s v="F"/>
    <s v="J00-J99"/>
    <n v="14"/>
    <x v="4"/>
  </r>
  <r>
    <x v="7"/>
    <s v="65-74"/>
    <x v="1"/>
    <s v="F"/>
    <s v="K00-K93"/>
    <n v="10"/>
    <x v="9"/>
  </r>
  <r>
    <x v="7"/>
    <s v="65-74"/>
    <x v="1"/>
    <s v="F"/>
    <s v="N00-N99"/>
    <n v="7"/>
    <x v="11"/>
  </r>
  <r>
    <x v="7"/>
    <s v="65-74"/>
    <x v="1"/>
    <s v="F"/>
    <s v="R00-R99"/>
    <n v="8"/>
    <x v="5"/>
  </r>
  <r>
    <x v="7"/>
    <s v="65-74"/>
    <x v="1"/>
    <s v="F"/>
    <s v="V01-Y98"/>
    <n v="14"/>
    <x v="6"/>
  </r>
  <r>
    <x v="7"/>
    <s v="65-74"/>
    <x v="1"/>
    <s v="M"/>
    <s v="A00-B99"/>
    <n v="3"/>
    <x v="0"/>
  </r>
  <r>
    <x v="7"/>
    <s v="65-74"/>
    <x v="1"/>
    <s v="M"/>
    <s v="C00-D48"/>
    <n v="217"/>
    <x v="1"/>
  </r>
  <r>
    <x v="7"/>
    <s v="65-74"/>
    <x v="1"/>
    <s v="M"/>
    <s v="E00-E90"/>
    <n v="8"/>
    <x v="2"/>
  </r>
  <r>
    <x v="7"/>
    <s v="65-74"/>
    <x v="1"/>
    <s v="M"/>
    <s v="F00-F99"/>
    <n v="8"/>
    <x v="10"/>
  </r>
  <r>
    <x v="7"/>
    <s v="65-74"/>
    <x v="1"/>
    <s v="M"/>
    <s v="G00-G99"/>
    <n v="19"/>
    <x v="3"/>
  </r>
  <r>
    <x v="7"/>
    <s v="65-74"/>
    <x v="1"/>
    <s v="M"/>
    <s v="I00-I99"/>
    <n v="92"/>
    <x v="8"/>
  </r>
  <r>
    <x v="7"/>
    <s v="65-74"/>
    <x v="1"/>
    <s v="M"/>
    <s v="J00-J99"/>
    <n v="33"/>
    <x v="4"/>
  </r>
  <r>
    <x v="7"/>
    <s v="65-74"/>
    <x v="1"/>
    <s v="M"/>
    <s v="K00-K93"/>
    <n v="20"/>
    <x v="9"/>
  </r>
  <r>
    <x v="7"/>
    <s v="65-74"/>
    <x v="1"/>
    <s v="M"/>
    <s v="M00-M99"/>
    <n v="7"/>
    <x v="5"/>
  </r>
  <r>
    <x v="7"/>
    <s v="65-74"/>
    <x v="1"/>
    <s v="M"/>
    <s v="N00-N99"/>
    <n v="6"/>
    <x v="11"/>
  </r>
  <r>
    <x v="7"/>
    <s v="65-74"/>
    <x v="1"/>
    <s v="M"/>
    <s v="Q00-Q99"/>
    <n v="2"/>
    <x v="5"/>
  </r>
  <r>
    <x v="7"/>
    <s v="65-74"/>
    <x v="1"/>
    <s v="M"/>
    <s v="R00-R99"/>
    <n v="19"/>
    <x v="5"/>
  </r>
  <r>
    <x v="7"/>
    <s v="65-74"/>
    <x v="1"/>
    <s v="M"/>
    <s v="V01-Y98"/>
    <n v="21"/>
    <x v="6"/>
  </r>
  <r>
    <x v="7"/>
    <s v="75-84"/>
    <x v="1"/>
    <s v="F"/>
    <s v="A00-B99"/>
    <n v="6"/>
    <x v="0"/>
  </r>
  <r>
    <x v="7"/>
    <s v="75-84"/>
    <x v="1"/>
    <s v="F"/>
    <s v="C00-D48"/>
    <n v="174"/>
    <x v="1"/>
  </r>
  <r>
    <x v="7"/>
    <s v="75-84"/>
    <x v="1"/>
    <s v="F"/>
    <s v="D50-D89"/>
    <n v="1"/>
    <x v="5"/>
  </r>
  <r>
    <x v="7"/>
    <s v="75-84"/>
    <x v="1"/>
    <s v="F"/>
    <s v="E00-E90"/>
    <n v="14"/>
    <x v="2"/>
  </r>
  <r>
    <x v="7"/>
    <s v="75-84"/>
    <x v="1"/>
    <s v="F"/>
    <s v="F00-F99"/>
    <n v="36"/>
    <x v="10"/>
  </r>
  <r>
    <x v="7"/>
    <s v="75-84"/>
    <x v="1"/>
    <s v="F"/>
    <s v="G00-G99"/>
    <n v="57"/>
    <x v="3"/>
  </r>
  <r>
    <x v="7"/>
    <s v="75-84"/>
    <x v="1"/>
    <s v="F"/>
    <s v="I00-I99"/>
    <n v="171"/>
    <x v="8"/>
  </r>
  <r>
    <x v="7"/>
    <s v="75-84"/>
    <x v="1"/>
    <s v="F"/>
    <s v="J00-J99"/>
    <n v="44"/>
    <x v="4"/>
  </r>
  <r>
    <x v="7"/>
    <s v="75-84"/>
    <x v="1"/>
    <s v="F"/>
    <s v="K00-K93"/>
    <n v="23"/>
    <x v="9"/>
  </r>
  <r>
    <x v="7"/>
    <s v="75-84"/>
    <x v="1"/>
    <s v="F"/>
    <s v="L00-L99"/>
    <n v="1"/>
    <x v="5"/>
  </r>
  <r>
    <x v="7"/>
    <s v="75-84"/>
    <x v="1"/>
    <s v="F"/>
    <s v="M00-M99"/>
    <n v="6"/>
    <x v="5"/>
  </r>
  <r>
    <x v="7"/>
    <s v="75-84"/>
    <x v="1"/>
    <s v="F"/>
    <s v="N00-N99"/>
    <n v="14"/>
    <x v="11"/>
  </r>
  <r>
    <x v="7"/>
    <s v="75-84"/>
    <x v="1"/>
    <s v="F"/>
    <s v="Q00-Q99"/>
    <n v="1"/>
    <x v="5"/>
  </r>
  <r>
    <x v="7"/>
    <s v="75-84"/>
    <x v="1"/>
    <s v="F"/>
    <s v="R00-R99"/>
    <n v="26"/>
    <x v="5"/>
  </r>
  <r>
    <x v="7"/>
    <s v="75-84"/>
    <x v="1"/>
    <s v="F"/>
    <s v="V01-Y98"/>
    <n v="24"/>
    <x v="6"/>
  </r>
  <r>
    <x v="7"/>
    <s v="75-84"/>
    <x v="1"/>
    <s v="M"/>
    <s v="A00-B99"/>
    <n v="8"/>
    <x v="0"/>
  </r>
  <r>
    <x v="7"/>
    <s v="75-84"/>
    <x v="1"/>
    <s v="M"/>
    <s v="C00-D48"/>
    <n v="282"/>
    <x v="1"/>
  </r>
  <r>
    <x v="7"/>
    <s v="75-84"/>
    <x v="1"/>
    <s v="M"/>
    <s v="D50-D89"/>
    <n v="1"/>
    <x v="5"/>
  </r>
  <r>
    <x v="7"/>
    <s v="75-84"/>
    <x v="1"/>
    <s v="M"/>
    <s v="E00-E90"/>
    <n v="12"/>
    <x v="2"/>
  </r>
  <r>
    <x v="7"/>
    <s v="75-84"/>
    <x v="1"/>
    <s v="M"/>
    <s v="F00-F99"/>
    <n v="27"/>
    <x v="10"/>
  </r>
  <r>
    <x v="7"/>
    <s v="75-84"/>
    <x v="1"/>
    <s v="M"/>
    <s v="G00-G99"/>
    <n v="62"/>
    <x v="3"/>
  </r>
  <r>
    <x v="7"/>
    <s v="75-84"/>
    <x v="1"/>
    <s v="M"/>
    <s v="I00-I99"/>
    <n v="189"/>
    <x v="8"/>
  </r>
  <r>
    <x v="7"/>
    <s v="75-84"/>
    <x v="1"/>
    <s v="M"/>
    <s v="J00-J99"/>
    <n v="99"/>
    <x v="4"/>
  </r>
  <r>
    <x v="7"/>
    <s v="75-84"/>
    <x v="1"/>
    <s v="M"/>
    <s v="K00-K93"/>
    <n v="33"/>
    <x v="9"/>
  </r>
  <r>
    <x v="7"/>
    <s v="75-84"/>
    <x v="1"/>
    <s v="M"/>
    <s v="L00-L99"/>
    <n v="1"/>
    <x v="5"/>
  </r>
  <r>
    <x v="7"/>
    <s v="75-84"/>
    <x v="1"/>
    <s v="M"/>
    <s v="M00-M99"/>
    <n v="3"/>
    <x v="5"/>
  </r>
  <r>
    <x v="7"/>
    <s v="75-84"/>
    <x v="1"/>
    <s v="M"/>
    <s v="N00-N99"/>
    <n v="22"/>
    <x v="11"/>
  </r>
  <r>
    <x v="7"/>
    <s v="75-84"/>
    <x v="1"/>
    <s v="M"/>
    <s v="R00-R99"/>
    <n v="19"/>
    <x v="5"/>
  </r>
  <r>
    <x v="7"/>
    <s v="75-84"/>
    <x v="1"/>
    <s v="M"/>
    <s v="V01-Y98"/>
    <n v="27"/>
    <x v="6"/>
  </r>
  <r>
    <x v="7"/>
    <s v="85+"/>
    <x v="1"/>
    <s v="F"/>
    <s v="A00-B99"/>
    <n v="21"/>
    <x v="0"/>
  </r>
  <r>
    <x v="7"/>
    <s v="85+"/>
    <x v="1"/>
    <s v="F"/>
    <s v="C00-D48"/>
    <n v="160"/>
    <x v="1"/>
  </r>
  <r>
    <x v="7"/>
    <s v="85+"/>
    <x v="1"/>
    <s v="F"/>
    <s v="D50-D89"/>
    <n v="3"/>
    <x v="5"/>
  </r>
  <r>
    <x v="7"/>
    <s v="85+"/>
    <x v="1"/>
    <s v="F"/>
    <s v="E00-E90"/>
    <n v="34"/>
    <x v="2"/>
  </r>
  <r>
    <x v="7"/>
    <s v="85+"/>
    <x v="1"/>
    <s v="F"/>
    <s v="F00-F99"/>
    <n v="121"/>
    <x v="10"/>
  </r>
  <r>
    <x v="7"/>
    <s v="85+"/>
    <x v="1"/>
    <s v="F"/>
    <s v="G00-G99"/>
    <n v="69"/>
    <x v="3"/>
  </r>
  <r>
    <x v="7"/>
    <s v="85+"/>
    <x v="1"/>
    <s v="F"/>
    <s v="I00-I99"/>
    <n v="452"/>
    <x v="8"/>
  </r>
  <r>
    <x v="7"/>
    <s v="85+"/>
    <x v="1"/>
    <s v="F"/>
    <s v="J00-J99"/>
    <n v="94"/>
    <x v="4"/>
  </r>
  <r>
    <x v="7"/>
    <s v="85+"/>
    <x v="1"/>
    <s v="F"/>
    <s v="K00-K93"/>
    <n v="42"/>
    <x v="9"/>
  </r>
  <r>
    <x v="7"/>
    <s v="85+"/>
    <x v="1"/>
    <s v="F"/>
    <s v="L00-L99"/>
    <n v="7"/>
    <x v="5"/>
  </r>
  <r>
    <x v="7"/>
    <s v="85+"/>
    <x v="1"/>
    <s v="F"/>
    <s v="M00-M99"/>
    <n v="9"/>
    <x v="5"/>
  </r>
  <r>
    <x v="7"/>
    <s v="85+"/>
    <x v="1"/>
    <s v="F"/>
    <s v="N00-N99"/>
    <n v="43"/>
    <x v="11"/>
  </r>
  <r>
    <x v="7"/>
    <s v="85+"/>
    <x v="1"/>
    <s v="F"/>
    <s v="R00-R99"/>
    <n v="84"/>
    <x v="5"/>
  </r>
  <r>
    <x v="7"/>
    <s v="85+"/>
    <x v="1"/>
    <s v="F"/>
    <s v="V01-Y98"/>
    <n v="54"/>
    <x v="6"/>
  </r>
  <r>
    <x v="7"/>
    <s v="85+"/>
    <x v="1"/>
    <s v="M"/>
    <s v="A00-B99"/>
    <n v="13"/>
    <x v="0"/>
  </r>
  <r>
    <x v="7"/>
    <s v="85+"/>
    <x v="1"/>
    <s v="M"/>
    <s v="C00-D48"/>
    <n v="167"/>
    <x v="1"/>
  </r>
  <r>
    <x v="7"/>
    <s v="85+"/>
    <x v="1"/>
    <s v="M"/>
    <s v="D50-D89"/>
    <n v="5"/>
    <x v="5"/>
  </r>
  <r>
    <x v="7"/>
    <s v="85+"/>
    <x v="1"/>
    <s v="M"/>
    <s v="E00-E90"/>
    <n v="13"/>
    <x v="2"/>
  </r>
  <r>
    <x v="7"/>
    <s v="85+"/>
    <x v="1"/>
    <s v="M"/>
    <s v="F00-F99"/>
    <n v="42"/>
    <x v="10"/>
  </r>
  <r>
    <x v="7"/>
    <s v="85+"/>
    <x v="1"/>
    <s v="M"/>
    <s v="G00-G99"/>
    <n v="29"/>
    <x v="3"/>
  </r>
  <r>
    <x v="7"/>
    <s v="85+"/>
    <x v="1"/>
    <s v="M"/>
    <s v="I00-I99"/>
    <n v="217"/>
    <x v="8"/>
  </r>
  <r>
    <x v="7"/>
    <s v="85+"/>
    <x v="1"/>
    <s v="M"/>
    <s v="J00-J99"/>
    <n v="94"/>
    <x v="4"/>
  </r>
  <r>
    <x v="7"/>
    <s v="85+"/>
    <x v="1"/>
    <s v="M"/>
    <s v="K00-K93"/>
    <n v="26"/>
    <x v="9"/>
  </r>
  <r>
    <x v="7"/>
    <s v="85+"/>
    <x v="1"/>
    <s v="M"/>
    <s v="L00-L99"/>
    <n v="2"/>
    <x v="5"/>
  </r>
  <r>
    <x v="7"/>
    <s v="85+"/>
    <x v="1"/>
    <s v="M"/>
    <s v="M00-M99"/>
    <n v="3"/>
    <x v="5"/>
  </r>
  <r>
    <x v="7"/>
    <s v="85+"/>
    <x v="1"/>
    <s v="M"/>
    <s v="N00-N99"/>
    <n v="30"/>
    <x v="11"/>
  </r>
  <r>
    <x v="7"/>
    <s v="85+"/>
    <x v="1"/>
    <s v="M"/>
    <s v="R00-R99"/>
    <n v="34"/>
    <x v="5"/>
  </r>
  <r>
    <x v="7"/>
    <s v="85+"/>
    <x v="1"/>
    <s v="M"/>
    <s v="V01-Y98"/>
    <n v="29"/>
    <x v="6"/>
  </r>
  <r>
    <x v="8"/>
    <s v="0-24"/>
    <x v="0"/>
    <s v="F"/>
    <s v="C00-D48"/>
    <n v="2"/>
    <x v="1"/>
  </r>
  <r>
    <x v="8"/>
    <s v="0-24"/>
    <x v="0"/>
    <s v="F"/>
    <s v="D50-D89"/>
    <n v="1"/>
    <x v="5"/>
  </r>
  <r>
    <x v="8"/>
    <s v="0-24"/>
    <x v="0"/>
    <s v="F"/>
    <s v="F00-F99"/>
    <n v="1"/>
    <x v="10"/>
  </r>
  <r>
    <x v="8"/>
    <s v="0-24"/>
    <x v="0"/>
    <s v="F"/>
    <s v="G00-G99"/>
    <n v="1"/>
    <x v="3"/>
  </r>
  <r>
    <x v="8"/>
    <s v="0-24"/>
    <x v="0"/>
    <s v="F"/>
    <s v="P00-P96"/>
    <n v="4"/>
    <x v="5"/>
  </r>
  <r>
    <x v="8"/>
    <s v="0-24"/>
    <x v="0"/>
    <s v="F"/>
    <s v="Q00-Q99"/>
    <n v="3"/>
    <x v="5"/>
  </r>
  <r>
    <x v="8"/>
    <s v="0-24"/>
    <x v="0"/>
    <s v="F"/>
    <s v="R00-R99"/>
    <n v="3"/>
    <x v="5"/>
  </r>
  <r>
    <x v="8"/>
    <s v="0-24"/>
    <x v="0"/>
    <s v="M"/>
    <s v="E00-E90"/>
    <n v="1"/>
    <x v="2"/>
  </r>
  <r>
    <x v="8"/>
    <s v="0-24"/>
    <x v="0"/>
    <s v="M"/>
    <s v="G00-G99"/>
    <n v="2"/>
    <x v="3"/>
  </r>
  <r>
    <x v="8"/>
    <s v="0-24"/>
    <x v="0"/>
    <s v="M"/>
    <s v="P00-P96"/>
    <n v="1"/>
    <x v="5"/>
  </r>
  <r>
    <x v="8"/>
    <s v="0-24"/>
    <x v="0"/>
    <s v="M"/>
    <s v="Q00-Q99"/>
    <n v="2"/>
    <x v="5"/>
  </r>
  <r>
    <x v="8"/>
    <s v="0-24"/>
    <x v="0"/>
    <s v="M"/>
    <s v="R00-R99"/>
    <n v="4"/>
    <x v="5"/>
  </r>
  <r>
    <x v="8"/>
    <s v="0-24"/>
    <x v="0"/>
    <s v="M"/>
    <s v="V01-Y98"/>
    <n v="9"/>
    <x v="6"/>
  </r>
  <r>
    <x v="8"/>
    <s v="25-44"/>
    <x v="0"/>
    <s v="F"/>
    <s v="C00-D48"/>
    <n v="7"/>
    <x v="1"/>
  </r>
  <r>
    <x v="8"/>
    <s v="25-44"/>
    <x v="0"/>
    <s v="F"/>
    <s v="E00-E90"/>
    <n v="1"/>
    <x v="2"/>
  </r>
  <r>
    <x v="8"/>
    <s v="25-44"/>
    <x v="0"/>
    <s v="F"/>
    <s v="F00-F99"/>
    <n v="2"/>
    <x v="10"/>
  </r>
  <r>
    <x v="8"/>
    <s v="25-44"/>
    <x v="0"/>
    <s v="F"/>
    <s v="I00-I99"/>
    <n v="5"/>
    <x v="8"/>
  </r>
  <r>
    <x v="8"/>
    <s v="25-44"/>
    <x v="0"/>
    <s v="F"/>
    <s v="R00-R99"/>
    <n v="3"/>
    <x v="5"/>
  </r>
  <r>
    <x v="8"/>
    <s v="25-44"/>
    <x v="0"/>
    <s v="F"/>
    <s v="V01-Y98"/>
    <n v="12"/>
    <x v="6"/>
  </r>
  <r>
    <x v="8"/>
    <s v="25-44"/>
    <x v="0"/>
    <s v="M"/>
    <s v="A00-B99"/>
    <n v="1"/>
    <x v="0"/>
  </r>
  <r>
    <x v="8"/>
    <s v="25-44"/>
    <x v="0"/>
    <s v="M"/>
    <s v="C00-D48"/>
    <n v="17"/>
    <x v="1"/>
  </r>
  <r>
    <x v="8"/>
    <s v="25-44"/>
    <x v="0"/>
    <s v="M"/>
    <s v="D50-D89"/>
    <n v="1"/>
    <x v="5"/>
  </r>
  <r>
    <x v="8"/>
    <s v="25-44"/>
    <x v="0"/>
    <s v="M"/>
    <s v="F00-F99"/>
    <n v="1"/>
    <x v="10"/>
  </r>
  <r>
    <x v="8"/>
    <s v="25-44"/>
    <x v="0"/>
    <s v="M"/>
    <s v="I00-I99"/>
    <n v="2"/>
    <x v="8"/>
  </r>
  <r>
    <x v="8"/>
    <s v="25-44"/>
    <x v="0"/>
    <s v="M"/>
    <s v="K00-K93"/>
    <n v="1"/>
    <x v="9"/>
  </r>
  <r>
    <x v="8"/>
    <s v="25-44"/>
    <x v="0"/>
    <s v="M"/>
    <s v="M00-M99"/>
    <n v="1"/>
    <x v="5"/>
  </r>
  <r>
    <x v="8"/>
    <s v="25-44"/>
    <x v="0"/>
    <s v="M"/>
    <s v="R00-R99"/>
    <n v="9"/>
    <x v="5"/>
  </r>
  <r>
    <x v="8"/>
    <s v="25-44"/>
    <x v="0"/>
    <s v="M"/>
    <s v="V01-Y98"/>
    <n v="33"/>
    <x v="6"/>
  </r>
  <r>
    <x v="8"/>
    <s v="45-64"/>
    <x v="0"/>
    <s v="F"/>
    <s v="A00-B99"/>
    <n v="4"/>
    <x v="0"/>
  </r>
  <r>
    <x v="8"/>
    <s v="45-64"/>
    <x v="0"/>
    <s v="F"/>
    <s v="C00-D48"/>
    <n v="113"/>
    <x v="1"/>
  </r>
  <r>
    <x v="8"/>
    <s v="45-64"/>
    <x v="0"/>
    <s v="F"/>
    <s v="D50-D89"/>
    <n v="1"/>
    <x v="5"/>
  </r>
  <r>
    <x v="8"/>
    <s v="45-64"/>
    <x v="0"/>
    <s v="F"/>
    <s v="E00-E90"/>
    <n v="3"/>
    <x v="2"/>
  </r>
  <r>
    <x v="8"/>
    <s v="45-64"/>
    <x v="0"/>
    <s v="F"/>
    <s v="F00-F99"/>
    <n v="6"/>
    <x v="10"/>
  </r>
  <r>
    <x v="8"/>
    <s v="45-64"/>
    <x v="0"/>
    <s v="F"/>
    <s v="G00-G99"/>
    <n v="2"/>
    <x v="3"/>
  </r>
  <r>
    <x v="8"/>
    <s v="45-64"/>
    <x v="0"/>
    <s v="F"/>
    <s v="I00-I99"/>
    <n v="33"/>
    <x v="8"/>
  </r>
  <r>
    <x v="8"/>
    <s v="45-64"/>
    <x v="0"/>
    <s v="F"/>
    <s v="J00-J99"/>
    <n v="8"/>
    <x v="4"/>
  </r>
  <r>
    <x v="8"/>
    <s v="45-64"/>
    <x v="0"/>
    <s v="F"/>
    <s v="K00-K93"/>
    <n v="10"/>
    <x v="9"/>
  </r>
  <r>
    <x v="8"/>
    <s v="45-64"/>
    <x v="0"/>
    <s v="F"/>
    <s v="M00-M99"/>
    <n v="1"/>
    <x v="5"/>
  </r>
  <r>
    <x v="8"/>
    <s v="45-64"/>
    <x v="0"/>
    <s v="F"/>
    <s v="N00-N99"/>
    <n v="1"/>
    <x v="11"/>
  </r>
  <r>
    <x v="8"/>
    <s v="45-64"/>
    <x v="0"/>
    <s v="F"/>
    <s v="R00-R99"/>
    <n v="12"/>
    <x v="5"/>
  </r>
  <r>
    <x v="8"/>
    <s v="45-64"/>
    <x v="0"/>
    <s v="F"/>
    <s v="V01-Y98"/>
    <n v="30"/>
    <x v="6"/>
  </r>
  <r>
    <x v="8"/>
    <s v="45-64"/>
    <x v="0"/>
    <s v="M"/>
    <s v="A00-B99"/>
    <n v="2"/>
    <x v="0"/>
  </r>
  <r>
    <x v="8"/>
    <s v="45-64"/>
    <x v="0"/>
    <s v="M"/>
    <s v="C00-D48"/>
    <n v="138"/>
    <x v="1"/>
  </r>
  <r>
    <x v="8"/>
    <s v="45-64"/>
    <x v="0"/>
    <s v="M"/>
    <s v="D50-D89"/>
    <n v="1"/>
    <x v="5"/>
  </r>
  <r>
    <x v="8"/>
    <s v="45-64"/>
    <x v="0"/>
    <s v="M"/>
    <s v="E00-E90"/>
    <n v="5"/>
    <x v="2"/>
  </r>
  <r>
    <x v="8"/>
    <s v="45-64"/>
    <x v="0"/>
    <s v="M"/>
    <s v="F00-F99"/>
    <n v="8"/>
    <x v="10"/>
  </r>
  <r>
    <x v="8"/>
    <s v="45-64"/>
    <x v="0"/>
    <s v="M"/>
    <s v="G00-G99"/>
    <n v="18"/>
    <x v="3"/>
  </r>
  <r>
    <x v="8"/>
    <s v="45-64"/>
    <x v="0"/>
    <s v="M"/>
    <s v="I00-I99"/>
    <n v="57"/>
    <x v="8"/>
  </r>
  <r>
    <x v="8"/>
    <s v="45-64"/>
    <x v="0"/>
    <s v="M"/>
    <s v="J00-J99"/>
    <n v="16"/>
    <x v="4"/>
  </r>
  <r>
    <x v="8"/>
    <s v="45-64"/>
    <x v="0"/>
    <s v="M"/>
    <s v="K00-K93"/>
    <n v="30"/>
    <x v="9"/>
  </r>
  <r>
    <x v="8"/>
    <s v="45-64"/>
    <x v="0"/>
    <s v="M"/>
    <s v="N00-N99"/>
    <n v="2"/>
    <x v="11"/>
  </r>
  <r>
    <x v="8"/>
    <s v="45-64"/>
    <x v="0"/>
    <s v="M"/>
    <s v="Q00-Q99"/>
    <n v="1"/>
    <x v="5"/>
  </r>
  <r>
    <x v="8"/>
    <s v="45-64"/>
    <x v="0"/>
    <s v="M"/>
    <s v="R00-R99"/>
    <n v="21"/>
    <x v="5"/>
  </r>
  <r>
    <x v="8"/>
    <s v="45-64"/>
    <x v="0"/>
    <s v="M"/>
    <s v="V01-Y98"/>
    <n v="37"/>
    <x v="6"/>
  </r>
  <r>
    <x v="8"/>
    <s v="65-74"/>
    <x v="1"/>
    <s v="F"/>
    <s v="A00-B99"/>
    <n v="2"/>
    <x v="0"/>
  </r>
  <r>
    <x v="8"/>
    <s v="65-74"/>
    <x v="1"/>
    <s v="F"/>
    <s v="C00-D48"/>
    <n v="147"/>
    <x v="1"/>
  </r>
  <r>
    <x v="8"/>
    <s v="65-74"/>
    <x v="1"/>
    <s v="F"/>
    <s v="D50-D89"/>
    <n v="1"/>
    <x v="5"/>
  </r>
  <r>
    <x v="8"/>
    <s v="65-74"/>
    <x v="1"/>
    <s v="F"/>
    <s v="E00-E90"/>
    <n v="6"/>
    <x v="2"/>
  </r>
  <r>
    <x v="8"/>
    <s v="65-74"/>
    <x v="1"/>
    <s v="F"/>
    <s v="F00-F99"/>
    <n v="5"/>
    <x v="10"/>
  </r>
  <r>
    <x v="8"/>
    <s v="65-74"/>
    <x v="1"/>
    <s v="F"/>
    <s v="G00-G99"/>
    <n v="13"/>
    <x v="3"/>
  </r>
  <r>
    <x v="8"/>
    <s v="65-74"/>
    <x v="1"/>
    <s v="F"/>
    <s v="I00-I99"/>
    <n v="48"/>
    <x v="8"/>
  </r>
  <r>
    <x v="8"/>
    <s v="65-74"/>
    <x v="1"/>
    <s v="F"/>
    <s v="J00-J99"/>
    <n v="19"/>
    <x v="4"/>
  </r>
  <r>
    <x v="8"/>
    <s v="65-74"/>
    <x v="1"/>
    <s v="F"/>
    <s v="K00-K93"/>
    <n v="13"/>
    <x v="9"/>
  </r>
  <r>
    <x v="8"/>
    <s v="65-74"/>
    <x v="1"/>
    <s v="F"/>
    <s v="L00-L99"/>
    <n v="1"/>
    <x v="5"/>
  </r>
  <r>
    <x v="8"/>
    <s v="65-74"/>
    <x v="1"/>
    <s v="F"/>
    <s v="M00-M99"/>
    <n v="1"/>
    <x v="5"/>
  </r>
  <r>
    <x v="8"/>
    <s v="65-74"/>
    <x v="1"/>
    <s v="F"/>
    <s v="N00-N99"/>
    <n v="4"/>
    <x v="11"/>
  </r>
  <r>
    <x v="8"/>
    <s v="65-74"/>
    <x v="1"/>
    <s v="F"/>
    <s v="R00-R99"/>
    <n v="11"/>
    <x v="5"/>
  </r>
  <r>
    <x v="8"/>
    <s v="65-74"/>
    <x v="1"/>
    <s v="F"/>
    <s v="V01-Y98"/>
    <n v="13"/>
    <x v="6"/>
  </r>
  <r>
    <x v="8"/>
    <s v="65-74"/>
    <x v="1"/>
    <s v="M"/>
    <s v="A00-B99"/>
    <n v="2"/>
    <x v="0"/>
  </r>
  <r>
    <x v="8"/>
    <s v="65-74"/>
    <x v="1"/>
    <s v="M"/>
    <s v="C00-D48"/>
    <n v="199"/>
    <x v="1"/>
  </r>
  <r>
    <x v="8"/>
    <s v="65-74"/>
    <x v="1"/>
    <s v="M"/>
    <s v="D50-D89"/>
    <n v="1"/>
    <x v="5"/>
  </r>
  <r>
    <x v="8"/>
    <s v="65-74"/>
    <x v="1"/>
    <s v="M"/>
    <s v="E00-E90"/>
    <n v="7"/>
    <x v="2"/>
  </r>
  <r>
    <x v="8"/>
    <s v="65-74"/>
    <x v="1"/>
    <s v="M"/>
    <s v="F00-F99"/>
    <n v="8"/>
    <x v="10"/>
  </r>
  <r>
    <x v="8"/>
    <s v="65-74"/>
    <x v="1"/>
    <s v="M"/>
    <s v="G00-G99"/>
    <n v="24"/>
    <x v="3"/>
  </r>
  <r>
    <x v="8"/>
    <s v="65-74"/>
    <x v="1"/>
    <s v="M"/>
    <s v="I00-I99"/>
    <n v="82"/>
    <x v="8"/>
  </r>
  <r>
    <x v="8"/>
    <s v="65-74"/>
    <x v="1"/>
    <s v="M"/>
    <s v="J00-J99"/>
    <n v="38"/>
    <x v="4"/>
  </r>
  <r>
    <x v="8"/>
    <s v="65-74"/>
    <x v="1"/>
    <s v="M"/>
    <s v="K00-K93"/>
    <n v="22"/>
    <x v="9"/>
  </r>
  <r>
    <x v="8"/>
    <s v="65-74"/>
    <x v="1"/>
    <s v="M"/>
    <s v="N00-N99"/>
    <n v="6"/>
    <x v="11"/>
  </r>
  <r>
    <x v="8"/>
    <s v="65-74"/>
    <x v="1"/>
    <s v="M"/>
    <s v="Q00-Q99"/>
    <n v="1"/>
    <x v="5"/>
  </r>
  <r>
    <x v="8"/>
    <s v="65-74"/>
    <x v="1"/>
    <s v="M"/>
    <s v="R00-R99"/>
    <n v="18"/>
    <x v="5"/>
  </r>
  <r>
    <x v="8"/>
    <s v="65-74"/>
    <x v="1"/>
    <s v="M"/>
    <s v="V01-Y98"/>
    <n v="19"/>
    <x v="6"/>
  </r>
  <r>
    <x v="8"/>
    <s v="75-84"/>
    <x v="1"/>
    <s v="F"/>
    <s v="A00-B99"/>
    <n v="6"/>
    <x v="0"/>
  </r>
  <r>
    <x v="8"/>
    <s v="75-84"/>
    <x v="1"/>
    <s v="F"/>
    <s v="C00-D48"/>
    <n v="182"/>
    <x v="1"/>
  </r>
  <r>
    <x v="8"/>
    <s v="75-84"/>
    <x v="1"/>
    <s v="F"/>
    <s v="D50-D89"/>
    <n v="1"/>
    <x v="5"/>
  </r>
  <r>
    <x v="8"/>
    <s v="75-84"/>
    <x v="1"/>
    <s v="F"/>
    <s v="E00-E90"/>
    <n v="14"/>
    <x v="2"/>
  </r>
  <r>
    <x v="8"/>
    <s v="75-84"/>
    <x v="1"/>
    <s v="F"/>
    <s v="F00-F99"/>
    <n v="49"/>
    <x v="10"/>
  </r>
  <r>
    <x v="8"/>
    <s v="75-84"/>
    <x v="1"/>
    <s v="F"/>
    <s v="G00-G99"/>
    <n v="40"/>
    <x v="3"/>
  </r>
  <r>
    <x v="8"/>
    <s v="75-84"/>
    <x v="1"/>
    <s v="F"/>
    <s v="I00-I99"/>
    <n v="160"/>
    <x v="8"/>
  </r>
  <r>
    <x v="8"/>
    <s v="75-84"/>
    <x v="1"/>
    <s v="F"/>
    <s v="J00-J99"/>
    <n v="40"/>
    <x v="4"/>
  </r>
  <r>
    <x v="8"/>
    <s v="75-84"/>
    <x v="1"/>
    <s v="F"/>
    <s v="K00-K93"/>
    <n v="21"/>
    <x v="9"/>
  </r>
  <r>
    <x v="8"/>
    <s v="75-84"/>
    <x v="1"/>
    <s v="F"/>
    <s v="L00-L99"/>
    <n v="2"/>
    <x v="5"/>
  </r>
  <r>
    <x v="8"/>
    <s v="75-84"/>
    <x v="1"/>
    <s v="F"/>
    <s v="M00-M99"/>
    <n v="4"/>
    <x v="5"/>
  </r>
  <r>
    <x v="8"/>
    <s v="75-84"/>
    <x v="1"/>
    <s v="F"/>
    <s v="N00-N99"/>
    <n v="14"/>
    <x v="11"/>
  </r>
  <r>
    <x v="8"/>
    <s v="75-84"/>
    <x v="1"/>
    <s v="F"/>
    <s v="R00-R99"/>
    <n v="24"/>
    <x v="5"/>
  </r>
  <r>
    <x v="8"/>
    <s v="75-84"/>
    <x v="1"/>
    <s v="F"/>
    <s v="V01-Y98"/>
    <n v="22"/>
    <x v="6"/>
  </r>
  <r>
    <x v="8"/>
    <s v="75-84"/>
    <x v="1"/>
    <s v="M"/>
    <s v="A00-B99"/>
    <n v="13"/>
    <x v="0"/>
  </r>
  <r>
    <x v="8"/>
    <s v="75-84"/>
    <x v="1"/>
    <s v="M"/>
    <s v="C00-D48"/>
    <n v="250"/>
    <x v="1"/>
  </r>
  <r>
    <x v="8"/>
    <s v="75-84"/>
    <x v="1"/>
    <s v="M"/>
    <s v="D50-D89"/>
    <n v="1"/>
    <x v="5"/>
  </r>
  <r>
    <x v="8"/>
    <s v="75-84"/>
    <x v="1"/>
    <s v="M"/>
    <s v="E00-E90"/>
    <n v="13"/>
    <x v="2"/>
  </r>
  <r>
    <x v="8"/>
    <s v="75-84"/>
    <x v="1"/>
    <s v="M"/>
    <s v="F00-F99"/>
    <n v="38"/>
    <x v="10"/>
  </r>
  <r>
    <x v="8"/>
    <s v="75-84"/>
    <x v="1"/>
    <s v="M"/>
    <s v="G00-G99"/>
    <n v="37"/>
    <x v="3"/>
  </r>
  <r>
    <x v="8"/>
    <s v="75-84"/>
    <x v="1"/>
    <s v="M"/>
    <s v="I00-I99"/>
    <n v="157"/>
    <x v="8"/>
  </r>
  <r>
    <x v="8"/>
    <s v="75-84"/>
    <x v="1"/>
    <s v="M"/>
    <s v="J00-J99"/>
    <n v="73"/>
    <x v="4"/>
  </r>
  <r>
    <x v="8"/>
    <s v="75-84"/>
    <x v="1"/>
    <s v="M"/>
    <s v="K00-K93"/>
    <n v="23"/>
    <x v="9"/>
  </r>
  <r>
    <x v="8"/>
    <s v="75-84"/>
    <x v="1"/>
    <s v="M"/>
    <s v="L00-L99"/>
    <n v="1"/>
    <x v="5"/>
  </r>
  <r>
    <x v="8"/>
    <s v="75-84"/>
    <x v="1"/>
    <s v="M"/>
    <s v="M00-M99"/>
    <n v="2"/>
    <x v="5"/>
  </r>
  <r>
    <x v="8"/>
    <s v="75-84"/>
    <x v="1"/>
    <s v="M"/>
    <s v="N00-N99"/>
    <n v="12"/>
    <x v="11"/>
  </r>
  <r>
    <x v="8"/>
    <s v="75-84"/>
    <x v="1"/>
    <s v="M"/>
    <s v="Q00-Q99"/>
    <n v="1"/>
    <x v="5"/>
  </r>
  <r>
    <x v="8"/>
    <s v="75-84"/>
    <x v="1"/>
    <s v="M"/>
    <s v="R00-R99"/>
    <n v="26"/>
    <x v="5"/>
  </r>
  <r>
    <x v="8"/>
    <s v="75-84"/>
    <x v="1"/>
    <s v="M"/>
    <s v="V01-Y98"/>
    <n v="32"/>
    <x v="6"/>
  </r>
  <r>
    <x v="8"/>
    <s v="85+"/>
    <x v="1"/>
    <s v="F"/>
    <s v="A00-B99"/>
    <n v="26"/>
    <x v="0"/>
  </r>
  <r>
    <x v="8"/>
    <s v="85+"/>
    <x v="1"/>
    <s v="F"/>
    <s v="C00-D48"/>
    <n v="159"/>
    <x v="1"/>
  </r>
  <r>
    <x v="8"/>
    <s v="85+"/>
    <x v="1"/>
    <s v="F"/>
    <s v="D50-D89"/>
    <n v="7"/>
    <x v="5"/>
  </r>
  <r>
    <x v="8"/>
    <s v="85+"/>
    <x v="1"/>
    <s v="F"/>
    <s v="E00-E90"/>
    <n v="25"/>
    <x v="2"/>
  </r>
  <r>
    <x v="8"/>
    <s v="85+"/>
    <x v="1"/>
    <s v="F"/>
    <s v="F00-F99"/>
    <n v="109"/>
    <x v="10"/>
  </r>
  <r>
    <x v="8"/>
    <s v="85+"/>
    <x v="1"/>
    <s v="F"/>
    <s v="G00-G99"/>
    <n v="62"/>
    <x v="3"/>
  </r>
  <r>
    <x v="8"/>
    <s v="85+"/>
    <x v="1"/>
    <s v="F"/>
    <s v="H00-H59"/>
    <n v="2"/>
    <x v="5"/>
  </r>
  <r>
    <x v="8"/>
    <s v="85+"/>
    <x v="1"/>
    <s v="F"/>
    <s v="I00-I99"/>
    <n v="457"/>
    <x v="8"/>
  </r>
  <r>
    <x v="8"/>
    <s v="85+"/>
    <x v="1"/>
    <s v="F"/>
    <s v="J00-J99"/>
    <n v="101"/>
    <x v="4"/>
  </r>
  <r>
    <x v="8"/>
    <s v="85+"/>
    <x v="1"/>
    <s v="F"/>
    <s v="K00-K93"/>
    <n v="53"/>
    <x v="9"/>
  </r>
  <r>
    <x v="8"/>
    <s v="85+"/>
    <x v="1"/>
    <s v="F"/>
    <s v="L00-L99"/>
    <n v="6"/>
    <x v="5"/>
  </r>
  <r>
    <x v="8"/>
    <s v="85+"/>
    <x v="1"/>
    <s v="F"/>
    <s v="M00-M99"/>
    <n v="5"/>
    <x v="5"/>
  </r>
  <r>
    <x v="8"/>
    <s v="85+"/>
    <x v="1"/>
    <s v="F"/>
    <s v="N00-N99"/>
    <n v="46"/>
    <x v="11"/>
  </r>
  <r>
    <x v="8"/>
    <s v="85+"/>
    <x v="1"/>
    <s v="F"/>
    <s v="R00-R99"/>
    <n v="110"/>
    <x v="5"/>
  </r>
  <r>
    <x v="8"/>
    <s v="85+"/>
    <x v="1"/>
    <s v="F"/>
    <s v="V01-Y98"/>
    <n v="51"/>
    <x v="6"/>
  </r>
  <r>
    <x v="8"/>
    <s v="85+"/>
    <x v="1"/>
    <s v="M"/>
    <s v="A00-B99"/>
    <n v="9"/>
    <x v="0"/>
  </r>
  <r>
    <x v="8"/>
    <s v="85+"/>
    <x v="1"/>
    <s v="M"/>
    <s v="C00-D48"/>
    <n v="156"/>
    <x v="1"/>
  </r>
  <r>
    <x v="8"/>
    <s v="85+"/>
    <x v="1"/>
    <s v="M"/>
    <s v="D50-D89"/>
    <n v="4"/>
    <x v="5"/>
  </r>
  <r>
    <x v="8"/>
    <s v="85+"/>
    <x v="1"/>
    <s v="M"/>
    <s v="E00-E90"/>
    <n v="11"/>
    <x v="2"/>
  </r>
  <r>
    <x v="8"/>
    <s v="85+"/>
    <x v="1"/>
    <s v="M"/>
    <s v="F00-F99"/>
    <n v="52"/>
    <x v="10"/>
  </r>
  <r>
    <x v="8"/>
    <s v="85+"/>
    <x v="1"/>
    <s v="M"/>
    <s v="G00-G99"/>
    <n v="39"/>
    <x v="3"/>
  </r>
  <r>
    <x v="8"/>
    <s v="85+"/>
    <x v="1"/>
    <s v="M"/>
    <s v="H00-H59"/>
    <n v="1"/>
    <x v="5"/>
  </r>
  <r>
    <x v="8"/>
    <s v="85+"/>
    <x v="1"/>
    <s v="M"/>
    <s v="I00-I99"/>
    <n v="237"/>
    <x v="8"/>
  </r>
  <r>
    <x v="8"/>
    <s v="85+"/>
    <x v="1"/>
    <s v="M"/>
    <s v="J00-J99"/>
    <n v="98"/>
    <x v="4"/>
  </r>
  <r>
    <x v="8"/>
    <s v="85+"/>
    <x v="1"/>
    <s v="M"/>
    <s v="K00-K93"/>
    <n v="22"/>
    <x v="9"/>
  </r>
  <r>
    <x v="8"/>
    <s v="85+"/>
    <x v="1"/>
    <s v="M"/>
    <s v="L00-L99"/>
    <n v="5"/>
    <x v="5"/>
  </r>
  <r>
    <x v="8"/>
    <s v="85+"/>
    <x v="1"/>
    <s v="M"/>
    <s v="M00-M99"/>
    <n v="2"/>
    <x v="5"/>
  </r>
  <r>
    <x v="8"/>
    <s v="85+"/>
    <x v="1"/>
    <s v="M"/>
    <s v="N00-N99"/>
    <n v="33"/>
    <x v="11"/>
  </r>
  <r>
    <x v="8"/>
    <s v="85+"/>
    <x v="1"/>
    <s v="M"/>
    <s v="Q00-Q99"/>
    <n v="1"/>
    <x v="5"/>
  </r>
  <r>
    <x v="8"/>
    <s v="85+"/>
    <x v="1"/>
    <s v="M"/>
    <s v="R00-R99"/>
    <n v="35"/>
    <x v="5"/>
  </r>
  <r>
    <x v="8"/>
    <s v="85+"/>
    <x v="1"/>
    <s v="M"/>
    <s v="V01-Y98"/>
    <n v="36"/>
    <x v="6"/>
  </r>
  <r>
    <x v="0"/>
    <s v="0-24"/>
    <x v="0"/>
    <s v="F"/>
    <s v="A00-B99"/>
    <n v="1"/>
    <x v="0"/>
  </r>
  <r>
    <x v="0"/>
    <s v="0-24"/>
    <x v="0"/>
    <s v="F"/>
    <s v="C00-D48"/>
    <n v="2"/>
    <x v="1"/>
  </r>
  <r>
    <x v="0"/>
    <s v="0-24"/>
    <x v="0"/>
    <s v="F"/>
    <s v="F00-F99"/>
    <n v="1"/>
    <x v="10"/>
  </r>
  <r>
    <x v="0"/>
    <s v="0-24"/>
    <x v="0"/>
    <s v="F"/>
    <s v="I00-I99"/>
    <n v="1"/>
    <x v="8"/>
  </r>
  <r>
    <x v="0"/>
    <s v="0-24"/>
    <x v="0"/>
    <s v="F"/>
    <s v="P00-P96"/>
    <n v="7"/>
    <x v="5"/>
  </r>
  <r>
    <x v="0"/>
    <s v="0-24"/>
    <x v="0"/>
    <s v="F"/>
    <s v="Q00-Q99"/>
    <n v="1"/>
    <x v="5"/>
  </r>
  <r>
    <x v="0"/>
    <s v="0-24"/>
    <x v="0"/>
    <s v="F"/>
    <s v="V01-Y98"/>
    <n v="4"/>
    <x v="6"/>
  </r>
  <r>
    <x v="0"/>
    <s v="0-24"/>
    <x v="0"/>
    <s v="M"/>
    <s v="C00-D48"/>
    <n v="3"/>
    <x v="1"/>
  </r>
  <r>
    <x v="0"/>
    <s v="0-24"/>
    <x v="0"/>
    <s v="M"/>
    <s v="D50-D89"/>
    <n v="1"/>
    <x v="5"/>
  </r>
  <r>
    <x v="0"/>
    <s v="0-24"/>
    <x v="0"/>
    <s v="M"/>
    <s v="E00-E90"/>
    <n v="1"/>
    <x v="2"/>
  </r>
  <r>
    <x v="0"/>
    <s v="0-24"/>
    <x v="0"/>
    <s v="M"/>
    <s v="I00-I99"/>
    <n v="1"/>
    <x v="8"/>
  </r>
  <r>
    <x v="0"/>
    <s v="0-24"/>
    <x v="0"/>
    <s v="M"/>
    <s v="K00-K93"/>
    <n v="1"/>
    <x v="9"/>
  </r>
  <r>
    <x v="0"/>
    <s v="0-24"/>
    <x v="0"/>
    <s v="M"/>
    <s v="P00-P96"/>
    <n v="3"/>
    <x v="5"/>
  </r>
  <r>
    <x v="0"/>
    <s v="0-24"/>
    <x v="0"/>
    <s v="M"/>
    <s v="Q00-Q99"/>
    <n v="5"/>
    <x v="5"/>
  </r>
  <r>
    <x v="0"/>
    <s v="0-24"/>
    <x v="0"/>
    <s v="M"/>
    <s v="R00-R99"/>
    <n v="1"/>
    <x v="5"/>
  </r>
  <r>
    <x v="0"/>
    <s v="0-24"/>
    <x v="0"/>
    <s v="M"/>
    <s v="V01-Y98"/>
    <n v="15"/>
    <x v="6"/>
  </r>
  <r>
    <x v="0"/>
    <s v="25-44"/>
    <x v="0"/>
    <s v="F"/>
    <s v="C00-D48"/>
    <n v="18"/>
    <x v="1"/>
  </r>
  <r>
    <x v="0"/>
    <s v="25-44"/>
    <x v="0"/>
    <s v="F"/>
    <s v="D50-D89"/>
    <n v="1"/>
    <x v="5"/>
  </r>
  <r>
    <x v="0"/>
    <s v="25-44"/>
    <x v="0"/>
    <s v="F"/>
    <s v="E00-E90"/>
    <n v="1"/>
    <x v="2"/>
  </r>
  <r>
    <x v="0"/>
    <s v="25-44"/>
    <x v="0"/>
    <s v="F"/>
    <s v="F00-F99"/>
    <n v="3"/>
    <x v="10"/>
  </r>
  <r>
    <x v="0"/>
    <s v="25-44"/>
    <x v="0"/>
    <s v="F"/>
    <s v="G00-G99"/>
    <n v="1"/>
    <x v="3"/>
  </r>
  <r>
    <x v="0"/>
    <s v="25-44"/>
    <x v="0"/>
    <s v="F"/>
    <s v="I00-I99"/>
    <n v="2"/>
    <x v="8"/>
  </r>
  <r>
    <x v="0"/>
    <s v="25-44"/>
    <x v="0"/>
    <s v="F"/>
    <s v="K00-K93"/>
    <n v="1"/>
    <x v="9"/>
  </r>
  <r>
    <x v="0"/>
    <s v="25-44"/>
    <x v="0"/>
    <s v="F"/>
    <s v="Q00-Q99"/>
    <n v="1"/>
    <x v="5"/>
  </r>
  <r>
    <x v="0"/>
    <s v="25-44"/>
    <x v="0"/>
    <s v="F"/>
    <s v="R00-R99"/>
    <n v="3"/>
    <x v="5"/>
  </r>
  <r>
    <x v="0"/>
    <s v="25-44"/>
    <x v="0"/>
    <s v="F"/>
    <s v="V01-Y98"/>
    <n v="10"/>
    <x v="6"/>
  </r>
  <r>
    <x v="0"/>
    <s v="25-44"/>
    <x v="0"/>
    <s v="M"/>
    <s v="C00-D48"/>
    <n v="9"/>
    <x v="1"/>
  </r>
  <r>
    <x v="0"/>
    <s v="25-44"/>
    <x v="0"/>
    <s v="M"/>
    <s v="E00-E90"/>
    <n v="1"/>
    <x v="2"/>
  </r>
  <r>
    <x v="0"/>
    <s v="25-44"/>
    <x v="0"/>
    <s v="M"/>
    <s v="G00-G99"/>
    <n v="2"/>
    <x v="3"/>
  </r>
  <r>
    <x v="0"/>
    <s v="25-44"/>
    <x v="0"/>
    <s v="M"/>
    <s v="I00-I99"/>
    <n v="6"/>
    <x v="8"/>
  </r>
  <r>
    <x v="0"/>
    <s v="25-44"/>
    <x v="0"/>
    <s v="M"/>
    <s v="J00-J99"/>
    <n v="1"/>
    <x v="4"/>
  </r>
  <r>
    <x v="0"/>
    <s v="25-44"/>
    <x v="0"/>
    <s v="M"/>
    <s v="K00-K93"/>
    <n v="2"/>
    <x v="9"/>
  </r>
  <r>
    <x v="0"/>
    <s v="25-44"/>
    <x v="0"/>
    <s v="M"/>
    <s v="R00-R99"/>
    <n v="7"/>
    <x v="5"/>
  </r>
  <r>
    <x v="0"/>
    <s v="25-44"/>
    <x v="0"/>
    <s v="M"/>
    <s v="V01-Y98"/>
    <n v="33"/>
    <x v="6"/>
  </r>
  <r>
    <x v="0"/>
    <s v="45-64"/>
    <x v="0"/>
    <s v="F"/>
    <s v="A00-B99"/>
    <n v="3"/>
    <x v="0"/>
  </r>
  <r>
    <x v="0"/>
    <s v="45-64"/>
    <x v="0"/>
    <s v="F"/>
    <s v="C00-D48"/>
    <n v="128"/>
    <x v="1"/>
  </r>
  <r>
    <x v="0"/>
    <s v="45-64"/>
    <x v="0"/>
    <s v="F"/>
    <s v="D50-D89"/>
    <n v="2"/>
    <x v="5"/>
  </r>
  <r>
    <x v="0"/>
    <s v="45-64"/>
    <x v="0"/>
    <s v="F"/>
    <s v="F00-F99"/>
    <n v="2"/>
    <x v="10"/>
  </r>
  <r>
    <x v="0"/>
    <s v="45-64"/>
    <x v="0"/>
    <s v="F"/>
    <s v="G00-G99"/>
    <n v="8"/>
    <x v="3"/>
  </r>
  <r>
    <x v="0"/>
    <s v="45-64"/>
    <x v="0"/>
    <s v="F"/>
    <s v="I00-I99"/>
    <n v="30"/>
    <x v="8"/>
  </r>
  <r>
    <x v="0"/>
    <s v="45-64"/>
    <x v="0"/>
    <s v="F"/>
    <s v="J00-J99"/>
    <n v="9"/>
    <x v="4"/>
  </r>
  <r>
    <x v="0"/>
    <s v="45-64"/>
    <x v="0"/>
    <s v="F"/>
    <s v="K00-K93"/>
    <n v="12"/>
    <x v="9"/>
  </r>
  <r>
    <x v="0"/>
    <s v="45-64"/>
    <x v="0"/>
    <s v="F"/>
    <s v="L00-L99"/>
    <n v="2"/>
    <x v="5"/>
  </r>
  <r>
    <x v="0"/>
    <s v="45-64"/>
    <x v="0"/>
    <s v="F"/>
    <s v="M00-M99"/>
    <n v="3"/>
    <x v="5"/>
  </r>
  <r>
    <x v="0"/>
    <s v="45-64"/>
    <x v="0"/>
    <s v="F"/>
    <s v="N00-N99"/>
    <n v="2"/>
    <x v="11"/>
  </r>
  <r>
    <x v="0"/>
    <s v="45-64"/>
    <x v="0"/>
    <s v="F"/>
    <s v="Q00-Q99"/>
    <n v="2"/>
    <x v="5"/>
  </r>
  <r>
    <x v="0"/>
    <s v="45-64"/>
    <x v="0"/>
    <s v="F"/>
    <s v="R00-R99"/>
    <n v="8"/>
    <x v="5"/>
  </r>
  <r>
    <x v="0"/>
    <s v="45-64"/>
    <x v="0"/>
    <s v="F"/>
    <s v="UNK"/>
    <n v="3"/>
    <x v="7"/>
  </r>
  <r>
    <x v="0"/>
    <s v="45-64"/>
    <x v="0"/>
    <s v="F"/>
    <s v="V01-Y98"/>
    <n v="16"/>
    <x v="6"/>
  </r>
  <r>
    <x v="0"/>
    <s v="45-64"/>
    <x v="0"/>
    <s v="M"/>
    <s v="A00-B99"/>
    <n v="5"/>
    <x v="0"/>
  </r>
  <r>
    <x v="0"/>
    <s v="45-64"/>
    <x v="0"/>
    <s v="M"/>
    <s v="C00-D48"/>
    <n v="158"/>
    <x v="1"/>
  </r>
  <r>
    <x v="0"/>
    <s v="45-64"/>
    <x v="0"/>
    <s v="M"/>
    <s v="E00-E90"/>
    <n v="6"/>
    <x v="2"/>
  </r>
  <r>
    <x v="0"/>
    <s v="45-64"/>
    <x v="0"/>
    <s v="M"/>
    <s v="F00-F99"/>
    <n v="4"/>
    <x v="10"/>
  </r>
  <r>
    <x v="0"/>
    <s v="45-64"/>
    <x v="0"/>
    <s v="M"/>
    <s v="G00-G99"/>
    <n v="15"/>
    <x v="3"/>
  </r>
  <r>
    <x v="0"/>
    <s v="45-64"/>
    <x v="0"/>
    <s v="M"/>
    <s v="I00-I99"/>
    <n v="79"/>
    <x v="8"/>
  </r>
  <r>
    <x v="0"/>
    <s v="45-64"/>
    <x v="0"/>
    <s v="M"/>
    <s v="J00-J99"/>
    <n v="18"/>
    <x v="4"/>
  </r>
  <r>
    <x v="0"/>
    <s v="45-64"/>
    <x v="0"/>
    <s v="M"/>
    <s v="K00-K93"/>
    <n v="18"/>
    <x v="9"/>
  </r>
  <r>
    <x v="0"/>
    <s v="45-64"/>
    <x v="0"/>
    <s v="M"/>
    <s v="M00-M99"/>
    <n v="1"/>
    <x v="5"/>
  </r>
  <r>
    <x v="0"/>
    <s v="45-64"/>
    <x v="0"/>
    <s v="M"/>
    <s v="N00-N99"/>
    <n v="1"/>
    <x v="11"/>
  </r>
  <r>
    <x v="0"/>
    <s v="45-64"/>
    <x v="0"/>
    <s v="M"/>
    <s v="Q00-Q99"/>
    <n v="3"/>
    <x v="5"/>
  </r>
  <r>
    <x v="0"/>
    <s v="45-64"/>
    <x v="0"/>
    <s v="M"/>
    <s v="R00-R99"/>
    <n v="18"/>
    <x v="5"/>
  </r>
  <r>
    <x v="0"/>
    <s v="45-64"/>
    <x v="0"/>
    <s v="M"/>
    <s v="UNK"/>
    <n v="2"/>
    <x v="7"/>
  </r>
  <r>
    <x v="0"/>
    <s v="45-64"/>
    <x v="0"/>
    <s v="M"/>
    <s v="V01-Y98"/>
    <n v="62"/>
    <x v="6"/>
  </r>
  <r>
    <x v="0"/>
    <s v="65-74"/>
    <x v="1"/>
    <s v="F"/>
    <s v="A00-B99"/>
    <n v="3"/>
    <x v="0"/>
  </r>
  <r>
    <x v="0"/>
    <s v="65-74"/>
    <x v="1"/>
    <s v="F"/>
    <s v="C00-D48"/>
    <n v="125"/>
    <x v="1"/>
  </r>
  <r>
    <x v="0"/>
    <s v="65-74"/>
    <x v="1"/>
    <s v="F"/>
    <s v="D50-D89"/>
    <n v="1"/>
    <x v="5"/>
  </r>
  <r>
    <x v="0"/>
    <s v="65-74"/>
    <x v="1"/>
    <s v="F"/>
    <s v="E00-E90"/>
    <n v="3"/>
    <x v="2"/>
  </r>
  <r>
    <x v="0"/>
    <s v="65-74"/>
    <x v="1"/>
    <s v="F"/>
    <s v="F00-F99"/>
    <n v="5"/>
    <x v="10"/>
  </r>
  <r>
    <x v="0"/>
    <s v="65-74"/>
    <x v="1"/>
    <s v="F"/>
    <s v="G00-G99"/>
    <n v="9"/>
    <x v="3"/>
  </r>
  <r>
    <x v="0"/>
    <s v="65-74"/>
    <x v="1"/>
    <s v="F"/>
    <s v="I00-I99"/>
    <n v="58"/>
    <x v="8"/>
  </r>
  <r>
    <x v="0"/>
    <s v="65-74"/>
    <x v="1"/>
    <s v="F"/>
    <s v="J00-J99"/>
    <n v="10"/>
    <x v="4"/>
  </r>
  <r>
    <x v="0"/>
    <s v="65-74"/>
    <x v="1"/>
    <s v="F"/>
    <s v="K00-K93"/>
    <n v="8"/>
    <x v="9"/>
  </r>
  <r>
    <x v="0"/>
    <s v="65-74"/>
    <x v="1"/>
    <s v="F"/>
    <s v="M00-M99"/>
    <n v="2"/>
    <x v="5"/>
  </r>
  <r>
    <x v="0"/>
    <s v="65-74"/>
    <x v="1"/>
    <s v="F"/>
    <s v="N00-N99"/>
    <n v="7"/>
    <x v="11"/>
  </r>
  <r>
    <x v="0"/>
    <s v="65-74"/>
    <x v="1"/>
    <s v="F"/>
    <s v="R00-R99"/>
    <n v="8"/>
    <x v="5"/>
  </r>
  <r>
    <x v="0"/>
    <s v="65-74"/>
    <x v="1"/>
    <s v="F"/>
    <s v="UNK"/>
    <n v="2"/>
    <x v="7"/>
  </r>
  <r>
    <x v="0"/>
    <s v="65-74"/>
    <x v="1"/>
    <s v="F"/>
    <s v="V01-Y98"/>
    <n v="11"/>
    <x v="6"/>
  </r>
  <r>
    <x v="0"/>
    <s v="65-74"/>
    <x v="1"/>
    <s v="M"/>
    <s v="A00-B99"/>
    <n v="6"/>
    <x v="0"/>
  </r>
  <r>
    <x v="0"/>
    <s v="65-74"/>
    <x v="1"/>
    <s v="M"/>
    <s v="C00-D48"/>
    <n v="203"/>
    <x v="1"/>
  </r>
  <r>
    <x v="0"/>
    <s v="65-74"/>
    <x v="1"/>
    <s v="M"/>
    <s v="E00-E90"/>
    <n v="6"/>
    <x v="2"/>
  </r>
  <r>
    <x v="0"/>
    <s v="65-74"/>
    <x v="1"/>
    <s v="M"/>
    <s v="F00-F99"/>
    <n v="5"/>
    <x v="10"/>
  </r>
  <r>
    <x v="0"/>
    <s v="65-74"/>
    <x v="1"/>
    <s v="M"/>
    <s v="G00-G99"/>
    <n v="16"/>
    <x v="3"/>
  </r>
  <r>
    <x v="0"/>
    <s v="65-74"/>
    <x v="1"/>
    <s v="M"/>
    <s v="I00-I99"/>
    <n v="113"/>
    <x v="8"/>
  </r>
  <r>
    <x v="0"/>
    <s v="65-74"/>
    <x v="1"/>
    <s v="M"/>
    <s v="J00-J99"/>
    <n v="38"/>
    <x v="4"/>
  </r>
  <r>
    <x v="0"/>
    <s v="65-74"/>
    <x v="1"/>
    <s v="M"/>
    <s v="K00-K93"/>
    <n v="19"/>
    <x v="9"/>
  </r>
  <r>
    <x v="0"/>
    <s v="65-74"/>
    <x v="1"/>
    <s v="M"/>
    <s v="N00-N99"/>
    <n v="6"/>
    <x v="11"/>
  </r>
  <r>
    <x v="0"/>
    <s v="65-74"/>
    <x v="1"/>
    <s v="M"/>
    <s v="R00-R99"/>
    <n v="20"/>
    <x v="5"/>
  </r>
  <r>
    <x v="0"/>
    <s v="65-74"/>
    <x v="1"/>
    <s v="M"/>
    <s v="UNK"/>
    <n v="3"/>
    <x v="7"/>
  </r>
  <r>
    <x v="0"/>
    <s v="65-74"/>
    <x v="1"/>
    <s v="M"/>
    <s v="V01-Y98"/>
    <n v="21"/>
    <x v="6"/>
  </r>
  <r>
    <x v="0"/>
    <s v="75-84"/>
    <x v="1"/>
    <s v="F"/>
    <s v="A00-B99"/>
    <n v="12"/>
    <x v="0"/>
  </r>
  <r>
    <x v="0"/>
    <s v="75-84"/>
    <x v="1"/>
    <s v="F"/>
    <s v="C00-D48"/>
    <n v="187"/>
    <x v="1"/>
  </r>
  <r>
    <x v="0"/>
    <s v="75-84"/>
    <x v="1"/>
    <s v="F"/>
    <s v="D50-D89"/>
    <n v="6"/>
    <x v="5"/>
  </r>
  <r>
    <x v="0"/>
    <s v="75-84"/>
    <x v="1"/>
    <s v="F"/>
    <s v="E00-E90"/>
    <n v="18"/>
    <x v="2"/>
  </r>
  <r>
    <x v="0"/>
    <s v="75-84"/>
    <x v="1"/>
    <s v="F"/>
    <s v="F00-F99"/>
    <n v="37"/>
    <x v="10"/>
  </r>
  <r>
    <x v="0"/>
    <s v="75-84"/>
    <x v="1"/>
    <s v="F"/>
    <s v="G00-G99"/>
    <n v="38"/>
    <x v="3"/>
  </r>
  <r>
    <x v="0"/>
    <s v="75-84"/>
    <x v="1"/>
    <s v="F"/>
    <s v="I00-I99"/>
    <n v="241"/>
    <x v="8"/>
  </r>
  <r>
    <x v="0"/>
    <s v="75-84"/>
    <x v="1"/>
    <s v="F"/>
    <s v="J00-J99"/>
    <n v="50"/>
    <x v="4"/>
  </r>
  <r>
    <x v="0"/>
    <s v="75-84"/>
    <x v="1"/>
    <s v="F"/>
    <s v="K00-K93"/>
    <n v="37"/>
    <x v="9"/>
  </r>
  <r>
    <x v="0"/>
    <s v="75-84"/>
    <x v="1"/>
    <s v="F"/>
    <s v="L00-L99"/>
    <n v="1"/>
    <x v="5"/>
  </r>
  <r>
    <x v="0"/>
    <s v="75-84"/>
    <x v="1"/>
    <s v="F"/>
    <s v="M00-M99"/>
    <n v="5"/>
    <x v="5"/>
  </r>
  <r>
    <x v="0"/>
    <s v="75-84"/>
    <x v="1"/>
    <s v="F"/>
    <s v="N00-N99"/>
    <n v="19"/>
    <x v="11"/>
  </r>
  <r>
    <x v="0"/>
    <s v="75-84"/>
    <x v="1"/>
    <s v="F"/>
    <s v="R00-R99"/>
    <n v="13"/>
    <x v="5"/>
  </r>
  <r>
    <x v="0"/>
    <s v="75-84"/>
    <x v="1"/>
    <s v="F"/>
    <s v="UNK"/>
    <n v="5"/>
    <x v="7"/>
  </r>
  <r>
    <x v="0"/>
    <s v="75-84"/>
    <x v="1"/>
    <s v="F"/>
    <s v="V01-Y98"/>
    <n v="19"/>
    <x v="6"/>
  </r>
  <r>
    <x v="0"/>
    <s v="75-84"/>
    <x v="1"/>
    <s v="M"/>
    <s v="A00-B99"/>
    <n v="21"/>
    <x v="0"/>
  </r>
  <r>
    <x v="0"/>
    <s v="75-84"/>
    <x v="1"/>
    <s v="M"/>
    <s v="C00-D48"/>
    <n v="284"/>
    <x v="1"/>
  </r>
  <r>
    <x v="0"/>
    <s v="75-84"/>
    <x v="1"/>
    <s v="M"/>
    <s v="D50-D89"/>
    <n v="1"/>
    <x v="5"/>
  </r>
  <r>
    <x v="0"/>
    <s v="75-84"/>
    <x v="1"/>
    <s v="M"/>
    <s v="E00-E90"/>
    <n v="15"/>
    <x v="2"/>
  </r>
  <r>
    <x v="0"/>
    <s v="75-84"/>
    <x v="1"/>
    <s v="M"/>
    <s v="F00-F99"/>
    <n v="28"/>
    <x v="10"/>
  </r>
  <r>
    <x v="0"/>
    <s v="75-84"/>
    <x v="1"/>
    <s v="M"/>
    <s v="G00-G99"/>
    <n v="32"/>
    <x v="3"/>
  </r>
  <r>
    <x v="0"/>
    <s v="75-84"/>
    <x v="1"/>
    <s v="M"/>
    <s v="I00-I99"/>
    <n v="273"/>
    <x v="8"/>
  </r>
  <r>
    <x v="0"/>
    <s v="75-84"/>
    <x v="1"/>
    <s v="M"/>
    <s v="J00-J99"/>
    <n v="82"/>
    <x v="4"/>
  </r>
  <r>
    <x v="0"/>
    <s v="75-84"/>
    <x v="1"/>
    <s v="M"/>
    <s v="K00-K93"/>
    <n v="28"/>
    <x v="9"/>
  </r>
  <r>
    <x v="0"/>
    <s v="75-84"/>
    <x v="1"/>
    <s v="M"/>
    <s v="L00-L99"/>
    <n v="1"/>
    <x v="5"/>
  </r>
  <r>
    <x v="0"/>
    <s v="75-84"/>
    <x v="1"/>
    <s v="M"/>
    <s v="M00-M99"/>
    <n v="4"/>
    <x v="5"/>
  </r>
  <r>
    <x v="0"/>
    <s v="75-84"/>
    <x v="1"/>
    <s v="M"/>
    <s v="N00-N99"/>
    <n v="13"/>
    <x v="11"/>
  </r>
  <r>
    <x v="0"/>
    <s v="75-84"/>
    <x v="1"/>
    <s v="M"/>
    <s v="R00-R99"/>
    <n v="16"/>
    <x v="5"/>
  </r>
  <r>
    <x v="0"/>
    <s v="75-84"/>
    <x v="1"/>
    <s v="M"/>
    <s v="UNK"/>
    <n v="6"/>
    <x v="7"/>
  </r>
  <r>
    <x v="0"/>
    <s v="75-84"/>
    <x v="1"/>
    <s v="M"/>
    <s v="V01-Y98"/>
    <n v="19"/>
    <x v="6"/>
  </r>
  <r>
    <x v="0"/>
    <s v="85+"/>
    <x v="1"/>
    <s v="F"/>
    <s v="A00-B99"/>
    <n v="20"/>
    <x v="0"/>
  </r>
  <r>
    <x v="0"/>
    <s v="85+"/>
    <x v="1"/>
    <s v="F"/>
    <s v="C00-D48"/>
    <n v="132"/>
    <x v="1"/>
  </r>
  <r>
    <x v="0"/>
    <s v="85+"/>
    <x v="1"/>
    <s v="F"/>
    <s v="D50-D89"/>
    <n v="3"/>
    <x v="5"/>
  </r>
  <r>
    <x v="0"/>
    <s v="85+"/>
    <x v="1"/>
    <s v="F"/>
    <s v="E00-E90"/>
    <n v="32"/>
    <x v="2"/>
  </r>
  <r>
    <x v="0"/>
    <s v="85+"/>
    <x v="1"/>
    <s v="F"/>
    <s v="F00-F99"/>
    <n v="75"/>
    <x v="10"/>
  </r>
  <r>
    <x v="0"/>
    <s v="85+"/>
    <x v="1"/>
    <s v="F"/>
    <s v="G00-G99"/>
    <n v="33"/>
    <x v="3"/>
  </r>
  <r>
    <x v="0"/>
    <s v="85+"/>
    <x v="1"/>
    <s v="F"/>
    <s v="I00-I99"/>
    <n v="370"/>
    <x v="8"/>
  </r>
  <r>
    <x v="0"/>
    <s v="85+"/>
    <x v="1"/>
    <s v="F"/>
    <s v="J00-J99"/>
    <n v="73"/>
    <x v="4"/>
  </r>
  <r>
    <x v="0"/>
    <s v="85+"/>
    <x v="1"/>
    <s v="F"/>
    <s v="K00-K93"/>
    <n v="40"/>
    <x v="9"/>
  </r>
  <r>
    <x v="0"/>
    <s v="85+"/>
    <x v="1"/>
    <s v="F"/>
    <s v="L00-L99"/>
    <n v="6"/>
    <x v="5"/>
  </r>
  <r>
    <x v="0"/>
    <s v="85+"/>
    <x v="1"/>
    <s v="F"/>
    <s v="M00-M99"/>
    <n v="2"/>
    <x v="5"/>
  </r>
  <r>
    <x v="0"/>
    <s v="85+"/>
    <x v="1"/>
    <s v="F"/>
    <s v="N00-N99"/>
    <n v="18"/>
    <x v="11"/>
  </r>
  <r>
    <x v="0"/>
    <s v="85+"/>
    <x v="1"/>
    <s v="F"/>
    <s v="R00-R99"/>
    <n v="35"/>
    <x v="5"/>
  </r>
  <r>
    <x v="0"/>
    <s v="85+"/>
    <x v="1"/>
    <s v="F"/>
    <s v="UNK"/>
    <n v="13"/>
    <x v="7"/>
  </r>
  <r>
    <x v="0"/>
    <s v="85+"/>
    <x v="1"/>
    <s v="F"/>
    <s v="V01-Y98"/>
    <n v="31"/>
    <x v="6"/>
  </r>
  <r>
    <x v="0"/>
    <s v="85+"/>
    <x v="1"/>
    <s v="M"/>
    <s v="A00-B99"/>
    <n v="6"/>
    <x v="0"/>
  </r>
  <r>
    <x v="0"/>
    <s v="85+"/>
    <x v="1"/>
    <s v="M"/>
    <s v="C00-D48"/>
    <n v="105"/>
    <x v="1"/>
  </r>
  <r>
    <x v="0"/>
    <s v="85+"/>
    <x v="1"/>
    <s v="M"/>
    <s v="E00-E90"/>
    <n v="8"/>
    <x v="2"/>
  </r>
  <r>
    <x v="0"/>
    <s v="85+"/>
    <x v="1"/>
    <s v="M"/>
    <s v="F00-F99"/>
    <n v="24"/>
    <x v="10"/>
  </r>
  <r>
    <x v="0"/>
    <s v="85+"/>
    <x v="1"/>
    <s v="M"/>
    <s v="G00-G99"/>
    <n v="13"/>
    <x v="3"/>
  </r>
  <r>
    <x v="0"/>
    <s v="85+"/>
    <x v="1"/>
    <s v="M"/>
    <s v="I00-I99"/>
    <n v="183"/>
    <x v="8"/>
  </r>
  <r>
    <x v="0"/>
    <s v="85+"/>
    <x v="1"/>
    <s v="M"/>
    <s v="J00-J99"/>
    <n v="60"/>
    <x v="4"/>
  </r>
  <r>
    <x v="0"/>
    <s v="85+"/>
    <x v="1"/>
    <s v="M"/>
    <s v="K00-K93"/>
    <n v="14"/>
    <x v="9"/>
  </r>
  <r>
    <x v="0"/>
    <s v="85+"/>
    <x v="1"/>
    <s v="M"/>
    <s v="L00-L99"/>
    <n v="3"/>
    <x v="5"/>
  </r>
  <r>
    <x v="0"/>
    <s v="85+"/>
    <x v="1"/>
    <s v="M"/>
    <s v="M00-M99"/>
    <n v="1"/>
    <x v="5"/>
  </r>
  <r>
    <x v="0"/>
    <s v="85+"/>
    <x v="1"/>
    <s v="M"/>
    <s v="N00-N99"/>
    <n v="13"/>
    <x v="11"/>
  </r>
  <r>
    <x v="0"/>
    <s v="85+"/>
    <x v="1"/>
    <s v="M"/>
    <s v="R00-R99"/>
    <n v="13"/>
    <x v="5"/>
  </r>
  <r>
    <x v="0"/>
    <s v="85+"/>
    <x v="1"/>
    <s v="M"/>
    <s v="UNK"/>
    <n v="5"/>
    <x v="7"/>
  </r>
  <r>
    <x v="0"/>
    <s v="85+"/>
    <x v="1"/>
    <s v="M"/>
    <s v="V01-Y98"/>
    <n v="16"/>
    <x v="6"/>
  </r>
  <r>
    <x v="1"/>
    <s v="0-24"/>
    <x v="0"/>
    <s v="F"/>
    <s v="C00-D48"/>
    <n v="2"/>
    <x v="1"/>
  </r>
  <r>
    <x v="1"/>
    <s v="0-24"/>
    <x v="0"/>
    <s v="F"/>
    <s v="G00-G99"/>
    <n v="2"/>
    <x v="3"/>
  </r>
  <r>
    <x v="1"/>
    <s v="0-24"/>
    <x v="0"/>
    <s v="F"/>
    <s v="P00-P96"/>
    <n v="4"/>
    <x v="5"/>
  </r>
  <r>
    <x v="1"/>
    <s v="0-24"/>
    <x v="0"/>
    <s v="F"/>
    <s v="Q00-Q99"/>
    <n v="1"/>
    <x v="5"/>
  </r>
  <r>
    <x v="1"/>
    <s v="0-24"/>
    <x v="0"/>
    <s v="F"/>
    <s v="R00-R99"/>
    <n v="2"/>
    <x v="5"/>
  </r>
  <r>
    <x v="1"/>
    <s v="0-24"/>
    <x v="0"/>
    <s v="F"/>
    <s v="V01-Y98"/>
    <n v="3"/>
    <x v="6"/>
  </r>
  <r>
    <x v="1"/>
    <s v="0-24"/>
    <x v="0"/>
    <s v="M"/>
    <s v="C00-D48"/>
    <n v="2"/>
    <x v="1"/>
  </r>
  <r>
    <x v="1"/>
    <s v="0-24"/>
    <x v="0"/>
    <s v="M"/>
    <s v="F00-F99"/>
    <n v="1"/>
    <x v="10"/>
  </r>
  <r>
    <x v="1"/>
    <s v="0-24"/>
    <x v="0"/>
    <s v="M"/>
    <s v="G00-G99"/>
    <n v="1"/>
    <x v="3"/>
  </r>
  <r>
    <x v="1"/>
    <s v="0-24"/>
    <x v="0"/>
    <s v="M"/>
    <s v="J00-J99"/>
    <n v="1"/>
    <x v="4"/>
  </r>
  <r>
    <x v="1"/>
    <s v="0-24"/>
    <x v="0"/>
    <s v="M"/>
    <s v="P00-P96"/>
    <n v="8"/>
    <x v="5"/>
  </r>
  <r>
    <x v="1"/>
    <s v="0-24"/>
    <x v="0"/>
    <s v="M"/>
    <s v="Q00-Q99"/>
    <n v="3"/>
    <x v="5"/>
  </r>
  <r>
    <x v="1"/>
    <s v="0-24"/>
    <x v="0"/>
    <s v="M"/>
    <s v="R00-R99"/>
    <n v="1"/>
    <x v="5"/>
  </r>
  <r>
    <x v="1"/>
    <s v="0-24"/>
    <x v="0"/>
    <s v="M"/>
    <s v="V01-Y98"/>
    <n v="22"/>
    <x v="6"/>
  </r>
  <r>
    <x v="1"/>
    <s v="25-44"/>
    <x v="0"/>
    <s v="F"/>
    <s v="A00-B99"/>
    <n v="1"/>
    <x v="0"/>
  </r>
  <r>
    <x v="1"/>
    <s v="25-44"/>
    <x v="0"/>
    <s v="F"/>
    <s v="C00-D48"/>
    <n v="23"/>
    <x v="1"/>
  </r>
  <r>
    <x v="1"/>
    <s v="25-44"/>
    <x v="0"/>
    <s v="F"/>
    <s v="I00-I99"/>
    <n v="5"/>
    <x v="8"/>
  </r>
  <r>
    <x v="1"/>
    <s v="25-44"/>
    <x v="0"/>
    <s v="F"/>
    <s v="J00-J99"/>
    <n v="1"/>
    <x v="4"/>
  </r>
  <r>
    <x v="1"/>
    <s v="25-44"/>
    <x v="0"/>
    <s v="F"/>
    <s v="N00-N99"/>
    <n v="1"/>
    <x v="11"/>
  </r>
  <r>
    <x v="1"/>
    <s v="25-44"/>
    <x v="0"/>
    <s v="F"/>
    <s v="R00-R99"/>
    <n v="1"/>
    <x v="5"/>
  </r>
  <r>
    <x v="1"/>
    <s v="25-44"/>
    <x v="0"/>
    <s v="F"/>
    <s v="V01-Y98"/>
    <n v="15"/>
    <x v="6"/>
  </r>
  <r>
    <x v="1"/>
    <s v="25-44"/>
    <x v="0"/>
    <s v="M"/>
    <s v="A00-B99"/>
    <n v="1"/>
    <x v="0"/>
  </r>
  <r>
    <x v="1"/>
    <s v="25-44"/>
    <x v="0"/>
    <s v="M"/>
    <s v="C00-D48"/>
    <n v="11"/>
    <x v="1"/>
  </r>
  <r>
    <x v="1"/>
    <s v="25-44"/>
    <x v="0"/>
    <s v="M"/>
    <s v="D50-D89"/>
    <n v="1"/>
    <x v="5"/>
  </r>
  <r>
    <x v="1"/>
    <s v="25-44"/>
    <x v="0"/>
    <s v="M"/>
    <s v="G00-G99"/>
    <n v="3"/>
    <x v="3"/>
  </r>
  <r>
    <x v="1"/>
    <s v="25-44"/>
    <x v="0"/>
    <s v="M"/>
    <s v="I00-I99"/>
    <n v="4"/>
    <x v="8"/>
  </r>
  <r>
    <x v="1"/>
    <s v="25-44"/>
    <x v="0"/>
    <s v="M"/>
    <s v="J00-J99"/>
    <n v="3"/>
    <x v="4"/>
  </r>
  <r>
    <x v="1"/>
    <s v="25-44"/>
    <x v="0"/>
    <s v="M"/>
    <s v="K00-K93"/>
    <n v="4"/>
    <x v="9"/>
  </r>
  <r>
    <x v="1"/>
    <s v="25-44"/>
    <x v="0"/>
    <s v="M"/>
    <s v="M00-M99"/>
    <n v="1"/>
    <x v="5"/>
  </r>
  <r>
    <x v="1"/>
    <s v="25-44"/>
    <x v="0"/>
    <s v="M"/>
    <s v="R00-R99"/>
    <n v="3"/>
    <x v="5"/>
  </r>
  <r>
    <x v="1"/>
    <s v="25-44"/>
    <x v="0"/>
    <s v="M"/>
    <s v="V01-Y98"/>
    <n v="42"/>
    <x v="6"/>
  </r>
  <r>
    <x v="1"/>
    <s v="45-64"/>
    <x v="0"/>
    <s v="F"/>
    <s v="A00-B99"/>
    <n v="3"/>
    <x v="0"/>
  </r>
  <r>
    <x v="1"/>
    <s v="45-64"/>
    <x v="0"/>
    <s v="F"/>
    <s v="C00-D48"/>
    <n v="135"/>
    <x v="1"/>
  </r>
  <r>
    <x v="1"/>
    <s v="45-64"/>
    <x v="0"/>
    <s v="F"/>
    <s v="E00-E90"/>
    <n v="2"/>
    <x v="2"/>
  </r>
  <r>
    <x v="1"/>
    <s v="45-64"/>
    <x v="0"/>
    <s v="F"/>
    <s v="F00-F99"/>
    <n v="4"/>
    <x v="10"/>
  </r>
  <r>
    <x v="1"/>
    <s v="45-64"/>
    <x v="0"/>
    <s v="F"/>
    <s v="G00-G99"/>
    <n v="12"/>
    <x v="3"/>
  </r>
  <r>
    <x v="1"/>
    <s v="45-64"/>
    <x v="0"/>
    <s v="F"/>
    <s v="I00-I99"/>
    <n v="26"/>
    <x v="8"/>
  </r>
  <r>
    <x v="1"/>
    <s v="45-64"/>
    <x v="0"/>
    <s v="F"/>
    <s v="J00-J99"/>
    <n v="12"/>
    <x v="4"/>
  </r>
  <r>
    <x v="1"/>
    <s v="45-64"/>
    <x v="0"/>
    <s v="F"/>
    <s v="K00-K93"/>
    <n v="13"/>
    <x v="9"/>
  </r>
  <r>
    <x v="1"/>
    <s v="45-64"/>
    <x v="0"/>
    <s v="F"/>
    <s v="N00-N99"/>
    <n v="2"/>
    <x v="11"/>
  </r>
  <r>
    <x v="1"/>
    <s v="45-64"/>
    <x v="0"/>
    <s v="F"/>
    <s v="Q00-Q99"/>
    <n v="2"/>
    <x v="5"/>
  </r>
  <r>
    <x v="1"/>
    <s v="45-64"/>
    <x v="0"/>
    <s v="F"/>
    <s v="R00-R99"/>
    <n v="10"/>
    <x v="5"/>
  </r>
  <r>
    <x v="1"/>
    <s v="45-64"/>
    <x v="0"/>
    <s v="F"/>
    <s v="V01-Y98"/>
    <n v="17"/>
    <x v="6"/>
  </r>
  <r>
    <x v="1"/>
    <s v="45-64"/>
    <x v="0"/>
    <s v="M"/>
    <s v="A00-B99"/>
    <n v="6"/>
    <x v="0"/>
  </r>
  <r>
    <x v="1"/>
    <s v="45-64"/>
    <x v="0"/>
    <s v="M"/>
    <s v="C00-D48"/>
    <n v="160"/>
    <x v="1"/>
  </r>
  <r>
    <x v="1"/>
    <s v="45-64"/>
    <x v="0"/>
    <s v="M"/>
    <s v="E00-E90"/>
    <n v="4"/>
    <x v="2"/>
  </r>
  <r>
    <x v="1"/>
    <s v="45-64"/>
    <x v="0"/>
    <s v="M"/>
    <s v="F00-F99"/>
    <n v="5"/>
    <x v="10"/>
  </r>
  <r>
    <x v="1"/>
    <s v="45-64"/>
    <x v="0"/>
    <s v="M"/>
    <s v="G00-G99"/>
    <n v="6"/>
    <x v="3"/>
  </r>
  <r>
    <x v="1"/>
    <s v="45-64"/>
    <x v="0"/>
    <s v="M"/>
    <s v="I00-I99"/>
    <n v="79"/>
    <x v="8"/>
  </r>
  <r>
    <x v="1"/>
    <s v="45-64"/>
    <x v="0"/>
    <s v="M"/>
    <s v="J00-J99"/>
    <n v="20"/>
    <x v="4"/>
  </r>
  <r>
    <x v="1"/>
    <s v="45-64"/>
    <x v="0"/>
    <s v="M"/>
    <s v="K00-K93"/>
    <n v="24"/>
    <x v="9"/>
  </r>
  <r>
    <x v="1"/>
    <s v="45-64"/>
    <x v="0"/>
    <s v="M"/>
    <s v="M00-M99"/>
    <n v="2"/>
    <x v="5"/>
  </r>
  <r>
    <x v="1"/>
    <s v="45-64"/>
    <x v="0"/>
    <s v="M"/>
    <s v="N00-N99"/>
    <n v="2"/>
    <x v="11"/>
  </r>
  <r>
    <x v="1"/>
    <s v="45-64"/>
    <x v="0"/>
    <s v="M"/>
    <s v="Q00-Q99"/>
    <n v="2"/>
    <x v="5"/>
  </r>
  <r>
    <x v="1"/>
    <s v="45-64"/>
    <x v="0"/>
    <s v="M"/>
    <s v="R00-R99"/>
    <n v="23"/>
    <x v="5"/>
  </r>
  <r>
    <x v="1"/>
    <s v="45-64"/>
    <x v="0"/>
    <s v="M"/>
    <s v="V01-Y98"/>
    <n v="45"/>
    <x v="6"/>
  </r>
  <r>
    <x v="1"/>
    <s v="65-74"/>
    <x v="1"/>
    <s v="F"/>
    <s v="A00-B99"/>
    <n v="8"/>
    <x v="0"/>
  </r>
  <r>
    <x v="1"/>
    <s v="65-74"/>
    <x v="1"/>
    <s v="F"/>
    <s v="C00-D48"/>
    <n v="126"/>
    <x v="1"/>
  </r>
  <r>
    <x v="1"/>
    <s v="65-74"/>
    <x v="1"/>
    <s v="F"/>
    <s v="E00-E90"/>
    <n v="6"/>
    <x v="2"/>
  </r>
  <r>
    <x v="1"/>
    <s v="65-74"/>
    <x v="1"/>
    <s v="F"/>
    <s v="F00-F99"/>
    <n v="6"/>
    <x v="10"/>
  </r>
  <r>
    <x v="1"/>
    <s v="65-74"/>
    <x v="1"/>
    <s v="F"/>
    <s v="G00-G99"/>
    <n v="13"/>
    <x v="3"/>
  </r>
  <r>
    <x v="1"/>
    <s v="65-74"/>
    <x v="1"/>
    <s v="F"/>
    <s v="I00-I99"/>
    <n v="66"/>
    <x v="8"/>
  </r>
  <r>
    <x v="1"/>
    <s v="65-74"/>
    <x v="1"/>
    <s v="F"/>
    <s v="J00-J99"/>
    <n v="18"/>
    <x v="4"/>
  </r>
  <r>
    <x v="1"/>
    <s v="65-74"/>
    <x v="1"/>
    <s v="F"/>
    <s v="K00-K93"/>
    <n v="6"/>
    <x v="9"/>
  </r>
  <r>
    <x v="1"/>
    <s v="65-74"/>
    <x v="1"/>
    <s v="F"/>
    <s v="L00-L99"/>
    <n v="1"/>
    <x v="5"/>
  </r>
  <r>
    <x v="1"/>
    <s v="65-74"/>
    <x v="1"/>
    <s v="F"/>
    <s v="M00-M99"/>
    <n v="1"/>
    <x v="5"/>
  </r>
  <r>
    <x v="1"/>
    <s v="65-74"/>
    <x v="1"/>
    <s v="F"/>
    <s v="N00-N99"/>
    <n v="9"/>
    <x v="11"/>
  </r>
  <r>
    <x v="1"/>
    <s v="65-74"/>
    <x v="1"/>
    <s v="F"/>
    <s v="R00-R99"/>
    <n v="10"/>
    <x v="5"/>
  </r>
  <r>
    <x v="1"/>
    <s v="65-74"/>
    <x v="1"/>
    <s v="F"/>
    <s v="V01-Y98"/>
    <n v="9"/>
    <x v="6"/>
  </r>
  <r>
    <x v="1"/>
    <s v="65-74"/>
    <x v="1"/>
    <s v="M"/>
    <s v="A00-B99"/>
    <n v="5"/>
    <x v="0"/>
  </r>
  <r>
    <x v="1"/>
    <s v="65-74"/>
    <x v="1"/>
    <s v="M"/>
    <s v="C00-D48"/>
    <n v="204"/>
    <x v="1"/>
  </r>
  <r>
    <x v="1"/>
    <s v="65-74"/>
    <x v="1"/>
    <s v="M"/>
    <s v="D50-D89"/>
    <n v="2"/>
    <x v="5"/>
  </r>
  <r>
    <x v="1"/>
    <s v="65-74"/>
    <x v="1"/>
    <s v="M"/>
    <s v="E00-E90"/>
    <n v="8"/>
    <x v="2"/>
  </r>
  <r>
    <x v="1"/>
    <s v="65-74"/>
    <x v="1"/>
    <s v="M"/>
    <s v="F00-F99"/>
    <n v="5"/>
    <x v="10"/>
  </r>
  <r>
    <x v="1"/>
    <s v="65-74"/>
    <x v="1"/>
    <s v="M"/>
    <s v="G00-G99"/>
    <n v="18"/>
    <x v="3"/>
  </r>
  <r>
    <x v="1"/>
    <s v="65-74"/>
    <x v="1"/>
    <s v="M"/>
    <s v="I00-I99"/>
    <n v="104"/>
    <x v="8"/>
  </r>
  <r>
    <x v="1"/>
    <s v="65-74"/>
    <x v="1"/>
    <s v="M"/>
    <s v="J00-J99"/>
    <n v="44"/>
    <x v="4"/>
  </r>
  <r>
    <x v="1"/>
    <s v="65-74"/>
    <x v="1"/>
    <s v="M"/>
    <s v="K00-K93"/>
    <n v="10"/>
    <x v="9"/>
  </r>
  <r>
    <x v="1"/>
    <s v="65-74"/>
    <x v="1"/>
    <s v="M"/>
    <s v="M00-M99"/>
    <n v="1"/>
    <x v="5"/>
  </r>
  <r>
    <x v="1"/>
    <s v="65-74"/>
    <x v="1"/>
    <s v="M"/>
    <s v="N00-N99"/>
    <n v="2"/>
    <x v="11"/>
  </r>
  <r>
    <x v="1"/>
    <s v="65-74"/>
    <x v="1"/>
    <s v="M"/>
    <s v="R00-R99"/>
    <n v="14"/>
    <x v="5"/>
  </r>
  <r>
    <x v="1"/>
    <s v="65-74"/>
    <x v="1"/>
    <s v="M"/>
    <s v="V01-Y98"/>
    <n v="22"/>
    <x v="6"/>
  </r>
  <r>
    <x v="1"/>
    <s v="75-84"/>
    <x v="1"/>
    <s v="F"/>
    <s v="A00-B99"/>
    <n v="18"/>
    <x v="0"/>
  </r>
  <r>
    <x v="1"/>
    <s v="75-84"/>
    <x v="1"/>
    <s v="F"/>
    <s v="C00-D48"/>
    <n v="165"/>
    <x v="1"/>
  </r>
  <r>
    <x v="1"/>
    <s v="75-84"/>
    <x v="1"/>
    <s v="F"/>
    <s v="D50-D89"/>
    <n v="3"/>
    <x v="5"/>
  </r>
  <r>
    <x v="1"/>
    <s v="75-84"/>
    <x v="1"/>
    <s v="F"/>
    <s v="E00-E90"/>
    <n v="21"/>
    <x v="2"/>
  </r>
  <r>
    <x v="1"/>
    <s v="75-84"/>
    <x v="1"/>
    <s v="F"/>
    <s v="F00-F99"/>
    <n v="30"/>
    <x v="10"/>
  </r>
  <r>
    <x v="1"/>
    <s v="75-84"/>
    <x v="1"/>
    <s v="F"/>
    <s v="G00-G99"/>
    <n v="31"/>
    <x v="3"/>
  </r>
  <r>
    <x v="1"/>
    <s v="75-84"/>
    <x v="1"/>
    <s v="F"/>
    <s v="I00-I99"/>
    <n v="262"/>
    <x v="8"/>
  </r>
  <r>
    <x v="1"/>
    <s v="75-84"/>
    <x v="1"/>
    <s v="F"/>
    <s v="J00-J99"/>
    <n v="43"/>
    <x v="4"/>
  </r>
  <r>
    <x v="1"/>
    <s v="75-84"/>
    <x v="1"/>
    <s v="F"/>
    <s v="K00-K93"/>
    <n v="34"/>
    <x v="9"/>
  </r>
  <r>
    <x v="1"/>
    <s v="75-84"/>
    <x v="1"/>
    <s v="F"/>
    <s v="M00-M99"/>
    <n v="6"/>
    <x v="5"/>
  </r>
  <r>
    <x v="1"/>
    <s v="75-84"/>
    <x v="1"/>
    <s v="F"/>
    <s v="N00-N99"/>
    <n v="16"/>
    <x v="11"/>
  </r>
  <r>
    <x v="1"/>
    <s v="75-84"/>
    <x v="1"/>
    <s v="F"/>
    <s v="R00-R99"/>
    <n v="25"/>
    <x v="5"/>
  </r>
  <r>
    <x v="1"/>
    <s v="75-84"/>
    <x v="1"/>
    <s v="F"/>
    <s v="V01-Y98"/>
    <n v="26"/>
    <x v="6"/>
  </r>
  <r>
    <x v="1"/>
    <s v="75-84"/>
    <x v="1"/>
    <s v="M"/>
    <s v="A00-B99"/>
    <n v="19"/>
    <x v="0"/>
  </r>
  <r>
    <x v="1"/>
    <s v="75-84"/>
    <x v="1"/>
    <s v="M"/>
    <s v="C00-D48"/>
    <n v="246"/>
    <x v="1"/>
  </r>
  <r>
    <x v="1"/>
    <s v="75-84"/>
    <x v="1"/>
    <s v="M"/>
    <s v="D50-D89"/>
    <n v="2"/>
    <x v="5"/>
  </r>
  <r>
    <x v="1"/>
    <s v="75-84"/>
    <x v="1"/>
    <s v="M"/>
    <s v="E00-E90"/>
    <n v="25"/>
    <x v="2"/>
  </r>
  <r>
    <x v="1"/>
    <s v="75-84"/>
    <x v="1"/>
    <s v="M"/>
    <s v="F00-F99"/>
    <n v="10"/>
    <x v="10"/>
  </r>
  <r>
    <x v="1"/>
    <s v="75-84"/>
    <x v="1"/>
    <s v="M"/>
    <s v="G00-G99"/>
    <n v="39"/>
    <x v="3"/>
  </r>
  <r>
    <x v="1"/>
    <s v="75-84"/>
    <x v="1"/>
    <s v="M"/>
    <s v="I00-I99"/>
    <n v="265"/>
    <x v="8"/>
  </r>
  <r>
    <x v="1"/>
    <s v="75-84"/>
    <x v="1"/>
    <s v="M"/>
    <s v="J00-J99"/>
    <n v="85"/>
    <x v="4"/>
  </r>
  <r>
    <x v="1"/>
    <s v="75-84"/>
    <x v="1"/>
    <s v="M"/>
    <s v="K00-K93"/>
    <n v="30"/>
    <x v="9"/>
  </r>
  <r>
    <x v="1"/>
    <s v="75-84"/>
    <x v="1"/>
    <s v="M"/>
    <s v="L00-L99"/>
    <n v="2"/>
    <x v="5"/>
  </r>
  <r>
    <x v="1"/>
    <s v="75-84"/>
    <x v="1"/>
    <s v="M"/>
    <s v="M00-M99"/>
    <n v="3"/>
    <x v="5"/>
  </r>
  <r>
    <x v="1"/>
    <s v="75-84"/>
    <x v="1"/>
    <s v="M"/>
    <s v="N00-N99"/>
    <n v="10"/>
    <x v="11"/>
  </r>
  <r>
    <x v="1"/>
    <s v="75-84"/>
    <x v="1"/>
    <s v="M"/>
    <s v="R00-R99"/>
    <n v="25"/>
    <x v="5"/>
  </r>
  <r>
    <x v="1"/>
    <s v="75-84"/>
    <x v="1"/>
    <s v="M"/>
    <s v="V01-Y98"/>
    <n v="17"/>
    <x v="6"/>
  </r>
  <r>
    <x v="1"/>
    <s v="85+"/>
    <x v="1"/>
    <s v="F"/>
    <s v="A00-B99"/>
    <n v="23"/>
    <x v="0"/>
  </r>
  <r>
    <x v="1"/>
    <s v="85+"/>
    <x v="1"/>
    <s v="F"/>
    <s v="C00-D48"/>
    <n v="150"/>
    <x v="1"/>
  </r>
  <r>
    <x v="1"/>
    <s v="85+"/>
    <x v="1"/>
    <s v="F"/>
    <s v="D50-D89"/>
    <n v="2"/>
    <x v="5"/>
  </r>
  <r>
    <x v="1"/>
    <s v="85+"/>
    <x v="1"/>
    <s v="F"/>
    <s v="E00-E90"/>
    <n v="26"/>
    <x v="2"/>
  </r>
  <r>
    <x v="1"/>
    <s v="85+"/>
    <x v="1"/>
    <s v="F"/>
    <s v="F00-F99"/>
    <n v="71"/>
    <x v="10"/>
  </r>
  <r>
    <x v="1"/>
    <s v="85+"/>
    <x v="1"/>
    <s v="F"/>
    <s v="G00-G99"/>
    <n v="26"/>
    <x v="3"/>
  </r>
  <r>
    <x v="1"/>
    <s v="85+"/>
    <x v="1"/>
    <s v="F"/>
    <s v="I00-I99"/>
    <n v="409"/>
    <x v="8"/>
  </r>
  <r>
    <x v="1"/>
    <s v="85+"/>
    <x v="1"/>
    <s v="F"/>
    <s v="J00-J99"/>
    <n v="101"/>
    <x v="4"/>
  </r>
  <r>
    <x v="1"/>
    <s v="85+"/>
    <x v="1"/>
    <s v="F"/>
    <s v="K00-K93"/>
    <n v="38"/>
    <x v="9"/>
  </r>
  <r>
    <x v="1"/>
    <s v="85+"/>
    <x v="1"/>
    <s v="F"/>
    <s v="L00-L99"/>
    <n v="6"/>
    <x v="5"/>
  </r>
  <r>
    <x v="1"/>
    <s v="85+"/>
    <x v="1"/>
    <s v="F"/>
    <s v="M00-M99"/>
    <n v="3"/>
    <x v="5"/>
  </r>
  <r>
    <x v="1"/>
    <s v="85+"/>
    <x v="1"/>
    <s v="F"/>
    <s v="N00-N99"/>
    <n v="27"/>
    <x v="11"/>
  </r>
  <r>
    <x v="1"/>
    <s v="85+"/>
    <x v="1"/>
    <s v="F"/>
    <s v="R00-R99"/>
    <n v="53"/>
    <x v="5"/>
  </r>
  <r>
    <x v="1"/>
    <s v="85+"/>
    <x v="1"/>
    <s v="F"/>
    <s v="V01-Y98"/>
    <n v="30"/>
    <x v="6"/>
  </r>
  <r>
    <x v="1"/>
    <s v="85+"/>
    <x v="1"/>
    <s v="M"/>
    <s v="A00-B99"/>
    <n v="13"/>
    <x v="0"/>
  </r>
  <r>
    <x v="1"/>
    <s v="85+"/>
    <x v="1"/>
    <s v="M"/>
    <s v="C00-D48"/>
    <n v="133"/>
    <x v="1"/>
  </r>
  <r>
    <x v="1"/>
    <s v="85+"/>
    <x v="1"/>
    <s v="M"/>
    <s v="D50-D89"/>
    <n v="3"/>
    <x v="5"/>
  </r>
  <r>
    <x v="1"/>
    <s v="85+"/>
    <x v="1"/>
    <s v="M"/>
    <s v="E00-E90"/>
    <n v="9"/>
    <x v="2"/>
  </r>
  <r>
    <x v="1"/>
    <s v="85+"/>
    <x v="1"/>
    <s v="M"/>
    <s v="F00-F99"/>
    <n v="24"/>
    <x v="10"/>
  </r>
  <r>
    <x v="1"/>
    <s v="85+"/>
    <x v="1"/>
    <s v="M"/>
    <s v="G00-G99"/>
    <n v="24"/>
    <x v="3"/>
  </r>
  <r>
    <x v="1"/>
    <s v="85+"/>
    <x v="1"/>
    <s v="M"/>
    <s v="I00-I99"/>
    <n v="218"/>
    <x v="8"/>
  </r>
  <r>
    <x v="1"/>
    <s v="85+"/>
    <x v="1"/>
    <s v="M"/>
    <s v="J00-J99"/>
    <n v="76"/>
    <x v="4"/>
  </r>
  <r>
    <x v="1"/>
    <s v="85+"/>
    <x v="1"/>
    <s v="M"/>
    <s v="K00-K93"/>
    <n v="20"/>
    <x v="9"/>
  </r>
  <r>
    <x v="1"/>
    <s v="85+"/>
    <x v="1"/>
    <s v="M"/>
    <s v="L00-L99"/>
    <n v="2"/>
    <x v="5"/>
  </r>
  <r>
    <x v="1"/>
    <s v="85+"/>
    <x v="1"/>
    <s v="M"/>
    <s v="M00-M99"/>
    <n v="1"/>
    <x v="5"/>
  </r>
  <r>
    <x v="1"/>
    <s v="85+"/>
    <x v="1"/>
    <s v="M"/>
    <s v="N00-N99"/>
    <n v="13"/>
    <x v="11"/>
  </r>
  <r>
    <x v="1"/>
    <s v="85+"/>
    <x v="1"/>
    <s v="M"/>
    <s v="R00-R99"/>
    <n v="24"/>
    <x v="5"/>
  </r>
  <r>
    <x v="1"/>
    <s v="85+"/>
    <x v="1"/>
    <s v="M"/>
    <s v="V01-Y98"/>
    <n v="21"/>
    <x v="6"/>
  </r>
  <r>
    <x v="2"/>
    <s v="0-24"/>
    <x v="0"/>
    <s v="F"/>
    <s v="C00-D48"/>
    <n v="2"/>
    <x v="1"/>
  </r>
  <r>
    <x v="2"/>
    <s v="0-24"/>
    <x v="0"/>
    <s v="F"/>
    <s v="J00-J99"/>
    <n v="1"/>
    <x v="4"/>
  </r>
  <r>
    <x v="2"/>
    <s v="0-24"/>
    <x v="0"/>
    <s v="F"/>
    <s v="P00-P96"/>
    <n v="3"/>
    <x v="5"/>
  </r>
  <r>
    <x v="2"/>
    <s v="0-24"/>
    <x v="0"/>
    <s v="F"/>
    <s v="Q00-Q99"/>
    <n v="2"/>
    <x v="5"/>
  </r>
  <r>
    <x v="2"/>
    <s v="0-24"/>
    <x v="0"/>
    <s v="F"/>
    <s v="R00-R99"/>
    <n v="2"/>
    <x v="5"/>
  </r>
  <r>
    <x v="2"/>
    <s v="0-24"/>
    <x v="0"/>
    <s v="F"/>
    <s v="V01-Y98"/>
    <n v="4"/>
    <x v="6"/>
  </r>
  <r>
    <x v="2"/>
    <s v="0-24"/>
    <x v="0"/>
    <s v="M"/>
    <s v="C00-D48"/>
    <n v="3"/>
    <x v="1"/>
  </r>
  <r>
    <x v="2"/>
    <s v="0-24"/>
    <x v="0"/>
    <s v="M"/>
    <s v="G00-G99"/>
    <n v="1"/>
    <x v="3"/>
  </r>
  <r>
    <x v="2"/>
    <s v="0-24"/>
    <x v="0"/>
    <s v="M"/>
    <s v="I00-I99"/>
    <n v="1"/>
    <x v="8"/>
  </r>
  <r>
    <x v="2"/>
    <s v="0-24"/>
    <x v="0"/>
    <s v="M"/>
    <s v="P00-P96"/>
    <n v="5"/>
    <x v="5"/>
  </r>
  <r>
    <x v="2"/>
    <s v="0-24"/>
    <x v="0"/>
    <s v="M"/>
    <s v="Q00-Q99"/>
    <n v="7"/>
    <x v="5"/>
  </r>
  <r>
    <x v="2"/>
    <s v="0-24"/>
    <x v="0"/>
    <s v="M"/>
    <s v="R00-R99"/>
    <n v="4"/>
    <x v="5"/>
  </r>
  <r>
    <x v="2"/>
    <s v="0-24"/>
    <x v="0"/>
    <s v="M"/>
    <s v="V01-Y98"/>
    <n v="22"/>
    <x v="6"/>
  </r>
  <r>
    <x v="2"/>
    <s v="25-44"/>
    <x v="0"/>
    <s v="F"/>
    <s v="C00-D48"/>
    <n v="13"/>
    <x v="1"/>
  </r>
  <r>
    <x v="2"/>
    <s v="25-44"/>
    <x v="0"/>
    <s v="F"/>
    <s v="G00-G99"/>
    <n v="1"/>
    <x v="3"/>
  </r>
  <r>
    <x v="2"/>
    <s v="25-44"/>
    <x v="0"/>
    <s v="F"/>
    <s v="I00-I99"/>
    <n v="3"/>
    <x v="8"/>
  </r>
  <r>
    <x v="2"/>
    <s v="25-44"/>
    <x v="0"/>
    <s v="F"/>
    <s v="K00-K93"/>
    <n v="1"/>
    <x v="9"/>
  </r>
  <r>
    <x v="2"/>
    <s v="25-44"/>
    <x v="0"/>
    <s v="F"/>
    <s v="M00-M99"/>
    <n v="1"/>
    <x v="5"/>
  </r>
  <r>
    <x v="2"/>
    <s v="25-44"/>
    <x v="0"/>
    <s v="F"/>
    <s v="O00-O99"/>
    <n v="1"/>
    <x v="5"/>
  </r>
  <r>
    <x v="2"/>
    <s v="25-44"/>
    <x v="0"/>
    <s v="F"/>
    <s v="R00-R99"/>
    <n v="3"/>
    <x v="5"/>
  </r>
  <r>
    <x v="2"/>
    <s v="25-44"/>
    <x v="0"/>
    <s v="F"/>
    <s v="V01-Y98"/>
    <n v="12"/>
    <x v="6"/>
  </r>
  <r>
    <x v="2"/>
    <s v="25-44"/>
    <x v="0"/>
    <s v="M"/>
    <s v="C00-D48"/>
    <n v="7"/>
    <x v="1"/>
  </r>
  <r>
    <x v="2"/>
    <s v="25-44"/>
    <x v="0"/>
    <s v="M"/>
    <s v="F00-F99"/>
    <n v="1"/>
    <x v="10"/>
  </r>
  <r>
    <x v="2"/>
    <s v="25-44"/>
    <x v="0"/>
    <s v="M"/>
    <s v="G00-G99"/>
    <n v="3"/>
    <x v="3"/>
  </r>
  <r>
    <x v="2"/>
    <s v="25-44"/>
    <x v="0"/>
    <s v="M"/>
    <s v="I00-I99"/>
    <n v="6"/>
    <x v="8"/>
  </r>
  <r>
    <x v="2"/>
    <s v="25-44"/>
    <x v="0"/>
    <s v="M"/>
    <s v="K00-K93"/>
    <n v="2"/>
    <x v="9"/>
  </r>
  <r>
    <x v="2"/>
    <s v="25-44"/>
    <x v="0"/>
    <s v="M"/>
    <s v="R00-R99"/>
    <n v="2"/>
    <x v="5"/>
  </r>
  <r>
    <x v="2"/>
    <s v="25-44"/>
    <x v="0"/>
    <s v="M"/>
    <s v="V01-Y98"/>
    <n v="43"/>
    <x v="6"/>
  </r>
  <r>
    <x v="2"/>
    <s v="45-64"/>
    <x v="0"/>
    <s v="F"/>
    <s v="A00-B99"/>
    <n v="1"/>
    <x v="0"/>
  </r>
  <r>
    <x v="2"/>
    <s v="45-64"/>
    <x v="0"/>
    <s v="F"/>
    <s v="C00-D48"/>
    <n v="127"/>
    <x v="1"/>
  </r>
  <r>
    <x v="2"/>
    <s v="45-64"/>
    <x v="0"/>
    <s v="F"/>
    <s v="E00-E90"/>
    <n v="4"/>
    <x v="2"/>
  </r>
  <r>
    <x v="2"/>
    <s v="45-64"/>
    <x v="0"/>
    <s v="F"/>
    <s v="F00-F99"/>
    <n v="4"/>
    <x v="10"/>
  </r>
  <r>
    <x v="2"/>
    <s v="45-64"/>
    <x v="0"/>
    <s v="F"/>
    <s v="G00-G99"/>
    <n v="5"/>
    <x v="3"/>
  </r>
  <r>
    <x v="2"/>
    <s v="45-64"/>
    <x v="0"/>
    <s v="F"/>
    <s v="I00-I99"/>
    <n v="28"/>
    <x v="8"/>
  </r>
  <r>
    <x v="2"/>
    <s v="45-64"/>
    <x v="0"/>
    <s v="F"/>
    <s v="J00-J99"/>
    <n v="8"/>
    <x v="4"/>
  </r>
  <r>
    <x v="2"/>
    <s v="45-64"/>
    <x v="0"/>
    <s v="F"/>
    <s v="K00-K93"/>
    <n v="14"/>
    <x v="9"/>
  </r>
  <r>
    <x v="2"/>
    <s v="45-64"/>
    <x v="0"/>
    <s v="F"/>
    <s v="Q00-Q99"/>
    <n v="1"/>
    <x v="5"/>
  </r>
  <r>
    <x v="2"/>
    <s v="45-64"/>
    <x v="0"/>
    <s v="F"/>
    <s v="R00-R99"/>
    <n v="11"/>
    <x v="5"/>
  </r>
  <r>
    <x v="2"/>
    <s v="45-64"/>
    <x v="0"/>
    <s v="F"/>
    <s v="V01-Y98"/>
    <n v="19"/>
    <x v="6"/>
  </r>
  <r>
    <x v="2"/>
    <s v="45-64"/>
    <x v="0"/>
    <s v="M"/>
    <s v="A00-B99"/>
    <n v="6"/>
    <x v="0"/>
  </r>
  <r>
    <x v="2"/>
    <s v="45-64"/>
    <x v="0"/>
    <s v="M"/>
    <s v="C00-D48"/>
    <n v="168"/>
    <x v="1"/>
  </r>
  <r>
    <x v="2"/>
    <s v="45-64"/>
    <x v="0"/>
    <s v="M"/>
    <s v="E00-E90"/>
    <n v="4"/>
    <x v="2"/>
  </r>
  <r>
    <x v="2"/>
    <s v="45-64"/>
    <x v="0"/>
    <s v="M"/>
    <s v="F00-F99"/>
    <n v="7"/>
    <x v="10"/>
  </r>
  <r>
    <x v="2"/>
    <s v="45-64"/>
    <x v="0"/>
    <s v="M"/>
    <s v="G00-G99"/>
    <n v="12"/>
    <x v="3"/>
  </r>
  <r>
    <x v="2"/>
    <s v="45-64"/>
    <x v="0"/>
    <s v="M"/>
    <s v="I00-I99"/>
    <n v="76"/>
    <x v="8"/>
  </r>
  <r>
    <x v="2"/>
    <s v="45-64"/>
    <x v="0"/>
    <s v="M"/>
    <s v="J00-J99"/>
    <n v="10"/>
    <x v="4"/>
  </r>
  <r>
    <x v="2"/>
    <s v="45-64"/>
    <x v="0"/>
    <s v="M"/>
    <s v="K00-K93"/>
    <n v="29"/>
    <x v="9"/>
  </r>
  <r>
    <x v="2"/>
    <s v="45-64"/>
    <x v="0"/>
    <s v="M"/>
    <s v="M00-M99"/>
    <n v="1"/>
    <x v="5"/>
  </r>
  <r>
    <x v="2"/>
    <s v="45-64"/>
    <x v="0"/>
    <s v="M"/>
    <s v="N00-N99"/>
    <n v="1"/>
    <x v="11"/>
  </r>
  <r>
    <x v="2"/>
    <s v="45-64"/>
    <x v="0"/>
    <s v="M"/>
    <s v="P00-P96"/>
    <n v="1"/>
    <x v="5"/>
  </r>
  <r>
    <x v="2"/>
    <s v="45-64"/>
    <x v="0"/>
    <s v="M"/>
    <s v="Q00-Q99"/>
    <n v="1"/>
    <x v="5"/>
  </r>
  <r>
    <x v="2"/>
    <s v="45-64"/>
    <x v="0"/>
    <s v="M"/>
    <s v="R00-R99"/>
    <n v="23"/>
    <x v="5"/>
  </r>
  <r>
    <x v="2"/>
    <s v="45-64"/>
    <x v="0"/>
    <s v="M"/>
    <s v="V01-Y98"/>
    <n v="47"/>
    <x v="6"/>
  </r>
  <r>
    <x v="2"/>
    <s v="65-74"/>
    <x v="1"/>
    <s v="F"/>
    <s v="A00-B99"/>
    <n v="5"/>
    <x v="0"/>
  </r>
  <r>
    <x v="2"/>
    <s v="65-74"/>
    <x v="1"/>
    <s v="F"/>
    <s v="C00-D48"/>
    <n v="127"/>
    <x v="1"/>
  </r>
  <r>
    <x v="2"/>
    <s v="65-74"/>
    <x v="1"/>
    <s v="F"/>
    <s v="D50-D89"/>
    <n v="1"/>
    <x v="5"/>
  </r>
  <r>
    <x v="2"/>
    <s v="65-74"/>
    <x v="1"/>
    <s v="F"/>
    <s v="E00-E90"/>
    <n v="6"/>
    <x v="2"/>
  </r>
  <r>
    <x v="2"/>
    <s v="65-74"/>
    <x v="1"/>
    <s v="F"/>
    <s v="F00-F99"/>
    <n v="3"/>
    <x v="10"/>
  </r>
  <r>
    <x v="2"/>
    <s v="65-74"/>
    <x v="1"/>
    <s v="F"/>
    <s v="G00-G99"/>
    <n v="16"/>
    <x v="3"/>
  </r>
  <r>
    <x v="2"/>
    <s v="65-74"/>
    <x v="1"/>
    <s v="F"/>
    <s v="I00-I99"/>
    <n v="42"/>
    <x v="8"/>
  </r>
  <r>
    <x v="2"/>
    <s v="65-74"/>
    <x v="1"/>
    <s v="F"/>
    <s v="J00-J99"/>
    <n v="12"/>
    <x v="4"/>
  </r>
  <r>
    <x v="2"/>
    <s v="65-74"/>
    <x v="1"/>
    <s v="F"/>
    <s v="K00-K93"/>
    <n v="6"/>
    <x v="9"/>
  </r>
  <r>
    <x v="2"/>
    <s v="65-74"/>
    <x v="1"/>
    <s v="F"/>
    <s v="M00-M99"/>
    <n v="3"/>
    <x v="5"/>
  </r>
  <r>
    <x v="2"/>
    <s v="65-74"/>
    <x v="1"/>
    <s v="F"/>
    <s v="N00-N99"/>
    <n v="2"/>
    <x v="11"/>
  </r>
  <r>
    <x v="2"/>
    <s v="65-74"/>
    <x v="1"/>
    <s v="F"/>
    <s v="R00-R99"/>
    <n v="7"/>
    <x v="5"/>
  </r>
  <r>
    <x v="2"/>
    <s v="65-74"/>
    <x v="1"/>
    <s v="F"/>
    <s v="V01-Y98"/>
    <n v="5"/>
    <x v="6"/>
  </r>
  <r>
    <x v="2"/>
    <s v="65-74"/>
    <x v="1"/>
    <s v="M"/>
    <s v="A00-B99"/>
    <n v="6"/>
    <x v="0"/>
  </r>
  <r>
    <x v="2"/>
    <s v="65-74"/>
    <x v="1"/>
    <s v="M"/>
    <s v="C00-D48"/>
    <n v="218"/>
    <x v="1"/>
  </r>
  <r>
    <x v="2"/>
    <s v="65-74"/>
    <x v="1"/>
    <s v="M"/>
    <s v="E00-E90"/>
    <n v="5"/>
    <x v="2"/>
  </r>
  <r>
    <x v="2"/>
    <s v="65-74"/>
    <x v="1"/>
    <s v="M"/>
    <s v="F00-F99"/>
    <n v="7"/>
    <x v="10"/>
  </r>
  <r>
    <x v="2"/>
    <s v="65-74"/>
    <x v="1"/>
    <s v="M"/>
    <s v="G00-G99"/>
    <n v="14"/>
    <x v="3"/>
  </r>
  <r>
    <x v="2"/>
    <s v="65-74"/>
    <x v="1"/>
    <s v="M"/>
    <s v="I00-I99"/>
    <n v="107"/>
    <x v="8"/>
  </r>
  <r>
    <x v="2"/>
    <s v="65-74"/>
    <x v="1"/>
    <s v="M"/>
    <s v="J00-J99"/>
    <n v="34"/>
    <x v="4"/>
  </r>
  <r>
    <x v="2"/>
    <s v="65-74"/>
    <x v="1"/>
    <s v="M"/>
    <s v="K00-K93"/>
    <n v="16"/>
    <x v="9"/>
  </r>
  <r>
    <x v="2"/>
    <s v="65-74"/>
    <x v="1"/>
    <s v="M"/>
    <s v="M00-M99"/>
    <n v="1"/>
    <x v="5"/>
  </r>
  <r>
    <x v="2"/>
    <s v="65-74"/>
    <x v="1"/>
    <s v="M"/>
    <s v="N00-N99"/>
    <n v="5"/>
    <x v="11"/>
  </r>
  <r>
    <x v="2"/>
    <s v="65-74"/>
    <x v="1"/>
    <s v="M"/>
    <s v="R00-R99"/>
    <n v="22"/>
    <x v="5"/>
  </r>
  <r>
    <x v="2"/>
    <s v="65-74"/>
    <x v="1"/>
    <s v="M"/>
    <s v="V01-Y98"/>
    <n v="20"/>
    <x v="6"/>
  </r>
  <r>
    <x v="2"/>
    <s v="75-84"/>
    <x v="1"/>
    <s v="F"/>
    <s v="A00-B99"/>
    <n v="14"/>
    <x v="0"/>
  </r>
  <r>
    <x v="2"/>
    <s v="75-84"/>
    <x v="1"/>
    <s v="F"/>
    <s v="C00-D48"/>
    <n v="182"/>
    <x v="1"/>
  </r>
  <r>
    <x v="2"/>
    <s v="75-84"/>
    <x v="1"/>
    <s v="F"/>
    <s v="D50-D89"/>
    <n v="1"/>
    <x v="5"/>
  </r>
  <r>
    <x v="2"/>
    <s v="75-84"/>
    <x v="1"/>
    <s v="F"/>
    <s v="E00-E90"/>
    <n v="21"/>
    <x v="2"/>
  </r>
  <r>
    <x v="2"/>
    <s v="75-84"/>
    <x v="1"/>
    <s v="F"/>
    <s v="F00-F99"/>
    <n v="34"/>
    <x v="10"/>
  </r>
  <r>
    <x v="2"/>
    <s v="75-84"/>
    <x v="1"/>
    <s v="F"/>
    <s v="G00-G99"/>
    <n v="42"/>
    <x v="3"/>
  </r>
  <r>
    <x v="2"/>
    <s v="75-84"/>
    <x v="1"/>
    <s v="F"/>
    <s v="I00-I99"/>
    <n v="223"/>
    <x v="8"/>
  </r>
  <r>
    <x v="2"/>
    <s v="75-84"/>
    <x v="1"/>
    <s v="F"/>
    <s v="J00-J99"/>
    <n v="49"/>
    <x v="4"/>
  </r>
  <r>
    <x v="2"/>
    <s v="75-84"/>
    <x v="1"/>
    <s v="F"/>
    <s v="K00-K93"/>
    <n v="34"/>
    <x v="9"/>
  </r>
  <r>
    <x v="2"/>
    <s v="75-84"/>
    <x v="1"/>
    <s v="F"/>
    <s v="M00-M99"/>
    <n v="3"/>
    <x v="5"/>
  </r>
  <r>
    <x v="2"/>
    <s v="75-84"/>
    <x v="1"/>
    <s v="F"/>
    <s v="N00-N99"/>
    <n v="23"/>
    <x v="11"/>
  </r>
  <r>
    <x v="2"/>
    <s v="75-84"/>
    <x v="1"/>
    <s v="F"/>
    <s v="R00-R99"/>
    <n v="17"/>
    <x v="5"/>
  </r>
  <r>
    <x v="2"/>
    <s v="75-84"/>
    <x v="1"/>
    <s v="F"/>
    <s v="V01-Y98"/>
    <n v="26"/>
    <x v="6"/>
  </r>
  <r>
    <x v="2"/>
    <s v="75-84"/>
    <x v="1"/>
    <s v="M"/>
    <s v="A00-B99"/>
    <n v="11"/>
    <x v="0"/>
  </r>
  <r>
    <x v="2"/>
    <s v="75-84"/>
    <x v="1"/>
    <s v="M"/>
    <s v="C00-D48"/>
    <n v="264"/>
    <x v="1"/>
  </r>
  <r>
    <x v="2"/>
    <s v="75-84"/>
    <x v="1"/>
    <s v="M"/>
    <s v="D50-D89"/>
    <n v="2"/>
    <x v="5"/>
  </r>
  <r>
    <x v="2"/>
    <s v="75-84"/>
    <x v="1"/>
    <s v="M"/>
    <s v="E00-E90"/>
    <n v="16"/>
    <x v="2"/>
  </r>
  <r>
    <x v="2"/>
    <s v="75-84"/>
    <x v="1"/>
    <s v="M"/>
    <s v="F00-F99"/>
    <n v="24"/>
    <x v="10"/>
  </r>
  <r>
    <x v="2"/>
    <s v="75-84"/>
    <x v="1"/>
    <s v="M"/>
    <s v="G00-G99"/>
    <n v="42"/>
    <x v="3"/>
  </r>
  <r>
    <x v="2"/>
    <s v="75-84"/>
    <x v="1"/>
    <s v="M"/>
    <s v="I00-I99"/>
    <n v="237"/>
    <x v="8"/>
  </r>
  <r>
    <x v="2"/>
    <s v="75-84"/>
    <x v="1"/>
    <s v="M"/>
    <s v="J00-J99"/>
    <n v="104"/>
    <x v="4"/>
  </r>
  <r>
    <x v="2"/>
    <s v="75-84"/>
    <x v="1"/>
    <s v="M"/>
    <s v="K00-K93"/>
    <n v="27"/>
    <x v="9"/>
  </r>
  <r>
    <x v="2"/>
    <s v="75-84"/>
    <x v="1"/>
    <s v="M"/>
    <s v="L00-L99"/>
    <n v="1"/>
    <x v="5"/>
  </r>
  <r>
    <x v="2"/>
    <s v="75-84"/>
    <x v="1"/>
    <s v="M"/>
    <s v="M00-M99"/>
    <n v="3"/>
    <x v="5"/>
  </r>
  <r>
    <x v="2"/>
    <s v="75-84"/>
    <x v="1"/>
    <s v="M"/>
    <s v="N00-N99"/>
    <n v="23"/>
    <x v="11"/>
  </r>
  <r>
    <x v="2"/>
    <s v="75-84"/>
    <x v="1"/>
    <s v="M"/>
    <s v="R00-R99"/>
    <n v="24"/>
    <x v="5"/>
  </r>
  <r>
    <x v="2"/>
    <s v="75-84"/>
    <x v="1"/>
    <s v="M"/>
    <s v="V01-Y98"/>
    <n v="26"/>
    <x v="6"/>
  </r>
  <r>
    <x v="2"/>
    <s v="85+"/>
    <x v="1"/>
    <s v="F"/>
    <s v="A00-B99"/>
    <n v="23"/>
    <x v="0"/>
  </r>
  <r>
    <x v="2"/>
    <s v="85+"/>
    <x v="1"/>
    <s v="F"/>
    <s v="C00-D48"/>
    <n v="133"/>
    <x v="1"/>
  </r>
  <r>
    <x v="2"/>
    <s v="85+"/>
    <x v="1"/>
    <s v="F"/>
    <s v="D50-D89"/>
    <n v="5"/>
    <x v="5"/>
  </r>
  <r>
    <x v="2"/>
    <s v="85+"/>
    <x v="1"/>
    <s v="F"/>
    <s v="E00-E90"/>
    <n v="17"/>
    <x v="2"/>
  </r>
  <r>
    <x v="2"/>
    <s v="85+"/>
    <x v="1"/>
    <s v="F"/>
    <s v="F00-F99"/>
    <n v="81"/>
    <x v="10"/>
  </r>
  <r>
    <x v="2"/>
    <s v="85+"/>
    <x v="1"/>
    <s v="F"/>
    <s v="G00-G99"/>
    <n v="40"/>
    <x v="3"/>
  </r>
  <r>
    <x v="2"/>
    <s v="85+"/>
    <x v="1"/>
    <s v="F"/>
    <s v="I00-I99"/>
    <n v="396"/>
    <x v="8"/>
  </r>
  <r>
    <x v="2"/>
    <s v="85+"/>
    <x v="1"/>
    <s v="F"/>
    <s v="J00-J99"/>
    <n v="97"/>
    <x v="4"/>
  </r>
  <r>
    <x v="2"/>
    <s v="85+"/>
    <x v="1"/>
    <s v="F"/>
    <s v="K00-K93"/>
    <n v="44"/>
    <x v="9"/>
  </r>
  <r>
    <x v="2"/>
    <s v="85+"/>
    <x v="1"/>
    <s v="F"/>
    <s v="L00-L99"/>
    <n v="2"/>
    <x v="5"/>
  </r>
  <r>
    <x v="2"/>
    <s v="85+"/>
    <x v="1"/>
    <s v="F"/>
    <s v="M00-M99"/>
    <n v="4"/>
    <x v="5"/>
  </r>
  <r>
    <x v="2"/>
    <s v="85+"/>
    <x v="1"/>
    <s v="F"/>
    <s v="N00-N99"/>
    <n v="25"/>
    <x v="11"/>
  </r>
  <r>
    <x v="2"/>
    <s v="85+"/>
    <x v="1"/>
    <s v="F"/>
    <s v="R00-R99"/>
    <n v="67"/>
    <x v="5"/>
  </r>
  <r>
    <x v="2"/>
    <s v="85+"/>
    <x v="1"/>
    <s v="F"/>
    <s v="V01-Y98"/>
    <n v="29"/>
    <x v="6"/>
  </r>
  <r>
    <x v="2"/>
    <s v="85+"/>
    <x v="1"/>
    <s v="M"/>
    <s v="A00-B99"/>
    <n v="22"/>
    <x v="0"/>
  </r>
  <r>
    <x v="2"/>
    <s v="85+"/>
    <x v="1"/>
    <s v="M"/>
    <s v="C00-D48"/>
    <n v="119"/>
    <x v="1"/>
  </r>
  <r>
    <x v="2"/>
    <s v="85+"/>
    <x v="1"/>
    <s v="M"/>
    <s v="D50-D89"/>
    <n v="2"/>
    <x v="5"/>
  </r>
  <r>
    <x v="2"/>
    <s v="85+"/>
    <x v="1"/>
    <s v="M"/>
    <s v="E00-E90"/>
    <n v="10"/>
    <x v="2"/>
  </r>
  <r>
    <x v="2"/>
    <s v="85+"/>
    <x v="1"/>
    <s v="M"/>
    <s v="F00-F99"/>
    <n v="33"/>
    <x v="10"/>
  </r>
  <r>
    <x v="2"/>
    <s v="85+"/>
    <x v="1"/>
    <s v="M"/>
    <s v="G00-G99"/>
    <n v="22"/>
    <x v="3"/>
  </r>
  <r>
    <x v="2"/>
    <s v="85+"/>
    <x v="1"/>
    <s v="M"/>
    <s v="I00-I99"/>
    <n v="213"/>
    <x v="8"/>
  </r>
  <r>
    <x v="2"/>
    <s v="85+"/>
    <x v="1"/>
    <s v="M"/>
    <s v="J00-J99"/>
    <n v="81"/>
    <x v="4"/>
  </r>
  <r>
    <x v="2"/>
    <s v="85+"/>
    <x v="1"/>
    <s v="M"/>
    <s v="K00-K93"/>
    <n v="20"/>
    <x v="9"/>
  </r>
  <r>
    <x v="2"/>
    <s v="85+"/>
    <x v="1"/>
    <s v="M"/>
    <s v="M00-M99"/>
    <n v="2"/>
    <x v="5"/>
  </r>
  <r>
    <x v="2"/>
    <s v="85+"/>
    <x v="1"/>
    <s v="M"/>
    <s v="N00-N99"/>
    <n v="20"/>
    <x v="11"/>
  </r>
  <r>
    <x v="2"/>
    <s v="85+"/>
    <x v="1"/>
    <s v="M"/>
    <s v="R00-R99"/>
    <n v="25"/>
    <x v="5"/>
  </r>
  <r>
    <x v="2"/>
    <s v="85+"/>
    <x v="1"/>
    <s v="M"/>
    <s v="V01-Y98"/>
    <n v="22"/>
    <x v="6"/>
  </r>
  <r>
    <x v="3"/>
    <s v="0-24"/>
    <x v="0"/>
    <s v="F"/>
    <s v="A00-B99"/>
    <n v="1"/>
    <x v="0"/>
  </r>
  <r>
    <x v="3"/>
    <s v="0-24"/>
    <x v="0"/>
    <s v="F"/>
    <s v="C00-D48"/>
    <n v="1"/>
    <x v="1"/>
  </r>
  <r>
    <x v="3"/>
    <s v="0-24"/>
    <x v="0"/>
    <s v="F"/>
    <s v="E00-E90"/>
    <n v="1"/>
    <x v="2"/>
  </r>
  <r>
    <x v="3"/>
    <s v="0-24"/>
    <x v="0"/>
    <s v="F"/>
    <s v="G00-G99"/>
    <n v="1"/>
    <x v="3"/>
  </r>
  <r>
    <x v="3"/>
    <s v="0-24"/>
    <x v="0"/>
    <s v="F"/>
    <s v="P00-P96"/>
    <n v="2"/>
    <x v="5"/>
  </r>
  <r>
    <x v="3"/>
    <s v="0-24"/>
    <x v="0"/>
    <s v="F"/>
    <s v="Q00-Q99"/>
    <n v="3"/>
    <x v="5"/>
  </r>
  <r>
    <x v="3"/>
    <s v="0-24"/>
    <x v="0"/>
    <s v="F"/>
    <s v="R00-R99"/>
    <n v="3"/>
    <x v="5"/>
  </r>
  <r>
    <x v="3"/>
    <s v="0-24"/>
    <x v="0"/>
    <s v="F"/>
    <s v="V01-Y98"/>
    <n v="4"/>
    <x v="6"/>
  </r>
  <r>
    <x v="3"/>
    <s v="0-24"/>
    <x v="0"/>
    <s v="M"/>
    <s v="A00-B99"/>
    <n v="3"/>
    <x v="0"/>
  </r>
  <r>
    <x v="3"/>
    <s v="0-24"/>
    <x v="0"/>
    <s v="M"/>
    <s v="C00-D48"/>
    <n v="2"/>
    <x v="1"/>
  </r>
  <r>
    <x v="3"/>
    <s v="0-24"/>
    <x v="0"/>
    <s v="M"/>
    <s v="E00-E90"/>
    <n v="2"/>
    <x v="2"/>
  </r>
  <r>
    <x v="3"/>
    <s v="0-24"/>
    <x v="0"/>
    <s v="M"/>
    <s v="G00-G99"/>
    <n v="2"/>
    <x v="3"/>
  </r>
  <r>
    <x v="3"/>
    <s v="0-24"/>
    <x v="0"/>
    <s v="M"/>
    <s v="I00-I99"/>
    <n v="1"/>
    <x v="8"/>
  </r>
  <r>
    <x v="3"/>
    <s v="0-24"/>
    <x v="0"/>
    <s v="M"/>
    <s v="M00-M99"/>
    <n v="1"/>
    <x v="5"/>
  </r>
  <r>
    <x v="3"/>
    <s v="0-24"/>
    <x v="0"/>
    <s v="M"/>
    <s v="P00-P96"/>
    <n v="4"/>
    <x v="5"/>
  </r>
  <r>
    <x v="3"/>
    <s v="0-24"/>
    <x v="0"/>
    <s v="M"/>
    <s v="Q00-Q99"/>
    <n v="5"/>
    <x v="5"/>
  </r>
  <r>
    <x v="3"/>
    <s v="0-24"/>
    <x v="0"/>
    <s v="M"/>
    <s v="V01-Y98"/>
    <n v="16"/>
    <x v="6"/>
  </r>
  <r>
    <x v="3"/>
    <s v="25-44"/>
    <x v="0"/>
    <s v="F"/>
    <s v="A00-B99"/>
    <n v="1"/>
    <x v="0"/>
  </r>
  <r>
    <x v="3"/>
    <s v="25-44"/>
    <x v="0"/>
    <s v="F"/>
    <s v="C00-D48"/>
    <n v="20"/>
    <x v="1"/>
  </r>
  <r>
    <x v="3"/>
    <s v="25-44"/>
    <x v="0"/>
    <s v="F"/>
    <s v="E00-E90"/>
    <n v="1"/>
    <x v="2"/>
  </r>
  <r>
    <x v="3"/>
    <s v="25-44"/>
    <x v="0"/>
    <s v="F"/>
    <s v="I00-I99"/>
    <n v="2"/>
    <x v="8"/>
  </r>
  <r>
    <x v="3"/>
    <s v="25-44"/>
    <x v="0"/>
    <s v="F"/>
    <s v="K00-K93"/>
    <n v="2"/>
    <x v="9"/>
  </r>
  <r>
    <x v="3"/>
    <s v="25-44"/>
    <x v="0"/>
    <s v="F"/>
    <s v="V01-Y98"/>
    <n v="14"/>
    <x v="6"/>
  </r>
  <r>
    <x v="3"/>
    <s v="25-44"/>
    <x v="0"/>
    <s v="M"/>
    <s v="C00-D48"/>
    <n v="17"/>
    <x v="1"/>
  </r>
  <r>
    <x v="3"/>
    <s v="25-44"/>
    <x v="0"/>
    <s v="M"/>
    <s v="F00-F99"/>
    <n v="4"/>
    <x v="10"/>
  </r>
  <r>
    <x v="3"/>
    <s v="25-44"/>
    <x v="0"/>
    <s v="M"/>
    <s v="G00-G99"/>
    <n v="4"/>
    <x v="3"/>
  </r>
  <r>
    <x v="3"/>
    <s v="25-44"/>
    <x v="0"/>
    <s v="M"/>
    <s v="I00-I99"/>
    <n v="5"/>
    <x v="8"/>
  </r>
  <r>
    <x v="3"/>
    <s v="25-44"/>
    <x v="0"/>
    <s v="M"/>
    <s v="K00-K93"/>
    <n v="1"/>
    <x v="9"/>
  </r>
  <r>
    <x v="3"/>
    <s v="25-44"/>
    <x v="0"/>
    <s v="M"/>
    <s v="Q00-Q99"/>
    <n v="1"/>
    <x v="5"/>
  </r>
  <r>
    <x v="3"/>
    <s v="25-44"/>
    <x v="0"/>
    <s v="M"/>
    <s v="R00-R99"/>
    <n v="5"/>
    <x v="5"/>
  </r>
  <r>
    <x v="3"/>
    <s v="25-44"/>
    <x v="0"/>
    <s v="M"/>
    <s v="V01-Y98"/>
    <n v="36"/>
    <x v="6"/>
  </r>
  <r>
    <x v="3"/>
    <s v="45-64"/>
    <x v="0"/>
    <s v="F"/>
    <s v="A00-B99"/>
    <n v="3"/>
    <x v="0"/>
  </r>
  <r>
    <x v="3"/>
    <s v="45-64"/>
    <x v="0"/>
    <s v="F"/>
    <s v="C00-D48"/>
    <n v="128"/>
    <x v="1"/>
  </r>
  <r>
    <x v="3"/>
    <s v="45-64"/>
    <x v="0"/>
    <s v="F"/>
    <s v="E00-E90"/>
    <n v="6"/>
    <x v="2"/>
  </r>
  <r>
    <x v="3"/>
    <s v="45-64"/>
    <x v="0"/>
    <s v="F"/>
    <s v="F00-F99"/>
    <n v="5"/>
    <x v="10"/>
  </r>
  <r>
    <x v="3"/>
    <s v="45-64"/>
    <x v="0"/>
    <s v="F"/>
    <s v="G00-G99"/>
    <n v="2"/>
    <x v="3"/>
  </r>
  <r>
    <x v="3"/>
    <s v="45-64"/>
    <x v="0"/>
    <s v="F"/>
    <s v="I00-I99"/>
    <n v="23"/>
    <x v="8"/>
  </r>
  <r>
    <x v="3"/>
    <s v="45-64"/>
    <x v="0"/>
    <s v="F"/>
    <s v="J00-J99"/>
    <n v="15"/>
    <x v="4"/>
  </r>
  <r>
    <x v="3"/>
    <s v="45-64"/>
    <x v="0"/>
    <s v="F"/>
    <s v="K00-K93"/>
    <n v="16"/>
    <x v="9"/>
  </r>
  <r>
    <x v="3"/>
    <s v="45-64"/>
    <x v="0"/>
    <s v="F"/>
    <s v="M00-M99"/>
    <n v="1"/>
    <x v="5"/>
  </r>
  <r>
    <x v="3"/>
    <s v="45-64"/>
    <x v="0"/>
    <s v="F"/>
    <s v="Q00-Q99"/>
    <n v="4"/>
    <x v="5"/>
  </r>
  <r>
    <x v="3"/>
    <s v="45-64"/>
    <x v="0"/>
    <s v="F"/>
    <s v="R00-R99"/>
    <n v="7"/>
    <x v="5"/>
  </r>
  <r>
    <x v="3"/>
    <s v="45-64"/>
    <x v="0"/>
    <s v="F"/>
    <s v="V01-Y98"/>
    <n v="26"/>
    <x v="6"/>
  </r>
  <r>
    <x v="3"/>
    <s v="45-64"/>
    <x v="0"/>
    <s v="M"/>
    <s v="A00-B99"/>
    <n v="4"/>
    <x v="0"/>
  </r>
  <r>
    <x v="3"/>
    <s v="45-64"/>
    <x v="0"/>
    <s v="M"/>
    <s v="C00-D48"/>
    <n v="157"/>
    <x v="1"/>
  </r>
  <r>
    <x v="3"/>
    <s v="45-64"/>
    <x v="0"/>
    <s v="M"/>
    <s v="D50-D89"/>
    <n v="4"/>
    <x v="5"/>
  </r>
  <r>
    <x v="3"/>
    <s v="45-64"/>
    <x v="0"/>
    <s v="M"/>
    <s v="E00-E90"/>
    <n v="6"/>
    <x v="2"/>
  </r>
  <r>
    <x v="3"/>
    <s v="45-64"/>
    <x v="0"/>
    <s v="M"/>
    <s v="F00-F99"/>
    <n v="14"/>
    <x v="10"/>
  </r>
  <r>
    <x v="3"/>
    <s v="45-64"/>
    <x v="0"/>
    <s v="M"/>
    <s v="G00-G99"/>
    <n v="10"/>
    <x v="3"/>
  </r>
  <r>
    <x v="3"/>
    <s v="45-64"/>
    <x v="0"/>
    <s v="M"/>
    <s v="I00-I99"/>
    <n v="74"/>
    <x v="8"/>
  </r>
  <r>
    <x v="3"/>
    <s v="45-64"/>
    <x v="0"/>
    <s v="M"/>
    <s v="J00-J99"/>
    <n v="12"/>
    <x v="4"/>
  </r>
  <r>
    <x v="3"/>
    <s v="45-64"/>
    <x v="0"/>
    <s v="M"/>
    <s v="K00-K93"/>
    <n v="23"/>
    <x v="9"/>
  </r>
  <r>
    <x v="3"/>
    <s v="45-64"/>
    <x v="0"/>
    <s v="M"/>
    <s v="L00-L99"/>
    <n v="1"/>
    <x v="5"/>
  </r>
  <r>
    <x v="3"/>
    <s v="45-64"/>
    <x v="0"/>
    <s v="M"/>
    <s v="M00-M99"/>
    <n v="2"/>
    <x v="5"/>
  </r>
  <r>
    <x v="3"/>
    <s v="45-64"/>
    <x v="0"/>
    <s v="M"/>
    <s v="N00-N99"/>
    <n v="5"/>
    <x v="11"/>
  </r>
  <r>
    <x v="3"/>
    <s v="45-64"/>
    <x v="0"/>
    <s v="M"/>
    <s v="R00-R99"/>
    <n v="23"/>
    <x v="5"/>
  </r>
  <r>
    <x v="3"/>
    <s v="45-64"/>
    <x v="0"/>
    <s v="M"/>
    <s v="V01-Y98"/>
    <n v="42"/>
    <x v="6"/>
  </r>
  <r>
    <x v="3"/>
    <s v="65-74"/>
    <x v="1"/>
    <s v="F"/>
    <s v="A00-B99"/>
    <n v="7"/>
    <x v="0"/>
  </r>
  <r>
    <x v="3"/>
    <s v="65-74"/>
    <x v="1"/>
    <s v="F"/>
    <s v="C00-D48"/>
    <n v="105"/>
    <x v="1"/>
  </r>
  <r>
    <x v="3"/>
    <s v="65-74"/>
    <x v="1"/>
    <s v="F"/>
    <s v="E00-E90"/>
    <n v="5"/>
    <x v="2"/>
  </r>
  <r>
    <x v="3"/>
    <s v="65-74"/>
    <x v="1"/>
    <s v="F"/>
    <s v="F00-F99"/>
    <n v="5"/>
    <x v="10"/>
  </r>
  <r>
    <x v="3"/>
    <s v="65-74"/>
    <x v="1"/>
    <s v="F"/>
    <s v="G00-G99"/>
    <n v="15"/>
    <x v="3"/>
  </r>
  <r>
    <x v="3"/>
    <s v="65-74"/>
    <x v="1"/>
    <s v="F"/>
    <s v="I00-I99"/>
    <n v="54"/>
    <x v="8"/>
  </r>
  <r>
    <x v="3"/>
    <s v="65-74"/>
    <x v="1"/>
    <s v="F"/>
    <s v="J00-J99"/>
    <n v="12"/>
    <x v="4"/>
  </r>
  <r>
    <x v="3"/>
    <s v="65-74"/>
    <x v="1"/>
    <s v="F"/>
    <s v="K00-K93"/>
    <n v="14"/>
    <x v="9"/>
  </r>
  <r>
    <x v="3"/>
    <s v="65-74"/>
    <x v="1"/>
    <s v="F"/>
    <s v="M00-M99"/>
    <n v="4"/>
    <x v="5"/>
  </r>
  <r>
    <x v="3"/>
    <s v="65-74"/>
    <x v="1"/>
    <s v="F"/>
    <s v="N00-N99"/>
    <n v="3"/>
    <x v="11"/>
  </r>
  <r>
    <x v="3"/>
    <s v="65-74"/>
    <x v="1"/>
    <s v="F"/>
    <s v="R00-R99"/>
    <n v="10"/>
    <x v="5"/>
  </r>
  <r>
    <x v="3"/>
    <s v="65-74"/>
    <x v="1"/>
    <s v="F"/>
    <s v="V01-Y98"/>
    <n v="12"/>
    <x v="6"/>
  </r>
  <r>
    <x v="3"/>
    <s v="65-74"/>
    <x v="1"/>
    <s v="M"/>
    <s v="A00-B99"/>
    <n v="8"/>
    <x v="0"/>
  </r>
  <r>
    <x v="3"/>
    <s v="65-74"/>
    <x v="1"/>
    <s v="M"/>
    <s v="C00-D48"/>
    <n v="194"/>
    <x v="1"/>
  </r>
  <r>
    <x v="3"/>
    <s v="65-74"/>
    <x v="1"/>
    <s v="M"/>
    <s v="D50-D89"/>
    <n v="1"/>
    <x v="5"/>
  </r>
  <r>
    <x v="3"/>
    <s v="65-74"/>
    <x v="1"/>
    <s v="M"/>
    <s v="E00-E90"/>
    <n v="7"/>
    <x v="2"/>
  </r>
  <r>
    <x v="3"/>
    <s v="65-74"/>
    <x v="1"/>
    <s v="M"/>
    <s v="F00-F99"/>
    <n v="6"/>
    <x v="10"/>
  </r>
  <r>
    <x v="3"/>
    <s v="65-74"/>
    <x v="1"/>
    <s v="M"/>
    <s v="G00-G99"/>
    <n v="18"/>
    <x v="3"/>
  </r>
  <r>
    <x v="3"/>
    <s v="65-74"/>
    <x v="1"/>
    <s v="M"/>
    <s v="I00-I99"/>
    <n v="119"/>
    <x v="8"/>
  </r>
  <r>
    <x v="3"/>
    <s v="65-74"/>
    <x v="1"/>
    <s v="M"/>
    <s v="J00-J99"/>
    <n v="39"/>
    <x v="4"/>
  </r>
  <r>
    <x v="3"/>
    <s v="65-74"/>
    <x v="1"/>
    <s v="M"/>
    <s v="K00-K93"/>
    <n v="15"/>
    <x v="9"/>
  </r>
  <r>
    <x v="3"/>
    <s v="65-74"/>
    <x v="1"/>
    <s v="M"/>
    <s v="L00-L99"/>
    <n v="1"/>
    <x v="5"/>
  </r>
  <r>
    <x v="3"/>
    <s v="65-74"/>
    <x v="1"/>
    <s v="M"/>
    <s v="N00-N99"/>
    <n v="9"/>
    <x v="11"/>
  </r>
  <r>
    <x v="3"/>
    <s v="65-74"/>
    <x v="1"/>
    <s v="M"/>
    <s v="R00-R99"/>
    <n v="18"/>
    <x v="5"/>
  </r>
  <r>
    <x v="3"/>
    <s v="65-74"/>
    <x v="1"/>
    <s v="M"/>
    <s v="V01-Y98"/>
    <n v="14"/>
    <x v="6"/>
  </r>
  <r>
    <x v="3"/>
    <s v="75-84"/>
    <x v="1"/>
    <s v="F"/>
    <s v="A00-B99"/>
    <n v="12"/>
    <x v="0"/>
  </r>
  <r>
    <x v="3"/>
    <s v="75-84"/>
    <x v="1"/>
    <s v="F"/>
    <s v="C00-D48"/>
    <n v="177"/>
    <x v="1"/>
  </r>
  <r>
    <x v="3"/>
    <s v="75-84"/>
    <x v="1"/>
    <s v="F"/>
    <s v="D50-D89"/>
    <n v="2"/>
    <x v="5"/>
  </r>
  <r>
    <x v="3"/>
    <s v="75-84"/>
    <x v="1"/>
    <s v="F"/>
    <s v="E00-E90"/>
    <n v="17"/>
    <x v="2"/>
  </r>
  <r>
    <x v="3"/>
    <s v="75-84"/>
    <x v="1"/>
    <s v="F"/>
    <s v="F00-F99"/>
    <n v="37"/>
    <x v="10"/>
  </r>
  <r>
    <x v="3"/>
    <s v="75-84"/>
    <x v="1"/>
    <s v="F"/>
    <s v="G00-G99"/>
    <n v="39"/>
    <x v="3"/>
  </r>
  <r>
    <x v="3"/>
    <s v="75-84"/>
    <x v="1"/>
    <s v="F"/>
    <s v="I00-I99"/>
    <n v="196"/>
    <x v="8"/>
  </r>
  <r>
    <x v="3"/>
    <s v="75-84"/>
    <x v="1"/>
    <s v="F"/>
    <s v="J00-J99"/>
    <n v="38"/>
    <x v="4"/>
  </r>
  <r>
    <x v="3"/>
    <s v="75-84"/>
    <x v="1"/>
    <s v="F"/>
    <s v="K00-K93"/>
    <n v="35"/>
    <x v="9"/>
  </r>
  <r>
    <x v="3"/>
    <s v="75-84"/>
    <x v="1"/>
    <s v="F"/>
    <s v="L00-L99"/>
    <n v="1"/>
    <x v="5"/>
  </r>
  <r>
    <x v="3"/>
    <s v="75-84"/>
    <x v="1"/>
    <s v="F"/>
    <s v="M00-M99"/>
    <n v="8"/>
    <x v="5"/>
  </r>
  <r>
    <x v="3"/>
    <s v="75-84"/>
    <x v="1"/>
    <s v="F"/>
    <s v="N00-N99"/>
    <n v="16"/>
    <x v="11"/>
  </r>
  <r>
    <x v="3"/>
    <s v="75-84"/>
    <x v="1"/>
    <s v="F"/>
    <s v="R00-R99"/>
    <n v="22"/>
    <x v="5"/>
  </r>
  <r>
    <x v="3"/>
    <s v="75-84"/>
    <x v="1"/>
    <s v="F"/>
    <s v="V01-Y98"/>
    <n v="14"/>
    <x v="6"/>
  </r>
  <r>
    <x v="3"/>
    <s v="75-84"/>
    <x v="1"/>
    <s v="M"/>
    <s v="A00-B99"/>
    <n v="23"/>
    <x v="0"/>
  </r>
  <r>
    <x v="3"/>
    <s v="75-84"/>
    <x v="1"/>
    <s v="M"/>
    <s v="C00-D48"/>
    <n v="283"/>
    <x v="1"/>
  </r>
  <r>
    <x v="3"/>
    <s v="75-84"/>
    <x v="1"/>
    <s v="M"/>
    <s v="E00-E90"/>
    <n v="11"/>
    <x v="2"/>
  </r>
  <r>
    <x v="3"/>
    <s v="75-84"/>
    <x v="1"/>
    <s v="M"/>
    <s v="F00-F99"/>
    <n v="24"/>
    <x v="10"/>
  </r>
  <r>
    <x v="3"/>
    <s v="75-84"/>
    <x v="1"/>
    <s v="M"/>
    <s v="G00-G99"/>
    <n v="34"/>
    <x v="3"/>
  </r>
  <r>
    <x v="3"/>
    <s v="75-84"/>
    <x v="1"/>
    <s v="M"/>
    <s v="I00-I99"/>
    <n v="211"/>
    <x v="8"/>
  </r>
  <r>
    <x v="3"/>
    <s v="75-84"/>
    <x v="1"/>
    <s v="M"/>
    <s v="J00-J99"/>
    <n v="70"/>
    <x v="4"/>
  </r>
  <r>
    <x v="3"/>
    <s v="75-84"/>
    <x v="1"/>
    <s v="M"/>
    <s v="K00-K93"/>
    <n v="24"/>
    <x v="9"/>
  </r>
  <r>
    <x v="3"/>
    <s v="75-84"/>
    <x v="1"/>
    <s v="M"/>
    <s v="M00-M99"/>
    <n v="6"/>
    <x v="5"/>
  </r>
  <r>
    <x v="3"/>
    <s v="75-84"/>
    <x v="1"/>
    <s v="M"/>
    <s v="N00-N99"/>
    <n v="16"/>
    <x v="11"/>
  </r>
  <r>
    <x v="3"/>
    <s v="75-84"/>
    <x v="1"/>
    <s v="M"/>
    <s v="R00-R99"/>
    <n v="27"/>
    <x v="5"/>
  </r>
  <r>
    <x v="3"/>
    <s v="75-84"/>
    <x v="1"/>
    <s v="M"/>
    <s v="V01-Y98"/>
    <n v="34"/>
    <x v="6"/>
  </r>
  <r>
    <x v="3"/>
    <s v="85+"/>
    <x v="1"/>
    <s v="F"/>
    <s v="A00-B99"/>
    <n v="22"/>
    <x v="0"/>
  </r>
  <r>
    <x v="3"/>
    <s v="85+"/>
    <x v="1"/>
    <s v="F"/>
    <s v="C00-D48"/>
    <n v="130"/>
    <x v="1"/>
  </r>
  <r>
    <x v="3"/>
    <s v="85+"/>
    <x v="1"/>
    <s v="F"/>
    <s v="D50-D89"/>
    <n v="3"/>
    <x v="5"/>
  </r>
  <r>
    <x v="3"/>
    <s v="85+"/>
    <x v="1"/>
    <s v="F"/>
    <s v="E00-E90"/>
    <n v="31"/>
    <x v="2"/>
  </r>
  <r>
    <x v="3"/>
    <s v="85+"/>
    <x v="1"/>
    <s v="F"/>
    <s v="F00-F99"/>
    <n v="74"/>
    <x v="10"/>
  </r>
  <r>
    <x v="3"/>
    <s v="85+"/>
    <x v="1"/>
    <s v="F"/>
    <s v="G00-G99"/>
    <n v="46"/>
    <x v="3"/>
  </r>
  <r>
    <x v="3"/>
    <s v="85+"/>
    <x v="1"/>
    <s v="F"/>
    <s v="I00-I99"/>
    <n v="381"/>
    <x v="8"/>
  </r>
  <r>
    <x v="3"/>
    <s v="85+"/>
    <x v="1"/>
    <s v="F"/>
    <s v="J00-J99"/>
    <n v="81"/>
    <x v="4"/>
  </r>
  <r>
    <x v="3"/>
    <s v="85+"/>
    <x v="1"/>
    <s v="F"/>
    <s v="K00-K93"/>
    <n v="43"/>
    <x v="9"/>
  </r>
  <r>
    <x v="3"/>
    <s v="85+"/>
    <x v="1"/>
    <s v="F"/>
    <s v="L00-L99"/>
    <n v="4"/>
    <x v="5"/>
  </r>
  <r>
    <x v="3"/>
    <s v="85+"/>
    <x v="1"/>
    <s v="F"/>
    <s v="M00-M99"/>
    <n v="10"/>
    <x v="5"/>
  </r>
  <r>
    <x v="3"/>
    <s v="85+"/>
    <x v="1"/>
    <s v="F"/>
    <s v="N00-N99"/>
    <n v="43"/>
    <x v="11"/>
  </r>
  <r>
    <x v="3"/>
    <s v="85+"/>
    <x v="1"/>
    <s v="F"/>
    <s v="R00-R99"/>
    <n v="80"/>
    <x v="5"/>
  </r>
  <r>
    <x v="3"/>
    <s v="85+"/>
    <x v="1"/>
    <s v="F"/>
    <s v="V01-Y98"/>
    <n v="43"/>
    <x v="6"/>
  </r>
  <r>
    <x v="3"/>
    <s v="85+"/>
    <x v="1"/>
    <s v="M"/>
    <s v="A00-B99"/>
    <n v="14"/>
    <x v="0"/>
  </r>
  <r>
    <x v="3"/>
    <s v="85+"/>
    <x v="1"/>
    <s v="M"/>
    <s v="C00-D48"/>
    <n v="146"/>
    <x v="1"/>
  </r>
  <r>
    <x v="3"/>
    <s v="85+"/>
    <x v="1"/>
    <s v="M"/>
    <s v="D50-D89"/>
    <n v="2"/>
    <x v="5"/>
  </r>
  <r>
    <x v="3"/>
    <s v="85+"/>
    <x v="1"/>
    <s v="M"/>
    <s v="E00-E90"/>
    <n v="14"/>
    <x v="2"/>
  </r>
  <r>
    <x v="3"/>
    <s v="85+"/>
    <x v="1"/>
    <s v="M"/>
    <s v="F00-F99"/>
    <n v="35"/>
    <x v="10"/>
  </r>
  <r>
    <x v="3"/>
    <s v="85+"/>
    <x v="1"/>
    <s v="M"/>
    <s v="G00-G99"/>
    <n v="33"/>
    <x v="3"/>
  </r>
  <r>
    <x v="3"/>
    <s v="85+"/>
    <x v="1"/>
    <s v="M"/>
    <s v="I00-I99"/>
    <n v="183"/>
    <x v="8"/>
  </r>
  <r>
    <x v="3"/>
    <s v="85+"/>
    <x v="1"/>
    <s v="M"/>
    <s v="J00-J99"/>
    <n v="77"/>
    <x v="4"/>
  </r>
  <r>
    <x v="3"/>
    <s v="85+"/>
    <x v="1"/>
    <s v="M"/>
    <s v="K00-K93"/>
    <n v="16"/>
    <x v="9"/>
  </r>
  <r>
    <x v="3"/>
    <s v="85+"/>
    <x v="1"/>
    <s v="M"/>
    <s v="L00-L99"/>
    <n v="1"/>
    <x v="5"/>
  </r>
  <r>
    <x v="3"/>
    <s v="85+"/>
    <x v="1"/>
    <s v="M"/>
    <s v="M00-M99"/>
    <n v="4"/>
    <x v="5"/>
  </r>
  <r>
    <x v="3"/>
    <s v="85+"/>
    <x v="1"/>
    <s v="M"/>
    <s v="N00-N99"/>
    <n v="15"/>
    <x v="11"/>
  </r>
  <r>
    <x v="3"/>
    <s v="85+"/>
    <x v="1"/>
    <s v="M"/>
    <s v="R00-R99"/>
    <n v="30"/>
    <x v="5"/>
  </r>
  <r>
    <x v="3"/>
    <s v="85+"/>
    <x v="1"/>
    <s v="M"/>
    <s v="V01-Y98"/>
    <n v="19"/>
    <x v="6"/>
  </r>
  <r>
    <x v="4"/>
    <s v="0-24"/>
    <x v="0"/>
    <s v="F"/>
    <s v="A00-B99"/>
    <n v="2"/>
    <x v="0"/>
  </r>
  <r>
    <x v="4"/>
    <s v="0-24"/>
    <x v="0"/>
    <s v="F"/>
    <s v="C00-D48"/>
    <n v="1"/>
    <x v="1"/>
  </r>
  <r>
    <x v="4"/>
    <s v="0-24"/>
    <x v="0"/>
    <s v="F"/>
    <s v="G00-G99"/>
    <n v="1"/>
    <x v="3"/>
  </r>
  <r>
    <x v="4"/>
    <s v="0-24"/>
    <x v="0"/>
    <s v="F"/>
    <s v="I00-I99"/>
    <n v="1"/>
    <x v="8"/>
  </r>
  <r>
    <x v="4"/>
    <s v="0-24"/>
    <x v="0"/>
    <s v="F"/>
    <s v="J00-J99"/>
    <n v="1"/>
    <x v="4"/>
  </r>
  <r>
    <x v="4"/>
    <s v="0-24"/>
    <x v="0"/>
    <s v="F"/>
    <s v="P00-P96"/>
    <n v="4"/>
    <x v="5"/>
  </r>
  <r>
    <x v="4"/>
    <s v="0-24"/>
    <x v="0"/>
    <s v="F"/>
    <s v="Q00-Q99"/>
    <n v="4"/>
    <x v="5"/>
  </r>
  <r>
    <x v="4"/>
    <s v="0-24"/>
    <x v="0"/>
    <s v="F"/>
    <s v="R00-R99"/>
    <n v="2"/>
    <x v="5"/>
  </r>
  <r>
    <x v="4"/>
    <s v="0-24"/>
    <x v="0"/>
    <s v="F"/>
    <s v="V01-Y98"/>
    <n v="3"/>
    <x v="6"/>
  </r>
  <r>
    <x v="4"/>
    <s v="0-24"/>
    <x v="0"/>
    <s v="M"/>
    <s v="C00-D48"/>
    <n v="1"/>
    <x v="1"/>
  </r>
  <r>
    <x v="4"/>
    <s v="0-24"/>
    <x v="0"/>
    <s v="M"/>
    <s v="E00-E90"/>
    <n v="2"/>
    <x v="2"/>
  </r>
  <r>
    <x v="4"/>
    <s v="0-24"/>
    <x v="0"/>
    <s v="M"/>
    <s v="F00-F99"/>
    <n v="2"/>
    <x v="10"/>
  </r>
  <r>
    <x v="4"/>
    <s v="0-24"/>
    <x v="0"/>
    <s v="M"/>
    <s v="P00-P96"/>
    <n v="4"/>
    <x v="5"/>
  </r>
  <r>
    <x v="4"/>
    <s v="0-24"/>
    <x v="0"/>
    <s v="M"/>
    <s v="Q00-Q99"/>
    <n v="6"/>
    <x v="5"/>
  </r>
  <r>
    <x v="4"/>
    <s v="0-24"/>
    <x v="0"/>
    <s v="M"/>
    <s v="R00-R99"/>
    <n v="2"/>
    <x v="5"/>
  </r>
  <r>
    <x v="4"/>
    <s v="0-24"/>
    <x v="0"/>
    <s v="M"/>
    <s v="V01-Y98"/>
    <n v="17"/>
    <x v="6"/>
  </r>
  <r>
    <x v="4"/>
    <s v="25-44"/>
    <x v="0"/>
    <s v="F"/>
    <s v="A00-B99"/>
    <n v="1"/>
    <x v="0"/>
  </r>
  <r>
    <x v="4"/>
    <s v="25-44"/>
    <x v="0"/>
    <s v="F"/>
    <s v="C00-D48"/>
    <n v="17"/>
    <x v="1"/>
  </r>
  <r>
    <x v="4"/>
    <s v="25-44"/>
    <x v="0"/>
    <s v="F"/>
    <s v="G00-G99"/>
    <n v="4"/>
    <x v="3"/>
  </r>
  <r>
    <x v="4"/>
    <s v="25-44"/>
    <x v="0"/>
    <s v="F"/>
    <s v="K00-K93"/>
    <n v="4"/>
    <x v="9"/>
  </r>
  <r>
    <x v="4"/>
    <s v="25-44"/>
    <x v="0"/>
    <s v="F"/>
    <s v="R00-R99"/>
    <n v="1"/>
    <x v="5"/>
  </r>
  <r>
    <x v="4"/>
    <s v="25-44"/>
    <x v="0"/>
    <s v="F"/>
    <s v="V01-Y98"/>
    <n v="10"/>
    <x v="6"/>
  </r>
  <r>
    <x v="4"/>
    <s v="25-44"/>
    <x v="0"/>
    <s v="M"/>
    <s v="A00-B99"/>
    <n v="1"/>
    <x v="0"/>
  </r>
  <r>
    <x v="4"/>
    <s v="25-44"/>
    <x v="0"/>
    <s v="M"/>
    <s v="C00-D48"/>
    <n v="10"/>
    <x v="1"/>
  </r>
  <r>
    <x v="4"/>
    <s v="25-44"/>
    <x v="0"/>
    <s v="M"/>
    <s v="D50-D89"/>
    <n v="1"/>
    <x v="5"/>
  </r>
  <r>
    <x v="4"/>
    <s v="25-44"/>
    <x v="0"/>
    <s v="M"/>
    <s v="E00-E90"/>
    <n v="1"/>
    <x v="2"/>
  </r>
  <r>
    <x v="4"/>
    <s v="25-44"/>
    <x v="0"/>
    <s v="M"/>
    <s v="F00-F99"/>
    <n v="2"/>
    <x v="10"/>
  </r>
  <r>
    <x v="4"/>
    <s v="25-44"/>
    <x v="0"/>
    <s v="M"/>
    <s v="I00-I99"/>
    <n v="6"/>
    <x v="8"/>
  </r>
  <r>
    <x v="4"/>
    <s v="25-44"/>
    <x v="0"/>
    <s v="M"/>
    <s v="J00-J99"/>
    <n v="1"/>
    <x v="4"/>
  </r>
  <r>
    <x v="4"/>
    <s v="25-44"/>
    <x v="0"/>
    <s v="M"/>
    <s v="K00-K93"/>
    <n v="3"/>
    <x v="9"/>
  </r>
  <r>
    <x v="4"/>
    <s v="25-44"/>
    <x v="0"/>
    <s v="M"/>
    <s v="N00-N99"/>
    <n v="1"/>
    <x v="11"/>
  </r>
  <r>
    <x v="4"/>
    <s v="25-44"/>
    <x v="0"/>
    <s v="M"/>
    <s v="Q00-Q99"/>
    <n v="2"/>
    <x v="5"/>
  </r>
  <r>
    <x v="4"/>
    <s v="25-44"/>
    <x v="0"/>
    <s v="M"/>
    <s v="R00-R99"/>
    <n v="3"/>
    <x v="5"/>
  </r>
  <r>
    <x v="4"/>
    <s v="25-44"/>
    <x v="0"/>
    <s v="M"/>
    <s v="V01-Y98"/>
    <n v="33"/>
    <x v="6"/>
  </r>
  <r>
    <x v="4"/>
    <s v="45-64"/>
    <x v="0"/>
    <s v="F"/>
    <s v="A00-B99"/>
    <n v="3"/>
    <x v="0"/>
  </r>
  <r>
    <x v="4"/>
    <s v="45-64"/>
    <x v="0"/>
    <s v="F"/>
    <s v="C00-D48"/>
    <n v="121"/>
    <x v="1"/>
  </r>
  <r>
    <x v="4"/>
    <s v="45-64"/>
    <x v="0"/>
    <s v="F"/>
    <s v="D50-D89"/>
    <n v="1"/>
    <x v="5"/>
  </r>
  <r>
    <x v="4"/>
    <s v="45-64"/>
    <x v="0"/>
    <s v="F"/>
    <s v="E00-E90"/>
    <n v="1"/>
    <x v="2"/>
  </r>
  <r>
    <x v="4"/>
    <s v="45-64"/>
    <x v="0"/>
    <s v="F"/>
    <s v="F00-F99"/>
    <n v="6"/>
    <x v="10"/>
  </r>
  <r>
    <x v="4"/>
    <s v="45-64"/>
    <x v="0"/>
    <s v="F"/>
    <s v="G00-G99"/>
    <n v="14"/>
    <x v="3"/>
  </r>
  <r>
    <x v="4"/>
    <s v="45-64"/>
    <x v="0"/>
    <s v="F"/>
    <s v="I00-I99"/>
    <n v="28"/>
    <x v="8"/>
  </r>
  <r>
    <x v="4"/>
    <s v="45-64"/>
    <x v="0"/>
    <s v="F"/>
    <s v="J00-J99"/>
    <n v="13"/>
    <x v="4"/>
  </r>
  <r>
    <x v="4"/>
    <s v="45-64"/>
    <x v="0"/>
    <s v="F"/>
    <s v="K00-K93"/>
    <n v="9"/>
    <x v="9"/>
  </r>
  <r>
    <x v="4"/>
    <s v="45-64"/>
    <x v="0"/>
    <s v="F"/>
    <s v="N00-N99"/>
    <n v="2"/>
    <x v="11"/>
  </r>
  <r>
    <x v="4"/>
    <s v="45-64"/>
    <x v="0"/>
    <s v="F"/>
    <s v="Q00-Q99"/>
    <n v="2"/>
    <x v="5"/>
  </r>
  <r>
    <x v="4"/>
    <s v="45-64"/>
    <x v="0"/>
    <s v="F"/>
    <s v="R00-R99"/>
    <n v="6"/>
    <x v="5"/>
  </r>
  <r>
    <x v="4"/>
    <s v="45-64"/>
    <x v="0"/>
    <s v="F"/>
    <s v="V01-Y98"/>
    <n v="22"/>
    <x v="6"/>
  </r>
  <r>
    <x v="4"/>
    <s v="45-64"/>
    <x v="0"/>
    <s v="M"/>
    <s v="A00-B99"/>
    <n v="4"/>
    <x v="0"/>
  </r>
  <r>
    <x v="4"/>
    <s v="45-64"/>
    <x v="0"/>
    <s v="M"/>
    <s v="C00-D48"/>
    <n v="156"/>
    <x v="1"/>
  </r>
  <r>
    <x v="4"/>
    <s v="45-64"/>
    <x v="0"/>
    <s v="M"/>
    <s v="D50-D89"/>
    <n v="2"/>
    <x v="5"/>
  </r>
  <r>
    <x v="4"/>
    <s v="45-64"/>
    <x v="0"/>
    <s v="M"/>
    <s v="E00-E90"/>
    <n v="10"/>
    <x v="2"/>
  </r>
  <r>
    <x v="4"/>
    <s v="45-64"/>
    <x v="0"/>
    <s v="M"/>
    <s v="F00-F99"/>
    <n v="8"/>
    <x v="10"/>
  </r>
  <r>
    <x v="4"/>
    <s v="45-64"/>
    <x v="0"/>
    <s v="M"/>
    <s v="G00-G99"/>
    <n v="17"/>
    <x v="3"/>
  </r>
  <r>
    <x v="4"/>
    <s v="45-64"/>
    <x v="0"/>
    <s v="M"/>
    <s v="I00-I99"/>
    <n v="74"/>
    <x v="8"/>
  </r>
  <r>
    <x v="4"/>
    <s v="45-64"/>
    <x v="0"/>
    <s v="M"/>
    <s v="J00-J99"/>
    <n v="16"/>
    <x v="4"/>
  </r>
  <r>
    <x v="4"/>
    <s v="45-64"/>
    <x v="0"/>
    <s v="M"/>
    <s v="K00-K93"/>
    <n v="18"/>
    <x v="9"/>
  </r>
  <r>
    <x v="4"/>
    <s v="45-64"/>
    <x v="0"/>
    <s v="M"/>
    <s v="M00-M99"/>
    <n v="1"/>
    <x v="5"/>
  </r>
  <r>
    <x v="4"/>
    <s v="45-64"/>
    <x v="0"/>
    <s v="M"/>
    <s v="N00-N99"/>
    <n v="2"/>
    <x v="11"/>
  </r>
  <r>
    <x v="4"/>
    <s v="45-64"/>
    <x v="0"/>
    <s v="M"/>
    <s v="Q00-Q99"/>
    <n v="2"/>
    <x v="5"/>
  </r>
  <r>
    <x v="4"/>
    <s v="45-64"/>
    <x v="0"/>
    <s v="M"/>
    <s v="R00-R99"/>
    <n v="22"/>
    <x v="5"/>
  </r>
  <r>
    <x v="4"/>
    <s v="45-64"/>
    <x v="0"/>
    <s v="M"/>
    <s v="V01-Y98"/>
    <n v="42"/>
    <x v="6"/>
  </r>
  <r>
    <x v="4"/>
    <s v="65-74"/>
    <x v="1"/>
    <s v="F"/>
    <s v="A00-B99"/>
    <n v="2"/>
    <x v="0"/>
  </r>
  <r>
    <x v="4"/>
    <s v="65-74"/>
    <x v="1"/>
    <s v="F"/>
    <s v="C00-D48"/>
    <n v="139"/>
    <x v="1"/>
  </r>
  <r>
    <x v="4"/>
    <s v="65-74"/>
    <x v="1"/>
    <s v="F"/>
    <s v="E00-E90"/>
    <n v="3"/>
    <x v="2"/>
  </r>
  <r>
    <x v="4"/>
    <s v="65-74"/>
    <x v="1"/>
    <s v="F"/>
    <s v="F00-F99"/>
    <n v="9"/>
    <x v="10"/>
  </r>
  <r>
    <x v="4"/>
    <s v="65-74"/>
    <x v="1"/>
    <s v="F"/>
    <s v="G00-G99"/>
    <n v="8"/>
    <x v="3"/>
  </r>
  <r>
    <x v="4"/>
    <s v="65-74"/>
    <x v="1"/>
    <s v="F"/>
    <s v="I00-I99"/>
    <n v="65"/>
    <x v="8"/>
  </r>
  <r>
    <x v="4"/>
    <s v="65-74"/>
    <x v="1"/>
    <s v="F"/>
    <s v="J00-J99"/>
    <n v="17"/>
    <x v="4"/>
  </r>
  <r>
    <x v="4"/>
    <s v="65-74"/>
    <x v="1"/>
    <s v="F"/>
    <s v="K00-K93"/>
    <n v="9"/>
    <x v="9"/>
  </r>
  <r>
    <x v="4"/>
    <s v="65-74"/>
    <x v="1"/>
    <s v="F"/>
    <s v="L00-L99"/>
    <n v="1"/>
    <x v="5"/>
  </r>
  <r>
    <x v="4"/>
    <s v="65-74"/>
    <x v="1"/>
    <s v="F"/>
    <s v="M00-M99"/>
    <n v="2"/>
    <x v="5"/>
  </r>
  <r>
    <x v="4"/>
    <s v="65-74"/>
    <x v="1"/>
    <s v="F"/>
    <s v="N00-N99"/>
    <n v="3"/>
    <x v="11"/>
  </r>
  <r>
    <x v="4"/>
    <s v="65-74"/>
    <x v="1"/>
    <s v="F"/>
    <s v="Q00-Q99"/>
    <n v="1"/>
    <x v="5"/>
  </r>
  <r>
    <x v="4"/>
    <s v="65-74"/>
    <x v="1"/>
    <s v="F"/>
    <s v="R00-R99"/>
    <n v="7"/>
    <x v="5"/>
  </r>
  <r>
    <x v="4"/>
    <s v="65-74"/>
    <x v="1"/>
    <s v="F"/>
    <s v="V01-Y98"/>
    <n v="7"/>
    <x v="6"/>
  </r>
  <r>
    <x v="4"/>
    <s v="65-74"/>
    <x v="1"/>
    <s v="M"/>
    <s v="A00-B99"/>
    <n v="10"/>
    <x v="0"/>
  </r>
  <r>
    <x v="4"/>
    <s v="65-74"/>
    <x v="1"/>
    <s v="M"/>
    <s v="C00-D48"/>
    <n v="195"/>
    <x v="1"/>
  </r>
  <r>
    <x v="4"/>
    <s v="65-74"/>
    <x v="1"/>
    <s v="M"/>
    <s v="D50-D89"/>
    <n v="1"/>
    <x v="5"/>
  </r>
  <r>
    <x v="4"/>
    <s v="65-74"/>
    <x v="1"/>
    <s v="M"/>
    <s v="E00-E90"/>
    <n v="9"/>
    <x v="2"/>
  </r>
  <r>
    <x v="4"/>
    <s v="65-74"/>
    <x v="1"/>
    <s v="M"/>
    <s v="F00-F99"/>
    <n v="9"/>
    <x v="10"/>
  </r>
  <r>
    <x v="4"/>
    <s v="65-74"/>
    <x v="1"/>
    <s v="M"/>
    <s v="G00-G99"/>
    <n v="14"/>
    <x v="3"/>
  </r>
  <r>
    <x v="4"/>
    <s v="65-74"/>
    <x v="1"/>
    <s v="M"/>
    <s v="I00-I99"/>
    <n v="104"/>
    <x v="8"/>
  </r>
  <r>
    <x v="4"/>
    <s v="65-74"/>
    <x v="1"/>
    <s v="M"/>
    <s v="J00-J99"/>
    <n v="34"/>
    <x v="4"/>
  </r>
  <r>
    <x v="4"/>
    <s v="65-74"/>
    <x v="1"/>
    <s v="M"/>
    <s v="K00-K93"/>
    <n v="20"/>
    <x v="9"/>
  </r>
  <r>
    <x v="4"/>
    <s v="65-74"/>
    <x v="1"/>
    <s v="M"/>
    <s v="L00-L99"/>
    <n v="1"/>
    <x v="5"/>
  </r>
  <r>
    <x v="4"/>
    <s v="65-74"/>
    <x v="1"/>
    <s v="M"/>
    <s v="N00-N99"/>
    <n v="2"/>
    <x v="11"/>
  </r>
  <r>
    <x v="4"/>
    <s v="65-74"/>
    <x v="1"/>
    <s v="M"/>
    <s v="P00-P96"/>
    <n v="1"/>
    <x v="5"/>
  </r>
  <r>
    <x v="4"/>
    <s v="65-74"/>
    <x v="1"/>
    <s v="M"/>
    <s v="R00-R99"/>
    <n v="19"/>
    <x v="5"/>
  </r>
  <r>
    <x v="4"/>
    <s v="65-74"/>
    <x v="1"/>
    <s v="M"/>
    <s v="V01-Y98"/>
    <n v="20"/>
    <x v="6"/>
  </r>
  <r>
    <x v="4"/>
    <s v="75-84"/>
    <x v="1"/>
    <s v="F"/>
    <s v="A00-B99"/>
    <n v="16"/>
    <x v="0"/>
  </r>
  <r>
    <x v="4"/>
    <s v="75-84"/>
    <x v="1"/>
    <s v="F"/>
    <s v="C00-D48"/>
    <n v="197"/>
    <x v="1"/>
  </r>
  <r>
    <x v="4"/>
    <s v="75-84"/>
    <x v="1"/>
    <s v="F"/>
    <s v="D50-D89"/>
    <n v="1"/>
    <x v="5"/>
  </r>
  <r>
    <x v="4"/>
    <s v="75-84"/>
    <x v="1"/>
    <s v="F"/>
    <s v="E00-E90"/>
    <n v="15"/>
    <x v="2"/>
  </r>
  <r>
    <x v="4"/>
    <s v="75-84"/>
    <x v="1"/>
    <s v="F"/>
    <s v="F00-F99"/>
    <n v="44"/>
    <x v="10"/>
  </r>
  <r>
    <x v="4"/>
    <s v="75-84"/>
    <x v="1"/>
    <s v="F"/>
    <s v="G00-G99"/>
    <n v="33"/>
    <x v="3"/>
  </r>
  <r>
    <x v="4"/>
    <s v="75-84"/>
    <x v="1"/>
    <s v="F"/>
    <s v="I00-I99"/>
    <n v="183"/>
    <x v="8"/>
  </r>
  <r>
    <x v="4"/>
    <s v="75-84"/>
    <x v="1"/>
    <s v="F"/>
    <s v="J00-J99"/>
    <n v="46"/>
    <x v="4"/>
  </r>
  <r>
    <x v="4"/>
    <s v="75-84"/>
    <x v="1"/>
    <s v="F"/>
    <s v="K00-K93"/>
    <n v="23"/>
    <x v="9"/>
  </r>
  <r>
    <x v="4"/>
    <s v="75-84"/>
    <x v="1"/>
    <s v="F"/>
    <s v="L00-L99"/>
    <n v="4"/>
    <x v="5"/>
  </r>
  <r>
    <x v="4"/>
    <s v="75-84"/>
    <x v="1"/>
    <s v="F"/>
    <s v="M00-M99"/>
    <n v="2"/>
    <x v="5"/>
  </r>
  <r>
    <x v="4"/>
    <s v="75-84"/>
    <x v="1"/>
    <s v="F"/>
    <s v="N00-N99"/>
    <n v="18"/>
    <x v="11"/>
  </r>
  <r>
    <x v="4"/>
    <s v="75-84"/>
    <x v="1"/>
    <s v="F"/>
    <s v="R00-R99"/>
    <n v="27"/>
    <x v="5"/>
  </r>
  <r>
    <x v="4"/>
    <s v="75-84"/>
    <x v="1"/>
    <s v="F"/>
    <s v="V01-Y98"/>
    <n v="22"/>
    <x v="6"/>
  </r>
  <r>
    <x v="4"/>
    <s v="75-84"/>
    <x v="1"/>
    <s v="M"/>
    <s v="A00-B99"/>
    <n v="17"/>
    <x v="0"/>
  </r>
  <r>
    <x v="4"/>
    <s v="75-84"/>
    <x v="1"/>
    <s v="M"/>
    <s v="C00-D48"/>
    <n v="266"/>
    <x v="1"/>
  </r>
  <r>
    <x v="4"/>
    <s v="75-84"/>
    <x v="1"/>
    <s v="M"/>
    <s v="D50-D89"/>
    <n v="3"/>
    <x v="5"/>
  </r>
  <r>
    <x v="4"/>
    <s v="75-84"/>
    <x v="1"/>
    <s v="M"/>
    <s v="E00-E90"/>
    <n v="13"/>
    <x v="2"/>
  </r>
  <r>
    <x v="4"/>
    <s v="75-84"/>
    <x v="1"/>
    <s v="M"/>
    <s v="F00-F99"/>
    <n v="28"/>
    <x v="10"/>
  </r>
  <r>
    <x v="4"/>
    <s v="75-84"/>
    <x v="1"/>
    <s v="M"/>
    <s v="G00-G99"/>
    <n v="44"/>
    <x v="3"/>
  </r>
  <r>
    <x v="4"/>
    <s v="75-84"/>
    <x v="1"/>
    <s v="M"/>
    <s v="I00-I99"/>
    <n v="190"/>
    <x v="8"/>
  </r>
  <r>
    <x v="4"/>
    <s v="75-84"/>
    <x v="1"/>
    <s v="M"/>
    <s v="J00-J99"/>
    <n v="82"/>
    <x v="4"/>
  </r>
  <r>
    <x v="4"/>
    <s v="75-84"/>
    <x v="1"/>
    <s v="M"/>
    <s v="K00-K93"/>
    <n v="27"/>
    <x v="9"/>
  </r>
  <r>
    <x v="4"/>
    <s v="75-84"/>
    <x v="1"/>
    <s v="M"/>
    <s v="L00-L99"/>
    <n v="1"/>
    <x v="5"/>
  </r>
  <r>
    <x v="4"/>
    <s v="75-84"/>
    <x v="1"/>
    <s v="M"/>
    <s v="M00-M99"/>
    <n v="3"/>
    <x v="5"/>
  </r>
  <r>
    <x v="4"/>
    <s v="75-84"/>
    <x v="1"/>
    <s v="M"/>
    <s v="N00-N99"/>
    <n v="22"/>
    <x v="11"/>
  </r>
  <r>
    <x v="4"/>
    <s v="75-84"/>
    <x v="1"/>
    <s v="M"/>
    <s v="R00-R99"/>
    <n v="25"/>
    <x v="5"/>
  </r>
  <r>
    <x v="4"/>
    <s v="75-84"/>
    <x v="1"/>
    <s v="M"/>
    <s v="V01-Y98"/>
    <n v="33"/>
    <x v="6"/>
  </r>
  <r>
    <x v="4"/>
    <s v="85+"/>
    <x v="1"/>
    <s v="F"/>
    <s v="A00-B99"/>
    <n v="28"/>
    <x v="0"/>
  </r>
  <r>
    <x v="4"/>
    <s v="85+"/>
    <x v="1"/>
    <s v="F"/>
    <s v="C00-D48"/>
    <n v="121"/>
    <x v="1"/>
  </r>
  <r>
    <x v="4"/>
    <s v="85+"/>
    <x v="1"/>
    <s v="F"/>
    <s v="D50-D89"/>
    <n v="5"/>
    <x v="5"/>
  </r>
  <r>
    <x v="4"/>
    <s v="85+"/>
    <x v="1"/>
    <s v="F"/>
    <s v="E00-E90"/>
    <n v="24"/>
    <x v="2"/>
  </r>
  <r>
    <x v="4"/>
    <s v="85+"/>
    <x v="1"/>
    <s v="F"/>
    <s v="F00-F99"/>
    <n v="77"/>
    <x v="10"/>
  </r>
  <r>
    <x v="4"/>
    <s v="85+"/>
    <x v="1"/>
    <s v="F"/>
    <s v="G00-G99"/>
    <n v="53"/>
    <x v="3"/>
  </r>
  <r>
    <x v="4"/>
    <s v="85+"/>
    <x v="1"/>
    <s v="F"/>
    <s v="H00-H59"/>
    <n v="1"/>
    <x v="5"/>
  </r>
  <r>
    <x v="4"/>
    <s v="85+"/>
    <x v="1"/>
    <s v="F"/>
    <s v="I00-I99"/>
    <n v="403"/>
    <x v="8"/>
  </r>
  <r>
    <x v="4"/>
    <s v="85+"/>
    <x v="1"/>
    <s v="F"/>
    <s v="J00-J99"/>
    <n v="69"/>
    <x v="4"/>
  </r>
  <r>
    <x v="4"/>
    <s v="85+"/>
    <x v="1"/>
    <s v="F"/>
    <s v="K00-K93"/>
    <n v="26"/>
    <x v="9"/>
  </r>
  <r>
    <x v="4"/>
    <s v="85+"/>
    <x v="1"/>
    <s v="F"/>
    <s v="L00-L99"/>
    <n v="1"/>
    <x v="5"/>
  </r>
  <r>
    <x v="4"/>
    <s v="85+"/>
    <x v="1"/>
    <s v="F"/>
    <s v="M00-M99"/>
    <n v="9"/>
    <x v="5"/>
  </r>
  <r>
    <x v="4"/>
    <s v="85+"/>
    <x v="1"/>
    <s v="F"/>
    <s v="N00-N99"/>
    <n v="41"/>
    <x v="11"/>
  </r>
  <r>
    <x v="4"/>
    <s v="85+"/>
    <x v="1"/>
    <s v="F"/>
    <s v="R00-R99"/>
    <n v="73"/>
    <x v="5"/>
  </r>
  <r>
    <x v="4"/>
    <s v="85+"/>
    <x v="1"/>
    <s v="F"/>
    <s v="V01-Y98"/>
    <n v="29"/>
    <x v="6"/>
  </r>
  <r>
    <x v="4"/>
    <s v="85+"/>
    <x v="1"/>
    <s v="M"/>
    <s v="A00-B99"/>
    <n v="10"/>
    <x v="0"/>
  </r>
  <r>
    <x v="4"/>
    <s v="85+"/>
    <x v="1"/>
    <s v="M"/>
    <s v="C00-D48"/>
    <n v="138"/>
    <x v="1"/>
  </r>
  <r>
    <x v="4"/>
    <s v="85+"/>
    <x v="1"/>
    <s v="M"/>
    <s v="D50-D89"/>
    <n v="2"/>
    <x v="5"/>
  </r>
  <r>
    <x v="4"/>
    <s v="85+"/>
    <x v="1"/>
    <s v="M"/>
    <s v="E00-E90"/>
    <n v="10"/>
    <x v="2"/>
  </r>
  <r>
    <x v="4"/>
    <s v="85+"/>
    <x v="1"/>
    <s v="M"/>
    <s v="F00-F99"/>
    <n v="34"/>
    <x v="10"/>
  </r>
  <r>
    <x v="4"/>
    <s v="85+"/>
    <x v="1"/>
    <s v="M"/>
    <s v="G00-G99"/>
    <n v="24"/>
    <x v="3"/>
  </r>
  <r>
    <x v="4"/>
    <s v="85+"/>
    <x v="1"/>
    <s v="M"/>
    <s v="I00-I99"/>
    <n v="225"/>
    <x v="8"/>
  </r>
  <r>
    <x v="4"/>
    <s v="85+"/>
    <x v="1"/>
    <s v="M"/>
    <s v="J00-J99"/>
    <n v="79"/>
    <x v="4"/>
  </r>
  <r>
    <x v="4"/>
    <s v="85+"/>
    <x v="1"/>
    <s v="M"/>
    <s v="K00-K93"/>
    <n v="26"/>
    <x v="9"/>
  </r>
  <r>
    <x v="4"/>
    <s v="85+"/>
    <x v="1"/>
    <s v="M"/>
    <s v="L00-L99"/>
    <n v="4"/>
    <x v="5"/>
  </r>
  <r>
    <x v="4"/>
    <s v="85+"/>
    <x v="1"/>
    <s v="M"/>
    <s v="M00-M99"/>
    <n v="5"/>
    <x v="5"/>
  </r>
  <r>
    <x v="4"/>
    <s v="85+"/>
    <x v="1"/>
    <s v="M"/>
    <s v="N00-N99"/>
    <n v="18"/>
    <x v="11"/>
  </r>
  <r>
    <x v="4"/>
    <s v="85+"/>
    <x v="1"/>
    <s v="M"/>
    <s v="R00-R99"/>
    <n v="33"/>
    <x v="5"/>
  </r>
  <r>
    <x v="4"/>
    <s v="85+"/>
    <x v="1"/>
    <s v="M"/>
    <s v="V01-Y98"/>
    <n v="19"/>
    <x v="6"/>
  </r>
  <r>
    <x v="5"/>
    <s v="0-24"/>
    <x v="0"/>
    <s v="F"/>
    <s v="E00-E90"/>
    <n v="1"/>
    <x v="2"/>
  </r>
  <r>
    <x v="5"/>
    <s v="0-24"/>
    <x v="0"/>
    <s v="F"/>
    <s v="G00-G99"/>
    <n v="1"/>
    <x v="3"/>
  </r>
  <r>
    <x v="5"/>
    <s v="0-24"/>
    <x v="0"/>
    <s v="F"/>
    <s v="I00-I99"/>
    <n v="1"/>
    <x v="8"/>
  </r>
  <r>
    <x v="5"/>
    <s v="0-24"/>
    <x v="0"/>
    <s v="F"/>
    <s v="K00-K93"/>
    <n v="1"/>
    <x v="9"/>
  </r>
  <r>
    <x v="5"/>
    <s v="0-24"/>
    <x v="0"/>
    <s v="F"/>
    <s v="P00-P96"/>
    <n v="6"/>
    <x v="5"/>
  </r>
  <r>
    <x v="5"/>
    <s v="0-24"/>
    <x v="0"/>
    <s v="F"/>
    <s v="Q00-Q99"/>
    <n v="3"/>
    <x v="5"/>
  </r>
  <r>
    <x v="5"/>
    <s v="0-24"/>
    <x v="0"/>
    <s v="F"/>
    <s v="R00-R99"/>
    <n v="1"/>
    <x v="5"/>
  </r>
  <r>
    <x v="5"/>
    <s v="0-24"/>
    <x v="0"/>
    <s v="F"/>
    <s v="V01-Y98"/>
    <n v="5"/>
    <x v="6"/>
  </r>
  <r>
    <x v="5"/>
    <s v="0-24"/>
    <x v="0"/>
    <s v="M"/>
    <s v="C00-D48"/>
    <n v="3"/>
    <x v="1"/>
  </r>
  <r>
    <x v="5"/>
    <s v="0-24"/>
    <x v="0"/>
    <s v="M"/>
    <s v="E00-E90"/>
    <n v="2"/>
    <x v="2"/>
  </r>
  <r>
    <x v="5"/>
    <s v="0-24"/>
    <x v="0"/>
    <s v="M"/>
    <s v="G00-G99"/>
    <n v="1"/>
    <x v="3"/>
  </r>
  <r>
    <x v="5"/>
    <s v="0-24"/>
    <x v="0"/>
    <s v="M"/>
    <s v="J00-J99"/>
    <n v="1"/>
    <x v="4"/>
  </r>
  <r>
    <x v="5"/>
    <s v="0-24"/>
    <x v="0"/>
    <s v="M"/>
    <s v="P00-P96"/>
    <n v="4"/>
    <x v="5"/>
  </r>
  <r>
    <x v="5"/>
    <s v="0-24"/>
    <x v="0"/>
    <s v="M"/>
    <s v="Q00-Q99"/>
    <n v="1"/>
    <x v="5"/>
  </r>
  <r>
    <x v="5"/>
    <s v="0-24"/>
    <x v="0"/>
    <s v="M"/>
    <s v="R00-R99"/>
    <n v="1"/>
    <x v="5"/>
  </r>
  <r>
    <x v="5"/>
    <s v="0-24"/>
    <x v="0"/>
    <s v="M"/>
    <s v="V01-Y98"/>
    <n v="19"/>
    <x v="6"/>
  </r>
  <r>
    <x v="5"/>
    <s v="25-44"/>
    <x v="0"/>
    <s v="F"/>
    <s v="C00-D48"/>
    <n v="21"/>
    <x v="1"/>
  </r>
  <r>
    <x v="5"/>
    <s v="25-44"/>
    <x v="0"/>
    <s v="F"/>
    <s v="F00-F99"/>
    <n v="2"/>
    <x v="10"/>
  </r>
  <r>
    <x v="5"/>
    <s v="25-44"/>
    <x v="0"/>
    <s v="F"/>
    <s v="I00-I99"/>
    <n v="3"/>
    <x v="8"/>
  </r>
  <r>
    <x v="5"/>
    <s v="25-44"/>
    <x v="0"/>
    <s v="F"/>
    <s v="K00-K93"/>
    <n v="2"/>
    <x v="9"/>
  </r>
  <r>
    <x v="5"/>
    <s v="25-44"/>
    <x v="0"/>
    <s v="F"/>
    <s v="M00-M99"/>
    <n v="1"/>
    <x v="5"/>
  </r>
  <r>
    <x v="5"/>
    <s v="25-44"/>
    <x v="0"/>
    <s v="F"/>
    <s v="Q00-Q99"/>
    <n v="1"/>
    <x v="5"/>
  </r>
  <r>
    <x v="5"/>
    <s v="25-44"/>
    <x v="0"/>
    <s v="F"/>
    <s v="V01-Y98"/>
    <n v="13"/>
    <x v="6"/>
  </r>
  <r>
    <x v="5"/>
    <s v="25-44"/>
    <x v="0"/>
    <s v="M"/>
    <s v="C00-D48"/>
    <n v="8"/>
    <x v="1"/>
  </r>
  <r>
    <x v="5"/>
    <s v="25-44"/>
    <x v="0"/>
    <s v="M"/>
    <s v="F00-F99"/>
    <n v="3"/>
    <x v="10"/>
  </r>
  <r>
    <x v="5"/>
    <s v="25-44"/>
    <x v="0"/>
    <s v="M"/>
    <s v="G00-G99"/>
    <n v="1"/>
    <x v="3"/>
  </r>
  <r>
    <x v="5"/>
    <s v="25-44"/>
    <x v="0"/>
    <s v="M"/>
    <s v="I00-I99"/>
    <n v="8"/>
    <x v="8"/>
  </r>
  <r>
    <x v="5"/>
    <s v="25-44"/>
    <x v="0"/>
    <s v="M"/>
    <s v="K00-K93"/>
    <n v="3"/>
    <x v="9"/>
  </r>
  <r>
    <x v="5"/>
    <s v="25-44"/>
    <x v="0"/>
    <s v="M"/>
    <s v="R00-R99"/>
    <n v="5"/>
    <x v="5"/>
  </r>
  <r>
    <x v="5"/>
    <s v="25-44"/>
    <x v="0"/>
    <s v="M"/>
    <s v="V01-Y98"/>
    <n v="34"/>
    <x v="6"/>
  </r>
  <r>
    <x v="5"/>
    <s v="45-64"/>
    <x v="0"/>
    <s v="F"/>
    <s v="A00-B99"/>
    <n v="3"/>
    <x v="0"/>
  </r>
  <r>
    <x v="5"/>
    <s v="45-64"/>
    <x v="0"/>
    <s v="F"/>
    <s v="C00-D48"/>
    <n v="108"/>
    <x v="1"/>
  </r>
  <r>
    <x v="5"/>
    <s v="45-64"/>
    <x v="0"/>
    <s v="F"/>
    <s v="D50-D89"/>
    <n v="1"/>
    <x v="5"/>
  </r>
  <r>
    <x v="5"/>
    <s v="45-64"/>
    <x v="0"/>
    <s v="F"/>
    <s v="E00-E90"/>
    <n v="1"/>
    <x v="2"/>
  </r>
  <r>
    <x v="5"/>
    <s v="45-64"/>
    <x v="0"/>
    <s v="F"/>
    <s v="F00-F99"/>
    <n v="6"/>
    <x v="10"/>
  </r>
  <r>
    <x v="5"/>
    <s v="45-64"/>
    <x v="0"/>
    <s v="F"/>
    <s v="G00-G99"/>
    <n v="6"/>
    <x v="3"/>
  </r>
  <r>
    <x v="5"/>
    <s v="45-64"/>
    <x v="0"/>
    <s v="F"/>
    <s v="I00-I99"/>
    <n v="26"/>
    <x v="8"/>
  </r>
  <r>
    <x v="5"/>
    <s v="45-64"/>
    <x v="0"/>
    <s v="F"/>
    <s v="J00-J99"/>
    <n v="11"/>
    <x v="4"/>
  </r>
  <r>
    <x v="5"/>
    <s v="45-64"/>
    <x v="0"/>
    <s v="F"/>
    <s v="K00-K93"/>
    <n v="17"/>
    <x v="9"/>
  </r>
  <r>
    <x v="5"/>
    <s v="45-64"/>
    <x v="0"/>
    <s v="F"/>
    <s v="Q00-Q99"/>
    <n v="2"/>
    <x v="5"/>
  </r>
  <r>
    <x v="5"/>
    <s v="45-64"/>
    <x v="0"/>
    <s v="F"/>
    <s v="R00-R99"/>
    <n v="8"/>
    <x v="5"/>
  </r>
  <r>
    <x v="5"/>
    <s v="45-64"/>
    <x v="0"/>
    <s v="F"/>
    <s v="V01-Y98"/>
    <n v="27"/>
    <x v="6"/>
  </r>
  <r>
    <x v="5"/>
    <s v="45-64"/>
    <x v="0"/>
    <s v="M"/>
    <s v="A00-B99"/>
    <n v="6"/>
    <x v="0"/>
  </r>
  <r>
    <x v="5"/>
    <s v="45-64"/>
    <x v="0"/>
    <s v="M"/>
    <s v="C00-D48"/>
    <n v="137"/>
    <x v="1"/>
  </r>
  <r>
    <x v="5"/>
    <s v="45-64"/>
    <x v="0"/>
    <s v="M"/>
    <s v="D50-D89"/>
    <n v="1"/>
    <x v="5"/>
  </r>
  <r>
    <x v="5"/>
    <s v="45-64"/>
    <x v="0"/>
    <s v="M"/>
    <s v="E00-E90"/>
    <n v="5"/>
    <x v="2"/>
  </r>
  <r>
    <x v="5"/>
    <s v="45-64"/>
    <x v="0"/>
    <s v="M"/>
    <s v="F00-F99"/>
    <n v="8"/>
    <x v="10"/>
  </r>
  <r>
    <x v="5"/>
    <s v="45-64"/>
    <x v="0"/>
    <s v="M"/>
    <s v="G00-G99"/>
    <n v="12"/>
    <x v="3"/>
  </r>
  <r>
    <x v="5"/>
    <s v="45-64"/>
    <x v="0"/>
    <s v="M"/>
    <s v="I00-I99"/>
    <n v="59"/>
    <x v="8"/>
  </r>
  <r>
    <x v="5"/>
    <s v="45-64"/>
    <x v="0"/>
    <s v="M"/>
    <s v="J00-J99"/>
    <n v="14"/>
    <x v="4"/>
  </r>
  <r>
    <x v="5"/>
    <s v="45-64"/>
    <x v="0"/>
    <s v="M"/>
    <s v="K00-K93"/>
    <n v="32"/>
    <x v="9"/>
  </r>
  <r>
    <x v="5"/>
    <s v="45-64"/>
    <x v="0"/>
    <s v="M"/>
    <s v="M00-M99"/>
    <n v="1"/>
    <x v="5"/>
  </r>
  <r>
    <x v="5"/>
    <s v="45-64"/>
    <x v="0"/>
    <s v="M"/>
    <s v="N00-N99"/>
    <n v="1"/>
    <x v="11"/>
  </r>
  <r>
    <x v="5"/>
    <s v="45-64"/>
    <x v="0"/>
    <s v="M"/>
    <s v="Q00-Q99"/>
    <n v="1"/>
    <x v="5"/>
  </r>
  <r>
    <x v="5"/>
    <s v="45-64"/>
    <x v="0"/>
    <s v="M"/>
    <s v="R00-R99"/>
    <n v="20"/>
    <x v="5"/>
  </r>
  <r>
    <x v="5"/>
    <s v="45-64"/>
    <x v="0"/>
    <s v="M"/>
    <s v="V01-Y98"/>
    <n v="46"/>
    <x v="6"/>
  </r>
  <r>
    <x v="5"/>
    <s v="65-74"/>
    <x v="1"/>
    <s v="F"/>
    <s v="A00-B99"/>
    <n v="8"/>
    <x v="0"/>
  </r>
  <r>
    <x v="5"/>
    <s v="65-74"/>
    <x v="1"/>
    <s v="F"/>
    <s v="C00-D48"/>
    <n v="121"/>
    <x v="1"/>
  </r>
  <r>
    <x v="5"/>
    <s v="65-74"/>
    <x v="1"/>
    <s v="F"/>
    <s v="E00-E90"/>
    <n v="6"/>
    <x v="2"/>
  </r>
  <r>
    <x v="5"/>
    <s v="65-74"/>
    <x v="1"/>
    <s v="F"/>
    <s v="F00-F99"/>
    <n v="6"/>
    <x v="10"/>
  </r>
  <r>
    <x v="5"/>
    <s v="65-74"/>
    <x v="1"/>
    <s v="F"/>
    <s v="G00-G99"/>
    <n v="14"/>
    <x v="3"/>
  </r>
  <r>
    <x v="5"/>
    <s v="65-74"/>
    <x v="1"/>
    <s v="F"/>
    <s v="I00-I99"/>
    <n v="48"/>
    <x v="8"/>
  </r>
  <r>
    <x v="5"/>
    <s v="65-74"/>
    <x v="1"/>
    <s v="F"/>
    <s v="J00-J99"/>
    <n v="15"/>
    <x v="4"/>
  </r>
  <r>
    <x v="5"/>
    <s v="65-74"/>
    <x v="1"/>
    <s v="F"/>
    <s v="K00-K93"/>
    <n v="7"/>
    <x v="9"/>
  </r>
  <r>
    <x v="5"/>
    <s v="65-74"/>
    <x v="1"/>
    <s v="F"/>
    <s v="N00-N99"/>
    <n v="2"/>
    <x v="11"/>
  </r>
  <r>
    <x v="5"/>
    <s v="65-74"/>
    <x v="1"/>
    <s v="F"/>
    <s v="Q00-Q99"/>
    <n v="2"/>
    <x v="5"/>
  </r>
  <r>
    <x v="5"/>
    <s v="65-74"/>
    <x v="1"/>
    <s v="F"/>
    <s v="R00-R99"/>
    <n v="4"/>
    <x v="5"/>
  </r>
  <r>
    <x v="5"/>
    <s v="65-74"/>
    <x v="1"/>
    <s v="F"/>
    <s v="V01-Y98"/>
    <n v="13"/>
    <x v="6"/>
  </r>
  <r>
    <x v="5"/>
    <s v="65-74"/>
    <x v="1"/>
    <s v="M"/>
    <s v="A00-B99"/>
    <n v="7"/>
    <x v="0"/>
  </r>
  <r>
    <x v="5"/>
    <s v="65-74"/>
    <x v="1"/>
    <s v="M"/>
    <s v="C00-D48"/>
    <n v="204"/>
    <x v="1"/>
  </r>
  <r>
    <x v="5"/>
    <s v="65-74"/>
    <x v="1"/>
    <s v="M"/>
    <s v="D50-D89"/>
    <n v="2"/>
    <x v="5"/>
  </r>
  <r>
    <x v="5"/>
    <s v="65-74"/>
    <x v="1"/>
    <s v="M"/>
    <s v="E00-E90"/>
    <n v="5"/>
    <x v="2"/>
  </r>
  <r>
    <x v="5"/>
    <s v="65-74"/>
    <x v="1"/>
    <s v="M"/>
    <s v="F00-F99"/>
    <n v="7"/>
    <x v="10"/>
  </r>
  <r>
    <x v="5"/>
    <s v="65-74"/>
    <x v="1"/>
    <s v="M"/>
    <s v="G00-G99"/>
    <n v="19"/>
    <x v="3"/>
  </r>
  <r>
    <x v="5"/>
    <s v="65-74"/>
    <x v="1"/>
    <s v="M"/>
    <s v="I00-I99"/>
    <n v="92"/>
    <x v="8"/>
  </r>
  <r>
    <x v="5"/>
    <s v="65-74"/>
    <x v="1"/>
    <s v="M"/>
    <s v="J00-J99"/>
    <n v="38"/>
    <x v="4"/>
  </r>
  <r>
    <x v="5"/>
    <s v="65-74"/>
    <x v="1"/>
    <s v="M"/>
    <s v="K00-K93"/>
    <n v="8"/>
    <x v="9"/>
  </r>
  <r>
    <x v="5"/>
    <s v="65-74"/>
    <x v="1"/>
    <s v="M"/>
    <s v="L00-L99"/>
    <n v="2"/>
    <x v="5"/>
  </r>
  <r>
    <x v="5"/>
    <s v="65-74"/>
    <x v="1"/>
    <s v="M"/>
    <s v="M00-M99"/>
    <n v="1"/>
    <x v="5"/>
  </r>
  <r>
    <x v="5"/>
    <s v="65-74"/>
    <x v="1"/>
    <s v="M"/>
    <s v="N00-N99"/>
    <n v="2"/>
    <x v="11"/>
  </r>
  <r>
    <x v="5"/>
    <s v="65-74"/>
    <x v="1"/>
    <s v="M"/>
    <s v="R00-R99"/>
    <n v="15"/>
    <x v="5"/>
  </r>
  <r>
    <x v="5"/>
    <s v="65-74"/>
    <x v="1"/>
    <s v="M"/>
    <s v="V01-Y98"/>
    <n v="21"/>
    <x v="6"/>
  </r>
  <r>
    <x v="5"/>
    <s v="75-84"/>
    <x v="1"/>
    <s v="F"/>
    <s v="A00-B99"/>
    <n v="13"/>
    <x v="0"/>
  </r>
  <r>
    <x v="5"/>
    <s v="75-84"/>
    <x v="1"/>
    <s v="F"/>
    <s v="C00-D48"/>
    <n v="206"/>
    <x v="1"/>
  </r>
  <r>
    <x v="5"/>
    <s v="75-84"/>
    <x v="1"/>
    <s v="F"/>
    <s v="D50-D89"/>
    <n v="1"/>
    <x v="5"/>
  </r>
  <r>
    <x v="5"/>
    <s v="75-84"/>
    <x v="1"/>
    <s v="F"/>
    <s v="E00-E90"/>
    <n v="14"/>
    <x v="2"/>
  </r>
  <r>
    <x v="5"/>
    <s v="75-84"/>
    <x v="1"/>
    <s v="F"/>
    <s v="F00-F99"/>
    <n v="32"/>
    <x v="10"/>
  </r>
  <r>
    <x v="5"/>
    <s v="75-84"/>
    <x v="1"/>
    <s v="F"/>
    <s v="G00-G99"/>
    <n v="38"/>
    <x v="3"/>
  </r>
  <r>
    <x v="5"/>
    <s v="75-84"/>
    <x v="1"/>
    <s v="F"/>
    <s v="I00-I99"/>
    <n v="192"/>
    <x v="8"/>
  </r>
  <r>
    <x v="5"/>
    <s v="75-84"/>
    <x v="1"/>
    <s v="F"/>
    <s v="J00-J99"/>
    <n v="39"/>
    <x v="4"/>
  </r>
  <r>
    <x v="5"/>
    <s v="75-84"/>
    <x v="1"/>
    <s v="F"/>
    <s v="K00-K93"/>
    <n v="24"/>
    <x v="9"/>
  </r>
  <r>
    <x v="5"/>
    <s v="75-84"/>
    <x v="1"/>
    <s v="F"/>
    <s v="L00-L99"/>
    <n v="2"/>
    <x v="5"/>
  </r>
  <r>
    <x v="5"/>
    <s v="75-84"/>
    <x v="1"/>
    <s v="F"/>
    <s v="M00-M99"/>
    <n v="3"/>
    <x v="5"/>
  </r>
  <r>
    <x v="5"/>
    <s v="75-84"/>
    <x v="1"/>
    <s v="F"/>
    <s v="N00-N99"/>
    <n v="17"/>
    <x v="11"/>
  </r>
  <r>
    <x v="5"/>
    <s v="75-84"/>
    <x v="1"/>
    <s v="F"/>
    <s v="R00-R99"/>
    <n v="27"/>
    <x v="5"/>
  </r>
  <r>
    <x v="5"/>
    <s v="75-84"/>
    <x v="1"/>
    <s v="F"/>
    <s v="V01-Y98"/>
    <n v="31"/>
    <x v="6"/>
  </r>
  <r>
    <x v="5"/>
    <s v="75-84"/>
    <x v="1"/>
    <s v="M"/>
    <s v="A00-B99"/>
    <n v="16"/>
    <x v="0"/>
  </r>
  <r>
    <x v="5"/>
    <s v="75-84"/>
    <x v="1"/>
    <s v="M"/>
    <s v="C00-D48"/>
    <n v="248"/>
    <x v="1"/>
  </r>
  <r>
    <x v="5"/>
    <s v="75-84"/>
    <x v="1"/>
    <s v="M"/>
    <s v="D50-D89"/>
    <n v="2"/>
    <x v="5"/>
  </r>
  <r>
    <x v="5"/>
    <s v="75-84"/>
    <x v="1"/>
    <s v="M"/>
    <s v="E00-E90"/>
    <n v="18"/>
    <x v="2"/>
  </r>
  <r>
    <x v="5"/>
    <s v="75-84"/>
    <x v="1"/>
    <s v="M"/>
    <s v="F00-F99"/>
    <n v="31"/>
    <x v="10"/>
  </r>
  <r>
    <x v="5"/>
    <s v="75-84"/>
    <x v="1"/>
    <s v="M"/>
    <s v="G00-G99"/>
    <n v="40"/>
    <x v="3"/>
  </r>
  <r>
    <x v="5"/>
    <s v="75-84"/>
    <x v="1"/>
    <s v="M"/>
    <s v="I00-I99"/>
    <n v="224"/>
    <x v="8"/>
  </r>
  <r>
    <x v="5"/>
    <s v="75-84"/>
    <x v="1"/>
    <s v="M"/>
    <s v="J00-J99"/>
    <n v="78"/>
    <x v="4"/>
  </r>
  <r>
    <x v="5"/>
    <s v="75-84"/>
    <x v="1"/>
    <s v="M"/>
    <s v="K00-K93"/>
    <n v="20"/>
    <x v="9"/>
  </r>
  <r>
    <x v="5"/>
    <s v="75-84"/>
    <x v="1"/>
    <s v="M"/>
    <s v="M00-M99"/>
    <n v="4"/>
    <x v="5"/>
  </r>
  <r>
    <x v="5"/>
    <s v="75-84"/>
    <x v="1"/>
    <s v="M"/>
    <s v="N00-N99"/>
    <n v="25"/>
    <x v="11"/>
  </r>
  <r>
    <x v="5"/>
    <s v="75-84"/>
    <x v="1"/>
    <s v="M"/>
    <s v="R00-R99"/>
    <n v="21"/>
    <x v="5"/>
  </r>
  <r>
    <x v="5"/>
    <s v="75-84"/>
    <x v="1"/>
    <s v="M"/>
    <s v="V01-Y98"/>
    <n v="37"/>
    <x v="6"/>
  </r>
  <r>
    <x v="5"/>
    <s v="85+"/>
    <x v="1"/>
    <s v="F"/>
    <s v="A00-B99"/>
    <n v="36"/>
    <x v="0"/>
  </r>
  <r>
    <x v="5"/>
    <s v="85+"/>
    <x v="1"/>
    <s v="F"/>
    <s v="C00-D48"/>
    <n v="155"/>
    <x v="1"/>
  </r>
  <r>
    <x v="5"/>
    <s v="85+"/>
    <x v="1"/>
    <s v="F"/>
    <s v="D50-D89"/>
    <n v="3"/>
    <x v="5"/>
  </r>
  <r>
    <x v="5"/>
    <s v="85+"/>
    <x v="1"/>
    <s v="F"/>
    <s v="E00-E90"/>
    <n v="28"/>
    <x v="2"/>
  </r>
  <r>
    <x v="5"/>
    <s v="85+"/>
    <x v="1"/>
    <s v="F"/>
    <s v="F00-F99"/>
    <n v="98"/>
    <x v="10"/>
  </r>
  <r>
    <x v="5"/>
    <s v="85+"/>
    <x v="1"/>
    <s v="F"/>
    <s v="G00-G99"/>
    <n v="55"/>
    <x v="3"/>
  </r>
  <r>
    <x v="5"/>
    <s v="85+"/>
    <x v="1"/>
    <s v="F"/>
    <s v="I00-I99"/>
    <n v="411"/>
    <x v="8"/>
  </r>
  <r>
    <x v="5"/>
    <s v="85+"/>
    <x v="1"/>
    <s v="F"/>
    <s v="J00-J99"/>
    <n v="79"/>
    <x v="4"/>
  </r>
  <r>
    <x v="5"/>
    <s v="85+"/>
    <x v="1"/>
    <s v="F"/>
    <s v="K00-K93"/>
    <n v="39"/>
    <x v="9"/>
  </r>
  <r>
    <x v="5"/>
    <s v="85+"/>
    <x v="1"/>
    <s v="F"/>
    <s v="L00-L99"/>
    <n v="7"/>
    <x v="5"/>
  </r>
  <r>
    <x v="5"/>
    <s v="85+"/>
    <x v="1"/>
    <s v="F"/>
    <s v="M00-M99"/>
    <n v="4"/>
    <x v="5"/>
  </r>
  <r>
    <x v="5"/>
    <s v="85+"/>
    <x v="1"/>
    <s v="F"/>
    <s v="N00-N99"/>
    <n v="23"/>
    <x v="11"/>
  </r>
  <r>
    <x v="5"/>
    <s v="85+"/>
    <x v="1"/>
    <s v="F"/>
    <s v="R00-R99"/>
    <n v="87"/>
    <x v="5"/>
  </r>
  <r>
    <x v="5"/>
    <s v="85+"/>
    <x v="1"/>
    <s v="F"/>
    <s v="V01-Y98"/>
    <n v="33"/>
    <x v="6"/>
  </r>
  <r>
    <x v="5"/>
    <s v="85+"/>
    <x v="1"/>
    <s v="M"/>
    <s v="A00-B99"/>
    <n v="15"/>
    <x v="0"/>
  </r>
  <r>
    <x v="5"/>
    <s v="85+"/>
    <x v="1"/>
    <s v="M"/>
    <s v="C00-D48"/>
    <n v="144"/>
    <x v="1"/>
  </r>
  <r>
    <x v="5"/>
    <s v="85+"/>
    <x v="1"/>
    <s v="M"/>
    <s v="D50-D89"/>
    <n v="1"/>
    <x v="5"/>
  </r>
  <r>
    <x v="5"/>
    <s v="85+"/>
    <x v="1"/>
    <s v="M"/>
    <s v="E00-E90"/>
    <n v="15"/>
    <x v="2"/>
  </r>
  <r>
    <x v="5"/>
    <s v="85+"/>
    <x v="1"/>
    <s v="M"/>
    <s v="F00-F99"/>
    <n v="41"/>
    <x v="10"/>
  </r>
  <r>
    <x v="5"/>
    <s v="85+"/>
    <x v="1"/>
    <s v="M"/>
    <s v="G00-G99"/>
    <n v="38"/>
    <x v="3"/>
  </r>
  <r>
    <x v="5"/>
    <s v="85+"/>
    <x v="1"/>
    <s v="M"/>
    <s v="I00-I99"/>
    <n v="232"/>
    <x v="8"/>
  </r>
  <r>
    <x v="5"/>
    <s v="85+"/>
    <x v="1"/>
    <s v="M"/>
    <s v="J00-J99"/>
    <n v="79"/>
    <x v="4"/>
  </r>
  <r>
    <x v="5"/>
    <s v="85+"/>
    <x v="1"/>
    <s v="M"/>
    <s v="K00-K93"/>
    <n v="17"/>
    <x v="9"/>
  </r>
  <r>
    <x v="5"/>
    <s v="85+"/>
    <x v="1"/>
    <s v="M"/>
    <s v="L00-L99"/>
    <n v="3"/>
    <x v="5"/>
  </r>
  <r>
    <x v="5"/>
    <s v="85+"/>
    <x v="1"/>
    <s v="M"/>
    <s v="M00-M99"/>
    <n v="3"/>
    <x v="5"/>
  </r>
  <r>
    <x v="5"/>
    <s v="85+"/>
    <x v="1"/>
    <s v="M"/>
    <s v="N00-N99"/>
    <n v="22"/>
    <x v="11"/>
  </r>
  <r>
    <x v="5"/>
    <s v="85+"/>
    <x v="1"/>
    <s v="M"/>
    <s v="R00-R99"/>
    <n v="34"/>
    <x v="5"/>
  </r>
  <r>
    <x v="5"/>
    <s v="85+"/>
    <x v="1"/>
    <s v="M"/>
    <s v="V01-Y98"/>
    <n v="25"/>
    <x v="6"/>
  </r>
  <r>
    <x v="6"/>
    <s v="0-24"/>
    <x v="0"/>
    <s v="F"/>
    <s v="E00-E90"/>
    <n v="1"/>
    <x v="2"/>
  </r>
  <r>
    <x v="6"/>
    <s v="0-24"/>
    <x v="0"/>
    <s v="F"/>
    <s v="G00-G99"/>
    <n v="1"/>
    <x v="3"/>
  </r>
  <r>
    <x v="6"/>
    <s v="0-24"/>
    <x v="0"/>
    <s v="F"/>
    <s v="I00-I99"/>
    <n v="1"/>
    <x v="8"/>
  </r>
  <r>
    <x v="6"/>
    <s v="0-24"/>
    <x v="0"/>
    <s v="F"/>
    <s v="J00-J99"/>
    <n v="1"/>
    <x v="4"/>
  </r>
  <r>
    <x v="6"/>
    <s v="0-24"/>
    <x v="0"/>
    <s v="F"/>
    <s v="P00-P96"/>
    <n v="6"/>
    <x v="5"/>
  </r>
  <r>
    <x v="6"/>
    <s v="0-24"/>
    <x v="0"/>
    <s v="F"/>
    <s v="V01-Y98"/>
    <n v="3"/>
    <x v="6"/>
  </r>
  <r>
    <x v="6"/>
    <s v="0-24"/>
    <x v="0"/>
    <s v="M"/>
    <s v="C00-D48"/>
    <n v="1"/>
    <x v="1"/>
  </r>
  <r>
    <x v="6"/>
    <s v="0-24"/>
    <x v="0"/>
    <s v="M"/>
    <s v="E00-E90"/>
    <n v="1"/>
    <x v="2"/>
  </r>
  <r>
    <x v="6"/>
    <s v="0-24"/>
    <x v="0"/>
    <s v="M"/>
    <s v="G00-G99"/>
    <n v="1"/>
    <x v="3"/>
  </r>
  <r>
    <x v="6"/>
    <s v="0-24"/>
    <x v="0"/>
    <s v="M"/>
    <s v="I00-I99"/>
    <n v="1"/>
    <x v="8"/>
  </r>
  <r>
    <x v="6"/>
    <s v="0-24"/>
    <x v="0"/>
    <s v="M"/>
    <s v="P00-P96"/>
    <n v="6"/>
    <x v="5"/>
  </r>
  <r>
    <x v="6"/>
    <s v="0-24"/>
    <x v="0"/>
    <s v="M"/>
    <s v="Q00-Q99"/>
    <n v="5"/>
    <x v="5"/>
  </r>
  <r>
    <x v="6"/>
    <s v="0-24"/>
    <x v="0"/>
    <s v="M"/>
    <s v="V01-Y98"/>
    <n v="11"/>
    <x v="6"/>
  </r>
  <r>
    <x v="6"/>
    <s v="25-44"/>
    <x v="0"/>
    <s v="F"/>
    <s v="A00-B99"/>
    <n v="1"/>
    <x v="0"/>
  </r>
  <r>
    <x v="6"/>
    <s v="25-44"/>
    <x v="0"/>
    <s v="F"/>
    <s v="C00-D48"/>
    <n v="8"/>
    <x v="1"/>
  </r>
  <r>
    <x v="6"/>
    <s v="25-44"/>
    <x v="0"/>
    <s v="F"/>
    <s v="F00-F99"/>
    <n v="3"/>
    <x v="10"/>
  </r>
  <r>
    <x v="6"/>
    <s v="25-44"/>
    <x v="0"/>
    <s v="F"/>
    <s v="I00-I99"/>
    <n v="1"/>
    <x v="8"/>
  </r>
  <r>
    <x v="6"/>
    <s v="25-44"/>
    <x v="0"/>
    <s v="F"/>
    <s v="J00-J99"/>
    <n v="2"/>
    <x v="4"/>
  </r>
  <r>
    <x v="6"/>
    <s v="25-44"/>
    <x v="0"/>
    <s v="F"/>
    <s v="K00-K93"/>
    <n v="2"/>
    <x v="9"/>
  </r>
  <r>
    <x v="6"/>
    <s v="25-44"/>
    <x v="0"/>
    <s v="F"/>
    <s v="M00-M99"/>
    <n v="1"/>
    <x v="5"/>
  </r>
  <r>
    <x v="6"/>
    <s v="25-44"/>
    <x v="0"/>
    <s v="F"/>
    <s v="Q00-Q99"/>
    <n v="1"/>
    <x v="5"/>
  </r>
  <r>
    <x v="6"/>
    <s v="25-44"/>
    <x v="0"/>
    <s v="F"/>
    <s v="R00-R99"/>
    <n v="2"/>
    <x v="5"/>
  </r>
  <r>
    <x v="6"/>
    <s v="25-44"/>
    <x v="0"/>
    <s v="F"/>
    <s v="V01-Y98"/>
    <n v="9"/>
    <x v="6"/>
  </r>
  <r>
    <x v="6"/>
    <s v="25-44"/>
    <x v="0"/>
    <s v="M"/>
    <s v="A00-B99"/>
    <n v="1"/>
    <x v="0"/>
  </r>
  <r>
    <x v="6"/>
    <s v="25-44"/>
    <x v="0"/>
    <s v="M"/>
    <s v="C00-D48"/>
    <n v="15"/>
    <x v="1"/>
  </r>
  <r>
    <x v="6"/>
    <s v="25-44"/>
    <x v="0"/>
    <s v="M"/>
    <s v="D50-D89"/>
    <n v="1"/>
    <x v="5"/>
  </r>
  <r>
    <x v="6"/>
    <s v="25-44"/>
    <x v="0"/>
    <s v="M"/>
    <s v="E00-E90"/>
    <n v="1"/>
    <x v="2"/>
  </r>
  <r>
    <x v="6"/>
    <s v="25-44"/>
    <x v="0"/>
    <s v="M"/>
    <s v="F00-F99"/>
    <n v="3"/>
    <x v="10"/>
  </r>
  <r>
    <x v="6"/>
    <s v="25-44"/>
    <x v="0"/>
    <s v="M"/>
    <s v="G00-G99"/>
    <n v="2"/>
    <x v="3"/>
  </r>
  <r>
    <x v="6"/>
    <s v="25-44"/>
    <x v="0"/>
    <s v="M"/>
    <s v="I00-I99"/>
    <n v="3"/>
    <x v="8"/>
  </r>
  <r>
    <x v="6"/>
    <s v="25-44"/>
    <x v="0"/>
    <s v="M"/>
    <s v="K00-K93"/>
    <n v="4"/>
    <x v="9"/>
  </r>
  <r>
    <x v="6"/>
    <s v="25-44"/>
    <x v="0"/>
    <s v="M"/>
    <s v="Q00-Q99"/>
    <n v="2"/>
    <x v="5"/>
  </r>
  <r>
    <x v="6"/>
    <s v="25-44"/>
    <x v="0"/>
    <s v="M"/>
    <s v="R00-R99"/>
    <n v="2"/>
    <x v="5"/>
  </r>
  <r>
    <x v="6"/>
    <s v="25-44"/>
    <x v="0"/>
    <s v="M"/>
    <s v="V01-Y98"/>
    <n v="33"/>
    <x v="6"/>
  </r>
  <r>
    <x v="6"/>
    <s v="45-64"/>
    <x v="0"/>
    <s v="F"/>
    <s v="A00-B99"/>
    <n v="3"/>
    <x v="0"/>
  </r>
  <r>
    <x v="6"/>
    <s v="45-64"/>
    <x v="0"/>
    <s v="F"/>
    <s v="C00-D48"/>
    <n v="126"/>
    <x v="1"/>
  </r>
  <r>
    <x v="6"/>
    <s v="45-64"/>
    <x v="0"/>
    <s v="F"/>
    <s v="D50-D89"/>
    <n v="1"/>
    <x v="5"/>
  </r>
  <r>
    <x v="6"/>
    <s v="45-64"/>
    <x v="0"/>
    <s v="F"/>
    <s v="E00-E90"/>
    <n v="3"/>
    <x v="2"/>
  </r>
  <r>
    <x v="6"/>
    <s v="45-64"/>
    <x v="0"/>
    <s v="F"/>
    <s v="F00-F99"/>
    <n v="8"/>
    <x v="10"/>
  </r>
  <r>
    <x v="6"/>
    <s v="45-64"/>
    <x v="0"/>
    <s v="F"/>
    <s v="G00-G99"/>
    <n v="9"/>
    <x v="3"/>
  </r>
  <r>
    <x v="6"/>
    <s v="45-64"/>
    <x v="0"/>
    <s v="F"/>
    <s v="H00-H59"/>
    <n v="1"/>
    <x v="5"/>
  </r>
  <r>
    <x v="6"/>
    <s v="45-64"/>
    <x v="0"/>
    <s v="F"/>
    <s v="I00-I99"/>
    <n v="26"/>
    <x v="8"/>
  </r>
  <r>
    <x v="6"/>
    <s v="45-64"/>
    <x v="0"/>
    <s v="F"/>
    <s v="J00-J99"/>
    <n v="8"/>
    <x v="4"/>
  </r>
  <r>
    <x v="6"/>
    <s v="45-64"/>
    <x v="0"/>
    <s v="F"/>
    <s v="K00-K93"/>
    <n v="10"/>
    <x v="9"/>
  </r>
  <r>
    <x v="6"/>
    <s v="45-64"/>
    <x v="0"/>
    <s v="F"/>
    <s v="M00-M99"/>
    <n v="2"/>
    <x v="5"/>
  </r>
  <r>
    <x v="6"/>
    <s v="45-64"/>
    <x v="0"/>
    <s v="F"/>
    <s v="N00-N99"/>
    <n v="3"/>
    <x v="11"/>
  </r>
  <r>
    <x v="6"/>
    <s v="45-64"/>
    <x v="0"/>
    <s v="F"/>
    <s v="Q00-Q99"/>
    <n v="2"/>
    <x v="5"/>
  </r>
  <r>
    <x v="6"/>
    <s v="45-64"/>
    <x v="0"/>
    <s v="F"/>
    <s v="R00-R99"/>
    <n v="10"/>
    <x v="5"/>
  </r>
  <r>
    <x v="6"/>
    <s v="45-64"/>
    <x v="0"/>
    <s v="F"/>
    <s v="V01-Y98"/>
    <n v="17"/>
    <x v="6"/>
  </r>
  <r>
    <x v="6"/>
    <s v="45-64"/>
    <x v="0"/>
    <s v="M"/>
    <s v="A00-B99"/>
    <n v="1"/>
    <x v="0"/>
  </r>
  <r>
    <x v="6"/>
    <s v="45-64"/>
    <x v="0"/>
    <s v="M"/>
    <s v="C00-D48"/>
    <n v="154"/>
    <x v="1"/>
  </r>
  <r>
    <x v="6"/>
    <s v="45-64"/>
    <x v="0"/>
    <s v="M"/>
    <s v="E00-E90"/>
    <n v="6"/>
    <x v="2"/>
  </r>
  <r>
    <x v="6"/>
    <s v="45-64"/>
    <x v="0"/>
    <s v="M"/>
    <s v="F00-F99"/>
    <n v="12"/>
    <x v="10"/>
  </r>
  <r>
    <x v="6"/>
    <s v="45-64"/>
    <x v="0"/>
    <s v="M"/>
    <s v="G00-G99"/>
    <n v="15"/>
    <x v="3"/>
  </r>
  <r>
    <x v="6"/>
    <s v="45-64"/>
    <x v="0"/>
    <s v="M"/>
    <s v="I00-I99"/>
    <n v="62"/>
    <x v="8"/>
  </r>
  <r>
    <x v="6"/>
    <s v="45-64"/>
    <x v="0"/>
    <s v="M"/>
    <s v="J00-J99"/>
    <n v="18"/>
    <x v="4"/>
  </r>
  <r>
    <x v="6"/>
    <s v="45-64"/>
    <x v="0"/>
    <s v="M"/>
    <s v="K00-K93"/>
    <n v="25"/>
    <x v="9"/>
  </r>
  <r>
    <x v="6"/>
    <s v="45-64"/>
    <x v="0"/>
    <s v="M"/>
    <s v="L00-L99"/>
    <n v="1"/>
    <x v="5"/>
  </r>
  <r>
    <x v="6"/>
    <s v="45-64"/>
    <x v="0"/>
    <s v="M"/>
    <s v="M00-M99"/>
    <n v="3"/>
    <x v="5"/>
  </r>
  <r>
    <x v="6"/>
    <s v="45-64"/>
    <x v="0"/>
    <s v="M"/>
    <s v="N00-N99"/>
    <n v="2"/>
    <x v="11"/>
  </r>
  <r>
    <x v="6"/>
    <s v="45-64"/>
    <x v="0"/>
    <s v="M"/>
    <s v="Q00-Q99"/>
    <n v="2"/>
    <x v="5"/>
  </r>
  <r>
    <x v="6"/>
    <s v="45-64"/>
    <x v="0"/>
    <s v="M"/>
    <s v="R00-R99"/>
    <n v="23"/>
    <x v="5"/>
  </r>
  <r>
    <x v="6"/>
    <s v="45-64"/>
    <x v="0"/>
    <s v="M"/>
    <s v="V01-Y98"/>
    <n v="56"/>
    <x v="6"/>
  </r>
  <r>
    <x v="6"/>
    <s v="65-74"/>
    <x v="1"/>
    <s v="F"/>
    <s v="A00-B99"/>
    <n v="3"/>
    <x v="0"/>
  </r>
  <r>
    <x v="6"/>
    <s v="65-74"/>
    <x v="1"/>
    <s v="F"/>
    <s v="C00-D48"/>
    <n v="139"/>
    <x v="1"/>
  </r>
  <r>
    <x v="6"/>
    <s v="65-74"/>
    <x v="1"/>
    <s v="F"/>
    <s v="E00-E90"/>
    <n v="6"/>
    <x v="2"/>
  </r>
  <r>
    <x v="6"/>
    <s v="65-74"/>
    <x v="1"/>
    <s v="F"/>
    <s v="F00-F99"/>
    <n v="9"/>
    <x v="10"/>
  </r>
  <r>
    <x v="6"/>
    <s v="65-74"/>
    <x v="1"/>
    <s v="F"/>
    <s v="G00-G99"/>
    <n v="8"/>
    <x v="3"/>
  </r>
  <r>
    <x v="6"/>
    <s v="65-74"/>
    <x v="1"/>
    <s v="F"/>
    <s v="I00-I99"/>
    <n v="35"/>
    <x v="8"/>
  </r>
  <r>
    <x v="6"/>
    <s v="65-74"/>
    <x v="1"/>
    <s v="F"/>
    <s v="J00-J99"/>
    <n v="13"/>
    <x v="4"/>
  </r>
  <r>
    <x v="6"/>
    <s v="65-74"/>
    <x v="1"/>
    <s v="F"/>
    <s v="K00-K93"/>
    <n v="9"/>
    <x v="9"/>
  </r>
  <r>
    <x v="6"/>
    <s v="65-74"/>
    <x v="1"/>
    <s v="F"/>
    <s v="M00-M99"/>
    <n v="2"/>
    <x v="5"/>
  </r>
  <r>
    <x v="6"/>
    <s v="65-74"/>
    <x v="1"/>
    <s v="F"/>
    <s v="N00-N99"/>
    <n v="5"/>
    <x v="11"/>
  </r>
  <r>
    <x v="6"/>
    <s v="65-74"/>
    <x v="1"/>
    <s v="F"/>
    <s v="R00-R99"/>
    <n v="11"/>
    <x v="5"/>
  </r>
  <r>
    <x v="6"/>
    <s v="65-74"/>
    <x v="1"/>
    <s v="F"/>
    <s v="V01-Y98"/>
    <n v="9"/>
    <x v="6"/>
  </r>
  <r>
    <x v="6"/>
    <s v="65-74"/>
    <x v="1"/>
    <s v="M"/>
    <s v="A00-B99"/>
    <n v="5"/>
    <x v="0"/>
  </r>
  <r>
    <x v="6"/>
    <s v="65-74"/>
    <x v="1"/>
    <s v="M"/>
    <s v="C00-D48"/>
    <n v="202"/>
    <x v="1"/>
  </r>
  <r>
    <x v="6"/>
    <s v="65-74"/>
    <x v="1"/>
    <s v="M"/>
    <s v="D50-D89"/>
    <n v="1"/>
    <x v="5"/>
  </r>
  <r>
    <x v="6"/>
    <s v="65-74"/>
    <x v="1"/>
    <s v="M"/>
    <s v="E00-E90"/>
    <n v="5"/>
    <x v="2"/>
  </r>
  <r>
    <x v="6"/>
    <s v="65-74"/>
    <x v="1"/>
    <s v="M"/>
    <s v="F00-F99"/>
    <n v="6"/>
    <x v="10"/>
  </r>
  <r>
    <x v="6"/>
    <s v="65-74"/>
    <x v="1"/>
    <s v="M"/>
    <s v="G00-G99"/>
    <n v="17"/>
    <x v="3"/>
  </r>
  <r>
    <x v="6"/>
    <s v="65-74"/>
    <x v="1"/>
    <s v="M"/>
    <s v="I00-I99"/>
    <n v="96"/>
    <x v="8"/>
  </r>
  <r>
    <x v="6"/>
    <s v="65-74"/>
    <x v="1"/>
    <s v="M"/>
    <s v="J00-J99"/>
    <n v="40"/>
    <x v="4"/>
  </r>
  <r>
    <x v="6"/>
    <s v="65-74"/>
    <x v="1"/>
    <s v="M"/>
    <s v="K00-K93"/>
    <n v="17"/>
    <x v="9"/>
  </r>
  <r>
    <x v="6"/>
    <s v="65-74"/>
    <x v="1"/>
    <s v="M"/>
    <s v="N00-N99"/>
    <n v="4"/>
    <x v="11"/>
  </r>
  <r>
    <x v="6"/>
    <s v="65-74"/>
    <x v="1"/>
    <s v="M"/>
    <s v="R00-R99"/>
    <n v="13"/>
    <x v="5"/>
  </r>
  <r>
    <x v="6"/>
    <s v="65-74"/>
    <x v="1"/>
    <s v="M"/>
    <s v="V01-Y98"/>
    <n v="18"/>
    <x v="6"/>
  </r>
  <r>
    <x v="6"/>
    <s v="75-84"/>
    <x v="1"/>
    <s v="F"/>
    <s v="A00-B99"/>
    <n v="8"/>
    <x v="0"/>
  </r>
  <r>
    <x v="6"/>
    <s v="75-84"/>
    <x v="1"/>
    <s v="F"/>
    <s v="C00-D48"/>
    <n v="197"/>
    <x v="1"/>
  </r>
  <r>
    <x v="6"/>
    <s v="75-84"/>
    <x v="1"/>
    <s v="F"/>
    <s v="D50-D89"/>
    <n v="3"/>
    <x v="5"/>
  </r>
  <r>
    <x v="6"/>
    <s v="75-84"/>
    <x v="1"/>
    <s v="F"/>
    <s v="E00-E90"/>
    <n v="23"/>
    <x v="2"/>
  </r>
  <r>
    <x v="6"/>
    <s v="75-84"/>
    <x v="1"/>
    <s v="F"/>
    <s v="F00-F99"/>
    <n v="39"/>
    <x v="10"/>
  </r>
  <r>
    <x v="6"/>
    <s v="75-84"/>
    <x v="1"/>
    <s v="F"/>
    <s v="G00-G99"/>
    <n v="44"/>
    <x v="3"/>
  </r>
  <r>
    <x v="6"/>
    <s v="75-84"/>
    <x v="1"/>
    <s v="F"/>
    <s v="I00-I99"/>
    <n v="190"/>
    <x v="8"/>
  </r>
  <r>
    <x v="6"/>
    <s v="75-84"/>
    <x v="1"/>
    <s v="F"/>
    <s v="J00-J99"/>
    <n v="48"/>
    <x v="4"/>
  </r>
  <r>
    <x v="6"/>
    <s v="75-84"/>
    <x v="1"/>
    <s v="F"/>
    <s v="K00-K93"/>
    <n v="29"/>
    <x v="9"/>
  </r>
  <r>
    <x v="6"/>
    <s v="75-84"/>
    <x v="1"/>
    <s v="F"/>
    <s v="L00-L99"/>
    <n v="1"/>
    <x v="5"/>
  </r>
  <r>
    <x v="6"/>
    <s v="75-84"/>
    <x v="1"/>
    <s v="F"/>
    <s v="M00-M99"/>
    <n v="5"/>
    <x v="5"/>
  </r>
  <r>
    <x v="6"/>
    <s v="75-84"/>
    <x v="1"/>
    <s v="F"/>
    <s v="N00-N99"/>
    <n v="17"/>
    <x v="11"/>
  </r>
  <r>
    <x v="6"/>
    <s v="75-84"/>
    <x v="1"/>
    <s v="F"/>
    <s v="R00-R99"/>
    <n v="28"/>
    <x v="5"/>
  </r>
  <r>
    <x v="6"/>
    <s v="75-84"/>
    <x v="1"/>
    <s v="F"/>
    <s v="V01-Y98"/>
    <n v="24"/>
    <x v="6"/>
  </r>
  <r>
    <x v="6"/>
    <s v="75-84"/>
    <x v="1"/>
    <s v="M"/>
    <s v="A00-B99"/>
    <n v="10"/>
    <x v="0"/>
  </r>
  <r>
    <x v="6"/>
    <s v="75-84"/>
    <x v="1"/>
    <s v="M"/>
    <s v="C00-D48"/>
    <n v="260"/>
    <x v="1"/>
  </r>
  <r>
    <x v="6"/>
    <s v="75-84"/>
    <x v="1"/>
    <s v="M"/>
    <s v="D50-D89"/>
    <n v="2"/>
    <x v="5"/>
  </r>
  <r>
    <x v="6"/>
    <s v="75-84"/>
    <x v="1"/>
    <s v="M"/>
    <s v="E00-E90"/>
    <n v="14"/>
    <x v="2"/>
  </r>
  <r>
    <x v="6"/>
    <s v="75-84"/>
    <x v="1"/>
    <s v="M"/>
    <s v="F00-F99"/>
    <n v="31"/>
    <x v="10"/>
  </r>
  <r>
    <x v="6"/>
    <s v="75-84"/>
    <x v="1"/>
    <s v="M"/>
    <s v="G00-G99"/>
    <n v="39"/>
    <x v="3"/>
  </r>
  <r>
    <x v="6"/>
    <s v="75-84"/>
    <x v="1"/>
    <s v="M"/>
    <s v="I00-I99"/>
    <n v="211"/>
    <x v="8"/>
  </r>
  <r>
    <x v="6"/>
    <s v="75-84"/>
    <x v="1"/>
    <s v="M"/>
    <s v="J00-J99"/>
    <n v="72"/>
    <x v="4"/>
  </r>
  <r>
    <x v="6"/>
    <s v="75-84"/>
    <x v="1"/>
    <s v="M"/>
    <s v="K00-K93"/>
    <n v="28"/>
    <x v="9"/>
  </r>
  <r>
    <x v="6"/>
    <s v="75-84"/>
    <x v="1"/>
    <s v="M"/>
    <s v="L00-L99"/>
    <n v="1"/>
    <x v="5"/>
  </r>
  <r>
    <x v="6"/>
    <s v="75-84"/>
    <x v="1"/>
    <s v="M"/>
    <s v="M00-M99"/>
    <n v="5"/>
    <x v="5"/>
  </r>
  <r>
    <x v="6"/>
    <s v="75-84"/>
    <x v="1"/>
    <s v="M"/>
    <s v="N00-N99"/>
    <n v="17"/>
    <x v="11"/>
  </r>
  <r>
    <x v="6"/>
    <s v="75-84"/>
    <x v="1"/>
    <s v="M"/>
    <s v="R00-R99"/>
    <n v="20"/>
    <x v="5"/>
  </r>
  <r>
    <x v="6"/>
    <s v="75-84"/>
    <x v="1"/>
    <s v="M"/>
    <s v="V01-Y98"/>
    <n v="30"/>
    <x v="6"/>
  </r>
  <r>
    <x v="6"/>
    <s v="85+"/>
    <x v="1"/>
    <s v="F"/>
    <s v="A00-B99"/>
    <n v="21"/>
    <x v="0"/>
  </r>
  <r>
    <x v="6"/>
    <s v="85+"/>
    <x v="1"/>
    <s v="F"/>
    <s v="C00-D48"/>
    <n v="143"/>
    <x v="1"/>
  </r>
  <r>
    <x v="6"/>
    <s v="85+"/>
    <x v="1"/>
    <s v="F"/>
    <s v="D50-D89"/>
    <n v="2"/>
    <x v="5"/>
  </r>
  <r>
    <x v="6"/>
    <s v="85+"/>
    <x v="1"/>
    <s v="F"/>
    <s v="E00-E90"/>
    <n v="31"/>
    <x v="2"/>
  </r>
  <r>
    <x v="6"/>
    <s v="85+"/>
    <x v="1"/>
    <s v="F"/>
    <s v="F00-F99"/>
    <n v="105"/>
    <x v="10"/>
  </r>
  <r>
    <x v="6"/>
    <s v="85+"/>
    <x v="1"/>
    <s v="F"/>
    <s v="G00-G99"/>
    <n v="61"/>
    <x v="3"/>
  </r>
  <r>
    <x v="6"/>
    <s v="85+"/>
    <x v="1"/>
    <s v="F"/>
    <s v="I00-I99"/>
    <n v="444"/>
    <x v="8"/>
  </r>
  <r>
    <x v="6"/>
    <s v="85+"/>
    <x v="1"/>
    <s v="F"/>
    <s v="J00-J99"/>
    <n v="84"/>
    <x v="4"/>
  </r>
  <r>
    <x v="6"/>
    <s v="85+"/>
    <x v="1"/>
    <s v="F"/>
    <s v="K00-K93"/>
    <n v="50"/>
    <x v="9"/>
  </r>
  <r>
    <x v="6"/>
    <s v="85+"/>
    <x v="1"/>
    <s v="F"/>
    <s v="L00-L99"/>
    <n v="6"/>
    <x v="5"/>
  </r>
  <r>
    <x v="6"/>
    <s v="85+"/>
    <x v="1"/>
    <s v="F"/>
    <s v="M00-M99"/>
    <n v="12"/>
    <x v="5"/>
  </r>
  <r>
    <x v="6"/>
    <s v="85+"/>
    <x v="1"/>
    <s v="F"/>
    <s v="N00-N99"/>
    <n v="43"/>
    <x v="11"/>
  </r>
  <r>
    <x v="6"/>
    <s v="85+"/>
    <x v="1"/>
    <s v="F"/>
    <s v="R00-R99"/>
    <n v="82"/>
    <x v="5"/>
  </r>
  <r>
    <x v="6"/>
    <s v="85+"/>
    <x v="1"/>
    <s v="F"/>
    <s v="V01-Y98"/>
    <n v="46"/>
    <x v="6"/>
  </r>
  <r>
    <x v="6"/>
    <s v="85+"/>
    <x v="1"/>
    <s v="M"/>
    <s v="A00-B99"/>
    <n v="8"/>
    <x v="0"/>
  </r>
  <r>
    <x v="6"/>
    <s v="85+"/>
    <x v="1"/>
    <s v="M"/>
    <s v="C00-D48"/>
    <n v="143"/>
    <x v="1"/>
  </r>
  <r>
    <x v="6"/>
    <s v="85+"/>
    <x v="1"/>
    <s v="M"/>
    <s v="D50-D89"/>
    <n v="4"/>
    <x v="5"/>
  </r>
  <r>
    <x v="6"/>
    <s v="85+"/>
    <x v="1"/>
    <s v="M"/>
    <s v="E00-E90"/>
    <n v="10"/>
    <x v="2"/>
  </r>
  <r>
    <x v="6"/>
    <s v="85+"/>
    <x v="1"/>
    <s v="M"/>
    <s v="F00-F99"/>
    <n v="37"/>
    <x v="10"/>
  </r>
  <r>
    <x v="6"/>
    <s v="85+"/>
    <x v="1"/>
    <s v="M"/>
    <s v="G00-G99"/>
    <n v="36"/>
    <x v="3"/>
  </r>
  <r>
    <x v="6"/>
    <s v="85+"/>
    <x v="1"/>
    <s v="M"/>
    <s v="I00-I99"/>
    <n v="225"/>
    <x v="8"/>
  </r>
  <r>
    <x v="6"/>
    <s v="85+"/>
    <x v="1"/>
    <s v="M"/>
    <s v="J00-J99"/>
    <n v="68"/>
    <x v="4"/>
  </r>
  <r>
    <x v="6"/>
    <s v="85+"/>
    <x v="1"/>
    <s v="M"/>
    <s v="K00-K93"/>
    <n v="18"/>
    <x v="9"/>
  </r>
  <r>
    <x v="6"/>
    <s v="85+"/>
    <x v="1"/>
    <s v="M"/>
    <s v="L00-L99"/>
    <n v="1"/>
    <x v="5"/>
  </r>
  <r>
    <x v="6"/>
    <s v="85+"/>
    <x v="1"/>
    <s v="M"/>
    <s v="M00-M99"/>
    <n v="7"/>
    <x v="5"/>
  </r>
  <r>
    <x v="6"/>
    <s v="85+"/>
    <x v="1"/>
    <s v="M"/>
    <s v="N00-N99"/>
    <n v="26"/>
    <x v="11"/>
  </r>
  <r>
    <x v="6"/>
    <s v="85+"/>
    <x v="1"/>
    <s v="M"/>
    <s v="R00-R99"/>
    <n v="30"/>
    <x v="5"/>
  </r>
  <r>
    <x v="6"/>
    <s v="85+"/>
    <x v="1"/>
    <s v="M"/>
    <s v="V01-Y98"/>
    <n v="27"/>
    <x v="6"/>
  </r>
  <r>
    <x v="7"/>
    <s v="0-24"/>
    <x v="0"/>
    <s v="F"/>
    <s v="C00-D48"/>
    <n v="1"/>
    <x v="1"/>
  </r>
  <r>
    <x v="7"/>
    <s v="0-24"/>
    <x v="0"/>
    <s v="F"/>
    <s v="E00-E90"/>
    <n v="1"/>
    <x v="2"/>
  </r>
  <r>
    <x v="7"/>
    <s v="0-24"/>
    <x v="0"/>
    <s v="F"/>
    <s v="I00-I99"/>
    <n v="1"/>
    <x v="8"/>
  </r>
  <r>
    <x v="7"/>
    <s v="0-24"/>
    <x v="0"/>
    <s v="F"/>
    <s v="M00-M99"/>
    <n v="1"/>
    <x v="5"/>
  </r>
  <r>
    <x v="7"/>
    <s v="0-24"/>
    <x v="0"/>
    <s v="F"/>
    <s v="P00-P96"/>
    <n v="3"/>
    <x v="5"/>
  </r>
  <r>
    <x v="7"/>
    <s v="0-24"/>
    <x v="0"/>
    <s v="F"/>
    <s v="Q00-Q99"/>
    <n v="3"/>
    <x v="5"/>
  </r>
  <r>
    <x v="7"/>
    <s v="0-24"/>
    <x v="0"/>
    <s v="F"/>
    <s v="R00-R99"/>
    <n v="1"/>
    <x v="5"/>
  </r>
  <r>
    <x v="7"/>
    <s v="0-24"/>
    <x v="0"/>
    <s v="F"/>
    <s v="V01-Y98"/>
    <n v="5"/>
    <x v="6"/>
  </r>
  <r>
    <x v="7"/>
    <s v="0-24"/>
    <x v="0"/>
    <s v="M"/>
    <s v="A00-B99"/>
    <n v="1"/>
    <x v="0"/>
  </r>
  <r>
    <x v="7"/>
    <s v="0-24"/>
    <x v="0"/>
    <s v="M"/>
    <s v="E00-E90"/>
    <n v="1"/>
    <x v="2"/>
  </r>
  <r>
    <x v="7"/>
    <s v="0-24"/>
    <x v="0"/>
    <s v="M"/>
    <s v="G00-G99"/>
    <n v="2"/>
    <x v="3"/>
  </r>
  <r>
    <x v="7"/>
    <s v="0-24"/>
    <x v="0"/>
    <s v="M"/>
    <s v="M00-M99"/>
    <n v="1"/>
    <x v="5"/>
  </r>
  <r>
    <x v="7"/>
    <s v="0-24"/>
    <x v="0"/>
    <s v="M"/>
    <s v="P00-P96"/>
    <n v="3"/>
    <x v="5"/>
  </r>
  <r>
    <x v="7"/>
    <s v="0-24"/>
    <x v="0"/>
    <s v="M"/>
    <s v="R00-R99"/>
    <n v="2"/>
    <x v="5"/>
  </r>
  <r>
    <x v="7"/>
    <s v="0-24"/>
    <x v="0"/>
    <s v="M"/>
    <s v="V01-Y98"/>
    <n v="7"/>
    <x v="6"/>
  </r>
  <r>
    <x v="7"/>
    <s v="25-44"/>
    <x v="0"/>
    <s v="F"/>
    <s v="A00-B99"/>
    <n v="1"/>
    <x v="0"/>
  </r>
  <r>
    <x v="7"/>
    <s v="25-44"/>
    <x v="0"/>
    <s v="F"/>
    <s v="C00-D48"/>
    <n v="16"/>
    <x v="1"/>
  </r>
  <r>
    <x v="7"/>
    <s v="25-44"/>
    <x v="0"/>
    <s v="F"/>
    <s v="E00-E90"/>
    <n v="1"/>
    <x v="2"/>
  </r>
  <r>
    <x v="7"/>
    <s v="25-44"/>
    <x v="0"/>
    <s v="F"/>
    <s v="F00-F99"/>
    <n v="1"/>
    <x v="10"/>
  </r>
  <r>
    <x v="7"/>
    <s v="25-44"/>
    <x v="0"/>
    <s v="F"/>
    <s v="G00-G99"/>
    <n v="1"/>
    <x v="3"/>
  </r>
  <r>
    <x v="7"/>
    <s v="25-44"/>
    <x v="0"/>
    <s v="F"/>
    <s v="I00-I99"/>
    <n v="3"/>
    <x v="8"/>
  </r>
  <r>
    <x v="7"/>
    <s v="25-44"/>
    <x v="0"/>
    <s v="F"/>
    <s v="K00-K93"/>
    <n v="2"/>
    <x v="9"/>
  </r>
  <r>
    <x v="7"/>
    <s v="25-44"/>
    <x v="0"/>
    <s v="F"/>
    <s v="O00-O99"/>
    <n v="1"/>
    <x v="5"/>
  </r>
  <r>
    <x v="7"/>
    <s v="25-44"/>
    <x v="0"/>
    <s v="F"/>
    <s v="R00-R99"/>
    <n v="1"/>
    <x v="5"/>
  </r>
  <r>
    <x v="7"/>
    <s v="25-44"/>
    <x v="0"/>
    <s v="F"/>
    <s v="V01-Y98"/>
    <n v="16"/>
    <x v="6"/>
  </r>
  <r>
    <x v="7"/>
    <s v="25-44"/>
    <x v="0"/>
    <s v="M"/>
    <s v="C00-D48"/>
    <n v="8"/>
    <x v="1"/>
  </r>
  <r>
    <x v="7"/>
    <s v="25-44"/>
    <x v="0"/>
    <s v="M"/>
    <s v="E00-E90"/>
    <n v="1"/>
    <x v="2"/>
  </r>
  <r>
    <x v="7"/>
    <s v="25-44"/>
    <x v="0"/>
    <s v="M"/>
    <s v="F00-F99"/>
    <n v="3"/>
    <x v="10"/>
  </r>
  <r>
    <x v="7"/>
    <s v="25-44"/>
    <x v="0"/>
    <s v="M"/>
    <s v="G00-G99"/>
    <n v="2"/>
    <x v="3"/>
  </r>
  <r>
    <x v="7"/>
    <s v="25-44"/>
    <x v="0"/>
    <s v="M"/>
    <s v="I00-I99"/>
    <n v="5"/>
    <x v="8"/>
  </r>
  <r>
    <x v="7"/>
    <s v="25-44"/>
    <x v="0"/>
    <s v="M"/>
    <s v="K00-K93"/>
    <n v="4"/>
    <x v="9"/>
  </r>
  <r>
    <x v="7"/>
    <s v="25-44"/>
    <x v="0"/>
    <s v="M"/>
    <s v="Q00-Q99"/>
    <n v="1"/>
    <x v="5"/>
  </r>
  <r>
    <x v="7"/>
    <s v="25-44"/>
    <x v="0"/>
    <s v="M"/>
    <s v="R00-R99"/>
    <n v="5"/>
    <x v="5"/>
  </r>
  <r>
    <x v="7"/>
    <s v="25-44"/>
    <x v="0"/>
    <s v="M"/>
    <s v="V01-Y98"/>
    <n v="34"/>
    <x v="6"/>
  </r>
  <r>
    <x v="7"/>
    <s v="45-64"/>
    <x v="0"/>
    <s v="F"/>
    <s v="C00-D48"/>
    <n v="107"/>
    <x v="1"/>
  </r>
  <r>
    <x v="7"/>
    <s v="45-64"/>
    <x v="0"/>
    <s v="F"/>
    <s v="D50-D89"/>
    <n v="1"/>
    <x v="5"/>
  </r>
  <r>
    <x v="7"/>
    <s v="45-64"/>
    <x v="0"/>
    <s v="F"/>
    <s v="E00-E90"/>
    <n v="2"/>
    <x v="2"/>
  </r>
  <r>
    <x v="7"/>
    <s v="45-64"/>
    <x v="0"/>
    <s v="F"/>
    <s v="F00-F99"/>
    <n v="6"/>
    <x v="10"/>
  </r>
  <r>
    <x v="7"/>
    <s v="45-64"/>
    <x v="0"/>
    <s v="F"/>
    <s v="G00-G99"/>
    <n v="3"/>
    <x v="3"/>
  </r>
  <r>
    <x v="7"/>
    <s v="45-64"/>
    <x v="0"/>
    <s v="F"/>
    <s v="I00-I99"/>
    <n v="23"/>
    <x v="8"/>
  </r>
  <r>
    <x v="7"/>
    <s v="45-64"/>
    <x v="0"/>
    <s v="F"/>
    <s v="J00-J99"/>
    <n v="7"/>
    <x v="4"/>
  </r>
  <r>
    <x v="7"/>
    <s v="45-64"/>
    <x v="0"/>
    <s v="F"/>
    <s v="K00-K93"/>
    <n v="9"/>
    <x v="9"/>
  </r>
  <r>
    <x v="7"/>
    <s v="45-64"/>
    <x v="0"/>
    <s v="F"/>
    <s v="Q00-Q99"/>
    <n v="1"/>
    <x v="5"/>
  </r>
  <r>
    <x v="7"/>
    <s v="45-64"/>
    <x v="0"/>
    <s v="F"/>
    <s v="R00-R99"/>
    <n v="7"/>
    <x v="5"/>
  </r>
  <r>
    <x v="7"/>
    <s v="45-64"/>
    <x v="0"/>
    <s v="F"/>
    <s v="V01-Y98"/>
    <n v="21"/>
    <x v="6"/>
  </r>
  <r>
    <x v="7"/>
    <s v="45-64"/>
    <x v="0"/>
    <s v="M"/>
    <s v="A00-B99"/>
    <n v="3"/>
    <x v="0"/>
  </r>
  <r>
    <x v="7"/>
    <s v="45-64"/>
    <x v="0"/>
    <s v="M"/>
    <s v="C00-D48"/>
    <n v="146"/>
    <x v="1"/>
  </r>
  <r>
    <x v="7"/>
    <s v="45-64"/>
    <x v="0"/>
    <s v="M"/>
    <s v="E00-E90"/>
    <n v="6"/>
    <x v="2"/>
  </r>
  <r>
    <x v="7"/>
    <s v="45-64"/>
    <x v="0"/>
    <s v="M"/>
    <s v="F00-F99"/>
    <n v="12"/>
    <x v="10"/>
  </r>
  <r>
    <x v="7"/>
    <s v="45-64"/>
    <x v="0"/>
    <s v="M"/>
    <s v="G00-G99"/>
    <n v="8"/>
    <x v="3"/>
  </r>
  <r>
    <x v="7"/>
    <s v="45-64"/>
    <x v="0"/>
    <s v="M"/>
    <s v="I00-I99"/>
    <n v="43"/>
    <x v="8"/>
  </r>
  <r>
    <x v="7"/>
    <s v="45-64"/>
    <x v="0"/>
    <s v="M"/>
    <s v="J00-J99"/>
    <n v="17"/>
    <x v="4"/>
  </r>
  <r>
    <x v="7"/>
    <s v="45-64"/>
    <x v="0"/>
    <s v="M"/>
    <s v="K00-K93"/>
    <n v="15"/>
    <x v="9"/>
  </r>
  <r>
    <x v="7"/>
    <s v="45-64"/>
    <x v="0"/>
    <s v="M"/>
    <s v="N00-N99"/>
    <n v="3"/>
    <x v="11"/>
  </r>
  <r>
    <x v="7"/>
    <s v="45-64"/>
    <x v="0"/>
    <s v="M"/>
    <s v="Q00-Q99"/>
    <n v="2"/>
    <x v="5"/>
  </r>
  <r>
    <x v="7"/>
    <s v="45-64"/>
    <x v="0"/>
    <s v="M"/>
    <s v="R00-R99"/>
    <n v="27"/>
    <x v="5"/>
  </r>
  <r>
    <x v="7"/>
    <s v="45-64"/>
    <x v="0"/>
    <s v="M"/>
    <s v="V01-Y98"/>
    <n v="36"/>
    <x v="6"/>
  </r>
  <r>
    <x v="7"/>
    <s v="65-74"/>
    <x v="1"/>
    <s v="F"/>
    <s v="A00-B99"/>
    <n v="5"/>
    <x v="0"/>
  </r>
  <r>
    <x v="7"/>
    <s v="65-74"/>
    <x v="1"/>
    <s v="F"/>
    <s v="C00-D48"/>
    <n v="136"/>
    <x v="1"/>
  </r>
  <r>
    <x v="7"/>
    <s v="65-74"/>
    <x v="1"/>
    <s v="F"/>
    <s v="E00-E90"/>
    <n v="5"/>
    <x v="2"/>
  </r>
  <r>
    <x v="7"/>
    <s v="65-74"/>
    <x v="1"/>
    <s v="F"/>
    <s v="F00-F99"/>
    <n v="5"/>
    <x v="10"/>
  </r>
  <r>
    <x v="7"/>
    <s v="65-74"/>
    <x v="1"/>
    <s v="F"/>
    <s v="G00-G99"/>
    <n v="10"/>
    <x v="3"/>
  </r>
  <r>
    <x v="7"/>
    <s v="65-74"/>
    <x v="1"/>
    <s v="F"/>
    <s v="I00-I99"/>
    <n v="46"/>
    <x v="8"/>
  </r>
  <r>
    <x v="7"/>
    <s v="65-74"/>
    <x v="1"/>
    <s v="F"/>
    <s v="J00-J99"/>
    <n v="18"/>
    <x v="4"/>
  </r>
  <r>
    <x v="7"/>
    <s v="65-74"/>
    <x v="1"/>
    <s v="F"/>
    <s v="K00-K93"/>
    <n v="9"/>
    <x v="9"/>
  </r>
  <r>
    <x v="7"/>
    <s v="65-74"/>
    <x v="1"/>
    <s v="F"/>
    <s v="M00-M99"/>
    <n v="1"/>
    <x v="5"/>
  </r>
  <r>
    <x v="7"/>
    <s v="65-74"/>
    <x v="1"/>
    <s v="F"/>
    <s v="N00-N99"/>
    <n v="7"/>
    <x v="11"/>
  </r>
  <r>
    <x v="7"/>
    <s v="65-74"/>
    <x v="1"/>
    <s v="F"/>
    <s v="R00-R99"/>
    <n v="12"/>
    <x v="5"/>
  </r>
  <r>
    <x v="7"/>
    <s v="65-74"/>
    <x v="1"/>
    <s v="F"/>
    <s v="V01-Y98"/>
    <n v="17"/>
    <x v="6"/>
  </r>
  <r>
    <x v="7"/>
    <s v="65-74"/>
    <x v="1"/>
    <s v="M"/>
    <s v="A00-B99"/>
    <n v="4"/>
    <x v="0"/>
  </r>
  <r>
    <x v="7"/>
    <s v="65-74"/>
    <x v="1"/>
    <s v="M"/>
    <s v="C00-D48"/>
    <n v="186"/>
    <x v="1"/>
  </r>
  <r>
    <x v="7"/>
    <s v="65-74"/>
    <x v="1"/>
    <s v="M"/>
    <s v="D50-D89"/>
    <n v="1"/>
    <x v="5"/>
  </r>
  <r>
    <x v="7"/>
    <s v="65-74"/>
    <x v="1"/>
    <s v="M"/>
    <s v="E00-E90"/>
    <n v="6"/>
    <x v="2"/>
  </r>
  <r>
    <x v="7"/>
    <s v="65-74"/>
    <x v="1"/>
    <s v="M"/>
    <s v="F00-F99"/>
    <n v="4"/>
    <x v="10"/>
  </r>
  <r>
    <x v="7"/>
    <s v="65-74"/>
    <x v="1"/>
    <s v="M"/>
    <s v="G00-G99"/>
    <n v="24"/>
    <x v="3"/>
  </r>
  <r>
    <x v="7"/>
    <s v="65-74"/>
    <x v="1"/>
    <s v="M"/>
    <s v="I00-I99"/>
    <n v="103"/>
    <x v="8"/>
  </r>
  <r>
    <x v="7"/>
    <s v="65-74"/>
    <x v="1"/>
    <s v="M"/>
    <s v="J00-J99"/>
    <n v="35"/>
    <x v="4"/>
  </r>
  <r>
    <x v="7"/>
    <s v="65-74"/>
    <x v="1"/>
    <s v="M"/>
    <s v="K00-K93"/>
    <n v="15"/>
    <x v="9"/>
  </r>
  <r>
    <x v="7"/>
    <s v="65-74"/>
    <x v="1"/>
    <s v="M"/>
    <s v="L00-L99"/>
    <n v="2"/>
    <x v="5"/>
  </r>
  <r>
    <x v="7"/>
    <s v="65-74"/>
    <x v="1"/>
    <s v="M"/>
    <s v="M00-M99"/>
    <n v="2"/>
    <x v="5"/>
  </r>
  <r>
    <x v="7"/>
    <s v="65-74"/>
    <x v="1"/>
    <s v="M"/>
    <s v="N00-N99"/>
    <n v="7"/>
    <x v="11"/>
  </r>
  <r>
    <x v="7"/>
    <s v="65-74"/>
    <x v="1"/>
    <s v="M"/>
    <s v="R00-R99"/>
    <n v="15"/>
    <x v="5"/>
  </r>
  <r>
    <x v="7"/>
    <s v="65-74"/>
    <x v="1"/>
    <s v="M"/>
    <s v="V01-Y98"/>
    <n v="24"/>
    <x v="6"/>
  </r>
  <r>
    <x v="7"/>
    <s v="75-84"/>
    <x v="1"/>
    <s v="F"/>
    <s v="A00-B99"/>
    <n v="10"/>
    <x v="0"/>
  </r>
  <r>
    <x v="7"/>
    <s v="75-84"/>
    <x v="1"/>
    <s v="F"/>
    <s v="C00-D48"/>
    <n v="179"/>
    <x v="1"/>
  </r>
  <r>
    <x v="7"/>
    <s v="75-84"/>
    <x v="1"/>
    <s v="F"/>
    <s v="D50-D89"/>
    <n v="1"/>
    <x v="5"/>
  </r>
  <r>
    <x v="7"/>
    <s v="75-84"/>
    <x v="1"/>
    <s v="F"/>
    <s v="E00-E90"/>
    <n v="10"/>
    <x v="2"/>
  </r>
  <r>
    <x v="7"/>
    <s v="75-84"/>
    <x v="1"/>
    <s v="F"/>
    <s v="F00-F99"/>
    <n v="37"/>
    <x v="10"/>
  </r>
  <r>
    <x v="7"/>
    <s v="75-84"/>
    <x v="1"/>
    <s v="F"/>
    <s v="G00-G99"/>
    <n v="36"/>
    <x v="3"/>
  </r>
  <r>
    <x v="7"/>
    <s v="75-84"/>
    <x v="1"/>
    <s v="F"/>
    <s v="I00-I99"/>
    <n v="180"/>
    <x v="8"/>
  </r>
  <r>
    <x v="7"/>
    <s v="75-84"/>
    <x v="1"/>
    <s v="F"/>
    <s v="J00-J99"/>
    <n v="45"/>
    <x v="4"/>
  </r>
  <r>
    <x v="7"/>
    <s v="75-84"/>
    <x v="1"/>
    <s v="F"/>
    <s v="K00-K93"/>
    <n v="26"/>
    <x v="9"/>
  </r>
  <r>
    <x v="7"/>
    <s v="75-84"/>
    <x v="1"/>
    <s v="F"/>
    <s v="L00-L99"/>
    <n v="3"/>
    <x v="5"/>
  </r>
  <r>
    <x v="7"/>
    <s v="75-84"/>
    <x v="1"/>
    <s v="F"/>
    <s v="M00-M99"/>
    <n v="6"/>
    <x v="5"/>
  </r>
  <r>
    <x v="7"/>
    <s v="75-84"/>
    <x v="1"/>
    <s v="F"/>
    <s v="N00-N99"/>
    <n v="16"/>
    <x v="11"/>
  </r>
  <r>
    <x v="7"/>
    <s v="75-84"/>
    <x v="1"/>
    <s v="F"/>
    <s v="Q00-Q99"/>
    <n v="1"/>
    <x v="5"/>
  </r>
  <r>
    <x v="7"/>
    <s v="75-84"/>
    <x v="1"/>
    <s v="F"/>
    <s v="R00-R99"/>
    <n v="25"/>
    <x v="5"/>
  </r>
  <r>
    <x v="7"/>
    <s v="75-84"/>
    <x v="1"/>
    <s v="F"/>
    <s v="V01-Y98"/>
    <n v="19"/>
    <x v="6"/>
  </r>
  <r>
    <x v="7"/>
    <s v="75-84"/>
    <x v="1"/>
    <s v="M"/>
    <s v="A00-B99"/>
    <n v="5"/>
    <x v="0"/>
  </r>
  <r>
    <x v="7"/>
    <s v="75-84"/>
    <x v="1"/>
    <s v="M"/>
    <s v="C00-D48"/>
    <n v="271"/>
    <x v="1"/>
  </r>
  <r>
    <x v="7"/>
    <s v="75-84"/>
    <x v="1"/>
    <s v="M"/>
    <s v="E00-E90"/>
    <n v="10"/>
    <x v="2"/>
  </r>
  <r>
    <x v="7"/>
    <s v="75-84"/>
    <x v="1"/>
    <s v="M"/>
    <s v="F00-F99"/>
    <n v="28"/>
    <x v="10"/>
  </r>
  <r>
    <x v="7"/>
    <s v="75-84"/>
    <x v="1"/>
    <s v="M"/>
    <s v="G00-G99"/>
    <n v="40"/>
    <x v="3"/>
  </r>
  <r>
    <x v="7"/>
    <s v="75-84"/>
    <x v="1"/>
    <s v="M"/>
    <s v="I00-I99"/>
    <n v="196"/>
    <x v="8"/>
  </r>
  <r>
    <x v="7"/>
    <s v="75-84"/>
    <x v="1"/>
    <s v="M"/>
    <s v="J00-J99"/>
    <n v="75"/>
    <x v="4"/>
  </r>
  <r>
    <x v="7"/>
    <s v="75-84"/>
    <x v="1"/>
    <s v="M"/>
    <s v="K00-K93"/>
    <n v="16"/>
    <x v="9"/>
  </r>
  <r>
    <x v="7"/>
    <s v="75-84"/>
    <x v="1"/>
    <s v="M"/>
    <s v="L00-L99"/>
    <n v="2"/>
    <x v="5"/>
  </r>
  <r>
    <x v="7"/>
    <s v="75-84"/>
    <x v="1"/>
    <s v="M"/>
    <s v="M00-M99"/>
    <n v="8"/>
    <x v="5"/>
  </r>
  <r>
    <x v="7"/>
    <s v="75-84"/>
    <x v="1"/>
    <s v="M"/>
    <s v="N00-N99"/>
    <n v="27"/>
    <x v="11"/>
  </r>
  <r>
    <x v="7"/>
    <s v="75-84"/>
    <x v="1"/>
    <s v="M"/>
    <s v="R00-R99"/>
    <n v="16"/>
    <x v="5"/>
  </r>
  <r>
    <x v="7"/>
    <s v="75-84"/>
    <x v="1"/>
    <s v="M"/>
    <s v="V01-Y98"/>
    <n v="33"/>
    <x v="6"/>
  </r>
  <r>
    <x v="7"/>
    <s v="85+"/>
    <x v="1"/>
    <s v="F"/>
    <s v="A00-B99"/>
    <n v="18"/>
    <x v="0"/>
  </r>
  <r>
    <x v="7"/>
    <s v="85+"/>
    <x v="1"/>
    <s v="F"/>
    <s v="C00-D48"/>
    <n v="161"/>
    <x v="1"/>
  </r>
  <r>
    <x v="7"/>
    <s v="85+"/>
    <x v="1"/>
    <s v="F"/>
    <s v="D50-D89"/>
    <n v="3"/>
    <x v="5"/>
  </r>
  <r>
    <x v="7"/>
    <s v="85+"/>
    <x v="1"/>
    <s v="F"/>
    <s v="E00-E90"/>
    <n v="38"/>
    <x v="2"/>
  </r>
  <r>
    <x v="7"/>
    <s v="85+"/>
    <x v="1"/>
    <s v="F"/>
    <s v="F00-F99"/>
    <n v="110"/>
    <x v="10"/>
  </r>
  <r>
    <x v="7"/>
    <s v="85+"/>
    <x v="1"/>
    <s v="F"/>
    <s v="G00-G99"/>
    <n v="48"/>
    <x v="3"/>
  </r>
  <r>
    <x v="7"/>
    <s v="85+"/>
    <x v="1"/>
    <s v="F"/>
    <s v="I00-I99"/>
    <n v="410"/>
    <x v="8"/>
  </r>
  <r>
    <x v="7"/>
    <s v="85+"/>
    <x v="1"/>
    <s v="F"/>
    <s v="J00-J99"/>
    <n v="86"/>
    <x v="4"/>
  </r>
  <r>
    <x v="7"/>
    <s v="85+"/>
    <x v="1"/>
    <s v="F"/>
    <s v="K00-K93"/>
    <n v="46"/>
    <x v="9"/>
  </r>
  <r>
    <x v="7"/>
    <s v="85+"/>
    <x v="1"/>
    <s v="F"/>
    <s v="L00-L99"/>
    <n v="4"/>
    <x v="5"/>
  </r>
  <r>
    <x v="7"/>
    <s v="85+"/>
    <x v="1"/>
    <s v="F"/>
    <s v="M00-M99"/>
    <n v="8"/>
    <x v="5"/>
  </r>
  <r>
    <x v="7"/>
    <s v="85+"/>
    <x v="1"/>
    <s v="F"/>
    <s v="N00-N99"/>
    <n v="33"/>
    <x v="11"/>
  </r>
  <r>
    <x v="7"/>
    <s v="85+"/>
    <x v="1"/>
    <s v="F"/>
    <s v="R00-R99"/>
    <n v="95"/>
    <x v="5"/>
  </r>
  <r>
    <x v="7"/>
    <s v="85+"/>
    <x v="1"/>
    <s v="F"/>
    <s v="V01-Y98"/>
    <n v="42"/>
    <x v="6"/>
  </r>
  <r>
    <x v="7"/>
    <s v="85+"/>
    <x v="1"/>
    <s v="M"/>
    <s v="A00-B99"/>
    <n v="15"/>
    <x v="0"/>
  </r>
  <r>
    <x v="7"/>
    <s v="85+"/>
    <x v="1"/>
    <s v="M"/>
    <s v="C00-D48"/>
    <n v="149"/>
    <x v="1"/>
  </r>
  <r>
    <x v="7"/>
    <s v="85+"/>
    <x v="1"/>
    <s v="M"/>
    <s v="D50-D89"/>
    <n v="3"/>
    <x v="5"/>
  </r>
  <r>
    <x v="7"/>
    <s v="85+"/>
    <x v="1"/>
    <s v="M"/>
    <s v="E00-E90"/>
    <n v="10"/>
    <x v="2"/>
  </r>
  <r>
    <x v="7"/>
    <s v="85+"/>
    <x v="1"/>
    <s v="M"/>
    <s v="F00-F99"/>
    <n v="55"/>
    <x v="10"/>
  </r>
  <r>
    <x v="7"/>
    <s v="85+"/>
    <x v="1"/>
    <s v="M"/>
    <s v="G00-G99"/>
    <n v="28"/>
    <x v="3"/>
  </r>
  <r>
    <x v="7"/>
    <s v="85+"/>
    <x v="1"/>
    <s v="M"/>
    <s v="I00-I99"/>
    <n v="236"/>
    <x v="8"/>
  </r>
  <r>
    <x v="7"/>
    <s v="85+"/>
    <x v="1"/>
    <s v="M"/>
    <s v="J00-J99"/>
    <n v="83"/>
    <x v="4"/>
  </r>
  <r>
    <x v="7"/>
    <s v="85+"/>
    <x v="1"/>
    <s v="M"/>
    <s v="K00-K93"/>
    <n v="25"/>
    <x v="9"/>
  </r>
  <r>
    <x v="7"/>
    <s v="85+"/>
    <x v="1"/>
    <s v="M"/>
    <s v="L00-L99"/>
    <n v="5"/>
    <x v="5"/>
  </r>
  <r>
    <x v="7"/>
    <s v="85+"/>
    <x v="1"/>
    <s v="M"/>
    <s v="M00-M99"/>
    <n v="5"/>
    <x v="5"/>
  </r>
  <r>
    <x v="7"/>
    <s v="85+"/>
    <x v="1"/>
    <s v="M"/>
    <s v="N00-N99"/>
    <n v="27"/>
    <x v="11"/>
  </r>
  <r>
    <x v="7"/>
    <s v="85+"/>
    <x v="1"/>
    <s v="M"/>
    <s v="R00-R99"/>
    <n v="32"/>
    <x v="5"/>
  </r>
  <r>
    <x v="7"/>
    <s v="85+"/>
    <x v="1"/>
    <s v="M"/>
    <s v="V01-Y98"/>
    <n v="26"/>
    <x v="6"/>
  </r>
  <r>
    <x v="8"/>
    <s v="0-24"/>
    <x v="0"/>
    <s v="F"/>
    <s v="A00-B99"/>
    <n v="1"/>
    <x v="0"/>
  </r>
  <r>
    <x v="8"/>
    <s v="0-24"/>
    <x v="0"/>
    <s v="F"/>
    <s v="E00-E90"/>
    <n v="1"/>
    <x v="2"/>
  </r>
  <r>
    <x v="8"/>
    <s v="0-24"/>
    <x v="0"/>
    <s v="F"/>
    <s v="F00-F99"/>
    <n v="1"/>
    <x v="10"/>
  </r>
  <r>
    <x v="8"/>
    <s v="0-24"/>
    <x v="0"/>
    <s v="F"/>
    <s v="G00-G99"/>
    <n v="1"/>
    <x v="3"/>
  </r>
  <r>
    <x v="8"/>
    <s v="0-24"/>
    <x v="0"/>
    <s v="F"/>
    <s v="P00-P96"/>
    <n v="4"/>
    <x v="5"/>
  </r>
  <r>
    <x v="8"/>
    <s v="0-24"/>
    <x v="0"/>
    <s v="F"/>
    <s v="Q00-Q99"/>
    <n v="1"/>
    <x v="5"/>
  </r>
  <r>
    <x v="8"/>
    <s v="0-24"/>
    <x v="0"/>
    <s v="F"/>
    <s v="R00-R99"/>
    <n v="1"/>
    <x v="5"/>
  </r>
  <r>
    <x v="8"/>
    <s v="0-24"/>
    <x v="0"/>
    <s v="F"/>
    <s v="V01-Y98"/>
    <n v="8"/>
    <x v="6"/>
  </r>
  <r>
    <x v="8"/>
    <s v="0-24"/>
    <x v="0"/>
    <s v="M"/>
    <s v="C00-D48"/>
    <n v="3"/>
    <x v="1"/>
  </r>
  <r>
    <x v="8"/>
    <s v="0-24"/>
    <x v="0"/>
    <s v="M"/>
    <s v="G00-G99"/>
    <n v="1"/>
    <x v="3"/>
  </r>
  <r>
    <x v="8"/>
    <s v="0-24"/>
    <x v="0"/>
    <s v="M"/>
    <s v="P00-P96"/>
    <n v="8"/>
    <x v="5"/>
  </r>
  <r>
    <x v="8"/>
    <s v="0-24"/>
    <x v="0"/>
    <s v="M"/>
    <s v="Q00-Q99"/>
    <n v="4"/>
    <x v="5"/>
  </r>
  <r>
    <x v="8"/>
    <s v="0-24"/>
    <x v="0"/>
    <s v="M"/>
    <s v="R00-R99"/>
    <n v="1"/>
    <x v="5"/>
  </r>
  <r>
    <x v="8"/>
    <s v="0-24"/>
    <x v="0"/>
    <s v="M"/>
    <s v="V01-Y98"/>
    <n v="7"/>
    <x v="6"/>
  </r>
  <r>
    <x v="8"/>
    <s v="25-44"/>
    <x v="0"/>
    <s v="F"/>
    <s v="C00-D48"/>
    <n v="9"/>
    <x v="1"/>
  </r>
  <r>
    <x v="8"/>
    <s v="25-44"/>
    <x v="0"/>
    <s v="F"/>
    <s v="E00-E90"/>
    <n v="1"/>
    <x v="2"/>
  </r>
  <r>
    <x v="8"/>
    <s v="25-44"/>
    <x v="0"/>
    <s v="F"/>
    <s v="F00-F99"/>
    <n v="2"/>
    <x v="10"/>
  </r>
  <r>
    <x v="8"/>
    <s v="25-44"/>
    <x v="0"/>
    <s v="F"/>
    <s v="I00-I99"/>
    <n v="1"/>
    <x v="8"/>
  </r>
  <r>
    <x v="8"/>
    <s v="25-44"/>
    <x v="0"/>
    <s v="F"/>
    <s v="J00-J99"/>
    <n v="1"/>
    <x v="4"/>
  </r>
  <r>
    <x v="8"/>
    <s v="25-44"/>
    <x v="0"/>
    <s v="F"/>
    <s v="K00-K93"/>
    <n v="1"/>
    <x v="9"/>
  </r>
  <r>
    <x v="8"/>
    <s v="25-44"/>
    <x v="0"/>
    <s v="F"/>
    <s v="L00-L99"/>
    <n v="1"/>
    <x v="5"/>
  </r>
  <r>
    <x v="8"/>
    <s v="25-44"/>
    <x v="0"/>
    <s v="F"/>
    <s v="R00-R99"/>
    <n v="3"/>
    <x v="5"/>
  </r>
  <r>
    <x v="8"/>
    <s v="25-44"/>
    <x v="0"/>
    <s v="F"/>
    <s v="V01-Y98"/>
    <n v="8"/>
    <x v="6"/>
  </r>
  <r>
    <x v="8"/>
    <s v="25-44"/>
    <x v="0"/>
    <s v="M"/>
    <s v="A00-B99"/>
    <n v="1"/>
    <x v="0"/>
  </r>
  <r>
    <x v="8"/>
    <s v="25-44"/>
    <x v="0"/>
    <s v="M"/>
    <s v="C00-D48"/>
    <n v="6"/>
    <x v="1"/>
  </r>
  <r>
    <x v="8"/>
    <s v="25-44"/>
    <x v="0"/>
    <s v="M"/>
    <s v="E00-E90"/>
    <n v="1"/>
    <x v="2"/>
  </r>
  <r>
    <x v="8"/>
    <s v="25-44"/>
    <x v="0"/>
    <s v="M"/>
    <s v="F00-F99"/>
    <n v="1"/>
    <x v="10"/>
  </r>
  <r>
    <x v="8"/>
    <s v="25-44"/>
    <x v="0"/>
    <s v="M"/>
    <s v="G00-G99"/>
    <n v="5"/>
    <x v="3"/>
  </r>
  <r>
    <x v="8"/>
    <s v="25-44"/>
    <x v="0"/>
    <s v="M"/>
    <s v="I00-I99"/>
    <n v="2"/>
    <x v="8"/>
  </r>
  <r>
    <x v="8"/>
    <s v="25-44"/>
    <x v="0"/>
    <s v="M"/>
    <s v="K00-K93"/>
    <n v="4"/>
    <x v="9"/>
  </r>
  <r>
    <x v="8"/>
    <s v="25-44"/>
    <x v="0"/>
    <s v="M"/>
    <s v="Q00-Q99"/>
    <n v="1"/>
    <x v="5"/>
  </r>
  <r>
    <x v="8"/>
    <s v="25-44"/>
    <x v="0"/>
    <s v="M"/>
    <s v="R00-R99"/>
    <n v="4"/>
    <x v="5"/>
  </r>
  <r>
    <x v="8"/>
    <s v="25-44"/>
    <x v="0"/>
    <s v="M"/>
    <s v="V01-Y98"/>
    <n v="33"/>
    <x v="6"/>
  </r>
  <r>
    <x v="8"/>
    <s v="45-64"/>
    <x v="0"/>
    <s v="F"/>
    <s v="A00-B99"/>
    <n v="2"/>
    <x v="0"/>
  </r>
  <r>
    <x v="8"/>
    <s v="45-64"/>
    <x v="0"/>
    <s v="F"/>
    <s v="C00-D48"/>
    <n v="111"/>
    <x v="1"/>
  </r>
  <r>
    <x v="8"/>
    <s v="45-64"/>
    <x v="0"/>
    <s v="F"/>
    <s v="D50-D89"/>
    <n v="1"/>
    <x v="5"/>
  </r>
  <r>
    <x v="8"/>
    <s v="45-64"/>
    <x v="0"/>
    <s v="F"/>
    <s v="E00-E90"/>
    <n v="2"/>
    <x v="2"/>
  </r>
  <r>
    <x v="8"/>
    <s v="45-64"/>
    <x v="0"/>
    <s v="F"/>
    <s v="F00-F99"/>
    <n v="5"/>
    <x v="10"/>
  </r>
  <r>
    <x v="8"/>
    <s v="45-64"/>
    <x v="0"/>
    <s v="F"/>
    <s v="G00-G99"/>
    <n v="11"/>
    <x v="3"/>
  </r>
  <r>
    <x v="8"/>
    <s v="45-64"/>
    <x v="0"/>
    <s v="F"/>
    <s v="I00-I99"/>
    <n v="25"/>
    <x v="8"/>
  </r>
  <r>
    <x v="8"/>
    <s v="45-64"/>
    <x v="0"/>
    <s v="F"/>
    <s v="J00-J99"/>
    <n v="11"/>
    <x v="4"/>
  </r>
  <r>
    <x v="8"/>
    <s v="45-64"/>
    <x v="0"/>
    <s v="F"/>
    <s v="K00-K93"/>
    <n v="17"/>
    <x v="9"/>
  </r>
  <r>
    <x v="8"/>
    <s v="45-64"/>
    <x v="0"/>
    <s v="F"/>
    <s v="M00-M99"/>
    <n v="3"/>
    <x v="5"/>
  </r>
  <r>
    <x v="8"/>
    <s v="45-64"/>
    <x v="0"/>
    <s v="F"/>
    <s v="Q00-Q99"/>
    <n v="2"/>
    <x v="5"/>
  </r>
  <r>
    <x v="8"/>
    <s v="45-64"/>
    <x v="0"/>
    <s v="F"/>
    <s v="R00-R99"/>
    <n v="9"/>
    <x v="5"/>
  </r>
  <r>
    <x v="8"/>
    <s v="45-64"/>
    <x v="0"/>
    <s v="F"/>
    <s v="V01-Y98"/>
    <n v="26"/>
    <x v="6"/>
  </r>
  <r>
    <x v="8"/>
    <s v="45-64"/>
    <x v="0"/>
    <s v="M"/>
    <s v="A00-B99"/>
    <n v="7"/>
    <x v="0"/>
  </r>
  <r>
    <x v="8"/>
    <s v="45-64"/>
    <x v="0"/>
    <s v="M"/>
    <s v="C00-D48"/>
    <n v="142"/>
    <x v="1"/>
  </r>
  <r>
    <x v="8"/>
    <s v="45-64"/>
    <x v="0"/>
    <s v="M"/>
    <s v="E00-E90"/>
    <n v="1"/>
    <x v="2"/>
  </r>
  <r>
    <x v="8"/>
    <s v="45-64"/>
    <x v="0"/>
    <s v="M"/>
    <s v="F00-F99"/>
    <n v="6"/>
    <x v="10"/>
  </r>
  <r>
    <x v="8"/>
    <s v="45-64"/>
    <x v="0"/>
    <s v="M"/>
    <s v="G00-G99"/>
    <n v="15"/>
    <x v="3"/>
  </r>
  <r>
    <x v="8"/>
    <s v="45-64"/>
    <x v="0"/>
    <s v="M"/>
    <s v="I00-I99"/>
    <n v="52"/>
    <x v="8"/>
  </r>
  <r>
    <x v="8"/>
    <s v="45-64"/>
    <x v="0"/>
    <s v="M"/>
    <s v="J00-J99"/>
    <n v="12"/>
    <x v="4"/>
  </r>
  <r>
    <x v="8"/>
    <s v="45-64"/>
    <x v="0"/>
    <s v="M"/>
    <s v="K00-K93"/>
    <n v="23"/>
    <x v="9"/>
  </r>
  <r>
    <x v="8"/>
    <s v="45-64"/>
    <x v="0"/>
    <s v="M"/>
    <s v="M00-M99"/>
    <n v="2"/>
    <x v="5"/>
  </r>
  <r>
    <x v="8"/>
    <s v="45-64"/>
    <x v="0"/>
    <s v="M"/>
    <s v="R00-R99"/>
    <n v="23"/>
    <x v="5"/>
  </r>
  <r>
    <x v="8"/>
    <s v="45-64"/>
    <x v="0"/>
    <s v="M"/>
    <s v="V01-Y98"/>
    <n v="42"/>
    <x v="6"/>
  </r>
  <r>
    <x v="8"/>
    <s v="65-74"/>
    <x v="1"/>
    <s v="F"/>
    <s v="A00-B99"/>
    <n v="3"/>
    <x v="0"/>
  </r>
  <r>
    <x v="8"/>
    <s v="65-74"/>
    <x v="1"/>
    <s v="F"/>
    <s v="C00-D48"/>
    <n v="129"/>
    <x v="1"/>
  </r>
  <r>
    <x v="8"/>
    <s v="65-74"/>
    <x v="1"/>
    <s v="F"/>
    <s v="E00-E90"/>
    <n v="2"/>
    <x v="2"/>
  </r>
  <r>
    <x v="8"/>
    <s v="65-74"/>
    <x v="1"/>
    <s v="F"/>
    <s v="F00-F99"/>
    <n v="10"/>
    <x v="10"/>
  </r>
  <r>
    <x v="8"/>
    <s v="65-74"/>
    <x v="1"/>
    <s v="F"/>
    <s v="G00-G99"/>
    <n v="14"/>
    <x v="3"/>
  </r>
  <r>
    <x v="8"/>
    <s v="65-74"/>
    <x v="1"/>
    <s v="F"/>
    <s v="I00-I99"/>
    <n v="42"/>
    <x v="8"/>
  </r>
  <r>
    <x v="8"/>
    <s v="65-74"/>
    <x v="1"/>
    <s v="F"/>
    <s v="J00-J99"/>
    <n v="17"/>
    <x v="4"/>
  </r>
  <r>
    <x v="8"/>
    <s v="65-74"/>
    <x v="1"/>
    <s v="F"/>
    <s v="K00-K93"/>
    <n v="12"/>
    <x v="9"/>
  </r>
  <r>
    <x v="8"/>
    <s v="65-74"/>
    <x v="1"/>
    <s v="F"/>
    <s v="L00-L99"/>
    <n v="1"/>
    <x v="5"/>
  </r>
  <r>
    <x v="8"/>
    <s v="65-74"/>
    <x v="1"/>
    <s v="F"/>
    <s v="M00-M99"/>
    <n v="4"/>
    <x v="5"/>
  </r>
  <r>
    <x v="8"/>
    <s v="65-74"/>
    <x v="1"/>
    <s v="F"/>
    <s v="N00-N99"/>
    <n v="4"/>
    <x v="11"/>
  </r>
  <r>
    <x v="8"/>
    <s v="65-74"/>
    <x v="1"/>
    <s v="F"/>
    <s v="Q00-Q99"/>
    <n v="2"/>
    <x v="5"/>
  </r>
  <r>
    <x v="8"/>
    <s v="65-74"/>
    <x v="1"/>
    <s v="F"/>
    <s v="R00-R99"/>
    <n v="10"/>
    <x v="5"/>
  </r>
  <r>
    <x v="8"/>
    <s v="65-74"/>
    <x v="1"/>
    <s v="F"/>
    <s v="V01-Y98"/>
    <n v="11"/>
    <x v="6"/>
  </r>
  <r>
    <x v="8"/>
    <s v="65-74"/>
    <x v="1"/>
    <s v="M"/>
    <s v="A00-B99"/>
    <n v="7"/>
    <x v="0"/>
  </r>
  <r>
    <x v="8"/>
    <s v="65-74"/>
    <x v="1"/>
    <s v="M"/>
    <s v="C00-D48"/>
    <n v="184"/>
    <x v="1"/>
  </r>
  <r>
    <x v="8"/>
    <s v="65-74"/>
    <x v="1"/>
    <s v="M"/>
    <s v="D50-D89"/>
    <n v="1"/>
    <x v="5"/>
  </r>
  <r>
    <x v="8"/>
    <s v="65-74"/>
    <x v="1"/>
    <s v="M"/>
    <s v="E00-E90"/>
    <n v="8"/>
    <x v="2"/>
  </r>
  <r>
    <x v="8"/>
    <s v="65-74"/>
    <x v="1"/>
    <s v="M"/>
    <s v="F00-F99"/>
    <n v="14"/>
    <x v="10"/>
  </r>
  <r>
    <x v="8"/>
    <s v="65-74"/>
    <x v="1"/>
    <s v="M"/>
    <s v="G00-G99"/>
    <n v="16"/>
    <x v="3"/>
  </r>
  <r>
    <x v="8"/>
    <s v="65-74"/>
    <x v="1"/>
    <s v="M"/>
    <s v="I00-I99"/>
    <n v="97"/>
    <x v="8"/>
  </r>
  <r>
    <x v="8"/>
    <s v="65-74"/>
    <x v="1"/>
    <s v="M"/>
    <s v="J00-J99"/>
    <n v="31"/>
    <x v="4"/>
  </r>
  <r>
    <x v="8"/>
    <s v="65-74"/>
    <x v="1"/>
    <s v="M"/>
    <s v="K00-K93"/>
    <n v="24"/>
    <x v="9"/>
  </r>
  <r>
    <x v="8"/>
    <s v="65-74"/>
    <x v="1"/>
    <s v="M"/>
    <s v="M00-M99"/>
    <n v="2"/>
    <x v="5"/>
  </r>
  <r>
    <x v="8"/>
    <s v="65-74"/>
    <x v="1"/>
    <s v="M"/>
    <s v="N00-N99"/>
    <n v="8"/>
    <x v="11"/>
  </r>
  <r>
    <x v="8"/>
    <s v="65-74"/>
    <x v="1"/>
    <s v="M"/>
    <s v="Q00-Q99"/>
    <n v="2"/>
    <x v="5"/>
  </r>
  <r>
    <x v="8"/>
    <s v="65-74"/>
    <x v="1"/>
    <s v="M"/>
    <s v="R00-R99"/>
    <n v="17"/>
    <x v="5"/>
  </r>
  <r>
    <x v="8"/>
    <s v="65-74"/>
    <x v="1"/>
    <s v="M"/>
    <s v="V01-Y98"/>
    <n v="19"/>
    <x v="6"/>
  </r>
  <r>
    <x v="8"/>
    <s v="75-84"/>
    <x v="1"/>
    <s v="F"/>
    <s v="A00-B99"/>
    <n v="11"/>
    <x v="0"/>
  </r>
  <r>
    <x v="8"/>
    <s v="75-84"/>
    <x v="1"/>
    <s v="F"/>
    <s v="C00-D48"/>
    <n v="171"/>
    <x v="1"/>
  </r>
  <r>
    <x v="8"/>
    <s v="75-84"/>
    <x v="1"/>
    <s v="F"/>
    <s v="E00-E90"/>
    <n v="11"/>
    <x v="2"/>
  </r>
  <r>
    <x v="8"/>
    <s v="75-84"/>
    <x v="1"/>
    <s v="F"/>
    <s v="F00-F99"/>
    <n v="42"/>
    <x v="10"/>
  </r>
  <r>
    <x v="8"/>
    <s v="75-84"/>
    <x v="1"/>
    <s v="F"/>
    <s v="G00-G99"/>
    <n v="40"/>
    <x v="3"/>
  </r>
  <r>
    <x v="8"/>
    <s v="75-84"/>
    <x v="1"/>
    <s v="F"/>
    <s v="I00-I99"/>
    <n v="153"/>
    <x v="8"/>
  </r>
  <r>
    <x v="8"/>
    <s v="75-84"/>
    <x v="1"/>
    <s v="F"/>
    <s v="J00-J99"/>
    <n v="38"/>
    <x v="4"/>
  </r>
  <r>
    <x v="8"/>
    <s v="75-84"/>
    <x v="1"/>
    <s v="F"/>
    <s v="K00-K93"/>
    <n v="32"/>
    <x v="9"/>
  </r>
  <r>
    <x v="8"/>
    <s v="75-84"/>
    <x v="1"/>
    <s v="F"/>
    <s v="L00-L99"/>
    <n v="3"/>
    <x v="5"/>
  </r>
  <r>
    <x v="8"/>
    <s v="75-84"/>
    <x v="1"/>
    <s v="F"/>
    <s v="M00-M99"/>
    <n v="5"/>
    <x v="5"/>
  </r>
  <r>
    <x v="8"/>
    <s v="75-84"/>
    <x v="1"/>
    <s v="F"/>
    <s v="N00-N99"/>
    <n v="12"/>
    <x v="11"/>
  </r>
  <r>
    <x v="8"/>
    <s v="75-84"/>
    <x v="1"/>
    <s v="F"/>
    <s v="R00-R99"/>
    <n v="19"/>
    <x v="5"/>
  </r>
  <r>
    <x v="8"/>
    <s v="75-84"/>
    <x v="1"/>
    <s v="F"/>
    <s v="V01-Y98"/>
    <n v="16"/>
    <x v="6"/>
  </r>
  <r>
    <x v="8"/>
    <s v="75-84"/>
    <x v="1"/>
    <s v="M"/>
    <s v="A00-B99"/>
    <n v="7"/>
    <x v="0"/>
  </r>
  <r>
    <x v="8"/>
    <s v="75-84"/>
    <x v="1"/>
    <s v="M"/>
    <s v="C00-D48"/>
    <n v="243"/>
    <x v="1"/>
  </r>
  <r>
    <x v="8"/>
    <s v="75-84"/>
    <x v="1"/>
    <s v="M"/>
    <s v="E00-E90"/>
    <n v="14"/>
    <x v="2"/>
  </r>
  <r>
    <x v="8"/>
    <s v="75-84"/>
    <x v="1"/>
    <s v="M"/>
    <s v="F00-F99"/>
    <n v="29"/>
    <x v="10"/>
  </r>
  <r>
    <x v="8"/>
    <s v="75-84"/>
    <x v="1"/>
    <s v="M"/>
    <s v="G00-G99"/>
    <n v="46"/>
    <x v="3"/>
  </r>
  <r>
    <x v="8"/>
    <s v="75-84"/>
    <x v="1"/>
    <s v="M"/>
    <s v="I00-I99"/>
    <n v="193"/>
    <x v="8"/>
  </r>
  <r>
    <x v="8"/>
    <s v="75-84"/>
    <x v="1"/>
    <s v="M"/>
    <s v="J00-J99"/>
    <n v="91"/>
    <x v="4"/>
  </r>
  <r>
    <x v="8"/>
    <s v="75-84"/>
    <x v="1"/>
    <s v="M"/>
    <s v="K00-K93"/>
    <n v="23"/>
    <x v="9"/>
  </r>
  <r>
    <x v="8"/>
    <s v="75-84"/>
    <x v="1"/>
    <s v="M"/>
    <s v="L00-L99"/>
    <n v="3"/>
    <x v="5"/>
  </r>
  <r>
    <x v="8"/>
    <s v="75-84"/>
    <x v="1"/>
    <s v="M"/>
    <s v="M00-M99"/>
    <n v="3"/>
    <x v="5"/>
  </r>
  <r>
    <x v="8"/>
    <s v="75-84"/>
    <x v="1"/>
    <s v="M"/>
    <s v="N00-N99"/>
    <n v="11"/>
    <x v="11"/>
  </r>
  <r>
    <x v="8"/>
    <s v="75-84"/>
    <x v="1"/>
    <s v="M"/>
    <s v="Q00-Q99"/>
    <n v="1"/>
    <x v="5"/>
  </r>
  <r>
    <x v="8"/>
    <s v="75-84"/>
    <x v="1"/>
    <s v="M"/>
    <s v="R00-R99"/>
    <n v="28"/>
    <x v="5"/>
  </r>
  <r>
    <x v="8"/>
    <s v="75-84"/>
    <x v="1"/>
    <s v="M"/>
    <s v="V01-Y98"/>
    <n v="25"/>
    <x v="6"/>
  </r>
  <r>
    <x v="8"/>
    <s v="85+"/>
    <x v="1"/>
    <s v="F"/>
    <s v="A00-B99"/>
    <n v="15"/>
    <x v="0"/>
  </r>
  <r>
    <x v="8"/>
    <s v="85+"/>
    <x v="1"/>
    <s v="F"/>
    <s v="C00-D48"/>
    <n v="181"/>
    <x v="1"/>
  </r>
  <r>
    <x v="8"/>
    <s v="85+"/>
    <x v="1"/>
    <s v="F"/>
    <s v="D50-D89"/>
    <n v="6"/>
    <x v="5"/>
  </r>
  <r>
    <x v="8"/>
    <s v="85+"/>
    <x v="1"/>
    <s v="F"/>
    <s v="E00-E90"/>
    <n v="23"/>
    <x v="2"/>
  </r>
  <r>
    <x v="8"/>
    <s v="85+"/>
    <x v="1"/>
    <s v="F"/>
    <s v="F00-F99"/>
    <n v="111"/>
    <x v="10"/>
  </r>
  <r>
    <x v="8"/>
    <s v="85+"/>
    <x v="1"/>
    <s v="F"/>
    <s v="G00-G99"/>
    <n v="70"/>
    <x v="3"/>
  </r>
  <r>
    <x v="8"/>
    <s v="85+"/>
    <x v="1"/>
    <s v="F"/>
    <s v="I00-I99"/>
    <n v="455"/>
    <x v="8"/>
  </r>
  <r>
    <x v="8"/>
    <s v="85+"/>
    <x v="1"/>
    <s v="F"/>
    <s v="J00-J99"/>
    <n v="95"/>
    <x v="4"/>
  </r>
  <r>
    <x v="8"/>
    <s v="85+"/>
    <x v="1"/>
    <s v="F"/>
    <s v="K00-K93"/>
    <n v="56"/>
    <x v="9"/>
  </r>
  <r>
    <x v="8"/>
    <s v="85+"/>
    <x v="1"/>
    <s v="F"/>
    <s v="L00-L99"/>
    <n v="5"/>
    <x v="5"/>
  </r>
  <r>
    <x v="8"/>
    <s v="85+"/>
    <x v="1"/>
    <s v="F"/>
    <s v="M00-M99"/>
    <n v="10"/>
    <x v="5"/>
  </r>
  <r>
    <x v="8"/>
    <s v="85+"/>
    <x v="1"/>
    <s v="F"/>
    <s v="N00-N99"/>
    <n v="39"/>
    <x v="11"/>
  </r>
  <r>
    <x v="8"/>
    <s v="85+"/>
    <x v="1"/>
    <s v="F"/>
    <s v="R00-R99"/>
    <n v="90"/>
    <x v="5"/>
  </r>
  <r>
    <x v="8"/>
    <s v="85+"/>
    <x v="1"/>
    <s v="F"/>
    <s v="V01-Y98"/>
    <n v="32"/>
    <x v="6"/>
  </r>
  <r>
    <x v="8"/>
    <s v="85+"/>
    <x v="1"/>
    <s v="M"/>
    <s v="A00-B99"/>
    <n v="13"/>
    <x v="0"/>
  </r>
  <r>
    <x v="8"/>
    <s v="85+"/>
    <x v="1"/>
    <s v="M"/>
    <s v="C00-D48"/>
    <n v="170"/>
    <x v="1"/>
  </r>
  <r>
    <x v="8"/>
    <s v="85+"/>
    <x v="1"/>
    <s v="M"/>
    <s v="D50-D89"/>
    <n v="2"/>
    <x v="5"/>
  </r>
  <r>
    <x v="8"/>
    <s v="85+"/>
    <x v="1"/>
    <s v="M"/>
    <s v="E00-E90"/>
    <n v="22"/>
    <x v="2"/>
  </r>
  <r>
    <x v="8"/>
    <s v="85+"/>
    <x v="1"/>
    <s v="M"/>
    <s v="F00-F99"/>
    <n v="48"/>
    <x v="10"/>
  </r>
  <r>
    <x v="8"/>
    <s v="85+"/>
    <x v="1"/>
    <s v="M"/>
    <s v="G00-G99"/>
    <n v="27"/>
    <x v="3"/>
  </r>
  <r>
    <x v="8"/>
    <s v="85+"/>
    <x v="1"/>
    <s v="M"/>
    <s v="I00-I99"/>
    <n v="268"/>
    <x v="8"/>
  </r>
  <r>
    <x v="8"/>
    <s v="85+"/>
    <x v="1"/>
    <s v="M"/>
    <s v="J00-J99"/>
    <n v="72"/>
    <x v="4"/>
  </r>
  <r>
    <x v="8"/>
    <s v="85+"/>
    <x v="1"/>
    <s v="M"/>
    <s v="K00-K93"/>
    <n v="27"/>
    <x v="9"/>
  </r>
  <r>
    <x v="8"/>
    <s v="85+"/>
    <x v="1"/>
    <s v="M"/>
    <s v="L00-L99"/>
    <n v="6"/>
    <x v="5"/>
  </r>
  <r>
    <x v="8"/>
    <s v="85+"/>
    <x v="1"/>
    <s v="M"/>
    <s v="M00-M99"/>
    <n v="6"/>
    <x v="5"/>
  </r>
  <r>
    <x v="8"/>
    <s v="85+"/>
    <x v="1"/>
    <s v="M"/>
    <s v="N00-N99"/>
    <n v="32"/>
    <x v="11"/>
  </r>
  <r>
    <x v="8"/>
    <s v="85+"/>
    <x v="1"/>
    <s v="M"/>
    <s v="R00-R99"/>
    <n v="43"/>
    <x v="5"/>
  </r>
  <r>
    <x v="8"/>
    <s v="85+"/>
    <x v="1"/>
    <s v="M"/>
    <s v="V01-Y98"/>
    <n v="13"/>
    <x v="6"/>
  </r>
  <r>
    <x v="0"/>
    <s v="0-24"/>
    <x v="0"/>
    <s v="F"/>
    <s v="A00-B99"/>
    <n v="1"/>
    <x v="0"/>
  </r>
  <r>
    <x v="0"/>
    <s v="0-24"/>
    <x v="0"/>
    <s v="F"/>
    <s v="C00-D48"/>
    <n v="1"/>
    <x v="1"/>
  </r>
  <r>
    <x v="0"/>
    <s v="0-24"/>
    <x v="0"/>
    <s v="F"/>
    <s v="D50-D89"/>
    <n v="1"/>
    <x v="5"/>
  </r>
  <r>
    <x v="0"/>
    <s v="0-24"/>
    <x v="0"/>
    <s v="F"/>
    <s v="E00-E90"/>
    <n v="1"/>
    <x v="2"/>
  </r>
  <r>
    <x v="0"/>
    <s v="0-24"/>
    <x v="0"/>
    <s v="F"/>
    <s v="G00-G99"/>
    <n v="1"/>
    <x v="3"/>
  </r>
  <r>
    <x v="0"/>
    <s v="0-24"/>
    <x v="0"/>
    <s v="F"/>
    <s v="P00-P96"/>
    <n v="4"/>
    <x v="5"/>
  </r>
  <r>
    <x v="0"/>
    <s v="0-24"/>
    <x v="0"/>
    <s v="F"/>
    <s v="Q00-Q99"/>
    <n v="1"/>
    <x v="5"/>
  </r>
  <r>
    <x v="0"/>
    <s v="0-24"/>
    <x v="0"/>
    <s v="F"/>
    <s v="UNK"/>
    <n v="1"/>
    <x v="7"/>
  </r>
  <r>
    <x v="0"/>
    <s v="0-24"/>
    <x v="0"/>
    <s v="F"/>
    <s v="V01-Y98"/>
    <n v="6"/>
    <x v="6"/>
  </r>
  <r>
    <x v="0"/>
    <s v="0-24"/>
    <x v="0"/>
    <s v="M"/>
    <s v="E00-E90"/>
    <n v="2"/>
    <x v="2"/>
  </r>
  <r>
    <x v="0"/>
    <s v="0-24"/>
    <x v="0"/>
    <s v="M"/>
    <s v="G00-G99"/>
    <n v="1"/>
    <x v="3"/>
  </r>
  <r>
    <x v="0"/>
    <s v="0-24"/>
    <x v="0"/>
    <s v="M"/>
    <s v="I00-I99"/>
    <n v="1"/>
    <x v="8"/>
  </r>
  <r>
    <x v="0"/>
    <s v="0-24"/>
    <x v="0"/>
    <s v="M"/>
    <s v="P00-P96"/>
    <n v="3"/>
    <x v="5"/>
  </r>
  <r>
    <x v="0"/>
    <s v="0-24"/>
    <x v="0"/>
    <s v="M"/>
    <s v="Q00-Q99"/>
    <n v="5"/>
    <x v="5"/>
  </r>
  <r>
    <x v="0"/>
    <s v="0-24"/>
    <x v="0"/>
    <s v="M"/>
    <s v="R00-R99"/>
    <n v="2"/>
    <x v="5"/>
  </r>
  <r>
    <x v="0"/>
    <s v="0-24"/>
    <x v="0"/>
    <s v="M"/>
    <s v="V01-Y98"/>
    <n v="11"/>
    <x v="6"/>
  </r>
  <r>
    <x v="0"/>
    <s v="25-44"/>
    <x v="0"/>
    <s v="F"/>
    <s v="A00-B99"/>
    <n v="1"/>
    <x v="0"/>
  </r>
  <r>
    <x v="0"/>
    <s v="25-44"/>
    <x v="0"/>
    <s v="F"/>
    <s v="C00-D48"/>
    <n v="13"/>
    <x v="1"/>
  </r>
  <r>
    <x v="0"/>
    <s v="25-44"/>
    <x v="0"/>
    <s v="F"/>
    <s v="E00-E90"/>
    <n v="1"/>
    <x v="2"/>
  </r>
  <r>
    <x v="0"/>
    <s v="25-44"/>
    <x v="0"/>
    <s v="F"/>
    <s v="G00-G99"/>
    <n v="1"/>
    <x v="3"/>
  </r>
  <r>
    <x v="0"/>
    <s v="25-44"/>
    <x v="0"/>
    <s v="F"/>
    <s v="I00-I99"/>
    <n v="3"/>
    <x v="8"/>
  </r>
  <r>
    <x v="0"/>
    <s v="25-44"/>
    <x v="0"/>
    <s v="F"/>
    <s v="J00-J99"/>
    <n v="2"/>
    <x v="4"/>
  </r>
  <r>
    <x v="0"/>
    <s v="25-44"/>
    <x v="0"/>
    <s v="F"/>
    <s v="K00-K93"/>
    <n v="1"/>
    <x v="9"/>
  </r>
  <r>
    <x v="0"/>
    <s v="25-44"/>
    <x v="0"/>
    <s v="F"/>
    <s v="UNK"/>
    <n v="1"/>
    <x v="7"/>
  </r>
  <r>
    <x v="0"/>
    <s v="25-44"/>
    <x v="0"/>
    <s v="F"/>
    <s v="V01-Y98"/>
    <n v="15"/>
    <x v="6"/>
  </r>
  <r>
    <x v="0"/>
    <s v="25-44"/>
    <x v="0"/>
    <s v="M"/>
    <s v="C00-D48"/>
    <n v="11"/>
    <x v="1"/>
  </r>
  <r>
    <x v="0"/>
    <s v="25-44"/>
    <x v="0"/>
    <s v="M"/>
    <s v="E00-E90"/>
    <n v="3"/>
    <x v="2"/>
  </r>
  <r>
    <x v="0"/>
    <s v="25-44"/>
    <x v="0"/>
    <s v="M"/>
    <s v="F00-F99"/>
    <n v="1"/>
    <x v="10"/>
  </r>
  <r>
    <x v="0"/>
    <s v="25-44"/>
    <x v="0"/>
    <s v="M"/>
    <s v="G00-G99"/>
    <n v="4"/>
    <x v="3"/>
  </r>
  <r>
    <x v="0"/>
    <s v="25-44"/>
    <x v="0"/>
    <s v="M"/>
    <s v="I00-I99"/>
    <n v="13"/>
    <x v="8"/>
  </r>
  <r>
    <x v="0"/>
    <s v="25-44"/>
    <x v="0"/>
    <s v="M"/>
    <s v="K00-K93"/>
    <n v="2"/>
    <x v="9"/>
  </r>
  <r>
    <x v="0"/>
    <s v="25-44"/>
    <x v="0"/>
    <s v="M"/>
    <s v="M00-M99"/>
    <n v="1"/>
    <x v="5"/>
  </r>
  <r>
    <x v="0"/>
    <s v="25-44"/>
    <x v="0"/>
    <s v="M"/>
    <s v="R00-R99"/>
    <n v="4"/>
    <x v="5"/>
  </r>
  <r>
    <x v="0"/>
    <s v="25-44"/>
    <x v="0"/>
    <s v="M"/>
    <s v="UNK"/>
    <n v="1"/>
    <x v="7"/>
  </r>
  <r>
    <x v="0"/>
    <s v="25-44"/>
    <x v="0"/>
    <s v="M"/>
    <s v="V01-Y98"/>
    <n v="45"/>
    <x v="6"/>
  </r>
  <r>
    <x v="0"/>
    <s v="45-64"/>
    <x v="0"/>
    <s v="F"/>
    <s v="A00-B99"/>
    <n v="4"/>
    <x v="0"/>
  </r>
  <r>
    <x v="0"/>
    <s v="45-64"/>
    <x v="0"/>
    <s v="F"/>
    <s v="C00-D48"/>
    <n v="131"/>
    <x v="1"/>
  </r>
  <r>
    <x v="0"/>
    <s v="45-64"/>
    <x v="0"/>
    <s v="F"/>
    <s v="E00-E90"/>
    <n v="4"/>
    <x v="2"/>
  </r>
  <r>
    <x v="0"/>
    <s v="45-64"/>
    <x v="0"/>
    <s v="F"/>
    <s v="F00-F99"/>
    <n v="1"/>
    <x v="10"/>
  </r>
  <r>
    <x v="0"/>
    <s v="45-64"/>
    <x v="0"/>
    <s v="F"/>
    <s v="G00-G99"/>
    <n v="11"/>
    <x v="3"/>
  </r>
  <r>
    <x v="0"/>
    <s v="45-64"/>
    <x v="0"/>
    <s v="F"/>
    <s v="I00-I99"/>
    <n v="29"/>
    <x v="8"/>
  </r>
  <r>
    <x v="0"/>
    <s v="45-64"/>
    <x v="0"/>
    <s v="F"/>
    <s v="J00-J99"/>
    <n v="9"/>
    <x v="4"/>
  </r>
  <r>
    <x v="0"/>
    <s v="45-64"/>
    <x v="0"/>
    <s v="F"/>
    <s v="K00-K93"/>
    <n v="12"/>
    <x v="9"/>
  </r>
  <r>
    <x v="0"/>
    <s v="45-64"/>
    <x v="0"/>
    <s v="F"/>
    <s v="M00-M99"/>
    <n v="1"/>
    <x v="5"/>
  </r>
  <r>
    <x v="0"/>
    <s v="45-64"/>
    <x v="0"/>
    <s v="F"/>
    <s v="Q00-Q99"/>
    <n v="2"/>
    <x v="5"/>
  </r>
  <r>
    <x v="0"/>
    <s v="45-64"/>
    <x v="0"/>
    <s v="F"/>
    <s v="R00-R99"/>
    <n v="6"/>
    <x v="5"/>
  </r>
  <r>
    <x v="0"/>
    <s v="45-64"/>
    <x v="0"/>
    <s v="F"/>
    <s v="UNK"/>
    <n v="1"/>
    <x v="7"/>
  </r>
  <r>
    <x v="0"/>
    <s v="45-64"/>
    <x v="0"/>
    <s v="F"/>
    <s v="V01-Y98"/>
    <n v="20"/>
    <x v="6"/>
  </r>
  <r>
    <x v="0"/>
    <s v="45-64"/>
    <x v="0"/>
    <s v="M"/>
    <s v="A00-B99"/>
    <n v="8"/>
    <x v="0"/>
  </r>
  <r>
    <x v="0"/>
    <s v="45-64"/>
    <x v="0"/>
    <s v="M"/>
    <s v="C00-D48"/>
    <n v="170"/>
    <x v="1"/>
  </r>
  <r>
    <x v="0"/>
    <s v="45-64"/>
    <x v="0"/>
    <s v="M"/>
    <s v="D50-D89"/>
    <n v="1"/>
    <x v="5"/>
  </r>
  <r>
    <x v="0"/>
    <s v="45-64"/>
    <x v="0"/>
    <s v="M"/>
    <s v="E00-E90"/>
    <n v="7"/>
    <x v="2"/>
  </r>
  <r>
    <x v="0"/>
    <s v="45-64"/>
    <x v="0"/>
    <s v="M"/>
    <s v="F00-F99"/>
    <n v="3"/>
    <x v="10"/>
  </r>
  <r>
    <x v="0"/>
    <s v="45-64"/>
    <x v="0"/>
    <s v="M"/>
    <s v="G00-G99"/>
    <n v="16"/>
    <x v="3"/>
  </r>
  <r>
    <x v="0"/>
    <s v="45-64"/>
    <x v="0"/>
    <s v="M"/>
    <s v="I00-I99"/>
    <n v="92"/>
    <x v="8"/>
  </r>
  <r>
    <x v="0"/>
    <s v="45-64"/>
    <x v="0"/>
    <s v="M"/>
    <s v="J00-J99"/>
    <n v="17"/>
    <x v="4"/>
  </r>
  <r>
    <x v="0"/>
    <s v="45-64"/>
    <x v="0"/>
    <s v="M"/>
    <s v="K00-K93"/>
    <n v="28"/>
    <x v="9"/>
  </r>
  <r>
    <x v="0"/>
    <s v="45-64"/>
    <x v="0"/>
    <s v="M"/>
    <s v="L00-L99"/>
    <n v="1"/>
    <x v="5"/>
  </r>
  <r>
    <x v="0"/>
    <s v="45-64"/>
    <x v="0"/>
    <s v="M"/>
    <s v="M00-M99"/>
    <n v="2"/>
    <x v="5"/>
  </r>
  <r>
    <x v="0"/>
    <s v="45-64"/>
    <x v="0"/>
    <s v="M"/>
    <s v="N00-N99"/>
    <n v="3"/>
    <x v="11"/>
  </r>
  <r>
    <x v="0"/>
    <s v="45-64"/>
    <x v="0"/>
    <s v="M"/>
    <s v="Q00-Q99"/>
    <n v="1"/>
    <x v="5"/>
  </r>
  <r>
    <x v="0"/>
    <s v="45-64"/>
    <x v="0"/>
    <s v="M"/>
    <s v="R00-R99"/>
    <n v="25"/>
    <x v="5"/>
  </r>
  <r>
    <x v="0"/>
    <s v="45-64"/>
    <x v="0"/>
    <s v="M"/>
    <s v="UNK"/>
    <n v="4"/>
    <x v="7"/>
  </r>
  <r>
    <x v="0"/>
    <s v="45-64"/>
    <x v="0"/>
    <s v="M"/>
    <s v="V01-Y98"/>
    <n v="45"/>
    <x v="6"/>
  </r>
  <r>
    <x v="0"/>
    <s v="65-74"/>
    <x v="1"/>
    <s v="F"/>
    <s v="A00-B99"/>
    <n v="11"/>
    <x v="0"/>
  </r>
  <r>
    <x v="0"/>
    <s v="65-74"/>
    <x v="1"/>
    <s v="F"/>
    <s v="C00-D48"/>
    <n v="126"/>
    <x v="1"/>
  </r>
  <r>
    <x v="0"/>
    <s v="65-74"/>
    <x v="1"/>
    <s v="F"/>
    <s v="D50-D89"/>
    <n v="2"/>
    <x v="5"/>
  </r>
  <r>
    <x v="0"/>
    <s v="65-74"/>
    <x v="1"/>
    <s v="F"/>
    <s v="E00-E90"/>
    <n v="5"/>
    <x v="2"/>
  </r>
  <r>
    <x v="0"/>
    <s v="65-74"/>
    <x v="1"/>
    <s v="F"/>
    <s v="F00-F99"/>
    <n v="5"/>
    <x v="10"/>
  </r>
  <r>
    <x v="0"/>
    <s v="65-74"/>
    <x v="1"/>
    <s v="F"/>
    <s v="G00-G99"/>
    <n v="13"/>
    <x v="3"/>
  </r>
  <r>
    <x v="0"/>
    <s v="65-74"/>
    <x v="1"/>
    <s v="F"/>
    <s v="I00-I99"/>
    <n v="68"/>
    <x v="8"/>
  </r>
  <r>
    <x v="0"/>
    <s v="65-74"/>
    <x v="1"/>
    <s v="F"/>
    <s v="J00-J99"/>
    <n v="12"/>
    <x v="4"/>
  </r>
  <r>
    <x v="0"/>
    <s v="65-74"/>
    <x v="1"/>
    <s v="F"/>
    <s v="K00-K93"/>
    <n v="12"/>
    <x v="9"/>
  </r>
  <r>
    <x v="0"/>
    <s v="65-74"/>
    <x v="1"/>
    <s v="F"/>
    <s v="M00-M99"/>
    <n v="4"/>
    <x v="5"/>
  </r>
  <r>
    <x v="0"/>
    <s v="65-74"/>
    <x v="1"/>
    <s v="F"/>
    <s v="N00-N99"/>
    <n v="1"/>
    <x v="11"/>
  </r>
  <r>
    <x v="0"/>
    <s v="65-74"/>
    <x v="1"/>
    <s v="F"/>
    <s v="Q00-Q99"/>
    <n v="1"/>
    <x v="5"/>
  </r>
  <r>
    <x v="0"/>
    <s v="65-74"/>
    <x v="1"/>
    <s v="F"/>
    <s v="R00-R99"/>
    <n v="11"/>
    <x v="5"/>
  </r>
  <r>
    <x v="0"/>
    <s v="65-74"/>
    <x v="1"/>
    <s v="F"/>
    <s v="UNK"/>
    <n v="3"/>
    <x v="7"/>
  </r>
  <r>
    <x v="0"/>
    <s v="65-74"/>
    <x v="1"/>
    <s v="F"/>
    <s v="V01-Y98"/>
    <n v="11"/>
    <x v="6"/>
  </r>
  <r>
    <x v="0"/>
    <s v="65-74"/>
    <x v="1"/>
    <s v="M"/>
    <s v="A00-B99"/>
    <n v="4"/>
    <x v="0"/>
  </r>
  <r>
    <x v="0"/>
    <s v="65-74"/>
    <x v="1"/>
    <s v="M"/>
    <s v="C00-D48"/>
    <n v="208"/>
    <x v="1"/>
  </r>
  <r>
    <x v="0"/>
    <s v="65-74"/>
    <x v="1"/>
    <s v="M"/>
    <s v="D50-D89"/>
    <n v="2"/>
    <x v="5"/>
  </r>
  <r>
    <x v="0"/>
    <s v="65-74"/>
    <x v="1"/>
    <s v="M"/>
    <s v="E00-E90"/>
    <n v="8"/>
    <x v="2"/>
  </r>
  <r>
    <x v="0"/>
    <s v="65-74"/>
    <x v="1"/>
    <s v="M"/>
    <s v="F00-F99"/>
    <n v="7"/>
    <x v="10"/>
  </r>
  <r>
    <x v="0"/>
    <s v="65-74"/>
    <x v="1"/>
    <s v="M"/>
    <s v="G00-G99"/>
    <n v="12"/>
    <x v="3"/>
  </r>
  <r>
    <x v="0"/>
    <s v="65-74"/>
    <x v="1"/>
    <s v="M"/>
    <s v="I00-I99"/>
    <n v="142"/>
    <x v="8"/>
  </r>
  <r>
    <x v="0"/>
    <s v="65-74"/>
    <x v="1"/>
    <s v="M"/>
    <s v="J00-J99"/>
    <n v="32"/>
    <x v="4"/>
  </r>
  <r>
    <x v="0"/>
    <s v="65-74"/>
    <x v="1"/>
    <s v="M"/>
    <s v="K00-K93"/>
    <n v="20"/>
    <x v="9"/>
  </r>
  <r>
    <x v="0"/>
    <s v="65-74"/>
    <x v="1"/>
    <s v="M"/>
    <s v="L00-L99"/>
    <n v="1"/>
    <x v="5"/>
  </r>
  <r>
    <x v="0"/>
    <s v="65-74"/>
    <x v="1"/>
    <s v="M"/>
    <s v="M00-M99"/>
    <n v="3"/>
    <x v="5"/>
  </r>
  <r>
    <x v="0"/>
    <s v="65-74"/>
    <x v="1"/>
    <s v="M"/>
    <s v="N00-N99"/>
    <n v="6"/>
    <x v="11"/>
  </r>
  <r>
    <x v="0"/>
    <s v="65-74"/>
    <x v="1"/>
    <s v="M"/>
    <s v="R00-R99"/>
    <n v="19"/>
    <x v="5"/>
  </r>
  <r>
    <x v="0"/>
    <s v="65-74"/>
    <x v="1"/>
    <s v="M"/>
    <s v="UNK"/>
    <n v="5"/>
    <x v="7"/>
  </r>
  <r>
    <x v="0"/>
    <s v="65-74"/>
    <x v="1"/>
    <s v="M"/>
    <s v="V01-Y98"/>
    <n v="17"/>
    <x v="6"/>
  </r>
  <r>
    <x v="0"/>
    <s v="75-84"/>
    <x v="1"/>
    <s v="F"/>
    <s v="A00-B99"/>
    <n v="21"/>
    <x v="0"/>
  </r>
  <r>
    <x v="0"/>
    <s v="75-84"/>
    <x v="1"/>
    <s v="F"/>
    <s v="C00-D48"/>
    <n v="195"/>
    <x v="1"/>
  </r>
  <r>
    <x v="0"/>
    <s v="75-84"/>
    <x v="1"/>
    <s v="F"/>
    <s v="D50-D89"/>
    <n v="1"/>
    <x v="5"/>
  </r>
  <r>
    <x v="0"/>
    <s v="75-84"/>
    <x v="1"/>
    <s v="F"/>
    <s v="E00-E90"/>
    <n v="20"/>
    <x v="2"/>
  </r>
  <r>
    <x v="0"/>
    <s v="75-84"/>
    <x v="1"/>
    <s v="F"/>
    <s v="F00-F99"/>
    <n v="48"/>
    <x v="10"/>
  </r>
  <r>
    <x v="0"/>
    <s v="75-84"/>
    <x v="1"/>
    <s v="F"/>
    <s v="G00-G99"/>
    <n v="46"/>
    <x v="3"/>
  </r>
  <r>
    <x v="0"/>
    <s v="75-84"/>
    <x v="1"/>
    <s v="F"/>
    <s v="I00-I99"/>
    <n v="248"/>
    <x v="8"/>
  </r>
  <r>
    <x v="0"/>
    <s v="75-84"/>
    <x v="1"/>
    <s v="F"/>
    <s v="J00-J99"/>
    <n v="57"/>
    <x v="4"/>
  </r>
  <r>
    <x v="0"/>
    <s v="75-84"/>
    <x v="1"/>
    <s v="F"/>
    <s v="K00-K93"/>
    <n v="37"/>
    <x v="9"/>
  </r>
  <r>
    <x v="0"/>
    <s v="75-84"/>
    <x v="1"/>
    <s v="F"/>
    <s v="L00-L99"/>
    <n v="3"/>
    <x v="5"/>
  </r>
  <r>
    <x v="0"/>
    <s v="75-84"/>
    <x v="1"/>
    <s v="F"/>
    <s v="M00-M99"/>
    <n v="3"/>
    <x v="5"/>
  </r>
  <r>
    <x v="0"/>
    <s v="75-84"/>
    <x v="1"/>
    <s v="F"/>
    <s v="N00-N99"/>
    <n v="24"/>
    <x v="11"/>
  </r>
  <r>
    <x v="0"/>
    <s v="75-84"/>
    <x v="1"/>
    <s v="F"/>
    <s v="R00-R99"/>
    <n v="27"/>
    <x v="5"/>
  </r>
  <r>
    <x v="0"/>
    <s v="75-84"/>
    <x v="1"/>
    <s v="F"/>
    <s v="UNK"/>
    <n v="8"/>
    <x v="7"/>
  </r>
  <r>
    <x v="0"/>
    <s v="75-84"/>
    <x v="1"/>
    <s v="F"/>
    <s v="V01-Y98"/>
    <n v="20"/>
    <x v="6"/>
  </r>
  <r>
    <x v="0"/>
    <s v="75-84"/>
    <x v="1"/>
    <s v="M"/>
    <s v="A00-B99"/>
    <n v="12"/>
    <x v="0"/>
  </r>
  <r>
    <x v="0"/>
    <s v="75-84"/>
    <x v="1"/>
    <s v="M"/>
    <s v="C00-D48"/>
    <n v="323"/>
    <x v="1"/>
  </r>
  <r>
    <x v="0"/>
    <s v="75-84"/>
    <x v="1"/>
    <s v="M"/>
    <s v="E00-E90"/>
    <n v="14"/>
    <x v="2"/>
  </r>
  <r>
    <x v="0"/>
    <s v="75-84"/>
    <x v="1"/>
    <s v="M"/>
    <s v="F00-F99"/>
    <n v="32"/>
    <x v="10"/>
  </r>
  <r>
    <x v="0"/>
    <s v="75-84"/>
    <x v="1"/>
    <s v="M"/>
    <s v="G00-G99"/>
    <n v="38"/>
    <x v="3"/>
  </r>
  <r>
    <x v="0"/>
    <s v="75-84"/>
    <x v="1"/>
    <s v="M"/>
    <s v="I00-I99"/>
    <n v="286"/>
    <x v="8"/>
  </r>
  <r>
    <x v="0"/>
    <s v="75-84"/>
    <x v="1"/>
    <s v="M"/>
    <s v="J00-J99"/>
    <n v="114"/>
    <x v="4"/>
  </r>
  <r>
    <x v="0"/>
    <s v="75-84"/>
    <x v="1"/>
    <s v="M"/>
    <s v="K00-K93"/>
    <n v="25"/>
    <x v="9"/>
  </r>
  <r>
    <x v="0"/>
    <s v="75-84"/>
    <x v="1"/>
    <s v="M"/>
    <s v="L00-L99"/>
    <n v="4"/>
    <x v="5"/>
  </r>
  <r>
    <x v="0"/>
    <s v="75-84"/>
    <x v="1"/>
    <s v="M"/>
    <s v="M00-M99"/>
    <n v="2"/>
    <x v="5"/>
  </r>
  <r>
    <x v="0"/>
    <s v="75-84"/>
    <x v="1"/>
    <s v="M"/>
    <s v="N00-N99"/>
    <n v="19"/>
    <x v="11"/>
  </r>
  <r>
    <x v="0"/>
    <s v="75-84"/>
    <x v="1"/>
    <s v="M"/>
    <s v="R00-R99"/>
    <n v="19"/>
    <x v="5"/>
  </r>
  <r>
    <x v="0"/>
    <s v="75-84"/>
    <x v="1"/>
    <s v="M"/>
    <s v="UNK"/>
    <n v="5"/>
    <x v="7"/>
  </r>
  <r>
    <x v="0"/>
    <s v="75-84"/>
    <x v="1"/>
    <s v="M"/>
    <s v="V01-Y98"/>
    <n v="31"/>
    <x v="6"/>
  </r>
  <r>
    <x v="0"/>
    <s v="85+"/>
    <x v="1"/>
    <s v="F"/>
    <s v="A00-B99"/>
    <n v="23"/>
    <x v="0"/>
  </r>
  <r>
    <x v="0"/>
    <s v="85+"/>
    <x v="1"/>
    <s v="F"/>
    <s v="C00-D48"/>
    <n v="146"/>
    <x v="1"/>
  </r>
  <r>
    <x v="0"/>
    <s v="85+"/>
    <x v="1"/>
    <s v="F"/>
    <s v="D50-D89"/>
    <n v="4"/>
    <x v="5"/>
  </r>
  <r>
    <x v="0"/>
    <s v="85+"/>
    <x v="1"/>
    <s v="F"/>
    <s v="E00-E90"/>
    <n v="29"/>
    <x v="2"/>
  </r>
  <r>
    <x v="0"/>
    <s v="85+"/>
    <x v="1"/>
    <s v="F"/>
    <s v="F00-F99"/>
    <n v="79"/>
    <x v="10"/>
  </r>
  <r>
    <x v="0"/>
    <s v="85+"/>
    <x v="1"/>
    <s v="F"/>
    <s v="G00-G99"/>
    <n v="38"/>
    <x v="3"/>
  </r>
  <r>
    <x v="0"/>
    <s v="85+"/>
    <x v="1"/>
    <s v="F"/>
    <s v="I00-I99"/>
    <n v="447"/>
    <x v="8"/>
  </r>
  <r>
    <x v="0"/>
    <s v="85+"/>
    <x v="1"/>
    <s v="F"/>
    <s v="J00-J99"/>
    <n v="85"/>
    <x v="4"/>
  </r>
  <r>
    <x v="0"/>
    <s v="85+"/>
    <x v="1"/>
    <s v="F"/>
    <s v="K00-K93"/>
    <n v="46"/>
    <x v="9"/>
  </r>
  <r>
    <x v="0"/>
    <s v="85+"/>
    <x v="1"/>
    <s v="F"/>
    <s v="L00-L99"/>
    <n v="6"/>
    <x v="5"/>
  </r>
  <r>
    <x v="0"/>
    <s v="85+"/>
    <x v="1"/>
    <s v="F"/>
    <s v="M00-M99"/>
    <n v="2"/>
    <x v="5"/>
  </r>
  <r>
    <x v="0"/>
    <s v="85+"/>
    <x v="1"/>
    <s v="F"/>
    <s v="N00-N99"/>
    <n v="24"/>
    <x v="11"/>
  </r>
  <r>
    <x v="0"/>
    <s v="85+"/>
    <x v="1"/>
    <s v="F"/>
    <s v="R00-R99"/>
    <n v="66"/>
    <x v="5"/>
  </r>
  <r>
    <x v="0"/>
    <s v="85+"/>
    <x v="1"/>
    <s v="F"/>
    <s v="UNK"/>
    <n v="8"/>
    <x v="7"/>
  </r>
  <r>
    <x v="0"/>
    <s v="85+"/>
    <x v="1"/>
    <s v="F"/>
    <s v="V01-Y98"/>
    <n v="22"/>
    <x v="6"/>
  </r>
  <r>
    <x v="0"/>
    <s v="85+"/>
    <x v="1"/>
    <s v="M"/>
    <s v="A00-B99"/>
    <n v="20"/>
    <x v="0"/>
  </r>
  <r>
    <x v="0"/>
    <s v="85+"/>
    <x v="1"/>
    <s v="M"/>
    <s v="C00-D48"/>
    <n v="116"/>
    <x v="1"/>
  </r>
  <r>
    <x v="0"/>
    <s v="85+"/>
    <x v="1"/>
    <s v="M"/>
    <s v="D50-D89"/>
    <n v="2"/>
    <x v="5"/>
  </r>
  <r>
    <x v="0"/>
    <s v="85+"/>
    <x v="1"/>
    <s v="M"/>
    <s v="E00-E90"/>
    <n v="11"/>
    <x v="2"/>
  </r>
  <r>
    <x v="0"/>
    <s v="85+"/>
    <x v="1"/>
    <s v="M"/>
    <s v="F00-F99"/>
    <n v="28"/>
    <x v="10"/>
  </r>
  <r>
    <x v="0"/>
    <s v="85+"/>
    <x v="1"/>
    <s v="M"/>
    <s v="G00-G99"/>
    <n v="32"/>
    <x v="3"/>
  </r>
  <r>
    <x v="0"/>
    <s v="85+"/>
    <x v="1"/>
    <s v="M"/>
    <s v="I00-I99"/>
    <n v="225"/>
    <x v="8"/>
  </r>
  <r>
    <x v="0"/>
    <s v="85+"/>
    <x v="1"/>
    <s v="M"/>
    <s v="J00-J99"/>
    <n v="81"/>
    <x v="4"/>
  </r>
  <r>
    <x v="0"/>
    <s v="85+"/>
    <x v="1"/>
    <s v="M"/>
    <s v="K00-K93"/>
    <n v="20"/>
    <x v="9"/>
  </r>
  <r>
    <x v="0"/>
    <s v="85+"/>
    <x v="1"/>
    <s v="M"/>
    <s v="L00-L99"/>
    <n v="5"/>
    <x v="5"/>
  </r>
  <r>
    <x v="0"/>
    <s v="85+"/>
    <x v="1"/>
    <s v="M"/>
    <s v="M00-M99"/>
    <n v="2"/>
    <x v="5"/>
  </r>
  <r>
    <x v="0"/>
    <s v="85+"/>
    <x v="1"/>
    <s v="M"/>
    <s v="N00-N99"/>
    <n v="24"/>
    <x v="11"/>
  </r>
  <r>
    <x v="0"/>
    <s v="85+"/>
    <x v="1"/>
    <s v="M"/>
    <s v="R00-R99"/>
    <n v="19"/>
    <x v="5"/>
  </r>
  <r>
    <x v="0"/>
    <s v="85+"/>
    <x v="1"/>
    <s v="M"/>
    <s v="UNK"/>
    <n v="10"/>
    <x v="7"/>
  </r>
  <r>
    <x v="0"/>
    <s v="85+"/>
    <x v="1"/>
    <s v="M"/>
    <s v="V01-Y98"/>
    <n v="13"/>
    <x v="6"/>
  </r>
  <r>
    <x v="1"/>
    <s v="0-24"/>
    <x v="0"/>
    <s v="F"/>
    <s v="A00-B99"/>
    <n v="2"/>
    <x v="0"/>
  </r>
  <r>
    <x v="1"/>
    <s v="0-24"/>
    <x v="0"/>
    <s v="F"/>
    <s v="E00-E90"/>
    <n v="2"/>
    <x v="2"/>
  </r>
  <r>
    <x v="1"/>
    <s v="0-24"/>
    <x v="0"/>
    <s v="F"/>
    <s v="G00-G99"/>
    <n v="1"/>
    <x v="3"/>
  </r>
  <r>
    <x v="1"/>
    <s v="0-24"/>
    <x v="0"/>
    <s v="F"/>
    <s v="I00-I99"/>
    <n v="1"/>
    <x v="8"/>
  </r>
  <r>
    <x v="1"/>
    <s v="0-24"/>
    <x v="0"/>
    <s v="F"/>
    <s v="K00-K93"/>
    <n v="1"/>
    <x v="9"/>
  </r>
  <r>
    <x v="1"/>
    <s v="0-24"/>
    <x v="0"/>
    <s v="F"/>
    <s v="P00-P96"/>
    <n v="6"/>
    <x v="5"/>
  </r>
  <r>
    <x v="1"/>
    <s v="0-24"/>
    <x v="0"/>
    <s v="F"/>
    <s v="Q00-Q99"/>
    <n v="3"/>
    <x v="5"/>
  </r>
  <r>
    <x v="1"/>
    <s v="0-24"/>
    <x v="0"/>
    <s v="F"/>
    <s v="R00-R99"/>
    <n v="1"/>
    <x v="5"/>
  </r>
  <r>
    <x v="1"/>
    <s v="0-24"/>
    <x v="0"/>
    <s v="F"/>
    <s v="V01-Y98"/>
    <n v="1"/>
    <x v="6"/>
  </r>
  <r>
    <x v="1"/>
    <s v="0-24"/>
    <x v="0"/>
    <s v="M"/>
    <s v="A00-B99"/>
    <n v="3"/>
    <x v="0"/>
  </r>
  <r>
    <x v="1"/>
    <s v="0-24"/>
    <x v="0"/>
    <s v="M"/>
    <s v="C00-D48"/>
    <n v="1"/>
    <x v="1"/>
  </r>
  <r>
    <x v="1"/>
    <s v="0-24"/>
    <x v="0"/>
    <s v="M"/>
    <s v="G00-G99"/>
    <n v="1"/>
    <x v="3"/>
  </r>
  <r>
    <x v="1"/>
    <s v="0-24"/>
    <x v="0"/>
    <s v="M"/>
    <s v="I00-I99"/>
    <n v="1"/>
    <x v="8"/>
  </r>
  <r>
    <x v="1"/>
    <s v="0-24"/>
    <x v="0"/>
    <s v="M"/>
    <s v="P00-P96"/>
    <n v="7"/>
    <x v="5"/>
  </r>
  <r>
    <x v="1"/>
    <s v="0-24"/>
    <x v="0"/>
    <s v="M"/>
    <s v="Q00-Q99"/>
    <n v="6"/>
    <x v="5"/>
  </r>
  <r>
    <x v="1"/>
    <s v="0-24"/>
    <x v="0"/>
    <s v="M"/>
    <s v="R00-R99"/>
    <n v="5"/>
    <x v="5"/>
  </r>
  <r>
    <x v="1"/>
    <s v="0-24"/>
    <x v="0"/>
    <s v="M"/>
    <s v="V01-Y98"/>
    <n v="15"/>
    <x v="6"/>
  </r>
  <r>
    <x v="1"/>
    <s v="25-44"/>
    <x v="0"/>
    <s v="F"/>
    <s v="A00-B99"/>
    <n v="1"/>
    <x v="0"/>
  </r>
  <r>
    <x v="1"/>
    <s v="25-44"/>
    <x v="0"/>
    <s v="F"/>
    <s v="C00-D48"/>
    <n v="15"/>
    <x v="1"/>
  </r>
  <r>
    <x v="1"/>
    <s v="25-44"/>
    <x v="0"/>
    <s v="F"/>
    <s v="E00-E90"/>
    <n v="1"/>
    <x v="2"/>
  </r>
  <r>
    <x v="1"/>
    <s v="25-44"/>
    <x v="0"/>
    <s v="F"/>
    <s v="G00-G99"/>
    <n v="2"/>
    <x v="3"/>
  </r>
  <r>
    <x v="1"/>
    <s v="25-44"/>
    <x v="0"/>
    <s v="F"/>
    <s v="I00-I99"/>
    <n v="7"/>
    <x v="8"/>
  </r>
  <r>
    <x v="1"/>
    <s v="25-44"/>
    <x v="0"/>
    <s v="F"/>
    <s v="J00-J99"/>
    <n v="2"/>
    <x v="4"/>
  </r>
  <r>
    <x v="1"/>
    <s v="25-44"/>
    <x v="0"/>
    <s v="F"/>
    <s v="R00-R99"/>
    <n v="2"/>
    <x v="5"/>
  </r>
  <r>
    <x v="1"/>
    <s v="25-44"/>
    <x v="0"/>
    <s v="F"/>
    <s v="V01-Y98"/>
    <n v="16"/>
    <x v="6"/>
  </r>
  <r>
    <x v="1"/>
    <s v="25-44"/>
    <x v="0"/>
    <s v="M"/>
    <s v="A00-B99"/>
    <n v="1"/>
    <x v="0"/>
  </r>
  <r>
    <x v="1"/>
    <s v="25-44"/>
    <x v="0"/>
    <s v="M"/>
    <s v="C00-D48"/>
    <n v="14"/>
    <x v="1"/>
  </r>
  <r>
    <x v="1"/>
    <s v="25-44"/>
    <x v="0"/>
    <s v="M"/>
    <s v="F00-F99"/>
    <n v="1"/>
    <x v="10"/>
  </r>
  <r>
    <x v="1"/>
    <s v="25-44"/>
    <x v="0"/>
    <s v="M"/>
    <s v="G00-G99"/>
    <n v="2"/>
    <x v="3"/>
  </r>
  <r>
    <x v="1"/>
    <s v="25-44"/>
    <x v="0"/>
    <s v="M"/>
    <s v="I00-I99"/>
    <n v="3"/>
    <x v="8"/>
  </r>
  <r>
    <x v="1"/>
    <s v="25-44"/>
    <x v="0"/>
    <s v="M"/>
    <s v="J00-J99"/>
    <n v="1"/>
    <x v="4"/>
  </r>
  <r>
    <x v="1"/>
    <s v="25-44"/>
    <x v="0"/>
    <s v="M"/>
    <s v="K00-K93"/>
    <n v="1"/>
    <x v="9"/>
  </r>
  <r>
    <x v="1"/>
    <s v="25-44"/>
    <x v="0"/>
    <s v="M"/>
    <s v="R00-R99"/>
    <n v="6"/>
    <x v="5"/>
  </r>
  <r>
    <x v="1"/>
    <s v="25-44"/>
    <x v="0"/>
    <s v="M"/>
    <s v="V01-Y98"/>
    <n v="44"/>
    <x v="6"/>
  </r>
  <r>
    <x v="1"/>
    <s v="45-64"/>
    <x v="0"/>
    <s v="F"/>
    <s v="A00-B99"/>
    <n v="5"/>
    <x v="0"/>
  </r>
  <r>
    <x v="1"/>
    <s v="45-64"/>
    <x v="0"/>
    <s v="F"/>
    <s v="C00-D48"/>
    <n v="122"/>
    <x v="1"/>
  </r>
  <r>
    <x v="1"/>
    <s v="45-64"/>
    <x v="0"/>
    <s v="F"/>
    <s v="E00-E90"/>
    <n v="5"/>
    <x v="2"/>
  </r>
  <r>
    <x v="1"/>
    <s v="45-64"/>
    <x v="0"/>
    <s v="F"/>
    <s v="F00-F99"/>
    <n v="4"/>
    <x v="10"/>
  </r>
  <r>
    <x v="1"/>
    <s v="45-64"/>
    <x v="0"/>
    <s v="F"/>
    <s v="G00-G99"/>
    <n v="6"/>
    <x v="3"/>
  </r>
  <r>
    <x v="1"/>
    <s v="45-64"/>
    <x v="0"/>
    <s v="F"/>
    <s v="I00-I99"/>
    <n v="34"/>
    <x v="8"/>
  </r>
  <r>
    <x v="1"/>
    <s v="45-64"/>
    <x v="0"/>
    <s v="F"/>
    <s v="J00-J99"/>
    <n v="7"/>
    <x v="4"/>
  </r>
  <r>
    <x v="1"/>
    <s v="45-64"/>
    <x v="0"/>
    <s v="F"/>
    <s v="K00-K93"/>
    <n v="10"/>
    <x v="9"/>
  </r>
  <r>
    <x v="1"/>
    <s v="45-64"/>
    <x v="0"/>
    <s v="F"/>
    <s v="M00-M99"/>
    <n v="2"/>
    <x v="5"/>
  </r>
  <r>
    <x v="1"/>
    <s v="45-64"/>
    <x v="0"/>
    <s v="F"/>
    <s v="N00-N99"/>
    <n v="1"/>
    <x v="11"/>
  </r>
  <r>
    <x v="1"/>
    <s v="45-64"/>
    <x v="0"/>
    <s v="F"/>
    <s v="Q00-Q99"/>
    <n v="2"/>
    <x v="5"/>
  </r>
  <r>
    <x v="1"/>
    <s v="45-64"/>
    <x v="0"/>
    <s v="F"/>
    <s v="R00-R99"/>
    <n v="7"/>
    <x v="5"/>
  </r>
  <r>
    <x v="1"/>
    <s v="45-64"/>
    <x v="0"/>
    <s v="F"/>
    <s v="V01-Y98"/>
    <n v="23"/>
    <x v="6"/>
  </r>
  <r>
    <x v="1"/>
    <s v="45-64"/>
    <x v="0"/>
    <s v="M"/>
    <s v="A00-B99"/>
    <n v="5"/>
    <x v="0"/>
  </r>
  <r>
    <x v="1"/>
    <s v="45-64"/>
    <x v="0"/>
    <s v="M"/>
    <s v="C00-D48"/>
    <n v="166"/>
    <x v="1"/>
  </r>
  <r>
    <x v="1"/>
    <s v="45-64"/>
    <x v="0"/>
    <s v="M"/>
    <s v="E00-E90"/>
    <n v="5"/>
    <x v="2"/>
  </r>
  <r>
    <x v="1"/>
    <s v="45-64"/>
    <x v="0"/>
    <s v="M"/>
    <s v="F00-F99"/>
    <n v="6"/>
    <x v="10"/>
  </r>
  <r>
    <x v="1"/>
    <s v="45-64"/>
    <x v="0"/>
    <s v="M"/>
    <s v="G00-G99"/>
    <n v="15"/>
    <x v="3"/>
  </r>
  <r>
    <x v="1"/>
    <s v="45-64"/>
    <x v="0"/>
    <s v="M"/>
    <s v="I00-I99"/>
    <n v="81"/>
    <x v="8"/>
  </r>
  <r>
    <x v="1"/>
    <s v="45-64"/>
    <x v="0"/>
    <s v="M"/>
    <s v="J00-J99"/>
    <n v="22"/>
    <x v="4"/>
  </r>
  <r>
    <x v="1"/>
    <s v="45-64"/>
    <x v="0"/>
    <s v="M"/>
    <s v="K00-K93"/>
    <n v="17"/>
    <x v="9"/>
  </r>
  <r>
    <x v="1"/>
    <s v="45-64"/>
    <x v="0"/>
    <s v="M"/>
    <s v="M00-M99"/>
    <n v="2"/>
    <x v="5"/>
  </r>
  <r>
    <x v="1"/>
    <s v="45-64"/>
    <x v="0"/>
    <s v="M"/>
    <s v="N00-N99"/>
    <n v="2"/>
    <x v="11"/>
  </r>
  <r>
    <x v="1"/>
    <s v="45-64"/>
    <x v="0"/>
    <s v="M"/>
    <s v="R00-R99"/>
    <n v="24"/>
    <x v="5"/>
  </r>
  <r>
    <x v="1"/>
    <s v="45-64"/>
    <x v="0"/>
    <s v="M"/>
    <s v="V01-Y98"/>
    <n v="58"/>
    <x v="6"/>
  </r>
  <r>
    <x v="1"/>
    <s v="65-74"/>
    <x v="1"/>
    <s v="F"/>
    <s v="A00-B99"/>
    <n v="7"/>
    <x v="0"/>
  </r>
  <r>
    <x v="1"/>
    <s v="65-74"/>
    <x v="1"/>
    <s v="F"/>
    <s v="C00-D48"/>
    <n v="130"/>
    <x v="1"/>
  </r>
  <r>
    <x v="1"/>
    <s v="65-74"/>
    <x v="1"/>
    <s v="F"/>
    <s v="D50-D89"/>
    <n v="1"/>
    <x v="5"/>
  </r>
  <r>
    <x v="1"/>
    <s v="65-74"/>
    <x v="1"/>
    <s v="F"/>
    <s v="E00-E90"/>
    <n v="2"/>
    <x v="2"/>
  </r>
  <r>
    <x v="1"/>
    <s v="65-74"/>
    <x v="1"/>
    <s v="F"/>
    <s v="F00-F99"/>
    <n v="7"/>
    <x v="10"/>
  </r>
  <r>
    <x v="1"/>
    <s v="65-74"/>
    <x v="1"/>
    <s v="F"/>
    <s v="G00-G99"/>
    <n v="15"/>
    <x v="3"/>
  </r>
  <r>
    <x v="1"/>
    <s v="65-74"/>
    <x v="1"/>
    <s v="F"/>
    <s v="I00-I99"/>
    <n v="70"/>
    <x v="8"/>
  </r>
  <r>
    <x v="1"/>
    <s v="65-74"/>
    <x v="1"/>
    <s v="F"/>
    <s v="J00-J99"/>
    <n v="19"/>
    <x v="4"/>
  </r>
  <r>
    <x v="1"/>
    <s v="65-74"/>
    <x v="1"/>
    <s v="F"/>
    <s v="K00-K93"/>
    <n v="13"/>
    <x v="9"/>
  </r>
  <r>
    <x v="1"/>
    <s v="65-74"/>
    <x v="1"/>
    <s v="F"/>
    <s v="M00-M99"/>
    <n v="4"/>
    <x v="5"/>
  </r>
  <r>
    <x v="1"/>
    <s v="65-74"/>
    <x v="1"/>
    <s v="F"/>
    <s v="N00-N99"/>
    <n v="5"/>
    <x v="11"/>
  </r>
  <r>
    <x v="1"/>
    <s v="65-74"/>
    <x v="1"/>
    <s v="F"/>
    <s v="R00-R99"/>
    <n v="3"/>
    <x v="5"/>
  </r>
  <r>
    <x v="1"/>
    <s v="65-74"/>
    <x v="1"/>
    <s v="F"/>
    <s v="V01-Y98"/>
    <n v="10"/>
    <x v="6"/>
  </r>
  <r>
    <x v="1"/>
    <s v="65-74"/>
    <x v="1"/>
    <s v="M"/>
    <s v="A00-B99"/>
    <n v="5"/>
    <x v="0"/>
  </r>
  <r>
    <x v="1"/>
    <s v="65-74"/>
    <x v="1"/>
    <s v="M"/>
    <s v="C00-D48"/>
    <n v="204"/>
    <x v="1"/>
  </r>
  <r>
    <x v="1"/>
    <s v="65-74"/>
    <x v="1"/>
    <s v="M"/>
    <s v="D50-D89"/>
    <n v="1"/>
    <x v="5"/>
  </r>
  <r>
    <x v="1"/>
    <s v="65-74"/>
    <x v="1"/>
    <s v="M"/>
    <s v="E00-E90"/>
    <n v="8"/>
    <x v="2"/>
  </r>
  <r>
    <x v="1"/>
    <s v="65-74"/>
    <x v="1"/>
    <s v="M"/>
    <s v="F00-F99"/>
    <n v="6"/>
    <x v="10"/>
  </r>
  <r>
    <x v="1"/>
    <s v="65-74"/>
    <x v="1"/>
    <s v="M"/>
    <s v="G00-G99"/>
    <n v="15"/>
    <x v="3"/>
  </r>
  <r>
    <x v="1"/>
    <s v="65-74"/>
    <x v="1"/>
    <s v="M"/>
    <s v="I00-I99"/>
    <n v="129"/>
    <x v="8"/>
  </r>
  <r>
    <x v="1"/>
    <s v="65-74"/>
    <x v="1"/>
    <s v="M"/>
    <s v="J00-J99"/>
    <n v="31"/>
    <x v="4"/>
  </r>
  <r>
    <x v="1"/>
    <s v="65-74"/>
    <x v="1"/>
    <s v="M"/>
    <s v="K00-K93"/>
    <n v="16"/>
    <x v="9"/>
  </r>
  <r>
    <x v="1"/>
    <s v="65-74"/>
    <x v="1"/>
    <s v="M"/>
    <s v="L00-L99"/>
    <n v="1"/>
    <x v="5"/>
  </r>
  <r>
    <x v="1"/>
    <s v="65-74"/>
    <x v="1"/>
    <s v="M"/>
    <s v="M00-M99"/>
    <n v="4"/>
    <x v="5"/>
  </r>
  <r>
    <x v="1"/>
    <s v="65-74"/>
    <x v="1"/>
    <s v="M"/>
    <s v="N00-N99"/>
    <n v="3"/>
    <x v="11"/>
  </r>
  <r>
    <x v="1"/>
    <s v="65-74"/>
    <x v="1"/>
    <s v="M"/>
    <s v="R00-R99"/>
    <n v="22"/>
    <x v="5"/>
  </r>
  <r>
    <x v="1"/>
    <s v="65-74"/>
    <x v="1"/>
    <s v="M"/>
    <s v="V01-Y98"/>
    <n v="25"/>
    <x v="6"/>
  </r>
  <r>
    <x v="1"/>
    <s v="75-84"/>
    <x v="1"/>
    <s v="F"/>
    <s v="A00-B99"/>
    <n v="17"/>
    <x v="0"/>
  </r>
  <r>
    <x v="1"/>
    <s v="75-84"/>
    <x v="1"/>
    <s v="F"/>
    <s v="C00-D48"/>
    <n v="197"/>
    <x v="1"/>
  </r>
  <r>
    <x v="1"/>
    <s v="75-84"/>
    <x v="1"/>
    <s v="F"/>
    <s v="D50-D89"/>
    <n v="4"/>
    <x v="5"/>
  </r>
  <r>
    <x v="1"/>
    <s v="75-84"/>
    <x v="1"/>
    <s v="F"/>
    <s v="E00-E90"/>
    <n v="16"/>
    <x v="2"/>
  </r>
  <r>
    <x v="1"/>
    <s v="75-84"/>
    <x v="1"/>
    <s v="F"/>
    <s v="F00-F99"/>
    <n v="38"/>
    <x v="10"/>
  </r>
  <r>
    <x v="1"/>
    <s v="75-84"/>
    <x v="1"/>
    <s v="F"/>
    <s v="G00-G99"/>
    <n v="39"/>
    <x v="3"/>
  </r>
  <r>
    <x v="1"/>
    <s v="75-84"/>
    <x v="1"/>
    <s v="F"/>
    <s v="I00-I99"/>
    <n v="254"/>
    <x v="8"/>
  </r>
  <r>
    <x v="1"/>
    <s v="75-84"/>
    <x v="1"/>
    <s v="F"/>
    <s v="J00-J99"/>
    <n v="63"/>
    <x v="4"/>
  </r>
  <r>
    <x v="1"/>
    <s v="75-84"/>
    <x v="1"/>
    <s v="F"/>
    <s v="K00-K93"/>
    <n v="23"/>
    <x v="9"/>
  </r>
  <r>
    <x v="1"/>
    <s v="75-84"/>
    <x v="1"/>
    <s v="F"/>
    <s v="M00-M99"/>
    <n v="5"/>
    <x v="5"/>
  </r>
  <r>
    <x v="1"/>
    <s v="75-84"/>
    <x v="1"/>
    <s v="F"/>
    <s v="N00-N99"/>
    <n v="23"/>
    <x v="11"/>
  </r>
  <r>
    <x v="1"/>
    <s v="75-84"/>
    <x v="1"/>
    <s v="F"/>
    <s v="R00-R99"/>
    <n v="25"/>
    <x v="5"/>
  </r>
  <r>
    <x v="1"/>
    <s v="75-84"/>
    <x v="1"/>
    <s v="F"/>
    <s v="V01-Y98"/>
    <n v="16"/>
    <x v="6"/>
  </r>
  <r>
    <x v="1"/>
    <s v="75-84"/>
    <x v="1"/>
    <s v="M"/>
    <s v="A00-B99"/>
    <n v="14"/>
    <x v="0"/>
  </r>
  <r>
    <x v="1"/>
    <s v="75-84"/>
    <x v="1"/>
    <s v="M"/>
    <s v="C00-D48"/>
    <n v="253"/>
    <x v="1"/>
  </r>
  <r>
    <x v="1"/>
    <s v="75-84"/>
    <x v="1"/>
    <s v="M"/>
    <s v="D50-D89"/>
    <n v="1"/>
    <x v="5"/>
  </r>
  <r>
    <x v="1"/>
    <s v="75-84"/>
    <x v="1"/>
    <s v="M"/>
    <s v="E00-E90"/>
    <n v="17"/>
    <x v="2"/>
  </r>
  <r>
    <x v="1"/>
    <s v="75-84"/>
    <x v="1"/>
    <s v="M"/>
    <s v="F00-F99"/>
    <n v="30"/>
    <x v="10"/>
  </r>
  <r>
    <x v="1"/>
    <s v="75-84"/>
    <x v="1"/>
    <s v="M"/>
    <s v="G00-G99"/>
    <n v="32"/>
    <x v="3"/>
  </r>
  <r>
    <x v="1"/>
    <s v="75-84"/>
    <x v="1"/>
    <s v="M"/>
    <s v="I00-I99"/>
    <n v="261"/>
    <x v="8"/>
  </r>
  <r>
    <x v="1"/>
    <s v="75-84"/>
    <x v="1"/>
    <s v="M"/>
    <s v="J00-J99"/>
    <n v="102"/>
    <x v="4"/>
  </r>
  <r>
    <x v="1"/>
    <s v="75-84"/>
    <x v="1"/>
    <s v="M"/>
    <s v="K00-K93"/>
    <n v="31"/>
    <x v="9"/>
  </r>
  <r>
    <x v="1"/>
    <s v="75-84"/>
    <x v="1"/>
    <s v="M"/>
    <s v="L00-L99"/>
    <n v="1"/>
    <x v="5"/>
  </r>
  <r>
    <x v="1"/>
    <s v="75-84"/>
    <x v="1"/>
    <s v="M"/>
    <s v="M00-M99"/>
    <n v="2"/>
    <x v="5"/>
  </r>
  <r>
    <x v="1"/>
    <s v="75-84"/>
    <x v="1"/>
    <s v="M"/>
    <s v="N00-N99"/>
    <n v="18"/>
    <x v="11"/>
  </r>
  <r>
    <x v="1"/>
    <s v="75-84"/>
    <x v="1"/>
    <s v="M"/>
    <s v="R00-R99"/>
    <n v="20"/>
    <x v="5"/>
  </r>
  <r>
    <x v="1"/>
    <s v="75-84"/>
    <x v="1"/>
    <s v="M"/>
    <s v="V01-Y98"/>
    <n v="25"/>
    <x v="6"/>
  </r>
  <r>
    <x v="1"/>
    <s v="85+"/>
    <x v="1"/>
    <s v="F"/>
    <s v="A00-B99"/>
    <n v="29"/>
    <x v="0"/>
  </r>
  <r>
    <x v="1"/>
    <s v="85+"/>
    <x v="1"/>
    <s v="F"/>
    <s v="C00-D48"/>
    <n v="129"/>
    <x v="1"/>
  </r>
  <r>
    <x v="1"/>
    <s v="85+"/>
    <x v="1"/>
    <s v="F"/>
    <s v="D50-D89"/>
    <n v="3"/>
    <x v="5"/>
  </r>
  <r>
    <x v="1"/>
    <s v="85+"/>
    <x v="1"/>
    <s v="F"/>
    <s v="E00-E90"/>
    <n v="26"/>
    <x v="2"/>
  </r>
  <r>
    <x v="1"/>
    <s v="85+"/>
    <x v="1"/>
    <s v="F"/>
    <s v="F00-F99"/>
    <n v="95"/>
    <x v="10"/>
  </r>
  <r>
    <x v="1"/>
    <s v="85+"/>
    <x v="1"/>
    <s v="F"/>
    <s v="G00-G99"/>
    <n v="39"/>
    <x v="3"/>
  </r>
  <r>
    <x v="1"/>
    <s v="85+"/>
    <x v="1"/>
    <s v="F"/>
    <s v="I00-I99"/>
    <n v="416"/>
    <x v="8"/>
  </r>
  <r>
    <x v="1"/>
    <s v="85+"/>
    <x v="1"/>
    <s v="F"/>
    <s v="J00-J99"/>
    <n v="127"/>
    <x v="4"/>
  </r>
  <r>
    <x v="1"/>
    <s v="85+"/>
    <x v="1"/>
    <s v="F"/>
    <s v="K00-K93"/>
    <n v="46"/>
    <x v="9"/>
  </r>
  <r>
    <x v="1"/>
    <s v="85+"/>
    <x v="1"/>
    <s v="F"/>
    <s v="L00-L99"/>
    <n v="1"/>
    <x v="5"/>
  </r>
  <r>
    <x v="1"/>
    <s v="85+"/>
    <x v="1"/>
    <s v="F"/>
    <s v="M00-M99"/>
    <n v="9"/>
    <x v="5"/>
  </r>
  <r>
    <x v="1"/>
    <s v="85+"/>
    <x v="1"/>
    <s v="F"/>
    <s v="N00-N99"/>
    <n v="32"/>
    <x v="11"/>
  </r>
  <r>
    <x v="1"/>
    <s v="85+"/>
    <x v="1"/>
    <s v="F"/>
    <s v="R00-R99"/>
    <n v="62"/>
    <x v="5"/>
  </r>
  <r>
    <x v="1"/>
    <s v="85+"/>
    <x v="1"/>
    <s v="F"/>
    <s v="V01-Y98"/>
    <n v="38"/>
    <x v="6"/>
  </r>
  <r>
    <x v="1"/>
    <s v="85+"/>
    <x v="1"/>
    <s v="M"/>
    <s v="A00-B99"/>
    <n v="11"/>
    <x v="0"/>
  </r>
  <r>
    <x v="1"/>
    <s v="85+"/>
    <x v="1"/>
    <s v="M"/>
    <s v="C00-D48"/>
    <n v="139"/>
    <x v="1"/>
  </r>
  <r>
    <x v="1"/>
    <s v="85+"/>
    <x v="1"/>
    <s v="M"/>
    <s v="E00-E90"/>
    <n v="5"/>
    <x v="2"/>
  </r>
  <r>
    <x v="1"/>
    <s v="85+"/>
    <x v="1"/>
    <s v="M"/>
    <s v="F00-F99"/>
    <n v="25"/>
    <x v="10"/>
  </r>
  <r>
    <x v="1"/>
    <s v="85+"/>
    <x v="1"/>
    <s v="M"/>
    <s v="G00-G99"/>
    <n v="19"/>
    <x v="3"/>
  </r>
  <r>
    <x v="1"/>
    <s v="85+"/>
    <x v="1"/>
    <s v="M"/>
    <s v="I00-I99"/>
    <n v="216"/>
    <x v="8"/>
  </r>
  <r>
    <x v="1"/>
    <s v="85+"/>
    <x v="1"/>
    <s v="M"/>
    <s v="J00-J99"/>
    <n v="96"/>
    <x v="4"/>
  </r>
  <r>
    <x v="1"/>
    <s v="85+"/>
    <x v="1"/>
    <s v="M"/>
    <s v="K00-K93"/>
    <n v="21"/>
    <x v="9"/>
  </r>
  <r>
    <x v="1"/>
    <s v="85+"/>
    <x v="1"/>
    <s v="M"/>
    <s v="L00-L99"/>
    <n v="1"/>
    <x v="5"/>
  </r>
  <r>
    <x v="1"/>
    <s v="85+"/>
    <x v="1"/>
    <s v="M"/>
    <s v="M00-M99"/>
    <n v="1"/>
    <x v="5"/>
  </r>
  <r>
    <x v="1"/>
    <s v="85+"/>
    <x v="1"/>
    <s v="M"/>
    <s v="N00-N99"/>
    <n v="16"/>
    <x v="11"/>
  </r>
  <r>
    <x v="1"/>
    <s v="85+"/>
    <x v="1"/>
    <s v="M"/>
    <s v="R00-R99"/>
    <n v="21"/>
    <x v="5"/>
  </r>
  <r>
    <x v="1"/>
    <s v="85+"/>
    <x v="1"/>
    <s v="M"/>
    <s v="V01-Y98"/>
    <n v="25"/>
    <x v="6"/>
  </r>
  <r>
    <x v="2"/>
    <s v="0-24"/>
    <x v="0"/>
    <s v="F"/>
    <s v="C00-D48"/>
    <n v="4"/>
    <x v="1"/>
  </r>
  <r>
    <x v="2"/>
    <s v="0-24"/>
    <x v="0"/>
    <s v="F"/>
    <s v="G00-G99"/>
    <n v="1"/>
    <x v="3"/>
  </r>
  <r>
    <x v="2"/>
    <s v="0-24"/>
    <x v="0"/>
    <s v="F"/>
    <s v="I00-I99"/>
    <n v="1"/>
    <x v="8"/>
  </r>
  <r>
    <x v="2"/>
    <s v="0-24"/>
    <x v="0"/>
    <s v="F"/>
    <s v="P00-P96"/>
    <n v="3"/>
    <x v="5"/>
  </r>
  <r>
    <x v="2"/>
    <s v="0-24"/>
    <x v="0"/>
    <s v="F"/>
    <s v="Q00-Q99"/>
    <n v="2"/>
    <x v="5"/>
  </r>
  <r>
    <x v="2"/>
    <s v="0-24"/>
    <x v="0"/>
    <s v="F"/>
    <s v="R00-R99"/>
    <n v="3"/>
    <x v="5"/>
  </r>
  <r>
    <x v="2"/>
    <s v="0-24"/>
    <x v="0"/>
    <s v="F"/>
    <s v="V01-Y98"/>
    <n v="7"/>
    <x v="6"/>
  </r>
  <r>
    <x v="2"/>
    <s v="0-24"/>
    <x v="0"/>
    <s v="M"/>
    <s v="C00-D48"/>
    <n v="1"/>
    <x v="1"/>
  </r>
  <r>
    <x v="2"/>
    <s v="0-24"/>
    <x v="0"/>
    <s v="M"/>
    <s v="E00-E90"/>
    <n v="2"/>
    <x v="2"/>
  </r>
  <r>
    <x v="2"/>
    <s v="0-24"/>
    <x v="0"/>
    <s v="M"/>
    <s v="G00-G99"/>
    <n v="2"/>
    <x v="3"/>
  </r>
  <r>
    <x v="2"/>
    <s v="0-24"/>
    <x v="0"/>
    <s v="M"/>
    <s v="I00-I99"/>
    <n v="1"/>
    <x v="8"/>
  </r>
  <r>
    <x v="2"/>
    <s v="0-24"/>
    <x v="0"/>
    <s v="M"/>
    <s v="P00-P96"/>
    <n v="2"/>
    <x v="5"/>
  </r>
  <r>
    <x v="2"/>
    <s v="0-24"/>
    <x v="0"/>
    <s v="M"/>
    <s v="Q00-Q99"/>
    <n v="2"/>
    <x v="5"/>
  </r>
  <r>
    <x v="2"/>
    <s v="0-24"/>
    <x v="0"/>
    <s v="M"/>
    <s v="R00-R99"/>
    <n v="4"/>
    <x v="5"/>
  </r>
  <r>
    <x v="2"/>
    <s v="0-24"/>
    <x v="0"/>
    <s v="M"/>
    <s v="V01-Y98"/>
    <n v="23"/>
    <x v="6"/>
  </r>
  <r>
    <x v="2"/>
    <s v="25-44"/>
    <x v="0"/>
    <s v="F"/>
    <s v="A00-B99"/>
    <n v="1"/>
    <x v="0"/>
  </r>
  <r>
    <x v="2"/>
    <s v="25-44"/>
    <x v="0"/>
    <s v="F"/>
    <s v="C00-D48"/>
    <n v="13"/>
    <x v="1"/>
  </r>
  <r>
    <x v="2"/>
    <s v="25-44"/>
    <x v="0"/>
    <s v="F"/>
    <s v="E00-E90"/>
    <n v="1"/>
    <x v="2"/>
  </r>
  <r>
    <x v="2"/>
    <s v="25-44"/>
    <x v="0"/>
    <s v="F"/>
    <s v="F00-F99"/>
    <n v="1"/>
    <x v="10"/>
  </r>
  <r>
    <x v="2"/>
    <s v="25-44"/>
    <x v="0"/>
    <s v="F"/>
    <s v="G00-G99"/>
    <n v="1"/>
    <x v="3"/>
  </r>
  <r>
    <x v="2"/>
    <s v="25-44"/>
    <x v="0"/>
    <s v="F"/>
    <s v="I00-I99"/>
    <n v="5"/>
    <x v="8"/>
  </r>
  <r>
    <x v="2"/>
    <s v="25-44"/>
    <x v="0"/>
    <s v="F"/>
    <s v="K00-K93"/>
    <n v="2"/>
    <x v="9"/>
  </r>
  <r>
    <x v="2"/>
    <s v="25-44"/>
    <x v="0"/>
    <s v="F"/>
    <s v="M00-M99"/>
    <n v="1"/>
    <x v="5"/>
  </r>
  <r>
    <x v="2"/>
    <s v="25-44"/>
    <x v="0"/>
    <s v="F"/>
    <s v="N00-N99"/>
    <n v="1"/>
    <x v="11"/>
  </r>
  <r>
    <x v="2"/>
    <s v="25-44"/>
    <x v="0"/>
    <s v="F"/>
    <s v="R00-R99"/>
    <n v="2"/>
    <x v="5"/>
  </r>
  <r>
    <x v="2"/>
    <s v="25-44"/>
    <x v="0"/>
    <s v="F"/>
    <s v="V01-Y98"/>
    <n v="12"/>
    <x v="6"/>
  </r>
  <r>
    <x v="2"/>
    <s v="25-44"/>
    <x v="0"/>
    <s v="M"/>
    <s v="C00-D48"/>
    <n v="11"/>
    <x v="1"/>
  </r>
  <r>
    <x v="2"/>
    <s v="25-44"/>
    <x v="0"/>
    <s v="M"/>
    <s v="E00-E90"/>
    <n v="1"/>
    <x v="2"/>
  </r>
  <r>
    <x v="2"/>
    <s v="25-44"/>
    <x v="0"/>
    <s v="M"/>
    <s v="G00-G99"/>
    <n v="5"/>
    <x v="3"/>
  </r>
  <r>
    <x v="2"/>
    <s v="25-44"/>
    <x v="0"/>
    <s v="M"/>
    <s v="I00-I99"/>
    <n v="7"/>
    <x v="8"/>
  </r>
  <r>
    <x v="2"/>
    <s v="25-44"/>
    <x v="0"/>
    <s v="M"/>
    <s v="K00-K93"/>
    <n v="4"/>
    <x v="9"/>
  </r>
  <r>
    <x v="2"/>
    <s v="25-44"/>
    <x v="0"/>
    <s v="M"/>
    <s v="R00-R99"/>
    <n v="4"/>
    <x v="5"/>
  </r>
  <r>
    <x v="2"/>
    <s v="25-44"/>
    <x v="0"/>
    <s v="M"/>
    <s v="V01-Y98"/>
    <n v="40"/>
    <x v="6"/>
  </r>
  <r>
    <x v="2"/>
    <s v="45-64"/>
    <x v="0"/>
    <s v="F"/>
    <s v="A00-B99"/>
    <n v="4"/>
    <x v="0"/>
  </r>
  <r>
    <x v="2"/>
    <s v="45-64"/>
    <x v="0"/>
    <s v="F"/>
    <s v="C00-D48"/>
    <n v="120"/>
    <x v="1"/>
  </r>
  <r>
    <x v="2"/>
    <s v="45-64"/>
    <x v="0"/>
    <s v="F"/>
    <s v="E00-E90"/>
    <n v="4"/>
    <x v="2"/>
  </r>
  <r>
    <x v="2"/>
    <s v="45-64"/>
    <x v="0"/>
    <s v="F"/>
    <s v="F00-F99"/>
    <n v="4"/>
    <x v="10"/>
  </r>
  <r>
    <x v="2"/>
    <s v="45-64"/>
    <x v="0"/>
    <s v="F"/>
    <s v="G00-G99"/>
    <n v="13"/>
    <x v="3"/>
  </r>
  <r>
    <x v="2"/>
    <s v="45-64"/>
    <x v="0"/>
    <s v="F"/>
    <s v="I00-I99"/>
    <n v="31"/>
    <x v="8"/>
  </r>
  <r>
    <x v="2"/>
    <s v="45-64"/>
    <x v="0"/>
    <s v="F"/>
    <s v="J00-J99"/>
    <n v="11"/>
    <x v="4"/>
  </r>
  <r>
    <x v="2"/>
    <s v="45-64"/>
    <x v="0"/>
    <s v="F"/>
    <s v="K00-K93"/>
    <n v="8"/>
    <x v="9"/>
  </r>
  <r>
    <x v="2"/>
    <s v="45-64"/>
    <x v="0"/>
    <s v="F"/>
    <s v="N00-N99"/>
    <n v="1"/>
    <x v="11"/>
  </r>
  <r>
    <x v="2"/>
    <s v="45-64"/>
    <x v="0"/>
    <s v="F"/>
    <s v="R00-R99"/>
    <n v="10"/>
    <x v="5"/>
  </r>
  <r>
    <x v="2"/>
    <s v="45-64"/>
    <x v="0"/>
    <s v="F"/>
    <s v="V01-Y98"/>
    <n v="22"/>
    <x v="6"/>
  </r>
  <r>
    <x v="2"/>
    <s v="45-64"/>
    <x v="0"/>
    <s v="M"/>
    <s v="A00-B99"/>
    <n v="7"/>
    <x v="0"/>
  </r>
  <r>
    <x v="2"/>
    <s v="45-64"/>
    <x v="0"/>
    <s v="M"/>
    <s v="C00-D48"/>
    <n v="187"/>
    <x v="1"/>
  </r>
  <r>
    <x v="2"/>
    <s v="45-64"/>
    <x v="0"/>
    <s v="M"/>
    <s v="D50-D89"/>
    <n v="1"/>
    <x v="5"/>
  </r>
  <r>
    <x v="2"/>
    <s v="45-64"/>
    <x v="0"/>
    <s v="M"/>
    <s v="E00-E90"/>
    <n v="5"/>
    <x v="2"/>
  </r>
  <r>
    <x v="2"/>
    <s v="45-64"/>
    <x v="0"/>
    <s v="M"/>
    <s v="F00-F99"/>
    <n v="3"/>
    <x v="10"/>
  </r>
  <r>
    <x v="2"/>
    <s v="45-64"/>
    <x v="0"/>
    <s v="M"/>
    <s v="G00-G99"/>
    <n v="5"/>
    <x v="3"/>
  </r>
  <r>
    <x v="2"/>
    <s v="45-64"/>
    <x v="0"/>
    <s v="M"/>
    <s v="I00-I99"/>
    <n v="73"/>
    <x v="8"/>
  </r>
  <r>
    <x v="2"/>
    <s v="45-64"/>
    <x v="0"/>
    <s v="M"/>
    <s v="J00-J99"/>
    <n v="18"/>
    <x v="4"/>
  </r>
  <r>
    <x v="2"/>
    <s v="45-64"/>
    <x v="0"/>
    <s v="M"/>
    <s v="K00-K93"/>
    <n v="22"/>
    <x v="9"/>
  </r>
  <r>
    <x v="2"/>
    <s v="45-64"/>
    <x v="0"/>
    <s v="M"/>
    <s v="M00-M99"/>
    <n v="1"/>
    <x v="5"/>
  </r>
  <r>
    <x v="2"/>
    <s v="45-64"/>
    <x v="0"/>
    <s v="M"/>
    <s v="N00-N99"/>
    <n v="2"/>
    <x v="11"/>
  </r>
  <r>
    <x v="2"/>
    <s v="45-64"/>
    <x v="0"/>
    <s v="M"/>
    <s v="Q00-Q99"/>
    <n v="3"/>
    <x v="5"/>
  </r>
  <r>
    <x v="2"/>
    <s v="45-64"/>
    <x v="0"/>
    <s v="M"/>
    <s v="R00-R99"/>
    <n v="14"/>
    <x v="5"/>
  </r>
  <r>
    <x v="2"/>
    <s v="45-64"/>
    <x v="0"/>
    <s v="M"/>
    <s v="V01-Y98"/>
    <n v="51"/>
    <x v="6"/>
  </r>
  <r>
    <x v="2"/>
    <s v="65-74"/>
    <x v="1"/>
    <s v="F"/>
    <s v="A00-B99"/>
    <n v="3"/>
    <x v="0"/>
  </r>
  <r>
    <x v="2"/>
    <s v="65-74"/>
    <x v="1"/>
    <s v="F"/>
    <s v="C00-D48"/>
    <n v="124"/>
    <x v="1"/>
  </r>
  <r>
    <x v="2"/>
    <s v="65-74"/>
    <x v="1"/>
    <s v="F"/>
    <s v="D50-D89"/>
    <n v="1"/>
    <x v="5"/>
  </r>
  <r>
    <x v="2"/>
    <s v="65-74"/>
    <x v="1"/>
    <s v="F"/>
    <s v="E00-E90"/>
    <n v="7"/>
    <x v="2"/>
  </r>
  <r>
    <x v="2"/>
    <s v="65-74"/>
    <x v="1"/>
    <s v="F"/>
    <s v="F00-F99"/>
    <n v="2"/>
    <x v="10"/>
  </r>
  <r>
    <x v="2"/>
    <s v="65-74"/>
    <x v="1"/>
    <s v="F"/>
    <s v="G00-G99"/>
    <n v="14"/>
    <x v="3"/>
  </r>
  <r>
    <x v="2"/>
    <s v="65-74"/>
    <x v="1"/>
    <s v="F"/>
    <s v="I00-I99"/>
    <n v="64"/>
    <x v="8"/>
  </r>
  <r>
    <x v="2"/>
    <s v="65-74"/>
    <x v="1"/>
    <s v="F"/>
    <s v="J00-J99"/>
    <n v="17"/>
    <x v="4"/>
  </r>
  <r>
    <x v="2"/>
    <s v="65-74"/>
    <x v="1"/>
    <s v="F"/>
    <s v="K00-K93"/>
    <n v="10"/>
    <x v="9"/>
  </r>
  <r>
    <x v="2"/>
    <s v="65-74"/>
    <x v="1"/>
    <s v="F"/>
    <s v="M00-M99"/>
    <n v="1"/>
    <x v="5"/>
  </r>
  <r>
    <x v="2"/>
    <s v="65-74"/>
    <x v="1"/>
    <s v="F"/>
    <s v="N00-N99"/>
    <n v="3"/>
    <x v="11"/>
  </r>
  <r>
    <x v="2"/>
    <s v="65-74"/>
    <x v="1"/>
    <s v="F"/>
    <s v="R00-R99"/>
    <n v="5"/>
    <x v="5"/>
  </r>
  <r>
    <x v="2"/>
    <s v="65-74"/>
    <x v="1"/>
    <s v="F"/>
    <s v="V01-Y98"/>
    <n v="8"/>
    <x v="6"/>
  </r>
  <r>
    <x v="2"/>
    <s v="65-74"/>
    <x v="1"/>
    <s v="M"/>
    <s v="A00-B99"/>
    <n v="13"/>
    <x v="0"/>
  </r>
  <r>
    <x v="2"/>
    <s v="65-74"/>
    <x v="1"/>
    <s v="M"/>
    <s v="C00-D48"/>
    <n v="227"/>
    <x v="1"/>
  </r>
  <r>
    <x v="2"/>
    <s v="65-74"/>
    <x v="1"/>
    <s v="M"/>
    <s v="D50-D89"/>
    <n v="1"/>
    <x v="5"/>
  </r>
  <r>
    <x v="2"/>
    <s v="65-74"/>
    <x v="1"/>
    <s v="M"/>
    <s v="E00-E90"/>
    <n v="9"/>
    <x v="2"/>
  </r>
  <r>
    <x v="2"/>
    <s v="65-74"/>
    <x v="1"/>
    <s v="M"/>
    <s v="F00-F99"/>
    <n v="4"/>
    <x v="10"/>
  </r>
  <r>
    <x v="2"/>
    <s v="65-74"/>
    <x v="1"/>
    <s v="M"/>
    <s v="G00-G99"/>
    <n v="9"/>
    <x v="3"/>
  </r>
  <r>
    <x v="2"/>
    <s v="65-74"/>
    <x v="1"/>
    <s v="M"/>
    <s v="I00-I99"/>
    <n v="98"/>
    <x v="8"/>
  </r>
  <r>
    <x v="2"/>
    <s v="65-74"/>
    <x v="1"/>
    <s v="M"/>
    <s v="J00-J99"/>
    <n v="40"/>
    <x v="4"/>
  </r>
  <r>
    <x v="2"/>
    <s v="65-74"/>
    <x v="1"/>
    <s v="M"/>
    <s v="K00-K93"/>
    <n v="21"/>
    <x v="9"/>
  </r>
  <r>
    <x v="2"/>
    <s v="65-74"/>
    <x v="1"/>
    <s v="M"/>
    <s v="L00-L99"/>
    <n v="1"/>
    <x v="5"/>
  </r>
  <r>
    <x v="2"/>
    <s v="65-74"/>
    <x v="1"/>
    <s v="M"/>
    <s v="N00-N99"/>
    <n v="8"/>
    <x v="11"/>
  </r>
  <r>
    <x v="2"/>
    <s v="65-74"/>
    <x v="1"/>
    <s v="M"/>
    <s v="R00-R99"/>
    <n v="12"/>
    <x v="5"/>
  </r>
  <r>
    <x v="2"/>
    <s v="65-74"/>
    <x v="1"/>
    <s v="M"/>
    <s v="UNK"/>
    <n v="1"/>
    <x v="7"/>
  </r>
  <r>
    <x v="2"/>
    <s v="65-74"/>
    <x v="1"/>
    <s v="M"/>
    <s v="V01-Y98"/>
    <n v="17"/>
    <x v="6"/>
  </r>
  <r>
    <x v="2"/>
    <s v="75-84"/>
    <x v="1"/>
    <s v="F"/>
    <s v="A00-B99"/>
    <n v="14"/>
    <x v="0"/>
  </r>
  <r>
    <x v="2"/>
    <s v="75-84"/>
    <x v="1"/>
    <s v="F"/>
    <s v="C00-D48"/>
    <n v="186"/>
    <x v="1"/>
  </r>
  <r>
    <x v="2"/>
    <s v="75-84"/>
    <x v="1"/>
    <s v="F"/>
    <s v="D50-D89"/>
    <n v="2"/>
    <x v="5"/>
  </r>
  <r>
    <x v="2"/>
    <s v="75-84"/>
    <x v="1"/>
    <s v="F"/>
    <s v="E00-E90"/>
    <n v="23"/>
    <x v="2"/>
  </r>
  <r>
    <x v="2"/>
    <s v="75-84"/>
    <x v="1"/>
    <s v="F"/>
    <s v="F00-F99"/>
    <n v="44"/>
    <x v="10"/>
  </r>
  <r>
    <x v="2"/>
    <s v="75-84"/>
    <x v="1"/>
    <s v="F"/>
    <s v="G00-G99"/>
    <n v="32"/>
    <x v="3"/>
  </r>
  <r>
    <x v="2"/>
    <s v="75-84"/>
    <x v="1"/>
    <s v="F"/>
    <s v="I00-I99"/>
    <n v="228"/>
    <x v="8"/>
  </r>
  <r>
    <x v="2"/>
    <s v="75-84"/>
    <x v="1"/>
    <s v="F"/>
    <s v="J00-J99"/>
    <n v="58"/>
    <x v="4"/>
  </r>
  <r>
    <x v="2"/>
    <s v="75-84"/>
    <x v="1"/>
    <s v="F"/>
    <s v="K00-K93"/>
    <n v="30"/>
    <x v="9"/>
  </r>
  <r>
    <x v="2"/>
    <s v="75-84"/>
    <x v="1"/>
    <s v="F"/>
    <s v="L00-L99"/>
    <n v="1"/>
    <x v="5"/>
  </r>
  <r>
    <x v="2"/>
    <s v="75-84"/>
    <x v="1"/>
    <s v="F"/>
    <s v="M00-M99"/>
    <n v="2"/>
    <x v="5"/>
  </r>
  <r>
    <x v="2"/>
    <s v="75-84"/>
    <x v="1"/>
    <s v="F"/>
    <s v="N00-N99"/>
    <n v="18"/>
    <x v="11"/>
  </r>
  <r>
    <x v="2"/>
    <s v="75-84"/>
    <x v="1"/>
    <s v="F"/>
    <s v="R00-R99"/>
    <n v="33"/>
    <x v="5"/>
  </r>
  <r>
    <x v="2"/>
    <s v="75-84"/>
    <x v="1"/>
    <s v="F"/>
    <s v="V01-Y98"/>
    <n v="27"/>
    <x v="6"/>
  </r>
  <r>
    <x v="2"/>
    <s v="75-84"/>
    <x v="1"/>
    <s v="M"/>
    <s v="A00-B99"/>
    <n v="18"/>
    <x v="0"/>
  </r>
  <r>
    <x v="2"/>
    <s v="75-84"/>
    <x v="1"/>
    <s v="M"/>
    <s v="C00-D48"/>
    <n v="276"/>
    <x v="1"/>
  </r>
  <r>
    <x v="2"/>
    <s v="75-84"/>
    <x v="1"/>
    <s v="M"/>
    <s v="E00-E90"/>
    <n v="13"/>
    <x v="2"/>
  </r>
  <r>
    <x v="2"/>
    <s v="75-84"/>
    <x v="1"/>
    <s v="M"/>
    <s v="F00-F99"/>
    <n v="31"/>
    <x v="10"/>
  </r>
  <r>
    <x v="2"/>
    <s v="75-84"/>
    <x v="1"/>
    <s v="M"/>
    <s v="G00-G99"/>
    <n v="28"/>
    <x v="3"/>
  </r>
  <r>
    <x v="2"/>
    <s v="75-84"/>
    <x v="1"/>
    <s v="M"/>
    <s v="I00-I99"/>
    <n v="259"/>
    <x v="8"/>
  </r>
  <r>
    <x v="2"/>
    <s v="75-84"/>
    <x v="1"/>
    <s v="M"/>
    <s v="J00-J99"/>
    <n v="122"/>
    <x v="4"/>
  </r>
  <r>
    <x v="2"/>
    <s v="75-84"/>
    <x v="1"/>
    <s v="M"/>
    <s v="K00-K93"/>
    <n v="26"/>
    <x v="9"/>
  </r>
  <r>
    <x v="2"/>
    <s v="75-84"/>
    <x v="1"/>
    <s v="M"/>
    <s v="L00-L99"/>
    <n v="1"/>
    <x v="5"/>
  </r>
  <r>
    <x v="2"/>
    <s v="75-84"/>
    <x v="1"/>
    <s v="M"/>
    <s v="M00-M99"/>
    <n v="3"/>
    <x v="5"/>
  </r>
  <r>
    <x v="2"/>
    <s v="75-84"/>
    <x v="1"/>
    <s v="M"/>
    <s v="N00-N99"/>
    <n v="26"/>
    <x v="11"/>
  </r>
  <r>
    <x v="2"/>
    <s v="75-84"/>
    <x v="1"/>
    <s v="M"/>
    <s v="R00-R99"/>
    <n v="20"/>
    <x v="5"/>
  </r>
  <r>
    <x v="2"/>
    <s v="75-84"/>
    <x v="1"/>
    <s v="M"/>
    <s v="V01-Y98"/>
    <n v="32"/>
    <x v="6"/>
  </r>
  <r>
    <x v="2"/>
    <s v="85+"/>
    <x v="1"/>
    <s v="F"/>
    <s v="A00-B99"/>
    <n v="32"/>
    <x v="0"/>
  </r>
  <r>
    <x v="2"/>
    <s v="85+"/>
    <x v="1"/>
    <s v="F"/>
    <s v="C00-D48"/>
    <n v="153"/>
    <x v="1"/>
  </r>
  <r>
    <x v="2"/>
    <s v="85+"/>
    <x v="1"/>
    <s v="F"/>
    <s v="D50-D89"/>
    <n v="3"/>
    <x v="5"/>
  </r>
  <r>
    <x v="2"/>
    <s v="85+"/>
    <x v="1"/>
    <s v="F"/>
    <s v="E00-E90"/>
    <n v="34"/>
    <x v="2"/>
  </r>
  <r>
    <x v="2"/>
    <s v="85+"/>
    <x v="1"/>
    <s v="F"/>
    <s v="F00-F99"/>
    <n v="73"/>
    <x v="10"/>
  </r>
  <r>
    <x v="2"/>
    <s v="85+"/>
    <x v="1"/>
    <s v="F"/>
    <s v="G00-G99"/>
    <n v="48"/>
    <x v="3"/>
  </r>
  <r>
    <x v="2"/>
    <s v="85+"/>
    <x v="1"/>
    <s v="F"/>
    <s v="I00-I99"/>
    <n v="481"/>
    <x v="8"/>
  </r>
  <r>
    <x v="2"/>
    <s v="85+"/>
    <x v="1"/>
    <s v="F"/>
    <s v="J00-J99"/>
    <n v="122"/>
    <x v="4"/>
  </r>
  <r>
    <x v="2"/>
    <s v="85+"/>
    <x v="1"/>
    <s v="F"/>
    <s v="K00-K93"/>
    <n v="39"/>
    <x v="9"/>
  </r>
  <r>
    <x v="2"/>
    <s v="85+"/>
    <x v="1"/>
    <s v="F"/>
    <s v="L00-L99"/>
    <n v="1"/>
    <x v="5"/>
  </r>
  <r>
    <x v="2"/>
    <s v="85+"/>
    <x v="1"/>
    <s v="F"/>
    <s v="M00-M99"/>
    <n v="3"/>
    <x v="5"/>
  </r>
  <r>
    <x v="2"/>
    <s v="85+"/>
    <x v="1"/>
    <s v="F"/>
    <s v="N00-N99"/>
    <n v="41"/>
    <x v="11"/>
  </r>
  <r>
    <x v="2"/>
    <s v="85+"/>
    <x v="1"/>
    <s v="F"/>
    <s v="R00-R99"/>
    <n v="70"/>
    <x v="5"/>
  </r>
  <r>
    <x v="2"/>
    <s v="85+"/>
    <x v="1"/>
    <s v="F"/>
    <s v="V01-Y98"/>
    <n v="38"/>
    <x v="6"/>
  </r>
  <r>
    <x v="2"/>
    <s v="85+"/>
    <x v="1"/>
    <s v="M"/>
    <s v="A00-B99"/>
    <n v="13"/>
    <x v="0"/>
  </r>
  <r>
    <x v="2"/>
    <s v="85+"/>
    <x v="1"/>
    <s v="M"/>
    <s v="C00-D48"/>
    <n v="131"/>
    <x v="1"/>
  </r>
  <r>
    <x v="2"/>
    <s v="85+"/>
    <x v="1"/>
    <s v="M"/>
    <s v="D50-D89"/>
    <n v="2"/>
    <x v="5"/>
  </r>
  <r>
    <x v="2"/>
    <s v="85+"/>
    <x v="1"/>
    <s v="M"/>
    <s v="E00-E90"/>
    <n v="11"/>
    <x v="2"/>
  </r>
  <r>
    <x v="2"/>
    <s v="85+"/>
    <x v="1"/>
    <s v="M"/>
    <s v="F00-F99"/>
    <n v="33"/>
    <x v="10"/>
  </r>
  <r>
    <x v="2"/>
    <s v="85+"/>
    <x v="1"/>
    <s v="M"/>
    <s v="G00-G99"/>
    <n v="34"/>
    <x v="3"/>
  </r>
  <r>
    <x v="2"/>
    <s v="85+"/>
    <x v="1"/>
    <s v="M"/>
    <s v="I00-I99"/>
    <n v="238"/>
    <x v="8"/>
  </r>
  <r>
    <x v="2"/>
    <s v="85+"/>
    <x v="1"/>
    <s v="M"/>
    <s v="J00-J99"/>
    <n v="91"/>
    <x v="4"/>
  </r>
  <r>
    <x v="2"/>
    <s v="85+"/>
    <x v="1"/>
    <s v="M"/>
    <s v="K00-K93"/>
    <n v="31"/>
    <x v="9"/>
  </r>
  <r>
    <x v="2"/>
    <s v="85+"/>
    <x v="1"/>
    <s v="M"/>
    <s v="M00-M99"/>
    <n v="3"/>
    <x v="5"/>
  </r>
  <r>
    <x v="2"/>
    <s v="85+"/>
    <x v="1"/>
    <s v="M"/>
    <s v="N00-N99"/>
    <n v="26"/>
    <x v="11"/>
  </r>
  <r>
    <x v="2"/>
    <s v="85+"/>
    <x v="1"/>
    <s v="M"/>
    <s v="R00-R99"/>
    <n v="31"/>
    <x v="5"/>
  </r>
  <r>
    <x v="2"/>
    <s v="85+"/>
    <x v="1"/>
    <s v="M"/>
    <s v="V01-Y98"/>
    <n v="13"/>
    <x v="6"/>
  </r>
  <r>
    <x v="3"/>
    <s v="0-24"/>
    <x v="0"/>
    <s v="F"/>
    <s v="C00-D48"/>
    <n v="3"/>
    <x v="1"/>
  </r>
  <r>
    <x v="3"/>
    <s v="0-24"/>
    <x v="0"/>
    <s v="F"/>
    <s v="F00-F99"/>
    <n v="1"/>
    <x v="10"/>
  </r>
  <r>
    <x v="3"/>
    <s v="0-24"/>
    <x v="0"/>
    <s v="F"/>
    <s v="I00-I99"/>
    <n v="1"/>
    <x v="8"/>
  </r>
  <r>
    <x v="3"/>
    <s v="0-24"/>
    <x v="0"/>
    <s v="F"/>
    <s v="P00-P96"/>
    <n v="3"/>
    <x v="5"/>
  </r>
  <r>
    <x v="3"/>
    <s v="0-24"/>
    <x v="0"/>
    <s v="F"/>
    <s v="Q00-Q99"/>
    <n v="4"/>
    <x v="5"/>
  </r>
  <r>
    <x v="3"/>
    <s v="0-24"/>
    <x v="0"/>
    <s v="F"/>
    <s v="R00-R99"/>
    <n v="3"/>
    <x v="5"/>
  </r>
  <r>
    <x v="3"/>
    <s v="0-24"/>
    <x v="0"/>
    <s v="F"/>
    <s v="V01-Y98"/>
    <n v="6"/>
    <x v="6"/>
  </r>
  <r>
    <x v="3"/>
    <s v="0-24"/>
    <x v="0"/>
    <s v="M"/>
    <s v="A00-B99"/>
    <n v="1"/>
    <x v="0"/>
  </r>
  <r>
    <x v="3"/>
    <s v="0-24"/>
    <x v="0"/>
    <s v="M"/>
    <s v="C00-D48"/>
    <n v="1"/>
    <x v="1"/>
  </r>
  <r>
    <x v="3"/>
    <s v="0-24"/>
    <x v="0"/>
    <s v="M"/>
    <s v="E00-E90"/>
    <n v="2"/>
    <x v="2"/>
  </r>
  <r>
    <x v="3"/>
    <s v="0-24"/>
    <x v="0"/>
    <s v="M"/>
    <s v="J00-J99"/>
    <n v="1"/>
    <x v="4"/>
  </r>
  <r>
    <x v="3"/>
    <s v="0-24"/>
    <x v="0"/>
    <s v="M"/>
    <s v="K00-K93"/>
    <n v="1"/>
    <x v="9"/>
  </r>
  <r>
    <x v="3"/>
    <s v="0-24"/>
    <x v="0"/>
    <s v="M"/>
    <s v="P00-P96"/>
    <n v="6"/>
    <x v="5"/>
  </r>
  <r>
    <x v="3"/>
    <s v="0-24"/>
    <x v="0"/>
    <s v="M"/>
    <s v="Q00-Q99"/>
    <n v="8"/>
    <x v="5"/>
  </r>
  <r>
    <x v="3"/>
    <s v="0-24"/>
    <x v="0"/>
    <s v="M"/>
    <s v="R00-R99"/>
    <n v="2"/>
    <x v="5"/>
  </r>
  <r>
    <x v="3"/>
    <s v="0-24"/>
    <x v="0"/>
    <s v="M"/>
    <s v="V01-Y98"/>
    <n v="19"/>
    <x v="6"/>
  </r>
  <r>
    <x v="3"/>
    <s v="25-44"/>
    <x v="0"/>
    <s v="F"/>
    <s v="C00-D48"/>
    <n v="12"/>
    <x v="1"/>
  </r>
  <r>
    <x v="3"/>
    <s v="25-44"/>
    <x v="0"/>
    <s v="F"/>
    <s v="F00-F99"/>
    <n v="1"/>
    <x v="10"/>
  </r>
  <r>
    <x v="3"/>
    <s v="25-44"/>
    <x v="0"/>
    <s v="F"/>
    <s v="G00-G99"/>
    <n v="1"/>
    <x v="3"/>
  </r>
  <r>
    <x v="3"/>
    <s v="25-44"/>
    <x v="0"/>
    <s v="F"/>
    <s v="I00-I99"/>
    <n v="2"/>
    <x v="8"/>
  </r>
  <r>
    <x v="3"/>
    <s v="25-44"/>
    <x v="0"/>
    <s v="F"/>
    <s v="O00-O99"/>
    <n v="2"/>
    <x v="5"/>
  </r>
  <r>
    <x v="3"/>
    <s v="25-44"/>
    <x v="0"/>
    <s v="F"/>
    <s v="R00-R99"/>
    <n v="5"/>
    <x v="5"/>
  </r>
  <r>
    <x v="3"/>
    <s v="25-44"/>
    <x v="0"/>
    <s v="F"/>
    <s v="V01-Y98"/>
    <n v="6"/>
    <x v="6"/>
  </r>
  <r>
    <x v="3"/>
    <s v="25-44"/>
    <x v="0"/>
    <s v="M"/>
    <s v="A00-B99"/>
    <n v="1"/>
    <x v="0"/>
  </r>
  <r>
    <x v="3"/>
    <s v="25-44"/>
    <x v="0"/>
    <s v="M"/>
    <s v="C00-D48"/>
    <n v="15"/>
    <x v="1"/>
  </r>
  <r>
    <x v="3"/>
    <s v="25-44"/>
    <x v="0"/>
    <s v="M"/>
    <s v="D50-D89"/>
    <n v="1"/>
    <x v="5"/>
  </r>
  <r>
    <x v="3"/>
    <s v="25-44"/>
    <x v="0"/>
    <s v="M"/>
    <s v="E00-E90"/>
    <n v="2"/>
    <x v="2"/>
  </r>
  <r>
    <x v="3"/>
    <s v="25-44"/>
    <x v="0"/>
    <s v="M"/>
    <s v="F00-F99"/>
    <n v="1"/>
    <x v="10"/>
  </r>
  <r>
    <x v="3"/>
    <s v="25-44"/>
    <x v="0"/>
    <s v="M"/>
    <s v="G00-G99"/>
    <n v="2"/>
    <x v="3"/>
  </r>
  <r>
    <x v="3"/>
    <s v="25-44"/>
    <x v="0"/>
    <s v="M"/>
    <s v="I00-I99"/>
    <n v="5"/>
    <x v="8"/>
  </r>
  <r>
    <x v="3"/>
    <s v="25-44"/>
    <x v="0"/>
    <s v="M"/>
    <s v="K00-K93"/>
    <n v="3"/>
    <x v="9"/>
  </r>
  <r>
    <x v="3"/>
    <s v="25-44"/>
    <x v="0"/>
    <s v="M"/>
    <s v="N00-N99"/>
    <n v="1"/>
    <x v="11"/>
  </r>
  <r>
    <x v="3"/>
    <s v="25-44"/>
    <x v="0"/>
    <s v="M"/>
    <s v="Q00-Q99"/>
    <n v="1"/>
    <x v="5"/>
  </r>
  <r>
    <x v="3"/>
    <s v="25-44"/>
    <x v="0"/>
    <s v="M"/>
    <s v="R00-R99"/>
    <n v="2"/>
    <x v="5"/>
  </r>
  <r>
    <x v="3"/>
    <s v="25-44"/>
    <x v="0"/>
    <s v="M"/>
    <s v="V01-Y98"/>
    <n v="35"/>
    <x v="6"/>
  </r>
  <r>
    <x v="3"/>
    <s v="45-64"/>
    <x v="0"/>
    <s v="F"/>
    <s v="A00-B99"/>
    <n v="6"/>
    <x v="0"/>
  </r>
  <r>
    <x v="3"/>
    <s v="45-64"/>
    <x v="0"/>
    <s v="F"/>
    <s v="C00-D48"/>
    <n v="127"/>
    <x v="1"/>
  </r>
  <r>
    <x v="3"/>
    <s v="45-64"/>
    <x v="0"/>
    <s v="F"/>
    <s v="E00-E90"/>
    <n v="2"/>
    <x v="2"/>
  </r>
  <r>
    <x v="3"/>
    <s v="45-64"/>
    <x v="0"/>
    <s v="F"/>
    <s v="F00-F99"/>
    <n v="6"/>
    <x v="10"/>
  </r>
  <r>
    <x v="3"/>
    <s v="45-64"/>
    <x v="0"/>
    <s v="F"/>
    <s v="G00-G99"/>
    <n v="6"/>
    <x v="3"/>
  </r>
  <r>
    <x v="3"/>
    <s v="45-64"/>
    <x v="0"/>
    <s v="F"/>
    <s v="I00-I99"/>
    <n v="26"/>
    <x v="8"/>
  </r>
  <r>
    <x v="3"/>
    <s v="45-64"/>
    <x v="0"/>
    <s v="F"/>
    <s v="J00-J99"/>
    <n v="16"/>
    <x v="4"/>
  </r>
  <r>
    <x v="3"/>
    <s v="45-64"/>
    <x v="0"/>
    <s v="F"/>
    <s v="K00-K93"/>
    <n v="11"/>
    <x v="9"/>
  </r>
  <r>
    <x v="3"/>
    <s v="45-64"/>
    <x v="0"/>
    <s v="F"/>
    <s v="M00-M99"/>
    <n v="1"/>
    <x v="5"/>
  </r>
  <r>
    <x v="3"/>
    <s v="45-64"/>
    <x v="0"/>
    <s v="F"/>
    <s v="N00-N99"/>
    <n v="2"/>
    <x v="11"/>
  </r>
  <r>
    <x v="3"/>
    <s v="45-64"/>
    <x v="0"/>
    <s v="F"/>
    <s v="Q00-Q99"/>
    <n v="1"/>
    <x v="5"/>
  </r>
  <r>
    <x v="3"/>
    <s v="45-64"/>
    <x v="0"/>
    <s v="F"/>
    <s v="R00-R99"/>
    <n v="5"/>
    <x v="5"/>
  </r>
  <r>
    <x v="3"/>
    <s v="45-64"/>
    <x v="0"/>
    <s v="F"/>
    <s v="V01-Y98"/>
    <n v="23"/>
    <x v="6"/>
  </r>
  <r>
    <x v="3"/>
    <s v="45-64"/>
    <x v="0"/>
    <s v="M"/>
    <s v="A00-B99"/>
    <n v="7"/>
    <x v="0"/>
  </r>
  <r>
    <x v="3"/>
    <s v="45-64"/>
    <x v="0"/>
    <s v="M"/>
    <s v="C00-D48"/>
    <n v="169"/>
    <x v="1"/>
  </r>
  <r>
    <x v="3"/>
    <s v="45-64"/>
    <x v="0"/>
    <s v="M"/>
    <s v="D50-D89"/>
    <n v="1"/>
    <x v="5"/>
  </r>
  <r>
    <x v="3"/>
    <s v="45-64"/>
    <x v="0"/>
    <s v="M"/>
    <s v="E00-E90"/>
    <n v="8"/>
    <x v="2"/>
  </r>
  <r>
    <x v="3"/>
    <s v="45-64"/>
    <x v="0"/>
    <s v="M"/>
    <s v="F00-F99"/>
    <n v="7"/>
    <x v="10"/>
  </r>
  <r>
    <x v="3"/>
    <s v="45-64"/>
    <x v="0"/>
    <s v="M"/>
    <s v="G00-G99"/>
    <n v="13"/>
    <x v="3"/>
  </r>
  <r>
    <x v="3"/>
    <s v="45-64"/>
    <x v="0"/>
    <s v="M"/>
    <s v="I00-I99"/>
    <n v="65"/>
    <x v="8"/>
  </r>
  <r>
    <x v="3"/>
    <s v="45-64"/>
    <x v="0"/>
    <s v="M"/>
    <s v="J00-J99"/>
    <n v="10"/>
    <x v="4"/>
  </r>
  <r>
    <x v="3"/>
    <s v="45-64"/>
    <x v="0"/>
    <s v="M"/>
    <s v="K00-K93"/>
    <n v="33"/>
    <x v="9"/>
  </r>
  <r>
    <x v="3"/>
    <s v="45-64"/>
    <x v="0"/>
    <s v="M"/>
    <s v="M00-M99"/>
    <n v="1"/>
    <x v="5"/>
  </r>
  <r>
    <x v="3"/>
    <s v="45-64"/>
    <x v="0"/>
    <s v="M"/>
    <s v="N00-N99"/>
    <n v="3"/>
    <x v="11"/>
  </r>
  <r>
    <x v="3"/>
    <s v="45-64"/>
    <x v="0"/>
    <s v="M"/>
    <s v="R00-R99"/>
    <n v="21"/>
    <x v="5"/>
  </r>
  <r>
    <x v="3"/>
    <s v="45-64"/>
    <x v="0"/>
    <s v="M"/>
    <s v="V01-Y98"/>
    <n v="42"/>
    <x v="6"/>
  </r>
  <r>
    <x v="3"/>
    <s v="65-74"/>
    <x v="1"/>
    <s v="F"/>
    <s v="A00-B99"/>
    <n v="6"/>
    <x v="0"/>
  </r>
  <r>
    <x v="3"/>
    <s v="65-74"/>
    <x v="1"/>
    <s v="F"/>
    <s v="C00-D48"/>
    <n v="113"/>
    <x v="1"/>
  </r>
  <r>
    <x v="3"/>
    <s v="65-74"/>
    <x v="1"/>
    <s v="F"/>
    <s v="E00-E90"/>
    <n v="5"/>
    <x v="2"/>
  </r>
  <r>
    <x v="3"/>
    <s v="65-74"/>
    <x v="1"/>
    <s v="F"/>
    <s v="F00-F99"/>
    <n v="7"/>
    <x v="10"/>
  </r>
  <r>
    <x v="3"/>
    <s v="65-74"/>
    <x v="1"/>
    <s v="F"/>
    <s v="G00-G99"/>
    <n v="16"/>
    <x v="3"/>
  </r>
  <r>
    <x v="3"/>
    <s v="65-74"/>
    <x v="1"/>
    <s v="F"/>
    <s v="I00-I99"/>
    <n v="76"/>
    <x v="8"/>
  </r>
  <r>
    <x v="3"/>
    <s v="65-74"/>
    <x v="1"/>
    <s v="F"/>
    <s v="J00-J99"/>
    <n v="18"/>
    <x v="4"/>
  </r>
  <r>
    <x v="3"/>
    <s v="65-74"/>
    <x v="1"/>
    <s v="F"/>
    <s v="K00-K93"/>
    <n v="14"/>
    <x v="9"/>
  </r>
  <r>
    <x v="3"/>
    <s v="65-74"/>
    <x v="1"/>
    <s v="F"/>
    <s v="M00-M99"/>
    <n v="1"/>
    <x v="5"/>
  </r>
  <r>
    <x v="3"/>
    <s v="65-74"/>
    <x v="1"/>
    <s v="F"/>
    <s v="N00-N99"/>
    <n v="4"/>
    <x v="11"/>
  </r>
  <r>
    <x v="3"/>
    <s v="65-74"/>
    <x v="1"/>
    <s v="F"/>
    <s v="R00-R99"/>
    <n v="9"/>
    <x v="5"/>
  </r>
  <r>
    <x v="3"/>
    <s v="65-74"/>
    <x v="1"/>
    <s v="F"/>
    <s v="V01-Y98"/>
    <n v="15"/>
    <x v="6"/>
  </r>
  <r>
    <x v="3"/>
    <s v="65-74"/>
    <x v="1"/>
    <s v="M"/>
    <s v="A00-B99"/>
    <n v="13"/>
    <x v="0"/>
  </r>
  <r>
    <x v="3"/>
    <s v="65-74"/>
    <x v="1"/>
    <s v="M"/>
    <s v="C00-D48"/>
    <n v="189"/>
    <x v="1"/>
  </r>
  <r>
    <x v="3"/>
    <s v="65-74"/>
    <x v="1"/>
    <s v="M"/>
    <s v="D50-D89"/>
    <n v="1"/>
    <x v="5"/>
  </r>
  <r>
    <x v="3"/>
    <s v="65-74"/>
    <x v="1"/>
    <s v="M"/>
    <s v="E00-E90"/>
    <n v="8"/>
    <x v="2"/>
  </r>
  <r>
    <x v="3"/>
    <s v="65-74"/>
    <x v="1"/>
    <s v="M"/>
    <s v="F00-F99"/>
    <n v="11"/>
    <x v="10"/>
  </r>
  <r>
    <x v="3"/>
    <s v="65-74"/>
    <x v="1"/>
    <s v="M"/>
    <s v="G00-G99"/>
    <n v="16"/>
    <x v="3"/>
  </r>
  <r>
    <x v="3"/>
    <s v="65-74"/>
    <x v="1"/>
    <s v="M"/>
    <s v="I00-I99"/>
    <n v="107"/>
    <x v="8"/>
  </r>
  <r>
    <x v="3"/>
    <s v="65-74"/>
    <x v="1"/>
    <s v="M"/>
    <s v="J00-J99"/>
    <n v="35"/>
    <x v="4"/>
  </r>
  <r>
    <x v="3"/>
    <s v="65-74"/>
    <x v="1"/>
    <s v="M"/>
    <s v="K00-K93"/>
    <n v="24"/>
    <x v="9"/>
  </r>
  <r>
    <x v="3"/>
    <s v="65-74"/>
    <x v="1"/>
    <s v="M"/>
    <s v="L00-L99"/>
    <n v="2"/>
    <x v="5"/>
  </r>
  <r>
    <x v="3"/>
    <s v="65-74"/>
    <x v="1"/>
    <s v="M"/>
    <s v="M00-M99"/>
    <n v="1"/>
    <x v="5"/>
  </r>
  <r>
    <x v="3"/>
    <s v="65-74"/>
    <x v="1"/>
    <s v="M"/>
    <s v="N00-N99"/>
    <n v="5"/>
    <x v="11"/>
  </r>
  <r>
    <x v="3"/>
    <s v="65-74"/>
    <x v="1"/>
    <s v="M"/>
    <s v="Q00-Q99"/>
    <n v="1"/>
    <x v="5"/>
  </r>
  <r>
    <x v="3"/>
    <s v="65-74"/>
    <x v="1"/>
    <s v="M"/>
    <s v="R00-R99"/>
    <n v="18"/>
    <x v="5"/>
  </r>
  <r>
    <x v="3"/>
    <s v="65-74"/>
    <x v="1"/>
    <s v="M"/>
    <s v="V01-Y98"/>
    <n v="23"/>
    <x v="6"/>
  </r>
  <r>
    <x v="3"/>
    <s v="75-84"/>
    <x v="1"/>
    <s v="F"/>
    <s v="A00-B99"/>
    <n v="17"/>
    <x v="0"/>
  </r>
  <r>
    <x v="3"/>
    <s v="75-84"/>
    <x v="1"/>
    <s v="F"/>
    <s v="C00-D48"/>
    <n v="153"/>
    <x v="1"/>
  </r>
  <r>
    <x v="3"/>
    <s v="75-84"/>
    <x v="1"/>
    <s v="F"/>
    <s v="D50-D89"/>
    <n v="1"/>
    <x v="5"/>
  </r>
  <r>
    <x v="3"/>
    <s v="75-84"/>
    <x v="1"/>
    <s v="F"/>
    <s v="E00-E90"/>
    <n v="22"/>
    <x v="2"/>
  </r>
  <r>
    <x v="3"/>
    <s v="75-84"/>
    <x v="1"/>
    <s v="F"/>
    <s v="F00-F99"/>
    <n v="45"/>
    <x v="10"/>
  </r>
  <r>
    <x v="3"/>
    <s v="75-84"/>
    <x v="1"/>
    <s v="F"/>
    <s v="G00-G99"/>
    <n v="45"/>
    <x v="3"/>
  </r>
  <r>
    <x v="3"/>
    <s v="75-84"/>
    <x v="1"/>
    <s v="F"/>
    <s v="I00-I99"/>
    <n v="242"/>
    <x v="8"/>
  </r>
  <r>
    <x v="3"/>
    <s v="75-84"/>
    <x v="1"/>
    <s v="F"/>
    <s v="J00-J99"/>
    <n v="53"/>
    <x v="4"/>
  </r>
  <r>
    <x v="3"/>
    <s v="75-84"/>
    <x v="1"/>
    <s v="F"/>
    <s v="K00-K93"/>
    <n v="29"/>
    <x v="9"/>
  </r>
  <r>
    <x v="3"/>
    <s v="75-84"/>
    <x v="1"/>
    <s v="F"/>
    <s v="L00-L99"/>
    <n v="1"/>
    <x v="5"/>
  </r>
  <r>
    <x v="3"/>
    <s v="75-84"/>
    <x v="1"/>
    <s v="F"/>
    <s v="M00-M99"/>
    <n v="5"/>
    <x v="5"/>
  </r>
  <r>
    <x v="3"/>
    <s v="75-84"/>
    <x v="1"/>
    <s v="F"/>
    <s v="N00-N99"/>
    <n v="19"/>
    <x v="11"/>
  </r>
  <r>
    <x v="3"/>
    <s v="75-84"/>
    <x v="1"/>
    <s v="F"/>
    <s v="R00-R99"/>
    <n v="37"/>
    <x v="5"/>
  </r>
  <r>
    <x v="3"/>
    <s v="75-84"/>
    <x v="1"/>
    <s v="F"/>
    <s v="V01-Y98"/>
    <n v="22"/>
    <x v="6"/>
  </r>
  <r>
    <x v="3"/>
    <s v="75-84"/>
    <x v="1"/>
    <s v="M"/>
    <s v="A00-B99"/>
    <n v="25"/>
    <x v="0"/>
  </r>
  <r>
    <x v="3"/>
    <s v="75-84"/>
    <x v="1"/>
    <s v="M"/>
    <s v="C00-D48"/>
    <n v="278"/>
    <x v="1"/>
  </r>
  <r>
    <x v="3"/>
    <s v="75-84"/>
    <x v="1"/>
    <s v="M"/>
    <s v="D50-D89"/>
    <n v="3"/>
    <x v="5"/>
  </r>
  <r>
    <x v="3"/>
    <s v="75-84"/>
    <x v="1"/>
    <s v="M"/>
    <s v="E00-E90"/>
    <n v="26"/>
    <x v="2"/>
  </r>
  <r>
    <x v="3"/>
    <s v="75-84"/>
    <x v="1"/>
    <s v="M"/>
    <s v="F00-F99"/>
    <n v="28"/>
    <x v="10"/>
  </r>
  <r>
    <x v="3"/>
    <s v="75-84"/>
    <x v="1"/>
    <s v="M"/>
    <s v="G00-G99"/>
    <n v="50"/>
    <x v="3"/>
  </r>
  <r>
    <x v="3"/>
    <s v="75-84"/>
    <x v="1"/>
    <s v="M"/>
    <s v="I00-I99"/>
    <n v="248"/>
    <x v="8"/>
  </r>
  <r>
    <x v="3"/>
    <s v="75-84"/>
    <x v="1"/>
    <s v="M"/>
    <s v="J00-J99"/>
    <n v="79"/>
    <x v="4"/>
  </r>
  <r>
    <x v="3"/>
    <s v="75-84"/>
    <x v="1"/>
    <s v="M"/>
    <s v="K00-K93"/>
    <n v="41"/>
    <x v="9"/>
  </r>
  <r>
    <x v="3"/>
    <s v="75-84"/>
    <x v="1"/>
    <s v="M"/>
    <s v="L00-L99"/>
    <n v="2"/>
    <x v="5"/>
  </r>
  <r>
    <x v="3"/>
    <s v="75-84"/>
    <x v="1"/>
    <s v="M"/>
    <s v="M00-M99"/>
    <n v="1"/>
    <x v="5"/>
  </r>
  <r>
    <x v="3"/>
    <s v="75-84"/>
    <x v="1"/>
    <s v="M"/>
    <s v="N00-N99"/>
    <n v="15"/>
    <x v="11"/>
  </r>
  <r>
    <x v="3"/>
    <s v="75-84"/>
    <x v="1"/>
    <s v="M"/>
    <s v="Q00-Q99"/>
    <n v="1"/>
    <x v="5"/>
  </r>
  <r>
    <x v="3"/>
    <s v="75-84"/>
    <x v="1"/>
    <s v="M"/>
    <s v="R00-R99"/>
    <n v="27"/>
    <x v="5"/>
  </r>
  <r>
    <x v="3"/>
    <s v="75-84"/>
    <x v="1"/>
    <s v="M"/>
    <s v="V01-Y98"/>
    <n v="27"/>
    <x v="6"/>
  </r>
  <r>
    <x v="3"/>
    <s v="85+"/>
    <x v="1"/>
    <s v="F"/>
    <s v="A00-B99"/>
    <n v="22"/>
    <x v="0"/>
  </r>
  <r>
    <x v="3"/>
    <s v="85+"/>
    <x v="1"/>
    <s v="F"/>
    <s v="C00-D48"/>
    <n v="146"/>
    <x v="1"/>
  </r>
  <r>
    <x v="3"/>
    <s v="85+"/>
    <x v="1"/>
    <s v="F"/>
    <s v="D50-D89"/>
    <n v="7"/>
    <x v="5"/>
  </r>
  <r>
    <x v="3"/>
    <s v="85+"/>
    <x v="1"/>
    <s v="F"/>
    <s v="E00-E90"/>
    <n v="35"/>
    <x v="2"/>
  </r>
  <r>
    <x v="3"/>
    <s v="85+"/>
    <x v="1"/>
    <s v="F"/>
    <s v="F00-F99"/>
    <n v="105"/>
    <x v="10"/>
  </r>
  <r>
    <x v="3"/>
    <s v="85+"/>
    <x v="1"/>
    <s v="F"/>
    <s v="G00-G99"/>
    <n v="54"/>
    <x v="3"/>
  </r>
  <r>
    <x v="3"/>
    <s v="85+"/>
    <x v="1"/>
    <s v="F"/>
    <s v="I00-I99"/>
    <n v="495"/>
    <x v="8"/>
  </r>
  <r>
    <x v="3"/>
    <s v="85+"/>
    <x v="1"/>
    <s v="F"/>
    <s v="J00-J99"/>
    <n v="113"/>
    <x v="4"/>
  </r>
  <r>
    <x v="3"/>
    <s v="85+"/>
    <x v="1"/>
    <s v="F"/>
    <s v="K00-K93"/>
    <n v="61"/>
    <x v="9"/>
  </r>
  <r>
    <x v="3"/>
    <s v="85+"/>
    <x v="1"/>
    <s v="F"/>
    <s v="L00-L99"/>
    <n v="4"/>
    <x v="5"/>
  </r>
  <r>
    <x v="3"/>
    <s v="85+"/>
    <x v="1"/>
    <s v="F"/>
    <s v="M00-M99"/>
    <n v="6"/>
    <x v="5"/>
  </r>
  <r>
    <x v="3"/>
    <s v="85+"/>
    <x v="1"/>
    <s v="F"/>
    <s v="N00-N99"/>
    <n v="37"/>
    <x v="11"/>
  </r>
  <r>
    <x v="3"/>
    <s v="85+"/>
    <x v="1"/>
    <s v="F"/>
    <s v="R00-R99"/>
    <n v="85"/>
    <x v="5"/>
  </r>
  <r>
    <x v="3"/>
    <s v="85+"/>
    <x v="1"/>
    <s v="F"/>
    <s v="V01-Y98"/>
    <n v="49"/>
    <x v="6"/>
  </r>
  <r>
    <x v="3"/>
    <s v="85+"/>
    <x v="1"/>
    <s v="M"/>
    <s v="A00-B99"/>
    <n v="18"/>
    <x v="0"/>
  </r>
  <r>
    <x v="3"/>
    <s v="85+"/>
    <x v="1"/>
    <s v="M"/>
    <s v="C00-D48"/>
    <n v="162"/>
    <x v="1"/>
  </r>
  <r>
    <x v="3"/>
    <s v="85+"/>
    <x v="1"/>
    <s v="M"/>
    <s v="D50-D89"/>
    <n v="1"/>
    <x v="5"/>
  </r>
  <r>
    <x v="3"/>
    <s v="85+"/>
    <x v="1"/>
    <s v="M"/>
    <s v="E00-E90"/>
    <n v="10"/>
    <x v="2"/>
  </r>
  <r>
    <x v="3"/>
    <s v="85+"/>
    <x v="1"/>
    <s v="M"/>
    <s v="F00-F99"/>
    <n v="37"/>
    <x v="10"/>
  </r>
  <r>
    <x v="3"/>
    <s v="85+"/>
    <x v="1"/>
    <s v="M"/>
    <s v="G00-G99"/>
    <n v="26"/>
    <x v="3"/>
  </r>
  <r>
    <x v="3"/>
    <s v="85+"/>
    <x v="1"/>
    <s v="M"/>
    <s v="I00-I99"/>
    <n v="241"/>
    <x v="8"/>
  </r>
  <r>
    <x v="3"/>
    <s v="85+"/>
    <x v="1"/>
    <s v="M"/>
    <s v="J00-J99"/>
    <n v="89"/>
    <x v="4"/>
  </r>
  <r>
    <x v="3"/>
    <s v="85+"/>
    <x v="1"/>
    <s v="M"/>
    <s v="K00-K93"/>
    <n v="23"/>
    <x v="9"/>
  </r>
  <r>
    <x v="3"/>
    <s v="85+"/>
    <x v="1"/>
    <s v="M"/>
    <s v="L00-L99"/>
    <n v="1"/>
    <x v="5"/>
  </r>
  <r>
    <x v="3"/>
    <s v="85+"/>
    <x v="1"/>
    <s v="M"/>
    <s v="M00-M99"/>
    <n v="3"/>
    <x v="5"/>
  </r>
  <r>
    <x v="3"/>
    <s v="85+"/>
    <x v="1"/>
    <s v="M"/>
    <s v="N00-N99"/>
    <n v="17"/>
    <x v="11"/>
  </r>
  <r>
    <x v="3"/>
    <s v="85+"/>
    <x v="1"/>
    <s v="M"/>
    <s v="R00-R99"/>
    <n v="39"/>
    <x v="5"/>
  </r>
  <r>
    <x v="3"/>
    <s v="85+"/>
    <x v="1"/>
    <s v="M"/>
    <s v="V01-Y98"/>
    <n v="22"/>
    <x v="6"/>
  </r>
  <r>
    <x v="4"/>
    <s v="0-24"/>
    <x v="0"/>
    <s v="F"/>
    <s v="A00-B99"/>
    <n v="1"/>
    <x v="0"/>
  </r>
  <r>
    <x v="4"/>
    <s v="0-24"/>
    <x v="0"/>
    <s v="F"/>
    <s v="E00-E90"/>
    <n v="3"/>
    <x v="2"/>
  </r>
  <r>
    <x v="4"/>
    <s v="0-24"/>
    <x v="0"/>
    <s v="F"/>
    <s v="G00-G99"/>
    <n v="1"/>
    <x v="3"/>
  </r>
  <r>
    <x v="4"/>
    <s v="0-24"/>
    <x v="0"/>
    <s v="F"/>
    <s v="I00-I99"/>
    <n v="1"/>
    <x v="8"/>
  </r>
  <r>
    <x v="4"/>
    <s v="0-24"/>
    <x v="0"/>
    <s v="F"/>
    <s v="P00-P96"/>
    <n v="3"/>
    <x v="5"/>
  </r>
  <r>
    <x v="4"/>
    <s v="0-24"/>
    <x v="0"/>
    <s v="F"/>
    <s v="Q00-Q99"/>
    <n v="6"/>
    <x v="5"/>
  </r>
  <r>
    <x v="4"/>
    <s v="0-24"/>
    <x v="0"/>
    <s v="F"/>
    <s v="R00-R99"/>
    <n v="1"/>
    <x v="5"/>
  </r>
  <r>
    <x v="4"/>
    <s v="0-24"/>
    <x v="0"/>
    <s v="F"/>
    <s v="V01-Y98"/>
    <n v="4"/>
    <x v="6"/>
  </r>
  <r>
    <x v="4"/>
    <s v="0-24"/>
    <x v="0"/>
    <s v="M"/>
    <s v="C00-D48"/>
    <n v="2"/>
    <x v="1"/>
  </r>
  <r>
    <x v="4"/>
    <s v="0-24"/>
    <x v="0"/>
    <s v="M"/>
    <s v="D50-D89"/>
    <n v="1"/>
    <x v="5"/>
  </r>
  <r>
    <x v="4"/>
    <s v="0-24"/>
    <x v="0"/>
    <s v="M"/>
    <s v="I00-I99"/>
    <n v="1"/>
    <x v="8"/>
  </r>
  <r>
    <x v="4"/>
    <s v="0-24"/>
    <x v="0"/>
    <s v="M"/>
    <s v="J00-J99"/>
    <n v="1"/>
    <x v="4"/>
  </r>
  <r>
    <x v="4"/>
    <s v="0-24"/>
    <x v="0"/>
    <s v="M"/>
    <s v="K00-K93"/>
    <n v="1"/>
    <x v="9"/>
  </r>
  <r>
    <x v="4"/>
    <s v="0-24"/>
    <x v="0"/>
    <s v="M"/>
    <s v="P00-P96"/>
    <n v="4"/>
    <x v="5"/>
  </r>
  <r>
    <x v="4"/>
    <s v="0-24"/>
    <x v="0"/>
    <s v="M"/>
    <s v="R00-R99"/>
    <n v="1"/>
    <x v="5"/>
  </r>
  <r>
    <x v="4"/>
    <s v="0-24"/>
    <x v="0"/>
    <s v="M"/>
    <s v="V01-Y98"/>
    <n v="12"/>
    <x v="6"/>
  </r>
  <r>
    <x v="4"/>
    <s v="25-44"/>
    <x v="0"/>
    <s v="F"/>
    <s v="A00-B99"/>
    <n v="1"/>
    <x v="0"/>
  </r>
  <r>
    <x v="4"/>
    <s v="25-44"/>
    <x v="0"/>
    <s v="F"/>
    <s v="C00-D48"/>
    <n v="15"/>
    <x v="1"/>
  </r>
  <r>
    <x v="4"/>
    <s v="25-44"/>
    <x v="0"/>
    <s v="F"/>
    <s v="G00-G99"/>
    <n v="3"/>
    <x v="3"/>
  </r>
  <r>
    <x v="4"/>
    <s v="25-44"/>
    <x v="0"/>
    <s v="F"/>
    <s v="I00-I99"/>
    <n v="4"/>
    <x v="8"/>
  </r>
  <r>
    <x v="4"/>
    <s v="25-44"/>
    <x v="0"/>
    <s v="F"/>
    <s v="K00-K93"/>
    <n v="2"/>
    <x v="9"/>
  </r>
  <r>
    <x v="4"/>
    <s v="25-44"/>
    <x v="0"/>
    <s v="F"/>
    <s v="M00-M99"/>
    <n v="1"/>
    <x v="5"/>
  </r>
  <r>
    <x v="4"/>
    <s v="25-44"/>
    <x v="0"/>
    <s v="F"/>
    <s v="N00-N99"/>
    <n v="1"/>
    <x v="11"/>
  </r>
  <r>
    <x v="4"/>
    <s v="25-44"/>
    <x v="0"/>
    <s v="F"/>
    <s v="V01-Y98"/>
    <n v="18"/>
    <x v="6"/>
  </r>
  <r>
    <x v="4"/>
    <s v="25-44"/>
    <x v="0"/>
    <s v="M"/>
    <s v="C00-D48"/>
    <n v="6"/>
    <x v="1"/>
  </r>
  <r>
    <x v="4"/>
    <s v="25-44"/>
    <x v="0"/>
    <s v="M"/>
    <s v="F00-F99"/>
    <n v="1"/>
    <x v="10"/>
  </r>
  <r>
    <x v="4"/>
    <s v="25-44"/>
    <x v="0"/>
    <s v="M"/>
    <s v="I00-I99"/>
    <n v="6"/>
    <x v="8"/>
  </r>
  <r>
    <x v="4"/>
    <s v="25-44"/>
    <x v="0"/>
    <s v="M"/>
    <s v="K00-K93"/>
    <n v="2"/>
    <x v="9"/>
  </r>
  <r>
    <x v="4"/>
    <s v="25-44"/>
    <x v="0"/>
    <s v="M"/>
    <s v="R00-R99"/>
    <n v="5"/>
    <x v="5"/>
  </r>
  <r>
    <x v="4"/>
    <s v="25-44"/>
    <x v="0"/>
    <s v="M"/>
    <s v="V01-Y98"/>
    <n v="35"/>
    <x v="6"/>
  </r>
  <r>
    <x v="4"/>
    <s v="45-64"/>
    <x v="0"/>
    <s v="F"/>
    <s v="A00-B99"/>
    <n v="5"/>
    <x v="0"/>
  </r>
  <r>
    <x v="4"/>
    <s v="45-64"/>
    <x v="0"/>
    <s v="F"/>
    <s v="C00-D48"/>
    <n v="113"/>
    <x v="1"/>
  </r>
  <r>
    <x v="4"/>
    <s v="45-64"/>
    <x v="0"/>
    <s v="F"/>
    <s v="E00-E90"/>
    <n v="5"/>
    <x v="2"/>
  </r>
  <r>
    <x v="4"/>
    <s v="45-64"/>
    <x v="0"/>
    <s v="F"/>
    <s v="F00-F99"/>
    <n v="3"/>
    <x v="10"/>
  </r>
  <r>
    <x v="4"/>
    <s v="45-64"/>
    <x v="0"/>
    <s v="F"/>
    <s v="G00-G99"/>
    <n v="14"/>
    <x v="3"/>
  </r>
  <r>
    <x v="4"/>
    <s v="45-64"/>
    <x v="0"/>
    <s v="F"/>
    <s v="I00-I99"/>
    <n v="34"/>
    <x v="8"/>
  </r>
  <r>
    <x v="4"/>
    <s v="45-64"/>
    <x v="0"/>
    <s v="F"/>
    <s v="J00-J99"/>
    <n v="10"/>
    <x v="4"/>
  </r>
  <r>
    <x v="4"/>
    <s v="45-64"/>
    <x v="0"/>
    <s v="F"/>
    <s v="K00-K93"/>
    <n v="15"/>
    <x v="9"/>
  </r>
  <r>
    <x v="4"/>
    <s v="45-64"/>
    <x v="0"/>
    <s v="F"/>
    <s v="M00-M99"/>
    <n v="2"/>
    <x v="5"/>
  </r>
  <r>
    <x v="4"/>
    <s v="45-64"/>
    <x v="0"/>
    <s v="F"/>
    <s v="N00-N99"/>
    <n v="1"/>
    <x v="11"/>
  </r>
  <r>
    <x v="4"/>
    <s v="45-64"/>
    <x v="0"/>
    <s v="F"/>
    <s v="Q00-Q99"/>
    <n v="2"/>
    <x v="5"/>
  </r>
  <r>
    <x v="4"/>
    <s v="45-64"/>
    <x v="0"/>
    <s v="F"/>
    <s v="R00-R99"/>
    <n v="8"/>
    <x v="5"/>
  </r>
  <r>
    <x v="4"/>
    <s v="45-64"/>
    <x v="0"/>
    <s v="F"/>
    <s v="V01-Y98"/>
    <n v="25"/>
    <x v="6"/>
  </r>
  <r>
    <x v="4"/>
    <s v="45-64"/>
    <x v="0"/>
    <s v="M"/>
    <s v="A00-B99"/>
    <n v="8"/>
    <x v="0"/>
  </r>
  <r>
    <x v="4"/>
    <s v="45-64"/>
    <x v="0"/>
    <s v="M"/>
    <s v="C00-D48"/>
    <n v="158"/>
    <x v="1"/>
  </r>
  <r>
    <x v="4"/>
    <s v="45-64"/>
    <x v="0"/>
    <s v="M"/>
    <s v="D50-D89"/>
    <n v="1"/>
    <x v="5"/>
  </r>
  <r>
    <x v="4"/>
    <s v="45-64"/>
    <x v="0"/>
    <s v="M"/>
    <s v="E00-E90"/>
    <n v="10"/>
    <x v="2"/>
  </r>
  <r>
    <x v="4"/>
    <s v="45-64"/>
    <x v="0"/>
    <s v="M"/>
    <s v="F00-F99"/>
    <n v="5"/>
    <x v="10"/>
  </r>
  <r>
    <x v="4"/>
    <s v="45-64"/>
    <x v="0"/>
    <s v="M"/>
    <s v="G00-G99"/>
    <n v="12"/>
    <x v="3"/>
  </r>
  <r>
    <x v="4"/>
    <s v="45-64"/>
    <x v="0"/>
    <s v="M"/>
    <s v="I00-I99"/>
    <n v="70"/>
    <x v="8"/>
  </r>
  <r>
    <x v="4"/>
    <s v="45-64"/>
    <x v="0"/>
    <s v="M"/>
    <s v="J00-J99"/>
    <n v="13"/>
    <x v="4"/>
  </r>
  <r>
    <x v="4"/>
    <s v="45-64"/>
    <x v="0"/>
    <s v="M"/>
    <s v="K00-K93"/>
    <n v="27"/>
    <x v="9"/>
  </r>
  <r>
    <x v="4"/>
    <s v="45-64"/>
    <x v="0"/>
    <s v="M"/>
    <s v="M00-M99"/>
    <n v="2"/>
    <x v="5"/>
  </r>
  <r>
    <x v="4"/>
    <s v="45-64"/>
    <x v="0"/>
    <s v="M"/>
    <s v="N00-N99"/>
    <n v="1"/>
    <x v="11"/>
  </r>
  <r>
    <x v="4"/>
    <s v="45-64"/>
    <x v="0"/>
    <s v="M"/>
    <s v="Q00-Q99"/>
    <n v="3"/>
    <x v="5"/>
  </r>
  <r>
    <x v="4"/>
    <s v="45-64"/>
    <x v="0"/>
    <s v="M"/>
    <s v="R00-R99"/>
    <n v="14"/>
    <x v="5"/>
  </r>
  <r>
    <x v="4"/>
    <s v="45-64"/>
    <x v="0"/>
    <s v="M"/>
    <s v="V01-Y98"/>
    <n v="57"/>
    <x v="6"/>
  </r>
  <r>
    <x v="4"/>
    <s v="65-74"/>
    <x v="1"/>
    <s v="F"/>
    <s v="A00-B99"/>
    <n v="5"/>
    <x v="0"/>
  </r>
  <r>
    <x v="4"/>
    <s v="65-74"/>
    <x v="1"/>
    <s v="F"/>
    <s v="C00-D48"/>
    <n v="124"/>
    <x v="1"/>
  </r>
  <r>
    <x v="4"/>
    <s v="65-74"/>
    <x v="1"/>
    <s v="F"/>
    <s v="D50-D89"/>
    <n v="1"/>
    <x v="5"/>
  </r>
  <r>
    <x v="4"/>
    <s v="65-74"/>
    <x v="1"/>
    <s v="F"/>
    <s v="E00-E90"/>
    <n v="5"/>
    <x v="2"/>
  </r>
  <r>
    <x v="4"/>
    <s v="65-74"/>
    <x v="1"/>
    <s v="F"/>
    <s v="F00-F99"/>
    <n v="2"/>
    <x v="10"/>
  </r>
  <r>
    <x v="4"/>
    <s v="65-74"/>
    <x v="1"/>
    <s v="F"/>
    <s v="G00-G99"/>
    <n v="10"/>
    <x v="3"/>
  </r>
  <r>
    <x v="4"/>
    <s v="65-74"/>
    <x v="1"/>
    <s v="F"/>
    <s v="I00-I99"/>
    <n v="46"/>
    <x v="8"/>
  </r>
  <r>
    <x v="4"/>
    <s v="65-74"/>
    <x v="1"/>
    <s v="F"/>
    <s v="J00-J99"/>
    <n v="9"/>
    <x v="4"/>
  </r>
  <r>
    <x v="4"/>
    <s v="65-74"/>
    <x v="1"/>
    <s v="F"/>
    <s v="K00-K93"/>
    <n v="5"/>
    <x v="9"/>
  </r>
  <r>
    <x v="4"/>
    <s v="65-74"/>
    <x v="1"/>
    <s v="F"/>
    <s v="M00-M99"/>
    <n v="2"/>
    <x v="5"/>
  </r>
  <r>
    <x v="4"/>
    <s v="65-74"/>
    <x v="1"/>
    <s v="F"/>
    <s v="N00-N99"/>
    <n v="1"/>
    <x v="11"/>
  </r>
  <r>
    <x v="4"/>
    <s v="65-74"/>
    <x v="1"/>
    <s v="F"/>
    <s v="R00-R99"/>
    <n v="7"/>
    <x v="5"/>
  </r>
  <r>
    <x v="4"/>
    <s v="65-74"/>
    <x v="1"/>
    <s v="F"/>
    <s v="V01-Y98"/>
    <n v="8"/>
    <x v="6"/>
  </r>
  <r>
    <x v="4"/>
    <s v="65-74"/>
    <x v="1"/>
    <s v="M"/>
    <s v="A00-B99"/>
    <n v="6"/>
    <x v="0"/>
  </r>
  <r>
    <x v="4"/>
    <s v="65-74"/>
    <x v="1"/>
    <s v="M"/>
    <s v="C00-D48"/>
    <n v="223"/>
    <x v="1"/>
  </r>
  <r>
    <x v="4"/>
    <s v="65-74"/>
    <x v="1"/>
    <s v="M"/>
    <s v="D50-D89"/>
    <n v="2"/>
    <x v="5"/>
  </r>
  <r>
    <x v="4"/>
    <s v="65-74"/>
    <x v="1"/>
    <s v="M"/>
    <s v="E00-E90"/>
    <n v="12"/>
    <x v="2"/>
  </r>
  <r>
    <x v="4"/>
    <s v="65-74"/>
    <x v="1"/>
    <s v="M"/>
    <s v="F00-F99"/>
    <n v="13"/>
    <x v="10"/>
  </r>
  <r>
    <x v="4"/>
    <s v="65-74"/>
    <x v="1"/>
    <s v="M"/>
    <s v="G00-G99"/>
    <n v="20"/>
    <x v="3"/>
  </r>
  <r>
    <x v="4"/>
    <s v="65-74"/>
    <x v="1"/>
    <s v="M"/>
    <s v="I00-I99"/>
    <n v="91"/>
    <x v="8"/>
  </r>
  <r>
    <x v="4"/>
    <s v="65-74"/>
    <x v="1"/>
    <s v="M"/>
    <s v="J00-J99"/>
    <n v="32"/>
    <x v="4"/>
  </r>
  <r>
    <x v="4"/>
    <s v="65-74"/>
    <x v="1"/>
    <s v="M"/>
    <s v="K00-K93"/>
    <n v="28"/>
    <x v="9"/>
  </r>
  <r>
    <x v="4"/>
    <s v="65-74"/>
    <x v="1"/>
    <s v="M"/>
    <s v="L00-L99"/>
    <n v="1"/>
    <x v="5"/>
  </r>
  <r>
    <x v="4"/>
    <s v="65-74"/>
    <x v="1"/>
    <s v="M"/>
    <s v="M00-M99"/>
    <n v="5"/>
    <x v="5"/>
  </r>
  <r>
    <x v="4"/>
    <s v="65-74"/>
    <x v="1"/>
    <s v="M"/>
    <s v="N00-N99"/>
    <n v="6"/>
    <x v="11"/>
  </r>
  <r>
    <x v="4"/>
    <s v="65-74"/>
    <x v="1"/>
    <s v="M"/>
    <s v="R00-R99"/>
    <n v="20"/>
    <x v="5"/>
  </r>
  <r>
    <x v="4"/>
    <s v="65-74"/>
    <x v="1"/>
    <s v="M"/>
    <s v="V01-Y98"/>
    <n v="16"/>
    <x v="6"/>
  </r>
  <r>
    <x v="4"/>
    <s v="75-84"/>
    <x v="1"/>
    <s v="F"/>
    <s v="A00-B99"/>
    <n v="20"/>
    <x v="0"/>
  </r>
  <r>
    <x v="4"/>
    <s v="75-84"/>
    <x v="1"/>
    <s v="F"/>
    <s v="C00-D48"/>
    <n v="189"/>
    <x v="1"/>
  </r>
  <r>
    <x v="4"/>
    <s v="75-84"/>
    <x v="1"/>
    <s v="F"/>
    <s v="D50-D89"/>
    <n v="3"/>
    <x v="5"/>
  </r>
  <r>
    <x v="4"/>
    <s v="75-84"/>
    <x v="1"/>
    <s v="F"/>
    <s v="E00-E90"/>
    <n v="27"/>
    <x v="2"/>
  </r>
  <r>
    <x v="4"/>
    <s v="75-84"/>
    <x v="1"/>
    <s v="F"/>
    <s v="F00-F99"/>
    <n v="53"/>
    <x v="10"/>
  </r>
  <r>
    <x v="4"/>
    <s v="75-84"/>
    <x v="1"/>
    <s v="F"/>
    <s v="G00-G99"/>
    <n v="48"/>
    <x v="3"/>
  </r>
  <r>
    <x v="4"/>
    <s v="75-84"/>
    <x v="1"/>
    <s v="F"/>
    <s v="I00-I99"/>
    <n v="210"/>
    <x v="8"/>
  </r>
  <r>
    <x v="4"/>
    <s v="75-84"/>
    <x v="1"/>
    <s v="F"/>
    <s v="J00-J99"/>
    <n v="47"/>
    <x v="4"/>
  </r>
  <r>
    <x v="4"/>
    <s v="75-84"/>
    <x v="1"/>
    <s v="F"/>
    <s v="K00-K93"/>
    <n v="26"/>
    <x v="9"/>
  </r>
  <r>
    <x v="4"/>
    <s v="75-84"/>
    <x v="1"/>
    <s v="F"/>
    <s v="M00-M99"/>
    <n v="3"/>
    <x v="5"/>
  </r>
  <r>
    <x v="4"/>
    <s v="75-84"/>
    <x v="1"/>
    <s v="F"/>
    <s v="N00-N99"/>
    <n v="19"/>
    <x v="11"/>
  </r>
  <r>
    <x v="4"/>
    <s v="75-84"/>
    <x v="1"/>
    <s v="F"/>
    <s v="R00-R99"/>
    <n v="25"/>
    <x v="5"/>
  </r>
  <r>
    <x v="4"/>
    <s v="75-84"/>
    <x v="1"/>
    <s v="F"/>
    <s v="V01-Y98"/>
    <n v="27"/>
    <x v="6"/>
  </r>
  <r>
    <x v="4"/>
    <s v="75-84"/>
    <x v="1"/>
    <s v="M"/>
    <s v="A00-B99"/>
    <n v="14"/>
    <x v="0"/>
  </r>
  <r>
    <x v="4"/>
    <s v="75-84"/>
    <x v="1"/>
    <s v="M"/>
    <s v="C00-D48"/>
    <n v="300"/>
    <x v="1"/>
  </r>
  <r>
    <x v="4"/>
    <s v="75-84"/>
    <x v="1"/>
    <s v="M"/>
    <s v="E00-E90"/>
    <n v="14"/>
    <x v="2"/>
  </r>
  <r>
    <x v="4"/>
    <s v="75-84"/>
    <x v="1"/>
    <s v="M"/>
    <s v="F00-F99"/>
    <n v="34"/>
    <x v="10"/>
  </r>
  <r>
    <x v="4"/>
    <s v="75-84"/>
    <x v="1"/>
    <s v="M"/>
    <s v="G00-G99"/>
    <n v="45"/>
    <x v="3"/>
  </r>
  <r>
    <x v="4"/>
    <s v="75-84"/>
    <x v="1"/>
    <s v="M"/>
    <s v="I00-I99"/>
    <n v="250"/>
    <x v="8"/>
  </r>
  <r>
    <x v="4"/>
    <s v="75-84"/>
    <x v="1"/>
    <s v="M"/>
    <s v="J00-J99"/>
    <n v="77"/>
    <x v="4"/>
  </r>
  <r>
    <x v="4"/>
    <s v="75-84"/>
    <x v="1"/>
    <s v="M"/>
    <s v="K00-K93"/>
    <n v="25"/>
    <x v="9"/>
  </r>
  <r>
    <x v="4"/>
    <s v="75-84"/>
    <x v="1"/>
    <s v="M"/>
    <s v="L00-L99"/>
    <n v="2"/>
    <x v="5"/>
  </r>
  <r>
    <x v="4"/>
    <s v="75-84"/>
    <x v="1"/>
    <s v="M"/>
    <s v="M00-M99"/>
    <n v="4"/>
    <x v="5"/>
  </r>
  <r>
    <x v="4"/>
    <s v="75-84"/>
    <x v="1"/>
    <s v="M"/>
    <s v="N00-N99"/>
    <n v="20"/>
    <x v="11"/>
  </r>
  <r>
    <x v="4"/>
    <s v="75-84"/>
    <x v="1"/>
    <s v="M"/>
    <s v="Q00-Q99"/>
    <n v="1"/>
    <x v="5"/>
  </r>
  <r>
    <x v="4"/>
    <s v="75-84"/>
    <x v="1"/>
    <s v="M"/>
    <s v="R00-R99"/>
    <n v="13"/>
    <x v="5"/>
  </r>
  <r>
    <x v="4"/>
    <s v="75-84"/>
    <x v="1"/>
    <s v="M"/>
    <s v="V01-Y98"/>
    <n v="38"/>
    <x v="6"/>
  </r>
  <r>
    <x v="4"/>
    <s v="85+"/>
    <x v="1"/>
    <s v="F"/>
    <s v="A00-B99"/>
    <n v="30"/>
    <x v="0"/>
  </r>
  <r>
    <x v="4"/>
    <s v="85+"/>
    <x v="1"/>
    <s v="F"/>
    <s v="C00-D48"/>
    <n v="143"/>
    <x v="1"/>
  </r>
  <r>
    <x v="4"/>
    <s v="85+"/>
    <x v="1"/>
    <s v="F"/>
    <s v="D50-D89"/>
    <n v="3"/>
    <x v="5"/>
  </r>
  <r>
    <x v="4"/>
    <s v="85+"/>
    <x v="1"/>
    <s v="F"/>
    <s v="E00-E90"/>
    <n v="25"/>
    <x v="2"/>
  </r>
  <r>
    <x v="4"/>
    <s v="85+"/>
    <x v="1"/>
    <s v="F"/>
    <s v="F00-F99"/>
    <n v="103"/>
    <x v="10"/>
  </r>
  <r>
    <x v="4"/>
    <s v="85+"/>
    <x v="1"/>
    <s v="F"/>
    <s v="G00-G99"/>
    <n v="52"/>
    <x v="3"/>
  </r>
  <r>
    <x v="4"/>
    <s v="85+"/>
    <x v="1"/>
    <s v="F"/>
    <s v="I00-I99"/>
    <n v="460"/>
    <x v="8"/>
  </r>
  <r>
    <x v="4"/>
    <s v="85+"/>
    <x v="1"/>
    <s v="F"/>
    <s v="J00-J99"/>
    <n v="120"/>
    <x v="4"/>
  </r>
  <r>
    <x v="4"/>
    <s v="85+"/>
    <x v="1"/>
    <s v="F"/>
    <s v="K00-K93"/>
    <n v="40"/>
    <x v="9"/>
  </r>
  <r>
    <x v="4"/>
    <s v="85+"/>
    <x v="1"/>
    <s v="F"/>
    <s v="L00-L99"/>
    <n v="5"/>
    <x v="5"/>
  </r>
  <r>
    <x v="4"/>
    <s v="85+"/>
    <x v="1"/>
    <s v="F"/>
    <s v="M00-M99"/>
    <n v="7"/>
    <x v="5"/>
  </r>
  <r>
    <x v="4"/>
    <s v="85+"/>
    <x v="1"/>
    <s v="F"/>
    <s v="N00-N99"/>
    <n v="47"/>
    <x v="11"/>
  </r>
  <r>
    <x v="4"/>
    <s v="85+"/>
    <x v="1"/>
    <s v="F"/>
    <s v="R00-R99"/>
    <n v="86"/>
    <x v="5"/>
  </r>
  <r>
    <x v="4"/>
    <s v="85+"/>
    <x v="1"/>
    <s v="F"/>
    <s v="V01-Y98"/>
    <n v="32"/>
    <x v="6"/>
  </r>
  <r>
    <x v="4"/>
    <s v="85+"/>
    <x v="1"/>
    <s v="M"/>
    <s v="A00-B99"/>
    <n v="11"/>
    <x v="0"/>
  </r>
  <r>
    <x v="4"/>
    <s v="85+"/>
    <x v="1"/>
    <s v="M"/>
    <s v="C00-D48"/>
    <n v="129"/>
    <x v="1"/>
  </r>
  <r>
    <x v="4"/>
    <s v="85+"/>
    <x v="1"/>
    <s v="M"/>
    <s v="D50-D89"/>
    <n v="3"/>
    <x v="5"/>
  </r>
  <r>
    <x v="4"/>
    <s v="85+"/>
    <x v="1"/>
    <s v="M"/>
    <s v="E00-E90"/>
    <n v="16"/>
    <x v="2"/>
  </r>
  <r>
    <x v="4"/>
    <s v="85+"/>
    <x v="1"/>
    <s v="M"/>
    <s v="F00-F99"/>
    <n v="49"/>
    <x v="10"/>
  </r>
  <r>
    <x v="4"/>
    <s v="85+"/>
    <x v="1"/>
    <s v="M"/>
    <s v="G00-G99"/>
    <n v="32"/>
    <x v="3"/>
  </r>
  <r>
    <x v="4"/>
    <s v="85+"/>
    <x v="1"/>
    <s v="M"/>
    <s v="I00-I99"/>
    <n v="248"/>
    <x v="8"/>
  </r>
  <r>
    <x v="4"/>
    <s v="85+"/>
    <x v="1"/>
    <s v="M"/>
    <s v="J00-J99"/>
    <n v="107"/>
    <x v="4"/>
  </r>
  <r>
    <x v="4"/>
    <s v="85+"/>
    <x v="1"/>
    <s v="M"/>
    <s v="K00-K93"/>
    <n v="20"/>
    <x v="9"/>
  </r>
  <r>
    <x v="4"/>
    <s v="85+"/>
    <x v="1"/>
    <s v="M"/>
    <s v="L00-L99"/>
    <n v="4"/>
    <x v="5"/>
  </r>
  <r>
    <x v="4"/>
    <s v="85+"/>
    <x v="1"/>
    <s v="M"/>
    <s v="M00-M99"/>
    <n v="4"/>
    <x v="5"/>
  </r>
  <r>
    <x v="4"/>
    <s v="85+"/>
    <x v="1"/>
    <s v="M"/>
    <s v="N00-N99"/>
    <n v="19"/>
    <x v="11"/>
  </r>
  <r>
    <x v="4"/>
    <s v="85+"/>
    <x v="1"/>
    <s v="M"/>
    <s v="R00-R99"/>
    <n v="35"/>
    <x v="5"/>
  </r>
  <r>
    <x v="4"/>
    <s v="85+"/>
    <x v="1"/>
    <s v="M"/>
    <s v="V01-Y98"/>
    <n v="21"/>
    <x v="6"/>
  </r>
  <r>
    <x v="5"/>
    <s v="0-24"/>
    <x v="0"/>
    <s v="F"/>
    <s v="A00-B99"/>
    <n v="1"/>
    <x v="0"/>
  </r>
  <r>
    <x v="5"/>
    <s v="0-24"/>
    <x v="0"/>
    <s v="F"/>
    <s v="C00-D48"/>
    <n v="1"/>
    <x v="1"/>
  </r>
  <r>
    <x v="5"/>
    <s v="0-24"/>
    <x v="0"/>
    <s v="F"/>
    <s v="G00-G99"/>
    <n v="1"/>
    <x v="3"/>
  </r>
  <r>
    <x v="5"/>
    <s v="0-24"/>
    <x v="0"/>
    <s v="F"/>
    <s v="J00-J99"/>
    <n v="1"/>
    <x v="4"/>
  </r>
  <r>
    <x v="5"/>
    <s v="0-24"/>
    <x v="0"/>
    <s v="F"/>
    <s v="P00-P96"/>
    <n v="3"/>
    <x v="5"/>
  </r>
  <r>
    <x v="5"/>
    <s v="0-24"/>
    <x v="0"/>
    <s v="F"/>
    <s v="V01-Y98"/>
    <n v="2"/>
    <x v="6"/>
  </r>
  <r>
    <x v="5"/>
    <s v="0-24"/>
    <x v="0"/>
    <s v="M"/>
    <s v="C00-D48"/>
    <n v="3"/>
    <x v="1"/>
  </r>
  <r>
    <x v="5"/>
    <s v="0-24"/>
    <x v="0"/>
    <s v="M"/>
    <s v="G00-G99"/>
    <n v="2"/>
    <x v="3"/>
  </r>
  <r>
    <x v="5"/>
    <s v="0-24"/>
    <x v="0"/>
    <s v="M"/>
    <s v="K00-K93"/>
    <n v="1"/>
    <x v="9"/>
  </r>
  <r>
    <x v="5"/>
    <s v="0-24"/>
    <x v="0"/>
    <s v="M"/>
    <s v="P00-P96"/>
    <n v="5"/>
    <x v="5"/>
  </r>
  <r>
    <x v="5"/>
    <s v="0-24"/>
    <x v="0"/>
    <s v="M"/>
    <s v="Q00-Q99"/>
    <n v="2"/>
    <x v="5"/>
  </r>
  <r>
    <x v="5"/>
    <s v="0-24"/>
    <x v="0"/>
    <s v="M"/>
    <s v="R00-R99"/>
    <n v="1"/>
    <x v="5"/>
  </r>
  <r>
    <x v="5"/>
    <s v="0-24"/>
    <x v="0"/>
    <s v="M"/>
    <s v="V01-Y98"/>
    <n v="10"/>
    <x v="6"/>
  </r>
  <r>
    <x v="5"/>
    <s v="25-44"/>
    <x v="0"/>
    <s v="F"/>
    <s v="C00-D48"/>
    <n v="18"/>
    <x v="1"/>
  </r>
  <r>
    <x v="5"/>
    <s v="25-44"/>
    <x v="0"/>
    <s v="F"/>
    <s v="E00-E90"/>
    <n v="2"/>
    <x v="2"/>
  </r>
  <r>
    <x v="5"/>
    <s v="25-44"/>
    <x v="0"/>
    <s v="F"/>
    <s v="F00-F99"/>
    <n v="1"/>
    <x v="10"/>
  </r>
  <r>
    <x v="5"/>
    <s v="25-44"/>
    <x v="0"/>
    <s v="F"/>
    <s v="G00-G99"/>
    <n v="2"/>
    <x v="3"/>
  </r>
  <r>
    <x v="5"/>
    <s v="25-44"/>
    <x v="0"/>
    <s v="F"/>
    <s v="I00-I99"/>
    <n v="8"/>
    <x v="8"/>
  </r>
  <r>
    <x v="5"/>
    <s v="25-44"/>
    <x v="0"/>
    <s v="F"/>
    <s v="K00-K93"/>
    <n v="1"/>
    <x v="9"/>
  </r>
  <r>
    <x v="5"/>
    <s v="25-44"/>
    <x v="0"/>
    <s v="F"/>
    <s v="V01-Y98"/>
    <n v="13"/>
    <x v="6"/>
  </r>
  <r>
    <x v="5"/>
    <s v="25-44"/>
    <x v="0"/>
    <s v="M"/>
    <s v="C00-D48"/>
    <n v="11"/>
    <x v="1"/>
  </r>
  <r>
    <x v="5"/>
    <s v="25-44"/>
    <x v="0"/>
    <s v="M"/>
    <s v="E00-E90"/>
    <n v="1"/>
    <x v="2"/>
  </r>
  <r>
    <x v="5"/>
    <s v="25-44"/>
    <x v="0"/>
    <s v="M"/>
    <s v="G00-G99"/>
    <n v="1"/>
    <x v="3"/>
  </r>
  <r>
    <x v="5"/>
    <s v="25-44"/>
    <x v="0"/>
    <s v="M"/>
    <s v="I00-I99"/>
    <n v="2"/>
    <x v="8"/>
  </r>
  <r>
    <x v="5"/>
    <s v="25-44"/>
    <x v="0"/>
    <s v="M"/>
    <s v="K00-K93"/>
    <n v="3"/>
    <x v="9"/>
  </r>
  <r>
    <x v="5"/>
    <s v="25-44"/>
    <x v="0"/>
    <s v="M"/>
    <s v="Q00-Q99"/>
    <n v="1"/>
    <x v="5"/>
  </r>
  <r>
    <x v="5"/>
    <s v="25-44"/>
    <x v="0"/>
    <s v="M"/>
    <s v="R00-R99"/>
    <n v="6"/>
    <x v="5"/>
  </r>
  <r>
    <x v="5"/>
    <s v="25-44"/>
    <x v="0"/>
    <s v="M"/>
    <s v="V01-Y98"/>
    <n v="31"/>
    <x v="6"/>
  </r>
  <r>
    <x v="5"/>
    <s v="45-64"/>
    <x v="0"/>
    <s v="F"/>
    <s v="A00-B99"/>
    <n v="1"/>
    <x v="0"/>
  </r>
  <r>
    <x v="5"/>
    <s v="45-64"/>
    <x v="0"/>
    <s v="F"/>
    <s v="C00-D48"/>
    <n v="127"/>
    <x v="1"/>
  </r>
  <r>
    <x v="5"/>
    <s v="45-64"/>
    <x v="0"/>
    <s v="F"/>
    <s v="E00-E90"/>
    <n v="4"/>
    <x v="2"/>
  </r>
  <r>
    <x v="5"/>
    <s v="45-64"/>
    <x v="0"/>
    <s v="F"/>
    <s v="F00-F99"/>
    <n v="4"/>
    <x v="10"/>
  </r>
  <r>
    <x v="5"/>
    <s v="45-64"/>
    <x v="0"/>
    <s v="F"/>
    <s v="G00-G99"/>
    <n v="11"/>
    <x v="3"/>
  </r>
  <r>
    <x v="5"/>
    <s v="45-64"/>
    <x v="0"/>
    <s v="F"/>
    <s v="I00-I99"/>
    <n v="26"/>
    <x v="8"/>
  </r>
  <r>
    <x v="5"/>
    <s v="45-64"/>
    <x v="0"/>
    <s v="F"/>
    <s v="J00-J99"/>
    <n v="9"/>
    <x v="4"/>
  </r>
  <r>
    <x v="5"/>
    <s v="45-64"/>
    <x v="0"/>
    <s v="F"/>
    <s v="K00-K93"/>
    <n v="14"/>
    <x v="9"/>
  </r>
  <r>
    <x v="5"/>
    <s v="45-64"/>
    <x v="0"/>
    <s v="F"/>
    <s v="M00-M99"/>
    <n v="2"/>
    <x v="5"/>
  </r>
  <r>
    <x v="5"/>
    <s v="45-64"/>
    <x v="0"/>
    <s v="F"/>
    <s v="Q00-Q99"/>
    <n v="1"/>
    <x v="5"/>
  </r>
  <r>
    <x v="5"/>
    <s v="45-64"/>
    <x v="0"/>
    <s v="F"/>
    <s v="R00-R99"/>
    <n v="6"/>
    <x v="5"/>
  </r>
  <r>
    <x v="5"/>
    <s v="45-64"/>
    <x v="0"/>
    <s v="F"/>
    <s v="V01-Y98"/>
    <n v="25"/>
    <x v="6"/>
  </r>
  <r>
    <x v="5"/>
    <s v="45-64"/>
    <x v="0"/>
    <s v="M"/>
    <s v="A00-B99"/>
    <n v="6"/>
    <x v="0"/>
  </r>
  <r>
    <x v="5"/>
    <s v="45-64"/>
    <x v="0"/>
    <s v="M"/>
    <s v="C00-D48"/>
    <n v="158"/>
    <x v="1"/>
  </r>
  <r>
    <x v="5"/>
    <s v="45-64"/>
    <x v="0"/>
    <s v="M"/>
    <s v="E00-E90"/>
    <n v="13"/>
    <x v="2"/>
  </r>
  <r>
    <x v="5"/>
    <s v="45-64"/>
    <x v="0"/>
    <s v="M"/>
    <s v="F00-F99"/>
    <n v="7"/>
    <x v="10"/>
  </r>
  <r>
    <x v="5"/>
    <s v="45-64"/>
    <x v="0"/>
    <s v="M"/>
    <s v="G00-G99"/>
    <n v="12"/>
    <x v="3"/>
  </r>
  <r>
    <x v="5"/>
    <s v="45-64"/>
    <x v="0"/>
    <s v="M"/>
    <s v="I00-I99"/>
    <n v="65"/>
    <x v="8"/>
  </r>
  <r>
    <x v="5"/>
    <s v="45-64"/>
    <x v="0"/>
    <s v="M"/>
    <s v="J00-J99"/>
    <n v="14"/>
    <x v="4"/>
  </r>
  <r>
    <x v="5"/>
    <s v="45-64"/>
    <x v="0"/>
    <s v="M"/>
    <s v="K00-K93"/>
    <n v="32"/>
    <x v="9"/>
  </r>
  <r>
    <x v="5"/>
    <s v="45-64"/>
    <x v="0"/>
    <s v="M"/>
    <s v="L00-L99"/>
    <n v="1"/>
    <x v="5"/>
  </r>
  <r>
    <x v="5"/>
    <s v="45-64"/>
    <x v="0"/>
    <s v="M"/>
    <s v="N00-N99"/>
    <n v="1"/>
    <x v="11"/>
  </r>
  <r>
    <x v="5"/>
    <s v="45-64"/>
    <x v="0"/>
    <s v="M"/>
    <s v="R00-R99"/>
    <n v="17"/>
    <x v="5"/>
  </r>
  <r>
    <x v="5"/>
    <s v="45-64"/>
    <x v="0"/>
    <s v="M"/>
    <s v="V01-Y98"/>
    <n v="46"/>
    <x v="6"/>
  </r>
  <r>
    <x v="5"/>
    <s v="65-74"/>
    <x v="1"/>
    <s v="F"/>
    <s v="A00-B99"/>
    <n v="3"/>
    <x v="0"/>
  </r>
  <r>
    <x v="5"/>
    <s v="65-74"/>
    <x v="1"/>
    <s v="F"/>
    <s v="C00-D48"/>
    <n v="141"/>
    <x v="1"/>
  </r>
  <r>
    <x v="5"/>
    <s v="65-74"/>
    <x v="1"/>
    <s v="F"/>
    <s v="E00-E90"/>
    <n v="3"/>
    <x v="2"/>
  </r>
  <r>
    <x v="5"/>
    <s v="65-74"/>
    <x v="1"/>
    <s v="F"/>
    <s v="F00-F99"/>
    <n v="5"/>
    <x v="10"/>
  </r>
  <r>
    <x v="5"/>
    <s v="65-74"/>
    <x v="1"/>
    <s v="F"/>
    <s v="G00-G99"/>
    <n v="7"/>
    <x v="3"/>
  </r>
  <r>
    <x v="5"/>
    <s v="65-74"/>
    <x v="1"/>
    <s v="F"/>
    <s v="I00-I99"/>
    <n v="49"/>
    <x v="8"/>
  </r>
  <r>
    <x v="5"/>
    <s v="65-74"/>
    <x v="1"/>
    <s v="F"/>
    <s v="J00-J99"/>
    <n v="15"/>
    <x v="4"/>
  </r>
  <r>
    <x v="5"/>
    <s v="65-74"/>
    <x v="1"/>
    <s v="F"/>
    <s v="K00-K93"/>
    <n v="12"/>
    <x v="9"/>
  </r>
  <r>
    <x v="5"/>
    <s v="65-74"/>
    <x v="1"/>
    <s v="F"/>
    <s v="L00-L99"/>
    <n v="1"/>
    <x v="5"/>
  </r>
  <r>
    <x v="5"/>
    <s v="65-74"/>
    <x v="1"/>
    <s v="F"/>
    <s v="M00-M99"/>
    <n v="4"/>
    <x v="5"/>
  </r>
  <r>
    <x v="5"/>
    <s v="65-74"/>
    <x v="1"/>
    <s v="F"/>
    <s v="N00-N99"/>
    <n v="2"/>
    <x v="11"/>
  </r>
  <r>
    <x v="5"/>
    <s v="65-74"/>
    <x v="1"/>
    <s v="F"/>
    <s v="R00-R99"/>
    <n v="4"/>
    <x v="5"/>
  </r>
  <r>
    <x v="5"/>
    <s v="65-74"/>
    <x v="1"/>
    <s v="F"/>
    <s v="V01-Y98"/>
    <n v="7"/>
    <x v="6"/>
  </r>
  <r>
    <x v="5"/>
    <s v="65-74"/>
    <x v="1"/>
    <s v="M"/>
    <s v="A00-B99"/>
    <n v="4"/>
    <x v="0"/>
  </r>
  <r>
    <x v="5"/>
    <s v="65-74"/>
    <x v="1"/>
    <s v="M"/>
    <s v="C00-D48"/>
    <n v="221"/>
    <x v="1"/>
  </r>
  <r>
    <x v="5"/>
    <s v="65-74"/>
    <x v="1"/>
    <s v="M"/>
    <s v="D50-D89"/>
    <n v="3"/>
    <x v="5"/>
  </r>
  <r>
    <x v="5"/>
    <s v="65-74"/>
    <x v="1"/>
    <s v="M"/>
    <s v="E00-E90"/>
    <n v="11"/>
    <x v="2"/>
  </r>
  <r>
    <x v="5"/>
    <s v="65-74"/>
    <x v="1"/>
    <s v="M"/>
    <s v="F00-F99"/>
    <n v="12"/>
    <x v="10"/>
  </r>
  <r>
    <x v="5"/>
    <s v="65-74"/>
    <x v="1"/>
    <s v="M"/>
    <s v="G00-G99"/>
    <n v="7"/>
    <x v="3"/>
  </r>
  <r>
    <x v="5"/>
    <s v="65-74"/>
    <x v="1"/>
    <s v="M"/>
    <s v="I00-I99"/>
    <n v="102"/>
    <x v="8"/>
  </r>
  <r>
    <x v="5"/>
    <s v="65-74"/>
    <x v="1"/>
    <s v="M"/>
    <s v="J00-J99"/>
    <n v="31"/>
    <x v="4"/>
  </r>
  <r>
    <x v="5"/>
    <s v="65-74"/>
    <x v="1"/>
    <s v="M"/>
    <s v="K00-K93"/>
    <n v="15"/>
    <x v="9"/>
  </r>
  <r>
    <x v="5"/>
    <s v="65-74"/>
    <x v="1"/>
    <s v="M"/>
    <s v="M00-M99"/>
    <n v="1"/>
    <x v="5"/>
  </r>
  <r>
    <x v="5"/>
    <s v="65-74"/>
    <x v="1"/>
    <s v="M"/>
    <s v="N00-N99"/>
    <n v="2"/>
    <x v="11"/>
  </r>
  <r>
    <x v="5"/>
    <s v="65-74"/>
    <x v="1"/>
    <s v="M"/>
    <s v="R00-R99"/>
    <n v="17"/>
    <x v="5"/>
  </r>
  <r>
    <x v="5"/>
    <s v="65-74"/>
    <x v="1"/>
    <s v="M"/>
    <s v="V01-Y98"/>
    <n v="26"/>
    <x v="6"/>
  </r>
  <r>
    <x v="5"/>
    <s v="75-84"/>
    <x v="1"/>
    <s v="F"/>
    <s v="A00-B99"/>
    <n v="14"/>
    <x v="0"/>
  </r>
  <r>
    <x v="5"/>
    <s v="75-84"/>
    <x v="1"/>
    <s v="F"/>
    <s v="C00-D48"/>
    <n v="201"/>
    <x v="1"/>
  </r>
  <r>
    <x v="5"/>
    <s v="75-84"/>
    <x v="1"/>
    <s v="F"/>
    <s v="D50-D89"/>
    <n v="4"/>
    <x v="5"/>
  </r>
  <r>
    <x v="5"/>
    <s v="75-84"/>
    <x v="1"/>
    <s v="F"/>
    <s v="E00-E90"/>
    <n v="18"/>
    <x v="2"/>
  </r>
  <r>
    <x v="5"/>
    <s v="75-84"/>
    <x v="1"/>
    <s v="F"/>
    <s v="F00-F99"/>
    <n v="30"/>
    <x v="10"/>
  </r>
  <r>
    <x v="5"/>
    <s v="75-84"/>
    <x v="1"/>
    <s v="F"/>
    <s v="G00-G99"/>
    <n v="37"/>
    <x v="3"/>
  </r>
  <r>
    <x v="5"/>
    <s v="75-84"/>
    <x v="1"/>
    <s v="F"/>
    <s v="H60-H95"/>
    <n v="1"/>
    <x v="5"/>
  </r>
  <r>
    <x v="5"/>
    <s v="75-84"/>
    <x v="1"/>
    <s v="F"/>
    <s v="I00-I99"/>
    <n v="187"/>
    <x v="8"/>
  </r>
  <r>
    <x v="5"/>
    <s v="75-84"/>
    <x v="1"/>
    <s v="F"/>
    <s v="J00-J99"/>
    <n v="52"/>
    <x v="4"/>
  </r>
  <r>
    <x v="5"/>
    <s v="75-84"/>
    <x v="1"/>
    <s v="F"/>
    <s v="K00-K93"/>
    <n v="30"/>
    <x v="9"/>
  </r>
  <r>
    <x v="5"/>
    <s v="75-84"/>
    <x v="1"/>
    <s v="F"/>
    <s v="L00-L99"/>
    <n v="1"/>
    <x v="5"/>
  </r>
  <r>
    <x v="5"/>
    <s v="75-84"/>
    <x v="1"/>
    <s v="F"/>
    <s v="M00-M99"/>
    <n v="4"/>
    <x v="5"/>
  </r>
  <r>
    <x v="5"/>
    <s v="75-84"/>
    <x v="1"/>
    <s v="F"/>
    <s v="N00-N99"/>
    <n v="14"/>
    <x v="11"/>
  </r>
  <r>
    <x v="5"/>
    <s v="75-84"/>
    <x v="1"/>
    <s v="F"/>
    <s v="R00-R99"/>
    <n v="21"/>
    <x v="5"/>
  </r>
  <r>
    <x v="5"/>
    <s v="75-84"/>
    <x v="1"/>
    <s v="F"/>
    <s v="V01-Y98"/>
    <n v="25"/>
    <x v="6"/>
  </r>
  <r>
    <x v="5"/>
    <s v="75-84"/>
    <x v="1"/>
    <s v="M"/>
    <s v="A00-B99"/>
    <n v="22"/>
    <x v="0"/>
  </r>
  <r>
    <x v="5"/>
    <s v="75-84"/>
    <x v="1"/>
    <s v="M"/>
    <s v="C00-D48"/>
    <n v="258"/>
    <x v="1"/>
  </r>
  <r>
    <x v="5"/>
    <s v="75-84"/>
    <x v="1"/>
    <s v="M"/>
    <s v="D50-D89"/>
    <n v="3"/>
    <x v="5"/>
  </r>
  <r>
    <x v="5"/>
    <s v="75-84"/>
    <x v="1"/>
    <s v="M"/>
    <s v="E00-E90"/>
    <n v="14"/>
    <x v="2"/>
  </r>
  <r>
    <x v="5"/>
    <s v="75-84"/>
    <x v="1"/>
    <s v="M"/>
    <s v="F00-F99"/>
    <n v="28"/>
    <x v="10"/>
  </r>
  <r>
    <x v="5"/>
    <s v="75-84"/>
    <x v="1"/>
    <s v="M"/>
    <s v="G00-G99"/>
    <n v="38"/>
    <x v="3"/>
  </r>
  <r>
    <x v="5"/>
    <s v="75-84"/>
    <x v="1"/>
    <s v="M"/>
    <s v="I00-I99"/>
    <n v="210"/>
    <x v="8"/>
  </r>
  <r>
    <x v="5"/>
    <s v="75-84"/>
    <x v="1"/>
    <s v="M"/>
    <s v="J00-J99"/>
    <n v="90"/>
    <x v="4"/>
  </r>
  <r>
    <x v="5"/>
    <s v="75-84"/>
    <x v="1"/>
    <s v="M"/>
    <s v="K00-K93"/>
    <n v="26"/>
    <x v="9"/>
  </r>
  <r>
    <x v="5"/>
    <s v="75-84"/>
    <x v="1"/>
    <s v="M"/>
    <s v="L00-L99"/>
    <n v="2"/>
    <x v="5"/>
  </r>
  <r>
    <x v="5"/>
    <s v="75-84"/>
    <x v="1"/>
    <s v="M"/>
    <s v="M00-M99"/>
    <n v="4"/>
    <x v="5"/>
  </r>
  <r>
    <x v="5"/>
    <s v="75-84"/>
    <x v="1"/>
    <s v="M"/>
    <s v="N00-N99"/>
    <n v="17"/>
    <x v="11"/>
  </r>
  <r>
    <x v="5"/>
    <s v="75-84"/>
    <x v="1"/>
    <s v="M"/>
    <s v="Q00-Q99"/>
    <n v="1"/>
    <x v="5"/>
  </r>
  <r>
    <x v="5"/>
    <s v="75-84"/>
    <x v="1"/>
    <s v="M"/>
    <s v="R00-R99"/>
    <n v="27"/>
    <x v="5"/>
  </r>
  <r>
    <x v="5"/>
    <s v="75-84"/>
    <x v="1"/>
    <s v="M"/>
    <s v="V01-Y98"/>
    <n v="23"/>
    <x v="6"/>
  </r>
  <r>
    <x v="5"/>
    <s v="85+"/>
    <x v="1"/>
    <s v="F"/>
    <s v="A00-B99"/>
    <n v="25"/>
    <x v="0"/>
  </r>
  <r>
    <x v="5"/>
    <s v="85+"/>
    <x v="1"/>
    <s v="F"/>
    <s v="C00-D48"/>
    <n v="172"/>
    <x v="1"/>
  </r>
  <r>
    <x v="5"/>
    <s v="85+"/>
    <x v="1"/>
    <s v="F"/>
    <s v="D50-D89"/>
    <n v="5"/>
    <x v="5"/>
  </r>
  <r>
    <x v="5"/>
    <s v="85+"/>
    <x v="1"/>
    <s v="F"/>
    <s v="E00-E90"/>
    <n v="30"/>
    <x v="2"/>
  </r>
  <r>
    <x v="5"/>
    <s v="85+"/>
    <x v="1"/>
    <s v="F"/>
    <s v="F00-F99"/>
    <n v="111"/>
    <x v="10"/>
  </r>
  <r>
    <x v="5"/>
    <s v="85+"/>
    <x v="1"/>
    <s v="F"/>
    <s v="G00-G99"/>
    <n v="51"/>
    <x v="3"/>
  </r>
  <r>
    <x v="5"/>
    <s v="85+"/>
    <x v="1"/>
    <s v="F"/>
    <s v="I00-I99"/>
    <n v="474"/>
    <x v="8"/>
  </r>
  <r>
    <x v="5"/>
    <s v="85+"/>
    <x v="1"/>
    <s v="F"/>
    <s v="J00-J99"/>
    <n v="109"/>
    <x v="4"/>
  </r>
  <r>
    <x v="5"/>
    <s v="85+"/>
    <x v="1"/>
    <s v="F"/>
    <s v="K00-K93"/>
    <n v="36"/>
    <x v="9"/>
  </r>
  <r>
    <x v="5"/>
    <s v="85+"/>
    <x v="1"/>
    <s v="F"/>
    <s v="L00-L99"/>
    <n v="5"/>
    <x v="5"/>
  </r>
  <r>
    <x v="5"/>
    <s v="85+"/>
    <x v="1"/>
    <s v="F"/>
    <s v="M00-M99"/>
    <n v="5"/>
    <x v="5"/>
  </r>
  <r>
    <x v="5"/>
    <s v="85+"/>
    <x v="1"/>
    <s v="F"/>
    <s v="N00-N99"/>
    <n v="39"/>
    <x v="11"/>
  </r>
  <r>
    <x v="5"/>
    <s v="85+"/>
    <x v="1"/>
    <s v="F"/>
    <s v="R00-R99"/>
    <n v="98"/>
    <x v="5"/>
  </r>
  <r>
    <x v="5"/>
    <s v="85+"/>
    <x v="1"/>
    <s v="F"/>
    <s v="V01-Y98"/>
    <n v="41"/>
    <x v="6"/>
  </r>
  <r>
    <x v="5"/>
    <s v="85+"/>
    <x v="1"/>
    <s v="M"/>
    <s v="A00-B99"/>
    <n v="15"/>
    <x v="0"/>
  </r>
  <r>
    <x v="5"/>
    <s v="85+"/>
    <x v="1"/>
    <s v="M"/>
    <s v="C00-D48"/>
    <n v="138"/>
    <x v="1"/>
  </r>
  <r>
    <x v="5"/>
    <s v="85+"/>
    <x v="1"/>
    <s v="M"/>
    <s v="D50-D89"/>
    <n v="2"/>
    <x v="5"/>
  </r>
  <r>
    <x v="5"/>
    <s v="85+"/>
    <x v="1"/>
    <s v="M"/>
    <s v="E00-E90"/>
    <n v="8"/>
    <x v="2"/>
  </r>
  <r>
    <x v="5"/>
    <s v="85+"/>
    <x v="1"/>
    <s v="M"/>
    <s v="F00-F99"/>
    <n v="43"/>
    <x v="10"/>
  </r>
  <r>
    <x v="5"/>
    <s v="85+"/>
    <x v="1"/>
    <s v="M"/>
    <s v="G00-G99"/>
    <n v="24"/>
    <x v="3"/>
  </r>
  <r>
    <x v="5"/>
    <s v="85+"/>
    <x v="1"/>
    <s v="M"/>
    <s v="I00-I99"/>
    <n v="262"/>
    <x v="8"/>
  </r>
  <r>
    <x v="5"/>
    <s v="85+"/>
    <x v="1"/>
    <s v="M"/>
    <s v="J00-J99"/>
    <n v="94"/>
    <x v="4"/>
  </r>
  <r>
    <x v="5"/>
    <s v="85+"/>
    <x v="1"/>
    <s v="M"/>
    <s v="K00-K93"/>
    <n v="22"/>
    <x v="9"/>
  </r>
  <r>
    <x v="5"/>
    <s v="85+"/>
    <x v="1"/>
    <s v="M"/>
    <s v="L00-L99"/>
    <n v="3"/>
    <x v="5"/>
  </r>
  <r>
    <x v="5"/>
    <s v="85+"/>
    <x v="1"/>
    <s v="M"/>
    <s v="M00-M99"/>
    <n v="4"/>
    <x v="5"/>
  </r>
  <r>
    <x v="5"/>
    <s v="85+"/>
    <x v="1"/>
    <s v="M"/>
    <s v="N00-N99"/>
    <n v="26"/>
    <x v="11"/>
  </r>
  <r>
    <x v="5"/>
    <s v="85+"/>
    <x v="1"/>
    <s v="M"/>
    <s v="R00-R99"/>
    <n v="39"/>
    <x v="5"/>
  </r>
  <r>
    <x v="5"/>
    <s v="85+"/>
    <x v="1"/>
    <s v="M"/>
    <s v="V01-Y98"/>
    <n v="21"/>
    <x v="6"/>
  </r>
  <r>
    <x v="6"/>
    <s v="0-24"/>
    <x v="0"/>
    <s v="F"/>
    <s v="C00-D48"/>
    <n v="2"/>
    <x v="1"/>
  </r>
  <r>
    <x v="6"/>
    <s v="0-24"/>
    <x v="0"/>
    <s v="F"/>
    <s v="G00-G99"/>
    <n v="2"/>
    <x v="3"/>
  </r>
  <r>
    <x v="6"/>
    <s v="0-24"/>
    <x v="0"/>
    <s v="F"/>
    <s v="P00-P96"/>
    <n v="6"/>
    <x v="5"/>
  </r>
  <r>
    <x v="6"/>
    <s v="0-24"/>
    <x v="0"/>
    <s v="F"/>
    <s v="Q00-Q99"/>
    <n v="5"/>
    <x v="5"/>
  </r>
  <r>
    <x v="6"/>
    <s v="0-24"/>
    <x v="0"/>
    <s v="F"/>
    <s v="R00-R99"/>
    <n v="2"/>
    <x v="5"/>
  </r>
  <r>
    <x v="6"/>
    <s v="0-24"/>
    <x v="0"/>
    <s v="F"/>
    <s v="V01-Y98"/>
    <n v="5"/>
    <x v="6"/>
  </r>
  <r>
    <x v="6"/>
    <s v="0-24"/>
    <x v="0"/>
    <s v="M"/>
    <s v="C00-D48"/>
    <n v="2"/>
    <x v="1"/>
  </r>
  <r>
    <x v="6"/>
    <s v="0-24"/>
    <x v="0"/>
    <s v="M"/>
    <s v="G00-G99"/>
    <n v="1"/>
    <x v="3"/>
  </r>
  <r>
    <x v="6"/>
    <s v="0-24"/>
    <x v="0"/>
    <s v="M"/>
    <s v="P00-P96"/>
    <n v="5"/>
    <x v="5"/>
  </r>
  <r>
    <x v="6"/>
    <s v="0-24"/>
    <x v="0"/>
    <s v="M"/>
    <s v="Q00-Q99"/>
    <n v="4"/>
    <x v="5"/>
  </r>
  <r>
    <x v="6"/>
    <s v="0-24"/>
    <x v="0"/>
    <s v="M"/>
    <s v="R00-R99"/>
    <n v="1"/>
    <x v="5"/>
  </r>
  <r>
    <x v="6"/>
    <s v="0-24"/>
    <x v="0"/>
    <s v="M"/>
    <s v="V01-Y98"/>
    <n v="18"/>
    <x v="6"/>
  </r>
  <r>
    <x v="6"/>
    <s v="25-44"/>
    <x v="0"/>
    <s v="F"/>
    <s v="A00-B99"/>
    <n v="1"/>
    <x v="0"/>
  </r>
  <r>
    <x v="6"/>
    <s v="25-44"/>
    <x v="0"/>
    <s v="F"/>
    <s v="C00-D48"/>
    <n v="7"/>
    <x v="1"/>
  </r>
  <r>
    <x v="6"/>
    <s v="25-44"/>
    <x v="0"/>
    <s v="F"/>
    <s v="E00-E90"/>
    <n v="1"/>
    <x v="2"/>
  </r>
  <r>
    <x v="6"/>
    <s v="25-44"/>
    <x v="0"/>
    <s v="F"/>
    <s v="I00-I99"/>
    <n v="3"/>
    <x v="8"/>
  </r>
  <r>
    <x v="6"/>
    <s v="25-44"/>
    <x v="0"/>
    <s v="F"/>
    <s v="M00-M99"/>
    <n v="1"/>
    <x v="5"/>
  </r>
  <r>
    <x v="6"/>
    <s v="25-44"/>
    <x v="0"/>
    <s v="F"/>
    <s v="N00-N99"/>
    <n v="1"/>
    <x v="11"/>
  </r>
  <r>
    <x v="6"/>
    <s v="25-44"/>
    <x v="0"/>
    <s v="F"/>
    <s v="R00-R99"/>
    <n v="2"/>
    <x v="5"/>
  </r>
  <r>
    <x v="6"/>
    <s v="25-44"/>
    <x v="0"/>
    <s v="F"/>
    <s v="V01-Y98"/>
    <n v="12"/>
    <x v="6"/>
  </r>
  <r>
    <x v="6"/>
    <s v="25-44"/>
    <x v="0"/>
    <s v="M"/>
    <s v="A00-B99"/>
    <n v="2"/>
    <x v="0"/>
  </r>
  <r>
    <x v="6"/>
    <s v="25-44"/>
    <x v="0"/>
    <s v="M"/>
    <s v="C00-D48"/>
    <n v="10"/>
    <x v="1"/>
  </r>
  <r>
    <x v="6"/>
    <s v="25-44"/>
    <x v="0"/>
    <s v="M"/>
    <s v="E00-E90"/>
    <n v="1"/>
    <x v="2"/>
  </r>
  <r>
    <x v="6"/>
    <s v="25-44"/>
    <x v="0"/>
    <s v="M"/>
    <s v="G00-G99"/>
    <n v="2"/>
    <x v="3"/>
  </r>
  <r>
    <x v="6"/>
    <s v="25-44"/>
    <x v="0"/>
    <s v="M"/>
    <s v="I00-I99"/>
    <n v="9"/>
    <x v="8"/>
  </r>
  <r>
    <x v="6"/>
    <s v="25-44"/>
    <x v="0"/>
    <s v="M"/>
    <s v="K00-K93"/>
    <n v="3"/>
    <x v="9"/>
  </r>
  <r>
    <x v="6"/>
    <s v="25-44"/>
    <x v="0"/>
    <s v="M"/>
    <s v="M00-M99"/>
    <n v="1"/>
    <x v="5"/>
  </r>
  <r>
    <x v="6"/>
    <s v="25-44"/>
    <x v="0"/>
    <s v="M"/>
    <s v="R00-R99"/>
    <n v="1"/>
    <x v="5"/>
  </r>
  <r>
    <x v="6"/>
    <s v="25-44"/>
    <x v="0"/>
    <s v="M"/>
    <s v="V01-Y98"/>
    <n v="30"/>
    <x v="6"/>
  </r>
  <r>
    <x v="6"/>
    <s v="45-64"/>
    <x v="0"/>
    <s v="F"/>
    <s v="A00-B99"/>
    <n v="3"/>
    <x v="0"/>
  </r>
  <r>
    <x v="6"/>
    <s v="45-64"/>
    <x v="0"/>
    <s v="F"/>
    <s v="C00-D48"/>
    <n v="105"/>
    <x v="1"/>
  </r>
  <r>
    <x v="6"/>
    <s v="45-64"/>
    <x v="0"/>
    <s v="F"/>
    <s v="D50-D89"/>
    <n v="1"/>
    <x v="5"/>
  </r>
  <r>
    <x v="6"/>
    <s v="45-64"/>
    <x v="0"/>
    <s v="F"/>
    <s v="E00-E90"/>
    <n v="8"/>
    <x v="2"/>
  </r>
  <r>
    <x v="6"/>
    <s v="45-64"/>
    <x v="0"/>
    <s v="F"/>
    <s v="F00-F99"/>
    <n v="5"/>
    <x v="10"/>
  </r>
  <r>
    <x v="6"/>
    <s v="45-64"/>
    <x v="0"/>
    <s v="F"/>
    <s v="G00-G99"/>
    <n v="7"/>
    <x v="3"/>
  </r>
  <r>
    <x v="6"/>
    <s v="45-64"/>
    <x v="0"/>
    <s v="F"/>
    <s v="I00-I99"/>
    <n v="28"/>
    <x v="8"/>
  </r>
  <r>
    <x v="6"/>
    <s v="45-64"/>
    <x v="0"/>
    <s v="F"/>
    <s v="J00-J99"/>
    <n v="20"/>
    <x v="4"/>
  </r>
  <r>
    <x v="6"/>
    <s v="45-64"/>
    <x v="0"/>
    <s v="F"/>
    <s v="K00-K93"/>
    <n v="13"/>
    <x v="9"/>
  </r>
  <r>
    <x v="6"/>
    <s v="45-64"/>
    <x v="0"/>
    <s v="F"/>
    <s v="M00-M99"/>
    <n v="1"/>
    <x v="5"/>
  </r>
  <r>
    <x v="6"/>
    <s v="45-64"/>
    <x v="0"/>
    <s v="F"/>
    <s v="N00-N99"/>
    <n v="1"/>
    <x v="11"/>
  </r>
  <r>
    <x v="6"/>
    <s v="45-64"/>
    <x v="0"/>
    <s v="F"/>
    <s v="Q00-Q99"/>
    <n v="3"/>
    <x v="5"/>
  </r>
  <r>
    <x v="6"/>
    <s v="45-64"/>
    <x v="0"/>
    <s v="F"/>
    <s v="R00-R99"/>
    <n v="3"/>
    <x v="5"/>
  </r>
  <r>
    <x v="6"/>
    <s v="45-64"/>
    <x v="0"/>
    <s v="F"/>
    <s v="V01-Y98"/>
    <n v="23"/>
    <x v="6"/>
  </r>
  <r>
    <x v="6"/>
    <s v="45-64"/>
    <x v="0"/>
    <s v="M"/>
    <s v="A00-B99"/>
    <n v="4"/>
    <x v="0"/>
  </r>
  <r>
    <x v="6"/>
    <s v="45-64"/>
    <x v="0"/>
    <s v="M"/>
    <s v="C00-D48"/>
    <n v="153"/>
    <x v="1"/>
  </r>
  <r>
    <x v="6"/>
    <s v="45-64"/>
    <x v="0"/>
    <s v="M"/>
    <s v="E00-E90"/>
    <n v="5"/>
    <x v="2"/>
  </r>
  <r>
    <x v="6"/>
    <s v="45-64"/>
    <x v="0"/>
    <s v="M"/>
    <s v="F00-F99"/>
    <n v="7"/>
    <x v="10"/>
  </r>
  <r>
    <x v="6"/>
    <s v="45-64"/>
    <x v="0"/>
    <s v="M"/>
    <s v="G00-G99"/>
    <n v="15"/>
    <x v="3"/>
  </r>
  <r>
    <x v="6"/>
    <s v="45-64"/>
    <x v="0"/>
    <s v="M"/>
    <s v="I00-I99"/>
    <n v="68"/>
    <x v="8"/>
  </r>
  <r>
    <x v="6"/>
    <s v="45-64"/>
    <x v="0"/>
    <s v="M"/>
    <s v="J00-J99"/>
    <n v="24"/>
    <x v="4"/>
  </r>
  <r>
    <x v="6"/>
    <s v="45-64"/>
    <x v="0"/>
    <s v="M"/>
    <s v="K00-K93"/>
    <n v="33"/>
    <x v="9"/>
  </r>
  <r>
    <x v="6"/>
    <s v="45-64"/>
    <x v="0"/>
    <s v="M"/>
    <s v="L00-L99"/>
    <n v="1"/>
    <x v="5"/>
  </r>
  <r>
    <x v="6"/>
    <s v="45-64"/>
    <x v="0"/>
    <s v="M"/>
    <s v="N00-N99"/>
    <n v="2"/>
    <x v="11"/>
  </r>
  <r>
    <x v="6"/>
    <s v="45-64"/>
    <x v="0"/>
    <s v="M"/>
    <s v="Q00-Q99"/>
    <n v="2"/>
    <x v="5"/>
  </r>
  <r>
    <x v="6"/>
    <s v="45-64"/>
    <x v="0"/>
    <s v="M"/>
    <s v="R00-R99"/>
    <n v="16"/>
    <x v="5"/>
  </r>
  <r>
    <x v="6"/>
    <s v="45-64"/>
    <x v="0"/>
    <s v="M"/>
    <s v="V01-Y98"/>
    <n v="58"/>
    <x v="6"/>
  </r>
  <r>
    <x v="6"/>
    <s v="65-74"/>
    <x v="1"/>
    <s v="F"/>
    <s v="A00-B99"/>
    <n v="3"/>
    <x v="0"/>
  </r>
  <r>
    <x v="6"/>
    <s v="65-74"/>
    <x v="1"/>
    <s v="F"/>
    <s v="C00-D48"/>
    <n v="140"/>
    <x v="1"/>
  </r>
  <r>
    <x v="6"/>
    <s v="65-74"/>
    <x v="1"/>
    <s v="F"/>
    <s v="E00-E90"/>
    <n v="5"/>
    <x v="2"/>
  </r>
  <r>
    <x v="6"/>
    <s v="65-74"/>
    <x v="1"/>
    <s v="F"/>
    <s v="F00-F99"/>
    <n v="11"/>
    <x v="10"/>
  </r>
  <r>
    <x v="6"/>
    <s v="65-74"/>
    <x v="1"/>
    <s v="F"/>
    <s v="G00-G99"/>
    <n v="12"/>
    <x v="3"/>
  </r>
  <r>
    <x v="6"/>
    <s v="65-74"/>
    <x v="1"/>
    <s v="F"/>
    <s v="I00-I99"/>
    <n v="40"/>
    <x v="8"/>
  </r>
  <r>
    <x v="6"/>
    <s v="65-74"/>
    <x v="1"/>
    <s v="F"/>
    <s v="J00-J99"/>
    <n v="25"/>
    <x v="4"/>
  </r>
  <r>
    <x v="6"/>
    <s v="65-74"/>
    <x v="1"/>
    <s v="F"/>
    <s v="K00-K93"/>
    <n v="22"/>
    <x v="9"/>
  </r>
  <r>
    <x v="6"/>
    <s v="65-74"/>
    <x v="1"/>
    <s v="F"/>
    <s v="M00-M99"/>
    <n v="2"/>
    <x v="5"/>
  </r>
  <r>
    <x v="6"/>
    <s v="65-74"/>
    <x v="1"/>
    <s v="F"/>
    <s v="N00-N99"/>
    <n v="5"/>
    <x v="11"/>
  </r>
  <r>
    <x v="6"/>
    <s v="65-74"/>
    <x v="1"/>
    <s v="F"/>
    <s v="R00-R99"/>
    <n v="8"/>
    <x v="5"/>
  </r>
  <r>
    <x v="6"/>
    <s v="65-74"/>
    <x v="1"/>
    <s v="F"/>
    <s v="V01-Y98"/>
    <n v="10"/>
    <x v="6"/>
  </r>
  <r>
    <x v="6"/>
    <s v="65-74"/>
    <x v="1"/>
    <s v="M"/>
    <s v="A00-B99"/>
    <n v="5"/>
    <x v="0"/>
  </r>
  <r>
    <x v="6"/>
    <s v="65-74"/>
    <x v="1"/>
    <s v="M"/>
    <s v="C00-D48"/>
    <n v="206"/>
    <x v="1"/>
  </r>
  <r>
    <x v="6"/>
    <s v="65-74"/>
    <x v="1"/>
    <s v="M"/>
    <s v="D50-D89"/>
    <n v="1"/>
    <x v="5"/>
  </r>
  <r>
    <x v="6"/>
    <s v="65-74"/>
    <x v="1"/>
    <s v="M"/>
    <s v="E00-E90"/>
    <n v="7"/>
    <x v="2"/>
  </r>
  <r>
    <x v="6"/>
    <s v="65-74"/>
    <x v="1"/>
    <s v="M"/>
    <s v="F00-F99"/>
    <n v="2"/>
    <x v="10"/>
  </r>
  <r>
    <x v="6"/>
    <s v="65-74"/>
    <x v="1"/>
    <s v="M"/>
    <s v="G00-G99"/>
    <n v="24"/>
    <x v="3"/>
  </r>
  <r>
    <x v="6"/>
    <s v="65-74"/>
    <x v="1"/>
    <s v="M"/>
    <s v="I00-I99"/>
    <n v="107"/>
    <x v="8"/>
  </r>
  <r>
    <x v="6"/>
    <s v="65-74"/>
    <x v="1"/>
    <s v="M"/>
    <s v="J00-J99"/>
    <n v="37"/>
    <x v="4"/>
  </r>
  <r>
    <x v="6"/>
    <s v="65-74"/>
    <x v="1"/>
    <s v="M"/>
    <s v="K00-K93"/>
    <n v="25"/>
    <x v="9"/>
  </r>
  <r>
    <x v="6"/>
    <s v="65-74"/>
    <x v="1"/>
    <s v="M"/>
    <s v="M00-M99"/>
    <n v="3"/>
    <x v="5"/>
  </r>
  <r>
    <x v="6"/>
    <s v="65-74"/>
    <x v="1"/>
    <s v="M"/>
    <s v="N00-N99"/>
    <n v="1"/>
    <x v="11"/>
  </r>
  <r>
    <x v="6"/>
    <s v="65-74"/>
    <x v="1"/>
    <s v="M"/>
    <s v="R00-R99"/>
    <n v="19"/>
    <x v="5"/>
  </r>
  <r>
    <x v="6"/>
    <s v="65-74"/>
    <x v="1"/>
    <s v="M"/>
    <s v="V01-Y98"/>
    <n v="12"/>
    <x v="6"/>
  </r>
  <r>
    <x v="6"/>
    <s v="75-84"/>
    <x v="1"/>
    <s v="F"/>
    <s v="A00-B99"/>
    <n v="11"/>
    <x v="0"/>
  </r>
  <r>
    <x v="6"/>
    <s v="75-84"/>
    <x v="1"/>
    <s v="F"/>
    <s v="C00-D48"/>
    <n v="180"/>
    <x v="1"/>
  </r>
  <r>
    <x v="6"/>
    <s v="75-84"/>
    <x v="1"/>
    <s v="F"/>
    <s v="D50-D89"/>
    <n v="1"/>
    <x v="5"/>
  </r>
  <r>
    <x v="6"/>
    <s v="75-84"/>
    <x v="1"/>
    <s v="F"/>
    <s v="E00-E90"/>
    <n v="14"/>
    <x v="2"/>
  </r>
  <r>
    <x v="6"/>
    <s v="75-84"/>
    <x v="1"/>
    <s v="F"/>
    <s v="F00-F99"/>
    <n v="34"/>
    <x v="10"/>
  </r>
  <r>
    <x v="6"/>
    <s v="75-84"/>
    <x v="1"/>
    <s v="F"/>
    <s v="G00-G99"/>
    <n v="42"/>
    <x v="3"/>
  </r>
  <r>
    <x v="6"/>
    <s v="75-84"/>
    <x v="1"/>
    <s v="F"/>
    <s v="I00-I99"/>
    <n v="225"/>
    <x v="8"/>
  </r>
  <r>
    <x v="6"/>
    <s v="75-84"/>
    <x v="1"/>
    <s v="F"/>
    <s v="J00-J99"/>
    <n v="61"/>
    <x v="4"/>
  </r>
  <r>
    <x v="6"/>
    <s v="75-84"/>
    <x v="1"/>
    <s v="F"/>
    <s v="K00-K93"/>
    <n v="26"/>
    <x v="9"/>
  </r>
  <r>
    <x v="6"/>
    <s v="75-84"/>
    <x v="1"/>
    <s v="F"/>
    <s v="L00-L99"/>
    <n v="1"/>
    <x v="5"/>
  </r>
  <r>
    <x v="6"/>
    <s v="75-84"/>
    <x v="1"/>
    <s v="F"/>
    <s v="M00-M99"/>
    <n v="4"/>
    <x v="5"/>
  </r>
  <r>
    <x v="6"/>
    <s v="75-84"/>
    <x v="1"/>
    <s v="F"/>
    <s v="N00-N99"/>
    <n v="18"/>
    <x v="11"/>
  </r>
  <r>
    <x v="6"/>
    <s v="75-84"/>
    <x v="1"/>
    <s v="F"/>
    <s v="R00-R99"/>
    <n v="34"/>
    <x v="5"/>
  </r>
  <r>
    <x v="6"/>
    <s v="75-84"/>
    <x v="1"/>
    <s v="F"/>
    <s v="V01-Y98"/>
    <n v="26"/>
    <x v="6"/>
  </r>
  <r>
    <x v="6"/>
    <s v="75-84"/>
    <x v="1"/>
    <s v="M"/>
    <s v="A00-B99"/>
    <n v="10"/>
    <x v="0"/>
  </r>
  <r>
    <x v="6"/>
    <s v="75-84"/>
    <x v="1"/>
    <s v="M"/>
    <s v="C00-D48"/>
    <n v="273"/>
    <x v="1"/>
  </r>
  <r>
    <x v="6"/>
    <s v="75-84"/>
    <x v="1"/>
    <s v="M"/>
    <s v="D50-D89"/>
    <n v="2"/>
    <x v="5"/>
  </r>
  <r>
    <x v="6"/>
    <s v="75-84"/>
    <x v="1"/>
    <s v="M"/>
    <s v="E00-E90"/>
    <n v="20"/>
    <x v="2"/>
  </r>
  <r>
    <x v="6"/>
    <s v="75-84"/>
    <x v="1"/>
    <s v="M"/>
    <s v="F00-F99"/>
    <n v="41"/>
    <x v="10"/>
  </r>
  <r>
    <x v="6"/>
    <s v="75-84"/>
    <x v="1"/>
    <s v="M"/>
    <s v="G00-G99"/>
    <n v="33"/>
    <x v="3"/>
  </r>
  <r>
    <x v="6"/>
    <s v="75-84"/>
    <x v="1"/>
    <s v="M"/>
    <s v="I00-I99"/>
    <n v="235"/>
    <x v="8"/>
  </r>
  <r>
    <x v="6"/>
    <s v="75-84"/>
    <x v="1"/>
    <s v="M"/>
    <s v="J00-J99"/>
    <n v="103"/>
    <x v="4"/>
  </r>
  <r>
    <x v="6"/>
    <s v="75-84"/>
    <x v="1"/>
    <s v="M"/>
    <s v="K00-K93"/>
    <n v="35"/>
    <x v="9"/>
  </r>
  <r>
    <x v="6"/>
    <s v="75-84"/>
    <x v="1"/>
    <s v="M"/>
    <s v="L00-L99"/>
    <n v="2"/>
    <x v="5"/>
  </r>
  <r>
    <x v="6"/>
    <s v="75-84"/>
    <x v="1"/>
    <s v="M"/>
    <s v="M00-M99"/>
    <n v="5"/>
    <x v="5"/>
  </r>
  <r>
    <x v="6"/>
    <s v="75-84"/>
    <x v="1"/>
    <s v="M"/>
    <s v="N00-N99"/>
    <n v="16"/>
    <x v="11"/>
  </r>
  <r>
    <x v="6"/>
    <s v="75-84"/>
    <x v="1"/>
    <s v="M"/>
    <s v="R00-R99"/>
    <n v="29"/>
    <x v="5"/>
  </r>
  <r>
    <x v="6"/>
    <s v="75-84"/>
    <x v="1"/>
    <s v="M"/>
    <s v="V01-Y98"/>
    <n v="25"/>
    <x v="6"/>
  </r>
  <r>
    <x v="6"/>
    <s v="85+"/>
    <x v="1"/>
    <s v="F"/>
    <s v="A00-B99"/>
    <n v="23"/>
    <x v="0"/>
  </r>
  <r>
    <x v="6"/>
    <s v="85+"/>
    <x v="1"/>
    <s v="F"/>
    <s v="C00-D48"/>
    <n v="144"/>
    <x v="1"/>
  </r>
  <r>
    <x v="6"/>
    <s v="85+"/>
    <x v="1"/>
    <s v="F"/>
    <s v="D50-D89"/>
    <n v="6"/>
    <x v="5"/>
  </r>
  <r>
    <x v="6"/>
    <s v="85+"/>
    <x v="1"/>
    <s v="F"/>
    <s v="E00-E90"/>
    <n v="35"/>
    <x v="2"/>
  </r>
  <r>
    <x v="6"/>
    <s v="85+"/>
    <x v="1"/>
    <s v="F"/>
    <s v="F00-F99"/>
    <n v="124"/>
    <x v="10"/>
  </r>
  <r>
    <x v="6"/>
    <s v="85+"/>
    <x v="1"/>
    <s v="F"/>
    <s v="G00-G99"/>
    <n v="58"/>
    <x v="3"/>
  </r>
  <r>
    <x v="6"/>
    <s v="85+"/>
    <x v="1"/>
    <s v="F"/>
    <s v="I00-I99"/>
    <n v="564"/>
    <x v="8"/>
  </r>
  <r>
    <x v="6"/>
    <s v="85+"/>
    <x v="1"/>
    <s v="F"/>
    <s v="J00-J99"/>
    <n v="105"/>
    <x v="4"/>
  </r>
  <r>
    <x v="6"/>
    <s v="85+"/>
    <x v="1"/>
    <s v="F"/>
    <s v="K00-K93"/>
    <n v="44"/>
    <x v="9"/>
  </r>
  <r>
    <x v="6"/>
    <s v="85+"/>
    <x v="1"/>
    <s v="F"/>
    <s v="L00-L99"/>
    <n v="3"/>
    <x v="5"/>
  </r>
  <r>
    <x v="6"/>
    <s v="85+"/>
    <x v="1"/>
    <s v="F"/>
    <s v="M00-M99"/>
    <n v="5"/>
    <x v="5"/>
  </r>
  <r>
    <x v="6"/>
    <s v="85+"/>
    <x v="1"/>
    <s v="F"/>
    <s v="N00-N99"/>
    <n v="50"/>
    <x v="11"/>
  </r>
  <r>
    <x v="6"/>
    <s v="85+"/>
    <x v="1"/>
    <s v="F"/>
    <s v="R00-R99"/>
    <n v="100"/>
    <x v="5"/>
  </r>
  <r>
    <x v="6"/>
    <s v="85+"/>
    <x v="1"/>
    <s v="F"/>
    <s v="V01-Y98"/>
    <n v="48"/>
    <x v="6"/>
  </r>
  <r>
    <x v="6"/>
    <s v="85+"/>
    <x v="1"/>
    <s v="M"/>
    <s v="A00-B99"/>
    <n v="12"/>
    <x v="0"/>
  </r>
  <r>
    <x v="6"/>
    <s v="85+"/>
    <x v="1"/>
    <s v="M"/>
    <s v="C00-D48"/>
    <n v="140"/>
    <x v="1"/>
  </r>
  <r>
    <x v="6"/>
    <s v="85+"/>
    <x v="1"/>
    <s v="M"/>
    <s v="D50-D89"/>
    <n v="3"/>
    <x v="5"/>
  </r>
  <r>
    <x v="6"/>
    <s v="85+"/>
    <x v="1"/>
    <s v="M"/>
    <s v="E00-E90"/>
    <n v="12"/>
    <x v="2"/>
  </r>
  <r>
    <x v="6"/>
    <s v="85+"/>
    <x v="1"/>
    <s v="M"/>
    <s v="F00-F99"/>
    <n v="47"/>
    <x v="10"/>
  </r>
  <r>
    <x v="6"/>
    <s v="85+"/>
    <x v="1"/>
    <s v="M"/>
    <s v="G00-G99"/>
    <n v="33"/>
    <x v="3"/>
  </r>
  <r>
    <x v="6"/>
    <s v="85+"/>
    <x v="1"/>
    <s v="M"/>
    <s v="I00-I99"/>
    <n v="255"/>
    <x v="8"/>
  </r>
  <r>
    <x v="6"/>
    <s v="85+"/>
    <x v="1"/>
    <s v="M"/>
    <s v="J00-J99"/>
    <n v="121"/>
    <x v="4"/>
  </r>
  <r>
    <x v="6"/>
    <s v="85+"/>
    <x v="1"/>
    <s v="M"/>
    <s v="K00-K93"/>
    <n v="27"/>
    <x v="9"/>
  </r>
  <r>
    <x v="6"/>
    <s v="85+"/>
    <x v="1"/>
    <s v="M"/>
    <s v="L00-L99"/>
    <n v="1"/>
    <x v="5"/>
  </r>
  <r>
    <x v="6"/>
    <s v="85+"/>
    <x v="1"/>
    <s v="M"/>
    <s v="M00-M99"/>
    <n v="2"/>
    <x v="5"/>
  </r>
  <r>
    <x v="6"/>
    <s v="85+"/>
    <x v="1"/>
    <s v="M"/>
    <s v="N00-N99"/>
    <n v="27"/>
    <x v="11"/>
  </r>
  <r>
    <x v="6"/>
    <s v="85+"/>
    <x v="1"/>
    <s v="M"/>
    <s v="R00-R99"/>
    <n v="61"/>
    <x v="5"/>
  </r>
  <r>
    <x v="6"/>
    <s v="85+"/>
    <x v="1"/>
    <s v="M"/>
    <s v="V01-Y98"/>
    <n v="23"/>
    <x v="6"/>
  </r>
  <r>
    <x v="7"/>
    <s v="0-24"/>
    <x v="0"/>
    <s v="F"/>
    <s v="C00-D48"/>
    <n v="2"/>
    <x v="1"/>
  </r>
  <r>
    <x v="7"/>
    <s v="0-24"/>
    <x v="0"/>
    <s v="F"/>
    <s v="E00-E90"/>
    <n v="1"/>
    <x v="2"/>
  </r>
  <r>
    <x v="7"/>
    <s v="0-24"/>
    <x v="0"/>
    <s v="F"/>
    <s v="F00-F99"/>
    <n v="1"/>
    <x v="10"/>
  </r>
  <r>
    <x v="7"/>
    <s v="0-24"/>
    <x v="0"/>
    <s v="F"/>
    <s v="G00-G99"/>
    <n v="1"/>
    <x v="3"/>
  </r>
  <r>
    <x v="7"/>
    <s v="0-24"/>
    <x v="0"/>
    <s v="F"/>
    <s v="I00-I99"/>
    <n v="1"/>
    <x v="8"/>
  </r>
  <r>
    <x v="7"/>
    <s v="0-24"/>
    <x v="0"/>
    <s v="F"/>
    <s v="J00-J99"/>
    <n v="1"/>
    <x v="4"/>
  </r>
  <r>
    <x v="7"/>
    <s v="0-24"/>
    <x v="0"/>
    <s v="F"/>
    <s v="P00-P96"/>
    <n v="5"/>
    <x v="5"/>
  </r>
  <r>
    <x v="7"/>
    <s v="0-24"/>
    <x v="0"/>
    <s v="F"/>
    <s v="Q00-Q99"/>
    <n v="2"/>
    <x v="5"/>
  </r>
  <r>
    <x v="7"/>
    <s v="0-24"/>
    <x v="0"/>
    <s v="F"/>
    <s v="R00-R99"/>
    <n v="1"/>
    <x v="5"/>
  </r>
  <r>
    <x v="7"/>
    <s v="0-24"/>
    <x v="0"/>
    <s v="F"/>
    <s v="V01-Y98"/>
    <n v="3"/>
    <x v="6"/>
  </r>
  <r>
    <x v="7"/>
    <s v="0-24"/>
    <x v="0"/>
    <s v="M"/>
    <s v="C00-D48"/>
    <n v="2"/>
    <x v="1"/>
  </r>
  <r>
    <x v="7"/>
    <s v="0-24"/>
    <x v="0"/>
    <s v="M"/>
    <s v="P00-P96"/>
    <n v="9"/>
    <x v="5"/>
  </r>
  <r>
    <x v="7"/>
    <s v="0-24"/>
    <x v="0"/>
    <s v="M"/>
    <s v="Q00-Q99"/>
    <n v="3"/>
    <x v="5"/>
  </r>
  <r>
    <x v="7"/>
    <s v="0-24"/>
    <x v="0"/>
    <s v="M"/>
    <s v="R00-R99"/>
    <n v="1"/>
    <x v="5"/>
  </r>
  <r>
    <x v="7"/>
    <s v="0-24"/>
    <x v="0"/>
    <s v="M"/>
    <s v="V01-Y98"/>
    <n v="13"/>
    <x v="6"/>
  </r>
  <r>
    <x v="7"/>
    <s v="25-44"/>
    <x v="0"/>
    <s v="F"/>
    <s v="C00-D48"/>
    <n v="4"/>
    <x v="1"/>
  </r>
  <r>
    <x v="7"/>
    <s v="25-44"/>
    <x v="0"/>
    <s v="F"/>
    <s v="G00-G99"/>
    <n v="1"/>
    <x v="3"/>
  </r>
  <r>
    <x v="7"/>
    <s v="25-44"/>
    <x v="0"/>
    <s v="F"/>
    <s v="I00-I99"/>
    <n v="3"/>
    <x v="8"/>
  </r>
  <r>
    <x v="7"/>
    <s v="25-44"/>
    <x v="0"/>
    <s v="F"/>
    <s v="J00-J99"/>
    <n v="1"/>
    <x v="4"/>
  </r>
  <r>
    <x v="7"/>
    <s v="25-44"/>
    <x v="0"/>
    <s v="F"/>
    <s v="K00-K93"/>
    <n v="3"/>
    <x v="9"/>
  </r>
  <r>
    <x v="7"/>
    <s v="25-44"/>
    <x v="0"/>
    <s v="F"/>
    <s v="R00-R99"/>
    <n v="1"/>
    <x v="5"/>
  </r>
  <r>
    <x v="7"/>
    <s v="25-44"/>
    <x v="0"/>
    <s v="F"/>
    <s v="V01-Y98"/>
    <n v="6"/>
    <x v="6"/>
  </r>
  <r>
    <x v="7"/>
    <s v="25-44"/>
    <x v="0"/>
    <s v="M"/>
    <s v="A00-B99"/>
    <n v="3"/>
    <x v="0"/>
  </r>
  <r>
    <x v="7"/>
    <s v="25-44"/>
    <x v="0"/>
    <s v="M"/>
    <s v="C00-D48"/>
    <n v="11"/>
    <x v="1"/>
  </r>
  <r>
    <x v="7"/>
    <s v="25-44"/>
    <x v="0"/>
    <s v="M"/>
    <s v="G00-G99"/>
    <n v="3"/>
    <x v="3"/>
  </r>
  <r>
    <x v="7"/>
    <s v="25-44"/>
    <x v="0"/>
    <s v="M"/>
    <s v="I00-I99"/>
    <n v="7"/>
    <x v="8"/>
  </r>
  <r>
    <x v="7"/>
    <s v="25-44"/>
    <x v="0"/>
    <s v="M"/>
    <s v="J00-J99"/>
    <n v="1"/>
    <x v="4"/>
  </r>
  <r>
    <x v="7"/>
    <s v="25-44"/>
    <x v="0"/>
    <s v="M"/>
    <s v="R00-R99"/>
    <n v="4"/>
    <x v="5"/>
  </r>
  <r>
    <x v="7"/>
    <s v="25-44"/>
    <x v="0"/>
    <s v="M"/>
    <s v="V01-Y98"/>
    <n v="37"/>
    <x v="6"/>
  </r>
  <r>
    <x v="7"/>
    <s v="45-64"/>
    <x v="0"/>
    <s v="F"/>
    <s v="A00-B99"/>
    <n v="2"/>
    <x v="0"/>
  </r>
  <r>
    <x v="7"/>
    <s v="45-64"/>
    <x v="0"/>
    <s v="F"/>
    <s v="C00-D48"/>
    <n v="108"/>
    <x v="1"/>
  </r>
  <r>
    <x v="7"/>
    <s v="45-64"/>
    <x v="0"/>
    <s v="F"/>
    <s v="D50-D89"/>
    <n v="1"/>
    <x v="5"/>
  </r>
  <r>
    <x v="7"/>
    <s v="45-64"/>
    <x v="0"/>
    <s v="F"/>
    <s v="E00-E90"/>
    <n v="3"/>
    <x v="2"/>
  </r>
  <r>
    <x v="7"/>
    <s v="45-64"/>
    <x v="0"/>
    <s v="F"/>
    <s v="F00-F99"/>
    <n v="3"/>
    <x v="10"/>
  </r>
  <r>
    <x v="7"/>
    <s v="45-64"/>
    <x v="0"/>
    <s v="F"/>
    <s v="G00-G99"/>
    <n v="12"/>
    <x v="3"/>
  </r>
  <r>
    <x v="7"/>
    <s v="45-64"/>
    <x v="0"/>
    <s v="F"/>
    <s v="I00-I99"/>
    <n v="22"/>
    <x v="8"/>
  </r>
  <r>
    <x v="7"/>
    <s v="45-64"/>
    <x v="0"/>
    <s v="F"/>
    <s v="J00-J99"/>
    <n v="9"/>
    <x v="4"/>
  </r>
  <r>
    <x v="7"/>
    <s v="45-64"/>
    <x v="0"/>
    <s v="F"/>
    <s v="K00-K93"/>
    <n v="10"/>
    <x v="9"/>
  </r>
  <r>
    <x v="7"/>
    <s v="45-64"/>
    <x v="0"/>
    <s v="F"/>
    <s v="M00-M99"/>
    <n v="1"/>
    <x v="5"/>
  </r>
  <r>
    <x v="7"/>
    <s v="45-64"/>
    <x v="0"/>
    <s v="F"/>
    <s v="N00-N99"/>
    <n v="1"/>
    <x v="11"/>
  </r>
  <r>
    <x v="7"/>
    <s v="45-64"/>
    <x v="0"/>
    <s v="F"/>
    <s v="R00-R99"/>
    <n v="16"/>
    <x v="5"/>
  </r>
  <r>
    <x v="7"/>
    <s v="45-64"/>
    <x v="0"/>
    <s v="F"/>
    <s v="V01-Y98"/>
    <n v="24"/>
    <x v="6"/>
  </r>
  <r>
    <x v="7"/>
    <s v="45-64"/>
    <x v="0"/>
    <s v="M"/>
    <s v="A00-B99"/>
    <n v="5"/>
    <x v="0"/>
  </r>
  <r>
    <x v="7"/>
    <s v="45-64"/>
    <x v="0"/>
    <s v="M"/>
    <s v="C00-D48"/>
    <n v="130"/>
    <x v="1"/>
  </r>
  <r>
    <x v="7"/>
    <s v="45-64"/>
    <x v="0"/>
    <s v="M"/>
    <s v="E00-E90"/>
    <n v="5"/>
    <x v="2"/>
  </r>
  <r>
    <x v="7"/>
    <s v="45-64"/>
    <x v="0"/>
    <s v="M"/>
    <s v="F00-F99"/>
    <n v="4"/>
    <x v="10"/>
  </r>
  <r>
    <x v="7"/>
    <s v="45-64"/>
    <x v="0"/>
    <s v="M"/>
    <s v="G00-G99"/>
    <n v="11"/>
    <x v="3"/>
  </r>
  <r>
    <x v="7"/>
    <s v="45-64"/>
    <x v="0"/>
    <s v="M"/>
    <s v="I00-I99"/>
    <n v="74"/>
    <x v="8"/>
  </r>
  <r>
    <x v="7"/>
    <s v="45-64"/>
    <x v="0"/>
    <s v="M"/>
    <s v="J00-J99"/>
    <n v="16"/>
    <x v="4"/>
  </r>
  <r>
    <x v="7"/>
    <s v="45-64"/>
    <x v="0"/>
    <s v="M"/>
    <s v="K00-K93"/>
    <n v="30"/>
    <x v="9"/>
  </r>
  <r>
    <x v="7"/>
    <s v="45-64"/>
    <x v="0"/>
    <s v="M"/>
    <s v="M00-M99"/>
    <n v="1"/>
    <x v="5"/>
  </r>
  <r>
    <x v="7"/>
    <s v="45-64"/>
    <x v="0"/>
    <s v="M"/>
    <s v="N00-N99"/>
    <n v="2"/>
    <x v="11"/>
  </r>
  <r>
    <x v="7"/>
    <s v="45-64"/>
    <x v="0"/>
    <s v="M"/>
    <s v="Q00-Q99"/>
    <n v="3"/>
    <x v="5"/>
  </r>
  <r>
    <x v="7"/>
    <s v="45-64"/>
    <x v="0"/>
    <s v="M"/>
    <s v="R00-R99"/>
    <n v="16"/>
    <x v="5"/>
  </r>
  <r>
    <x v="7"/>
    <s v="45-64"/>
    <x v="0"/>
    <s v="M"/>
    <s v="V01-Y98"/>
    <n v="53"/>
    <x v="6"/>
  </r>
  <r>
    <x v="7"/>
    <s v="65-74"/>
    <x v="1"/>
    <s v="F"/>
    <s v="A00-B99"/>
    <n v="5"/>
    <x v="0"/>
  </r>
  <r>
    <x v="7"/>
    <s v="65-74"/>
    <x v="1"/>
    <s v="F"/>
    <s v="C00-D48"/>
    <n v="132"/>
    <x v="1"/>
  </r>
  <r>
    <x v="7"/>
    <s v="65-74"/>
    <x v="1"/>
    <s v="F"/>
    <s v="D50-D89"/>
    <n v="1"/>
    <x v="5"/>
  </r>
  <r>
    <x v="7"/>
    <s v="65-74"/>
    <x v="1"/>
    <s v="F"/>
    <s v="E00-E90"/>
    <n v="2"/>
    <x v="2"/>
  </r>
  <r>
    <x v="7"/>
    <s v="65-74"/>
    <x v="1"/>
    <s v="F"/>
    <s v="F00-F99"/>
    <n v="6"/>
    <x v="10"/>
  </r>
  <r>
    <x v="7"/>
    <s v="65-74"/>
    <x v="1"/>
    <s v="F"/>
    <s v="G00-G99"/>
    <n v="18"/>
    <x v="3"/>
  </r>
  <r>
    <x v="7"/>
    <s v="65-74"/>
    <x v="1"/>
    <s v="F"/>
    <s v="I00-I99"/>
    <n v="52"/>
    <x v="8"/>
  </r>
  <r>
    <x v="7"/>
    <s v="65-74"/>
    <x v="1"/>
    <s v="F"/>
    <s v="J00-J99"/>
    <n v="18"/>
    <x v="4"/>
  </r>
  <r>
    <x v="7"/>
    <s v="65-74"/>
    <x v="1"/>
    <s v="F"/>
    <s v="K00-K93"/>
    <n v="13"/>
    <x v="9"/>
  </r>
  <r>
    <x v="7"/>
    <s v="65-74"/>
    <x v="1"/>
    <s v="F"/>
    <s v="M00-M99"/>
    <n v="2"/>
    <x v="5"/>
  </r>
  <r>
    <x v="7"/>
    <s v="65-74"/>
    <x v="1"/>
    <s v="F"/>
    <s v="N00-N99"/>
    <n v="6"/>
    <x v="11"/>
  </r>
  <r>
    <x v="7"/>
    <s v="65-74"/>
    <x v="1"/>
    <s v="F"/>
    <s v="R00-R99"/>
    <n v="5"/>
    <x v="5"/>
  </r>
  <r>
    <x v="7"/>
    <s v="65-74"/>
    <x v="1"/>
    <s v="F"/>
    <s v="V01-Y98"/>
    <n v="12"/>
    <x v="6"/>
  </r>
  <r>
    <x v="7"/>
    <s v="65-74"/>
    <x v="1"/>
    <s v="M"/>
    <s v="A00-B99"/>
    <n v="8"/>
    <x v="0"/>
  </r>
  <r>
    <x v="7"/>
    <s v="65-74"/>
    <x v="1"/>
    <s v="M"/>
    <s v="C00-D48"/>
    <n v="214"/>
    <x v="1"/>
  </r>
  <r>
    <x v="7"/>
    <s v="65-74"/>
    <x v="1"/>
    <s v="M"/>
    <s v="D50-D89"/>
    <n v="1"/>
    <x v="5"/>
  </r>
  <r>
    <x v="7"/>
    <s v="65-74"/>
    <x v="1"/>
    <s v="M"/>
    <s v="E00-E90"/>
    <n v="8"/>
    <x v="2"/>
  </r>
  <r>
    <x v="7"/>
    <s v="65-74"/>
    <x v="1"/>
    <s v="M"/>
    <s v="F00-F99"/>
    <n v="5"/>
    <x v="10"/>
  </r>
  <r>
    <x v="7"/>
    <s v="65-74"/>
    <x v="1"/>
    <s v="M"/>
    <s v="G00-G99"/>
    <n v="18"/>
    <x v="3"/>
  </r>
  <r>
    <x v="7"/>
    <s v="65-74"/>
    <x v="1"/>
    <s v="M"/>
    <s v="I00-I99"/>
    <n v="93"/>
    <x v="8"/>
  </r>
  <r>
    <x v="7"/>
    <s v="65-74"/>
    <x v="1"/>
    <s v="M"/>
    <s v="J00-J99"/>
    <n v="31"/>
    <x v="4"/>
  </r>
  <r>
    <x v="7"/>
    <s v="65-74"/>
    <x v="1"/>
    <s v="M"/>
    <s v="K00-K93"/>
    <n v="20"/>
    <x v="9"/>
  </r>
  <r>
    <x v="7"/>
    <s v="65-74"/>
    <x v="1"/>
    <s v="M"/>
    <s v="M00-M99"/>
    <n v="1"/>
    <x v="5"/>
  </r>
  <r>
    <x v="7"/>
    <s v="65-74"/>
    <x v="1"/>
    <s v="M"/>
    <s v="N00-N99"/>
    <n v="2"/>
    <x v="11"/>
  </r>
  <r>
    <x v="7"/>
    <s v="65-74"/>
    <x v="1"/>
    <s v="M"/>
    <s v="R00-R99"/>
    <n v="15"/>
    <x v="5"/>
  </r>
  <r>
    <x v="7"/>
    <s v="65-74"/>
    <x v="1"/>
    <s v="M"/>
    <s v="V01-Y98"/>
    <n v="17"/>
    <x v="6"/>
  </r>
  <r>
    <x v="7"/>
    <s v="75-84"/>
    <x v="1"/>
    <s v="F"/>
    <s v="A00-B99"/>
    <n v="11"/>
    <x v="0"/>
  </r>
  <r>
    <x v="7"/>
    <s v="75-84"/>
    <x v="1"/>
    <s v="F"/>
    <s v="C00-D48"/>
    <n v="178"/>
    <x v="1"/>
  </r>
  <r>
    <x v="7"/>
    <s v="75-84"/>
    <x v="1"/>
    <s v="F"/>
    <s v="D50-D89"/>
    <n v="2"/>
    <x v="5"/>
  </r>
  <r>
    <x v="7"/>
    <s v="75-84"/>
    <x v="1"/>
    <s v="F"/>
    <s v="E00-E90"/>
    <n v="16"/>
    <x v="2"/>
  </r>
  <r>
    <x v="7"/>
    <s v="75-84"/>
    <x v="1"/>
    <s v="F"/>
    <s v="F00-F99"/>
    <n v="45"/>
    <x v="10"/>
  </r>
  <r>
    <x v="7"/>
    <s v="75-84"/>
    <x v="1"/>
    <s v="F"/>
    <s v="G00-G99"/>
    <n v="44"/>
    <x v="3"/>
  </r>
  <r>
    <x v="7"/>
    <s v="75-84"/>
    <x v="1"/>
    <s v="F"/>
    <s v="I00-I99"/>
    <n v="199"/>
    <x v="8"/>
  </r>
  <r>
    <x v="7"/>
    <s v="75-84"/>
    <x v="1"/>
    <s v="F"/>
    <s v="J00-J99"/>
    <n v="49"/>
    <x v="4"/>
  </r>
  <r>
    <x v="7"/>
    <s v="75-84"/>
    <x v="1"/>
    <s v="F"/>
    <s v="K00-K93"/>
    <n v="38"/>
    <x v="9"/>
  </r>
  <r>
    <x v="7"/>
    <s v="75-84"/>
    <x v="1"/>
    <s v="F"/>
    <s v="L00-L99"/>
    <n v="1"/>
    <x v="5"/>
  </r>
  <r>
    <x v="7"/>
    <s v="75-84"/>
    <x v="1"/>
    <s v="F"/>
    <s v="M00-M99"/>
    <n v="2"/>
    <x v="5"/>
  </r>
  <r>
    <x v="7"/>
    <s v="75-84"/>
    <x v="1"/>
    <s v="F"/>
    <s v="N00-N99"/>
    <n v="11"/>
    <x v="11"/>
  </r>
  <r>
    <x v="7"/>
    <s v="75-84"/>
    <x v="1"/>
    <s v="F"/>
    <s v="R00-R99"/>
    <n v="35"/>
    <x v="5"/>
  </r>
  <r>
    <x v="7"/>
    <s v="75-84"/>
    <x v="1"/>
    <s v="F"/>
    <s v="V01-Y98"/>
    <n v="21"/>
    <x v="6"/>
  </r>
  <r>
    <x v="7"/>
    <s v="75-84"/>
    <x v="1"/>
    <s v="M"/>
    <s v="A00-B99"/>
    <n v="7"/>
    <x v="0"/>
  </r>
  <r>
    <x v="7"/>
    <s v="75-84"/>
    <x v="1"/>
    <s v="M"/>
    <s v="C00-D48"/>
    <n v="273"/>
    <x v="1"/>
  </r>
  <r>
    <x v="7"/>
    <s v="75-84"/>
    <x v="1"/>
    <s v="M"/>
    <s v="D50-D89"/>
    <n v="3"/>
    <x v="5"/>
  </r>
  <r>
    <x v="7"/>
    <s v="75-84"/>
    <x v="1"/>
    <s v="M"/>
    <s v="E00-E90"/>
    <n v="15"/>
    <x v="2"/>
  </r>
  <r>
    <x v="7"/>
    <s v="75-84"/>
    <x v="1"/>
    <s v="M"/>
    <s v="F00-F99"/>
    <n v="43"/>
    <x v="10"/>
  </r>
  <r>
    <x v="7"/>
    <s v="75-84"/>
    <x v="1"/>
    <s v="M"/>
    <s v="G00-G99"/>
    <n v="55"/>
    <x v="3"/>
  </r>
  <r>
    <x v="7"/>
    <s v="75-84"/>
    <x v="1"/>
    <s v="M"/>
    <s v="I00-I99"/>
    <n v="236"/>
    <x v="8"/>
  </r>
  <r>
    <x v="7"/>
    <s v="75-84"/>
    <x v="1"/>
    <s v="M"/>
    <s v="J00-J99"/>
    <n v="94"/>
    <x v="4"/>
  </r>
  <r>
    <x v="7"/>
    <s v="75-84"/>
    <x v="1"/>
    <s v="M"/>
    <s v="K00-K93"/>
    <n v="29"/>
    <x v="9"/>
  </r>
  <r>
    <x v="7"/>
    <s v="75-84"/>
    <x v="1"/>
    <s v="M"/>
    <s v="L00-L99"/>
    <n v="3"/>
    <x v="5"/>
  </r>
  <r>
    <x v="7"/>
    <s v="75-84"/>
    <x v="1"/>
    <s v="M"/>
    <s v="M00-M99"/>
    <n v="4"/>
    <x v="5"/>
  </r>
  <r>
    <x v="7"/>
    <s v="75-84"/>
    <x v="1"/>
    <s v="M"/>
    <s v="N00-N99"/>
    <n v="21"/>
    <x v="11"/>
  </r>
  <r>
    <x v="7"/>
    <s v="75-84"/>
    <x v="1"/>
    <s v="M"/>
    <s v="R00-R99"/>
    <n v="27"/>
    <x v="5"/>
  </r>
  <r>
    <x v="7"/>
    <s v="75-84"/>
    <x v="1"/>
    <s v="M"/>
    <s v="V01-Y98"/>
    <n v="29"/>
    <x v="6"/>
  </r>
  <r>
    <x v="7"/>
    <s v="85+"/>
    <x v="1"/>
    <s v="F"/>
    <s v="A00-B99"/>
    <n v="23"/>
    <x v="0"/>
  </r>
  <r>
    <x v="7"/>
    <s v="85+"/>
    <x v="1"/>
    <s v="F"/>
    <s v="C00-D48"/>
    <n v="189"/>
    <x v="1"/>
  </r>
  <r>
    <x v="7"/>
    <s v="85+"/>
    <x v="1"/>
    <s v="F"/>
    <s v="D50-D89"/>
    <n v="7"/>
    <x v="5"/>
  </r>
  <r>
    <x v="7"/>
    <s v="85+"/>
    <x v="1"/>
    <s v="F"/>
    <s v="E00-E90"/>
    <n v="27"/>
    <x v="2"/>
  </r>
  <r>
    <x v="7"/>
    <s v="85+"/>
    <x v="1"/>
    <s v="F"/>
    <s v="F00-F99"/>
    <n v="131"/>
    <x v="10"/>
  </r>
  <r>
    <x v="7"/>
    <s v="85+"/>
    <x v="1"/>
    <s v="F"/>
    <s v="G00-G99"/>
    <n v="80"/>
    <x v="3"/>
  </r>
  <r>
    <x v="7"/>
    <s v="85+"/>
    <x v="1"/>
    <s v="F"/>
    <s v="I00-I99"/>
    <n v="499"/>
    <x v="8"/>
  </r>
  <r>
    <x v="7"/>
    <s v="85+"/>
    <x v="1"/>
    <s v="F"/>
    <s v="J00-J99"/>
    <n v="107"/>
    <x v="4"/>
  </r>
  <r>
    <x v="7"/>
    <s v="85+"/>
    <x v="1"/>
    <s v="F"/>
    <s v="K00-K93"/>
    <n v="44"/>
    <x v="9"/>
  </r>
  <r>
    <x v="7"/>
    <s v="85+"/>
    <x v="1"/>
    <s v="F"/>
    <s v="L00-L99"/>
    <n v="10"/>
    <x v="5"/>
  </r>
  <r>
    <x v="7"/>
    <s v="85+"/>
    <x v="1"/>
    <s v="F"/>
    <s v="M00-M99"/>
    <n v="6"/>
    <x v="5"/>
  </r>
  <r>
    <x v="7"/>
    <s v="85+"/>
    <x v="1"/>
    <s v="F"/>
    <s v="N00-N99"/>
    <n v="57"/>
    <x v="11"/>
  </r>
  <r>
    <x v="7"/>
    <s v="85+"/>
    <x v="1"/>
    <s v="F"/>
    <s v="R00-R99"/>
    <n v="112"/>
    <x v="5"/>
  </r>
  <r>
    <x v="7"/>
    <s v="85+"/>
    <x v="1"/>
    <s v="F"/>
    <s v="V01-Y98"/>
    <n v="51"/>
    <x v="6"/>
  </r>
  <r>
    <x v="7"/>
    <s v="85+"/>
    <x v="1"/>
    <s v="M"/>
    <s v="A00-B99"/>
    <n v="10"/>
    <x v="0"/>
  </r>
  <r>
    <x v="7"/>
    <s v="85+"/>
    <x v="1"/>
    <s v="M"/>
    <s v="C00-D48"/>
    <n v="159"/>
    <x v="1"/>
  </r>
  <r>
    <x v="7"/>
    <s v="85+"/>
    <x v="1"/>
    <s v="M"/>
    <s v="D50-D89"/>
    <n v="4"/>
    <x v="5"/>
  </r>
  <r>
    <x v="7"/>
    <s v="85+"/>
    <x v="1"/>
    <s v="M"/>
    <s v="E00-E90"/>
    <n v="10"/>
    <x v="2"/>
  </r>
  <r>
    <x v="7"/>
    <s v="85+"/>
    <x v="1"/>
    <s v="M"/>
    <s v="F00-F99"/>
    <n v="64"/>
    <x v="10"/>
  </r>
  <r>
    <x v="7"/>
    <s v="85+"/>
    <x v="1"/>
    <s v="M"/>
    <s v="G00-G99"/>
    <n v="29"/>
    <x v="3"/>
  </r>
  <r>
    <x v="7"/>
    <s v="85+"/>
    <x v="1"/>
    <s v="M"/>
    <s v="I00-I99"/>
    <n v="285"/>
    <x v="8"/>
  </r>
  <r>
    <x v="7"/>
    <s v="85+"/>
    <x v="1"/>
    <s v="M"/>
    <s v="J00-J99"/>
    <n v="101"/>
    <x v="4"/>
  </r>
  <r>
    <x v="7"/>
    <s v="85+"/>
    <x v="1"/>
    <s v="M"/>
    <s v="K00-K93"/>
    <n v="33"/>
    <x v="9"/>
  </r>
  <r>
    <x v="7"/>
    <s v="85+"/>
    <x v="1"/>
    <s v="M"/>
    <s v="L00-L99"/>
    <n v="1"/>
    <x v="5"/>
  </r>
  <r>
    <x v="7"/>
    <s v="85+"/>
    <x v="1"/>
    <s v="M"/>
    <s v="M00-M99"/>
    <n v="3"/>
    <x v="5"/>
  </r>
  <r>
    <x v="7"/>
    <s v="85+"/>
    <x v="1"/>
    <s v="M"/>
    <s v="N00-N99"/>
    <n v="30"/>
    <x v="11"/>
  </r>
  <r>
    <x v="7"/>
    <s v="85+"/>
    <x v="1"/>
    <s v="M"/>
    <s v="R00-R99"/>
    <n v="41"/>
    <x v="5"/>
  </r>
  <r>
    <x v="7"/>
    <s v="85+"/>
    <x v="1"/>
    <s v="M"/>
    <s v="V01-Y98"/>
    <n v="35"/>
    <x v="6"/>
  </r>
  <r>
    <x v="8"/>
    <s v="0-24"/>
    <x v="0"/>
    <s v="F"/>
    <s v="C00-D48"/>
    <n v="3"/>
    <x v="1"/>
  </r>
  <r>
    <x v="8"/>
    <s v="0-24"/>
    <x v="0"/>
    <s v="F"/>
    <s v="E00-E90"/>
    <n v="1"/>
    <x v="2"/>
  </r>
  <r>
    <x v="8"/>
    <s v="0-24"/>
    <x v="0"/>
    <s v="F"/>
    <s v="G00-G99"/>
    <n v="1"/>
    <x v="3"/>
  </r>
  <r>
    <x v="8"/>
    <s v="0-24"/>
    <x v="0"/>
    <s v="F"/>
    <s v="I00-I99"/>
    <n v="1"/>
    <x v="8"/>
  </r>
  <r>
    <x v="8"/>
    <s v="0-24"/>
    <x v="0"/>
    <s v="F"/>
    <s v="P00-P96"/>
    <n v="4"/>
    <x v="5"/>
  </r>
  <r>
    <x v="8"/>
    <s v="0-24"/>
    <x v="0"/>
    <s v="F"/>
    <s v="Q00-Q99"/>
    <n v="6"/>
    <x v="5"/>
  </r>
  <r>
    <x v="8"/>
    <s v="0-24"/>
    <x v="0"/>
    <s v="F"/>
    <s v="R00-R99"/>
    <n v="1"/>
    <x v="5"/>
  </r>
  <r>
    <x v="8"/>
    <s v="0-24"/>
    <x v="0"/>
    <s v="F"/>
    <s v="V01-Y98"/>
    <n v="5"/>
    <x v="6"/>
  </r>
  <r>
    <x v="8"/>
    <s v="0-24"/>
    <x v="0"/>
    <s v="M"/>
    <s v="C00-D48"/>
    <n v="3"/>
    <x v="1"/>
  </r>
  <r>
    <x v="8"/>
    <s v="0-24"/>
    <x v="0"/>
    <s v="M"/>
    <s v="E00-E90"/>
    <n v="1"/>
    <x v="2"/>
  </r>
  <r>
    <x v="8"/>
    <s v="0-24"/>
    <x v="0"/>
    <s v="M"/>
    <s v="G00-G99"/>
    <n v="2"/>
    <x v="3"/>
  </r>
  <r>
    <x v="8"/>
    <s v="0-24"/>
    <x v="0"/>
    <s v="M"/>
    <s v="P00-P96"/>
    <n v="9"/>
    <x v="5"/>
  </r>
  <r>
    <x v="8"/>
    <s v="0-24"/>
    <x v="0"/>
    <s v="M"/>
    <s v="Q00-Q99"/>
    <n v="1"/>
    <x v="5"/>
  </r>
  <r>
    <x v="8"/>
    <s v="0-24"/>
    <x v="0"/>
    <s v="M"/>
    <s v="R00-R99"/>
    <n v="1"/>
    <x v="5"/>
  </r>
  <r>
    <x v="8"/>
    <s v="0-24"/>
    <x v="0"/>
    <s v="M"/>
    <s v="V01-Y98"/>
    <n v="10"/>
    <x v="6"/>
  </r>
  <r>
    <x v="8"/>
    <s v="25-44"/>
    <x v="0"/>
    <s v="F"/>
    <s v="A00-B99"/>
    <n v="1"/>
    <x v="0"/>
  </r>
  <r>
    <x v="8"/>
    <s v="25-44"/>
    <x v="0"/>
    <s v="F"/>
    <s v="C00-D48"/>
    <n v="11"/>
    <x v="1"/>
  </r>
  <r>
    <x v="8"/>
    <s v="25-44"/>
    <x v="0"/>
    <s v="F"/>
    <s v="F00-F99"/>
    <n v="1"/>
    <x v="10"/>
  </r>
  <r>
    <x v="8"/>
    <s v="25-44"/>
    <x v="0"/>
    <s v="F"/>
    <s v="I00-I99"/>
    <n v="6"/>
    <x v="8"/>
  </r>
  <r>
    <x v="8"/>
    <s v="25-44"/>
    <x v="0"/>
    <s v="F"/>
    <s v="M00-M99"/>
    <n v="1"/>
    <x v="5"/>
  </r>
  <r>
    <x v="8"/>
    <s v="25-44"/>
    <x v="0"/>
    <s v="F"/>
    <s v="R00-R99"/>
    <n v="3"/>
    <x v="5"/>
  </r>
  <r>
    <x v="8"/>
    <s v="25-44"/>
    <x v="0"/>
    <s v="F"/>
    <s v="V01-Y98"/>
    <n v="11"/>
    <x v="6"/>
  </r>
  <r>
    <x v="8"/>
    <s v="25-44"/>
    <x v="0"/>
    <s v="M"/>
    <s v="C00-D48"/>
    <n v="12"/>
    <x v="1"/>
  </r>
  <r>
    <x v="8"/>
    <s v="25-44"/>
    <x v="0"/>
    <s v="M"/>
    <s v="F00-F99"/>
    <n v="2"/>
    <x v="10"/>
  </r>
  <r>
    <x v="8"/>
    <s v="25-44"/>
    <x v="0"/>
    <s v="M"/>
    <s v="G00-G99"/>
    <n v="6"/>
    <x v="3"/>
  </r>
  <r>
    <x v="8"/>
    <s v="25-44"/>
    <x v="0"/>
    <s v="M"/>
    <s v="I00-I99"/>
    <n v="7"/>
    <x v="8"/>
  </r>
  <r>
    <x v="8"/>
    <s v="25-44"/>
    <x v="0"/>
    <s v="M"/>
    <s v="J00-J99"/>
    <n v="2"/>
    <x v="4"/>
  </r>
  <r>
    <x v="8"/>
    <s v="25-44"/>
    <x v="0"/>
    <s v="M"/>
    <s v="K00-K93"/>
    <n v="2"/>
    <x v="9"/>
  </r>
  <r>
    <x v="8"/>
    <s v="25-44"/>
    <x v="0"/>
    <s v="M"/>
    <s v="R00-R99"/>
    <n v="4"/>
    <x v="5"/>
  </r>
  <r>
    <x v="8"/>
    <s v="25-44"/>
    <x v="0"/>
    <s v="M"/>
    <s v="V01-Y98"/>
    <n v="29"/>
    <x v="6"/>
  </r>
  <r>
    <x v="8"/>
    <s v="45-64"/>
    <x v="0"/>
    <s v="F"/>
    <s v="A00-B99"/>
    <n v="3"/>
    <x v="0"/>
  </r>
  <r>
    <x v="8"/>
    <s v="45-64"/>
    <x v="0"/>
    <s v="F"/>
    <s v="C00-D48"/>
    <n v="109"/>
    <x v="1"/>
  </r>
  <r>
    <x v="8"/>
    <s v="45-64"/>
    <x v="0"/>
    <s v="F"/>
    <s v="E00-E90"/>
    <n v="1"/>
    <x v="2"/>
  </r>
  <r>
    <x v="8"/>
    <s v="45-64"/>
    <x v="0"/>
    <s v="F"/>
    <s v="F00-F99"/>
    <n v="4"/>
    <x v="10"/>
  </r>
  <r>
    <x v="8"/>
    <s v="45-64"/>
    <x v="0"/>
    <s v="F"/>
    <s v="G00-G99"/>
    <n v="14"/>
    <x v="3"/>
  </r>
  <r>
    <x v="8"/>
    <s v="45-64"/>
    <x v="0"/>
    <s v="F"/>
    <s v="I00-I99"/>
    <n v="28"/>
    <x v="8"/>
  </r>
  <r>
    <x v="8"/>
    <s v="45-64"/>
    <x v="0"/>
    <s v="F"/>
    <s v="J00-J99"/>
    <n v="10"/>
    <x v="4"/>
  </r>
  <r>
    <x v="8"/>
    <s v="45-64"/>
    <x v="0"/>
    <s v="F"/>
    <s v="K00-K93"/>
    <n v="9"/>
    <x v="9"/>
  </r>
  <r>
    <x v="8"/>
    <s v="45-64"/>
    <x v="0"/>
    <s v="F"/>
    <s v="M00-M99"/>
    <n v="1"/>
    <x v="5"/>
  </r>
  <r>
    <x v="8"/>
    <s v="45-64"/>
    <x v="0"/>
    <s v="F"/>
    <s v="Q00-Q99"/>
    <n v="2"/>
    <x v="5"/>
  </r>
  <r>
    <x v="8"/>
    <s v="45-64"/>
    <x v="0"/>
    <s v="F"/>
    <s v="R00-R99"/>
    <n v="5"/>
    <x v="5"/>
  </r>
  <r>
    <x v="8"/>
    <s v="45-64"/>
    <x v="0"/>
    <s v="F"/>
    <s v="V01-Y98"/>
    <n v="22"/>
    <x v="6"/>
  </r>
  <r>
    <x v="8"/>
    <s v="45-64"/>
    <x v="0"/>
    <s v="M"/>
    <s v="A00-B99"/>
    <n v="4"/>
    <x v="0"/>
  </r>
  <r>
    <x v="8"/>
    <s v="45-64"/>
    <x v="0"/>
    <s v="M"/>
    <s v="C00-D48"/>
    <n v="146"/>
    <x v="1"/>
  </r>
  <r>
    <x v="8"/>
    <s v="45-64"/>
    <x v="0"/>
    <s v="M"/>
    <s v="E00-E90"/>
    <n v="5"/>
    <x v="2"/>
  </r>
  <r>
    <x v="8"/>
    <s v="45-64"/>
    <x v="0"/>
    <s v="M"/>
    <s v="F00-F99"/>
    <n v="8"/>
    <x v="10"/>
  </r>
  <r>
    <x v="8"/>
    <s v="45-64"/>
    <x v="0"/>
    <s v="M"/>
    <s v="G00-G99"/>
    <n v="19"/>
    <x v="3"/>
  </r>
  <r>
    <x v="8"/>
    <s v="45-64"/>
    <x v="0"/>
    <s v="M"/>
    <s v="I00-I99"/>
    <n v="60"/>
    <x v="8"/>
  </r>
  <r>
    <x v="8"/>
    <s v="45-64"/>
    <x v="0"/>
    <s v="M"/>
    <s v="J00-J99"/>
    <n v="12"/>
    <x v="4"/>
  </r>
  <r>
    <x v="8"/>
    <s v="45-64"/>
    <x v="0"/>
    <s v="M"/>
    <s v="K00-K93"/>
    <n v="25"/>
    <x v="9"/>
  </r>
  <r>
    <x v="8"/>
    <s v="45-64"/>
    <x v="0"/>
    <s v="M"/>
    <s v="M00-M99"/>
    <n v="2"/>
    <x v="5"/>
  </r>
  <r>
    <x v="8"/>
    <s v="45-64"/>
    <x v="0"/>
    <s v="M"/>
    <s v="N00-N99"/>
    <n v="3"/>
    <x v="11"/>
  </r>
  <r>
    <x v="8"/>
    <s v="45-64"/>
    <x v="0"/>
    <s v="M"/>
    <s v="Q00-Q99"/>
    <n v="2"/>
    <x v="5"/>
  </r>
  <r>
    <x v="8"/>
    <s v="45-64"/>
    <x v="0"/>
    <s v="M"/>
    <s v="R00-R99"/>
    <n v="23"/>
    <x v="5"/>
  </r>
  <r>
    <x v="8"/>
    <s v="45-64"/>
    <x v="0"/>
    <s v="M"/>
    <s v="V01-Y98"/>
    <n v="45"/>
    <x v="6"/>
  </r>
  <r>
    <x v="8"/>
    <s v="65-74"/>
    <x v="1"/>
    <s v="F"/>
    <s v="A00-B99"/>
    <n v="2"/>
    <x v="0"/>
  </r>
  <r>
    <x v="8"/>
    <s v="65-74"/>
    <x v="1"/>
    <s v="F"/>
    <s v="C00-D48"/>
    <n v="128"/>
    <x v="1"/>
  </r>
  <r>
    <x v="8"/>
    <s v="65-74"/>
    <x v="1"/>
    <s v="F"/>
    <s v="E00-E90"/>
    <n v="2"/>
    <x v="2"/>
  </r>
  <r>
    <x v="8"/>
    <s v="65-74"/>
    <x v="1"/>
    <s v="F"/>
    <s v="F00-F99"/>
    <n v="16"/>
    <x v="10"/>
  </r>
  <r>
    <x v="8"/>
    <s v="65-74"/>
    <x v="1"/>
    <s v="F"/>
    <s v="G00-G99"/>
    <n v="13"/>
    <x v="3"/>
  </r>
  <r>
    <x v="8"/>
    <s v="65-74"/>
    <x v="1"/>
    <s v="F"/>
    <s v="I00-I99"/>
    <n v="59"/>
    <x v="8"/>
  </r>
  <r>
    <x v="8"/>
    <s v="65-74"/>
    <x v="1"/>
    <s v="F"/>
    <s v="J00-J99"/>
    <n v="18"/>
    <x v="4"/>
  </r>
  <r>
    <x v="8"/>
    <s v="65-74"/>
    <x v="1"/>
    <s v="F"/>
    <s v="K00-K93"/>
    <n v="8"/>
    <x v="9"/>
  </r>
  <r>
    <x v="8"/>
    <s v="65-74"/>
    <x v="1"/>
    <s v="F"/>
    <s v="M00-M99"/>
    <n v="1"/>
    <x v="5"/>
  </r>
  <r>
    <x v="8"/>
    <s v="65-74"/>
    <x v="1"/>
    <s v="F"/>
    <s v="N00-N99"/>
    <n v="4"/>
    <x v="11"/>
  </r>
  <r>
    <x v="8"/>
    <s v="65-74"/>
    <x v="1"/>
    <s v="F"/>
    <s v="Q00-Q99"/>
    <n v="1"/>
    <x v="5"/>
  </r>
  <r>
    <x v="8"/>
    <s v="65-74"/>
    <x v="1"/>
    <s v="F"/>
    <s v="R00-R99"/>
    <n v="10"/>
    <x v="5"/>
  </r>
  <r>
    <x v="8"/>
    <s v="65-74"/>
    <x v="1"/>
    <s v="F"/>
    <s v="V01-Y98"/>
    <n v="16"/>
    <x v="6"/>
  </r>
  <r>
    <x v="8"/>
    <s v="65-74"/>
    <x v="1"/>
    <s v="M"/>
    <s v="A00-B99"/>
    <n v="4"/>
    <x v="0"/>
  </r>
  <r>
    <x v="8"/>
    <s v="65-74"/>
    <x v="1"/>
    <s v="M"/>
    <s v="C00-D48"/>
    <n v="221"/>
    <x v="1"/>
  </r>
  <r>
    <x v="8"/>
    <s v="65-74"/>
    <x v="1"/>
    <s v="M"/>
    <s v="D50-D89"/>
    <n v="2"/>
    <x v="5"/>
  </r>
  <r>
    <x v="8"/>
    <s v="65-74"/>
    <x v="1"/>
    <s v="M"/>
    <s v="E00-E90"/>
    <n v="10"/>
    <x v="2"/>
  </r>
  <r>
    <x v="8"/>
    <s v="65-74"/>
    <x v="1"/>
    <s v="M"/>
    <s v="F00-F99"/>
    <n v="10"/>
    <x v="10"/>
  </r>
  <r>
    <x v="8"/>
    <s v="65-74"/>
    <x v="1"/>
    <s v="M"/>
    <s v="G00-G99"/>
    <n v="19"/>
    <x v="3"/>
  </r>
  <r>
    <x v="8"/>
    <s v="65-74"/>
    <x v="1"/>
    <s v="M"/>
    <s v="I00-I99"/>
    <n v="107"/>
    <x v="8"/>
  </r>
  <r>
    <x v="8"/>
    <s v="65-74"/>
    <x v="1"/>
    <s v="M"/>
    <s v="J00-J99"/>
    <n v="41"/>
    <x v="4"/>
  </r>
  <r>
    <x v="8"/>
    <s v="65-74"/>
    <x v="1"/>
    <s v="M"/>
    <s v="K00-K93"/>
    <n v="23"/>
    <x v="9"/>
  </r>
  <r>
    <x v="8"/>
    <s v="65-74"/>
    <x v="1"/>
    <s v="M"/>
    <s v="L00-L99"/>
    <n v="2"/>
    <x v="5"/>
  </r>
  <r>
    <x v="8"/>
    <s v="65-74"/>
    <x v="1"/>
    <s v="M"/>
    <s v="N00-N99"/>
    <n v="6"/>
    <x v="11"/>
  </r>
  <r>
    <x v="8"/>
    <s v="65-74"/>
    <x v="1"/>
    <s v="M"/>
    <s v="R00-R99"/>
    <n v="16"/>
    <x v="5"/>
  </r>
  <r>
    <x v="8"/>
    <s v="65-74"/>
    <x v="1"/>
    <s v="M"/>
    <s v="V01-Y98"/>
    <n v="26"/>
    <x v="6"/>
  </r>
  <r>
    <x v="8"/>
    <s v="75-84"/>
    <x v="1"/>
    <s v="F"/>
    <s v="A00-B99"/>
    <n v="8"/>
    <x v="0"/>
  </r>
  <r>
    <x v="8"/>
    <s v="75-84"/>
    <x v="1"/>
    <s v="F"/>
    <s v="C00-D48"/>
    <n v="179"/>
    <x v="1"/>
  </r>
  <r>
    <x v="8"/>
    <s v="75-84"/>
    <x v="1"/>
    <s v="F"/>
    <s v="D50-D89"/>
    <n v="2"/>
    <x v="5"/>
  </r>
  <r>
    <x v="8"/>
    <s v="75-84"/>
    <x v="1"/>
    <s v="F"/>
    <s v="E00-E90"/>
    <n v="8"/>
    <x v="2"/>
  </r>
  <r>
    <x v="8"/>
    <s v="75-84"/>
    <x v="1"/>
    <s v="F"/>
    <s v="F00-F99"/>
    <n v="48"/>
    <x v="10"/>
  </r>
  <r>
    <x v="8"/>
    <s v="75-84"/>
    <x v="1"/>
    <s v="F"/>
    <s v="G00-G99"/>
    <n v="38"/>
    <x v="3"/>
  </r>
  <r>
    <x v="8"/>
    <s v="75-84"/>
    <x v="1"/>
    <s v="F"/>
    <s v="I00-I99"/>
    <n v="210"/>
    <x v="8"/>
  </r>
  <r>
    <x v="8"/>
    <s v="75-84"/>
    <x v="1"/>
    <s v="F"/>
    <s v="J00-J99"/>
    <n v="58"/>
    <x v="4"/>
  </r>
  <r>
    <x v="8"/>
    <s v="75-84"/>
    <x v="1"/>
    <s v="F"/>
    <s v="K00-K93"/>
    <n v="25"/>
    <x v="9"/>
  </r>
  <r>
    <x v="8"/>
    <s v="75-84"/>
    <x v="1"/>
    <s v="F"/>
    <s v="L00-L99"/>
    <n v="5"/>
    <x v="5"/>
  </r>
  <r>
    <x v="8"/>
    <s v="75-84"/>
    <x v="1"/>
    <s v="F"/>
    <s v="M00-M99"/>
    <n v="4"/>
    <x v="5"/>
  </r>
  <r>
    <x v="8"/>
    <s v="75-84"/>
    <x v="1"/>
    <s v="F"/>
    <s v="N00-N99"/>
    <n v="16"/>
    <x v="11"/>
  </r>
  <r>
    <x v="8"/>
    <s v="75-84"/>
    <x v="1"/>
    <s v="F"/>
    <s v="R00-R99"/>
    <n v="17"/>
    <x v="5"/>
  </r>
  <r>
    <x v="8"/>
    <s v="75-84"/>
    <x v="1"/>
    <s v="F"/>
    <s v="V01-Y98"/>
    <n v="13"/>
    <x v="6"/>
  </r>
  <r>
    <x v="8"/>
    <s v="75-84"/>
    <x v="1"/>
    <s v="M"/>
    <s v="A00-B99"/>
    <n v="4"/>
    <x v="0"/>
  </r>
  <r>
    <x v="8"/>
    <s v="75-84"/>
    <x v="1"/>
    <s v="M"/>
    <s v="C00-D48"/>
    <n v="261"/>
    <x v="1"/>
  </r>
  <r>
    <x v="8"/>
    <s v="75-84"/>
    <x v="1"/>
    <s v="M"/>
    <s v="D50-D89"/>
    <n v="1"/>
    <x v="5"/>
  </r>
  <r>
    <x v="8"/>
    <s v="75-84"/>
    <x v="1"/>
    <s v="M"/>
    <s v="E00-E90"/>
    <n v="20"/>
    <x v="2"/>
  </r>
  <r>
    <x v="8"/>
    <s v="75-84"/>
    <x v="1"/>
    <s v="M"/>
    <s v="F00-F99"/>
    <n v="40"/>
    <x v="10"/>
  </r>
  <r>
    <x v="8"/>
    <s v="75-84"/>
    <x v="1"/>
    <s v="M"/>
    <s v="G00-G99"/>
    <n v="40"/>
    <x v="3"/>
  </r>
  <r>
    <x v="8"/>
    <s v="75-84"/>
    <x v="1"/>
    <s v="M"/>
    <s v="I00-I99"/>
    <n v="242"/>
    <x v="8"/>
  </r>
  <r>
    <x v="8"/>
    <s v="75-84"/>
    <x v="1"/>
    <s v="M"/>
    <s v="J00-J99"/>
    <n v="97"/>
    <x v="4"/>
  </r>
  <r>
    <x v="8"/>
    <s v="75-84"/>
    <x v="1"/>
    <s v="M"/>
    <s v="K00-K93"/>
    <n v="28"/>
    <x v="9"/>
  </r>
  <r>
    <x v="8"/>
    <s v="75-84"/>
    <x v="1"/>
    <s v="M"/>
    <s v="M00-M99"/>
    <n v="5"/>
    <x v="5"/>
  </r>
  <r>
    <x v="8"/>
    <s v="75-84"/>
    <x v="1"/>
    <s v="M"/>
    <s v="N00-N99"/>
    <n v="15"/>
    <x v="11"/>
  </r>
  <r>
    <x v="8"/>
    <s v="75-84"/>
    <x v="1"/>
    <s v="M"/>
    <s v="R00-R99"/>
    <n v="23"/>
    <x v="5"/>
  </r>
  <r>
    <x v="8"/>
    <s v="75-84"/>
    <x v="1"/>
    <s v="M"/>
    <s v="V01-Y98"/>
    <n v="29"/>
    <x v="6"/>
  </r>
  <r>
    <x v="8"/>
    <s v="85+"/>
    <x v="1"/>
    <s v="F"/>
    <s v="A00-B99"/>
    <n v="23"/>
    <x v="0"/>
  </r>
  <r>
    <x v="8"/>
    <s v="85+"/>
    <x v="1"/>
    <s v="F"/>
    <s v="C00-D48"/>
    <n v="153"/>
    <x v="1"/>
  </r>
  <r>
    <x v="8"/>
    <s v="85+"/>
    <x v="1"/>
    <s v="F"/>
    <s v="D50-D89"/>
    <n v="4"/>
    <x v="5"/>
  </r>
  <r>
    <x v="8"/>
    <s v="85+"/>
    <x v="1"/>
    <s v="F"/>
    <s v="E00-E90"/>
    <n v="38"/>
    <x v="2"/>
  </r>
  <r>
    <x v="8"/>
    <s v="85+"/>
    <x v="1"/>
    <s v="F"/>
    <s v="F00-F99"/>
    <n v="109"/>
    <x v="10"/>
  </r>
  <r>
    <x v="8"/>
    <s v="85+"/>
    <x v="1"/>
    <s v="F"/>
    <s v="G00-G99"/>
    <n v="69"/>
    <x v="3"/>
  </r>
  <r>
    <x v="8"/>
    <s v="85+"/>
    <x v="1"/>
    <s v="F"/>
    <s v="I00-I99"/>
    <n v="433"/>
    <x v="8"/>
  </r>
  <r>
    <x v="8"/>
    <s v="85+"/>
    <x v="1"/>
    <s v="F"/>
    <s v="J00-J99"/>
    <n v="128"/>
    <x v="4"/>
  </r>
  <r>
    <x v="8"/>
    <s v="85+"/>
    <x v="1"/>
    <s v="F"/>
    <s v="K00-K93"/>
    <n v="56"/>
    <x v="9"/>
  </r>
  <r>
    <x v="8"/>
    <s v="85+"/>
    <x v="1"/>
    <s v="F"/>
    <s v="L00-L99"/>
    <n v="6"/>
    <x v="5"/>
  </r>
  <r>
    <x v="8"/>
    <s v="85+"/>
    <x v="1"/>
    <s v="F"/>
    <s v="M00-M99"/>
    <n v="15"/>
    <x v="5"/>
  </r>
  <r>
    <x v="8"/>
    <s v="85+"/>
    <x v="1"/>
    <s v="F"/>
    <s v="N00-N99"/>
    <n v="39"/>
    <x v="11"/>
  </r>
  <r>
    <x v="8"/>
    <s v="85+"/>
    <x v="1"/>
    <s v="F"/>
    <s v="R00-R99"/>
    <n v="89"/>
    <x v="5"/>
  </r>
  <r>
    <x v="8"/>
    <s v="85+"/>
    <x v="1"/>
    <s v="F"/>
    <s v="V01-Y98"/>
    <n v="51"/>
    <x v="6"/>
  </r>
  <r>
    <x v="8"/>
    <s v="85+"/>
    <x v="1"/>
    <s v="M"/>
    <s v="A00-B99"/>
    <n v="15"/>
    <x v="0"/>
  </r>
  <r>
    <x v="8"/>
    <s v="85+"/>
    <x v="1"/>
    <s v="M"/>
    <s v="C00-D48"/>
    <n v="152"/>
    <x v="1"/>
  </r>
  <r>
    <x v="8"/>
    <s v="85+"/>
    <x v="1"/>
    <s v="M"/>
    <s v="E00-E90"/>
    <n v="15"/>
    <x v="2"/>
  </r>
  <r>
    <x v="8"/>
    <s v="85+"/>
    <x v="1"/>
    <s v="M"/>
    <s v="F00-F99"/>
    <n v="54"/>
    <x v="10"/>
  </r>
  <r>
    <x v="8"/>
    <s v="85+"/>
    <x v="1"/>
    <s v="M"/>
    <s v="G00-G99"/>
    <n v="37"/>
    <x v="3"/>
  </r>
  <r>
    <x v="8"/>
    <s v="85+"/>
    <x v="1"/>
    <s v="M"/>
    <s v="I00-I99"/>
    <n v="254"/>
    <x v="8"/>
  </r>
  <r>
    <x v="8"/>
    <s v="85+"/>
    <x v="1"/>
    <s v="M"/>
    <s v="J00-J99"/>
    <n v="103"/>
    <x v="4"/>
  </r>
  <r>
    <x v="8"/>
    <s v="85+"/>
    <x v="1"/>
    <s v="M"/>
    <s v="K00-K93"/>
    <n v="33"/>
    <x v="9"/>
  </r>
  <r>
    <x v="8"/>
    <s v="85+"/>
    <x v="1"/>
    <s v="M"/>
    <s v="L00-L99"/>
    <n v="2"/>
    <x v="5"/>
  </r>
  <r>
    <x v="8"/>
    <s v="85+"/>
    <x v="1"/>
    <s v="M"/>
    <s v="M00-M99"/>
    <n v="9"/>
    <x v="5"/>
  </r>
  <r>
    <x v="8"/>
    <s v="85+"/>
    <x v="1"/>
    <s v="M"/>
    <s v="N00-N99"/>
    <n v="26"/>
    <x v="11"/>
  </r>
  <r>
    <x v="8"/>
    <s v="85+"/>
    <x v="1"/>
    <s v="M"/>
    <s v="R00-R99"/>
    <n v="40"/>
    <x v="5"/>
  </r>
  <r>
    <x v="8"/>
    <s v="85+"/>
    <x v="1"/>
    <s v="M"/>
    <s v="V01-Y98"/>
    <n v="29"/>
    <x v="6"/>
  </r>
  <r>
    <x v="0"/>
    <s v="0-24"/>
    <x v="0"/>
    <s v="F"/>
    <s v="C00-D48"/>
    <n v="3"/>
    <x v="1"/>
  </r>
  <r>
    <x v="0"/>
    <s v="0-24"/>
    <x v="0"/>
    <s v="F"/>
    <s v="G00-G99"/>
    <n v="1"/>
    <x v="3"/>
  </r>
  <r>
    <x v="0"/>
    <s v="0-24"/>
    <x v="0"/>
    <s v="F"/>
    <s v="I00-I99"/>
    <n v="1"/>
    <x v="8"/>
  </r>
  <r>
    <x v="0"/>
    <s v="0-24"/>
    <x v="0"/>
    <s v="F"/>
    <s v="J00-J99"/>
    <n v="2"/>
    <x v="4"/>
  </r>
  <r>
    <x v="0"/>
    <s v="0-24"/>
    <x v="0"/>
    <s v="F"/>
    <s v="P00-P96"/>
    <n v="3"/>
    <x v="5"/>
  </r>
  <r>
    <x v="0"/>
    <s v="0-24"/>
    <x v="0"/>
    <s v="F"/>
    <s v="Q00-Q99"/>
    <n v="4"/>
    <x v="5"/>
  </r>
  <r>
    <x v="0"/>
    <s v="0-24"/>
    <x v="0"/>
    <s v="F"/>
    <s v="V01-Y98"/>
    <n v="8"/>
    <x v="6"/>
  </r>
  <r>
    <x v="0"/>
    <s v="0-24"/>
    <x v="0"/>
    <s v="M"/>
    <s v="C00-D48"/>
    <n v="3"/>
    <x v="1"/>
  </r>
  <r>
    <x v="0"/>
    <s v="0-24"/>
    <x v="0"/>
    <s v="M"/>
    <s v="D50-D89"/>
    <n v="1"/>
    <x v="5"/>
  </r>
  <r>
    <x v="0"/>
    <s v="0-24"/>
    <x v="0"/>
    <s v="M"/>
    <s v="E00-E90"/>
    <n v="1"/>
    <x v="2"/>
  </r>
  <r>
    <x v="0"/>
    <s v="0-24"/>
    <x v="0"/>
    <s v="M"/>
    <s v="F00-F99"/>
    <n v="1"/>
    <x v="10"/>
  </r>
  <r>
    <x v="0"/>
    <s v="0-24"/>
    <x v="0"/>
    <s v="M"/>
    <s v="J00-J99"/>
    <n v="3"/>
    <x v="4"/>
  </r>
  <r>
    <x v="0"/>
    <s v="0-24"/>
    <x v="0"/>
    <s v="M"/>
    <s v="P00-P96"/>
    <n v="2"/>
    <x v="5"/>
  </r>
  <r>
    <x v="0"/>
    <s v="0-24"/>
    <x v="0"/>
    <s v="M"/>
    <s v="Q00-Q99"/>
    <n v="3"/>
    <x v="5"/>
  </r>
  <r>
    <x v="0"/>
    <s v="0-24"/>
    <x v="0"/>
    <s v="M"/>
    <s v="R00-R99"/>
    <n v="2"/>
    <x v="5"/>
  </r>
  <r>
    <x v="0"/>
    <s v="0-24"/>
    <x v="0"/>
    <s v="M"/>
    <s v="V01-Y98"/>
    <n v="21"/>
    <x v="6"/>
  </r>
  <r>
    <x v="0"/>
    <s v="25-44"/>
    <x v="0"/>
    <s v="F"/>
    <s v="C00-D48"/>
    <n v="16"/>
    <x v="1"/>
  </r>
  <r>
    <x v="0"/>
    <s v="25-44"/>
    <x v="0"/>
    <s v="F"/>
    <s v="F00-F99"/>
    <n v="1"/>
    <x v="10"/>
  </r>
  <r>
    <x v="0"/>
    <s v="25-44"/>
    <x v="0"/>
    <s v="F"/>
    <s v="G00-G99"/>
    <n v="1"/>
    <x v="3"/>
  </r>
  <r>
    <x v="0"/>
    <s v="25-44"/>
    <x v="0"/>
    <s v="F"/>
    <s v="I00-I99"/>
    <n v="2"/>
    <x v="8"/>
  </r>
  <r>
    <x v="0"/>
    <s v="25-44"/>
    <x v="0"/>
    <s v="F"/>
    <s v="J00-J99"/>
    <n v="3"/>
    <x v="4"/>
  </r>
  <r>
    <x v="0"/>
    <s v="25-44"/>
    <x v="0"/>
    <s v="F"/>
    <s v="K00-K93"/>
    <n v="3"/>
    <x v="9"/>
  </r>
  <r>
    <x v="0"/>
    <s v="25-44"/>
    <x v="0"/>
    <s v="F"/>
    <s v="V01-Y98"/>
    <n v="10"/>
    <x v="6"/>
  </r>
  <r>
    <x v="0"/>
    <s v="25-44"/>
    <x v="0"/>
    <s v="M"/>
    <s v="C00-D48"/>
    <n v="6"/>
    <x v="1"/>
  </r>
  <r>
    <x v="0"/>
    <s v="25-44"/>
    <x v="0"/>
    <s v="M"/>
    <s v="D50-D89"/>
    <n v="1"/>
    <x v="5"/>
  </r>
  <r>
    <x v="0"/>
    <s v="25-44"/>
    <x v="0"/>
    <s v="M"/>
    <s v="E00-E90"/>
    <n v="1"/>
    <x v="2"/>
  </r>
  <r>
    <x v="0"/>
    <s v="25-44"/>
    <x v="0"/>
    <s v="M"/>
    <s v="F00-F99"/>
    <n v="2"/>
    <x v="10"/>
  </r>
  <r>
    <x v="0"/>
    <s v="25-44"/>
    <x v="0"/>
    <s v="M"/>
    <s v="G00-G99"/>
    <n v="3"/>
    <x v="3"/>
  </r>
  <r>
    <x v="0"/>
    <s v="25-44"/>
    <x v="0"/>
    <s v="M"/>
    <s v="I00-I99"/>
    <n v="11"/>
    <x v="8"/>
  </r>
  <r>
    <x v="0"/>
    <s v="25-44"/>
    <x v="0"/>
    <s v="M"/>
    <s v="UNK"/>
    <n v="3"/>
    <x v="7"/>
  </r>
  <r>
    <x v="0"/>
    <s v="25-44"/>
    <x v="0"/>
    <s v="M"/>
    <s v="V01-Y98"/>
    <n v="42"/>
    <x v="6"/>
  </r>
  <r>
    <x v="0"/>
    <s v="45-64"/>
    <x v="0"/>
    <s v="F"/>
    <s v="A00-B99"/>
    <n v="3"/>
    <x v="0"/>
  </r>
  <r>
    <x v="0"/>
    <s v="45-64"/>
    <x v="0"/>
    <s v="F"/>
    <s v="C00-D48"/>
    <n v="118"/>
    <x v="1"/>
  </r>
  <r>
    <x v="0"/>
    <s v="45-64"/>
    <x v="0"/>
    <s v="F"/>
    <s v="D50-D89"/>
    <n v="1"/>
    <x v="5"/>
  </r>
  <r>
    <x v="0"/>
    <s v="45-64"/>
    <x v="0"/>
    <s v="F"/>
    <s v="E00-E90"/>
    <n v="4"/>
    <x v="2"/>
  </r>
  <r>
    <x v="0"/>
    <s v="45-64"/>
    <x v="0"/>
    <s v="F"/>
    <s v="F00-F99"/>
    <n v="3"/>
    <x v="10"/>
  </r>
  <r>
    <x v="0"/>
    <s v="45-64"/>
    <x v="0"/>
    <s v="F"/>
    <s v="G00-G99"/>
    <n v="8"/>
    <x v="3"/>
  </r>
  <r>
    <x v="0"/>
    <s v="45-64"/>
    <x v="0"/>
    <s v="F"/>
    <s v="I00-I99"/>
    <n v="39"/>
    <x v="8"/>
  </r>
  <r>
    <x v="0"/>
    <s v="45-64"/>
    <x v="0"/>
    <s v="F"/>
    <s v="J00-J99"/>
    <n v="17"/>
    <x v="4"/>
  </r>
  <r>
    <x v="0"/>
    <s v="45-64"/>
    <x v="0"/>
    <s v="F"/>
    <s v="K00-K93"/>
    <n v="11"/>
    <x v="9"/>
  </r>
  <r>
    <x v="0"/>
    <s v="45-64"/>
    <x v="0"/>
    <s v="F"/>
    <s v="M00-M99"/>
    <n v="5"/>
    <x v="5"/>
  </r>
  <r>
    <x v="0"/>
    <s v="45-64"/>
    <x v="0"/>
    <s v="F"/>
    <s v="N00-N99"/>
    <n v="4"/>
    <x v="11"/>
  </r>
  <r>
    <x v="0"/>
    <s v="45-64"/>
    <x v="0"/>
    <s v="F"/>
    <s v="R00-R99"/>
    <n v="5"/>
    <x v="5"/>
  </r>
  <r>
    <x v="0"/>
    <s v="45-64"/>
    <x v="0"/>
    <s v="F"/>
    <s v="UNK"/>
    <n v="3"/>
    <x v="7"/>
  </r>
  <r>
    <x v="0"/>
    <s v="45-64"/>
    <x v="0"/>
    <s v="F"/>
    <s v="V01-Y98"/>
    <n v="27"/>
    <x v="6"/>
  </r>
  <r>
    <x v="0"/>
    <s v="45-64"/>
    <x v="0"/>
    <s v="M"/>
    <s v="A00-B99"/>
    <n v="5"/>
    <x v="0"/>
  </r>
  <r>
    <x v="0"/>
    <s v="45-64"/>
    <x v="0"/>
    <s v="M"/>
    <s v="C00-D48"/>
    <n v="162"/>
    <x v="1"/>
  </r>
  <r>
    <x v="0"/>
    <s v="45-64"/>
    <x v="0"/>
    <s v="M"/>
    <s v="E00-E90"/>
    <n v="6"/>
    <x v="2"/>
  </r>
  <r>
    <x v="0"/>
    <s v="45-64"/>
    <x v="0"/>
    <s v="M"/>
    <s v="F00-F99"/>
    <n v="9"/>
    <x v="10"/>
  </r>
  <r>
    <x v="0"/>
    <s v="45-64"/>
    <x v="0"/>
    <s v="M"/>
    <s v="G00-G99"/>
    <n v="12"/>
    <x v="3"/>
  </r>
  <r>
    <x v="0"/>
    <s v="45-64"/>
    <x v="0"/>
    <s v="M"/>
    <s v="I00-I99"/>
    <n v="98"/>
    <x v="8"/>
  </r>
  <r>
    <x v="0"/>
    <s v="45-64"/>
    <x v="0"/>
    <s v="M"/>
    <s v="J00-J99"/>
    <n v="29"/>
    <x v="4"/>
  </r>
  <r>
    <x v="0"/>
    <s v="45-64"/>
    <x v="0"/>
    <s v="M"/>
    <s v="K00-K93"/>
    <n v="22"/>
    <x v="9"/>
  </r>
  <r>
    <x v="0"/>
    <s v="45-64"/>
    <x v="0"/>
    <s v="M"/>
    <s v="L00-L99"/>
    <n v="1"/>
    <x v="5"/>
  </r>
  <r>
    <x v="0"/>
    <s v="45-64"/>
    <x v="0"/>
    <s v="M"/>
    <s v="M00-M99"/>
    <n v="2"/>
    <x v="5"/>
  </r>
  <r>
    <x v="0"/>
    <s v="45-64"/>
    <x v="0"/>
    <s v="M"/>
    <s v="N00-N99"/>
    <n v="2"/>
    <x v="11"/>
  </r>
  <r>
    <x v="0"/>
    <s v="45-64"/>
    <x v="0"/>
    <s v="M"/>
    <s v="Q00-Q99"/>
    <n v="1"/>
    <x v="5"/>
  </r>
  <r>
    <x v="0"/>
    <s v="45-64"/>
    <x v="0"/>
    <s v="M"/>
    <s v="R00-R99"/>
    <n v="16"/>
    <x v="5"/>
  </r>
  <r>
    <x v="0"/>
    <s v="45-64"/>
    <x v="0"/>
    <s v="M"/>
    <s v="UNK"/>
    <n v="4"/>
    <x v="7"/>
  </r>
  <r>
    <x v="0"/>
    <s v="45-64"/>
    <x v="0"/>
    <s v="M"/>
    <s v="V01-Y98"/>
    <n v="47"/>
    <x v="6"/>
  </r>
  <r>
    <x v="0"/>
    <s v="65-74"/>
    <x v="1"/>
    <s v="F"/>
    <s v="A00-B99"/>
    <n v="9"/>
    <x v="0"/>
  </r>
  <r>
    <x v="0"/>
    <s v="65-74"/>
    <x v="1"/>
    <s v="F"/>
    <s v="C00-D48"/>
    <n v="120"/>
    <x v="1"/>
  </r>
  <r>
    <x v="0"/>
    <s v="65-74"/>
    <x v="1"/>
    <s v="F"/>
    <s v="D50-D89"/>
    <n v="1"/>
    <x v="5"/>
  </r>
  <r>
    <x v="0"/>
    <s v="65-74"/>
    <x v="1"/>
    <s v="F"/>
    <s v="E00-E90"/>
    <n v="6"/>
    <x v="2"/>
  </r>
  <r>
    <x v="0"/>
    <s v="65-74"/>
    <x v="1"/>
    <s v="F"/>
    <s v="F00-F99"/>
    <n v="8"/>
    <x v="10"/>
  </r>
  <r>
    <x v="0"/>
    <s v="65-74"/>
    <x v="1"/>
    <s v="F"/>
    <s v="G00-G99"/>
    <n v="13"/>
    <x v="3"/>
  </r>
  <r>
    <x v="0"/>
    <s v="65-74"/>
    <x v="1"/>
    <s v="F"/>
    <s v="I00-I99"/>
    <n v="56"/>
    <x v="8"/>
  </r>
  <r>
    <x v="0"/>
    <s v="65-74"/>
    <x v="1"/>
    <s v="F"/>
    <s v="J00-J99"/>
    <n v="12"/>
    <x v="4"/>
  </r>
  <r>
    <x v="0"/>
    <s v="65-74"/>
    <x v="1"/>
    <s v="F"/>
    <s v="K00-K93"/>
    <n v="10"/>
    <x v="9"/>
  </r>
  <r>
    <x v="0"/>
    <s v="65-74"/>
    <x v="1"/>
    <s v="F"/>
    <s v="L00-L99"/>
    <n v="1"/>
    <x v="5"/>
  </r>
  <r>
    <x v="0"/>
    <s v="65-74"/>
    <x v="1"/>
    <s v="F"/>
    <s v="M00-M99"/>
    <n v="2"/>
    <x v="5"/>
  </r>
  <r>
    <x v="0"/>
    <s v="65-74"/>
    <x v="1"/>
    <s v="F"/>
    <s v="N00-N99"/>
    <n v="1"/>
    <x v="11"/>
  </r>
  <r>
    <x v="0"/>
    <s v="65-74"/>
    <x v="1"/>
    <s v="F"/>
    <s v="R00-R99"/>
    <n v="9"/>
    <x v="5"/>
  </r>
  <r>
    <x v="0"/>
    <s v="65-74"/>
    <x v="1"/>
    <s v="F"/>
    <s v="UNK"/>
    <n v="6"/>
    <x v="7"/>
  </r>
  <r>
    <x v="0"/>
    <s v="65-74"/>
    <x v="1"/>
    <s v="F"/>
    <s v="V01-Y98"/>
    <n v="10"/>
    <x v="6"/>
  </r>
  <r>
    <x v="0"/>
    <s v="65-74"/>
    <x v="1"/>
    <s v="M"/>
    <s v="A00-B99"/>
    <n v="5"/>
    <x v="0"/>
  </r>
  <r>
    <x v="0"/>
    <s v="65-74"/>
    <x v="1"/>
    <s v="M"/>
    <s v="C00-D48"/>
    <n v="219"/>
    <x v="1"/>
  </r>
  <r>
    <x v="0"/>
    <s v="65-74"/>
    <x v="1"/>
    <s v="M"/>
    <s v="E00-E90"/>
    <n v="9"/>
    <x v="2"/>
  </r>
  <r>
    <x v="0"/>
    <s v="65-74"/>
    <x v="1"/>
    <s v="M"/>
    <s v="F00-F99"/>
    <n v="7"/>
    <x v="10"/>
  </r>
  <r>
    <x v="0"/>
    <s v="65-74"/>
    <x v="1"/>
    <s v="M"/>
    <s v="G00-G99"/>
    <n v="18"/>
    <x v="3"/>
  </r>
  <r>
    <x v="0"/>
    <s v="65-74"/>
    <x v="1"/>
    <s v="M"/>
    <s v="I00-I99"/>
    <n v="147"/>
    <x v="8"/>
  </r>
  <r>
    <x v="0"/>
    <s v="65-74"/>
    <x v="1"/>
    <s v="M"/>
    <s v="J00-J99"/>
    <n v="41"/>
    <x v="4"/>
  </r>
  <r>
    <x v="0"/>
    <s v="65-74"/>
    <x v="1"/>
    <s v="M"/>
    <s v="K00-K93"/>
    <n v="21"/>
    <x v="9"/>
  </r>
  <r>
    <x v="0"/>
    <s v="65-74"/>
    <x v="1"/>
    <s v="M"/>
    <s v="M00-M99"/>
    <n v="2"/>
    <x v="5"/>
  </r>
  <r>
    <x v="0"/>
    <s v="65-74"/>
    <x v="1"/>
    <s v="M"/>
    <s v="N00-N99"/>
    <n v="6"/>
    <x v="11"/>
  </r>
  <r>
    <x v="0"/>
    <s v="65-74"/>
    <x v="1"/>
    <s v="M"/>
    <s v="R00-R99"/>
    <n v="13"/>
    <x v="5"/>
  </r>
  <r>
    <x v="0"/>
    <s v="65-74"/>
    <x v="1"/>
    <s v="M"/>
    <s v="UNK"/>
    <n v="2"/>
    <x v="7"/>
  </r>
  <r>
    <x v="0"/>
    <s v="65-74"/>
    <x v="1"/>
    <s v="M"/>
    <s v="V01-Y98"/>
    <n v="21"/>
    <x v="6"/>
  </r>
  <r>
    <x v="0"/>
    <s v="75-84"/>
    <x v="1"/>
    <s v="F"/>
    <s v="A00-B99"/>
    <n v="13"/>
    <x v="0"/>
  </r>
  <r>
    <x v="0"/>
    <s v="75-84"/>
    <x v="1"/>
    <s v="F"/>
    <s v="C00-D48"/>
    <n v="200"/>
    <x v="1"/>
  </r>
  <r>
    <x v="0"/>
    <s v="75-84"/>
    <x v="1"/>
    <s v="F"/>
    <s v="D50-D89"/>
    <n v="1"/>
    <x v="5"/>
  </r>
  <r>
    <x v="0"/>
    <s v="75-84"/>
    <x v="1"/>
    <s v="F"/>
    <s v="E00-E90"/>
    <n v="28"/>
    <x v="2"/>
  </r>
  <r>
    <x v="0"/>
    <s v="75-84"/>
    <x v="1"/>
    <s v="F"/>
    <s v="F00-F99"/>
    <n v="30"/>
    <x v="10"/>
  </r>
  <r>
    <x v="0"/>
    <s v="75-84"/>
    <x v="1"/>
    <s v="F"/>
    <s v="G00-G99"/>
    <n v="35"/>
    <x v="3"/>
  </r>
  <r>
    <x v="0"/>
    <s v="75-84"/>
    <x v="1"/>
    <s v="F"/>
    <s v="I00-I99"/>
    <n v="260"/>
    <x v="8"/>
  </r>
  <r>
    <x v="0"/>
    <s v="75-84"/>
    <x v="1"/>
    <s v="F"/>
    <s v="J00-J99"/>
    <n v="72"/>
    <x v="4"/>
  </r>
  <r>
    <x v="0"/>
    <s v="75-84"/>
    <x v="1"/>
    <s v="F"/>
    <s v="K00-K93"/>
    <n v="39"/>
    <x v="9"/>
  </r>
  <r>
    <x v="0"/>
    <s v="75-84"/>
    <x v="1"/>
    <s v="F"/>
    <s v="L00-L99"/>
    <n v="2"/>
    <x v="5"/>
  </r>
  <r>
    <x v="0"/>
    <s v="75-84"/>
    <x v="1"/>
    <s v="F"/>
    <s v="M00-M99"/>
    <n v="6"/>
    <x v="5"/>
  </r>
  <r>
    <x v="0"/>
    <s v="75-84"/>
    <x v="1"/>
    <s v="F"/>
    <s v="N00-N99"/>
    <n v="21"/>
    <x v="11"/>
  </r>
  <r>
    <x v="0"/>
    <s v="75-84"/>
    <x v="1"/>
    <s v="F"/>
    <s v="R00-R99"/>
    <n v="14"/>
    <x v="5"/>
  </r>
  <r>
    <x v="0"/>
    <s v="75-84"/>
    <x v="1"/>
    <s v="F"/>
    <s v="UNK"/>
    <n v="6"/>
    <x v="7"/>
  </r>
  <r>
    <x v="0"/>
    <s v="75-84"/>
    <x v="1"/>
    <s v="F"/>
    <s v="V01-Y98"/>
    <n v="29"/>
    <x v="6"/>
  </r>
  <r>
    <x v="0"/>
    <s v="75-84"/>
    <x v="1"/>
    <s v="M"/>
    <s v="A00-B99"/>
    <n v="16"/>
    <x v="0"/>
  </r>
  <r>
    <x v="0"/>
    <s v="75-84"/>
    <x v="1"/>
    <s v="M"/>
    <s v="C00-D48"/>
    <n v="296"/>
    <x v="1"/>
  </r>
  <r>
    <x v="0"/>
    <s v="75-84"/>
    <x v="1"/>
    <s v="M"/>
    <s v="D50-D89"/>
    <n v="1"/>
    <x v="5"/>
  </r>
  <r>
    <x v="0"/>
    <s v="75-84"/>
    <x v="1"/>
    <s v="M"/>
    <s v="E00-E90"/>
    <n v="13"/>
    <x v="2"/>
  </r>
  <r>
    <x v="0"/>
    <s v="75-84"/>
    <x v="1"/>
    <s v="M"/>
    <s v="F00-F99"/>
    <n v="20"/>
    <x v="10"/>
  </r>
  <r>
    <x v="0"/>
    <s v="75-84"/>
    <x v="1"/>
    <s v="M"/>
    <s v="G00-G99"/>
    <n v="36"/>
    <x v="3"/>
  </r>
  <r>
    <x v="0"/>
    <s v="75-84"/>
    <x v="1"/>
    <s v="M"/>
    <s v="I00-I99"/>
    <n v="260"/>
    <x v="8"/>
  </r>
  <r>
    <x v="0"/>
    <s v="75-84"/>
    <x v="1"/>
    <s v="M"/>
    <s v="J00-J99"/>
    <n v="102"/>
    <x v="4"/>
  </r>
  <r>
    <x v="0"/>
    <s v="75-84"/>
    <x v="1"/>
    <s v="M"/>
    <s v="K00-K93"/>
    <n v="33"/>
    <x v="9"/>
  </r>
  <r>
    <x v="0"/>
    <s v="75-84"/>
    <x v="1"/>
    <s v="M"/>
    <s v="L00-L99"/>
    <n v="1"/>
    <x v="5"/>
  </r>
  <r>
    <x v="0"/>
    <s v="75-84"/>
    <x v="1"/>
    <s v="M"/>
    <s v="M00-M99"/>
    <n v="1"/>
    <x v="5"/>
  </r>
  <r>
    <x v="0"/>
    <s v="75-84"/>
    <x v="1"/>
    <s v="M"/>
    <s v="N00-N99"/>
    <n v="27"/>
    <x v="11"/>
  </r>
  <r>
    <x v="0"/>
    <s v="75-84"/>
    <x v="1"/>
    <s v="M"/>
    <s v="R00-R99"/>
    <n v="26"/>
    <x v="5"/>
  </r>
  <r>
    <x v="0"/>
    <s v="75-84"/>
    <x v="1"/>
    <s v="M"/>
    <s v="UNK"/>
    <n v="8"/>
    <x v="7"/>
  </r>
  <r>
    <x v="0"/>
    <s v="75-84"/>
    <x v="1"/>
    <s v="M"/>
    <s v="V01-Y98"/>
    <n v="33"/>
    <x v="6"/>
  </r>
  <r>
    <x v="0"/>
    <s v="85+"/>
    <x v="1"/>
    <s v="F"/>
    <s v="A00-B99"/>
    <n v="23"/>
    <x v="0"/>
  </r>
  <r>
    <x v="0"/>
    <s v="85+"/>
    <x v="1"/>
    <s v="F"/>
    <s v="C00-D48"/>
    <n v="111"/>
    <x v="1"/>
  </r>
  <r>
    <x v="0"/>
    <s v="85+"/>
    <x v="1"/>
    <s v="F"/>
    <s v="D50-D89"/>
    <n v="1"/>
    <x v="5"/>
  </r>
  <r>
    <x v="0"/>
    <s v="85+"/>
    <x v="1"/>
    <s v="F"/>
    <s v="E00-E90"/>
    <n v="37"/>
    <x v="2"/>
  </r>
  <r>
    <x v="0"/>
    <s v="85+"/>
    <x v="1"/>
    <s v="F"/>
    <s v="F00-F99"/>
    <n v="84"/>
    <x v="10"/>
  </r>
  <r>
    <x v="0"/>
    <s v="85+"/>
    <x v="1"/>
    <s v="F"/>
    <s v="G00-G99"/>
    <n v="38"/>
    <x v="3"/>
  </r>
  <r>
    <x v="0"/>
    <s v="85+"/>
    <x v="1"/>
    <s v="F"/>
    <s v="I00-I99"/>
    <n v="416"/>
    <x v="8"/>
  </r>
  <r>
    <x v="0"/>
    <s v="85+"/>
    <x v="1"/>
    <s v="F"/>
    <s v="J00-J99"/>
    <n v="110"/>
    <x v="4"/>
  </r>
  <r>
    <x v="0"/>
    <s v="85+"/>
    <x v="1"/>
    <s v="F"/>
    <s v="K00-K93"/>
    <n v="46"/>
    <x v="9"/>
  </r>
  <r>
    <x v="0"/>
    <s v="85+"/>
    <x v="1"/>
    <s v="F"/>
    <s v="L00-L99"/>
    <n v="6"/>
    <x v="5"/>
  </r>
  <r>
    <x v="0"/>
    <s v="85+"/>
    <x v="1"/>
    <s v="F"/>
    <s v="M00-M99"/>
    <n v="3"/>
    <x v="5"/>
  </r>
  <r>
    <x v="0"/>
    <s v="85+"/>
    <x v="1"/>
    <s v="F"/>
    <s v="N00-N99"/>
    <n v="32"/>
    <x v="11"/>
  </r>
  <r>
    <x v="0"/>
    <s v="85+"/>
    <x v="1"/>
    <s v="F"/>
    <s v="R00-R99"/>
    <n v="47"/>
    <x v="5"/>
  </r>
  <r>
    <x v="0"/>
    <s v="85+"/>
    <x v="1"/>
    <s v="F"/>
    <s v="UNK"/>
    <n v="6"/>
    <x v="7"/>
  </r>
  <r>
    <x v="0"/>
    <s v="85+"/>
    <x v="1"/>
    <s v="F"/>
    <s v="V01-Y98"/>
    <n v="37"/>
    <x v="6"/>
  </r>
  <r>
    <x v="0"/>
    <s v="85+"/>
    <x v="1"/>
    <s v="M"/>
    <s v="A00-B99"/>
    <n v="7"/>
    <x v="0"/>
  </r>
  <r>
    <x v="0"/>
    <s v="85+"/>
    <x v="1"/>
    <s v="M"/>
    <s v="C00-D48"/>
    <n v="126"/>
    <x v="1"/>
  </r>
  <r>
    <x v="0"/>
    <s v="85+"/>
    <x v="1"/>
    <s v="M"/>
    <s v="D50-D89"/>
    <n v="3"/>
    <x v="5"/>
  </r>
  <r>
    <x v="0"/>
    <s v="85+"/>
    <x v="1"/>
    <s v="M"/>
    <s v="E00-E90"/>
    <n v="11"/>
    <x v="2"/>
  </r>
  <r>
    <x v="0"/>
    <s v="85+"/>
    <x v="1"/>
    <s v="M"/>
    <s v="F00-F99"/>
    <n v="29"/>
    <x v="10"/>
  </r>
  <r>
    <x v="0"/>
    <s v="85+"/>
    <x v="1"/>
    <s v="M"/>
    <s v="G00-G99"/>
    <n v="20"/>
    <x v="3"/>
  </r>
  <r>
    <x v="0"/>
    <s v="85+"/>
    <x v="1"/>
    <s v="M"/>
    <s v="I00-I99"/>
    <n v="218"/>
    <x v="8"/>
  </r>
  <r>
    <x v="0"/>
    <s v="85+"/>
    <x v="1"/>
    <s v="M"/>
    <s v="J00-J99"/>
    <n v="81"/>
    <x v="4"/>
  </r>
  <r>
    <x v="0"/>
    <s v="85+"/>
    <x v="1"/>
    <s v="M"/>
    <s v="K00-K93"/>
    <n v="22"/>
    <x v="9"/>
  </r>
  <r>
    <x v="0"/>
    <s v="85+"/>
    <x v="1"/>
    <s v="M"/>
    <s v="L00-L99"/>
    <n v="1"/>
    <x v="5"/>
  </r>
  <r>
    <x v="0"/>
    <s v="85+"/>
    <x v="1"/>
    <s v="M"/>
    <s v="M00-M99"/>
    <n v="1"/>
    <x v="5"/>
  </r>
  <r>
    <x v="0"/>
    <s v="85+"/>
    <x v="1"/>
    <s v="M"/>
    <s v="N00-N99"/>
    <n v="19"/>
    <x v="11"/>
  </r>
  <r>
    <x v="0"/>
    <s v="85+"/>
    <x v="1"/>
    <s v="M"/>
    <s v="R00-R99"/>
    <n v="20"/>
    <x v="5"/>
  </r>
  <r>
    <x v="0"/>
    <s v="85+"/>
    <x v="1"/>
    <s v="M"/>
    <s v="UNK"/>
    <n v="2"/>
    <x v="7"/>
  </r>
  <r>
    <x v="0"/>
    <s v="85+"/>
    <x v="1"/>
    <s v="M"/>
    <s v="V01-Y98"/>
    <n v="19"/>
    <x v="6"/>
  </r>
  <r>
    <x v="1"/>
    <s v="0-24"/>
    <x v="0"/>
    <s v="F"/>
    <s v="A00-B99"/>
    <n v="1"/>
    <x v="0"/>
  </r>
  <r>
    <x v="1"/>
    <s v="0-24"/>
    <x v="0"/>
    <s v="F"/>
    <s v="C00-D48"/>
    <n v="2"/>
    <x v="1"/>
  </r>
  <r>
    <x v="1"/>
    <s v="0-24"/>
    <x v="0"/>
    <s v="F"/>
    <s v="E00-E90"/>
    <n v="2"/>
    <x v="2"/>
  </r>
  <r>
    <x v="1"/>
    <s v="0-24"/>
    <x v="0"/>
    <s v="F"/>
    <s v="I00-I99"/>
    <n v="1"/>
    <x v="8"/>
  </r>
  <r>
    <x v="1"/>
    <s v="0-24"/>
    <x v="0"/>
    <s v="F"/>
    <s v="J00-J99"/>
    <n v="1"/>
    <x v="4"/>
  </r>
  <r>
    <x v="1"/>
    <s v="0-24"/>
    <x v="0"/>
    <s v="F"/>
    <s v="P00-P96"/>
    <n v="4"/>
    <x v="5"/>
  </r>
  <r>
    <x v="1"/>
    <s v="0-24"/>
    <x v="0"/>
    <s v="F"/>
    <s v="Q00-Q99"/>
    <n v="1"/>
    <x v="5"/>
  </r>
  <r>
    <x v="1"/>
    <s v="0-24"/>
    <x v="0"/>
    <s v="F"/>
    <s v="V01-Y98"/>
    <n v="6"/>
    <x v="6"/>
  </r>
  <r>
    <x v="1"/>
    <s v="0-24"/>
    <x v="0"/>
    <s v="M"/>
    <s v="A00-B99"/>
    <n v="2"/>
    <x v="0"/>
  </r>
  <r>
    <x v="1"/>
    <s v="0-24"/>
    <x v="0"/>
    <s v="M"/>
    <s v="C00-D48"/>
    <n v="4"/>
    <x v="1"/>
  </r>
  <r>
    <x v="1"/>
    <s v="0-24"/>
    <x v="0"/>
    <s v="M"/>
    <s v="D50-D89"/>
    <n v="1"/>
    <x v="5"/>
  </r>
  <r>
    <x v="1"/>
    <s v="0-24"/>
    <x v="0"/>
    <s v="M"/>
    <s v="F00-F99"/>
    <n v="1"/>
    <x v="10"/>
  </r>
  <r>
    <x v="1"/>
    <s v="0-24"/>
    <x v="0"/>
    <s v="M"/>
    <s v="I00-I99"/>
    <n v="3"/>
    <x v="8"/>
  </r>
  <r>
    <x v="1"/>
    <s v="0-24"/>
    <x v="0"/>
    <s v="M"/>
    <s v="P00-P96"/>
    <n v="4"/>
    <x v="5"/>
  </r>
  <r>
    <x v="1"/>
    <s v="0-24"/>
    <x v="0"/>
    <s v="M"/>
    <s v="Q00-Q99"/>
    <n v="3"/>
    <x v="5"/>
  </r>
  <r>
    <x v="1"/>
    <s v="0-24"/>
    <x v="0"/>
    <s v="M"/>
    <s v="R00-R99"/>
    <n v="1"/>
    <x v="5"/>
  </r>
  <r>
    <x v="1"/>
    <s v="0-24"/>
    <x v="0"/>
    <s v="M"/>
    <s v="V01-Y98"/>
    <n v="12"/>
    <x v="6"/>
  </r>
  <r>
    <x v="1"/>
    <s v="25-44"/>
    <x v="0"/>
    <s v="F"/>
    <s v="C00-D48"/>
    <n v="13"/>
    <x v="1"/>
  </r>
  <r>
    <x v="1"/>
    <s v="25-44"/>
    <x v="0"/>
    <s v="F"/>
    <s v="F00-F99"/>
    <n v="1"/>
    <x v="10"/>
  </r>
  <r>
    <x v="1"/>
    <s v="25-44"/>
    <x v="0"/>
    <s v="F"/>
    <s v="I00-I99"/>
    <n v="7"/>
    <x v="8"/>
  </r>
  <r>
    <x v="1"/>
    <s v="25-44"/>
    <x v="0"/>
    <s v="F"/>
    <s v="K00-K93"/>
    <n v="2"/>
    <x v="9"/>
  </r>
  <r>
    <x v="1"/>
    <s v="25-44"/>
    <x v="0"/>
    <s v="F"/>
    <s v="O00-O99"/>
    <n v="1"/>
    <x v="5"/>
  </r>
  <r>
    <x v="1"/>
    <s v="25-44"/>
    <x v="0"/>
    <s v="F"/>
    <s v="R00-R99"/>
    <n v="2"/>
    <x v="5"/>
  </r>
  <r>
    <x v="1"/>
    <s v="25-44"/>
    <x v="0"/>
    <s v="F"/>
    <s v="V01-Y98"/>
    <n v="4"/>
    <x v="6"/>
  </r>
  <r>
    <x v="1"/>
    <s v="25-44"/>
    <x v="0"/>
    <s v="M"/>
    <s v="C00-D48"/>
    <n v="10"/>
    <x v="1"/>
  </r>
  <r>
    <x v="1"/>
    <s v="25-44"/>
    <x v="0"/>
    <s v="M"/>
    <s v="G00-G99"/>
    <n v="3"/>
    <x v="3"/>
  </r>
  <r>
    <x v="1"/>
    <s v="25-44"/>
    <x v="0"/>
    <s v="M"/>
    <s v="I00-I99"/>
    <n v="7"/>
    <x v="8"/>
  </r>
  <r>
    <x v="1"/>
    <s v="25-44"/>
    <x v="0"/>
    <s v="M"/>
    <s v="J00-J99"/>
    <n v="1"/>
    <x v="4"/>
  </r>
  <r>
    <x v="1"/>
    <s v="25-44"/>
    <x v="0"/>
    <s v="M"/>
    <s v="K00-K93"/>
    <n v="1"/>
    <x v="9"/>
  </r>
  <r>
    <x v="1"/>
    <s v="25-44"/>
    <x v="0"/>
    <s v="M"/>
    <s v="Q00-Q99"/>
    <n v="1"/>
    <x v="5"/>
  </r>
  <r>
    <x v="1"/>
    <s v="25-44"/>
    <x v="0"/>
    <s v="M"/>
    <s v="R00-R99"/>
    <n v="2"/>
    <x v="5"/>
  </r>
  <r>
    <x v="1"/>
    <s v="25-44"/>
    <x v="0"/>
    <s v="M"/>
    <s v="V01-Y98"/>
    <n v="36"/>
    <x v="6"/>
  </r>
  <r>
    <x v="1"/>
    <s v="45-64"/>
    <x v="0"/>
    <s v="F"/>
    <s v="A00-B99"/>
    <n v="1"/>
    <x v="0"/>
  </r>
  <r>
    <x v="1"/>
    <s v="45-64"/>
    <x v="0"/>
    <s v="F"/>
    <s v="C00-D48"/>
    <n v="131"/>
    <x v="1"/>
  </r>
  <r>
    <x v="1"/>
    <s v="45-64"/>
    <x v="0"/>
    <s v="F"/>
    <s v="D50-D89"/>
    <n v="1"/>
    <x v="5"/>
  </r>
  <r>
    <x v="1"/>
    <s v="45-64"/>
    <x v="0"/>
    <s v="F"/>
    <s v="F00-F99"/>
    <n v="3"/>
    <x v="10"/>
  </r>
  <r>
    <x v="1"/>
    <s v="45-64"/>
    <x v="0"/>
    <s v="F"/>
    <s v="G00-G99"/>
    <n v="5"/>
    <x v="3"/>
  </r>
  <r>
    <x v="1"/>
    <s v="45-64"/>
    <x v="0"/>
    <s v="F"/>
    <s v="I00-I99"/>
    <n v="34"/>
    <x v="8"/>
  </r>
  <r>
    <x v="1"/>
    <s v="45-64"/>
    <x v="0"/>
    <s v="F"/>
    <s v="J00-J99"/>
    <n v="10"/>
    <x v="4"/>
  </r>
  <r>
    <x v="1"/>
    <s v="45-64"/>
    <x v="0"/>
    <s v="F"/>
    <s v="K00-K93"/>
    <n v="15"/>
    <x v="9"/>
  </r>
  <r>
    <x v="1"/>
    <s v="45-64"/>
    <x v="0"/>
    <s v="F"/>
    <s v="L00-L99"/>
    <n v="1"/>
    <x v="5"/>
  </r>
  <r>
    <x v="1"/>
    <s v="45-64"/>
    <x v="0"/>
    <s v="F"/>
    <s v="R00-R99"/>
    <n v="3"/>
    <x v="5"/>
  </r>
  <r>
    <x v="1"/>
    <s v="45-64"/>
    <x v="0"/>
    <s v="F"/>
    <s v="V01-Y98"/>
    <n v="25"/>
    <x v="6"/>
  </r>
  <r>
    <x v="1"/>
    <s v="45-64"/>
    <x v="0"/>
    <s v="M"/>
    <s v="A00-B99"/>
    <n v="6"/>
    <x v="0"/>
  </r>
  <r>
    <x v="1"/>
    <s v="45-64"/>
    <x v="0"/>
    <s v="M"/>
    <s v="C00-D48"/>
    <n v="172"/>
    <x v="1"/>
  </r>
  <r>
    <x v="1"/>
    <s v="45-64"/>
    <x v="0"/>
    <s v="M"/>
    <s v="E00-E90"/>
    <n v="8"/>
    <x v="2"/>
  </r>
  <r>
    <x v="1"/>
    <s v="45-64"/>
    <x v="0"/>
    <s v="M"/>
    <s v="F00-F99"/>
    <n v="2"/>
    <x v="10"/>
  </r>
  <r>
    <x v="1"/>
    <s v="45-64"/>
    <x v="0"/>
    <s v="M"/>
    <s v="G00-G99"/>
    <n v="8"/>
    <x v="3"/>
  </r>
  <r>
    <x v="1"/>
    <s v="45-64"/>
    <x v="0"/>
    <s v="M"/>
    <s v="I00-I99"/>
    <n v="94"/>
    <x v="8"/>
  </r>
  <r>
    <x v="1"/>
    <s v="45-64"/>
    <x v="0"/>
    <s v="M"/>
    <s v="J00-J99"/>
    <n v="16"/>
    <x v="4"/>
  </r>
  <r>
    <x v="1"/>
    <s v="45-64"/>
    <x v="0"/>
    <s v="M"/>
    <s v="K00-K93"/>
    <n v="22"/>
    <x v="9"/>
  </r>
  <r>
    <x v="1"/>
    <s v="45-64"/>
    <x v="0"/>
    <s v="M"/>
    <s v="L00-L99"/>
    <n v="1"/>
    <x v="5"/>
  </r>
  <r>
    <x v="1"/>
    <s v="45-64"/>
    <x v="0"/>
    <s v="M"/>
    <s v="N00-N99"/>
    <n v="2"/>
    <x v="11"/>
  </r>
  <r>
    <x v="1"/>
    <s v="45-64"/>
    <x v="0"/>
    <s v="M"/>
    <s v="Q00-Q99"/>
    <n v="2"/>
    <x v="5"/>
  </r>
  <r>
    <x v="1"/>
    <s v="45-64"/>
    <x v="0"/>
    <s v="M"/>
    <s v="R00-R99"/>
    <n v="25"/>
    <x v="5"/>
  </r>
  <r>
    <x v="1"/>
    <s v="45-64"/>
    <x v="0"/>
    <s v="M"/>
    <s v="V01-Y98"/>
    <n v="30"/>
    <x v="6"/>
  </r>
  <r>
    <x v="1"/>
    <s v="65-74"/>
    <x v="1"/>
    <s v="F"/>
    <s v="A00-B99"/>
    <n v="7"/>
    <x v="0"/>
  </r>
  <r>
    <x v="1"/>
    <s v="65-74"/>
    <x v="1"/>
    <s v="F"/>
    <s v="C00-D48"/>
    <n v="142"/>
    <x v="1"/>
  </r>
  <r>
    <x v="1"/>
    <s v="65-74"/>
    <x v="1"/>
    <s v="F"/>
    <s v="E00-E90"/>
    <n v="4"/>
    <x v="2"/>
  </r>
  <r>
    <x v="1"/>
    <s v="65-74"/>
    <x v="1"/>
    <s v="F"/>
    <s v="F00-F99"/>
    <n v="4"/>
    <x v="10"/>
  </r>
  <r>
    <x v="1"/>
    <s v="65-74"/>
    <x v="1"/>
    <s v="F"/>
    <s v="G00-G99"/>
    <n v="14"/>
    <x v="3"/>
  </r>
  <r>
    <x v="1"/>
    <s v="65-74"/>
    <x v="1"/>
    <s v="F"/>
    <s v="I00-I99"/>
    <n v="68"/>
    <x v="8"/>
  </r>
  <r>
    <x v="1"/>
    <s v="65-74"/>
    <x v="1"/>
    <s v="F"/>
    <s v="J00-J99"/>
    <n v="21"/>
    <x v="4"/>
  </r>
  <r>
    <x v="1"/>
    <s v="65-74"/>
    <x v="1"/>
    <s v="F"/>
    <s v="K00-K93"/>
    <n v="12"/>
    <x v="9"/>
  </r>
  <r>
    <x v="1"/>
    <s v="65-74"/>
    <x v="1"/>
    <s v="F"/>
    <s v="N00-N99"/>
    <n v="2"/>
    <x v="11"/>
  </r>
  <r>
    <x v="1"/>
    <s v="65-74"/>
    <x v="1"/>
    <s v="F"/>
    <s v="R00-R99"/>
    <n v="5"/>
    <x v="5"/>
  </r>
  <r>
    <x v="1"/>
    <s v="65-74"/>
    <x v="1"/>
    <s v="F"/>
    <s v="V01-Y98"/>
    <n v="10"/>
    <x v="6"/>
  </r>
  <r>
    <x v="1"/>
    <s v="65-74"/>
    <x v="1"/>
    <s v="M"/>
    <s v="A00-B99"/>
    <n v="9"/>
    <x v="0"/>
  </r>
  <r>
    <x v="1"/>
    <s v="65-74"/>
    <x v="1"/>
    <s v="M"/>
    <s v="C00-D48"/>
    <n v="187"/>
    <x v="1"/>
  </r>
  <r>
    <x v="1"/>
    <s v="65-74"/>
    <x v="1"/>
    <s v="M"/>
    <s v="E00-E90"/>
    <n v="2"/>
    <x v="2"/>
  </r>
  <r>
    <x v="1"/>
    <s v="65-74"/>
    <x v="1"/>
    <s v="M"/>
    <s v="F00-F99"/>
    <n v="4"/>
    <x v="10"/>
  </r>
  <r>
    <x v="1"/>
    <s v="65-74"/>
    <x v="1"/>
    <s v="M"/>
    <s v="G00-G99"/>
    <n v="12"/>
    <x v="3"/>
  </r>
  <r>
    <x v="1"/>
    <s v="65-74"/>
    <x v="1"/>
    <s v="M"/>
    <s v="I00-I99"/>
    <n v="121"/>
    <x v="8"/>
  </r>
  <r>
    <x v="1"/>
    <s v="65-74"/>
    <x v="1"/>
    <s v="M"/>
    <s v="J00-J99"/>
    <n v="43"/>
    <x v="4"/>
  </r>
  <r>
    <x v="1"/>
    <s v="65-74"/>
    <x v="1"/>
    <s v="M"/>
    <s v="K00-K93"/>
    <n v="18"/>
    <x v="9"/>
  </r>
  <r>
    <x v="1"/>
    <s v="65-74"/>
    <x v="1"/>
    <s v="M"/>
    <s v="L00-L99"/>
    <n v="1"/>
    <x v="5"/>
  </r>
  <r>
    <x v="1"/>
    <s v="65-74"/>
    <x v="1"/>
    <s v="M"/>
    <s v="M00-M99"/>
    <n v="2"/>
    <x v="5"/>
  </r>
  <r>
    <x v="1"/>
    <s v="65-74"/>
    <x v="1"/>
    <s v="M"/>
    <s v="N00-N99"/>
    <n v="2"/>
    <x v="11"/>
  </r>
  <r>
    <x v="1"/>
    <s v="65-74"/>
    <x v="1"/>
    <s v="M"/>
    <s v="Q00-Q99"/>
    <n v="1"/>
    <x v="5"/>
  </r>
  <r>
    <x v="1"/>
    <s v="65-74"/>
    <x v="1"/>
    <s v="M"/>
    <s v="R00-R99"/>
    <n v="15"/>
    <x v="5"/>
  </r>
  <r>
    <x v="1"/>
    <s v="65-74"/>
    <x v="1"/>
    <s v="M"/>
    <s v="V01-Y98"/>
    <n v="18"/>
    <x v="6"/>
  </r>
  <r>
    <x v="1"/>
    <s v="75-84"/>
    <x v="1"/>
    <s v="F"/>
    <s v="A00-B99"/>
    <n v="17"/>
    <x v="0"/>
  </r>
  <r>
    <x v="1"/>
    <s v="75-84"/>
    <x v="1"/>
    <s v="F"/>
    <s v="C00-D48"/>
    <n v="180"/>
    <x v="1"/>
  </r>
  <r>
    <x v="1"/>
    <s v="75-84"/>
    <x v="1"/>
    <s v="F"/>
    <s v="D50-D89"/>
    <n v="2"/>
    <x v="5"/>
  </r>
  <r>
    <x v="1"/>
    <s v="75-84"/>
    <x v="1"/>
    <s v="F"/>
    <s v="E00-E90"/>
    <n v="20"/>
    <x v="2"/>
  </r>
  <r>
    <x v="1"/>
    <s v="75-84"/>
    <x v="1"/>
    <s v="F"/>
    <s v="F00-F99"/>
    <n v="51"/>
    <x v="10"/>
  </r>
  <r>
    <x v="1"/>
    <s v="75-84"/>
    <x v="1"/>
    <s v="F"/>
    <s v="G00-G99"/>
    <n v="31"/>
    <x v="3"/>
  </r>
  <r>
    <x v="1"/>
    <s v="75-84"/>
    <x v="1"/>
    <s v="F"/>
    <s v="I00-I99"/>
    <n v="241"/>
    <x v="8"/>
  </r>
  <r>
    <x v="1"/>
    <s v="75-84"/>
    <x v="1"/>
    <s v="F"/>
    <s v="J00-J99"/>
    <n v="71"/>
    <x v="4"/>
  </r>
  <r>
    <x v="1"/>
    <s v="75-84"/>
    <x v="1"/>
    <s v="F"/>
    <s v="K00-K93"/>
    <n v="36"/>
    <x v="9"/>
  </r>
  <r>
    <x v="1"/>
    <s v="75-84"/>
    <x v="1"/>
    <s v="F"/>
    <s v="L00-L99"/>
    <n v="2"/>
    <x v="5"/>
  </r>
  <r>
    <x v="1"/>
    <s v="75-84"/>
    <x v="1"/>
    <s v="F"/>
    <s v="M00-M99"/>
    <n v="7"/>
    <x v="5"/>
  </r>
  <r>
    <x v="1"/>
    <s v="75-84"/>
    <x v="1"/>
    <s v="F"/>
    <s v="N00-N99"/>
    <n v="14"/>
    <x v="11"/>
  </r>
  <r>
    <x v="1"/>
    <s v="75-84"/>
    <x v="1"/>
    <s v="F"/>
    <s v="R00-R99"/>
    <n v="32"/>
    <x v="5"/>
  </r>
  <r>
    <x v="1"/>
    <s v="75-84"/>
    <x v="1"/>
    <s v="F"/>
    <s v="V01-Y98"/>
    <n v="30"/>
    <x v="6"/>
  </r>
  <r>
    <x v="1"/>
    <s v="75-84"/>
    <x v="1"/>
    <s v="M"/>
    <s v="A00-B99"/>
    <n v="11"/>
    <x v="0"/>
  </r>
  <r>
    <x v="1"/>
    <s v="75-84"/>
    <x v="1"/>
    <s v="M"/>
    <s v="C00-D48"/>
    <n v="276"/>
    <x v="1"/>
  </r>
  <r>
    <x v="1"/>
    <s v="75-84"/>
    <x v="1"/>
    <s v="M"/>
    <s v="D50-D89"/>
    <n v="1"/>
    <x v="5"/>
  </r>
  <r>
    <x v="1"/>
    <s v="75-84"/>
    <x v="1"/>
    <s v="M"/>
    <s v="E00-E90"/>
    <n v="14"/>
    <x v="2"/>
  </r>
  <r>
    <x v="1"/>
    <s v="75-84"/>
    <x v="1"/>
    <s v="M"/>
    <s v="F00-F99"/>
    <n v="25"/>
    <x v="10"/>
  </r>
  <r>
    <x v="1"/>
    <s v="75-84"/>
    <x v="1"/>
    <s v="M"/>
    <s v="G00-G99"/>
    <n v="23"/>
    <x v="3"/>
  </r>
  <r>
    <x v="1"/>
    <s v="75-84"/>
    <x v="1"/>
    <s v="M"/>
    <s v="I00-I99"/>
    <n v="241"/>
    <x v="8"/>
  </r>
  <r>
    <x v="1"/>
    <s v="75-84"/>
    <x v="1"/>
    <s v="M"/>
    <s v="J00-J99"/>
    <n v="105"/>
    <x v="4"/>
  </r>
  <r>
    <x v="1"/>
    <s v="75-84"/>
    <x v="1"/>
    <s v="M"/>
    <s v="K00-K93"/>
    <n v="24"/>
    <x v="9"/>
  </r>
  <r>
    <x v="1"/>
    <s v="75-84"/>
    <x v="1"/>
    <s v="M"/>
    <s v="L00-L99"/>
    <n v="1"/>
    <x v="5"/>
  </r>
  <r>
    <x v="1"/>
    <s v="75-84"/>
    <x v="1"/>
    <s v="M"/>
    <s v="M00-M99"/>
    <n v="2"/>
    <x v="5"/>
  </r>
  <r>
    <x v="1"/>
    <s v="75-84"/>
    <x v="1"/>
    <s v="M"/>
    <s v="N00-N99"/>
    <n v="17"/>
    <x v="11"/>
  </r>
  <r>
    <x v="1"/>
    <s v="75-84"/>
    <x v="1"/>
    <s v="M"/>
    <s v="R00-R99"/>
    <n v="28"/>
    <x v="5"/>
  </r>
  <r>
    <x v="1"/>
    <s v="75-84"/>
    <x v="1"/>
    <s v="M"/>
    <s v="V01-Y98"/>
    <n v="24"/>
    <x v="6"/>
  </r>
  <r>
    <x v="1"/>
    <s v="85+"/>
    <x v="1"/>
    <s v="F"/>
    <s v="A00-B99"/>
    <n v="30"/>
    <x v="0"/>
  </r>
  <r>
    <x v="1"/>
    <s v="85+"/>
    <x v="1"/>
    <s v="F"/>
    <s v="C00-D48"/>
    <n v="134"/>
    <x v="1"/>
  </r>
  <r>
    <x v="1"/>
    <s v="85+"/>
    <x v="1"/>
    <s v="F"/>
    <s v="D50-D89"/>
    <n v="4"/>
    <x v="5"/>
  </r>
  <r>
    <x v="1"/>
    <s v="85+"/>
    <x v="1"/>
    <s v="F"/>
    <s v="E00-E90"/>
    <n v="30"/>
    <x v="2"/>
  </r>
  <r>
    <x v="1"/>
    <s v="85+"/>
    <x v="1"/>
    <s v="F"/>
    <s v="F00-F99"/>
    <n v="74"/>
    <x v="10"/>
  </r>
  <r>
    <x v="1"/>
    <s v="85+"/>
    <x v="1"/>
    <s v="F"/>
    <s v="G00-G99"/>
    <n v="42"/>
    <x v="3"/>
  </r>
  <r>
    <x v="1"/>
    <s v="85+"/>
    <x v="1"/>
    <s v="F"/>
    <s v="I00-I99"/>
    <n v="437"/>
    <x v="8"/>
  </r>
  <r>
    <x v="1"/>
    <s v="85+"/>
    <x v="1"/>
    <s v="F"/>
    <s v="J00-J99"/>
    <n v="101"/>
    <x v="4"/>
  </r>
  <r>
    <x v="1"/>
    <s v="85+"/>
    <x v="1"/>
    <s v="F"/>
    <s v="K00-K93"/>
    <n v="52"/>
    <x v="9"/>
  </r>
  <r>
    <x v="1"/>
    <s v="85+"/>
    <x v="1"/>
    <s v="F"/>
    <s v="L00-L99"/>
    <n v="5"/>
    <x v="5"/>
  </r>
  <r>
    <x v="1"/>
    <s v="85+"/>
    <x v="1"/>
    <s v="F"/>
    <s v="M00-M99"/>
    <n v="6"/>
    <x v="5"/>
  </r>
  <r>
    <x v="1"/>
    <s v="85+"/>
    <x v="1"/>
    <s v="F"/>
    <s v="N00-N99"/>
    <n v="31"/>
    <x v="11"/>
  </r>
  <r>
    <x v="1"/>
    <s v="85+"/>
    <x v="1"/>
    <s v="F"/>
    <s v="R00-R99"/>
    <n v="62"/>
    <x v="5"/>
  </r>
  <r>
    <x v="1"/>
    <s v="85+"/>
    <x v="1"/>
    <s v="F"/>
    <s v="V01-Y98"/>
    <n v="29"/>
    <x v="6"/>
  </r>
  <r>
    <x v="1"/>
    <s v="85+"/>
    <x v="1"/>
    <s v="M"/>
    <s v="A00-B99"/>
    <n v="11"/>
    <x v="0"/>
  </r>
  <r>
    <x v="1"/>
    <s v="85+"/>
    <x v="1"/>
    <s v="M"/>
    <s v="C00-D48"/>
    <n v="125"/>
    <x v="1"/>
  </r>
  <r>
    <x v="1"/>
    <s v="85+"/>
    <x v="1"/>
    <s v="M"/>
    <s v="D50-D89"/>
    <n v="2"/>
    <x v="5"/>
  </r>
  <r>
    <x v="1"/>
    <s v="85+"/>
    <x v="1"/>
    <s v="M"/>
    <s v="E00-E90"/>
    <n v="11"/>
    <x v="2"/>
  </r>
  <r>
    <x v="1"/>
    <s v="85+"/>
    <x v="1"/>
    <s v="M"/>
    <s v="F00-F99"/>
    <n v="29"/>
    <x v="10"/>
  </r>
  <r>
    <x v="1"/>
    <s v="85+"/>
    <x v="1"/>
    <s v="M"/>
    <s v="G00-G99"/>
    <n v="19"/>
    <x v="3"/>
  </r>
  <r>
    <x v="1"/>
    <s v="85+"/>
    <x v="1"/>
    <s v="M"/>
    <s v="I00-I99"/>
    <n v="224"/>
    <x v="8"/>
  </r>
  <r>
    <x v="1"/>
    <s v="85+"/>
    <x v="1"/>
    <s v="M"/>
    <s v="J00-J99"/>
    <n v="109"/>
    <x v="4"/>
  </r>
  <r>
    <x v="1"/>
    <s v="85+"/>
    <x v="1"/>
    <s v="M"/>
    <s v="K00-K93"/>
    <n v="13"/>
    <x v="9"/>
  </r>
  <r>
    <x v="1"/>
    <s v="85+"/>
    <x v="1"/>
    <s v="M"/>
    <s v="L00-L99"/>
    <n v="1"/>
    <x v="5"/>
  </r>
  <r>
    <x v="1"/>
    <s v="85+"/>
    <x v="1"/>
    <s v="M"/>
    <s v="M00-M99"/>
    <n v="1"/>
    <x v="5"/>
  </r>
  <r>
    <x v="1"/>
    <s v="85+"/>
    <x v="1"/>
    <s v="M"/>
    <s v="N00-N99"/>
    <n v="18"/>
    <x v="11"/>
  </r>
  <r>
    <x v="1"/>
    <s v="85+"/>
    <x v="1"/>
    <s v="M"/>
    <s v="R00-R99"/>
    <n v="26"/>
    <x v="5"/>
  </r>
  <r>
    <x v="1"/>
    <s v="85+"/>
    <x v="1"/>
    <s v="M"/>
    <s v="V01-Y98"/>
    <n v="22"/>
    <x v="6"/>
  </r>
  <r>
    <x v="2"/>
    <s v="0-24"/>
    <x v="0"/>
    <s v="F"/>
    <s v="E00-E90"/>
    <n v="2"/>
    <x v="2"/>
  </r>
  <r>
    <x v="2"/>
    <s v="0-24"/>
    <x v="0"/>
    <s v="F"/>
    <s v="G00-G99"/>
    <n v="2"/>
    <x v="3"/>
  </r>
  <r>
    <x v="2"/>
    <s v="0-24"/>
    <x v="0"/>
    <s v="F"/>
    <s v="I00-I99"/>
    <n v="2"/>
    <x v="8"/>
  </r>
  <r>
    <x v="2"/>
    <s v="0-24"/>
    <x v="0"/>
    <s v="F"/>
    <s v="P00-P96"/>
    <n v="4"/>
    <x v="5"/>
  </r>
  <r>
    <x v="2"/>
    <s v="0-24"/>
    <x v="0"/>
    <s v="F"/>
    <s v="Q00-Q99"/>
    <n v="1"/>
    <x v="5"/>
  </r>
  <r>
    <x v="2"/>
    <s v="0-24"/>
    <x v="0"/>
    <s v="F"/>
    <s v="R00-R99"/>
    <n v="1"/>
    <x v="5"/>
  </r>
  <r>
    <x v="2"/>
    <s v="0-24"/>
    <x v="0"/>
    <s v="F"/>
    <s v="V01-Y98"/>
    <n v="6"/>
    <x v="6"/>
  </r>
  <r>
    <x v="2"/>
    <s v="0-24"/>
    <x v="0"/>
    <s v="M"/>
    <s v="A00-B99"/>
    <n v="1"/>
    <x v="0"/>
  </r>
  <r>
    <x v="2"/>
    <s v="0-24"/>
    <x v="0"/>
    <s v="M"/>
    <s v="C00-D48"/>
    <n v="2"/>
    <x v="1"/>
  </r>
  <r>
    <x v="2"/>
    <s v="0-24"/>
    <x v="0"/>
    <s v="M"/>
    <s v="E00-E90"/>
    <n v="1"/>
    <x v="2"/>
  </r>
  <r>
    <x v="2"/>
    <s v="0-24"/>
    <x v="0"/>
    <s v="M"/>
    <s v="G00-G99"/>
    <n v="3"/>
    <x v="3"/>
  </r>
  <r>
    <x v="2"/>
    <s v="0-24"/>
    <x v="0"/>
    <s v="M"/>
    <s v="I00-I99"/>
    <n v="1"/>
    <x v="8"/>
  </r>
  <r>
    <x v="2"/>
    <s v="0-24"/>
    <x v="0"/>
    <s v="M"/>
    <s v="P00-P96"/>
    <n v="8"/>
    <x v="5"/>
  </r>
  <r>
    <x v="2"/>
    <s v="0-24"/>
    <x v="0"/>
    <s v="M"/>
    <s v="Q00-Q99"/>
    <n v="4"/>
    <x v="5"/>
  </r>
  <r>
    <x v="2"/>
    <s v="0-24"/>
    <x v="0"/>
    <s v="M"/>
    <s v="R00-R99"/>
    <n v="4"/>
    <x v="5"/>
  </r>
  <r>
    <x v="2"/>
    <s v="0-24"/>
    <x v="0"/>
    <s v="M"/>
    <s v="V01-Y98"/>
    <n v="17"/>
    <x v="6"/>
  </r>
  <r>
    <x v="2"/>
    <s v="25-44"/>
    <x v="0"/>
    <s v="F"/>
    <s v="A00-B99"/>
    <n v="1"/>
    <x v="0"/>
  </r>
  <r>
    <x v="2"/>
    <s v="25-44"/>
    <x v="0"/>
    <s v="F"/>
    <s v="C00-D48"/>
    <n v="14"/>
    <x v="1"/>
  </r>
  <r>
    <x v="2"/>
    <s v="25-44"/>
    <x v="0"/>
    <s v="F"/>
    <s v="F00-F99"/>
    <n v="1"/>
    <x v="10"/>
  </r>
  <r>
    <x v="2"/>
    <s v="25-44"/>
    <x v="0"/>
    <s v="F"/>
    <s v="G00-G99"/>
    <n v="1"/>
    <x v="3"/>
  </r>
  <r>
    <x v="2"/>
    <s v="25-44"/>
    <x v="0"/>
    <s v="F"/>
    <s v="I00-I99"/>
    <n v="2"/>
    <x v="8"/>
  </r>
  <r>
    <x v="2"/>
    <s v="25-44"/>
    <x v="0"/>
    <s v="F"/>
    <s v="J00-J99"/>
    <n v="1"/>
    <x v="4"/>
  </r>
  <r>
    <x v="2"/>
    <s v="25-44"/>
    <x v="0"/>
    <s v="F"/>
    <s v="K00-K93"/>
    <n v="2"/>
    <x v="9"/>
  </r>
  <r>
    <x v="2"/>
    <s v="25-44"/>
    <x v="0"/>
    <s v="F"/>
    <s v="Q00-Q99"/>
    <n v="1"/>
    <x v="5"/>
  </r>
  <r>
    <x v="2"/>
    <s v="25-44"/>
    <x v="0"/>
    <s v="F"/>
    <s v="R00-R99"/>
    <n v="1"/>
    <x v="5"/>
  </r>
  <r>
    <x v="2"/>
    <s v="25-44"/>
    <x v="0"/>
    <s v="F"/>
    <s v="V01-Y98"/>
    <n v="7"/>
    <x v="6"/>
  </r>
  <r>
    <x v="2"/>
    <s v="25-44"/>
    <x v="0"/>
    <s v="M"/>
    <s v="C00-D48"/>
    <n v="10"/>
    <x v="1"/>
  </r>
  <r>
    <x v="2"/>
    <s v="25-44"/>
    <x v="0"/>
    <s v="M"/>
    <s v="E00-E90"/>
    <n v="1"/>
    <x v="2"/>
  </r>
  <r>
    <x v="2"/>
    <s v="25-44"/>
    <x v="0"/>
    <s v="M"/>
    <s v="F00-F99"/>
    <n v="1"/>
    <x v="10"/>
  </r>
  <r>
    <x v="2"/>
    <s v="25-44"/>
    <x v="0"/>
    <s v="M"/>
    <s v="G00-G99"/>
    <n v="1"/>
    <x v="3"/>
  </r>
  <r>
    <x v="2"/>
    <s v="25-44"/>
    <x v="0"/>
    <s v="M"/>
    <s v="I00-I99"/>
    <n v="14"/>
    <x v="8"/>
  </r>
  <r>
    <x v="2"/>
    <s v="25-44"/>
    <x v="0"/>
    <s v="M"/>
    <s v="J00-J99"/>
    <n v="1"/>
    <x v="4"/>
  </r>
  <r>
    <x v="2"/>
    <s v="25-44"/>
    <x v="0"/>
    <s v="M"/>
    <s v="K00-K93"/>
    <n v="6"/>
    <x v="9"/>
  </r>
  <r>
    <x v="2"/>
    <s v="25-44"/>
    <x v="0"/>
    <s v="M"/>
    <s v="R00-R99"/>
    <n v="4"/>
    <x v="5"/>
  </r>
  <r>
    <x v="2"/>
    <s v="25-44"/>
    <x v="0"/>
    <s v="M"/>
    <s v="V01-Y98"/>
    <n v="39"/>
    <x v="6"/>
  </r>
  <r>
    <x v="2"/>
    <s v="45-64"/>
    <x v="0"/>
    <s v="F"/>
    <s v="A00-B99"/>
    <n v="5"/>
    <x v="0"/>
  </r>
  <r>
    <x v="2"/>
    <s v="45-64"/>
    <x v="0"/>
    <s v="F"/>
    <s v="C00-D48"/>
    <n v="147"/>
    <x v="1"/>
  </r>
  <r>
    <x v="2"/>
    <s v="45-64"/>
    <x v="0"/>
    <s v="F"/>
    <s v="E00-E90"/>
    <n v="6"/>
    <x v="2"/>
  </r>
  <r>
    <x v="2"/>
    <s v="45-64"/>
    <x v="0"/>
    <s v="F"/>
    <s v="F00-F99"/>
    <n v="5"/>
    <x v="10"/>
  </r>
  <r>
    <x v="2"/>
    <s v="45-64"/>
    <x v="0"/>
    <s v="F"/>
    <s v="G00-G99"/>
    <n v="4"/>
    <x v="3"/>
  </r>
  <r>
    <x v="2"/>
    <s v="45-64"/>
    <x v="0"/>
    <s v="F"/>
    <s v="I00-I99"/>
    <n v="28"/>
    <x v="8"/>
  </r>
  <r>
    <x v="2"/>
    <s v="45-64"/>
    <x v="0"/>
    <s v="F"/>
    <s v="J00-J99"/>
    <n v="12"/>
    <x v="4"/>
  </r>
  <r>
    <x v="2"/>
    <s v="45-64"/>
    <x v="0"/>
    <s v="F"/>
    <s v="K00-K93"/>
    <n v="15"/>
    <x v="9"/>
  </r>
  <r>
    <x v="2"/>
    <s v="45-64"/>
    <x v="0"/>
    <s v="F"/>
    <s v="L00-L99"/>
    <n v="1"/>
    <x v="5"/>
  </r>
  <r>
    <x v="2"/>
    <s v="45-64"/>
    <x v="0"/>
    <s v="F"/>
    <s v="M00-M99"/>
    <n v="1"/>
    <x v="5"/>
  </r>
  <r>
    <x v="2"/>
    <s v="45-64"/>
    <x v="0"/>
    <s v="F"/>
    <s v="N00-N99"/>
    <n v="1"/>
    <x v="11"/>
  </r>
  <r>
    <x v="2"/>
    <s v="45-64"/>
    <x v="0"/>
    <s v="F"/>
    <s v="Q00-Q99"/>
    <n v="1"/>
    <x v="5"/>
  </r>
  <r>
    <x v="2"/>
    <s v="45-64"/>
    <x v="0"/>
    <s v="F"/>
    <s v="R00-R99"/>
    <n v="16"/>
    <x v="5"/>
  </r>
  <r>
    <x v="2"/>
    <s v="45-64"/>
    <x v="0"/>
    <s v="F"/>
    <s v="V01-Y98"/>
    <n v="21"/>
    <x v="6"/>
  </r>
  <r>
    <x v="2"/>
    <s v="45-64"/>
    <x v="0"/>
    <s v="M"/>
    <s v="A00-B99"/>
    <n v="6"/>
    <x v="0"/>
  </r>
  <r>
    <x v="2"/>
    <s v="45-64"/>
    <x v="0"/>
    <s v="M"/>
    <s v="C00-D48"/>
    <n v="164"/>
    <x v="1"/>
  </r>
  <r>
    <x v="2"/>
    <s v="45-64"/>
    <x v="0"/>
    <s v="M"/>
    <s v="E00-E90"/>
    <n v="2"/>
    <x v="2"/>
  </r>
  <r>
    <x v="2"/>
    <s v="45-64"/>
    <x v="0"/>
    <s v="M"/>
    <s v="F00-F99"/>
    <n v="9"/>
    <x v="10"/>
  </r>
  <r>
    <x v="2"/>
    <s v="45-64"/>
    <x v="0"/>
    <s v="M"/>
    <s v="G00-G99"/>
    <n v="8"/>
    <x v="3"/>
  </r>
  <r>
    <x v="2"/>
    <s v="45-64"/>
    <x v="0"/>
    <s v="M"/>
    <s v="I00-I99"/>
    <n v="88"/>
    <x v="8"/>
  </r>
  <r>
    <x v="2"/>
    <s v="45-64"/>
    <x v="0"/>
    <s v="M"/>
    <s v="J00-J99"/>
    <n v="16"/>
    <x v="4"/>
  </r>
  <r>
    <x v="2"/>
    <s v="45-64"/>
    <x v="0"/>
    <s v="M"/>
    <s v="K00-K93"/>
    <n v="28"/>
    <x v="9"/>
  </r>
  <r>
    <x v="2"/>
    <s v="45-64"/>
    <x v="0"/>
    <s v="M"/>
    <s v="N00-N99"/>
    <n v="2"/>
    <x v="11"/>
  </r>
  <r>
    <x v="2"/>
    <s v="45-64"/>
    <x v="0"/>
    <s v="M"/>
    <s v="Q00-Q99"/>
    <n v="2"/>
    <x v="5"/>
  </r>
  <r>
    <x v="2"/>
    <s v="45-64"/>
    <x v="0"/>
    <s v="M"/>
    <s v="R00-R99"/>
    <n v="16"/>
    <x v="5"/>
  </r>
  <r>
    <x v="2"/>
    <s v="45-64"/>
    <x v="0"/>
    <s v="M"/>
    <s v="V01-Y98"/>
    <n v="55"/>
    <x v="6"/>
  </r>
  <r>
    <x v="2"/>
    <s v="65-74"/>
    <x v="1"/>
    <s v="F"/>
    <s v="A00-B99"/>
    <n v="8"/>
    <x v="0"/>
  </r>
  <r>
    <x v="2"/>
    <s v="65-74"/>
    <x v="1"/>
    <s v="F"/>
    <s v="C00-D48"/>
    <n v="127"/>
    <x v="1"/>
  </r>
  <r>
    <x v="2"/>
    <s v="65-74"/>
    <x v="1"/>
    <s v="F"/>
    <s v="D50-D89"/>
    <n v="2"/>
    <x v="5"/>
  </r>
  <r>
    <x v="2"/>
    <s v="65-74"/>
    <x v="1"/>
    <s v="F"/>
    <s v="E00-E90"/>
    <n v="3"/>
    <x v="2"/>
  </r>
  <r>
    <x v="2"/>
    <s v="65-74"/>
    <x v="1"/>
    <s v="F"/>
    <s v="F00-F99"/>
    <n v="6"/>
    <x v="10"/>
  </r>
  <r>
    <x v="2"/>
    <s v="65-74"/>
    <x v="1"/>
    <s v="F"/>
    <s v="G00-G99"/>
    <n v="18"/>
    <x v="3"/>
  </r>
  <r>
    <x v="2"/>
    <s v="65-74"/>
    <x v="1"/>
    <s v="F"/>
    <s v="I00-I99"/>
    <n v="66"/>
    <x v="8"/>
  </r>
  <r>
    <x v="2"/>
    <s v="65-74"/>
    <x v="1"/>
    <s v="F"/>
    <s v="J00-J99"/>
    <n v="21"/>
    <x v="4"/>
  </r>
  <r>
    <x v="2"/>
    <s v="65-74"/>
    <x v="1"/>
    <s v="F"/>
    <s v="K00-K93"/>
    <n v="13"/>
    <x v="9"/>
  </r>
  <r>
    <x v="2"/>
    <s v="65-74"/>
    <x v="1"/>
    <s v="F"/>
    <s v="M00-M99"/>
    <n v="1"/>
    <x v="5"/>
  </r>
  <r>
    <x v="2"/>
    <s v="65-74"/>
    <x v="1"/>
    <s v="F"/>
    <s v="N00-N99"/>
    <n v="3"/>
    <x v="11"/>
  </r>
  <r>
    <x v="2"/>
    <s v="65-74"/>
    <x v="1"/>
    <s v="F"/>
    <s v="R00-R99"/>
    <n v="6"/>
    <x v="5"/>
  </r>
  <r>
    <x v="2"/>
    <s v="65-74"/>
    <x v="1"/>
    <s v="F"/>
    <s v="V01-Y98"/>
    <n v="11"/>
    <x v="6"/>
  </r>
  <r>
    <x v="2"/>
    <s v="65-74"/>
    <x v="1"/>
    <s v="M"/>
    <s v="A00-B99"/>
    <n v="12"/>
    <x v="0"/>
  </r>
  <r>
    <x v="2"/>
    <s v="65-74"/>
    <x v="1"/>
    <s v="M"/>
    <s v="C00-D48"/>
    <n v="215"/>
    <x v="1"/>
  </r>
  <r>
    <x v="2"/>
    <s v="65-74"/>
    <x v="1"/>
    <s v="M"/>
    <s v="E00-E90"/>
    <n v="6"/>
    <x v="2"/>
  </r>
  <r>
    <x v="2"/>
    <s v="65-74"/>
    <x v="1"/>
    <s v="M"/>
    <s v="F00-F99"/>
    <n v="5"/>
    <x v="10"/>
  </r>
  <r>
    <x v="2"/>
    <s v="65-74"/>
    <x v="1"/>
    <s v="M"/>
    <s v="G00-G99"/>
    <n v="14"/>
    <x v="3"/>
  </r>
  <r>
    <x v="2"/>
    <s v="65-74"/>
    <x v="1"/>
    <s v="M"/>
    <s v="I00-I99"/>
    <n v="127"/>
    <x v="8"/>
  </r>
  <r>
    <x v="2"/>
    <s v="65-74"/>
    <x v="1"/>
    <s v="M"/>
    <s v="J00-J99"/>
    <n v="35"/>
    <x v="4"/>
  </r>
  <r>
    <x v="2"/>
    <s v="65-74"/>
    <x v="1"/>
    <s v="M"/>
    <s v="K00-K93"/>
    <n v="18"/>
    <x v="9"/>
  </r>
  <r>
    <x v="2"/>
    <s v="65-74"/>
    <x v="1"/>
    <s v="M"/>
    <s v="M00-M99"/>
    <n v="1"/>
    <x v="5"/>
  </r>
  <r>
    <x v="2"/>
    <s v="65-74"/>
    <x v="1"/>
    <s v="M"/>
    <s v="N00-N99"/>
    <n v="8"/>
    <x v="11"/>
  </r>
  <r>
    <x v="2"/>
    <s v="65-74"/>
    <x v="1"/>
    <s v="M"/>
    <s v="R00-R99"/>
    <n v="18"/>
    <x v="5"/>
  </r>
  <r>
    <x v="2"/>
    <s v="65-74"/>
    <x v="1"/>
    <s v="M"/>
    <s v="V01-Y98"/>
    <n v="13"/>
    <x v="6"/>
  </r>
  <r>
    <x v="2"/>
    <s v="75-84"/>
    <x v="1"/>
    <s v="F"/>
    <s v="A00-B99"/>
    <n v="26"/>
    <x v="0"/>
  </r>
  <r>
    <x v="2"/>
    <s v="75-84"/>
    <x v="1"/>
    <s v="F"/>
    <s v="C00-D48"/>
    <n v="212"/>
    <x v="1"/>
  </r>
  <r>
    <x v="2"/>
    <s v="75-84"/>
    <x v="1"/>
    <s v="F"/>
    <s v="D50-D89"/>
    <n v="3"/>
    <x v="5"/>
  </r>
  <r>
    <x v="2"/>
    <s v="75-84"/>
    <x v="1"/>
    <s v="F"/>
    <s v="E00-E90"/>
    <n v="17"/>
    <x v="2"/>
  </r>
  <r>
    <x v="2"/>
    <s v="75-84"/>
    <x v="1"/>
    <s v="F"/>
    <s v="F00-F99"/>
    <n v="47"/>
    <x v="10"/>
  </r>
  <r>
    <x v="2"/>
    <s v="75-84"/>
    <x v="1"/>
    <s v="F"/>
    <s v="G00-G99"/>
    <n v="34"/>
    <x v="3"/>
  </r>
  <r>
    <x v="2"/>
    <s v="75-84"/>
    <x v="1"/>
    <s v="F"/>
    <s v="I00-I99"/>
    <n v="234"/>
    <x v="8"/>
  </r>
  <r>
    <x v="2"/>
    <s v="75-84"/>
    <x v="1"/>
    <s v="F"/>
    <s v="J00-J99"/>
    <n v="70"/>
    <x v="4"/>
  </r>
  <r>
    <x v="2"/>
    <s v="75-84"/>
    <x v="1"/>
    <s v="F"/>
    <s v="K00-K93"/>
    <n v="35"/>
    <x v="9"/>
  </r>
  <r>
    <x v="2"/>
    <s v="75-84"/>
    <x v="1"/>
    <s v="F"/>
    <s v="M00-M99"/>
    <n v="6"/>
    <x v="5"/>
  </r>
  <r>
    <x v="2"/>
    <s v="75-84"/>
    <x v="1"/>
    <s v="F"/>
    <s v="N00-N99"/>
    <n v="18"/>
    <x v="11"/>
  </r>
  <r>
    <x v="2"/>
    <s v="75-84"/>
    <x v="1"/>
    <s v="F"/>
    <s v="R00-R99"/>
    <n v="33"/>
    <x v="5"/>
  </r>
  <r>
    <x v="2"/>
    <s v="75-84"/>
    <x v="1"/>
    <s v="F"/>
    <s v="V01-Y98"/>
    <n v="31"/>
    <x v="6"/>
  </r>
  <r>
    <x v="2"/>
    <s v="75-84"/>
    <x v="1"/>
    <s v="M"/>
    <s v="A00-B99"/>
    <n v="19"/>
    <x v="0"/>
  </r>
  <r>
    <x v="2"/>
    <s v="75-84"/>
    <x v="1"/>
    <s v="M"/>
    <s v="C00-D48"/>
    <n v="288"/>
    <x v="1"/>
  </r>
  <r>
    <x v="2"/>
    <s v="75-84"/>
    <x v="1"/>
    <s v="M"/>
    <s v="D50-D89"/>
    <n v="2"/>
    <x v="5"/>
  </r>
  <r>
    <x v="2"/>
    <s v="75-84"/>
    <x v="1"/>
    <s v="M"/>
    <s v="E00-E90"/>
    <n v="13"/>
    <x v="2"/>
  </r>
  <r>
    <x v="2"/>
    <s v="75-84"/>
    <x v="1"/>
    <s v="M"/>
    <s v="F00-F99"/>
    <n v="26"/>
    <x v="10"/>
  </r>
  <r>
    <x v="2"/>
    <s v="75-84"/>
    <x v="1"/>
    <s v="M"/>
    <s v="G00-G99"/>
    <n v="42"/>
    <x v="3"/>
  </r>
  <r>
    <x v="2"/>
    <s v="75-84"/>
    <x v="1"/>
    <s v="M"/>
    <s v="I00-I99"/>
    <n v="284"/>
    <x v="8"/>
  </r>
  <r>
    <x v="2"/>
    <s v="75-84"/>
    <x v="1"/>
    <s v="M"/>
    <s v="J00-J99"/>
    <n v="104"/>
    <x v="4"/>
  </r>
  <r>
    <x v="2"/>
    <s v="75-84"/>
    <x v="1"/>
    <s v="M"/>
    <s v="K00-K93"/>
    <n v="28"/>
    <x v="9"/>
  </r>
  <r>
    <x v="2"/>
    <s v="75-84"/>
    <x v="1"/>
    <s v="M"/>
    <s v="L00-L99"/>
    <n v="1"/>
    <x v="5"/>
  </r>
  <r>
    <x v="2"/>
    <s v="75-84"/>
    <x v="1"/>
    <s v="M"/>
    <s v="M00-M99"/>
    <n v="1"/>
    <x v="5"/>
  </r>
  <r>
    <x v="2"/>
    <s v="75-84"/>
    <x v="1"/>
    <s v="M"/>
    <s v="N00-N99"/>
    <n v="18"/>
    <x v="11"/>
  </r>
  <r>
    <x v="2"/>
    <s v="75-84"/>
    <x v="1"/>
    <s v="M"/>
    <s v="Q00-Q99"/>
    <n v="1"/>
    <x v="5"/>
  </r>
  <r>
    <x v="2"/>
    <s v="75-84"/>
    <x v="1"/>
    <s v="M"/>
    <s v="R00-R99"/>
    <n v="23"/>
    <x v="5"/>
  </r>
  <r>
    <x v="2"/>
    <s v="75-84"/>
    <x v="1"/>
    <s v="M"/>
    <s v="V01-Y98"/>
    <n v="23"/>
    <x v="6"/>
  </r>
  <r>
    <x v="2"/>
    <s v="85+"/>
    <x v="1"/>
    <s v="F"/>
    <s v="A00-B99"/>
    <n v="21"/>
    <x v="0"/>
  </r>
  <r>
    <x v="2"/>
    <s v="85+"/>
    <x v="1"/>
    <s v="F"/>
    <s v="C00-D48"/>
    <n v="142"/>
    <x v="1"/>
  </r>
  <r>
    <x v="2"/>
    <s v="85+"/>
    <x v="1"/>
    <s v="F"/>
    <s v="D50-D89"/>
    <n v="6"/>
    <x v="5"/>
  </r>
  <r>
    <x v="2"/>
    <s v="85+"/>
    <x v="1"/>
    <s v="F"/>
    <s v="E00-E90"/>
    <n v="30"/>
    <x v="2"/>
  </r>
  <r>
    <x v="2"/>
    <s v="85+"/>
    <x v="1"/>
    <s v="F"/>
    <s v="F00-F99"/>
    <n v="78"/>
    <x v="10"/>
  </r>
  <r>
    <x v="2"/>
    <s v="85+"/>
    <x v="1"/>
    <s v="F"/>
    <s v="G00-G99"/>
    <n v="45"/>
    <x v="3"/>
  </r>
  <r>
    <x v="2"/>
    <s v="85+"/>
    <x v="1"/>
    <s v="F"/>
    <s v="I00-I99"/>
    <n v="447"/>
    <x v="8"/>
  </r>
  <r>
    <x v="2"/>
    <s v="85+"/>
    <x v="1"/>
    <s v="F"/>
    <s v="J00-J99"/>
    <n v="131"/>
    <x v="4"/>
  </r>
  <r>
    <x v="2"/>
    <s v="85+"/>
    <x v="1"/>
    <s v="F"/>
    <s v="K00-K93"/>
    <n v="49"/>
    <x v="9"/>
  </r>
  <r>
    <x v="2"/>
    <s v="85+"/>
    <x v="1"/>
    <s v="F"/>
    <s v="L00-L99"/>
    <n v="3"/>
    <x v="5"/>
  </r>
  <r>
    <x v="2"/>
    <s v="85+"/>
    <x v="1"/>
    <s v="F"/>
    <s v="M00-M99"/>
    <n v="9"/>
    <x v="5"/>
  </r>
  <r>
    <x v="2"/>
    <s v="85+"/>
    <x v="1"/>
    <s v="F"/>
    <s v="N00-N99"/>
    <n v="52"/>
    <x v="11"/>
  </r>
  <r>
    <x v="2"/>
    <s v="85+"/>
    <x v="1"/>
    <s v="F"/>
    <s v="R00-R99"/>
    <n v="74"/>
    <x v="5"/>
  </r>
  <r>
    <x v="2"/>
    <s v="85+"/>
    <x v="1"/>
    <s v="F"/>
    <s v="V01-Y98"/>
    <n v="34"/>
    <x v="6"/>
  </r>
  <r>
    <x v="2"/>
    <s v="85+"/>
    <x v="1"/>
    <s v="M"/>
    <s v="A00-B99"/>
    <n v="8"/>
    <x v="0"/>
  </r>
  <r>
    <x v="2"/>
    <s v="85+"/>
    <x v="1"/>
    <s v="M"/>
    <s v="C00-D48"/>
    <n v="109"/>
    <x v="1"/>
  </r>
  <r>
    <x v="2"/>
    <s v="85+"/>
    <x v="1"/>
    <s v="M"/>
    <s v="D50-D89"/>
    <n v="3"/>
    <x v="5"/>
  </r>
  <r>
    <x v="2"/>
    <s v="85+"/>
    <x v="1"/>
    <s v="M"/>
    <s v="E00-E90"/>
    <n v="15"/>
    <x v="2"/>
  </r>
  <r>
    <x v="2"/>
    <s v="85+"/>
    <x v="1"/>
    <s v="M"/>
    <s v="F00-F99"/>
    <n v="31"/>
    <x v="10"/>
  </r>
  <r>
    <x v="2"/>
    <s v="85+"/>
    <x v="1"/>
    <s v="M"/>
    <s v="G00-G99"/>
    <n v="26"/>
    <x v="3"/>
  </r>
  <r>
    <x v="2"/>
    <s v="85+"/>
    <x v="1"/>
    <s v="M"/>
    <s v="I00-I99"/>
    <n v="222"/>
    <x v="8"/>
  </r>
  <r>
    <x v="2"/>
    <s v="85+"/>
    <x v="1"/>
    <s v="M"/>
    <s v="J00-J99"/>
    <n v="95"/>
    <x v="4"/>
  </r>
  <r>
    <x v="2"/>
    <s v="85+"/>
    <x v="1"/>
    <s v="M"/>
    <s v="K00-K93"/>
    <n v="33"/>
    <x v="9"/>
  </r>
  <r>
    <x v="2"/>
    <s v="85+"/>
    <x v="1"/>
    <s v="M"/>
    <s v="L00-L99"/>
    <n v="1"/>
    <x v="5"/>
  </r>
  <r>
    <x v="2"/>
    <s v="85+"/>
    <x v="1"/>
    <s v="M"/>
    <s v="N00-N99"/>
    <n v="26"/>
    <x v="11"/>
  </r>
  <r>
    <x v="2"/>
    <s v="85+"/>
    <x v="1"/>
    <s v="M"/>
    <s v="R00-R99"/>
    <n v="22"/>
    <x v="5"/>
  </r>
  <r>
    <x v="2"/>
    <s v="85+"/>
    <x v="1"/>
    <s v="M"/>
    <s v="V01-Y98"/>
    <n v="19"/>
    <x v="6"/>
  </r>
  <r>
    <x v="3"/>
    <s v="0-24"/>
    <x v="0"/>
    <s v="F"/>
    <s v="C00-D48"/>
    <n v="1"/>
    <x v="1"/>
  </r>
  <r>
    <x v="3"/>
    <s v="0-24"/>
    <x v="0"/>
    <s v="F"/>
    <s v="G00-G99"/>
    <n v="1"/>
    <x v="3"/>
  </r>
  <r>
    <x v="3"/>
    <s v="0-24"/>
    <x v="0"/>
    <s v="F"/>
    <s v="I00-I99"/>
    <n v="1"/>
    <x v="8"/>
  </r>
  <r>
    <x v="3"/>
    <s v="0-24"/>
    <x v="0"/>
    <s v="F"/>
    <s v="P00-P96"/>
    <n v="5"/>
    <x v="5"/>
  </r>
  <r>
    <x v="3"/>
    <s v="0-24"/>
    <x v="0"/>
    <s v="F"/>
    <s v="Q00-Q99"/>
    <n v="8"/>
    <x v="5"/>
  </r>
  <r>
    <x v="3"/>
    <s v="0-24"/>
    <x v="0"/>
    <s v="F"/>
    <s v="R00-R99"/>
    <n v="2"/>
    <x v="5"/>
  </r>
  <r>
    <x v="3"/>
    <s v="0-24"/>
    <x v="0"/>
    <s v="F"/>
    <s v="V01-Y98"/>
    <n v="9"/>
    <x v="6"/>
  </r>
  <r>
    <x v="3"/>
    <s v="0-24"/>
    <x v="0"/>
    <s v="M"/>
    <s v="A00-B99"/>
    <n v="1"/>
    <x v="0"/>
  </r>
  <r>
    <x v="3"/>
    <s v="0-24"/>
    <x v="0"/>
    <s v="M"/>
    <s v="C00-D48"/>
    <n v="2"/>
    <x v="1"/>
  </r>
  <r>
    <x v="3"/>
    <s v="0-24"/>
    <x v="0"/>
    <s v="M"/>
    <s v="E00-E90"/>
    <n v="3"/>
    <x v="2"/>
  </r>
  <r>
    <x v="3"/>
    <s v="0-24"/>
    <x v="0"/>
    <s v="M"/>
    <s v="G00-G99"/>
    <n v="1"/>
    <x v="3"/>
  </r>
  <r>
    <x v="3"/>
    <s v="0-24"/>
    <x v="0"/>
    <s v="M"/>
    <s v="P00-P96"/>
    <n v="5"/>
    <x v="5"/>
  </r>
  <r>
    <x v="3"/>
    <s v="0-24"/>
    <x v="0"/>
    <s v="M"/>
    <s v="Q00-Q99"/>
    <n v="5"/>
    <x v="5"/>
  </r>
  <r>
    <x v="3"/>
    <s v="0-24"/>
    <x v="0"/>
    <s v="M"/>
    <s v="R00-R99"/>
    <n v="2"/>
    <x v="5"/>
  </r>
  <r>
    <x v="3"/>
    <s v="0-24"/>
    <x v="0"/>
    <s v="M"/>
    <s v="V01-Y98"/>
    <n v="15"/>
    <x v="6"/>
  </r>
  <r>
    <x v="3"/>
    <s v="25-44"/>
    <x v="0"/>
    <s v="F"/>
    <s v="C00-D48"/>
    <n v="15"/>
    <x v="1"/>
  </r>
  <r>
    <x v="3"/>
    <s v="25-44"/>
    <x v="0"/>
    <s v="F"/>
    <s v="E00-E90"/>
    <n v="1"/>
    <x v="2"/>
  </r>
  <r>
    <x v="3"/>
    <s v="25-44"/>
    <x v="0"/>
    <s v="F"/>
    <s v="I00-I99"/>
    <n v="2"/>
    <x v="8"/>
  </r>
  <r>
    <x v="3"/>
    <s v="25-44"/>
    <x v="0"/>
    <s v="F"/>
    <s v="K00-K93"/>
    <n v="6"/>
    <x v="9"/>
  </r>
  <r>
    <x v="3"/>
    <s v="25-44"/>
    <x v="0"/>
    <s v="F"/>
    <s v="Q00-Q99"/>
    <n v="1"/>
    <x v="5"/>
  </r>
  <r>
    <x v="3"/>
    <s v="25-44"/>
    <x v="0"/>
    <s v="F"/>
    <s v="V01-Y98"/>
    <n v="12"/>
    <x v="6"/>
  </r>
  <r>
    <x v="3"/>
    <s v="25-44"/>
    <x v="0"/>
    <s v="M"/>
    <s v="C00-D48"/>
    <n v="3"/>
    <x v="1"/>
  </r>
  <r>
    <x v="3"/>
    <s v="25-44"/>
    <x v="0"/>
    <s v="M"/>
    <s v="E00-E90"/>
    <n v="2"/>
    <x v="2"/>
  </r>
  <r>
    <x v="3"/>
    <s v="25-44"/>
    <x v="0"/>
    <s v="M"/>
    <s v="G00-G99"/>
    <n v="5"/>
    <x v="3"/>
  </r>
  <r>
    <x v="3"/>
    <s v="25-44"/>
    <x v="0"/>
    <s v="M"/>
    <s v="I00-I99"/>
    <n v="11"/>
    <x v="8"/>
  </r>
  <r>
    <x v="3"/>
    <s v="25-44"/>
    <x v="0"/>
    <s v="M"/>
    <s v="R00-R99"/>
    <n v="3"/>
    <x v="5"/>
  </r>
  <r>
    <x v="3"/>
    <s v="25-44"/>
    <x v="0"/>
    <s v="M"/>
    <s v="V01-Y98"/>
    <n v="31"/>
    <x v="6"/>
  </r>
  <r>
    <x v="3"/>
    <s v="45-64"/>
    <x v="0"/>
    <s v="F"/>
    <s v="A00-B99"/>
    <n v="2"/>
    <x v="0"/>
  </r>
  <r>
    <x v="3"/>
    <s v="45-64"/>
    <x v="0"/>
    <s v="F"/>
    <s v="C00-D48"/>
    <n v="102"/>
    <x v="1"/>
  </r>
  <r>
    <x v="3"/>
    <s v="45-64"/>
    <x v="0"/>
    <s v="F"/>
    <s v="D50-D89"/>
    <n v="1"/>
    <x v="5"/>
  </r>
  <r>
    <x v="3"/>
    <s v="45-64"/>
    <x v="0"/>
    <s v="F"/>
    <s v="E00-E90"/>
    <n v="5"/>
    <x v="2"/>
  </r>
  <r>
    <x v="3"/>
    <s v="45-64"/>
    <x v="0"/>
    <s v="F"/>
    <s v="F00-F99"/>
    <n v="5"/>
    <x v="10"/>
  </r>
  <r>
    <x v="3"/>
    <s v="45-64"/>
    <x v="0"/>
    <s v="F"/>
    <s v="G00-G99"/>
    <n v="10"/>
    <x v="3"/>
  </r>
  <r>
    <x v="3"/>
    <s v="45-64"/>
    <x v="0"/>
    <s v="F"/>
    <s v="I00-I99"/>
    <n v="27"/>
    <x v="8"/>
  </r>
  <r>
    <x v="3"/>
    <s v="45-64"/>
    <x v="0"/>
    <s v="F"/>
    <s v="J00-J99"/>
    <n v="9"/>
    <x v="4"/>
  </r>
  <r>
    <x v="3"/>
    <s v="45-64"/>
    <x v="0"/>
    <s v="F"/>
    <s v="K00-K93"/>
    <n v="9"/>
    <x v="9"/>
  </r>
  <r>
    <x v="3"/>
    <s v="45-64"/>
    <x v="0"/>
    <s v="F"/>
    <s v="M00-M99"/>
    <n v="1"/>
    <x v="5"/>
  </r>
  <r>
    <x v="3"/>
    <s v="45-64"/>
    <x v="0"/>
    <s v="F"/>
    <s v="Q00-Q99"/>
    <n v="1"/>
    <x v="5"/>
  </r>
  <r>
    <x v="3"/>
    <s v="45-64"/>
    <x v="0"/>
    <s v="F"/>
    <s v="R00-R99"/>
    <n v="2"/>
    <x v="5"/>
  </r>
  <r>
    <x v="3"/>
    <s v="45-64"/>
    <x v="0"/>
    <s v="F"/>
    <s v="V01-Y98"/>
    <n v="26"/>
    <x v="6"/>
  </r>
  <r>
    <x v="3"/>
    <s v="45-64"/>
    <x v="0"/>
    <s v="M"/>
    <s v="A00-B99"/>
    <n v="6"/>
    <x v="0"/>
  </r>
  <r>
    <x v="3"/>
    <s v="45-64"/>
    <x v="0"/>
    <s v="M"/>
    <s v="C00-D48"/>
    <n v="163"/>
    <x v="1"/>
  </r>
  <r>
    <x v="3"/>
    <s v="45-64"/>
    <x v="0"/>
    <s v="M"/>
    <s v="D50-D89"/>
    <n v="4"/>
    <x v="5"/>
  </r>
  <r>
    <x v="3"/>
    <s v="45-64"/>
    <x v="0"/>
    <s v="M"/>
    <s v="E00-E90"/>
    <n v="4"/>
    <x v="2"/>
  </r>
  <r>
    <x v="3"/>
    <s v="45-64"/>
    <x v="0"/>
    <s v="M"/>
    <s v="F00-F99"/>
    <n v="11"/>
    <x v="10"/>
  </r>
  <r>
    <x v="3"/>
    <s v="45-64"/>
    <x v="0"/>
    <s v="M"/>
    <s v="G00-G99"/>
    <n v="10"/>
    <x v="3"/>
  </r>
  <r>
    <x v="3"/>
    <s v="45-64"/>
    <x v="0"/>
    <s v="M"/>
    <s v="I00-I99"/>
    <n v="69"/>
    <x v="8"/>
  </r>
  <r>
    <x v="3"/>
    <s v="45-64"/>
    <x v="0"/>
    <s v="M"/>
    <s v="J00-J99"/>
    <n v="17"/>
    <x v="4"/>
  </r>
  <r>
    <x v="3"/>
    <s v="45-64"/>
    <x v="0"/>
    <s v="M"/>
    <s v="K00-K93"/>
    <n v="31"/>
    <x v="9"/>
  </r>
  <r>
    <x v="3"/>
    <s v="45-64"/>
    <x v="0"/>
    <s v="M"/>
    <s v="M00-M99"/>
    <n v="1"/>
    <x v="5"/>
  </r>
  <r>
    <x v="3"/>
    <s v="45-64"/>
    <x v="0"/>
    <s v="M"/>
    <s v="N00-N99"/>
    <n v="2"/>
    <x v="11"/>
  </r>
  <r>
    <x v="3"/>
    <s v="45-64"/>
    <x v="0"/>
    <s v="M"/>
    <s v="R00-R99"/>
    <n v="17"/>
    <x v="5"/>
  </r>
  <r>
    <x v="3"/>
    <s v="45-64"/>
    <x v="0"/>
    <s v="M"/>
    <s v="V01-Y98"/>
    <n v="57"/>
    <x v="6"/>
  </r>
  <r>
    <x v="3"/>
    <s v="65-74"/>
    <x v="1"/>
    <s v="F"/>
    <s v="A00-B99"/>
    <n v="8"/>
    <x v="0"/>
  </r>
  <r>
    <x v="3"/>
    <s v="65-74"/>
    <x v="1"/>
    <s v="F"/>
    <s v="C00-D48"/>
    <n v="122"/>
    <x v="1"/>
  </r>
  <r>
    <x v="3"/>
    <s v="65-74"/>
    <x v="1"/>
    <s v="F"/>
    <s v="E00-E90"/>
    <n v="8"/>
    <x v="2"/>
  </r>
  <r>
    <x v="3"/>
    <s v="65-74"/>
    <x v="1"/>
    <s v="F"/>
    <s v="F00-F99"/>
    <n v="8"/>
    <x v="10"/>
  </r>
  <r>
    <x v="3"/>
    <s v="65-74"/>
    <x v="1"/>
    <s v="F"/>
    <s v="G00-G99"/>
    <n v="15"/>
    <x v="3"/>
  </r>
  <r>
    <x v="3"/>
    <s v="65-74"/>
    <x v="1"/>
    <s v="F"/>
    <s v="I00-I99"/>
    <n v="63"/>
    <x v="8"/>
  </r>
  <r>
    <x v="3"/>
    <s v="65-74"/>
    <x v="1"/>
    <s v="F"/>
    <s v="J00-J99"/>
    <n v="16"/>
    <x v="4"/>
  </r>
  <r>
    <x v="3"/>
    <s v="65-74"/>
    <x v="1"/>
    <s v="F"/>
    <s v="K00-K93"/>
    <n v="12"/>
    <x v="9"/>
  </r>
  <r>
    <x v="3"/>
    <s v="65-74"/>
    <x v="1"/>
    <s v="F"/>
    <s v="L00-L99"/>
    <n v="1"/>
    <x v="5"/>
  </r>
  <r>
    <x v="3"/>
    <s v="65-74"/>
    <x v="1"/>
    <s v="F"/>
    <s v="M00-M99"/>
    <n v="2"/>
    <x v="5"/>
  </r>
  <r>
    <x v="3"/>
    <s v="65-74"/>
    <x v="1"/>
    <s v="F"/>
    <s v="N00-N99"/>
    <n v="1"/>
    <x v="11"/>
  </r>
  <r>
    <x v="3"/>
    <s v="65-74"/>
    <x v="1"/>
    <s v="F"/>
    <s v="R00-R99"/>
    <n v="12"/>
    <x v="5"/>
  </r>
  <r>
    <x v="3"/>
    <s v="65-74"/>
    <x v="1"/>
    <s v="F"/>
    <s v="V01-Y98"/>
    <n v="15"/>
    <x v="6"/>
  </r>
  <r>
    <x v="3"/>
    <s v="65-74"/>
    <x v="1"/>
    <s v="M"/>
    <s v="A00-B99"/>
    <n v="13"/>
    <x v="0"/>
  </r>
  <r>
    <x v="3"/>
    <s v="65-74"/>
    <x v="1"/>
    <s v="M"/>
    <s v="C00-D48"/>
    <n v="206"/>
    <x v="1"/>
  </r>
  <r>
    <x v="3"/>
    <s v="65-74"/>
    <x v="1"/>
    <s v="M"/>
    <s v="D50-D89"/>
    <n v="2"/>
    <x v="5"/>
  </r>
  <r>
    <x v="3"/>
    <s v="65-74"/>
    <x v="1"/>
    <s v="M"/>
    <s v="E00-E90"/>
    <n v="12"/>
    <x v="2"/>
  </r>
  <r>
    <x v="3"/>
    <s v="65-74"/>
    <x v="1"/>
    <s v="M"/>
    <s v="F00-F99"/>
    <n v="9"/>
    <x v="10"/>
  </r>
  <r>
    <x v="3"/>
    <s v="65-74"/>
    <x v="1"/>
    <s v="M"/>
    <s v="G00-G99"/>
    <n v="24"/>
    <x v="3"/>
  </r>
  <r>
    <x v="3"/>
    <s v="65-74"/>
    <x v="1"/>
    <s v="M"/>
    <s v="I00-I99"/>
    <n v="119"/>
    <x v="8"/>
  </r>
  <r>
    <x v="3"/>
    <s v="65-74"/>
    <x v="1"/>
    <s v="M"/>
    <s v="J00-J99"/>
    <n v="29"/>
    <x v="4"/>
  </r>
  <r>
    <x v="3"/>
    <s v="65-74"/>
    <x v="1"/>
    <s v="M"/>
    <s v="K00-K93"/>
    <n v="33"/>
    <x v="9"/>
  </r>
  <r>
    <x v="3"/>
    <s v="65-74"/>
    <x v="1"/>
    <s v="M"/>
    <s v="M00-M99"/>
    <n v="3"/>
    <x v="5"/>
  </r>
  <r>
    <x v="3"/>
    <s v="65-74"/>
    <x v="1"/>
    <s v="M"/>
    <s v="N00-N99"/>
    <n v="5"/>
    <x v="11"/>
  </r>
  <r>
    <x v="3"/>
    <s v="65-74"/>
    <x v="1"/>
    <s v="M"/>
    <s v="Q00-Q99"/>
    <n v="1"/>
    <x v="5"/>
  </r>
  <r>
    <x v="3"/>
    <s v="65-74"/>
    <x v="1"/>
    <s v="M"/>
    <s v="R00-R99"/>
    <n v="12"/>
    <x v="5"/>
  </r>
  <r>
    <x v="3"/>
    <s v="65-74"/>
    <x v="1"/>
    <s v="M"/>
    <s v="V01-Y98"/>
    <n v="21"/>
    <x v="6"/>
  </r>
  <r>
    <x v="3"/>
    <s v="75-84"/>
    <x v="1"/>
    <s v="F"/>
    <s v="A00-B99"/>
    <n v="12"/>
    <x v="0"/>
  </r>
  <r>
    <x v="3"/>
    <s v="75-84"/>
    <x v="1"/>
    <s v="F"/>
    <s v="C00-D48"/>
    <n v="214"/>
    <x v="1"/>
  </r>
  <r>
    <x v="3"/>
    <s v="75-84"/>
    <x v="1"/>
    <s v="F"/>
    <s v="D50-D89"/>
    <n v="2"/>
    <x v="5"/>
  </r>
  <r>
    <x v="3"/>
    <s v="75-84"/>
    <x v="1"/>
    <s v="F"/>
    <s v="E00-E90"/>
    <n v="22"/>
    <x v="2"/>
  </r>
  <r>
    <x v="3"/>
    <s v="75-84"/>
    <x v="1"/>
    <s v="F"/>
    <s v="F00-F99"/>
    <n v="34"/>
    <x v="10"/>
  </r>
  <r>
    <x v="3"/>
    <s v="75-84"/>
    <x v="1"/>
    <s v="F"/>
    <s v="G00-G99"/>
    <n v="60"/>
    <x v="3"/>
  </r>
  <r>
    <x v="3"/>
    <s v="75-84"/>
    <x v="1"/>
    <s v="F"/>
    <s v="I00-I99"/>
    <n v="207"/>
    <x v="8"/>
  </r>
  <r>
    <x v="3"/>
    <s v="75-84"/>
    <x v="1"/>
    <s v="F"/>
    <s v="J00-J99"/>
    <n v="57"/>
    <x v="4"/>
  </r>
  <r>
    <x v="3"/>
    <s v="75-84"/>
    <x v="1"/>
    <s v="F"/>
    <s v="K00-K93"/>
    <n v="32"/>
    <x v="9"/>
  </r>
  <r>
    <x v="3"/>
    <s v="75-84"/>
    <x v="1"/>
    <s v="F"/>
    <s v="L00-L99"/>
    <n v="5"/>
    <x v="5"/>
  </r>
  <r>
    <x v="3"/>
    <s v="75-84"/>
    <x v="1"/>
    <s v="F"/>
    <s v="M00-M99"/>
    <n v="3"/>
    <x v="5"/>
  </r>
  <r>
    <x v="3"/>
    <s v="75-84"/>
    <x v="1"/>
    <s v="F"/>
    <s v="N00-N99"/>
    <n v="16"/>
    <x v="11"/>
  </r>
  <r>
    <x v="3"/>
    <s v="75-84"/>
    <x v="1"/>
    <s v="F"/>
    <s v="R00-R99"/>
    <n v="28"/>
    <x v="5"/>
  </r>
  <r>
    <x v="3"/>
    <s v="75-84"/>
    <x v="1"/>
    <s v="F"/>
    <s v="V01-Y98"/>
    <n v="27"/>
    <x v="6"/>
  </r>
  <r>
    <x v="3"/>
    <s v="75-84"/>
    <x v="1"/>
    <s v="M"/>
    <s v="A00-B99"/>
    <n v="25"/>
    <x v="0"/>
  </r>
  <r>
    <x v="3"/>
    <s v="75-84"/>
    <x v="1"/>
    <s v="M"/>
    <s v="C00-D48"/>
    <n v="271"/>
    <x v="1"/>
  </r>
  <r>
    <x v="3"/>
    <s v="75-84"/>
    <x v="1"/>
    <s v="M"/>
    <s v="D50-D89"/>
    <n v="1"/>
    <x v="5"/>
  </r>
  <r>
    <x v="3"/>
    <s v="75-84"/>
    <x v="1"/>
    <s v="M"/>
    <s v="E00-E90"/>
    <n v="17"/>
    <x v="2"/>
  </r>
  <r>
    <x v="3"/>
    <s v="75-84"/>
    <x v="1"/>
    <s v="M"/>
    <s v="F00-F99"/>
    <n v="34"/>
    <x v="10"/>
  </r>
  <r>
    <x v="3"/>
    <s v="75-84"/>
    <x v="1"/>
    <s v="M"/>
    <s v="G00-G99"/>
    <n v="52"/>
    <x v="3"/>
  </r>
  <r>
    <x v="3"/>
    <s v="75-84"/>
    <x v="1"/>
    <s v="M"/>
    <s v="I00-I99"/>
    <n v="260"/>
    <x v="8"/>
  </r>
  <r>
    <x v="3"/>
    <s v="75-84"/>
    <x v="1"/>
    <s v="M"/>
    <s v="J00-J99"/>
    <n v="102"/>
    <x v="4"/>
  </r>
  <r>
    <x v="3"/>
    <s v="75-84"/>
    <x v="1"/>
    <s v="M"/>
    <s v="K00-K93"/>
    <n v="36"/>
    <x v="9"/>
  </r>
  <r>
    <x v="3"/>
    <s v="75-84"/>
    <x v="1"/>
    <s v="M"/>
    <s v="L00-L99"/>
    <n v="2"/>
    <x v="5"/>
  </r>
  <r>
    <x v="3"/>
    <s v="75-84"/>
    <x v="1"/>
    <s v="M"/>
    <s v="M00-M99"/>
    <n v="3"/>
    <x v="5"/>
  </r>
  <r>
    <x v="3"/>
    <s v="75-84"/>
    <x v="1"/>
    <s v="M"/>
    <s v="N00-N99"/>
    <n v="12"/>
    <x v="11"/>
  </r>
  <r>
    <x v="3"/>
    <s v="75-84"/>
    <x v="1"/>
    <s v="M"/>
    <s v="R00-R99"/>
    <n v="40"/>
    <x v="5"/>
  </r>
  <r>
    <x v="3"/>
    <s v="75-84"/>
    <x v="1"/>
    <s v="M"/>
    <s v="V01-Y98"/>
    <n v="34"/>
    <x v="6"/>
  </r>
  <r>
    <x v="3"/>
    <s v="85+"/>
    <x v="1"/>
    <s v="F"/>
    <s v="A00-B99"/>
    <n v="32"/>
    <x v="0"/>
  </r>
  <r>
    <x v="3"/>
    <s v="85+"/>
    <x v="1"/>
    <s v="F"/>
    <s v="C00-D48"/>
    <n v="137"/>
    <x v="1"/>
  </r>
  <r>
    <x v="3"/>
    <s v="85+"/>
    <x v="1"/>
    <s v="F"/>
    <s v="D50-D89"/>
    <n v="5"/>
    <x v="5"/>
  </r>
  <r>
    <x v="3"/>
    <s v="85+"/>
    <x v="1"/>
    <s v="F"/>
    <s v="E00-E90"/>
    <n v="25"/>
    <x v="2"/>
  </r>
  <r>
    <x v="3"/>
    <s v="85+"/>
    <x v="1"/>
    <s v="F"/>
    <s v="F00-F99"/>
    <n v="89"/>
    <x v="10"/>
  </r>
  <r>
    <x v="3"/>
    <s v="85+"/>
    <x v="1"/>
    <s v="F"/>
    <s v="G00-G99"/>
    <n v="48"/>
    <x v="3"/>
  </r>
  <r>
    <x v="3"/>
    <s v="85+"/>
    <x v="1"/>
    <s v="F"/>
    <s v="I00-I99"/>
    <n v="436"/>
    <x v="8"/>
  </r>
  <r>
    <x v="3"/>
    <s v="85+"/>
    <x v="1"/>
    <s v="F"/>
    <s v="J00-J99"/>
    <n v="130"/>
    <x v="4"/>
  </r>
  <r>
    <x v="3"/>
    <s v="85+"/>
    <x v="1"/>
    <s v="F"/>
    <s v="K00-K93"/>
    <n v="50"/>
    <x v="9"/>
  </r>
  <r>
    <x v="3"/>
    <s v="85+"/>
    <x v="1"/>
    <s v="F"/>
    <s v="L00-L99"/>
    <n v="3"/>
    <x v="5"/>
  </r>
  <r>
    <x v="3"/>
    <s v="85+"/>
    <x v="1"/>
    <s v="F"/>
    <s v="M00-M99"/>
    <n v="6"/>
    <x v="5"/>
  </r>
  <r>
    <x v="3"/>
    <s v="85+"/>
    <x v="1"/>
    <s v="F"/>
    <s v="N00-N99"/>
    <n v="38"/>
    <x v="11"/>
  </r>
  <r>
    <x v="3"/>
    <s v="85+"/>
    <x v="1"/>
    <s v="F"/>
    <s v="R00-R99"/>
    <n v="79"/>
    <x v="5"/>
  </r>
  <r>
    <x v="3"/>
    <s v="85+"/>
    <x v="1"/>
    <s v="F"/>
    <s v="V01-Y98"/>
    <n v="53"/>
    <x v="6"/>
  </r>
  <r>
    <x v="3"/>
    <s v="85+"/>
    <x v="1"/>
    <s v="M"/>
    <s v="A00-B99"/>
    <n v="10"/>
    <x v="0"/>
  </r>
  <r>
    <x v="3"/>
    <s v="85+"/>
    <x v="1"/>
    <s v="M"/>
    <s v="C00-D48"/>
    <n v="113"/>
    <x v="1"/>
  </r>
  <r>
    <x v="3"/>
    <s v="85+"/>
    <x v="1"/>
    <s v="M"/>
    <s v="D50-D89"/>
    <n v="4"/>
    <x v="5"/>
  </r>
  <r>
    <x v="3"/>
    <s v="85+"/>
    <x v="1"/>
    <s v="M"/>
    <s v="E00-E90"/>
    <n v="11"/>
    <x v="2"/>
  </r>
  <r>
    <x v="3"/>
    <s v="85+"/>
    <x v="1"/>
    <s v="M"/>
    <s v="F00-F99"/>
    <n v="41"/>
    <x v="10"/>
  </r>
  <r>
    <x v="3"/>
    <s v="85+"/>
    <x v="1"/>
    <s v="M"/>
    <s v="G00-G99"/>
    <n v="23"/>
    <x v="3"/>
  </r>
  <r>
    <x v="3"/>
    <s v="85+"/>
    <x v="1"/>
    <s v="M"/>
    <s v="I00-I99"/>
    <n v="244"/>
    <x v="8"/>
  </r>
  <r>
    <x v="3"/>
    <s v="85+"/>
    <x v="1"/>
    <s v="M"/>
    <s v="J00-J99"/>
    <n v="108"/>
    <x v="4"/>
  </r>
  <r>
    <x v="3"/>
    <s v="85+"/>
    <x v="1"/>
    <s v="M"/>
    <s v="K00-K93"/>
    <n v="24"/>
    <x v="9"/>
  </r>
  <r>
    <x v="3"/>
    <s v="85+"/>
    <x v="1"/>
    <s v="M"/>
    <s v="L00-L99"/>
    <n v="1"/>
    <x v="5"/>
  </r>
  <r>
    <x v="3"/>
    <s v="85+"/>
    <x v="1"/>
    <s v="M"/>
    <s v="M00-M99"/>
    <n v="3"/>
    <x v="5"/>
  </r>
  <r>
    <x v="3"/>
    <s v="85+"/>
    <x v="1"/>
    <s v="M"/>
    <s v="N00-N99"/>
    <n v="30"/>
    <x v="11"/>
  </r>
  <r>
    <x v="3"/>
    <s v="85+"/>
    <x v="1"/>
    <s v="M"/>
    <s v="R00-R99"/>
    <n v="38"/>
    <x v="5"/>
  </r>
  <r>
    <x v="3"/>
    <s v="85+"/>
    <x v="1"/>
    <s v="M"/>
    <s v="V01-Y98"/>
    <n v="28"/>
    <x v="6"/>
  </r>
  <r>
    <x v="4"/>
    <s v="0-24"/>
    <x v="0"/>
    <s v="F"/>
    <s v="C00-D48"/>
    <n v="1"/>
    <x v="1"/>
  </r>
  <r>
    <x v="4"/>
    <s v="0-24"/>
    <x v="0"/>
    <s v="F"/>
    <s v="E00-E90"/>
    <n v="1"/>
    <x v="2"/>
  </r>
  <r>
    <x v="4"/>
    <s v="0-24"/>
    <x v="0"/>
    <s v="F"/>
    <s v="P00-P96"/>
    <n v="2"/>
    <x v="5"/>
  </r>
  <r>
    <x v="4"/>
    <s v="0-24"/>
    <x v="0"/>
    <s v="F"/>
    <s v="Q00-Q99"/>
    <n v="2"/>
    <x v="5"/>
  </r>
  <r>
    <x v="4"/>
    <s v="0-24"/>
    <x v="0"/>
    <s v="F"/>
    <s v="R00-R99"/>
    <n v="3"/>
    <x v="5"/>
  </r>
  <r>
    <x v="4"/>
    <s v="0-24"/>
    <x v="0"/>
    <s v="F"/>
    <s v="V01-Y98"/>
    <n v="1"/>
    <x v="6"/>
  </r>
  <r>
    <x v="4"/>
    <s v="0-24"/>
    <x v="0"/>
    <s v="M"/>
    <s v="A00-B99"/>
    <n v="1"/>
    <x v="0"/>
  </r>
  <r>
    <x v="4"/>
    <s v="0-24"/>
    <x v="0"/>
    <s v="M"/>
    <s v="E00-E90"/>
    <n v="1"/>
    <x v="2"/>
  </r>
  <r>
    <x v="4"/>
    <s v="0-24"/>
    <x v="0"/>
    <s v="M"/>
    <s v="G00-G99"/>
    <n v="3"/>
    <x v="3"/>
  </r>
  <r>
    <x v="4"/>
    <s v="0-24"/>
    <x v="0"/>
    <s v="M"/>
    <s v="I00-I99"/>
    <n v="2"/>
    <x v="8"/>
  </r>
  <r>
    <x v="4"/>
    <s v="0-24"/>
    <x v="0"/>
    <s v="M"/>
    <s v="J00-J99"/>
    <n v="2"/>
    <x v="4"/>
  </r>
  <r>
    <x v="4"/>
    <s v="0-24"/>
    <x v="0"/>
    <s v="M"/>
    <s v="K00-K93"/>
    <n v="1"/>
    <x v="9"/>
  </r>
  <r>
    <x v="4"/>
    <s v="0-24"/>
    <x v="0"/>
    <s v="M"/>
    <s v="P00-P96"/>
    <n v="7"/>
    <x v="5"/>
  </r>
  <r>
    <x v="4"/>
    <s v="0-24"/>
    <x v="0"/>
    <s v="M"/>
    <s v="Q00-Q99"/>
    <n v="3"/>
    <x v="5"/>
  </r>
  <r>
    <x v="4"/>
    <s v="0-24"/>
    <x v="0"/>
    <s v="M"/>
    <s v="R00-R99"/>
    <n v="1"/>
    <x v="5"/>
  </r>
  <r>
    <x v="4"/>
    <s v="0-24"/>
    <x v="0"/>
    <s v="M"/>
    <s v="V01-Y98"/>
    <n v="8"/>
    <x v="6"/>
  </r>
  <r>
    <x v="4"/>
    <s v="25-44"/>
    <x v="0"/>
    <s v="F"/>
    <s v="A00-B99"/>
    <n v="1"/>
    <x v="0"/>
  </r>
  <r>
    <x v="4"/>
    <s v="25-44"/>
    <x v="0"/>
    <s v="F"/>
    <s v="C00-D48"/>
    <n v="18"/>
    <x v="1"/>
  </r>
  <r>
    <x v="4"/>
    <s v="25-44"/>
    <x v="0"/>
    <s v="F"/>
    <s v="F00-F99"/>
    <n v="1"/>
    <x v="10"/>
  </r>
  <r>
    <x v="4"/>
    <s v="25-44"/>
    <x v="0"/>
    <s v="F"/>
    <s v="G00-G99"/>
    <n v="1"/>
    <x v="3"/>
  </r>
  <r>
    <x v="4"/>
    <s v="25-44"/>
    <x v="0"/>
    <s v="F"/>
    <s v="I00-I99"/>
    <n v="6"/>
    <x v="8"/>
  </r>
  <r>
    <x v="4"/>
    <s v="25-44"/>
    <x v="0"/>
    <s v="F"/>
    <s v="O00-O99"/>
    <n v="1"/>
    <x v="5"/>
  </r>
  <r>
    <x v="4"/>
    <s v="25-44"/>
    <x v="0"/>
    <s v="F"/>
    <s v="R00-R99"/>
    <n v="1"/>
    <x v="5"/>
  </r>
  <r>
    <x v="4"/>
    <s v="25-44"/>
    <x v="0"/>
    <s v="F"/>
    <s v="V01-Y98"/>
    <n v="10"/>
    <x v="6"/>
  </r>
  <r>
    <x v="4"/>
    <s v="25-44"/>
    <x v="0"/>
    <s v="M"/>
    <s v="A00-B99"/>
    <n v="2"/>
    <x v="0"/>
  </r>
  <r>
    <x v="4"/>
    <s v="25-44"/>
    <x v="0"/>
    <s v="M"/>
    <s v="C00-D48"/>
    <n v="9"/>
    <x v="1"/>
  </r>
  <r>
    <x v="4"/>
    <s v="25-44"/>
    <x v="0"/>
    <s v="M"/>
    <s v="F00-F99"/>
    <n v="3"/>
    <x v="10"/>
  </r>
  <r>
    <x v="4"/>
    <s v="25-44"/>
    <x v="0"/>
    <s v="M"/>
    <s v="G00-G99"/>
    <n v="5"/>
    <x v="3"/>
  </r>
  <r>
    <x v="4"/>
    <s v="25-44"/>
    <x v="0"/>
    <s v="M"/>
    <s v="I00-I99"/>
    <n v="4"/>
    <x v="8"/>
  </r>
  <r>
    <x v="4"/>
    <s v="25-44"/>
    <x v="0"/>
    <s v="M"/>
    <s v="K00-K93"/>
    <n v="1"/>
    <x v="9"/>
  </r>
  <r>
    <x v="4"/>
    <s v="25-44"/>
    <x v="0"/>
    <s v="M"/>
    <s v="M00-M99"/>
    <n v="1"/>
    <x v="5"/>
  </r>
  <r>
    <x v="4"/>
    <s v="25-44"/>
    <x v="0"/>
    <s v="M"/>
    <s v="R00-R99"/>
    <n v="2"/>
    <x v="5"/>
  </r>
  <r>
    <x v="4"/>
    <s v="25-44"/>
    <x v="0"/>
    <s v="M"/>
    <s v="V01-Y98"/>
    <n v="44"/>
    <x v="6"/>
  </r>
  <r>
    <x v="4"/>
    <s v="45-64"/>
    <x v="0"/>
    <s v="F"/>
    <s v="A00-B99"/>
    <n v="1"/>
    <x v="0"/>
  </r>
  <r>
    <x v="4"/>
    <s v="45-64"/>
    <x v="0"/>
    <s v="F"/>
    <s v="C00-D48"/>
    <n v="123"/>
    <x v="1"/>
  </r>
  <r>
    <x v="4"/>
    <s v="45-64"/>
    <x v="0"/>
    <s v="F"/>
    <s v="E00-E90"/>
    <n v="2"/>
    <x v="2"/>
  </r>
  <r>
    <x v="4"/>
    <s v="45-64"/>
    <x v="0"/>
    <s v="F"/>
    <s v="F00-F99"/>
    <n v="4"/>
    <x v="10"/>
  </r>
  <r>
    <x v="4"/>
    <s v="45-64"/>
    <x v="0"/>
    <s v="F"/>
    <s v="G00-G99"/>
    <n v="11"/>
    <x v="3"/>
  </r>
  <r>
    <x v="4"/>
    <s v="45-64"/>
    <x v="0"/>
    <s v="F"/>
    <s v="I00-I99"/>
    <n v="28"/>
    <x v="8"/>
  </r>
  <r>
    <x v="4"/>
    <s v="45-64"/>
    <x v="0"/>
    <s v="F"/>
    <s v="J00-J99"/>
    <n v="10"/>
    <x v="4"/>
  </r>
  <r>
    <x v="4"/>
    <s v="45-64"/>
    <x v="0"/>
    <s v="F"/>
    <s v="K00-K93"/>
    <n v="17"/>
    <x v="9"/>
  </r>
  <r>
    <x v="4"/>
    <s v="45-64"/>
    <x v="0"/>
    <s v="F"/>
    <s v="M00-M99"/>
    <n v="4"/>
    <x v="5"/>
  </r>
  <r>
    <x v="4"/>
    <s v="45-64"/>
    <x v="0"/>
    <s v="F"/>
    <s v="Q00-Q99"/>
    <n v="1"/>
    <x v="5"/>
  </r>
  <r>
    <x v="4"/>
    <s v="45-64"/>
    <x v="0"/>
    <s v="F"/>
    <s v="R00-R99"/>
    <n v="8"/>
    <x v="5"/>
  </r>
  <r>
    <x v="4"/>
    <s v="45-64"/>
    <x v="0"/>
    <s v="F"/>
    <s v="V01-Y98"/>
    <n v="17"/>
    <x v="6"/>
  </r>
  <r>
    <x v="4"/>
    <s v="45-64"/>
    <x v="0"/>
    <s v="M"/>
    <s v="A00-B99"/>
    <n v="6"/>
    <x v="0"/>
  </r>
  <r>
    <x v="4"/>
    <s v="45-64"/>
    <x v="0"/>
    <s v="M"/>
    <s v="C00-D48"/>
    <n v="166"/>
    <x v="1"/>
  </r>
  <r>
    <x v="4"/>
    <s v="45-64"/>
    <x v="0"/>
    <s v="M"/>
    <s v="D50-D89"/>
    <n v="1"/>
    <x v="5"/>
  </r>
  <r>
    <x v="4"/>
    <s v="45-64"/>
    <x v="0"/>
    <s v="M"/>
    <s v="E00-E90"/>
    <n v="5"/>
    <x v="2"/>
  </r>
  <r>
    <x v="4"/>
    <s v="45-64"/>
    <x v="0"/>
    <s v="M"/>
    <s v="F00-F99"/>
    <n v="13"/>
    <x v="10"/>
  </r>
  <r>
    <x v="4"/>
    <s v="45-64"/>
    <x v="0"/>
    <s v="M"/>
    <s v="G00-G99"/>
    <n v="11"/>
    <x v="3"/>
  </r>
  <r>
    <x v="4"/>
    <s v="45-64"/>
    <x v="0"/>
    <s v="M"/>
    <s v="I00-I99"/>
    <n v="66"/>
    <x v="8"/>
  </r>
  <r>
    <x v="4"/>
    <s v="45-64"/>
    <x v="0"/>
    <s v="M"/>
    <s v="J00-J99"/>
    <n v="20"/>
    <x v="4"/>
  </r>
  <r>
    <x v="4"/>
    <s v="45-64"/>
    <x v="0"/>
    <s v="M"/>
    <s v="K00-K93"/>
    <n v="23"/>
    <x v="9"/>
  </r>
  <r>
    <x v="4"/>
    <s v="45-64"/>
    <x v="0"/>
    <s v="M"/>
    <s v="N00-N99"/>
    <n v="2"/>
    <x v="11"/>
  </r>
  <r>
    <x v="4"/>
    <s v="45-64"/>
    <x v="0"/>
    <s v="M"/>
    <s v="Q00-Q99"/>
    <n v="2"/>
    <x v="5"/>
  </r>
  <r>
    <x v="4"/>
    <s v="45-64"/>
    <x v="0"/>
    <s v="M"/>
    <s v="R00-R99"/>
    <n v="21"/>
    <x v="5"/>
  </r>
  <r>
    <x v="4"/>
    <s v="45-64"/>
    <x v="0"/>
    <s v="M"/>
    <s v="V01-Y98"/>
    <n v="47"/>
    <x v="6"/>
  </r>
  <r>
    <x v="4"/>
    <s v="65-74"/>
    <x v="1"/>
    <s v="F"/>
    <s v="A00-B99"/>
    <n v="9"/>
    <x v="0"/>
  </r>
  <r>
    <x v="4"/>
    <s v="65-74"/>
    <x v="1"/>
    <s v="F"/>
    <s v="C00-D48"/>
    <n v="131"/>
    <x v="1"/>
  </r>
  <r>
    <x v="4"/>
    <s v="65-74"/>
    <x v="1"/>
    <s v="F"/>
    <s v="D50-D89"/>
    <n v="1"/>
    <x v="5"/>
  </r>
  <r>
    <x v="4"/>
    <s v="65-74"/>
    <x v="1"/>
    <s v="F"/>
    <s v="E00-E90"/>
    <n v="4"/>
    <x v="2"/>
  </r>
  <r>
    <x v="4"/>
    <s v="65-74"/>
    <x v="1"/>
    <s v="F"/>
    <s v="F00-F99"/>
    <n v="6"/>
    <x v="10"/>
  </r>
  <r>
    <x v="4"/>
    <s v="65-74"/>
    <x v="1"/>
    <s v="F"/>
    <s v="G00-G99"/>
    <n v="8"/>
    <x v="3"/>
  </r>
  <r>
    <x v="4"/>
    <s v="65-74"/>
    <x v="1"/>
    <s v="F"/>
    <s v="I00-I99"/>
    <n v="67"/>
    <x v="8"/>
  </r>
  <r>
    <x v="4"/>
    <s v="65-74"/>
    <x v="1"/>
    <s v="F"/>
    <s v="J00-J99"/>
    <n v="13"/>
    <x v="4"/>
  </r>
  <r>
    <x v="4"/>
    <s v="65-74"/>
    <x v="1"/>
    <s v="F"/>
    <s v="K00-K93"/>
    <n v="8"/>
    <x v="9"/>
  </r>
  <r>
    <x v="4"/>
    <s v="65-74"/>
    <x v="1"/>
    <s v="F"/>
    <s v="L00-L99"/>
    <n v="1"/>
    <x v="5"/>
  </r>
  <r>
    <x v="4"/>
    <s v="65-74"/>
    <x v="1"/>
    <s v="F"/>
    <s v="M00-M99"/>
    <n v="4"/>
    <x v="5"/>
  </r>
  <r>
    <x v="4"/>
    <s v="65-74"/>
    <x v="1"/>
    <s v="F"/>
    <s v="N00-N99"/>
    <n v="5"/>
    <x v="11"/>
  </r>
  <r>
    <x v="4"/>
    <s v="65-74"/>
    <x v="1"/>
    <s v="F"/>
    <s v="R00-R99"/>
    <n v="8"/>
    <x v="5"/>
  </r>
  <r>
    <x v="4"/>
    <s v="65-74"/>
    <x v="1"/>
    <s v="F"/>
    <s v="V01-Y98"/>
    <n v="11"/>
    <x v="6"/>
  </r>
  <r>
    <x v="4"/>
    <s v="65-74"/>
    <x v="1"/>
    <s v="M"/>
    <s v="A00-B99"/>
    <n v="16"/>
    <x v="0"/>
  </r>
  <r>
    <x v="4"/>
    <s v="65-74"/>
    <x v="1"/>
    <s v="M"/>
    <s v="C00-D48"/>
    <n v="212"/>
    <x v="1"/>
  </r>
  <r>
    <x v="4"/>
    <s v="65-74"/>
    <x v="1"/>
    <s v="M"/>
    <s v="D50-D89"/>
    <n v="1"/>
    <x v="5"/>
  </r>
  <r>
    <x v="4"/>
    <s v="65-74"/>
    <x v="1"/>
    <s v="M"/>
    <s v="E00-E90"/>
    <n v="4"/>
    <x v="2"/>
  </r>
  <r>
    <x v="4"/>
    <s v="65-74"/>
    <x v="1"/>
    <s v="M"/>
    <s v="F00-F99"/>
    <n v="10"/>
    <x v="10"/>
  </r>
  <r>
    <x v="4"/>
    <s v="65-74"/>
    <x v="1"/>
    <s v="M"/>
    <s v="G00-G99"/>
    <n v="12"/>
    <x v="3"/>
  </r>
  <r>
    <x v="4"/>
    <s v="65-74"/>
    <x v="1"/>
    <s v="M"/>
    <s v="I00-I99"/>
    <n v="96"/>
    <x v="8"/>
  </r>
  <r>
    <x v="4"/>
    <s v="65-74"/>
    <x v="1"/>
    <s v="M"/>
    <s v="J00-J99"/>
    <n v="27"/>
    <x v="4"/>
  </r>
  <r>
    <x v="4"/>
    <s v="65-74"/>
    <x v="1"/>
    <s v="M"/>
    <s v="K00-K93"/>
    <n v="20"/>
    <x v="9"/>
  </r>
  <r>
    <x v="4"/>
    <s v="65-74"/>
    <x v="1"/>
    <s v="M"/>
    <s v="M00-M99"/>
    <n v="1"/>
    <x v="5"/>
  </r>
  <r>
    <x v="4"/>
    <s v="65-74"/>
    <x v="1"/>
    <s v="M"/>
    <s v="N00-N99"/>
    <n v="8"/>
    <x v="11"/>
  </r>
  <r>
    <x v="4"/>
    <s v="65-74"/>
    <x v="1"/>
    <s v="M"/>
    <s v="R00-R99"/>
    <n v="13"/>
    <x v="5"/>
  </r>
  <r>
    <x v="4"/>
    <s v="65-74"/>
    <x v="1"/>
    <s v="M"/>
    <s v="V01-Y98"/>
    <n v="11"/>
    <x v="6"/>
  </r>
  <r>
    <x v="4"/>
    <s v="75-84"/>
    <x v="1"/>
    <s v="F"/>
    <s v="A00-B99"/>
    <n v="18"/>
    <x v="0"/>
  </r>
  <r>
    <x v="4"/>
    <s v="75-84"/>
    <x v="1"/>
    <s v="F"/>
    <s v="C00-D48"/>
    <n v="188"/>
    <x v="1"/>
  </r>
  <r>
    <x v="4"/>
    <s v="75-84"/>
    <x v="1"/>
    <s v="F"/>
    <s v="D50-D89"/>
    <n v="3"/>
    <x v="5"/>
  </r>
  <r>
    <x v="4"/>
    <s v="75-84"/>
    <x v="1"/>
    <s v="F"/>
    <s v="E00-E90"/>
    <n v="19"/>
    <x v="2"/>
  </r>
  <r>
    <x v="4"/>
    <s v="75-84"/>
    <x v="1"/>
    <s v="F"/>
    <s v="F00-F99"/>
    <n v="59"/>
    <x v="10"/>
  </r>
  <r>
    <x v="4"/>
    <s v="75-84"/>
    <x v="1"/>
    <s v="F"/>
    <s v="G00-G99"/>
    <n v="57"/>
    <x v="3"/>
  </r>
  <r>
    <x v="4"/>
    <s v="75-84"/>
    <x v="1"/>
    <s v="F"/>
    <s v="I00-I99"/>
    <n v="204"/>
    <x v="8"/>
  </r>
  <r>
    <x v="4"/>
    <s v="75-84"/>
    <x v="1"/>
    <s v="F"/>
    <s v="J00-J99"/>
    <n v="63"/>
    <x v="4"/>
  </r>
  <r>
    <x v="4"/>
    <s v="75-84"/>
    <x v="1"/>
    <s v="F"/>
    <s v="K00-K93"/>
    <n v="27"/>
    <x v="9"/>
  </r>
  <r>
    <x v="4"/>
    <s v="75-84"/>
    <x v="1"/>
    <s v="F"/>
    <s v="L00-L99"/>
    <n v="4"/>
    <x v="5"/>
  </r>
  <r>
    <x v="4"/>
    <s v="75-84"/>
    <x v="1"/>
    <s v="F"/>
    <s v="M00-M99"/>
    <n v="2"/>
    <x v="5"/>
  </r>
  <r>
    <x v="4"/>
    <s v="75-84"/>
    <x v="1"/>
    <s v="F"/>
    <s v="N00-N99"/>
    <n v="12"/>
    <x v="11"/>
  </r>
  <r>
    <x v="4"/>
    <s v="75-84"/>
    <x v="1"/>
    <s v="F"/>
    <s v="R00-R99"/>
    <n v="25"/>
    <x v="5"/>
  </r>
  <r>
    <x v="4"/>
    <s v="75-84"/>
    <x v="1"/>
    <s v="F"/>
    <s v="V01-Y98"/>
    <n v="30"/>
    <x v="6"/>
  </r>
  <r>
    <x v="4"/>
    <s v="75-84"/>
    <x v="1"/>
    <s v="M"/>
    <s v="A00-B99"/>
    <n v="12"/>
    <x v="0"/>
  </r>
  <r>
    <x v="4"/>
    <s v="75-84"/>
    <x v="1"/>
    <s v="M"/>
    <s v="C00-D48"/>
    <n v="281"/>
    <x v="1"/>
  </r>
  <r>
    <x v="4"/>
    <s v="75-84"/>
    <x v="1"/>
    <s v="M"/>
    <s v="D50-D89"/>
    <n v="2"/>
    <x v="5"/>
  </r>
  <r>
    <x v="4"/>
    <s v="75-84"/>
    <x v="1"/>
    <s v="M"/>
    <s v="E00-E90"/>
    <n v="17"/>
    <x v="2"/>
  </r>
  <r>
    <x v="4"/>
    <s v="75-84"/>
    <x v="1"/>
    <s v="M"/>
    <s v="F00-F99"/>
    <n v="30"/>
    <x v="10"/>
  </r>
  <r>
    <x v="4"/>
    <s v="75-84"/>
    <x v="1"/>
    <s v="M"/>
    <s v="G00-G99"/>
    <n v="32"/>
    <x v="3"/>
  </r>
  <r>
    <x v="4"/>
    <s v="75-84"/>
    <x v="1"/>
    <s v="M"/>
    <s v="I00-I99"/>
    <n v="252"/>
    <x v="8"/>
  </r>
  <r>
    <x v="4"/>
    <s v="75-84"/>
    <x v="1"/>
    <s v="M"/>
    <s v="J00-J99"/>
    <n v="83"/>
    <x v="4"/>
  </r>
  <r>
    <x v="4"/>
    <s v="75-84"/>
    <x v="1"/>
    <s v="M"/>
    <s v="K00-K93"/>
    <n v="30"/>
    <x v="9"/>
  </r>
  <r>
    <x v="4"/>
    <s v="75-84"/>
    <x v="1"/>
    <s v="M"/>
    <s v="L00-L99"/>
    <n v="1"/>
    <x v="5"/>
  </r>
  <r>
    <x v="4"/>
    <s v="75-84"/>
    <x v="1"/>
    <s v="M"/>
    <s v="M00-M99"/>
    <n v="2"/>
    <x v="5"/>
  </r>
  <r>
    <x v="4"/>
    <s v="75-84"/>
    <x v="1"/>
    <s v="M"/>
    <s v="N00-N99"/>
    <n v="17"/>
    <x v="11"/>
  </r>
  <r>
    <x v="4"/>
    <s v="75-84"/>
    <x v="1"/>
    <s v="M"/>
    <s v="R00-R99"/>
    <n v="38"/>
    <x v="5"/>
  </r>
  <r>
    <x v="4"/>
    <s v="75-84"/>
    <x v="1"/>
    <s v="M"/>
    <s v="V01-Y98"/>
    <n v="34"/>
    <x v="6"/>
  </r>
  <r>
    <x v="4"/>
    <s v="85+"/>
    <x v="1"/>
    <s v="F"/>
    <s v="A00-B99"/>
    <n v="17"/>
    <x v="0"/>
  </r>
  <r>
    <x v="4"/>
    <s v="85+"/>
    <x v="1"/>
    <s v="F"/>
    <s v="C00-D48"/>
    <n v="156"/>
    <x v="1"/>
  </r>
  <r>
    <x v="4"/>
    <s v="85+"/>
    <x v="1"/>
    <s v="F"/>
    <s v="D50-D89"/>
    <n v="3"/>
    <x v="5"/>
  </r>
  <r>
    <x v="4"/>
    <s v="85+"/>
    <x v="1"/>
    <s v="F"/>
    <s v="E00-E90"/>
    <n v="26"/>
    <x v="2"/>
  </r>
  <r>
    <x v="4"/>
    <s v="85+"/>
    <x v="1"/>
    <s v="F"/>
    <s v="F00-F99"/>
    <n v="105"/>
    <x v="10"/>
  </r>
  <r>
    <x v="4"/>
    <s v="85+"/>
    <x v="1"/>
    <s v="F"/>
    <s v="G00-G99"/>
    <n v="52"/>
    <x v="3"/>
  </r>
  <r>
    <x v="4"/>
    <s v="85+"/>
    <x v="1"/>
    <s v="F"/>
    <s v="I00-I99"/>
    <n v="473"/>
    <x v="8"/>
  </r>
  <r>
    <x v="4"/>
    <s v="85+"/>
    <x v="1"/>
    <s v="F"/>
    <s v="J00-J99"/>
    <n v="94"/>
    <x v="4"/>
  </r>
  <r>
    <x v="4"/>
    <s v="85+"/>
    <x v="1"/>
    <s v="F"/>
    <s v="K00-K93"/>
    <n v="51"/>
    <x v="9"/>
  </r>
  <r>
    <x v="4"/>
    <s v="85+"/>
    <x v="1"/>
    <s v="F"/>
    <s v="L00-L99"/>
    <n v="4"/>
    <x v="5"/>
  </r>
  <r>
    <x v="4"/>
    <s v="85+"/>
    <x v="1"/>
    <s v="F"/>
    <s v="M00-M99"/>
    <n v="6"/>
    <x v="5"/>
  </r>
  <r>
    <x v="4"/>
    <s v="85+"/>
    <x v="1"/>
    <s v="F"/>
    <s v="N00-N99"/>
    <n v="45"/>
    <x v="11"/>
  </r>
  <r>
    <x v="4"/>
    <s v="85+"/>
    <x v="1"/>
    <s v="F"/>
    <s v="R00-R99"/>
    <n v="78"/>
    <x v="5"/>
  </r>
  <r>
    <x v="4"/>
    <s v="85+"/>
    <x v="1"/>
    <s v="F"/>
    <s v="V01-Y98"/>
    <n v="35"/>
    <x v="6"/>
  </r>
  <r>
    <x v="4"/>
    <s v="85+"/>
    <x v="1"/>
    <s v="M"/>
    <s v="A00-B99"/>
    <n v="11"/>
    <x v="0"/>
  </r>
  <r>
    <x v="4"/>
    <s v="85+"/>
    <x v="1"/>
    <s v="M"/>
    <s v="C00-D48"/>
    <n v="132"/>
    <x v="1"/>
  </r>
  <r>
    <x v="4"/>
    <s v="85+"/>
    <x v="1"/>
    <s v="M"/>
    <s v="D50-D89"/>
    <n v="2"/>
    <x v="5"/>
  </r>
  <r>
    <x v="4"/>
    <s v="85+"/>
    <x v="1"/>
    <s v="M"/>
    <s v="E00-E90"/>
    <n v="24"/>
    <x v="2"/>
  </r>
  <r>
    <x v="4"/>
    <s v="85+"/>
    <x v="1"/>
    <s v="M"/>
    <s v="F00-F99"/>
    <n v="46"/>
    <x v="10"/>
  </r>
  <r>
    <x v="4"/>
    <s v="85+"/>
    <x v="1"/>
    <s v="M"/>
    <s v="G00-G99"/>
    <n v="20"/>
    <x v="3"/>
  </r>
  <r>
    <x v="4"/>
    <s v="85+"/>
    <x v="1"/>
    <s v="M"/>
    <s v="I00-I99"/>
    <n v="263"/>
    <x v="8"/>
  </r>
  <r>
    <x v="4"/>
    <s v="85+"/>
    <x v="1"/>
    <s v="M"/>
    <s v="J00-J99"/>
    <n v="84"/>
    <x v="4"/>
  </r>
  <r>
    <x v="4"/>
    <s v="85+"/>
    <x v="1"/>
    <s v="M"/>
    <s v="K00-K93"/>
    <n v="18"/>
    <x v="9"/>
  </r>
  <r>
    <x v="4"/>
    <s v="85+"/>
    <x v="1"/>
    <s v="M"/>
    <s v="L00-L99"/>
    <n v="2"/>
    <x v="5"/>
  </r>
  <r>
    <x v="4"/>
    <s v="85+"/>
    <x v="1"/>
    <s v="M"/>
    <s v="N00-N99"/>
    <n v="29"/>
    <x v="11"/>
  </r>
  <r>
    <x v="4"/>
    <s v="85+"/>
    <x v="1"/>
    <s v="M"/>
    <s v="R00-R99"/>
    <n v="28"/>
    <x v="5"/>
  </r>
  <r>
    <x v="4"/>
    <s v="85+"/>
    <x v="1"/>
    <s v="M"/>
    <s v="V01-Y98"/>
    <n v="33"/>
    <x v="6"/>
  </r>
  <r>
    <x v="5"/>
    <s v="0-24"/>
    <x v="0"/>
    <s v="F"/>
    <s v="C00-D48"/>
    <n v="3"/>
    <x v="1"/>
  </r>
  <r>
    <x v="5"/>
    <s v="0-24"/>
    <x v="0"/>
    <s v="F"/>
    <s v="E00-E90"/>
    <n v="2"/>
    <x v="2"/>
  </r>
  <r>
    <x v="5"/>
    <s v="0-24"/>
    <x v="0"/>
    <s v="F"/>
    <s v="J00-J99"/>
    <n v="1"/>
    <x v="4"/>
  </r>
  <r>
    <x v="5"/>
    <s v="0-24"/>
    <x v="0"/>
    <s v="F"/>
    <s v="M00-M99"/>
    <n v="1"/>
    <x v="5"/>
  </r>
  <r>
    <x v="5"/>
    <s v="0-24"/>
    <x v="0"/>
    <s v="F"/>
    <s v="P00-P96"/>
    <n v="2"/>
    <x v="5"/>
  </r>
  <r>
    <x v="5"/>
    <s v="0-24"/>
    <x v="0"/>
    <s v="F"/>
    <s v="Q00-Q99"/>
    <n v="3"/>
    <x v="5"/>
  </r>
  <r>
    <x v="5"/>
    <s v="0-24"/>
    <x v="0"/>
    <s v="F"/>
    <s v="R00-R99"/>
    <n v="3"/>
    <x v="5"/>
  </r>
  <r>
    <x v="5"/>
    <s v="0-24"/>
    <x v="0"/>
    <s v="F"/>
    <s v="V01-Y98"/>
    <n v="7"/>
    <x v="6"/>
  </r>
  <r>
    <x v="5"/>
    <s v="0-24"/>
    <x v="0"/>
    <s v="M"/>
    <s v="C00-D48"/>
    <n v="4"/>
    <x v="1"/>
  </r>
  <r>
    <x v="5"/>
    <s v="0-24"/>
    <x v="0"/>
    <s v="M"/>
    <s v="E00-E90"/>
    <n v="2"/>
    <x v="2"/>
  </r>
  <r>
    <x v="5"/>
    <s v="0-24"/>
    <x v="0"/>
    <s v="M"/>
    <s v="I00-I99"/>
    <n v="3"/>
    <x v="8"/>
  </r>
  <r>
    <x v="5"/>
    <s v="0-24"/>
    <x v="0"/>
    <s v="M"/>
    <s v="J00-J99"/>
    <n v="1"/>
    <x v="4"/>
  </r>
  <r>
    <x v="5"/>
    <s v="0-24"/>
    <x v="0"/>
    <s v="M"/>
    <s v="P00-P96"/>
    <n v="6"/>
    <x v="5"/>
  </r>
  <r>
    <x v="5"/>
    <s v="0-24"/>
    <x v="0"/>
    <s v="M"/>
    <s v="Q00-Q99"/>
    <n v="4"/>
    <x v="5"/>
  </r>
  <r>
    <x v="5"/>
    <s v="0-24"/>
    <x v="0"/>
    <s v="M"/>
    <s v="R00-R99"/>
    <n v="3"/>
    <x v="5"/>
  </r>
  <r>
    <x v="5"/>
    <s v="0-24"/>
    <x v="0"/>
    <s v="M"/>
    <s v="V01-Y98"/>
    <n v="23"/>
    <x v="6"/>
  </r>
  <r>
    <x v="5"/>
    <s v="25-44"/>
    <x v="0"/>
    <s v="F"/>
    <s v="C00-D48"/>
    <n v="18"/>
    <x v="1"/>
  </r>
  <r>
    <x v="5"/>
    <s v="25-44"/>
    <x v="0"/>
    <s v="F"/>
    <s v="F00-F99"/>
    <n v="1"/>
    <x v="10"/>
  </r>
  <r>
    <x v="5"/>
    <s v="25-44"/>
    <x v="0"/>
    <s v="F"/>
    <s v="G00-G99"/>
    <n v="2"/>
    <x v="3"/>
  </r>
  <r>
    <x v="5"/>
    <s v="25-44"/>
    <x v="0"/>
    <s v="F"/>
    <s v="I00-I99"/>
    <n v="4"/>
    <x v="8"/>
  </r>
  <r>
    <x v="5"/>
    <s v="25-44"/>
    <x v="0"/>
    <s v="F"/>
    <s v="K00-K93"/>
    <n v="1"/>
    <x v="9"/>
  </r>
  <r>
    <x v="5"/>
    <s v="25-44"/>
    <x v="0"/>
    <s v="F"/>
    <s v="M00-M99"/>
    <n v="1"/>
    <x v="5"/>
  </r>
  <r>
    <x v="5"/>
    <s v="25-44"/>
    <x v="0"/>
    <s v="F"/>
    <s v="Q00-Q99"/>
    <n v="1"/>
    <x v="5"/>
  </r>
  <r>
    <x v="5"/>
    <s v="25-44"/>
    <x v="0"/>
    <s v="F"/>
    <s v="R00-R99"/>
    <n v="2"/>
    <x v="5"/>
  </r>
  <r>
    <x v="5"/>
    <s v="25-44"/>
    <x v="0"/>
    <s v="F"/>
    <s v="V01-Y98"/>
    <n v="9"/>
    <x v="6"/>
  </r>
  <r>
    <x v="5"/>
    <s v="25-44"/>
    <x v="0"/>
    <s v="M"/>
    <s v="A00-B99"/>
    <n v="1"/>
    <x v="0"/>
  </r>
  <r>
    <x v="5"/>
    <s v="25-44"/>
    <x v="0"/>
    <s v="M"/>
    <s v="C00-D48"/>
    <n v="7"/>
    <x v="1"/>
  </r>
  <r>
    <x v="5"/>
    <s v="25-44"/>
    <x v="0"/>
    <s v="M"/>
    <s v="E00-E90"/>
    <n v="1"/>
    <x v="2"/>
  </r>
  <r>
    <x v="5"/>
    <s v="25-44"/>
    <x v="0"/>
    <s v="M"/>
    <s v="F00-F99"/>
    <n v="3"/>
    <x v="10"/>
  </r>
  <r>
    <x v="5"/>
    <s v="25-44"/>
    <x v="0"/>
    <s v="M"/>
    <s v="G00-G99"/>
    <n v="2"/>
    <x v="3"/>
  </r>
  <r>
    <x v="5"/>
    <s v="25-44"/>
    <x v="0"/>
    <s v="M"/>
    <s v="I00-I99"/>
    <n v="6"/>
    <x v="8"/>
  </r>
  <r>
    <x v="5"/>
    <s v="25-44"/>
    <x v="0"/>
    <s v="M"/>
    <s v="K00-K93"/>
    <n v="1"/>
    <x v="9"/>
  </r>
  <r>
    <x v="5"/>
    <s v="25-44"/>
    <x v="0"/>
    <s v="M"/>
    <s v="V01-Y98"/>
    <n v="31"/>
    <x v="6"/>
  </r>
  <r>
    <x v="5"/>
    <s v="45-64"/>
    <x v="0"/>
    <s v="F"/>
    <s v="A00-B99"/>
    <n v="2"/>
    <x v="0"/>
  </r>
  <r>
    <x v="5"/>
    <s v="45-64"/>
    <x v="0"/>
    <s v="F"/>
    <s v="C00-D48"/>
    <n v="117"/>
    <x v="1"/>
  </r>
  <r>
    <x v="5"/>
    <s v="45-64"/>
    <x v="0"/>
    <s v="F"/>
    <s v="E00-E90"/>
    <n v="6"/>
    <x v="2"/>
  </r>
  <r>
    <x v="5"/>
    <s v="45-64"/>
    <x v="0"/>
    <s v="F"/>
    <s v="F00-F99"/>
    <n v="4"/>
    <x v="10"/>
  </r>
  <r>
    <x v="5"/>
    <s v="45-64"/>
    <x v="0"/>
    <s v="F"/>
    <s v="G00-G99"/>
    <n v="5"/>
    <x v="3"/>
  </r>
  <r>
    <x v="5"/>
    <s v="45-64"/>
    <x v="0"/>
    <s v="F"/>
    <s v="I00-I99"/>
    <n v="27"/>
    <x v="8"/>
  </r>
  <r>
    <x v="5"/>
    <s v="45-64"/>
    <x v="0"/>
    <s v="F"/>
    <s v="J00-J99"/>
    <n v="8"/>
    <x v="4"/>
  </r>
  <r>
    <x v="5"/>
    <s v="45-64"/>
    <x v="0"/>
    <s v="F"/>
    <s v="K00-K93"/>
    <n v="10"/>
    <x v="9"/>
  </r>
  <r>
    <x v="5"/>
    <s v="45-64"/>
    <x v="0"/>
    <s v="F"/>
    <s v="M00-M99"/>
    <n v="1"/>
    <x v="5"/>
  </r>
  <r>
    <x v="5"/>
    <s v="45-64"/>
    <x v="0"/>
    <s v="F"/>
    <s v="Q00-Q99"/>
    <n v="1"/>
    <x v="5"/>
  </r>
  <r>
    <x v="5"/>
    <s v="45-64"/>
    <x v="0"/>
    <s v="F"/>
    <s v="R00-R99"/>
    <n v="12"/>
    <x v="5"/>
  </r>
  <r>
    <x v="5"/>
    <s v="45-64"/>
    <x v="0"/>
    <s v="F"/>
    <s v="V01-Y98"/>
    <n v="21"/>
    <x v="6"/>
  </r>
  <r>
    <x v="5"/>
    <s v="45-64"/>
    <x v="0"/>
    <s v="M"/>
    <s v="A00-B99"/>
    <n v="1"/>
    <x v="0"/>
  </r>
  <r>
    <x v="5"/>
    <s v="45-64"/>
    <x v="0"/>
    <s v="M"/>
    <s v="C00-D48"/>
    <n v="184"/>
    <x v="1"/>
  </r>
  <r>
    <x v="5"/>
    <s v="45-64"/>
    <x v="0"/>
    <s v="M"/>
    <s v="E00-E90"/>
    <n v="6"/>
    <x v="2"/>
  </r>
  <r>
    <x v="5"/>
    <s v="45-64"/>
    <x v="0"/>
    <s v="M"/>
    <s v="F00-F99"/>
    <n v="4"/>
    <x v="10"/>
  </r>
  <r>
    <x v="5"/>
    <s v="45-64"/>
    <x v="0"/>
    <s v="M"/>
    <s v="G00-G99"/>
    <n v="9"/>
    <x v="3"/>
  </r>
  <r>
    <x v="5"/>
    <s v="45-64"/>
    <x v="0"/>
    <s v="M"/>
    <s v="I00-I99"/>
    <n v="78"/>
    <x v="8"/>
  </r>
  <r>
    <x v="5"/>
    <s v="45-64"/>
    <x v="0"/>
    <s v="M"/>
    <s v="J00-J99"/>
    <n v="14"/>
    <x v="4"/>
  </r>
  <r>
    <x v="5"/>
    <s v="45-64"/>
    <x v="0"/>
    <s v="M"/>
    <s v="K00-K93"/>
    <n v="28"/>
    <x v="9"/>
  </r>
  <r>
    <x v="5"/>
    <s v="45-64"/>
    <x v="0"/>
    <s v="M"/>
    <s v="N00-N99"/>
    <n v="2"/>
    <x v="11"/>
  </r>
  <r>
    <x v="5"/>
    <s v="45-64"/>
    <x v="0"/>
    <s v="M"/>
    <s v="R00-R99"/>
    <n v="13"/>
    <x v="5"/>
  </r>
  <r>
    <x v="5"/>
    <s v="45-64"/>
    <x v="0"/>
    <s v="M"/>
    <s v="V01-Y98"/>
    <n v="45"/>
    <x v="6"/>
  </r>
  <r>
    <x v="5"/>
    <s v="65-74"/>
    <x v="1"/>
    <s v="F"/>
    <s v="A00-B99"/>
    <n v="3"/>
    <x v="0"/>
  </r>
  <r>
    <x v="5"/>
    <s v="65-74"/>
    <x v="1"/>
    <s v="F"/>
    <s v="C00-D48"/>
    <n v="143"/>
    <x v="1"/>
  </r>
  <r>
    <x v="5"/>
    <s v="65-74"/>
    <x v="1"/>
    <s v="F"/>
    <s v="E00-E90"/>
    <n v="5"/>
    <x v="2"/>
  </r>
  <r>
    <x v="5"/>
    <s v="65-74"/>
    <x v="1"/>
    <s v="F"/>
    <s v="F00-F99"/>
    <n v="7"/>
    <x v="10"/>
  </r>
  <r>
    <x v="5"/>
    <s v="65-74"/>
    <x v="1"/>
    <s v="F"/>
    <s v="G00-G99"/>
    <n v="15"/>
    <x v="3"/>
  </r>
  <r>
    <x v="5"/>
    <s v="65-74"/>
    <x v="1"/>
    <s v="F"/>
    <s v="I00-I99"/>
    <n v="48"/>
    <x v="8"/>
  </r>
  <r>
    <x v="5"/>
    <s v="65-74"/>
    <x v="1"/>
    <s v="F"/>
    <s v="J00-J99"/>
    <n v="12"/>
    <x v="4"/>
  </r>
  <r>
    <x v="5"/>
    <s v="65-74"/>
    <x v="1"/>
    <s v="F"/>
    <s v="K00-K93"/>
    <n v="10"/>
    <x v="9"/>
  </r>
  <r>
    <x v="5"/>
    <s v="65-74"/>
    <x v="1"/>
    <s v="F"/>
    <s v="M00-M99"/>
    <n v="2"/>
    <x v="5"/>
  </r>
  <r>
    <x v="5"/>
    <s v="65-74"/>
    <x v="1"/>
    <s v="F"/>
    <s v="N00-N99"/>
    <n v="3"/>
    <x v="11"/>
  </r>
  <r>
    <x v="5"/>
    <s v="65-74"/>
    <x v="1"/>
    <s v="F"/>
    <s v="R00-R99"/>
    <n v="9"/>
    <x v="5"/>
  </r>
  <r>
    <x v="5"/>
    <s v="65-74"/>
    <x v="1"/>
    <s v="F"/>
    <s v="V01-Y98"/>
    <n v="8"/>
    <x v="6"/>
  </r>
  <r>
    <x v="5"/>
    <s v="65-74"/>
    <x v="1"/>
    <s v="M"/>
    <s v="A00-B99"/>
    <n v="2"/>
    <x v="0"/>
  </r>
  <r>
    <x v="5"/>
    <s v="65-74"/>
    <x v="1"/>
    <s v="M"/>
    <s v="C00-D48"/>
    <n v="229"/>
    <x v="1"/>
  </r>
  <r>
    <x v="5"/>
    <s v="65-74"/>
    <x v="1"/>
    <s v="M"/>
    <s v="E00-E90"/>
    <n v="7"/>
    <x v="2"/>
  </r>
  <r>
    <x v="5"/>
    <s v="65-74"/>
    <x v="1"/>
    <s v="M"/>
    <s v="F00-F99"/>
    <n v="5"/>
    <x v="10"/>
  </r>
  <r>
    <x v="5"/>
    <s v="65-74"/>
    <x v="1"/>
    <s v="M"/>
    <s v="G00-G99"/>
    <n v="21"/>
    <x v="3"/>
  </r>
  <r>
    <x v="5"/>
    <s v="65-74"/>
    <x v="1"/>
    <s v="M"/>
    <s v="I00-I99"/>
    <n v="95"/>
    <x v="8"/>
  </r>
  <r>
    <x v="5"/>
    <s v="65-74"/>
    <x v="1"/>
    <s v="M"/>
    <s v="J00-J99"/>
    <n v="29"/>
    <x v="4"/>
  </r>
  <r>
    <x v="5"/>
    <s v="65-74"/>
    <x v="1"/>
    <s v="M"/>
    <s v="K00-K93"/>
    <n v="16"/>
    <x v="9"/>
  </r>
  <r>
    <x v="5"/>
    <s v="65-74"/>
    <x v="1"/>
    <s v="M"/>
    <s v="M00-M99"/>
    <n v="1"/>
    <x v="5"/>
  </r>
  <r>
    <x v="5"/>
    <s v="65-74"/>
    <x v="1"/>
    <s v="M"/>
    <s v="N00-N99"/>
    <n v="3"/>
    <x v="11"/>
  </r>
  <r>
    <x v="5"/>
    <s v="65-74"/>
    <x v="1"/>
    <s v="M"/>
    <s v="R00-R99"/>
    <n v="18"/>
    <x v="5"/>
  </r>
  <r>
    <x v="5"/>
    <s v="65-74"/>
    <x v="1"/>
    <s v="M"/>
    <s v="V01-Y98"/>
    <n v="18"/>
    <x v="6"/>
  </r>
  <r>
    <x v="5"/>
    <s v="75-84"/>
    <x v="1"/>
    <s v="F"/>
    <s v="A00-B99"/>
    <n v="22"/>
    <x v="0"/>
  </r>
  <r>
    <x v="5"/>
    <s v="75-84"/>
    <x v="1"/>
    <s v="F"/>
    <s v="C00-D48"/>
    <n v="188"/>
    <x v="1"/>
  </r>
  <r>
    <x v="5"/>
    <s v="75-84"/>
    <x v="1"/>
    <s v="F"/>
    <s v="E00-E90"/>
    <n v="14"/>
    <x v="2"/>
  </r>
  <r>
    <x v="5"/>
    <s v="75-84"/>
    <x v="1"/>
    <s v="F"/>
    <s v="F00-F99"/>
    <n v="42"/>
    <x v="10"/>
  </r>
  <r>
    <x v="5"/>
    <s v="75-84"/>
    <x v="1"/>
    <s v="F"/>
    <s v="G00-G99"/>
    <n v="55"/>
    <x v="3"/>
  </r>
  <r>
    <x v="5"/>
    <s v="75-84"/>
    <x v="1"/>
    <s v="F"/>
    <s v="I00-I99"/>
    <n v="210"/>
    <x v="8"/>
  </r>
  <r>
    <x v="5"/>
    <s v="75-84"/>
    <x v="1"/>
    <s v="F"/>
    <s v="J00-J99"/>
    <n v="45"/>
    <x v="4"/>
  </r>
  <r>
    <x v="5"/>
    <s v="75-84"/>
    <x v="1"/>
    <s v="F"/>
    <s v="K00-K93"/>
    <n v="27"/>
    <x v="9"/>
  </r>
  <r>
    <x v="5"/>
    <s v="75-84"/>
    <x v="1"/>
    <s v="F"/>
    <s v="L00-L99"/>
    <n v="1"/>
    <x v="5"/>
  </r>
  <r>
    <x v="5"/>
    <s v="75-84"/>
    <x v="1"/>
    <s v="F"/>
    <s v="M00-M99"/>
    <n v="4"/>
    <x v="5"/>
  </r>
  <r>
    <x v="5"/>
    <s v="75-84"/>
    <x v="1"/>
    <s v="F"/>
    <s v="N00-N99"/>
    <n v="17"/>
    <x v="11"/>
  </r>
  <r>
    <x v="5"/>
    <s v="75-84"/>
    <x v="1"/>
    <s v="F"/>
    <s v="R00-R99"/>
    <n v="21"/>
    <x v="5"/>
  </r>
  <r>
    <x v="5"/>
    <s v="75-84"/>
    <x v="1"/>
    <s v="F"/>
    <s v="V01-Y98"/>
    <n v="17"/>
    <x v="6"/>
  </r>
  <r>
    <x v="5"/>
    <s v="75-84"/>
    <x v="1"/>
    <s v="M"/>
    <s v="A00-B99"/>
    <n v="19"/>
    <x v="0"/>
  </r>
  <r>
    <x v="5"/>
    <s v="75-84"/>
    <x v="1"/>
    <s v="M"/>
    <s v="C00-D48"/>
    <n v="277"/>
    <x v="1"/>
  </r>
  <r>
    <x v="5"/>
    <s v="75-84"/>
    <x v="1"/>
    <s v="M"/>
    <s v="D50-D89"/>
    <n v="4"/>
    <x v="5"/>
  </r>
  <r>
    <x v="5"/>
    <s v="75-84"/>
    <x v="1"/>
    <s v="M"/>
    <s v="E00-E90"/>
    <n v="16"/>
    <x v="2"/>
  </r>
  <r>
    <x v="5"/>
    <s v="75-84"/>
    <x v="1"/>
    <s v="M"/>
    <s v="F00-F99"/>
    <n v="23"/>
    <x v="10"/>
  </r>
  <r>
    <x v="5"/>
    <s v="75-84"/>
    <x v="1"/>
    <s v="M"/>
    <s v="G00-G99"/>
    <n v="34"/>
    <x v="3"/>
  </r>
  <r>
    <x v="5"/>
    <s v="75-84"/>
    <x v="1"/>
    <s v="M"/>
    <s v="I00-I99"/>
    <n v="224"/>
    <x v="8"/>
  </r>
  <r>
    <x v="5"/>
    <s v="75-84"/>
    <x v="1"/>
    <s v="M"/>
    <s v="J00-J99"/>
    <n v="93"/>
    <x v="4"/>
  </r>
  <r>
    <x v="5"/>
    <s v="75-84"/>
    <x v="1"/>
    <s v="M"/>
    <s v="K00-K93"/>
    <n v="32"/>
    <x v="9"/>
  </r>
  <r>
    <x v="5"/>
    <s v="75-84"/>
    <x v="1"/>
    <s v="M"/>
    <s v="L00-L99"/>
    <n v="1"/>
    <x v="5"/>
  </r>
  <r>
    <x v="5"/>
    <s v="75-84"/>
    <x v="1"/>
    <s v="M"/>
    <s v="M00-M99"/>
    <n v="2"/>
    <x v="5"/>
  </r>
  <r>
    <x v="5"/>
    <s v="75-84"/>
    <x v="1"/>
    <s v="M"/>
    <s v="N00-N99"/>
    <n v="14"/>
    <x v="11"/>
  </r>
  <r>
    <x v="5"/>
    <s v="75-84"/>
    <x v="1"/>
    <s v="M"/>
    <s v="R00-R99"/>
    <n v="35"/>
    <x v="5"/>
  </r>
  <r>
    <x v="5"/>
    <s v="75-84"/>
    <x v="1"/>
    <s v="M"/>
    <s v="V01-Y98"/>
    <n v="29"/>
    <x v="6"/>
  </r>
  <r>
    <x v="5"/>
    <s v="85+"/>
    <x v="1"/>
    <s v="F"/>
    <s v="A00-B99"/>
    <n v="26"/>
    <x v="0"/>
  </r>
  <r>
    <x v="5"/>
    <s v="85+"/>
    <x v="1"/>
    <s v="F"/>
    <s v="C00-D48"/>
    <n v="156"/>
    <x v="1"/>
  </r>
  <r>
    <x v="5"/>
    <s v="85+"/>
    <x v="1"/>
    <s v="F"/>
    <s v="D50-D89"/>
    <n v="1"/>
    <x v="5"/>
  </r>
  <r>
    <x v="5"/>
    <s v="85+"/>
    <x v="1"/>
    <s v="F"/>
    <s v="E00-E90"/>
    <n v="27"/>
    <x v="2"/>
  </r>
  <r>
    <x v="5"/>
    <s v="85+"/>
    <x v="1"/>
    <s v="F"/>
    <s v="F00-F99"/>
    <n v="111"/>
    <x v="10"/>
  </r>
  <r>
    <x v="5"/>
    <s v="85+"/>
    <x v="1"/>
    <s v="F"/>
    <s v="G00-G99"/>
    <n v="56"/>
    <x v="3"/>
  </r>
  <r>
    <x v="5"/>
    <s v="85+"/>
    <x v="1"/>
    <s v="F"/>
    <s v="I00-I99"/>
    <n v="498"/>
    <x v="8"/>
  </r>
  <r>
    <x v="5"/>
    <s v="85+"/>
    <x v="1"/>
    <s v="F"/>
    <s v="J00-J99"/>
    <n v="94"/>
    <x v="4"/>
  </r>
  <r>
    <x v="5"/>
    <s v="85+"/>
    <x v="1"/>
    <s v="F"/>
    <s v="K00-K93"/>
    <n v="48"/>
    <x v="9"/>
  </r>
  <r>
    <x v="5"/>
    <s v="85+"/>
    <x v="1"/>
    <s v="F"/>
    <s v="L00-L99"/>
    <n v="2"/>
    <x v="5"/>
  </r>
  <r>
    <x v="5"/>
    <s v="85+"/>
    <x v="1"/>
    <s v="F"/>
    <s v="M00-M99"/>
    <n v="6"/>
    <x v="5"/>
  </r>
  <r>
    <x v="5"/>
    <s v="85+"/>
    <x v="1"/>
    <s v="F"/>
    <s v="N00-N99"/>
    <n v="36"/>
    <x v="11"/>
  </r>
  <r>
    <x v="5"/>
    <s v="85+"/>
    <x v="1"/>
    <s v="F"/>
    <s v="R00-R99"/>
    <n v="111"/>
    <x v="5"/>
  </r>
  <r>
    <x v="5"/>
    <s v="85+"/>
    <x v="1"/>
    <s v="F"/>
    <s v="V01-Y98"/>
    <n v="34"/>
    <x v="6"/>
  </r>
  <r>
    <x v="5"/>
    <s v="85+"/>
    <x v="1"/>
    <s v="M"/>
    <s v="A00-B99"/>
    <n v="13"/>
    <x v="0"/>
  </r>
  <r>
    <x v="5"/>
    <s v="85+"/>
    <x v="1"/>
    <s v="M"/>
    <s v="C00-D48"/>
    <n v="133"/>
    <x v="1"/>
  </r>
  <r>
    <x v="5"/>
    <s v="85+"/>
    <x v="1"/>
    <s v="M"/>
    <s v="D50-D89"/>
    <n v="2"/>
    <x v="5"/>
  </r>
  <r>
    <x v="5"/>
    <s v="85+"/>
    <x v="1"/>
    <s v="M"/>
    <s v="E00-E90"/>
    <n v="22"/>
    <x v="2"/>
  </r>
  <r>
    <x v="5"/>
    <s v="85+"/>
    <x v="1"/>
    <s v="M"/>
    <s v="F00-F99"/>
    <n v="44"/>
    <x v="10"/>
  </r>
  <r>
    <x v="5"/>
    <s v="85+"/>
    <x v="1"/>
    <s v="M"/>
    <s v="G00-G99"/>
    <n v="34"/>
    <x v="3"/>
  </r>
  <r>
    <x v="5"/>
    <s v="85+"/>
    <x v="1"/>
    <s v="M"/>
    <s v="I00-I99"/>
    <n v="271"/>
    <x v="8"/>
  </r>
  <r>
    <x v="5"/>
    <s v="85+"/>
    <x v="1"/>
    <s v="M"/>
    <s v="J00-J99"/>
    <n v="74"/>
    <x v="4"/>
  </r>
  <r>
    <x v="5"/>
    <s v="85+"/>
    <x v="1"/>
    <s v="M"/>
    <s v="K00-K93"/>
    <n v="24"/>
    <x v="9"/>
  </r>
  <r>
    <x v="5"/>
    <s v="85+"/>
    <x v="1"/>
    <s v="M"/>
    <s v="L00-L99"/>
    <n v="1"/>
    <x v="5"/>
  </r>
  <r>
    <x v="5"/>
    <s v="85+"/>
    <x v="1"/>
    <s v="M"/>
    <s v="M00-M99"/>
    <n v="5"/>
    <x v="5"/>
  </r>
  <r>
    <x v="5"/>
    <s v="85+"/>
    <x v="1"/>
    <s v="M"/>
    <s v="N00-N99"/>
    <n v="24"/>
    <x v="11"/>
  </r>
  <r>
    <x v="5"/>
    <s v="85+"/>
    <x v="1"/>
    <s v="M"/>
    <s v="R00-R99"/>
    <n v="32"/>
    <x v="5"/>
  </r>
  <r>
    <x v="5"/>
    <s v="85+"/>
    <x v="1"/>
    <s v="M"/>
    <s v="V01-Y98"/>
    <n v="17"/>
    <x v="6"/>
  </r>
  <r>
    <x v="6"/>
    <s v="0-24"/>
    <x v="0"/>
    <s v="F"/>
    <s v="C00-D48"/>
    <n v="2"/>
    <x v="1"/>
  </r>
  <r>
    <x v="6"/>
    <s v="0-24"/>
    <x v="0"/>
    <s v="F"/>
    <s v="G00-G99"/>
    <n v="2"/>
    <x v="3"/>
  </r>
  <r>
    <x v="6"/>
    <s v="0-24"/>
    <x v="0"/>
    <s v="F"/>
    <s v="I00-I99"/>
    <n v="1"/>
    <x v="8"/>
  </r>
  <r>
    <x v="6"/>
    <s v="0-24"/>
    <x v="0"/>
    <s v="F"/>
    <s v="J00-J99"/>
    <n v="1"/>
    <x v="4"/>
  </r>
  <r>
    <x v="6"/>
    <s v="0-24"/>
    <x v="0"/>
    <s v="F"/>
    <s v="P00-P96"/>
    <n v="4"/>
    <x v="5"/>
  </r>
  <r>
    <x v="6"/>
    <s v="0-24"/>
    <x v="0"/>
    <s v="F"/>
    <s v="Q00-Q99"/>
    <n v="5"/>
    <x v="5"/>
  </r>
  <r>
    <x v="6"/>
    <s v="0-24"/>
    <x v="0"/>
    <s v="F"/>
    <s v="R00-R99"/>
    <n v="2"/>
    <x v="5"/>
  </r>
  <r>
    <x v="6"/>
    <s v="0-24"/>
    <x v="0"/>
    <s v="F"/>
    <s v="V01-Y98"/>
    <n v="2"/>
    <x v="6"/>
  </r>
  <r>
    <x v="6"/>
    <s v="0-24"/>
    <x v="0"/>
    <s v="M"/>
    <s v="D50-D89"/>
    <n v="1"/>
    <x v="5"/>
  </r>
  <r>
    <x v="6"/>
    <s v="0-24"/>
    <x v="0"/>
    <s v="M"/>
    <s v="E00-E90"/>
    <n v="1"/>
    <x v="2"/>
  </r>
  <r>
    <x v="6"/>
    <s v="0-24"/>
    <x v="0"/>
    <s v="M"/>
    <s v="J00-J99"/>
    <n v="1"/>
    <x v="4"/>
  </r>
  <r>
    <x v="6"/>
    <s v="0-24"/>
    <x v="0"/>
    <s v="M"/>
    <s v="P00-P96"/>
    <n v="8"/>
    <x v="5"/>
  </r>
  <r>
    <x v="6"/>
    <s v="0-24"/>
    <x v="0"/>
    <s v="M"/>
    <s v="Q00-Q99"/>
    <n v="2"/>
    <x v="5"/>
  </r>
  <r>
    <x v="6"/>
    <s v="0-24"/>
    <x v="0"/>
    <s v="M"/>
    <s v="R00-R99"/>
    <n v="2"/>
    <x v="5"/>
  </r>
  <r>
    <x v="6"/>
    <s v="0-24"/>
    <x v="0"/>
    <s v="M"/>
    <s v="V01-Y98"/>
    <n v="16"/>
    <x v="6"/>
  </r>
  <r>
    <x v="6"/>
    <s v="25-44"/>
    <x v="0"/>
    <s v="F"/>
    <s v="C00-D48"/>
    <n v="9"/>
    <x v="1"/>
  </r>
  <r>
    <x v="6"/>
    <s v="25-44"/>
    <x v="0"/>
    <s v="F"/>
    <s v="I00-I99"/>
    <n v="2"/>
    <x v="8"/>
  </r>
  <r>
    <x v="6"/>
    <s v="25-44"/>
    <x v="0"/>
    <s v="F"/>
    <s v="K00-K93"/>
    <n v="1"/>
    <x v="9"/>
  </r>
  <r>
    <x v="6"/>
    <s v="25-44"/>
    <x v="0"/>
    <s v="F"/>
    <s v="M00-M99"/>
    <n v="1"/>
    <x v="5"/>
  </r>
  <r>
    <x v="6"/>
    <s v="25-44"/>
    <x v="0"/>
    <s v="F"/>
    <s v="R00-R99"/>
    <n v="1"/>
    <x v="5"/>
  </r>
  <r>
    <x v="6"/>
    <s v="25-44"/>
    <x v="0"/>
    <s v="F"/>
    <s v="V01-Y98"/>
    <n v="15"/>
    <x v="6"/>
  </r>
  <r>
    <x v="6"/>
    <s v="25-44"/>
    <x v="0"/>
    <s v="M"/>
    <s v="C00-D48"/>
    <n v="10"/>
    <x v="1"/>
  </r>
  <r>
    <x v="6"/>
    <s v="25-44"/>
    <x v="0"/>
    <s v="M"/>
    <s v="E00-E90"/>
    <n v="1"/>
    <x v="2"/>
  </r>
  <r>
    <x v="6"/>
    <s v="25-44"/>
    <x v="0"/>
    <s v="M"/>
    <s v="F00-F99"/>
    <n v="1"/>
    <x v="10"/>
  </r>
  <r>
    <x v="6"/>
    <s v="25-44"/>
    <x v="0"/>
    <s v="M"/>
    <s v="G00-G99"/>
    <n v="3"/>
    <x v="3"/>
  </r>
  <r>
    <x v="6"/>
    <s v="25-44"/>
    <x v="0"/>
    <s v="M"/>
    <s v="I00-I99"/>
    <n v="6"/>
    <x v="8"/>
  </r>
  <r>
    <x v="6"/>
    <s v="25-44"/>
    <x v="0"/>
    <s v="M"/>
    <s v="K00-K93"/>
    <n v="2"/>
    <x v="9"/>
  </r>
  <r>
    <x v="6"/>
    <s v="25-44"/>
    <x v="0"/>
    <s v="M"/>
    <s v="Q00-Q99"/>
    <n v="1"/>
    <x v="5"/>
  </r>
  <r>
    <x v="6"/>
    <s v="25-44"/>
    <x v="0"/>
    <s v="M"/>
    <s v="R00-R99"/>
    <n v="2"/>
    <x v="5"/>
  </r>
  <r>
    <x v="6"/>
    <s v="25-44"/>
    <x v="0"/>
    <s v="M"/>
    <s v="V01-Y98"/>
    <n v="37"/>
    <x v="6"/>
  </r>
  <r>
    <x v="6"/>
    <s v="45-64"/>
    <x v="0"/>
    <s v="F"/>
    <s v="A00-B99"/>
    <n v="2"/>
    <x v="0"/>
  </r>
  <r>
    <x v="6"/>
    <s v="45-64"/>
    <x v="0"/>
    <s v="F"/>
    <s v="C00-D48"/>
    <n v="115"/>
    <x v="1"/>
  </r>
  <r>
    <x v="6"/>
    <s v="45-64"/>
    <x v="0"/>
    <s v="F"/>
    <s v="D50-D89"/>
    <n v="1"/>
    <x v="5"/>
  </r>
  <r>
    <x v="6"/>
    <s v="45-64"/>
    <x v="0"/>
    <s v="F"/>
    <s v="E00-E90"/>
    <n v="5"/>
    <x v="2"/>
  </r>
  <r>
    <x v="6"/>
    <s v="45-64"/>
    <x v="0"/>
    <s v="F"/>
    <s v="F00-F99"/>
    <n v="4"/>
    <x v="10"/>
  </r>
  <r>
    <x v="6"/>
    <s v="45-64"/>
    <x v="0"/>
    <s v="F"/>
    <s v="G00-G99"/>
    <n v="10"/>
    <x v="3"/>
  </r>
  <r>
    <x v="6"/>
    <s v="45-64"/>
    <x v="0"/>
    <s v="F"/>
    <s v="I00-I99"/>
    <n v="21"/>
    <x v="8"/>
  </r>
  <r>
    <x v="6"/>
    <s v="45-64"/>
    <x v="0"/>
    <s v="F"/>
    <s v="J00-J99"/>
    <n v="12"/>
    <x v="4"/>
  </r>
  <r>
    <x v="6"/>
    <s v="45-64"/>
    <x v="0"/>
    <s v="F"/>
    <s v="K00-K93"/>
    <n v="16"/>
    <x v="9"/>
  </r>
  <r>
    <x v="6"/>
    <s v="45-64"/>
    <x v="0"/>
    <s v="F"/>
    <s v="L00-L99"/>
    <n v="1"/>
    <x v="5"/>
  </r>
  <r>
    <x v="6"/>
    <s v="45-64"/>
    <x v="0"/>
    <s v="F"/>
    <s v="M00-M99"/>
    <n v="2"/>
    <x v="5"/>
  </r>
  <r>
    <x v="6"/>
    <s v="45-64"/>
    <x v="0"/>
    <s v="F"/>
    <s v="N00-N99"/>
    <n v="2"/>
    <x v="11"/>
  </r>
  <r>
    <x v="6"/>
    <s v="45-64"/>
    <x v="0"/>
    <s v="F"/>
    <s v="Q00-Q99"/>
    <n v="3"/>
    <x v="5"/>
  </r>
  <r>
    <x v="6"/>
    <s v="45-64"/>
    <x v="0"/>
    <s v="F"/>
    <s v="R00-R99"/>
    <n v="12"/>
    <x v="5"/>
  </r>
  <r>
    <x v="6"/>
    <s v="45-64"/>
    <x v="0"/>
    <s v="F"/>
    <s v="V01-Y98"/>
    <n v="30"/>
    <x v="6"/>
  </r>
  <r>
    <x v="6"/>
    <s v="45-64"/>
    <x v="0"/>
    <s v="M"/>
    <s v="A00-B99"/>
    <n v="2"/>
    <x v="0"/>
  </r>
  <r>
    <x v="6"/>
    <s v="45-64"/>
    <x v="0"/>
    <s v="M"/>
    <s v="C00-D48"/>
    <n v="161"/>
    <x v="1"/>
  </r>
  <r>
    <x v="6"/>
    <s v="45-64"/>
    <x v="0"/>
    <s v="M"/>
    <s v="D50-D89"/>
    <n v="1"/>
    <x v="5"/>
  </r>
  <r>
    <x v="6"/>
    <s v="45-64"/>
    <x v="0"/>
    <s v="M"/>
    <s v="E00-E90"/>
    <n v="6"/>
    <x v="2"/>
  </r>
  <r>
    <x v="6"/>
    <s v="45-64"/>
    <x v="0"/>
    <s v="M"/>
    <s v="F00-F99"/>
    <n v="7"/>
    <x v="10"/>
  </r>
  <r>
    <x v="6"/>
    <s v="45-64"/>
    <x v="0"/>
    <s v="M"/>
    <s v="G00-G99"/>
    <n v="16"/>
    <x v="3"/>
  </r>
  <r>
    <x v="6"/>
    <s v="45-64"/>
    <x v="0"/>
    <s v="M"/>
    <s v="I00-I99"/>
    <n v="58"/>
    <x v="8"/>
  </r>
  <r>
    <x v="6"/>
    <s v="45-64"/>
    <x v="0"/>
    <s v="M"/>
    <s v="J00-J99"/>
    <n v="19"/>
    <x v="4"/>
  </r>
  <r>
    <x v="6"/>
    <s v="45-64"/>
    <x v="0"/>
    <s v="M"/>
    <s v="K00-K93"/>
    <n v="28"/>
    <x v="9"/>
  </r>
  <r>
    <x v="6"/>
    <s v="45-64"/>
    <x v="0"/>
    <s v="M"/>
    <s v="L00-L99"/>
    <n v="1"/>
    <x v="5"/>
  </r>
  <r>
    <x v="6"/>
    <s v="45-64"/>
    <x v="0"/>
    <s v="M"/>
    <s v="N00-N99"/>
    <n v="2"/>
    <x v="11"/>
  </r>
  <r>
    <x v="6"/>
    <s v="45-64"/>
    <x v="0"/>
    <s v="M"/>
    <s v="Q00-Q99"/>
    <n v="1"/>
    <x v="5"/>
  </r>
  <r>
    <x v="6"/>
    <s v="45-64"/>
    <x v="0"/>
    <s v="M"/>
    <s v="R00-R99"/>
    <n v="20"/>
    <x v="5"/>
  </r>
  <r>
    <x v="6"/>
    <s v="45-64"/>
    <x v="0"/>
    <s v="M"/>
    <s v="V01-Y98"/>
    <n v="48"/>
    <x v="6"/>
  </r>
  <r>
    <x v="6"/>
    <s v="65-74"/>
    <x v="1"/>
    <s v="F"/>
    <s v="A00-B99"/>
    <n v="1"/>
    <x v="0"/>
  </r>
  <r>
    <x v="6"/>
    <s v="65-74"/>
    <x v="1"/>
    <s v="F"/>
    <s v="C00-D48"/>
    <n v="101"/>
    <x v="1"/>
  </r>
  <r>
    <x v="6"/>
    <s v="65-74"/>
    <x v="1"/>
    <s v="F"/>
    <s v="E00-E90"/>
    <n v="4"/>
    <x v="2"/>
  </r>
  <r>
    <x v="6"/>
    <s v="65-74"/>
    <x v="1"/>
    <s v="F"/>
    <s v="F00-F99"/>
    <n v="4"/>
    <x v="10"/>
  </r>
  <r>
    <x v="6"/>
    <s v="65-74"/>
    <x v="1"/>
    <s v="F"/>
    <s v="G00-G99"/>
    <n v="15"/>
    <x v="3"/>
  </r>
  <r>
    <x v="6"/>
    <s v="65-74"/>
    <x v="1"/>
    <s v="F"/>
    <s v="I00-I99"/>
    <n v="37"/>
    <x v="8"/>
  </r>
  <r>
    <x v="6"/>
    <s v="65-74"/>
    <x v="1"/>
    <s v="F"/>
    <s v="J00-J99"/>
    <n v="29"/>
    <x v="4"/>
  </r>
  <r>
    <x v="6"/>
    <s v="65-74"/>
    <x v="1"/>
    <s v="F"/>
    <s v="K00-K93"/>
    <n v="6"/>
    <x v="9"/>
  </r>
  <r>
    <x v="6"/>
    <s v="65-74"/>
    <x v="1"/>
    <s v="F"/>
    <s v="M00-M99"/>
    <n v="3"/>
    <x v="5"/>
  </r>
  <r>
    <x v="6"/>
    <s v="65-74"/>
    <x v="1"/>
    <s v="F"/>
    <s v="N00-N99"/>
    <n v="8"/>
    <x v="11"/>
  </r>
  <r>
    <x v="6"/>
    <s v="65-74"/>
    <x v="1"/>
    <s v="F"/>
    <s v="R00-R99"/>
    <n v="8"/>
    <x v="5"/>
  </r>
  <r>
    <x v="6"/>
    <s v="65-74"/>
    <x v="1"/>
    <s v="F"/>
    <s v="V01-Y98"/>
    <n v="10"/>
    <x v="6"/>
  </r>
  <r>
    <x v="6"/>
    <s v="65-74"/>
    <x v="1"/>
    <s v="M"/>
    <s v="A00-B99"/>
    <n v="3"/>
    <x v="0"/>
  </r>
  <r>
    <x v="6"/>
    <s v="65-74"/>
    <x v="1"/>
    <s v="M"/>
    <s v="C00-D48"/>
    <n v="186"/>
    <x v="1"/>
  </r>
  <r>
    <x v="6"/>
    <s v="65-74"/>
    <x v="1"/>
    <s v="M"/>
    <s v="E00-E90"/>
    <n v="4"/>
    <x v="2"/>
  </r>
  <r>
    <x v="6"/>
    <s v="65-74"/>
    <x v="1"/>
    <s v="M"/>
    <s v="F00-F99"/>
    <n v="9"/>
    <x v="10"/>
  </r>
  <r>
    <x v="6"/>
    <s v="65-74"/>
    <x v="1"/>
    <s v="M"/>
    <s v="G00-G99"/>
    <n v="17"/>
    <x v="3"/>
  </r>
  <r>
    <x v="6"/>
    <s v="65-74"/>
    <x v="1"/>
    <s v="M"/>
    <s v="I00-I99"/>
    <n v="104"/>
    <x v="8"/>
  </r>
  <r>
    <x v="6"/>
    <s v="65-74"/>
    <x v="1"/>
    <s v="M"/>
    <s v="J00-J99"/>
    <n v="33"/>
    <x v="4"/>
  </r>
  <r>
    <x v="6"/>
    <s v="65-74"/>
    <x v="1"/>
    <s v="M"/>
    <s v="K00-K93"/>
    <n v="13"/>
    <x v="9"/>
  </r>
  <r>
    <x v="6"/>
    <s v="65-74"/>
    <x v="1"/>
    <s v="M"/>
    <s v="L00-L99"/>
    <n v="2"/>
    <x v="5"/>
  </r>
  <r>
    <x v="6"/>
    <s v="65-74"/>
    <x v="1"/>
    <s v="M"/>
    <s v="M00-M99"/>
    <n v="2"/>
    <x v="5"/>
  </r>
  <r>
    <x v="6"/>
    <s v="65-74"/>
    <x v="1"/>
    <s v="M"/>
    <s v="N00-N99"/>
    <n v="6"/>
    <x v="11"/>
  </r>
  <r>
    <x v="6"/>
    <s v="65-74"/>
    <x v="1"/>
    <s v="M"/>
    <s v="Q00-Q99"/>
    <n v="1"/>
    <x v="5"/>
  </r>
  <r>
    <x v="6"/>
    <s v="65-74"/>
    <x v="1"/>
    <s v="M"/>
    <s v="R00-R99"/>
    <n v="21"/>
    <x v="5"/>
  </r>
  <r>
    <x v="6"/>
    <s v="65-74"/>
    <x v="1"/>
    <s v="M"/>
    <s v="V01-Y98"/>
    <n v="17"/>
    <x v="6"/>
  </r>
  <r>
    <x v="6"/>
    <s v="75-84"/>
    <x v="1"/>
    <s v="F"/>
    <s v="A00-B99"/>
    <n v="10"/>
    <x v="0"/>
  </r>
  <r>
    <x v="6"/>
    <s v="75-84"/>
    <x v="1"/>
    <s v="F"/>
    <s v="C00-D48"/>
    <n v="187"/>
    <x v="1"/>
  </r>
  <r>
    <x v="6"/>
    <s v="75-84"/>
    <x v="1"/>
    <s v="F"/>
    <s v="E00-E90"/>
    <n v="17"/>
    <x v="2"/>
  </r>
  <r>
    <x v="6"/>
    <s v="75-84"/>
    <x v="1"/>
    <s v="F"/>
    <s v="F00-F99"/>
    <n v="49"/>
    <x v="10"/>
  </r>
  <r>
    <x v="6"/>
    <s v="75-84"/>
    <x v="1"/>
    <s v="F"/>
    <s v="G00-G99"/>
    <n v="39"/>
    <x v="3"/>
  </r>
  <r>
    <x v="6"/>
    <s v="75-84"/>
    <x v="1"/>
    <s v="F"/>
    <s v="I00-I99"/>
    <n v="211"/>
    <x v="8"/>
  </r>
  <r>
    <x v="6"/>
    <s v="75-84"/>
    <x v="1"/>
    <s v="F"/>
    <s v="J00-J99"/>
    <n v="58"/>
    <x v="4"/>
  </r>
  <r>
    <x v="6"/>
    <s v="75-84"/>
    <x v="1"/>
    <s v="F"/>
    <s v="K00-K93"/>
    <n v="29"/>
    <x v="9"/>
  </r>
  <r>
    <x v="6"/>
    <s v="75-84"/>
    <x v="1"/>
    <s v="F"/>
    <s v="L00-L99"/>
    <n v="2"/>
    <x v="5"/>
  </r>
  <r>
    <x v="6"/>
    <s v="75-84"/>
    <x v="1"/>
    <s v="F"/>
    <s v="M00-M99"/>
    <n v="4"/>
    <x v="5"/>
  </r>
  <r>
    <x v="6"/>
    <s v="75-84"/>
    <x v="1"/>
    <s v="F"/>
    <s v="N00-N99"/>
    <n v="10"/>
    <x v="11"/>
  </r>
  <r>
    <x v="6"/>
    <s v="75-84"/>
    <x v="1"/>
    <s v="F"/>
    <s v="R00-R99"/>
    <n v="24"/>
    <x v="5"/>
  </r>
  <r>
    <x v="6"/>
    <s v="75-84"/>
    <x v="1"/>
    <s v="F"/>
    <s v="V01-Y98"/>
    <n v="18"/>
    <x v="6"/>
  </r>
  <r>
    <x v="6"/>
    <s v="75-84"/>
    <x v="1"/>
    <s v="M"/>
    <s v="A00-B99"/>
    <n v="5"/>
    <x v="0"/>
  </r>
  <r>
    <x v="6"/>
    <s v="75-84"/>
    <x v="1"/>
    <s v="M"/>
    <s v="C00-D48"/>
    <n v="283"/>
    <x v="1"/>
  </r>
  <r>
    <x v="6"/>
    <s v="75-84"/>
    <x v="1"/>
    <s v="M"/>
    <s v="D50-D89"/>
    <n v="2"/>
    <x v="5"/>
  </r>
  <r>
    <x v="6"/>
    <s v="75-84"/>
    <x v="1"/>
    <s v="M"/>
    <s v="E00-E90"/>
    <n v="11"/>
    <x v="2"/>
  </r>
  <r>
    <x v="6"/>
    <s v="75-84"/>
    <x v="1"/>
    <s v="M"/>
    <s v="F00-F99"/>
    <n v="31"/>
    <x v="10"/>
  </r>
  <r>
    <x v="6"/>
    <s v="75-84"/>
    <x v="1"/>
    <s v="M"/>
    <s v="G00-G99"/>
    <n v="38"/>
    <x v="3"/>
  </r>
  <r>
    <x v="6"/>
    <s v="75-84"/>
    <x v="1"/>
    <s v="M"/>
    <s v="I00-I99"/>
    <n v="191"/>
    <x v="8"/>
  </r>
  <r>
    <x v="6"/>
    <s v="75-84"/>
    <x v="1"/>
    <s v="M"/>
    <s v="J00-J99"/>
    <n v="87"/>
    <x v="4"/>
  </r>
  <r>
    <x v="6"/>
    <s v="75-84"/>
    <x v="1"/>
    <s v="M"/>
    <s v="K00-K93"/>
    <n v="25"/>
    <x v="9"/>
  </r>
  <r>
    <x v="6"/>
    <s v="75-84"/>
    <x v="1"/>
    <s v="M"/>
    <s v="L00-L99"/>
    <n v="2"/>
    <x v="5"/>
  </r>
  <r>
    <x v="6"/>
    <s v="75-84"/>
    <x v="1"/>
    <s v="M"/>
    <s v="M00-M99"/>
    <n v="7"/>
    <x v="5"/>
  </r>
  <r>
    <x v="6"/>
    <s v="75-84"/>
    <x v="1"/>
    <s v="M"/>
    <s v="N00-N99"/>
    <n v="15"/>
    <x v="11"/>
  </r>
  <r>
    <x v="6"/>
    <s v="75-84"/>
    <x v="1"/>
    <s v="M"/>
    <s v="R00-R99"/>
    <n v="23"/>
    <x v="5"/>
  </r>
  <r>
    <x v="6"/>
    <s v="75-84"/>
    <x v="1"/>
    <s v="M"/>
    <s v="V01-Y98"/>
    <n v="27"/>
    <x v="6"/>
  </r>
  <r>
    <x v="6"/>
    <s v="85+"/>
    <x v="1"/>
    <s v="F"/>
    <s v="A00-B99"/>
    <n v="25"/>
    <x v="0"/>
  </r>
  <r>
    <x v="6"/>
    <s v="85+"/>
    <x v="1"/>
    <s v="F"/>
    <s v="C00-D48"/>
    <n v="170"/>
    <x v="1"/>
  </r>
  <r>
    <x v="6"/>
    <s v="85+"/>
    <x v="1"/>
    <s v="F"/>
    <s v="D50-D89"/>
    <n v="4"/>
    <x v="5"/>
  </r>
  <r>
    <x v="6"/>
    <s v="85+"/>
    <x v="1"/>
    <s v="F"/>
    <s v="E00-E90"/>
    <n v="24"/>
    <x v="2"/>
  </r>
  <r>
    <x v="6"/>
    <s v="85+"/>
    <x v="1"/>
    <s v="F"/>
    <s v="F00-F99"/>
    <n v="112"/>
    <x v="10"/>
  </r>
  <r>
    <x v="6"/>
    <s v="85+"/>
    <x v="1"/>
    <s v="F"/>
    <s v="G00-G99"/>
    <n v="49"/>
    <x v="3"/>
  </r>
  <r>
    <x v="6"/>
    <s v="85+"/>
    <x v="1"/>
    <s v="F"/>
    <s v="H60-H95"/>
    <n v="1"/>
    <x v="5"/>
  </r>
  <r>
    <x v="6"/>
    <s v="85+"/>
    <x v="1"/>
    <s v="F"/>
    <s v="I00-I99"/>
    <n v="476"/>
    <x v="8"/>
  </r>
  <r>
    <x v="6"/>
    <s v="85+"/>
    <x v="1"/>
    <s v="F"/>
    <s v="J00-J99"/>
    <n v="125"/>
    <x v="4"/>
  </r>
  <r>
    <x v="6"/>
    <s v="85+"/>
    <x v="1"/>
    <s v="F"/>
    <s v="K00-K93"/>
    <n v="56"/>
    <x v="9"/>
  </r>
  <r>
    <x v="6"/>
    <s v="85+"/>
    <x v="1"/>
    <s v="F"/>
    <s v="L00-L99"/>
    <n v="5"/>
    <x v="5"/>
  </r>
  <r>
    <x v="6"/>
    <s v="85+"/>
    <x v="1"/>
    <s v="F"/>
    <s v="M00-M99"/>
    <n v="5"/>
    <x v="5"/>
  </r>
  <r>
    <x v="6"/>
    <s v="85+"/>
    <x v="1"/>
    <s v="F"/>
    <s v="N00-N99"/>
    <n v="35"/>
    <x v="11"/>
  </r>
  <r>
    <x v="6"/>
    <s v="85+"/>
    <x v="1"/>
    <s v="F"/>
    <s v="R00-R99"/>
    <n v="93"/>
    <x v="5"/>
  </r>
  <r>
    <x v="6"/>
    <s v="85+"/>
    <x v="1"/>
    <s v="F"/>
    <s v="V01-Y98"/>
    <n v="39"/>
    <x v="6"/>
  </r>
  <r>
    <x v="6"/>
    <s v="85+"/>
    <x v="1"/>
    <s v="M"/>
    <s v="A00-B99"/>
    <n v="12"/>
    <x v="0"/>
  </r>
  <r>
    <x v="6"/>
    <s v="85+"/>
    <x v="1"/>
    <s v="M"/>
    <s v="C00-D48"/>
    <n v="132"/>
    <x v="1"/>
  </r>
  <r>
    <x v="6"/>
    <s v="85+"/>
    <x v="1"/>
    <s v="M"/>
    <s v="D50-D89"/>
    <n v="2"/>
    <x v="5"/>
  </r>
  <r>
    <x v="6"/>
    <s v="85+"/>
    <x v="1"/>
    <s v="M"/>
    <s v="E00-E90"/>
    <n v="9"/>
    <x v="2"/>
  </r>
  <r>
    <x v="6"/>
    <s v="85+"/>
    <x v="1"/>
    <s v="M"/>
    <s v="F00-F99"/>
    <n v="49"/>
    <x v="10"/>
  </r>
  <r>
    <x v="6"/>
    <s v="85+"/>
    <x v="1"/>
    <s v="M"/>
    <s v="G00-G99"/>
    <n v="38"/>
    <x v="3"/>
  </r>
  <r>
    <x v="6"/>
    <s v="85+"/>
    <x v="1"/>
    <s v="M"/>
    <s v="I00-I99"/>
    <n v="244"/>
    <x v="8"/>
  </r>
  <r>
    <x v="6"/>
    <s v="85+"/>
    <x v="1"/>
    <s v="M"/>
    <s v="J00-J99"/>
    <n v="87"/>
    <x v="4"/>
  </r>
  <r>
    <x v="6"/>
    <s v="85+"/>
    <x v="1"/>
    <s v="M"/>
    <s v="K00-K93"/>
    <n v="32"/>
    <x v="9"/>
  </r>
  <r>
    <x v="6"/>
    <s v="85+"/>
    <x v="1"/>
    <s v="M"/>
    <s v="L00-L99"/>
    <n v="3"/>
    <x v="5"/>
  </r>
  <r>
    <x v="6"/>
    <s v="85+"/>
    <x v="1"/>
    <s v="M"/>
    <s v="M00-M99"/>
    <n v="3"/>
    <x v="5"/>
  </r>
  <r>
    <x v="6"/>
    <s v="85+"/>
    <x v="1"/>
    <s v="M"/>
    <s v="N00-N99"/>
    <n v="33"/>
    <x v="11"/>
  </r>
  <r>
    <x v="6"/>
    <s v="85+"/>
    <x v="1"/>
    <s v="M"/>
    <s v="R00-R99"/>
    <n v="31"/>
    <x v="5"/>
  </r>
  <r>
    <x v="6"/>
    <s v="85+"/>
    <x v="1"/>
    <s v="M"/>
    <s v="V01-Y98"/>
    <n v="25"/>
    <x v="6"/>
  </r>
  <r>
    <x v="7"/>
    <s v="0-24"/>
    <x v="0"/>
    <s v="F"/>
    <s v="A00-B99"/>
    <n v="2"/>
    <x v="0"/>
  </r>
  <r>
    <x v="7"/>
    <s v="0-24"/>
    <x v="0"/>
    <s v="F"/>
    <s v="C00-D48"/>
    <n v="1"/>
    <x v="1"/>
  </r>
  <r>
    <x v="7"/>
    <s v="0-24"/>
    <x v="0"/>
    <s v="F"/>
    <s v="P00-P96"/>
    <n v="1"/>
    <x v="5"/>
  </r>
  <r>
    <x v="7"/>
    <s v="0-24"/>
    <x v="0"/>
    <s v="F"/>
    <s v="Q00-Q99"/>
    <n v="1"/>
    <x v="5"/>
  </r>
  <r>
    <x v="7"/>
    <s v="0-24"/>
    <x v="0"/>
    <s v="F"/>
    <s v="R00-R99"/>
    <n v="1"/>
    <x v="5"/>
  </r>
  <r>
    <x v="7"/>
    <s v="0-24"/>
    <x v="0"/>
    <s v="F"/>
    <s v="V01-Y98"/>
    <n v="4"/>
    <x v="6"/>
  </r>
  <r>
    <x v="7"/>
    <s v="0-24"/>
    <x v="0"/>
    <s v="M"/>
    <s v="C00-D48"/>
    <n v="1"/>
    <x v="1"/>
  </r>
  <r>
    <x v="7"/>
    <s v="0-24"/>
    <x v="0"/>
    <s v="M"/>
    <s v="E00-E90"/>
    <n v="1"/>
    <x v="2"/>
  </r>
  <r>
    <x v="7"/>
    <s v="0-24"/>
    <x v="0"/>
    <s v="M"/>
    <s v="G00-G99"/>
    <n v="2"/>
    <x v="3"/>
  </r>
  <r>
    <x v="7"/>
    <s v="0-24"/>
    <x v="0"/>
    <s v="M"/>
    <s v="I00-I99"/>
    <n v="1"/>
    <x v="8"/>
  </r>
  <r>
    <x v="7"/>
    <s v="0-24"/>
    <x v="0"/>
    <s v="M"/>
    <s v="J00-J99"/>
    <n v="1"/>
    <x v="4"/>
  </r>
  <r>
    <x v="7"/>
    <s v="0-24"/>
    <x v="0"/>
    <s v="M"/>
    <s v="P00-P96"/>
    <n v="4"/>
    <x v="5"/>
  </r>
  <r>
    <x v="7"/>
    <s v="0-24"/>
    <x v="0"/>
    <s v="M"/>
    <s v="Q00-Q99"/>
    <n v="4"/>
    <x v="5"/>
  </r>
  <r>
    <x v="7"/>
    <s v="0-24"/>
    <x v="0"/>
    <s v="M"/>
    <s v="R00-R99"/>
    <n v="3"/>
    <x v="5"/>
  </r>
  <r>
    <x v="7"/>
    <s v="0-24"/>
    <x v="0"/>
    <s v="M"/>
    <s v="V01-Y98"/>
    <n v="14"/>
    <x v="6"/>
  </r>
  <r>
    <x v="7"/>
    <s v="25-44"/>
    <x v="0"/>
    <s v="F"/>
    <s v="C00-D48"/>
    <n v="13"/>
    <x v="1"/>
  </r>
  <r>
    <x v="7"/>
    <s v="25-44"/>
    <x v="0"/>
    <s v="F"/>
    <s v="F00-F99"/>
    <n v="2"/>
    <x v="10"/>
  </r>
  <r>
    <x v="7"/>
    <s v="25-44"/>
    <x v="0"/>
    <s v="F"/>
    <s v="I00-I99"/>
    <n v="4"/>
    <x v="8"/>
  </r>
  <r>
    <x v="7"/>
    <s v="25-44"/>
    <x v="0"/>
    <s v="F"/>
    <s v="J00-J99"/>
    <n v="1"/>
    <x v="4"/>
  </r>
  <r>
    <x v="7"/>
    <s v="25-44"/>
    <x v="0"/>
    <s v="F"/>
    <s v="K00-K93"/>
    <n v="2"/>
    <x v="9"/>
  </r>
  <r>
    <x v="7"/>
    <s v="25-44"/>
    <x v="0"/>
    <s v="F"/>
    <s v="M00-M99"/>
    <n v="1"/>
    <x v="5"/>
  </r>
  <r>
    <x v="7"/>
    <s v="25-44"/>
    <x v="0"/>
    <s v="F"/>
    <s v="R00-R99"/>
    <n v="1"/>
    <x v="5"/>
  </r>
  <r>
    <x v="7"/>
    <s v="25-44"/>
    <x v="0"/>
    <s v="F"/>
    <s v="V01-Y98"/>
    <n v="8"/>
    <x v="6"/>
  </r>
  <r>
    <x v="7"/>
    <s v="25-44"/>
    <x v="0"/>
    <s v="M"/>
    <s v="A00-B99"/>
    <n v="2"/>
    <x v="0"/>
  </r>
  <r>
    <x v="7"/>
    <s v="25-44"/>
    <x v="0"/>
    <s v="M"/>
    <s v="C00-D48"/>
    <n v="8"/>
    <x v="1"/>
  </r>
  <r>
    <x v="7"/>
    <s v="25-44"/>
    <x v="0"/>
    <s v="M"/>
    <s v="E00-E90"/>
    <n v="2"/>
    <x v="2"/>
  </r>
  <r>
    <x v="7"/>
    <s v="25-44"/>
    <x v="0"/>
    <s v="M"/>
    <s v="F00-F99"/>
    <n v="2"/>
    <x v="10"/>
  </r>
  <r>
    <x v="7"/>
    <s v="25-44"/>
    <x v="0"/>
    <s v="M"/>
    <s v="G00-G99"/>
    <n v="2"/>
    <x v="3"/>
  </r>
  <r>
    <x v="7"/>
    <s v="25-44"/>
    <x v="0"/>
    <s v="M"/>
    <s v="I00-I99"/>
    <n v="4"/>
    <x v="8"/>
  </r>
  <r>
    <x v="7"/>
    <s v="25-44"/>
    <x v="0"/>
    <s v="M"/>
    <s v="J00-J99"/>
    <n v="1"/>
    <x v="4"/>
  </r>
  <r>
    <x v="7"/>
    <s v="25-44"/>
    <x v="0"/>
    <s v="M"/>
    <s v="K00-K93"/>
    <n v="5"/>
    <x v="9"/>
  </r>
  <r>
    <x v="7"/>
    <s v="25-44"/>
    <x v="0"/>
    <s v="M"/>
    <s v="R00-R99"/>
    <n v="4"/>
    <x v="5"/>
  </r>
  <r>
    <x v="7"/>
    <s v="25-44"/>
    <x v="0"/>
    <s v="M"/>
    <s v="V01-Y98"/>
    <n v="44"/>
    <x v="6"/>
  </r>
  <r>
    <x v="7"/>
    <s v="45-64"/>
    <x v="0"/>
    <s v="F"/>
    <s v="A00-B99"/>
    <n v="5"/>
    <x v="0"/>
  </r>
  <r>
    <x v="7"/>
    <s v="45-64"/>
    <x v="0"/>
    <s v="F"/>
    <s v="C00-D48"/>
    <n v="122"/>
    <x v="1"/>
  </r>
  <r>
    <x v="7"/>
    <s v="45-64"/>
    <x v="0"/>
    <s v="F"/>
    <s v="D50-D89"/>
    <n v="1"/>
    <x v="5"/>
  </r>
  <r>
    <x v="7"/>
    <s v="45-64"/>
    <x v="0"/>
    <s v="F"/>
    <s v="E00-E90"/>
    <n v="2"/>
    <x v="2"/>
  </r>
  <r>
    <x v="7"/>
    <s v="45-64"/>
    <x v="0"/>
    <s v="F"/>
    <s v="F00-F99"/>
    <n v="1"/>
    <x v="10"/>
  </r>
  <r>
    <x v="7"/>
    <s v="45-64"/>
    <x v="0"/>
    <s v="F"/>
    <s v="G00-G99"/>
    <n v="6"/>
    <x v="3"/>
  </r>
  <r>
    <x v="7"/>
    <s v="45-64"/>
    <x v="0"/>
    <s v="F"/>
    <s v="I00-I99"/>
    <n v="39"/>
    <x v="8"/>
  </r>
  <r>
    <x v="7"/>
    <s v="45-64"/>
    <x v="0"/>
    <s v="F"/>
    <s v="J00-J99"/>
    <n v="14"/>
    <x v="4"/>
  </r>
  <r>
    <x v="7"/>
    <s v="45-64"/>
    <x v="0"/>
    <s v="F"/>
    <s v="K00-K93"/>
    <n v="13"/>
    <x v="9"/>
  </r>
  <r>
    <x v="7"/>
    <s v="45-64"/>
    <x v="0"/>
    <s v="F"/>
    <s v="M00-M99"/>
    <n v="4"/>
    <x v="5"/>
  </r>
  <r>
    <x v="7"/>
    <s v="45-64"/>
    <x v="0"/>
    <s v="F"/>
    <s v="N00-N99"/>
    <n v="2"/>
    <x v="11"/>
  </r>
  <r>
    <x v="7"/>
    <s v="45-64"/>
    <x v="0"/>
    <s v="F"/>
    <s v="R00-R99"/>
    <n v="14"/>
    <x v="5"/>
  </r>
  <r>
    <x v="7"/>
    <s v="45-64"/>
    <x v="0"/>
    <s v="F"/>
    <s v="V01-Y98"/>
    <n v="14"/>
    <x v="6"/>
  </r>
  <r>
    <x v="7"/>
    <s v="45-64"/>
    <x v="0"/>
    <s v="M"/>
    <s v="A00-B99"/>
    <n v="3"/>
    <x v="0"/>
  </r>
  <r>
    <x v="7"/>
    <s v="45-64"/>
    <x v="0"/>
    <s v="M"/>
    <s v="C00-D48"/>
    <n v="134"/>
    <x v="1"/>
  </r>
  <r>
    <x v="7"/>
    <s v="45-64"/>
    <x v="0"/>
    <s v="M"/>
    <s v="D50-D89"/>
    <n v="2"/>
    <x v="5"/>
  </r>
  <r>
    <x v="7"/>
    <s v="45-64"/>
    <x v="0"/>
    <s v="M"/>
    <s v="E00-E90"/>
    <n v="6"/>
    <x v="2"/>
  </r>
  <r>
    <x v="7"/>
    <s v="45-64"/>
    <x v="0"/>
    <s v="M"/>
    <s v="F00-F99"/>
    <n v="9"/>
    <x v="10"/>
  </r>
  <r>
    <x v="7"/>
    <s v="45-64"/>
    <x v="0"/>
    <s v="M"/>
    <s v="G00-G99"/>
    <n v="11"/>
    <x v="3"/>
  </r>
  <r>
    <x v="7"/>
    <s v="45-64"/>
    <x v="0"/>
    <s v="M"/>
    <s v="I00-I99"/>
    <n v="72"/>
    <x v="8"/>
  </r>
  <r>
    <x v="7"/>
    <s v="45-64"/>
    <x v="0"/>
    <s v="M"/>
    <s v="J00-J99"/>
    <n v="16"/>
    <x v="4"/>
  </r>
  <r>
    <x v="7"/>
    <s v="45-64"/>
    <x v="0"/>
    <s v="M"/>
    <s v="K00-K93"/>
    <n v="29"/>
    <x v="9"/>
  </r>
  <r>
    <x v="7"/>
    <s v="45-64"/>
    <x v="0"/>
    <s v="M"/>
    <s v="N00-N99"/>
    <n v="1"/>
    <x v="11"/>
  </r>
  <r>
    <x v="7"/>
    <s v="45-64"/>
    <x v="0"/>
    <s v="M"/>
    <s v="Q00-Q99"/>
    <n v="2"/>
    <x v="5"/>
  </r>
  <r>
    <x v="7"/>
    <s v="45-64"/>
    <x v="0"/>
    <s v="M"/>
    <s v="R00-R99"/>
    <n v="23"/>
    <x v="5"/>
  </r>
  <r>
    <x v="7"/>
    <s v="45-64"/>
    <x v="0"/>
    <s v="M"/>
    <s v="V01-Y98"/>
    <n v="48"/>
    <x v="6"/>
  </r>
  <r>
    <x v="7"/>
    <s v="65-74"/>
    <x v="1"/>
    <s v="F"/>
    <s v="A00-B99"/>
    <n v="3"/>
    <x v="0"/>
  </r>
  <r>
    <x v="7"/>
    <s v="65-74"/>
    <x v="1"/>
    <s v="F"/>
    <s v="C00-D48"/>
    <n v="120"/>
    <x v="1"/>
  </r>
  <r>
    <x v="7"/>
    <s v="65-74"/>
    <x v="1"/>
    <s v="F"/>
    <s v="E00-E90"/>
    <n v="8"/>
    <x v="2"/>
  </r>
  <r>
    <x v="7"/>
    <s v="65-74"/>
    <x v="1"/>
    <s v="F"/>
    <s v="F00-F99"/>
    <n v="9"/>
    <x v="10"/>
  </r>
  <r>
    <x v="7"/>
    <s v="65-74"/>
    <x v="1"/>
    <s v="F"/>
    <s v="G00-G99"/>
    <n v="18"/>
    <x v="3"/>
  </r>
  <r>
    <x v="7"/>
    <s v="65-74"/>
    <x v="1"/>
    <s v="F"/>
    <s v="I00-I99"/>
    <n v="51"/>
    <x v="8"/>
  </r>
  <r>
    <x v="7"/>
    <s v="65-74"/>
    <x v="1"/>
    <s v="F"/>
    <s v="J00-J99"/>
    <n v="24"/>
    <x v="4"/>
  </r>
  <r>
    <x v="7"/>
    <s v="65-74"/>
    <x v="1"/>
    <s v="F"/>
    <s v="K00-K93"/>
    <n v="13"/>
    <x v="9"/>
  </r>
  <r>
    <x v="7"/>
    <s v="65-74"/>
    <x v="1"/>
    <s v="F"/>
    <s v="L00-L99"/>
    <n v="2"/>
    <x v="5"/>
  </r>
  <r>
    <x v="7"/>
    <s v="65-74"/>
    <x v="1"/>
    <s v="F"/>
    <s v="M00-M99"/>
    <n v="2"/>
    <x v="5"/>
  </r>
  <r>
    <x v="7"/>
    <s v="65-74"/>
    <x v="1"/>
    <s v="F"/>
    <s v="N00-N99"/>
    <n v="1"/>
    <x v="11"/>
  </r>
  <r>
    <x v="7"/>
    <s v="65-74"/>
    <x v="1"/>
    <s v="F"/>
    <s v="R00-R99"/>
    <n v="9"/>
    <x v="5"/>
  </r>
  <r>
    <x v="7"/>
    <s v="65-74"/>
    <x v="1"/>
    <s v="F"/>
    <s v="V01-Y98"/>
    <n v="15"/>
    <x v="6"/>
  </r>
  <r>
    <x v="7"/>
    <s v="65-74"/>
    <x v="1"/>
    <s v="M"/>
    <s v="A00-B99"/>
    <n v="4"/>
    <x v="0"/>
  </r>
  <r>
    <x v="7"/>
    <s v="65-74"/>
    <x v="1"/>
    <s v="M"/>
    <s v="C00-D48"/>
    <n v="195"/>
    <x v="1"/>
  </r>
  <r>
    <x v="7"/>
    <s v="65-74"/>
    <x v="1"/>
    <s v="M"/>
    <s v="E00-E90"/>
    <n v="3"/>
    <x v="2"/>
  </r>
  <r>
    <x v="7"/>
    <s v="65-74"/>
    <x v="1"/>
    <s v="M"/>
    <s v="F00-F99"/>
    <n v="10"/>
    <x v="10"/>
  </r>
  <r>
    <x v="7"/>
    <s v="65-74"/>
    <x v="1"/>
    <s v="M"/>
    <s v="G00-G99"/>
    <n v="26"/>
    <x v="3"/>
  </r>
  <r>
    <x v="7"/>
    <s v="65-74"/>
    <x v="1"/>
    <s v="M"/>
    <s v="I00-I99"/>
    <n v="96"/>
    <x v="8"/>
  </r>
  <r>
    <x v="7"/>
    <s v="65-74"/>
    <x v="1"/>
    <s v="M"/>
    <s v="J00-J99"/>
    <n v="34"/>
    <x v="4"/>
  </r>
  <r>
    <x v="7"/>
    <s v="65-74"/>
    <x v="1"/>
    <s v="M"/>
    <s v="K00-K93"/>
    <n v="27"/>
    <x v="9"/>
  </r>
  <r>
    <x v="7"/>
    <s v="65-74"/>
    <x v="1"/>
    <s v="M"/>
    <s v="M00-M99"/>
    <n v="3"/>
    <x v="5"/>
  </r>
  <r>
    <x v="7"/>
    <s v="65-74"/>
    <x v="1"/>
    <s v="M"/>
    <s v="N00-N99"/>
    <n v="5"/>
    <x v="11"/>
  </r>
  <r>
    <x v="7"/>
    <s v="65-74"/>
    <x v="1"/>
    <s v="M"/>
    <s v="R00-R99"/>
    <n v="15"/>
    <x v="5"/>
  </r>
  <r>
    <x v="7"/>
    <s v="65-74"/>
    <x v="1"/>
    <s v="M"/>
    <s v="V01-Y98"/>
    <n v="23"/>
    <x v="6"/>
  </r>
  <r>
    <x v="7"/>
    <s v="75-84"/>
    <x v="1"/>
    <s v="F"/>
    <s v="A00-B99"/>
    <n v="10"/>
    <x v="0"/>
  </r>
  <r>
    <x v="7"/>
    <s v="75-84"/>
    <x v="1"/>
    <s v="F"/>
    <s v="C00-D48"/>
    <n v="177"/>
    <x v="1"/>
  </r>
  <r>
    <x v="7"/>
    <s v="75-84"/>
    <x v="1"/>
    <s v="F"/>
    <s v="D50-D89"/>
    <n v="3"/>
    <x v="5"/>
  </r>
  <r>
    <x v="7"/>
    <s v="75-84"/>
    <x v="1"/>
    <s v="F"/>
    <s v="E00-E90"/>
    <n v="16"/>
    <x v="2"/>
  </r>
  <r>
    <x v="7"/>
    <s v="75-84"/>
    <x v="1"/>
    <s v="F"/>
    <s v="F00-F99"/>
    <n v="54"/>
    <x v="10"/>
  </r>
  <r>
    <x v="7"/>
    <s v="75-84"/>
    <x v="1"/>
    <s v="F"/>
    <s v="G00-G99"/>
    <n v="31"/>
    <x v="3"/>
  </r>
  <r>
    <x v="7"/>
    <s v="75-84"/>
    <x v="1"/>
    <s v="F"/>
    <s v="I00-I99"/>
    <n v="207"/>
    <x v="8"/>
  </r>
  <r>
    <x v="7"/>
    <s v="75-84"/>
    <x v="1"/>
    <s v="F"/>
    <s v="J00-J99"/>
    <n v="56"/>
    <x v="4"/>
  </r>
  <r>
    <x v="7"/>
    <s v="75-84"/>
    <x v="1"/>
    <s v="F"/>
    <s v="K00-K93"/>
    <n v="37"/>
    <x v="9"/>
  </r>
  <r>
    <x v="7"/>
    <s v="75-84"/>
    <x v="1"/>
    <s v="F"/>
    <s v="M00-M99"/>
    <n v="5"/>
    <x v="5"/>
  </r>
  <r>
    <x v="7"/>
    <s v="75-84"/>
    <x v="1"/>
    <s v="F"/>
    <s v="N00-N99"/>
    <n v="25"/>
    <x v="11"/>
  </r>
  <r>
    <x v="7"/>
    <s v="75-84"/>
    <x v="1"/>
    <s v="F"/>
    <s v="R00-R99"/>
    <n v="24"/>
    <x v="5"/>
  </r>
  <r>
    <x v="7"/>
    <s v="75-84"/>
    <x v="1"/>
    <s v="F"/>
    <s v="V01-Y98"/>
    <n v="29"/>
    <x v="6"/>
  </r>
  <r>
    <x v="7"/>
    <s v="75-84"/>
    <x v="1"/>
    <s v="M"/>
    <s v="A00-B99"/>
    <n v="12"/>
    <x v="0"/>
  </r>
  <r>
    <x v="7"/>
    <s v="75-84"/>
    <x v="1"/>
    <s v="M"/>
    <s v="C00-D48"/>
    <n v="285"/>
    <x v="1"/>
  </r>
  <r>
    <x v="7"/>
    <s v="75-84"/>
    <x v="1"/>
    <s v="M"/>
    <s v="D50-D89"/>
    <n v="2"/>
    <x v="5"/>
  </r>
  <r>
    <x v="7"/>
    <s v="75-84"/>
    <x v="1"/>
    <s v="M"/>
    <s v="E00-E90"/>
    <n v="20"/>
    <x v="2"/>
  </r>
  <r>
    <x v="7"/>
    <s v="75-84"/>
    <x v="1"/>
    <s v="M"/>
    <s v="F00-F99"/>
    <n v="42"/>
    <x v="10"/>
  </r>
  <r>
    <x v="7"/>
    <s v="75-84"/>
    <x v="1"/>
    <s v="M"/>
    <s v="G00-G99"/>
    <n v="46"/>
    <x v="3"/>
  </r>
  <r>
    <x v="7"/>
    <s v="75-84"/>
    <x v="1"/>
    <s v="M"/>
    <s v="I00-I99"/>
    <n v="222"/>
    <x v="8"/>
  </r>
  <r>
    <x v="7"/>
    <s v="75-84"/>
    <x v="1"/>
    <s v="M"/>
    <s v="J00-J99"/>
    <n v="100"/>
    <x v="4"/>
  </r>
  <r>
    <x v="7"/>
    <s v="75-84"/>
    <x v="1"/>
    <s v="M"/>
    <s v="K00-K93"/>
    <n v="25"/>
    <x v="9"/>
  </r>
  <r>
    <x v="7"/>
    <s v="75-84"/>
    <x v="1"/>
    <s v="M"/>
    <s v="L00-L99"/>
    <n v="1"/>
    <x v="5"/>
  </r>
  <r>
    <x v="7"/>
    <s v="75-84"/>
    <x v="1"/>
    <s v="M"/>
    <s v="M00-M99"/>
    <n v="3"/>
    <x v="5"/>
  </r>
  <r>
    <x v="7"/>
    <s v="75-84"/>
    <x v="1"/>
    <s v="M"/>
    <s v="N00-N99"/>
    <n v="24"/>
    <x v="11"/>
  </r>
  <r>
    <x v="7"/>
    <s v="75-84"/>
    <x v="1"/>
    <s v="M"/>
    <s v="Q00-Q99"/>
    <n v="1"/>
    <x v="5"/>
  </r>
  <r>
    <x v="7"/>
    <s v="75-84"/>
    <x v="1"/>
    <s v="M"/>
    <s v="R00-R99"/>
    <n v="27"/>
    <x v="5"/>
  </r>
  <r>
    <x v="7"/>
    <s v="75-84"/>
    <x v="1"/>
    <s v="M"/>
    <s v="V01-Y98"/>
    <n v="24"/>
    <x v="6"/>
  </r>
  <r>
    <x v="7"/>
    <s v="85+"/>
    <x v="1"/>
    <s v="F"/>
    <s v="A00-B99"/>
    <n v="14"/>
    <x v="0"/>
  </r>
  <r>
    <x v="7"/>
    <s v="85+"/>
    <x v="1"/>
    <s v="F"/>
    <s v="C00-D48"/>
    <n v="172"/>
    <x v="1"/>
  </r>
  <r>
    <x v="7"/>
    <s v="85+"/>
    <x v="1"/>
    <s v="F"/>
    <s v="D50-D89"/>
    <n v="5"/>
    <x v="5"/>
  </r>
  <r>
    <x v="7"/>
    <s v="85+"/>
    <x v="1"/>
    <s v="F"/>
    <s v="E00-E90"/>
    <n v="29"/>
    <x v="2"/>
  </r>
  <r>
    <x v="7"/>
    <s v="85+"/>
    <x v="1"/>
    <s v="F"/>
    <s v="F00-F99"/>
    <n v="140"/>
    <x v="10"/>
  </r>
  <r>
    <x v="7"/>
    <s v="85+"/>
    <x v="1"/>
    <s v="F"/>
    <s v="G00-G99"/>
    <n v="68"/>
    <x v="3"/>
  </r>
  <r>
    <x v="7"/>
    <s v="85+"/>
    <x v="1"/>
    <s v="F"/>
    <s v="I00-I99"/>
    <n v="506"/>
    <x v="8"/>
  </r>
  <r>
    <x v="7"/>
    <s v="85+"/>
    <x v="1"/>
    <s v="F"/>
    <s v="J00-J99"/>
    <n v="131"/>
    <x v="4"/>
  </r>
  <r>
    <x v="7"/>
    <s v="85+"/>
    <x v="1"/>
    <s v="F"/>
    <s v="K00-K93"/>
    <n v="57"/>
    <x v="9"/>
  </r>
  <r>
    <x v="7"/>
    <s v="85+"/>
    <x v="1"/>
    <s v="F"/>
    <s v="L00-L99"/>
    <n v="4"/>
    <x v="5"/>
  </r>
  <r>
    <x v="7"/>
    <s v="85+"/>
    <x v="1"/>
    <s v="F"/>
    <s v="M00-M99"/>
    <n v="4"/>
    <x v="5"/>
  </r>
  <r>
    <x v="7"/>
    <s v="85+"/>
    <x v="1"/>
    <s v="F"/>
    <s v="N00-N99"/>
    <n v="40"/>
    <x v="11"/>
  </r>
  <r>
    <x v="7"/>
    <s v="85+"/>
    <x v="1"/>
    <s v="F"/>
    <s v="R00-R99"/>
    <n v="108"/>
    <x v="5"/>
  </r>
  <r>
    <x v="7"/>
    <s v="85+"/>
    <x v="1"/>
    <s v="F"/>
    <s v="V01-Y98"/>
    <n v="46"/>
    <x v="6"/>
  </r>
  <r>
    <x v="7"/>
    <s v="85+"/>
    <x v="1"/>
    <s v="M"/>
    <s v="A00-B99"/>
    <n v="16"/>
    <x v="0"/>
  </r>
  <r>
    <x v="7"/>
    <s v="85+"/>
    <x v="1"/>
    <s v="M"/>
    <s v="C00-D48"/>
    <n v="169"/>
    <x v="1"/>
  </r>
  <r>
    <x v="7"/>
    <s v="85+"/>
    <x v="1"/>
    <s v="M"/>
    <s v="D50-D89"/>
    <n v="1"/>
    <x v="5"/>
  </r>
  <r>
    <x v="7"/>
    <s v="85+"/>
    <x v="1"/>
    <s v="M"/>
    <s v="E00-E90"/>
    <n v="17"/>
    <x v="2"/>
  </r>
  <r>
    <x v="7"/>
    <s v="85+"/>
    <x v="1"/>
    <s v="M"/>
    <s v="F00-F99"/>
    <n v="67"/>
    <x v="10"/>
  </r>
  <r>
    <x v="7"/>
    <s v="85+"/>
    <x v="1"/>
    <s v="M"/>
    <s v="G00-G99"/>
    <n v="31"/>
    <x v="3"/>
  </r>
  <r>
    <x v="7"/>
    <s v="85+"/>
    <x v="1"/>
    <s v="M"/>
    <s v="H00-H59"/>
    <n v="2"/>
    <x v="5"/>
  </r>
  <r>
    <x v="7"/>
    <s v="85+"/>
    <x v="1"/>
    <s v="M"/>
    <s v="I00-I99"/>
    <n v="257"/>
    <x v="8"/>
  </r>
  <r>
    <x v="7"/>
    <s v="85+"/>
    <x v="1"/>
    <s v="M"/>
    <s v="J00-J99"/>
    <n v="117"/>
    <x v="4"/>
  </r>
  <r>
    <x v="7"/>
    <s v="85+"/>
    <x v="1"/>
    <s v="M"/>
    <s v="K00-K93"/>
    <n v="22"/>
    <x v="9"/>
  </r>
  <r>
    <x v="7"/>
    <s v="85+"/>
    <x v="1"/>
    <s v="M"/>
    <s v="L00-L99"/>
    <n v="1"/>
    <x v="5"/>
  </r>
  <r>
    <x v="7"/>
    <s v="85+"/>
    <x v="1"/>
    <s v="M"/>
    <s v="M00-M99"/>
    <n v="2"/>
    <x v="5"/>
  </r>
  <r>
    <x v="7"/>
    <s v="85+"/>
    <x v="1"/>
    <s v="M"/>
    <s v="N00-N99"/>
    <n v="37"/>
    <x v="11"/>
  </r>
  <r>
    <x v="7"/>
    <s v="85+"/>
    <x v="1"/>
    <s v="M"/>
    <s v="R00-R99"/>
    <n v="42"/>
    <x v="5"/>
  </r>
  <r>
    <x v="7"/>
    <s v="85+"/>
    <x v="1"/>
    <s v="M"/>
    <s v="V01-Y98"/>
    <n v="41"/>
    <x v="6"/>
  </r>
  <r>
    <x v="8"/>
    <s v="0-24"/>
    <x v="0"/>
    <s v="F"/>
    <s v="C00-D48"/>
    <n v="4"/>
    <x v="1"/>
  </r>
  <r>
    <x v="8"/>
    <s v="0-24"/>
    <x v="0"/>
    <s v="F"/>
    <s v="G00-G99"/>
    <n v="2"/>
    <x v="3"/>
  </r>
  <r>
    <x v="8"/>
    <s v="0-24"/>
    <x v="0"/>
    <s v="F"/>
    <s v="I00-I99"/>
    <n v="1"/>
    <x v="8"/>
  </r>
  <r>
    <x v="8"/>
    <s v="0-24"/>
    <x v="0"/>
    <s v="F"/>
    <s v="P00-P96"/>
    <n v="2"/>
    <x v="5"/>
  </r>
  <r>
    <x v="8"/>
    <s v="0-24"/>
    <x v="0"/>
    <s v="F"/>
    <s v="R00-R99"/>
    <n v="2"/>
    <x v="5"/>
  </r>
  <r>
    <x v="8"/>
    <s v="0-24"/>
    <x v="0"/>
    <s v="F"/>
    <s v="V01-Y98"/>
    <n v="7"/>
    <x v="6"/>
  </r>
  <r>
    <x v="8"/>
    <s v="0-24"/>
    <x v="0"/>
    <s v="M"/>
    <s v="C00-D48"/>
    <n v="3"/>
    <x v="1"/>
  </r>
  <r>
    <x v="8"/>
    <s v="0-24"/>
    <x v="0"/>
    <s v="M"/>
    <s v="G00-G99"/>
    <n v="1"/>
    <x v="3"/>
  </r>
  <r>
    <x v="8"/>
    <s v="0-24"/>
    <x v="0"/>
    <s v="M"/>
    <s v="I00-I99"/>
    <n v="3"/>
    <x v="8"/>
  </r>
  <r>
    <x v="8"/>
    <s v="0-24"/>
    <x v="0"/>
    <s v="M"/>
    <s v="K00-K93"/>
    <n v="1"/>
    <x v="9"/>
  </r>
  <r>
    <x v="8"/>
    <s v="0-24"/>
    <x v="0"/>
    <s v="M"/>
    <s v="P00-P96"/>
    <n v="7"/>
    <x v="5"/>
  </r>
  <r>
    <x v="8"/>
    <s v="0-24"/>
    <x v="0"/>
    <s v="M"/>
    <s v="Q00-Q99"/>
    <n v="5"/>
    <x v="5"/>
  </r>
  <r>
    <x v="8"/>
    <s v="0-24"/>
    <x v="0"/>
    <s v="M"/>
    <s v="R00-R99"/>
    <n v="1"/>
    <x v="5"/>
  </r>
  <r>
    <x v="8"/>
    <s v="0-24"/>
    <x v="0"/>
    <s v="M"/>
    <s v="V01-Y98"/>
    <n v="12"/>
    <x v="6"/>
  </r>
  <r>
    <x v="8"/>
    <s v="25-44"/>
    <x v="0"/>
    <s v="F"/>
    <s v="C00-D48"/>
    <n v="12"/>
    <x v="1"/>
  </r>
  <r>
    <x v="8"/>
    <s v="25-44"/>
    <x v="0"/>
    <s v="F"/>
    <s v="E00-E90"/>
    <n v="1"/>
    <x v="2"/>
  </r>
  <r>
    <x v="8"/>
    <s v="25-44"/>
    <x v="0"/>
    <s v="F"/>
    <s v="G00-G99"/>
    <n v="4"/>
    <x v="3"/>
  </r>
  <r>
    <x v="8"/>
    <s v="25-44"/>
    <x v="0"/>
    <s v="F"/>
    <s v="I00-I99"/>
    <n v="6"/>
    <x v="8"/>
  </r>
  <r>
    <x v="8"/>
    <s v="25-44"/>
    <x v="0"/>
    <s v="F"/>
    <s v="J00-J99"/>
    <n v="1"/>
    <x v="4"/>
  </r>
  <r>
    <x v="8"/>
    <s v="25-44"/>
    <x v="0"/>
    <s v="F"/>
    <s v="K00-K93"/>
    <n v="2"/>
    <x v="9"/>
  </r>
  <r>
    <x v="8"/>
    <s v="25-44"/>
    <x v="0"/>
    <s v="F"/>
    <s v="R00-R99"/>
    <n v="2"/>
    <x v="5"/>
  </r>
  <r>
    <x v="8"/>
    <s v="25-44"/>
    <x v="0"/>
    <s v="F"/>
    <s v="V01-Y98"/>
    <n v="7"/>
    <x v="6"/>
  </r>
  <r>
    <x v="8"/>
    <s v="25-44"/>
    <x v="0"/>
    <s v="M"/>
    <s v="A00-B99"/>
    <n v="2"/>
    <x v="0"/>
  </r>
  <r>
    <x v="8"/>
    <s v="25-44"/>
    <x v="0"/>
    <s v="M"/>
    <s v="C00-D48"/>
    <n v="8"/>
    <x v="1"/>
  </r>
  <r>
    <x v="8"/>
    <s v="25-44"/>
    <x v="0"/>
    <s v="M"/>
    <s v="D50-D89"/>
    <n v="1"/>
    <x v="5"/>
  </r>
  <r>
    <x v="8"/>
    <s v="25-44"/>
    <x v="0"/>
    <s v="M"/>
    <s v="F00-F99"/>
    <n v="3"/>
    <x v="10"/>
  </r>
  <r>
    <x v="8"/>
    <s v="25-44"/>
    <x v="0"/>
    <s v="M"/>
    <s v="I00-I99"/>
    <n v="7"/>
    <x v="8"/>
  </r>
  <r>
    <x v="8"/>
    <s v="25-44"/>
    <x v="0"/>
    <s v="M"/>
    <s v="J00-J99"/>
    <n v="1"/>
    <x v="4"/>
  </r>
  <r>
    <x v="8"/>
    <s v="25-44"/>
    <x v="0"/>
    <s v="M"/>
    <s v="K00-K93"/>
    <n v="1"/>
    <x v="9"/>
  </r>
  <r>
    <x v="8"/>
    <s v="25-44"/>
    <x v="0"/>
    <s v="M"/>
    <s v="N00-N99"/>
    <n v="1"/>
    <x v="11"/>
  </r>
  <r>
    <x v="8"/>
    <s v="25-44"/>
    <x v="0"/>
    <s v="M"/>
    <s v="P00-P96"/>
    <n v="1"/>
    <x v="5"/>
  </r>
  <r>
    <x v="8"/>
    <s v="25-44"/>
    <x v="0"/>
    <s v="M"/>
    <s v="R00-R99"/>
    <n v="6"/>
    <x v="5"/>
  </r>
  <r>
    <x v="8"/>
    <s v="25-44"/>
    <x v="0"/>
    <s v="M"/>
    <s v="V01-Y98"/>
    <n v="38"/>
    <x v="6"/>
  </r>
  <r>
    <x v="8"/>
    <s v="45-64"/>
    <x v="0"/>
    <s v="F"/>
    <s v="A00-B99"/>
    <n v="2"/>
    <x v="0"/>
  </r>
  <r>
    <x v="8"/>
    <s v="45-64"/>
    <x v="0"/>
    <s v="F"/>
    <s v="C00-D48"/>
    <n v="115"/>
    <x v="1"/>
  </r>
  <r>
    <x v="8"/>
    <s v="45-64"/>
    <x v="0"/>
    <s v="F"/>
    <s v="D50-D89"/>
    <n v="1"/>
    <x v="5"/>
  </r>
  <r>
    <x v="8"/>
    <s v="45-64"/>
    <x v="0"/>
    <s v="F"/>
    <s v="E00-E90"/>
    <n v="1"/>
    <x v="2"/>
  </r>
  <r>
    <x v="8"/>
    <s v="45-64"/>
    <x v="0"/>
    <s v="F"/>
    <s v="F00-F99"/>
    <n v="3"/>
    <x v="10"/>
  </r>
  <r>
    <x v="8"/>
    <s v="45-64"/>
    <x v="0"/>
    <s v="F"/>
    <s v="G00-G99"/>
    <n v="5"/>
    <x v="3"/>
  </r>
  <r>
    <x v="8"/>
    <s v="45-64"/>
    <x v="0"/>
    <s v="F"/>
    <s v="I00-I99"/>
    <n v="37"/>
    <x v="8"/>
  </r>
  <r>
    <x v="8"/>
    <s v="45-64"/>
    <x v="0"/>
    <s v="F"/>
    <s v="J00-J99"/>
    <n v="14"/>
    <x v="4"/>
  </r>
  <r>
    <x v="8"/>
    <s v="45-64"/>
    <x v="0"/>
    <s v="F"/>
    <s v="K00-K93"/>
    <n v="7"/>
    <x v="9"/>
  </r>
  <r>
    <x v="8"/>
    <s v="45-64"/>
    <x v="0"/>
    <s v="F"/>
    <s v="M00-M99"/>
    <n v="1"/>
    <x v="5"/>
  </r>
  <r>
    <x v="8"/>
    <s v="45-64"/>
    <x v="0"/>
    <s v="F"/>
    <s v="N00-N99"/>
    <n v="3"/>
    <x v="11"/>
  </r>
  <r>
    <x v="8"/>
    <s v="45-64"/>
    <x v="0"/>
    <s v="F"/>
    <s v="Q00-Q99"/>
    <n v="4"/>
    <x v="5"/>
  </r>
  <r>
    <x v="8"/>
    <s v="45-64"/>
    <x v="0"/>
    <s v="F"/>
    <s v="R00-R99"/>
    <n v="13"/>
    <x v="5"/>
  </r>
  <r>
    <x v="8"/>
    <s v="45-64"/>
    <x v="0"/>
    <s v="F"/>
    <s v="V01-Y98"/>
    <n v="23"/>
    <x v="6"/>
  </r>
  <r>
    <x v="8"/>
    <s v="45-64"/>
    <x v="0"/>
    <s v="M"/>
    <s v="A00-B99"/>
    <n v="5"/>
    <x v="0"/>
  </r>
  <r>
    <x v="8"/>
    <s v="45-64"/>
    <x v="0"/>
    <s v="M"/>
    <s v="C00-D48"/>
    <n v="119"/>
    <x v="1"/>
  </r>
  <r>
    <x v="8"/>
    <s v="45-64"/>
    <x v="0"/>
    <s v="M"/>
    <s v="E00-E90"/>
    <n v="3"/>
    <x v="2"/>
  </r>
  <r>
    <x v="8"/>
    <s v="45-64"/>
    <x v="0"/>
    <s v="M"/>
    <s v="F00-F99"/>
    <n v="13"/>
    <x v="10"/>
  </r>
  <r>
    <x v="8"/>
    <s v="45-64"/>
    <x v="0"/>
    <s v="M"/>
    <s v="G00-G99"/>
    <n v="14"/>
    <x v="3"/>
  </r>
  <r>
    <x v="8"/>
    <s v="45-64"/>
    <x v="0"/>
    <s v="M"/>
    <s v="I00-I99"/>
    <n v="59"/>
    <x v="8"/>
  </r>
  <r>
    <x v="8"/>
    <s v="45-64"/>
    <x v="0"/>
    <s v="M"/>
    <s v="J00-J99"/>
    <n v="11"/>
    <x v="4"/>
  </r>
  <r>
    <x v="8"/>
    <s v="45-64"/>
    <x v="0"/>
    <s v="M"/>
    <s v="K00-K93"/>
    <n v="24"/>
    <x v="9"/>
  </r>
  <r>
    <x v="8"/>
    <s v="45-64"/>
    <x v="0"/>
    <s v="M"/>
    <s v="M00-M99"/>
    <n v="1"/>
    <x v="5"/>
  </r>
  <r>
    <x v="8"/>
    <s v="45-64"/>
    <x v="0"/>
    <s v="M"/>
    <s v="N00-N99"/>
    <n v="2"/>
    <x v="11"/>
  </r>
  <r>
    <x v="8"/>
    <s v="45-64"/>
    <x v="0"/>
    <s v="M"/>
    <s v="Q00-Q99"/>
    <n v="1"/>
    <x v="5"/>
  </r>
  <r>
    <x v="8"/>
    <s v="45-64"/>
    <x v="0"/>
    <s v="M"/>
    <s v="R00-R99"/>
    <n v="22"/>
    <x v="5"/>
  </r>
  <r>
    <x v="8"/>
    <s v="45-64"/>
    <x v="0"/>
    <s v="M"/>
    <s v="V01-Y98"/>
    <n v="60"/>
    <x v="6"/>
  </r>
  <r>
    <x v="8"/>
    <s v="65-74"/>
    <x v="1"/>
    <s v="F"/>
    <s v="A00-B99"/>
    <n v="3"/>
    <x v="0"/>
  </r>
  <r>
    <x v="8"/>
    <s v="65-74"/>
    <x v="1"/>
    <s v="F"/>
    <s v="C00-D48"/>
    <n v="135"/>
    <x v="1"/>
  </r>
  <r>
    <x v="8"/>
    <s v="65-74"/>
    <x v="1"/>
    <s v="F"/>
    <s v="E00-E90"/>
    <n v="6"/>
    <x v="2"/>
  </r>
  <r>
    <x v="8"/>
    <s v="65-74"/>
    <x v="1"/>
    <s v="F"/>
    <s v="F00-F99"/>
    <n v="6"/>
    <x v="10"/>
  </r>
  <r>
    <x v="8"/>
    <s v="65-74"/>
    <x v="1"/>
    <s v="F"/>
    <s v="G00-G99"/>
    <n v="14"/>
    <x v="3"/>
  </r>
  <r>
    <x v="8"/>
    <s v="65-74"/>
    <x v="1"/>
    <s v="F"/>
    <s v="I00-I99"/>
    <n v="49"/>
    <x v="8"/>
  </r>
  <r>
    <x v="8"/>
    <s v="65-74"/>
    <x v="1"/>
    <s v="F"/>
    <s v="J00-J99"/>
    <n v="21"/>
    <x v="4"/>
  </r>
  <r>
    <x v="8"/>
    <s v="65-74"/>
    <x v="1"/>
    <s v="F"/>
    <s v="K00-K93"/>
    <n v="13"/>
    <x v="9"/>
  </r>
  <r>
    <x v="8"/>
    <s v="65-74"/>
    <x v="1"/>
    <s v="F"/>
    <s v="L00-L99"/>
    <n v="1"/>
    <x v="5"/>
  </r>
  <r>
    <x v="8"/>
    <s v="65-74"/>
    <x v="1"/>
    <s v="F"/>
    <s v="M00-M99"/>
    <n v="3"/>
    <x v="5"/>
  </r>
  <r>
    <x v="8"/>
    <s v="65-74"/>
    <x v="1"/>
    <s v="F"/>
    <s v="N00-N99"/>
    <n v="5"/>
    <x v="11"/>
  </r>
  <r>
    <x v="8"/>
    <s v="65-74"/>
    <x v="1"/>
    <s v="F"/>
    <s v="R00-R99"/>
    <n v="8"/>
    <x v="5"/>
  </r>
  <r>
    <x v="8"/>
    <s v="65-74"/>
    <x v="1"/>
    <s v="F"/>
    <s v="V01-Y98"/>
    <n v="12"/>
    <x v="6"/>
  </r>
  <r>
    <x v="8"/>
    <s v="65-74"/>
    <x v="1"/>
    <s v="M"/>
    <s v="A00-B99"/>
    <n v="4"/>
    <x v="0"/>
  </r>
  <r>
    <x v="8"/>
    <s v="65-74"/>
    <x v="1"/>
    <s v="M"/>
    <s v="C00-D48"/>
    <n v="197"/>
    <x v="1"/>
  </r>
  <r>
    <x v="8"/>
    <s v="65-74"/>
    <x v="1"/>
    <s v="M"/>
    <s v="D50-D89"/>
    <n v="1"/>
    <x v="5"/>
  </r>
  <r>
    <x v="8"/>
    <s v="65-74"/>
    <x v="1"/>
    <s v="M"/>
    <s v="E00-E90"/>
    <n v="6"/>
    <x v="2"/>
  </r>
  <r>
    <x v="8"/>
    <s v="65-74"/>
    <x v="1"/>
    <s v="M"/>
    <s v="F00-F99"/>
    <n v="12"/>
    <x v="10"/>
  </r>
  <r>
    <x v="8"/>
    <s v="65-74"/>
    <x v="1"/>
    <s v="M"/>
    <s v="G00-G99"/>
    <n v="20"/>
    <x v="3"/>
  </r>
  <r>
    <x v="8"/>
    <s v="65-74"/>
    <x v="1"/>
    <s v="M"/>
    <s v="I00-I99"/>
    <n v="109"/>
    <x v="8"/>
  </r>
  <r>
    <x v="8"/>
    <s v="65-74"/>
    <x v="1"/>
    <s v="M"/>
    <s v="J00-J99"/>
    <n v="45"/>
    <x v="4"/>
  </r>
  <r>
    <x v="8"/>
    <s v="65-74"/>
    <x v="1"/>
    <s v="M"/>
    <s v="K00-K93"/>
    <n v="13"/>
    <x v="9"/>
  </r>
  <r>
    <x v="8"/>
    <s v="65-74"/>
    <x v="1"/>
    <s v="M"/>
    <s v="M00-M99"/>
    <n v="2"/>
    <x v="5"/>
  </r>
  <r>
    <x v="8"/>
    <s v="65-74"/>
    <x v="1"/>
    <s v="M"/>
    <s v="N00-N99"/>
    <n v="9"/>
    <x v="11"/>
  </r>
  <r>
    <x v="8"/>
    <s v="65-74"/>
    <x v="1"/>
    <s v="M"/>
    <s v="R00-R99"/>
    <n v="27"/>
    <x v="5"/>
  </r>
  <r>
    <x v="8"/>
    <s v="65-74"/>
    <x v="1"/>
    <s v="M"/>
    <s v="V01-Y98"/>
    <n v="26"/>
    <x v="6"/>
  </r>
  <r>
    <x v="8"/>
    <s v="75-84"/>
    <x v="1"/>
    <s v="F"/>
    <s v="A00-B99"/>
    <n v="6"/>
    <x v="0"/>
  </r>
  <r>
    <x v="8"/>
    <s v="75-84"/>
    <x v="1"/>
    <s v="F"/>
    <s v="C00-D48"/>
    <n v="185"/>
    <x v="1"/>
  </r>
  <r>
    <x v="8"/>
    <s v="75-84"/>
    <x v="1"/>
    <s v="F"/>
    <s v="D50-D89"/>
    <n v="2"/>
    <x v="5"/>
  </r>
  <r>
    <x v="8"/>
    <s v="75-84"/>
    <x v="1"/>
    <s v="F"/>
    <s v="E00-E90"/>
    <n v="16"/>
    <x v="2"/>
  </r>
  <r>
    <x v="8"/>
    <s v="75-84"/>
    <x v="1"/>
    <s v="F"/>
    <s v="F00-F99"/>
    <n v="53"/>
    <x v="10"/>
  </r>
  <r>
    <x v="8"/>
    <s v="75-84"/>
    <x v="1"/>
    <s v="F"/>
    <s v="G00-G99"/>
    <n v="44"/>
    <x v="3"/>
  </r>
  <r>
    <x v="8"/>
    <s v="75-84"/>
    <x v="1"/>
    <s v="F"/>
    <s v="I00-I99"/>
    <n v="166"/>
    <x v="8"/>
  </r>
  <r>
    <x v="8"/>
    <s v="75-84"/>
    <x v="1"/>
    <s v="F"/>
    <s v="J00-J99"/>
    <n v="51"/>
    <x v="4"/>
  </r>
  <r>
    <x v="8"/>
    <s v="75-84"/>
    <x v="1"/>
    <s v="F"/>
    <s v="K00-K93"/>
    <n v="25"/>
    <x v="9"/>
  </r>
  <r>
    <x v="8"/>
    <s v="75-84"/>
    <x v="1"/>
    <s v="F"/>
    <s v="L00-L99"/>
    <n v="3"/>
    <x v="5"/>
  </r>
  <r>
    <x v="8"/>
    <s v="75-84"/>
    <x v="1"/>
    <s v="F"/>
    <s v="M00-M99"/>
    <n v="4"/>
    <x v="5"/>
  </r>
  <r>
    <x v="8"/>
    <s v="75-84"/>
    <x v="1"/>
    <s v="F"/>
    <s v="N00-N99"/>
    <n v="25"/>
    <x v="11"/>
  </r>
  <r>
    <x v="8"/>
    <s v="75-84"/>
    <x v="1"/>
    <s v="F"/>
    <s v="R00-R99"/>
    <n v="14"/>
    <x v="5"/>
  </r>
  <r>
    <x v="8"/>
    <s v="75-84"/>
    <x v="1"/>
    <s v="F"/>
    <s v="V01-Y98"/>
    <n v="25"/>
    <x v="6"/>
  </r>
  <r>
    <x v="8"/>
    <s v="75-84"/>
    <x v="1"/>
    <s v="M"/>
    <s v="A00-B99"/>
    <n v="10"/>
    <x v="0"/>
  </r>
  <r>
    <x v="8"/>
    <s v="75-84"/>
    <x v="1"/>
    <s v="M"/>
    <s v="C00-D48"/>
    <n v="242"/>
    <x v="1"/>
  </r>
  <r>
    <x v="8"/>
    <s v="75-84"/>
    <x v="1"/>
    <s v="M"/>
    <s v="D50-D89"/>
    <n v="1"/>
    <x v="5"/>
  </r>
  <r>
    <x v="8"/>
    <s v="75-84"/>
    <x v="1"/>
    <s v="M"/>
    <s v="E00-E90"/>
    <n v="13"/>
    <x v="2"/>
  </r>
  <r>
    <x v="8"/>
    <s v="75-84"/>
    <x v="1"/>
    <s v="M"/>
    <s v="F00-F99"/>
    <n v="25"/>
    <x v="10"/>
  </r>
  <r>
    <x v="8"/>
    <s v="75-84"/>
    <x v="1"/>
    <s v="M"/>
    <s v="G00-G99"/>
    <n v="45"/>
    <x v="3"/>
  </r>
  <r>
    <x v="8"/>
    <s v="75-84"/>
    <x v="1"/>
    <s v="M"/>
    <s v="I00-I99"/>
    <n v="197"/>
    <x v="8"/>
  </r>
  <r>
    <x v="8"/>
    <s v="75-84"/>
    <x v="1"/>
    <s v="M"/>
    <s v="J00-J99"/>
    <n v="82"/>
    <x v="4"/>
  </r>
  <r>
    <x v="8"/>
    <s v="75-84"/>
    <x v="1"/>
    <s v="M"/>
    <s v="K00-K93"/>
    <n v="32"/>
    <x v="9"/>
  </r>
  <r>
    <x v="8"/>
    <s v="75-84"/>
    <x v="1"/>
    <s v="M"/>
    <s v="L00-L99"/>
    <n v="3"/>
    <x v="5"/>
  </r>
  <r>
    <x v="8"/>
    <s v="75-84"/>
    <x v="1"/>
    <s v="M"/>
    <s v="M00-M99"/>
    <n v="2"/>
    <x v="5"/>
  </r>
  <r>
    <x v="8"/>
    <s v="75-84"/>
    <x v="1"/>
    <s v="M"/>
    <s v="N00-N99"/>
    <n v="23"/>
    <x v="11"/>
  </r>
  <r>
    <x v="8"/>
    <s v="75-84"/>
    <x v="1"/>
    <s v="M"/>
    <s v="R00-R99"/>
    <n v="22"/>
    <x v="5"/>
  </r>
  <r>
    <x v="8"/>
    <s v="75-84"/>
    <x v="1"/>
    <s v="M"/>
    <s v="V01-Y98"/>
    <n v="28"/>
    <x v="6"/>
  </r>
  <r>
    <x v="8"/>
    <s v="85+"/>
    <x v="1"/>
    <s v="F"/>
    <s v="A00-B99"/>
    <n v="32"/>
    <x v="0"/>
  </r>
  <r>
    <x v="8"/>
    <s v="85+"/>
    <x v="1"/>
    <s v="F"/>
    <s v="C00-D48"/>
    <n v="149"/>
    <x v="1"/>
  </r>
  <r>
    <x v="8"/>
    <s v="85+"/>
    <x v="1"/>
    <s v="F"/>
    <s v="D50-D89"/>
    <n v="4"/>
    <x v="5"/>
  </r>
  <r>
    <x v="8"/>
    <s v="85+"/>
    <x v="1"/>
    <s v="F"/>
    <s v="E00-E90"/>
    <n v="24"/>
    <x v="2"/>
  </r>
  <r>
    <x v="8"/>
    <s v="85+"/>
    <x v="1"/>
    <s v="F"/>
    <s v="F00-F99"/>
    <n v="131"/>
    <x v="10"/>
  </r>
  <r>
    <x v="8"/>
    <s v="85+"/>
    <x v="1"/>
    <s v="F"/>
    <s v="G00-G99"/>
    <n v="90"/>
    <x v="3"/>
  </r>
  <r>
    <x v="8"/>
    <s v="85+"/>
    <x v="1"/>
    <s v="F"/>
    <s v="I00-I99"/>
    <n v="452"/>
    <x v="8"/>
  </r>
  <r>
    <x v="8"/>
    <s v="85+"/>
    <x v="1"/>
    <s v="F"/>
    <s v="J00-J99"/>
    <n v="114"/>
    <x v="4"/>
  </r>
  <r>
    <x v="8"/>
    <s v="85+"/>
    <x v="1"/>
    <s v="F"/>
    <s v="K00-K93"/>
    <n v="59"/>
    <x v="9"/>
  </r>
  <r>
    <x v="8"/>
    <s v="85+"/>
    <x v="1"/>
    <s v="F"/>
    <s v="L00-L99"/>
    <n v="4"/>
    <x v="5"/>
  </r>
  <r>
    <x v="8"/>
    <s v="85+"/>
    <x v="1"/>
    <s v="F"/>
    <s v="M00-M99"/>
    <n v="10"/>
    <x v="5"/>
  </r>
  <r>
    <x v="8"/>
    <s v="85+"/>
    <x v="1"/>
    <s v="F"/>
    <s v="N00-N99"/>
    <n v="41"/>
    <x v="11"/>
  </r>
  <r>
    <x v="8"/>
    <s v="85+"/>
    <x v="1"/>
    <s v="F"/>
    <s v="R00-R99"/>
    <n v="101"/>
    <x v="5"/>
  </r>
  <r>
    <x v="8"/>
    <s v="85+"/>
    <x v="1"/>
    <s v="F"/>
    <s v="V01-Y98"/>
    <n v="58"/>
    <x v="6"/>
  </r>
  <r>
    <x v="8"/>
    <s v="85+"/>
    <x v="1"/>
    <s v="M"/>
    <s v="A00-B99"/>
    <n v="14"/>
    <x v="0"/>
  </r>
  <r>
    <x v="8"/>
    <s v="85+"/>
    <x v="1"/>
    <s v="M"/>
    <s v="C00-D48"/>
    <n v="192"/>
    <x v="1"/>
  </r>
  <r>
    <x v="8"/>
    <s v="85+"/>
    <x v="1"/>
    <s v="M"/>
    <s v="E00-E90"/>
    <n v="12"/>
    <x v="2"/>
  </r>
  <r>
    <x v="8"/>
    <s v="85+"/>
    <x v="1"/>
    <s v="M"/>
    <s v="F00-F99"/>
    <n v="50"/>
    <x v="10"/>
  </r>
  <r>
    <x v="8"/>
    <s v="85+"/>
    <x v="1"/>
    <s v="M"/>
    <s v="G00-G99"/>
    <n v="35"/>
    <x v="3"/>
  </r>
  <r>
    <x v="8"/>
    <s v="85+"/>
    <x v="1"/>
    <s v="M"/>
    <s v="I00-I99"/>
    <n v="297"/>
    <x v="8"/>
  </r>
  <r>
    <x v="8"/>
    <s v="85+"/>
    <x v="1"/>
    <s v="M"/>
    <s v="J00-J99"/>
    <n v="125"/>
    <x v="4"/>
  </r>
  <r>
    <x v="8"/>
    <s v="85+"/>
    <x v="1"/>
    <s v="M"/>
    <s v="K00-K93"/>
    <n v="26"/>
    <x v="9"/>
  </r>
  <r>
    <x v="8"/>
    <s v="85+"/>
    <x v="1"/>
    <s v="M"/>
    <s v="L00-L99"/>
    <n v="1"/>
    <x v="5"/>
  </r>
  <r>
    <x v="8"/>
    <s v="85+"/>
    <x v="1"/>
    <s v="M"/>
    <s v="M00-M99"/>
    <n v="3"/>
    <x v="5"/>
  </r>
  <r>
    <x v="8"/>
    <s v="85+"/>
    <x v="1"/>
    <s v="M"/>
    <s v="N00-N99"/>
    <n v="30"/>
    <x v="11"/>
  </r>
  <r>
    <x v="8"/>
    <s v="85+"/>
    <x v="1"/>
    <s v="M"/>
    <s v="R00-R99"/>
    <n v="50"/>
    <x v="5"/>
  </r>
  <r>
    <x v="8"/>
    <s v="85+"/>
    <x v="1"/>
    <s v="M"/>
    <s v="V01-Y98"/>
    <n v="30"/>
    <x v="6"/>
  </r>
  <r>
    <x v="0"/>
    <s v="0-24"/>
    <x v="0"/>
    <s v="F"/>
    <s v="C00-D48"/>
    <n v="3"/>
    <x v="1"/>
  </r>
  <r>
    <x v="0"/>
    <s v="0-24"/>
    <x v="0"/>
    <s v="F"/>
    <s v="D50-D89"/>
    <n v="1"/>
    <x v="5"/>
  </r>
  <r>
    <x v="0"/>
    <s v="0-24"/>
    <x v="0"/>
    <s v="F"/>
    <s v="E00-E90"/>
    <n v="3"/>
    <x v="2"/>
  </r>
  <r>
    <x v="0"/>
    <s v="0-24"/>
    <x v="0"/>
    <s v="F"/>
    <s v="G00-G99"/>
    <n v="1"/>
    <x v="3"/>
  </r>
  <r>
    <x v="0"/>
    <s v="0-24"/>
    <x v="0"/>
    <s v="F"/>
    <s v="I00-I99"/>
    <n v="1"/>
    <x v="8"/>
  </r>
  <r>
    <x v="0"/>
    <s v="0-24"/>
    <x v="0"/>
    <s v="F"/>
    <s v="J00-J99"/>
    <n v="1"/>
    <x v="4"/>
  </r>
  <r>
    <x v="0"/>
    <s v="0-24"/>
    <x v="0"/>
    <s v="F"/>
    <s v="M00-M99"/>
    <n v="1"/>
    <x v="5"/>
  </r>
  <r>
    <x v="0"/>
    <s v="0-24"/>
    <x v="0"/>
    <s v="F"/>
    <s v="P00-P96"/>
    <n v="8"/>
    <x v="5"/>
  </r>
  <r>
    <x v="0"/>
    <s v="0-24"/>
    <x v="0"/>
    <s v="F"/>
    <s v="Q00-Q99"/>
    <n v="2"/>
    <x v="5"/>
  </r>
  <r>
    <x v="0"/>
    <s v="0-24"/>
    <x v="0"/>
    <s v="F"/>
    <s v="V01-Y98"/>
    <n v="8"/>
    <x v="6"/>
  </r>
  <r>
    <x v="0"/>
    <s v="0-24"/>
    <x v="0"/>
    <s v="M"/>
    <s v="A00-B99"/>
    <n v="1"/>
    <x v="0"/>
  </r>
  <r>
    <x v="0"/>
    <s v="0-24"/>
    <x v="0"/>
    <s v="M"/>
    <s v="C00-D48"/>
    <n v="1"/>
    <x v="1"/>
  </r>
  <r>
    <x v="0"/>
    <s v="0-24"/>
    <x v="0"/>
    <s v="M"/>
    <s v="E00-E90"/>
    <n v="1"/>
    <x v="2"/>
  </r>
  <r>
    <x v="0"/>
    <s v="0-24"/>
    <x v="0"/>
    <s v="M"/>
    <s v="G00-G99"/>
    <n v="3"/>
    <x v="3"/>
  </r>
  <r>
    <x v="0"/>
    <s v="0-24"/>
    <x v="0"/>
    <s v="M"/>
    <s v="I00-I99"/>
    <n v="3"/>
    <x v="8"/>
  </r>
  <r>
    <x v="0"/>
    <s v="0-24"/>
    <x v="0"/>
    <s v="M"/>
    <s v="J00-J99"/>
    <n v="2"/>
    <x v="4"/>
  </r>
  <r>
    <x v="0"/>
    <s v="0-24"/>
    <x v="0"/>
    <s v="M"/>
    <s v="P00-P96"/>
    <n v="5"/>
    <x v="5"/>
  </r>
  <r>
    <x v="0"/>
    <s v="0-24"/>
    <x v="0"/>
    <s v="M"/>
    <s v="Q00-Q99"/>
    <n v="6"/>
    <x v="5"/>
  </r>
  <r>
    <x v="0"/>
    <s v="0-24"/>
    <x v="0"/>
    <s v="M"/>
    <s v="R00-R99"/>
    <n v="2"/>
    <x v="5"/>
  </r>
  <r>
    <x v="0"/>
    <s v="0-24"/>
    <x v="0"/>
    <s v="M"/>
    <s v="V01-Y98"/>
    <n v="16"/>
    <x v="6"/>
  </r>
  <r>
    <x v="0"/>
    <s v="25-44"/>
    <x v="0"/>
    <s v="F"/>
    <s v="A00-B99"/>
    <n v="1"/>
    <x v="0"/>
  </r>
  <r>
    <x v="0"/>
    <s v="25-44"/>
    <x v="0"/>
    <s v="F"/>
    <s v="C00-D48"/>
    <n v="16"/>
    <x v="1"/>
  </r>
  <r>
    <x v="0"/>
    <s v="25-44"/>
    <x v="0"/>
    <s v="F"/>
    <s v="E00-E90"/>
    <n v="1"/>
    <x v="2"/>
  </r>
  <r>
    <x v="0"/>
    <s v="25-44"/>
    <x v="0"/>
    <s v="F"/>
    <s v="F00-F99"/>
    <n v="2"/>
    <x v="10"/>
  </r>
  <r>
    <x v="0"/>
    <s v="25-44"/>
    <x v="0"/>
    <s v="F"/>
    <s v="G00-G99"/>
    <n v="1"/>
    <x v="3"/>
  </r>
  <r>
    <x v="0"/>
    <s v="25-44"/>
    <x v="0"/>
    <s v="F"/>
    <s v="I00-I99"/>
    <n v="3"/>
    <x v="8"/>
  </r>
  <r>
    <x v="0"/>
    <s v="25-44"/>
    <x v="0"/>
    <s v="F"/>
    <s v="J00-J99"/>
    <n v="1"/>
    <x v="4"/>
  </r>
  <r>
    <x v="0"/>
    <s v="25-44"/>
    <x v="0"/>
    <s v="F"/>
    <s v="Q00-Q99"/>
    <n v="1"/>
    <x v="5"/>
  </r>
  <r>
    <x v="0"/>
    <s v="25-44"/>
    <x v="0"/>
    <s v="F"/>
    <s v="R00-R99"/>
    <n v="1"/>
    <x v="5"/>
  </r>
  <r>
    <x v="0"/>
    <s v="25-44"/>
    <x v="0"/>
    <s v="F"/>
    <s v="V01-Y98"/>
    <n v="14"/>
    <x v="6"/>
  </r>
  <r>
    <x v="0"/>
    <s v="25-44"/>
    <x v="0"/>
    <s v="M"/>
    <s v="C00-D48"/>
    <n v="6"/>
    <x v="1"/>
  </r>
  <r>
    <x v="0"/>
    <s v="25-44"/>
    <x v="0"/>
    <s v="M"/>
    <s v="E00-E90"/>
    <n v="1"/>
    <x v="2"/>
  </r>
  <r>
    <x v="0"/>
    <s v="25-44"/>
    <x v="0"/>
    <s v="M"/>
    <s v="F00-F99"/>
    <n v="1"/>
    <x v="10"/>
  </r>
  <r>
    <x v="0"/>
    <s v="25-44"/>
    <x v="0"/>
    <s v="M"/>
    <s v="G00-G99"/>
    <n v="1"/>
    <x v="3"/>
  </r>
  <r>
    <x v="0"/>
    <s v="25-44"/>
    <x v="0"/>
    <s v="M"/>
    <s v="I00-I99"/>
    <n v="5"/>
    <x v="8"/>
  </r>
  <r>
    <x v="0"/>
    <s v="25-44"/>
    <x v="0"/>
    <s v="M"/>
    <s v="J00-J99"/>
    <n v="1"/>
    <x v="4"/>
  </r>
  <r>
    <x v="0"/>
    <s v="25-44"/>
    <x v="0"/>
    <s v="M"/>
    <s v="R00-R99"/>
    <n v="1"/>
    <x v="5"/>
  </r>
  <r>
    <x v="0"/>
    <s v="25-44"/>
    <x v="0"/>
    <s v="M"/>
    <s v="V01-Y98"/>
    <n v="28"/>
    <x v="6"/>
  </r>
  <r>
    <x v="0"/>
    <s v="45-64"/>
    <x v="0"/>
    <s v="F"/>
    <s v="A00-B99"/>
    <n v="6"/>
    <x v="0"/>
  </r>
  <r>
    <x v="0"/>
    <s v="45-64"/>
    <x v="0"/>
    <s v="F"/>
    <s v="C00-D48"/>
    <n v="144"/>
    <x v="1"/>
  </r>
  <r>
    <x v="0"/>
    <s v="45-64"/>
    <x v="0"/>
    <s v="F"/>
    <s v="D50-D89"/>
    <n v="1"/>
    <x v="5"/>
  </r>
  <r>
    <x v="0"/>
    <s v="45-64"/>
    <x v="0"/>
    <s v="F"/>
    <s v="E00-E90"/>
    <n v="3"/>
    <x v="2"/>
  </r>
  <r>
    <x v="0"/>
    <s v="45-64"/>
    <x v="0"/>
    <s v="F"/>
    <s v="F00-F99"/>
    <n v="3"/>
    <x v="10"/>
  </r>
  <r>
    <x v="0"/>
    <s v="45-64"/>
    <x v="0"/>
    <s v="F"/>
    <s v="G00-G99"/>
    <n v="6"/>
    <x v="3"/>
  </r>
  <r>
    <x v="0"/>
    <s v="45-64"/>
    <x v="0"/>
    <s v="F"/>
    <s v="I00-I99"/>
    <n v="43"/>
    <x v="8"/>
  </r>
  <r>
    <x v="0"/>
    <s v="45-64"/>
    <x v="0"/>
    <s v="F"/>
    <s v="J00-J99"/>
    <n v="8"/>
    <x v="4"/>
  </r>
  <r>
    <x v="0"/>
    <s v="45-64"/>
    <x v="0"/>
    <s v="F"/>
    <s v="K00-K93"/>
    <n v="10"/>
    <x v="9"/>
  </r>
  <r>
    <x v="0"/>
    <s v="45-64"/>
    <x v="0"/>
    <s v="F"/>
    <s v="L00-L99"/>
    <n v="1"/>
    <x v="5"/>
  </r>
  <r>
    <x v="0"/>
    <s v="45-64"/>
    <x v="0"/>
    <s v="F"/>
    <s v="R00-R99"/>
    <n v="7"/>
    <x v="5"/>
  </r>
  <r>
    <x v="0"/>
    <s v="45-64"/>
    <x v="0"/>
    <s v="F"/>
    <s v="UNK"/>
    <n v="5"/>
    <x v="7"/>
  </r>
  <r>
    <x v="0"/>
    <s v="45-64"/>
    <x v="0"/>
    <s v="F"/>
    <s v="V01-Y98"/>
    <n v="32"/>
    <x v="6"/>
  </r>
  <r>
    <x v="0"/>
    <s v="45-64"/>
    <x v="0"/>
    <s v="M"/>
    <s v="A00-B99"/>
    <n v="12"/>
    <x v="0"/>
  </r>
  <r>
    <x v="0"/>
    <s v="45-64"/>
    <x v="0"/>
    <s v="M"/>
    <s v="C00-D48"/>
    <n v="182"/>
    <x v="1"/>
  </r>
  <r>
    <x v="0"/>
    <s v="45-64"/>
    <x v="0"/>
    <s v="M"/>
    <s v="E00-E90"/>
    <n v="9"/>
    <x v="2"/>
  </r>
  <r>
    <x v="0"/>
    <s v="45-64"/>
    <x v="0"/>
    <s v="M"/>
    <s v="F00-F99"/>
    <n v="11"/>
    <x v="10"/>
  </r>
  <r>
    <x v="0"/>
    <s v="45-64"/>
    <x v="0"/>
    <s v="M"/>
    <s v="G00-G99"/>
    <n v="11"/>
    <x v="3"/>
  </r>
  <r>
    <x v="0"/>
    <s v="45-64"/>
    <x v="0"/>
    <s v="M"/>
    <s v="I00-I99"/>
    <n v="98"/>
    <x v="8"/>
  </r>
  <r>
    <x v="0"/>
    <s v="45-64"/>
    <x v="0"/>
    <s v="M"/>
    <s v="J00-J99"/>
    <n v="29"/>
    <x v="4"/>
  </r>
  <r>
    <x v="0"/>
    <s v="45-64"/>
    <x v="0"/>
    <s v="M"/>
    <s v="K00-K93"/>
    <n v="22"/>
    <x v="9"/>
  </r>
  <r>
    <x v="0"/>
    <s v="45-64"/>
    <x v="0"/>
    <s v="M"/>
    <s v="M00-M99"/>
    <n v="4"/>
    <x v="5"/>
  </r>
  <r>
    <x v="0"/>
    <s v="45-64"/>
    <x v="0"/>
    <s v="M"/>
    <s v="Q00-Q99"/>
    <n v="2"/>
    <x v="5"/>
  </r>
  <r>
    <x v="0"/>
    <s v="45-64"/>
    <x v="0"/>
    <s v="M"/>
    <s v="R00-R99"/>
    <n v="12"/>
    <x v="5"/>
  </r>
  <r>
    <x v="0"/>
    <s v="45-64"/>
    <x v="0"/>
    <s v="M"/>
    <s v="UNK"/>
    <n v="9"/>
    <x v="7"/>
  </r>
  <r>
    <x v="0"/>
    <s v="45-64"/>
    <x v="0"/>
    <s v="M"/>
    <s v="V01-Y98"/>
    <n v="43"/>
    <x v="6"/>
  </r>
  <r>
    <x v="0"/>
    <s v="65-74"/>
    <x v="1"/>
    <s v="F"/>
    <s v="A00-B99"/>
    <n v="3"/>
    <x v="0"/>
  </r>
  <r>
    <x v="0"/>
    <s v="65-74"/>
    <x v="1"/>
    <s v="F"/>
    <s v="C00-D48"/>
    <n v="141"/>
    <x v="1"/>
  </r>
  <r>
    <x v="0"/>
    <s v="65-74"/>
    <x v="1"/>
    <s v="F"/>
    <s v="D50-D89"/>
    <n v="1"/>
    <x v="5"/>
  </r>
  <r>
    <x v="0"/>
    <s v="65-74"/>
    <x v="1"/>
    <s v="F"/>
    <s v="E00-E90"/>
    <n v="4"/>
    <x v="2"/>
  </r>
  <r>
    <x v="0"/>
    <s v="65-74"/>
    <x v="1"/>
    <s v="F"/>
    <s v="F00-F99"/>
    <n v="6"/>
    <x v="10"/>
  </r>
  <r>
    <x v="0"/>
    <s v="65-74"/>
    <x v="1"/>
    <s v="F"/>
    <s v="G00-G99"/>
    <n v="17"/>
    <x v="3"/>
  </r>
  <r>
    <x v="0"/>
    <s v="65-74"/>
    <x v="1"/>
    <s v="F"/>
    <s v="I00-I99"/>
    <n v="64"/>
    <x v="8"/>
  </r>
  <r>
    <x v="0"/>
    <s v="65-74"/>
    <x v="1"/>
    <s v="F"/>
    <s v="J00-J99"/>
    <n v="33"/>
    <x v="4"/>
  </r>
  <r>
    <x v="0"/>
    <s v="65-74"/>
    <x v="1"/>
    <s v="F"/>
    <s v="K00-K93"/>
    <n v="18"/>
    <x v="9"/>
  </r>
  <r>
    <x v="0"/>
    <s v="65-74"/>
    <x v="1"/>
    <s v="F"/>
    <s v="L00-L99"/>
    <n v="1"/>
    <x v="5"/>
  </r>
  <r>
    <x v="0"/>
    <s v="65-74"/>
    <x v="1"/>
    <s v="F"/>
    <s v="M00-M99"/>
    <n v="3"/>
    <x v="5"/>
  </r>
  <r>
    <x v="0"/>
    <s v="65-74"/>
    <x v="1"/>
    <s v="F"/>
    <s v="N00-N99"/>
    <n v="5"/>
    <x v="11"/>
  </r>
  <r>
    <x v="0"/>
    <s v="65-74"/>
    <x v="1"/>
    <s v="F"/>
    <s v="R00-R99"/>
    <n v="5"/>
    <x v="5"/>
  </r>
  <r>
    <x v="0"/>
    <s v="65-74"/>
    <x v="1"/>
    <s v="F"/>
    <s v="UNK"/>
    <n v="2"/>
    <x v="7"/>
  </r>
  <r>
    <x v="0"/>
    <s v="65-74"/>
    <x v="1"/>
    <s v="F"/>
    <s v="V01-Y98"/>
    <n v="9"/>
    <x v="6"/>
  </r>
  <r>
    <x v="0"/>
    <s v="65-74"/>
    <x v="1"/>
    <s v="M"/>
    <s v="A00-B99"/>
    <n v="8"/>
    <x v="0"/>
  </r>
  <r>
    <x v="0"/>
    <s v="65-74"/>
    <x v="1"/>
    <s v="M"/>
    <s v="C00-D48"/>
    <n v="228"/>
    <x v="1"/>
  </r>
  <r>
    <x v="0"/>
    <s v="65-74"/>
    <x v="1"/>
    <s v="M"/>
    <s v="E00-E90"/>
    <n v="8"/>
    <x v="2"/>
  </r>
  <r>
    <x v="0"/>
    <s v="65-74"/>
    <x v="1"/>
    <s v="M"/>
    <s v="F00-F99"/>
    <n v="14"/>
    <x v="10"/>
  </r>
  <r>
    <x v="0"/>
    <s v="65-74"/>
    <x v="1"/>
    <s v="M"/>
    <s v="G00-G99"/>
    <n v="15"/>
    <x v="3"/>
  </r>
  <r>
    <x v="0"/>
    <s v="65-74"/>
    <x v="1"/>
    <s v="M"/>
    <s v="I00-I99"/>
    <n v="126"/>
    <x v="8"/>
  </r>
  <r>
    <x v="0"/>
    <s v="65-74"/>
    <x v="1"/>
    <s v="M"/>
    <s v="J00-J99"/>
    <n v="56"/>
    <x v="4"/>
  </r>
  <r>
    <x v="0"/>
    <s v="65-74"/>
    <x v="1"/>
    <s v="M"/>
    <s v="K00-K93"/>
    <n v="19"/>
    <x v="9"/>
  </r>
  <r>
    <x v="0"/>
    <s v="65-74"/>
    <x v="1"/>
    <s v="M"/>
    <s v="L00-L99"/>
    <n v="1"/>
    <x v="5"/>
  </r>
  <r>
    <x v="0"/>
    <s v="65-74"/>
    <x v="1"/>
    <s v="M"/>
    <s v="N00-N99"/>
    <n v="9"/>
    <x v="11"/>
  </r>
  <r>
    <x v="0"/>
    <s v="65-74"/>
    <x v="1"/>
    <s v="M"/>
    <s v="R00-R99"/>
    <n v="12"/>
    <x v="5"/>
  </r>
  <r>
    <x v="0"/>
    <s v="65-74"/>
    <x v="1"/>
    <s v="M"/>
    <s v="UNK"/>
    <n v="5"/>
    <x v="7"/>
  </r>
  <r>
    <x v="0"/>
    <s v="65-74"/>
    <x v="1"/>
    <s v="M"/>
    <s v="V01-Y98"/>
    <n v="19"/>
    <x v="6"/>
  </r>
  <r>
    <x v="0"/>
    <s v="75-84"/>
    <x v="1"/>
    <s v="F"/>
    <s v="A00-B99"/>
    <n v="23"/>
    <x v="0"/>
  </r>
  <r>
    <x v="0"/>
    <s v="75-84"/>
    <x v="1"/>
    <s v="F"/>
    <s v="C00-D48"/>
    <n v="176"/>
    <x v="1"/>
  </r>
  <r>
    <x v="0"/>
    <s v="75-84"/>
    <x v="1"/>
    <s v="F"/>
    <s v="D50-D89"/>
    <n v="3"/>
    <x v="5"/>
  </r>
  <r>
    <x v="0"/>
    <s v="75-84"/>
    <x v="1"/>
    <s v="F"/>
    <s v="E00-E90"/>
    <n v="25"/>
    <x v="2"/>
  </r>
  <r>
    <x v="0"/>
    <s v="75-84"/>
    <x v="1"/>
    <s v="F"/>
    <s v="F00-F99"/>
    <n v="48"/>
    <x v="10"/>
  </r>
  <r>
    <x v="0"/>
    <s v="75-84"/>
    <x v="1"/>
    <s v="F"/>
    <s v="G00-G99"/>
    <n v="41"/>
    <x v="3"/>
  </r>
  <r>
    <x v="0"/>
    <s v="75-84"/>
    <x v="1"/>
    <s v="F"/>
    <s v="I00-I99"/>
    <n v="282"/>
    <x v="8"/>
  </r>
  <r>
    <x v="0"/>
    <s v="75-84"/>
    <x v="1"/>
    <s v="F"/>
    <s v="J00-J99"/>
    <n v="55"/>
    <x v="4"/>
  </r>
  <r>
    <x v="0"/>
    <s v="75-84"/>
    <x v="1"/>
    <s v="F"/>
    <s v="K00-K93"/>
    <n v="29"/>
    <x v="9"/>
  </r>
  <r>
    <x v="0"/>
    <s v="75-84"/>
    <x v="1"/>
    <s v="F"/>
    <s v="L00-L99"/>
    <n v="3"/>
    <x v="5"/>
  </r>
  <r>
    <x v="0"/>
    <s v="75-84"/>
    <x v="1"/>
    <s v="F"/>
    <s v="M00-M99"/>
    <n v="7"/>
    <x v="5"/>
  </r>
  <r>
    <x v="0"/>
    <s v="75-84"/>
    <x v="1"/>
    <s v="F"/>
    <s v="N00-N99"/>
    <n v="23"/>
    <x v="11"/>
  </r>
  <r>
    <x v="0"/>
    <s v="75-84"/>
    <x v="1"/>
    <s v="F"/>
    <s v="R00-R99"/>
    <n v="29"/>
    <x v="5"/>
  </r>
  <r>
    <x v="0"/>
    <s v="75-84"/>
    <x v="1"/>
    <s v="F"/>
    <s v="UNK"/>
    <n v="7"/>
    <x v="7"/>
  </r>
  <r>
    <x v="0"/>
    <s v="75-84"/>
    <x v="1"/>
    <s v="F"/>
    <s v="V01-Y98"/>
    <n v="19"/>
    <x v="6"/>
  </r>
  <r>
    <x v="0"/>
    <s v="75-84"/>
    <x v="1"/>
    <s v="M"/>
    <s v="A00-B99"/>
    <n v="16"/>
    <x v="0"/>
  </r>
  <r>
    <x v="0"/>
    <s v="75-84"/>
    <x v="1"/>
    <s v="M"/>
    <s v="C00-D48"/>
    <n v="253"/>
    <x v="1"/>
  </r>
  <r>
    <x v="0"/>
    <s v="75-84"/>
    <x v="1"/>
    <s v="M"/>
    <s v="D50-D89"/>
    <n v="6"/>
    <x v="5"/>
  </r>
  <r>
    <x v="0"/>
    <s v="75-84"/>
    <x v="1"/>
    <s v="M"/>
    <s v="E00-E90"/>
    <n v="16"/>
    <x v="2"/>
  </r>
  <r>
    <x v="0"/>
    <s v="75-84"/>
    <x v="1"/>
    <s v="M"/>
    <s v="F00-F99"/>
    <n v="37"/>
    <x v="10"/>
  </r>
  <r>
    <x v="0"/>
    <s v="75-84"/>
    <x v="1"/>
    <s v="M"/>
    <s v="G00-G99"/>
    <n v="41"/>
    <x v="3"/>
  </r>
  <r>
    <x v="0"/>
    <s v="75-84"/>
    <x v="1"/>
    <s v="M"/>
    <s v="I00-I99"/>
    <n v="299"/>
    <x v="8"/>
  </r>
  <r>
    <x v="0"/>
    <s v="75-84"/>
    <x v="1"/>
    <s v="M"/>
    <s v="J00-J99"/>
    <n v="100"/>
    <x v="4"/>
  </r>
  <r>
    <x v="0"/>
    <s v="75-84"/>
    <x v="1"/>
    <s v="M"/>
    <s v="K00-K93"/>
    <n v="28"/>
    <x v="9"/>
  </r>
  <r>
    <x v="0"/>
    <s v="75-84"/>
    <x v="1"/>
    <s v="M"/>
    <s v="M00-M99"/>
    <n v="6"/>
    <x v="5"/>
  </r>
  <r>
    <x v="0"/>
    <s v="75-84"/>
    <x v="1"/>
    <s v="M"/>
    <s v="N00-N99"/>
    <n v="14"/>
    <x v="11"/>
  </r>
  <r>
    <x v="0"/>
    <s v="75-84"/>
    <x v="1"/>
    <s v="M"/>
    <s v="Q00-Q99"/>
    <n v="1"/>
    <x v="5"/>
  </r>
  <r>
    <x v="0"/>
    <s v="75-84"/>
    <x v="1"/>
    <s v="M"/>
    <s v="R00-R99"/>
    <n v="22"/>
    <x v="5"/>
  </r>
  <r>
    <x v="0"/>
    <s v="75-84"/>
    <x v="1"/>
    <s v="M"/>
    <s v="UNK"/>
    <n v="5"/>
    <x v="7"/>
  </r>
  <r>
    <x v="0"/>
    <s v="75-84"/>
    <x v="1"/>
    <s v="M"/>
    <s v="V01-Y98"/>
    <n v="22"/>
    <x v="6"/>
  </r>
  <r>
    <x v="0"/>
    <s v="85+"/>
    <x v="1"/>
    <s v="F"/>
    <s v="A00-B99"/>
    <n v="25"/>
    <x v="0"/>
  </r>
  <r>
    <x v="0"/>
    <s v="85+"/>
    <x v="1"/>
    <s v="F"/>
    <s v="C00-D48"/>
    <n v="142"/>
    <x v="1"/>
  </r>
  <r>
    <x v="0"/>
    <s v="85+"/>
    <x v="1"/>
    <s v="F"/>
    <s v="D50-D89"/>
    <n v="4"/>
    <x v="5"/>
  </r>
  <r>
    <x v="0"/>
    <s v="85+"/>
    <x v="1"/>
    <s v="F"/>
    <s v="E00-E90"/>
    <n v="35"/>
    <x v="2"/>
  </r>
  <r>
    <x v="0"/>
    <s v="85+"/>
    <x v="1"/>
    <s v="F"/>
    <s v="F00-F99"/>
    <n v="119"/>
    <x v="10"/>
  </r>
  <r>
    <x v="0"/>
    <s v="85+"/>
    <x v="1"/>
    <s v="F"/>
    <s v="G00-G99"/>
    <n v="51"/>
    <x v="3"/>
  </r>
  <r>
    <x v="0"/>
    <s v="85+"/>
    <x v="1"/>
    <s v="F"/>
    <s v="I00-I99"/>
    <n v="540"/>
    <x v="8"/>
  </r>
  <r>
    <x v="0"/>
    <s v="85+"/>
    <x v="1"/>
    <s v="F"/>
    <s v="J00-J99"/>
    <n v="107"/>
    <x v="4"/>
  </r>
  <r>
    <x v="0"/>
    <s v="85+"/>
    <x v="1"/>
    <s v="F"/>
    <s v="K00-K93"/>
    <n v="54"/>
    <x v="9"/>
  </r>
  <r>
    <x v="0"/>
    <s v="85+"/>
    <x v="1"/>
    <s v="F"/>
    <s v="L00-L99"/>
    <n v="11"/>
    <x v="5"/>
  </r>
  <r>
    <x v="0"/>
    <s v="85+"/>
    <x v="1"/>
    <s v="F"/>
    <s v="M00-M99"/>
    <n v="5"/>
    <x v="5"/>
  </r>
  <r>
    <x v="0"/>
    <s v="85+"/>
    <x v="1"/>
    <s v="F"/>
    <s v="N00-N99"/>
    <n v="22"/>
    <x v="11"/>
  </r>
  <r>
    <x v="0"/>
    <s v="85+"/>
    <x v="1"/>
    <s v="F"/>
    <s v="R00-R99"/>
    <n v="59"/>
    <x v="5"/>
  </r>
  <r>
    <x v="0"/>
    <s v="85+"/>
    <x v="1"/>
    <s v="F"/>
    <s v="UNK"/>
    <n v="12"/>
    <x v="7"/>
  </r>
  <r>
    <x v="0"/>
    <s v="85+"/>
    <x v="1"/>
    <s v="F"/>
    <s v="V01-Y98"/>
    <n v="33"/>
    <x v="6"/>
  </r>
  <r>
    <x v="0"/>
    <s v="85+"/>
    <x v="1"/>
    <s v="M"/>
    <s v="A00-B99"/>
    <n v="15"/>
    <x v="0"/>
  </r>
  <r>
    <x v="0"/>
    <s v="85+"/>
    <x v="1"/>
    <s v="M"/>
    <s v="C00-D48"/>
    <n v="123"/>
    <x v="1"/>
  </r>
  <r>
    <x v="0"/>
    <s v="85+"/>
    <x v="1"/>
    <s v="M"/>
    <s v="D50-D89"/>
    <n v="3"/>
    <x v="5"/>
  </r>
  <r>
    <x v="0"/>
    <s v="85+"/>
    <x v="1"/>
    <s v="M"/>
    <s v="E00-E90"/>
    <n v="15"/>
    <x v="2"/>
  </r>
  <r>
    <x v="0"/>
    <s v="85+"/>
    <x v="1"/>
    <s v="M"/>
    <s v="F00-F99"/>
    <n v="35"/>
    <x v="10"/>
  </r>
  <r>
    <x v="0"/>
    <s v="85+"/>
    <x v="1"/>
    <s v="M"/>
    <s v="G00-G99"/>
    <n v="17"/>
    <x v="3"/>
  </r>
  <r>
    <x v="0"/>
    <s v="85+"/>
    <x v="1"/>
    <s v="M"/>
    <s v="I00-I99"/>
    <n v="255"/>
    <x v="8"/>
  </r>
  <r>
    <x v="0"/>
    <s v="85+"/>
    <x v="1"/>
    <s v="M"/>
    <s v="J00-J99"/>
    <n v="88"/>
    <x v="4"/>
  </r>
  <r>
    <x v="0"/>
    <s v="85+"/>
    <x v="1"/>
    <s v="M"/>
    <s v="K00-K93"/>
    <n v="28"/>
    <x v="9"/>
  </r>
  <r>
    <x v="0"/>
    <s v="85+"/>
    <x v="1"/>
    <s v="M"/>
    <s v="M00-M99"/>
    <n v="3"/>
    <x v="5"/>
  </r>
  <r>
    <x v="0"/>
    <s v="85+"/>
    <x v="1"/>
    <s v="M"/>
    <s v="N00-N99"/>
    <n v="23"/>
    <x v="11"/>
  </r>
  <r>
    <x v="0"/>
    <s v="85+"/>
    <x v="1"/>
    <s v="M"/>
    <s v="R00-R99"/>
    <n v="21"/>
    <x v="5"/>
  </r>
  <r>
    <x v="0"/>
    <s v="85+"/>
    <x v="1"/>
    <s v="M"/>
    <s v="UNK"/>
    <n v="5"/>
    <x v="7"/>
  </r>
  <r>
    <x v="0"/>
    <s v="85+"/>
    <x v="1"/>
    <s v="M"/>
    <s v="V01-Y98"/>
    <n v="26"/>
    <x v="6"/>
  </r>
  <r>
    <x v="1"/>
    <s v="0-24"/>
    <x v="0"/>
    <s v="F"/>
    <s v="A00-B99"/>
    <n v="1"/>
    <x v="0"/>
  </r>
  <r>
    <x v="1"/>
    <s v="0-24"/>
    <x v="0"/>
    <s v="F"/>
    <s v="C00-D48"/>
    <n v="1"/>
    <x v="1"/>
  </r>
  <r>
    <x v="1"/>
    <s v="0-24"/>
    <x v="0"/>
    <s v="F"/>
    <s v="E00-E90"/>
    <n v="1"/>
    <x v="2"/>
  </r>
  <r>
    <x v="1"/>
    <s v="0-24"/>
    <x v="0"/>
    <s v="F"/>
    <s v="I00-I99"/>
    <n v="2"/>
    <x v="8"/>
  </r>
  <r>
    <x v="1"/>
    <s v="0-24"/>
    <x v="0"/>
    <s v="F"/>
    <s v="J00-J99"/>
    <n v="2"/>
    <x v="4"/>
  </r>
  <r>
    <x v="1"/>
    <s v="0-24"/>
    <x v="0"/>
    <s v="F"/>
    <s v="P00-P96"/>
    <n v="6"/>
    <x v="5"/>
  </r>
  <r>
    <x v="1"/>
    <s v="0-24"/>
    <x v="0"/>
    <s v="F"/>
    <s v="Q00-Q99"/>
    <n v="2"/>
    <x v="5"/>
  </r>
  <r>
    <x v="1"/>
    <s v="0-24"/>
    <x v="0"/>
    <s v="F"/>
    <s v="R00-R99"/>
    <n v="4"/>
    <x v="5"/>
  </r>
  <r>
    <x v="1"/>
    <s v="0-24"/>
    <x v="0"/>
    <s v="F"/>
    <s v="V01-Y98"/>
    <n v="3"/>
    <x v="6"/>
  </r>
  <r>
    <x v="1"/>
    <s v="0-24"/>
    <x v="0"/>
    <s v="M"/>
    <s v="C00-D48"/>
    <n v="2"/>
    <x v="1"/>
  </r>
  <r>
    <x v="1"/>
    <s v="0-24"/>
    <x v="0"/>
    <s v="M"/>
    <s v="G00-G99"/>
    <n v="2"/>
    <x v="3"/>
  </r>
  <r>
    <x v="1"/>
    <s v="0-24"/>
    <x v="0"/>
    <s v="M"/>
    <s v="I00-I99"/>
    <n v="1"/>
    <x v="8"/>
  </r>
  <r>
    <x v="1"/>
    <s v="0-24"/>
    <x v="0"/>
    <s v="M"/>
    <s v="K00-K93"/>
    <n v="1"/>
    <x v="9"/>
  </r>
  <r>
    <x v="1"/>
    <s v="0-24"/>
    <x v="0"/>
    <s v="M"/>
    <s v="P00-P96"/>
    <n v="6"/>
    <x v="5"/>
  </r>
  <r>
    <x v="1"/>
    <s v="0-24"/>
    <x v="0"/>
    <s v="M"/>
    <s v="Q00-Q99"/>
    <n v="2"/>
    <x v="5"/>
  </r>
  <r>
    <x v="1"/>
    <s v="0-24"/>
    <x v="0"/>
    <s v="M"/>
    <s v="R00-R99"/>
    <n v="2"/>
    <x v="5"/>
  </r>
  <r>
    <x v="1"/>
    <s v="0-24"/>
    <x v="0"/>
    <s v="M"/>
    <s v="V01-Y98"/>
    <n v="13"/>
    <x v="6"/>
  </r>
  <r>
    <x v="1"/>
    <s v="25-44"/>
    <x v="0"/>
    <s v="F"/>
    <s v="C00-D48"/>
    <n v="13"/>
    <x v="1"/>
  </r>
  <r>
    <x v="1"/>
    <s v="25-44"/>
    <x v="0"/>
    <s v="F"/>
    <s v="G00-G99"/>
    <n v="1"/>
    <x v="3"/>
  </r>
  <r>
    <x v="1"/>
    <s v="25-44"/>
    <x v="0"/>
    <s v="F"/>
    <s v="I00-I99"/>
    <n v="2"/>
    <x v="8"/>
  </r>
  <r>
    <x v="1"/>
    <s v="25-44"/>
    <x v="0"/>
    <s v="F"/>
    <s v="J00-J99"/>
    <n v="2"/>
    <x v="4"/>
  </r>
  <r>
    <x v="1"/>
    <s v="25-44"/>
    <x v="0"/>
    <s v="F"/>
    <s v="K00-K93"/>
    <n v="5"/>
    <x v="9"/>
  </r>
  <r>
    <x v="1"/>
    <s v="25-44"/>
    <x v="0"/>
    <s v="F"/>
    <s v="O00-O99"/>
    <n v="1"/>
    <x v="5"/>
  </r>
  <r>
    <x v="1"/>
    <s v="25-44"/>
    <x v="0"/>
    <s v="F"/>
    <s v="R00-R99"/>
    <n v="2"/>
    <x v="5"/>
  </r>
  <r>
    <x v="1"/>
    <s v="25-44"/>
    <x v="0"/>
    <s v="F"/>
    <s v="V01-Y98"/>
    <n v="15"/>
    <x v="6"/>
  </r>
  <r>
    <x v="1"/>
    <s v="25-44"/>
    <x v="0"/>
    <s v="M"/>
    <s v="C00-D48"/>
    <n v="11"/>
    <x v="1"/>
  </r>
  <r>
    <x v="1"/>
    <s v="25-44"/>
    <x v="0"/>
    <s v="M"/>
    <s v="E00-E90"/>
    <n v="1"/>
    <x v="2"/>
  </r>
  <r>
    <x v="1"/>
    <s v="25-44"/>
    <x v="0"/>
    <s v="M"/>
    <s v="G00-G99"/>
    <n v="5"/>
    <x v="3"/>
  </r>
  <r>
    <x v="1"/>
    <s v="25-44"/>
    <x v="0"/>
    <s v="M"/>
    <s v="I00-I99"/>
    <n v="9"/>
    <x v="8"/>
  </r>
  <r>
    <x v="1"/>
    <s v="25-44"/>
    <x v="0"/>
    <s v="M"/>
    <s v="K00-K93"/>
    <n v="2"/>
    <x v="9"/>
  </r>
  <r>
    <x v="1"/>
    <s v="25-44"/>
    <x v="0"/>
    <s v="M"/>
    <s v="R00-R99"/>
    <n v="5"/>
    <x v="5"/>
  </r>
  <r>
    <x v="1"/>
    <s v="25-44"/>
    <x v="0"/>
    <s v="M"/>
    <s v="V01-Y98"/>
    <n v="41"/>
    <x v="6"/>
  </r>
  <r>
    <x v="1"/>
    <s v="45-64"/>
    <x v="0"/>
    <s v="F"/>
    <s v="A00-B99"/>
    <n v="2"/>
    <x v="0"/>
  </r>
  <r>
    <x v="1"/>
    <s v="45-64"/>
    <x v="0"/>
    <s v="F"/>
    <s v="C00-D48"/>
    <n v="133"/>
    <x v="1"/>
  </r>
  <r>
    <x v="1"/>
    <s v="45-64"/>
    <x v="0"/>
    <s v="F"/>
    <s v="E00-E90"/>
    <n v="4"/>
    <x v="2"/>
  </r>
  <r>
    <x v="1"/>
    <s v="45-64"/>
    <x v="0"/>
    <s v="F"/>
    <s v="F00-F99"/>
    <n v="3"/>
    <x v="10"/>
  </r>
  <r>
    <x v="1"/>
    <s v="45-64"/>
    <x v="0"/>
    <s v="F"/>
    <s v="G00-G99"/>
    <n v="11"/>
    <x v="3"/>
  </r>
  <r>
    <x v="1"/>
    <s v="45-64"/>
    <x v="0"/>
    <s v="F"/>
    <s v="I00-I99"/>
    <n v="38"/>
    <x v="8"/>
  </r>
  <r>
    <x v="1"/>
    <s v="45-64"/>
    <x v="0"/>
    <s v="F"/>
    <s v="J00-J99"/>
    <n v="11"/>
    <x v="4"/>
  </r>
  <r>
    <x v="1"/>
    <s v="45-64"/>
    <x v="0"/>
    <s v="F"/>
    <s v="K00-K93"/>
    <n v="14"/>
    <x v="9"/>
  </r>
  <r>
    <x v="1"/>
    <s v="45-64"/>
    <x v="0"/>
    <s v="F"/>
    <s v="N00-N99"/>
    <n v="3"/>
    <x v="11"/>
  </r>
  <r>
    <x v="1"/>
    <s v="45-64"/>
    <x v="0"/>
    <s v="F"/>
    <s v="Q00-Q99"/>
    <n v="1"/>
    <x v="5"/>
  </r>
  <r>
    <x v="1"/>
    <s v="45-64"/>
    <x v="0"/>
    <s v="F"/>
    <s v="R00-R99"/>
    <n v="5"/>
    <x v="5"/>
  </r>
  <r>
    <x v="1"/>
    <s v="45-64"/>
    <x v="0"/>
    <s v="F"/>
    <s v="V01-Y98"/>
    <n v="25"/>
    <x v="6"/>
  </r>
  <r>
    <x v="1"/>
    <s v="45-64"/>
    <x v="0"/>
    <s v="M"/>
    <s v="A00-B99"/>
    <n v="3"/>
    <x v="0"/>
  </r>
  <r>
    <x v="1"/>
    <s v="45-64"/>
    <x v="0"/>
    <s v="M"/>
    <s v="C00-D48"/>
    <n v="165"/>
    <x v="1"/>
  </r>
  <r>
    <x v="1"/>
    <s v="45-64"/>
    <x v="0"/>
    <s v="M"/>
    <s v="E00-E90"/>
    <n v="6"/>
    <x v="2"/>
  </r>
  <r>
    <x v="1"/>
    <s v="45-64"/>
    <x v="0"/>
    <s v="M"/>
    <s v="F00-F99"/>
    <n v="8"/>
    <x v="10"/>
  </r>
  <r>
    <x v="1"/>
    <s v="45-64"/>
    <x v="0"/>
    <s v="M"/>
    <s v="G00-G99"/>
    <n v="8"/>
    <x v="3"/>
  </r>
  <r>
    <x v="1"/>
    <s v="45-64"/>
    <x v="0"/>
    <s v="M"/>
    <s v="I00-I99"/>
    <n v="91"/>
    <x v="8"/>
  </r>
  <r>
    <x v="1"/>
    <s v="45-64"/>
    <x v="0"/>
    <s v="M"/>
    <s v="J00-J99"/>
    <n v="23"/>
    <x v="4"/>
  </r>
  <r>
    <x v="1"/>
    <s v="45-64"/>
    <x v="0"/>
    <s v="M"/>
    <s v="K00-K93"/>
    <n v="24"/>
    <x v="9"/>
  </r>
  <r>
    <x v="1"/>
    <s v="45-64"/>
    <x v="0"/>
    <s v="M"/>
    <s v="L00-L99"/>
    <n v="1"/>
    <x v="5"/>
  </r>
  <r>
    <x v="1"/>
    <s v="45-64"/>
    <x v="0"/>
    <s v="M"/>
    <s v="M00-M99"/>
    <n v="2"/>
    <x v="5"/>
  </r>
  <r>
    <x v="1"/>
    <s v="45-64"/>
    <x v="0"/>
    <s v="M"/>
    <s v="N00-N99"/>
    <n v="2"/>
    <x v="11"/>
  </r>
  <r>
    <x v="1"/>
    <s v="45-64"/>
    <x v="0"/>
    <s v="M"/>
    <s v="P00-P96"/>
    <n v="1"/>
    <x v="5"/>
  </r>
  <r>
    <x v="1"/>
    <s v="45-64"/>
    <x v="0"/>
    <s v="M"/>
    <s v="R00-R99"/>
    <n v="21"/>
    <x v="5"/>
  </r>
  <r>
    <x v="1"/>
    <s v="45-64"/>
    <x v="0"/>
    <s v="M"/>
    <s v="V01-Y98"/>
    <n v="39"/>
    <x v="6"/>
  </r>
  <r>
    <x v="1"/>
    <s v="65-74"/>
    <x v="1"/>
    <s v="F"/>
    <s v="A00-B99"/>
    <n v="8"/>
    <x v="0"/>
  </r>
  <r>
    <x v="1"/>
    <s v="65-74"/>
    <x v="1"/>
    <s v="F"/>
    <s v="C00-D48"/>
    <n v="137"/>
    <x v="1"/>
  </r>
  <r>
    <x v="1"/>
    <s v="65-74"/>
    <x v="1"/>
    <s v="F"/>
    <s v="D50-D89"/>
    <n v="1"/>
    <x v="5"/>
  </r>
  <r>
    <x v="1"/>
    <s v="65-74"/>
    <x v="1"/>
    <s v="F"/>
    <s v="E00-E90"/>
    <n v="5"/>
    <x v="2"/>
  </r>
  <r>
    <x v="1"/>
    <s v="65-74"/>
    <x v="1"/>
    <s v="F"/>
    <s v="F00-F99"/>
    <n v="9"/>
    <x v="10"/>
  </r>
  <r>
    <x v="1"/>
    <s v="65-74"/>
    <x v="1"/>
    <s v="F"/>
    <s v="G00-G99"/>
    <n v="8"/>
    <x v="3"/>
  </r>
  <r>
    <x v="1"/>
    <s v="65-74"/>
    <x v="1"/>
    <s v="F"/>
    <s v="I00-I99"/>
    <n v="67"/>
    <x v="8"/>
  </r>
  <r>
    <x v="1"/>
    <s v="65-74"/>
    <x v="1"/>
    <s v="F"/>
    <s v="J00-J99"/>
    <n v="21"/>
    <x v="4"/>
  </r>
  <r>
    <x v="1"/>
    <s v="65-74"/>
    <x v="1"/>
    <s v="F"/>
    <s v="K00-K93"/>
    <n v="12"/>
    <x v="9"/>
  </r>
  <r>
    <x v="1"/>
    <s v="65-74"/>
    <x v="1"/>
    <s v="F"/>
    <s v="L00-L99"/>
    <n v="1"/>
    <x v="5"/>
  </r>
  <r>
    <x v="1"/>
    <s v="65-74"/>
    <x v="1"/>
    <s v="F"/>
    <s v="M00-M99"/>
    <n v="1"/>
    <x v="5"/>
  </r>
  <r>
    <x v="1"/>
    <s v="65-74"/>
    <x v="1"/>
    <s v="F"/>
    <s v="N00-N99"/>
    <n v="3"/>
    <x v="11"/>
  </r>
  <r>
    <x v="1"/>
    <s v="65-74"/>
    <x v="1"/>
    <s v="F"/>
    <s v="R00-R99"/>
    <n v="12"/>
    <x v="5"/>
  </r>
  <r>
    <x v="1"/>
    <s v="65-74"/>
    <x v="1"/>
    <s v="F"/>
    <s v="V01-Y98"/>
    <n v="10"/>
    <x v="6"/>
  </r>
  <r>
    <x v="1"/>
    <s v="65-74"/>
    <x v="1"/>
    <s v="M"/>
    <s v="A00-B99"/>
    <n v="9"/>
    <x v="0"/>
  </r>
  <r>
    <x v="1"/>
    <s v="65-74"/>
    <x v="1"/>
    <s v="M"/>
    <s v="C00-D48"/>
    <n v="209"/>
    <x v="1"/>
  </r>
  <r>
    <x v="1"/>
    <s v="65-74"/>
    <x v="1"/>
    <s v="M"/>
    <s v="D50-D89"/>
    <n v="2"/>
    <x v="5"/>
  </r>
  <r>
    <x v="1"/>
    <s v="65-74"/>
    <x v="1"/>
    <s v="M"/>
    <s v="E00-E90"/>
    <n v="7"/>
    <x v="2"/>
  </r>
  <r>
    <x v="1"/>
    <s v="65-74"/>
    <x v="1"/>
    <s v="M"/>
    <s v="F00-F99"/>
    <n v="9"/>
    <x v="10"/>
  </r>
  <r>
    <x v="1"/>
    <s v="65-74"/>
    <x v="1"/>
    <s v="M"/>
    <s v="G00-G99"/>
    <n v="25"/>
    <x v="3"/>
  </r>
  <r>
    <x v="1"/>
    <s v="65-74"/>
    <x v="1"/>
    <s v="M"/>
    <s v="I00-I99"/>
    <n v="153"/>
    <x v="8"/>
  </r>
  <r>
    <x v="1"/>
    <s v="65-74"/>
    <x v="1"/>
    <s v="M"/>
    <s v="J00-J99"/>
    <n v="48"/>
    <x v="4"/>
  </r>
  <r>
    <x v="1"/>
    <s v="65-74"/>
    <x v="1"/>
    <s v="M"/>
    <s v="K00-K93"/>
    <n v="20"/>
    <x v="9"/>
  </r>
  <r>
    <x v="1"/>
    <s v="65-74"/>
    <x v="1"/>
    <s v="M"/>
    <s v="M00-M99"/>
    <n v="1"/>
    <x v="5"/>
  </r>
  <r>
    <x v="1"/>
    <s v="65-74"/>
    <x v="1"/>
    <s v="M"/>
    <s v="N00-N99"/>
    <n v="3"/>
    <x v="11"/>
  </r>
  <r>
    <x v="1"/>
    <s v="65-74"/>
    <x v="1"/>
    <s v="M"/>
    <s v="R00-R99"/>
    <n v="21"/>
    <x v="5"/>
  </r>
  <r>
    <x v="1"/>
    <s v="65-74"/>
    <x v="1"/>
    <s v="M"/>
    <s v="V01-Y98"/>
    <n v="20"/>
    <x v="6"/>
  </r>
  <r>
    <x v="1"/>
    <s v="75-84"/>
    <x v="1"/>
    <s v="F"/>
    <s v="A00-B99"/>
    <n v="23"/>
    <x v="0"/>
  </r>
  <r>
    <x v="1"/>
    <s v="75-84"/>
    <x v="1"/>
    <s v="F"/>
    <s v="C00-D48"/>
    <n v="228"/>
    <x v="1"/>
  </r>
  <r>
    <x v="1"/>
    <s v="75-84"/>
    <x v="1"/>
    <s v="F"/>
    <s v="D50-D89"/>
    <n v="3"/>
    <x v="5"/>
  </r>
  <r>
    <x v="1"/>
    <s v="75-84"/>
    <x v="1"/>
    <s v="F"/>
    <s v="E00-E90"/>
    <n v="26"/>
    <x v="2"/>
  </r>
  <r>
    <x v="1"/>
    <s v="75-84"/>
    <x v="1"/>
    <s v="F"/>
    <s v="F00-F99"/>
    <n v="53"/>
    <x v="10"/>
  </r>
  <r>
    <x v="1"/>
    <s v="75-84"/>
    <x v="1"/>
    <s v="F"/>
    <s v="G00-G99"/>
    <n v="47"/>
    <x v="3"/>
  </r>
  <r>
    <x v="1"/>
    <s v="75-84"/>
    <x v="1"/>
    <s v="F"/>
    <s v="I00-I99"/>
    <n v="353"/>
    <x v="8"/>
  </r>
  <r>
    <x v="1"/>
    <s v="75-84"/>
    <x v="1"/>
    <s v="F"/>
    <s v="J00-J99"/>
    <n v="94"/>
    <x v="4"/>
  </r>
  <r>
    <x v="1"/>
    <s v="75-84"/>
    <x v="1"/>
    <s v="F"/>
    <s v="K00-K93"/>
    <n v="27"/>
    <x v="9"/>
  </r>
  <r>
    <x v="1"/>
    <s v="75-84"/>
    <x v="1"/>
    <s v="F"/>
    <s v="L00-L99"/>
    <n v="1"/>
    <x v="5"/>
  </r>
  <r>
    <x v="1"/>
    <s v="75-84"/>
    <x v="1"/>
    <s v="F"/>
    <s v="M00-M99"/>
    <n v="4"/>
    <x v="5"/>
  </r>
  <r>
    <x v="1"/>
    <s v="75-84"/>
    <x v="1"/>
    <s v="F"/>
    <s v="N00-N99"/>
    <n v="26"/>
    <x v="11"/>
  </r>
  <r>
    <x v="1"/>
    <s v="75-84"/>
    <x v="1"/>
    <s v="F"/>
    <s v="R00-R99"/>
    <n v="36"/>
    <x v="5"/>
  </r>
  <r>
    <x v="1"/>
    <s v="75-84"/>
    <x v="1"/>
    <s v="F"/>
    <s v="V01-Y98"/>
    <n v="27"/>
    <x v="6"/>
  </r>
  <r>
    <x v="1"/>
    <s v="75-84"/>
    <x v="1"/>
    <s v="M"/>
    <s v="A00-B99"/>
    <n v="18"/>
    <x v="0"/>
  </r>
  <r>
    <x v="1"/>
    <s v="75-84"/>
    <x v="1"/>
    <s v="M"/>
    <s v="C00-D48"/>
    <n v="308"/>
    <x v="1"/>
  </r>
  <r>
    <x v="1"/>
    <s v="75-84"/>
    <x v="1"/>
    <s v="M"/>
    <s v="D50-D89"/>
    <n v="4"/>
    <x v="5"/>
  </r>
  <r>
    <x v="1"/>
    <s v="75-84"/>
    <x v="1"/>
    <s v="M"/>
    <s v="E00-E90"/>
    <n v="15"/>
    <x v="2"/>
  </r>
  <r>
    <x v="1"/>
    <s v="75-84"/>
    <x v="1"/>
    <s v="M"/>
    <s v="F00-F99"/>
    <n v="31"/>
    <x v="10"/>
  </r>
  <r>
    <x v="1"/>
    <s v="75-84"/>
    <x v="1"/>
    <s v="M"/>
    <s v="G00-G99"/>
    <n v="42"/>
    <x v="3"/>
  </r>
  <r>
    <x v="1"/>
    <s v="75-84"/>
    <x v="1"/>
    <s v="M"/>
    <s v="I00-I99"/>
    <n v="298"/>
    <x v="8"/>
  </r>
  <r>
    <x v="1"/>
    <s v="75-84"/>
    <x v="1"/>
    <s v="M"/>
    <s v="J00-J99"/>
    <n v="134"/>
    <x v="4"/>
  </r>
  <r>
    <x v="1"/>
    <s v="75-84"/>
    <x v="1"/>
    <s v="M"/>
    <s v="K00-K93"/>
    <n v="31"/>
    <x v="9"/>
  </r>
  <r>
    <x v="1"/>
    <s v="75-84"/>
    <x v="1"/>
    <s v="M"/>
    <s v="L00-L99"/>
    <n v="3"/>
    <x v="5"/>
  </r>
  <r>
    <x v="1"/>
    <s v="75-84"/>
    <x v="1"/>
    <s v="M"/>
    <s v="M00-M99"/>
    <n v="2"/>
    <x v="5"/>
  </r>
  <r>
    <x v="1"/>
    <s v="75-84"/>
    <x v="1"/>
    <s v="M"/>
    <s v="N00-N99"/>
    <n v="21"/>
    <x v="11"/>
  </r>
  <r>
    <x v="1"/>
    <s v="75-84"/>
    <x v="1"/>
    <s v="M"/>
    <s v="R00-R99"/>
    <n v="33"/>
    <x v="5"/>
  </r>
  <r>
    <x v="1"/>
    <s v="75-84"/>
    <x v="1"/>
    <s v="M"/>
    <s v="V01-Y98"/>
    <n v="30"/>
    <x v="6"/>
  </r>
  <r>
    <x v="1"/>
    <s v="85+"/>
    <x v="1"/>
    <s v="F"/>
    <s v="A00-B99"/>
    <n v="38"/>
    <x v="0"/>
  </r>
  <r>
    <x v="1"/>
    <s v="85+"/>
    <x v="1"/>
    <s v="F"/>
    <s v="C00-D48"/>
    <n v="158"/>
    <x v="1"/>
  </r>
  <r>
    <x v="1"/>
    <s v="85+"/>
    <x v="1"/>
    <s v="F"/>
    <s v="D50-D89"/>
    <n v="5"/>
    <x v="5"/>
  </r>
  <r>
    <x v="1"/>
    <s v="85+"/>
    <x v="1"/>
    <s v="F"/>
    <s v="E00-E90"/>
    <n v="43"/>
    <x v="2"/>
  </r>
  <r>
    <x v="1"/>
    <s v="85+"/>
    <x v="1"/>
    <s v="F"/>
    <s v="F00-F99"/>
    <n v="102"/>
    <x v="10"/>
  </r>
  <r>
    <x v="1"/>
    <s v="85+"/>
    <x v="1"/>
    <s v="F"/>
    <s v="G00-G99"/>
    <n v="50"/>
    <x v="3"/>
  </r>
  <r>
    <x v="1"/>
    <s v="85+"/>
    <x v="1"/>
    <s v="F"/>
    <s v="I00-I99"/>
    <n v="565"/>
    <x v="8"/>
  </r>
  <r>
    <x v="1"/>
    <s v="85+"/>
    <x v="1"/>
    <s v="F"/>
    <s v="J00-J99"/>
    <n v="135"/>
    <x v="4"/>
  </r>
  <r>
    <x v="1"/>
    <s v="85+"/>
    <x v="1"/>
    <s v="F"/>
    <s v="K00-K93"/>
    <n v="52"/>
    <x v="9"/>
  </r>
  <r>
    <x v="1"/>
    <s v="85+"/>
    <x v="1"/>
    <s v="F"/>
    <s v="L00-L99"/>
    <n v="8"/>
    <x v="5"/>
  </r>
  <r>
    <x v="1"/>
    <s v="85+"/>
    <x v="1"/>
    <s v="F"/>
    <s v="M00-M99"/>
    <n v="2"/>
    <x v="5"/>
  </r>
  <r>
    <x v="1"/>
    <s v="85+"/>
    <x v="1"/>
    <s v="F"/>
    <s v="N00-N99"/>
    <n v="45"/>
    <x v="11"/>
  </r>
  <r>
    <x v="1"/>
    <s v="85+"/>
    <x v="1"/>
    <s v="F"/>
    <s v="R00-R99"/>
    <n v="76"/>
    <x v="5"/>
  </r>
  <r>
    <x v="1"/>
    <s v="85+"/>
    <x v="1"/>
    <s v="F"/>
    <s v="V01-Y98"/>
    <n v="42"/>
    <x v="6"/>
  </r>
  <r>
    <x v="1"/>
    <s v="85+"/>
    <x v="1"/>
    <s v="M"/>
    <s v="A00-B99"/>
    <n v="14"/>
    <x v="0"/>
  </r>
  <r>
    <x v="1"/>
    <s v="85+"/>
    <x v="1"/>
    <s v="M"/>
    <s v="C00-D48"/>
    <n v="134"/>
    <x v="1"/>
  </r>
  <r>
    <x v="1"/>
    <s v="85+"/>
    <x v="1"/>
    <s v="M"/>
    <s v="D50-D89"/>
    <n v="3"/>
    <x v="5"/>
  </r>
  <r>
    <x v="1"/>
    <s v="85+"/>
    <x v="1"/>
    <s v="M"/>
    <s v="E00-E90"/>
    <n v="6"/>
    <x v="2"/>
  </r>
  <r>
    <x v="1"/>
    <s v="85+"/>
    <x v="1"/>
    <s v="M"/>
    <s v="F00-F99"/>
    <n v="34"/>
    <x v="10"/>
  </r>
  <r>
    <x v="1"/>
    <s v="85+"/>
    <x v="1"/>
    <s v="M"/>
    <s v="G00-G99"/>
    <n v="25"/>
    <x v="3"/>
  </r>
  <r>
    <x v="1"/>
    <s v="85+"/>
    <x v="1"/>
    <s v="M"/>
    <s v="I00-I99"/>
    <n v="287"/>
    <x v="8"/>
  </r>
  <r>
    <x v="1"/>
    <s v="85+"/>
    <x v="1"/>
    <s v="M"/>
    <s v="J00-J99"/>
    <n v="122"/>
    <x v="4"/>
  </r>
  <r>
    <x v="1"/>
    <s v="85+"/>
    <x v="1"/>
    <s v="M"/>
    <s v="K00-K93"/>
    <n v="22"/>
    <x v="9"/>
  </r>
  <r>
    <x v="1"/>
    <s v="85+"/>
    <x v="1"/>
    <s v="M"/>
    <s v="L00-L99"/>
    <n v="1"/>
    <x v="5"/>
  </r>
  <r>
    <x v="1"/>
    <s v="85+"/>
    <x v="1"/>
    <s v="M"/>
    <s v="M00-M99"/>
    <n v="1"/>
    <x v="5"/>
  </r>
  <r>
    <x v="1"/>
    <s v="85+"/>
    <x v="1"/>
    <s v="M"/>
    <s v="N00-N99"/>
    <n v="20"/>
    <x v="11"/>
  </r>
  <r>
    <x v="1"/>
    <s v="85+"/>
    <x v="1"/>
    <s v="M"/>
    <s v="R00-R99"/>
    <n v="40"/>
    <x v="5"/>
  </r>
  <r>
    <x v="1"/>
    <s v="85+"/>
    <x v="1"/>
    <s v="M"/>
    <s v="V01-Y98"/>
    <n v="31"/>
    <x v="6"/>
  </r>
  <r>
    <x v="2"/>
    <s v="0-24"/>
    <x v="0"/>
    <s v="F"/>
    <s v="C00-D48"/>
    <n v="4"/>
    <x v="1"/>
  </r>
  <r>
    <x v="2"/>
    <s v="0-24"/>
    <x v="0"/>
    <s v="F"/>
    <s v="E00-E90"/>
    <n v="1"/>
    <x v="2"/>
  </r>
  <r>
    <x v="2"/>
    <s v="0-24"/>
    <x v="0"/>
    <s v="F"/>
    <s v="G00-G99"/>
    <n v="1"/>
    <x v="3"/>
  </r>
  <r>
    <x v="2"/>
    <s v="0-24"/>
    <x v="0"/>
    <s v="F"/>
    <s v="I00-I99"/>
    <n v="2"/>
    <x v="8"/>
  </r>
  <r>
    <x v="2"/>
    <s v="0-24"/>
    <x v="0"/>
    <s v="F"/>
    <s v="J00-J99"/>
    <n v="3"/>
    <x v="4"/>
  </r>
  <r>
    <x v="2"/>
    <s v="0-24"/>
    <x v="0"/>
    <s v="F"/>
    <s v="K00-K93"/>
    <n v="1"/>
    <x v="9"/>
  </r>
  <r>
    <x v="2"/>
    <s v="0-24"/>
    <x v="0"/>
    <s v="F"/>
    <s v="P00-P96"/>
    <n v="3"/>
    <x v="5"/>
  </r>
  <r>
    <x v="2"/>
    <s v="0-24"/>
    <x v="0"/>
    <s v="F"/>
    <s v="Q00-Q99"/>
    <n v="4"/>
    <x v="5"/>
  </r>
  <r>
    <x v="2"/>
    <s v="0-24"/>
    <x v="0"/>
    <s v="F"/>
    <s v="V01-Y98"/>
    <n v="5"/>
    <x v="6"/>
  </r>
  <r>
    <x v="2"/>
    <s v="0-24"/>
    <x v="0"/>
    <s v="M"/>
    <s v="A00-B99"/>
    <n v="2"/>
    <x v="0"/>
  </r>
  <r>
    <x v="2"/>
    <s v="0-24"/>
    <x v="0"/>
    <s v="M"/>
    <s v="C00-D48"/>
    <n v="3"/>
    <x v="1"/>
  </r>
  <r>
    <x v="2"/>
    <s v="0-24"/>
    <x v="0"/>
    <s v="M"/>
    <s v="E00-E90"/>
    <n v="1"/>
    <x v="2"/>
  </r>
  <r>
    <x v="2"/>
    <s v="0-24"/>
    <x v="0"/>
    <s v="M"/>
    <s v="G00-G99"/>
    <n v="1"/>
    <x v="3"/>
  </r>
  <r>
    <x v="2"/>
    <s v="0-24"/>
    <x v="0"/>
    <s v="M"/>
    <s v="I00-I99"/>
    <n v="1"/>
    <x v="8"/>
  </r>
  <r>
    <x v="2"/>
    <s v="0-24"/>
    <x v="0"/>
    <s v="M"/>
    <s v="P00-P96"/>
    <n v="7"/>
    <x v="5"/>
  </r>
  <r>
    <x v="2"/>
    <s v="0-24"/>
    <x v="0"/>
    <s v="M"/>
    <s v="Q00-Q99"/>
    <n v="5"/>
    <x v="5"/>
  </r>
  <r>
    <x v="2"/>
    <s v="0-24"/>
    <x v="0"/>
    <s v="M"/>
    <s v="R00-R99"/>
    <n v="3"/>
    <x v="5"/>
  </r>
  <r>
    <x v="2"/>
    <s v="0-24"/>
    <x v="0"/>
    <s v="M"/>
    <s v="V01-Y98"/>
    <n v="15"/>
    <x v="6"/>
  </r>
  <r>
    <x v="2"/>
    <s v="25-44"/>
    <x v="0"/>
    <s v="F"/>
    <s v="C00-D48"/>
    <n v="11"/>
    <x v="1"/>
  </r>
  <r>
    <x v="2"/>
    <s v="25-44"/>
    <x v="0"/>
    <s v="F"/>
    <s v="G00-G99"/>
    <n v="2"/>
    <x v="3"/>
  </r>
  <r>
    <x v="2"/>
    <s v="25-44"/>
    <x v="0"/>
    <s v="F"/>
    <s v="I00-I99"/>
    <n v="4"/>
    <x v="8"/>
  </r>
  <r>
    <x v="2"/>
    <s v="25-44"/>
    <x v="0"/>
    <s v="F"/>
    <s v="K00-K93"/>
    <n v="2"/>
    <x v="9"/>
  </r>
  <r>
    <x v="2"/>
    <s v="25-44"/>
    <x v="0"/>
    <s v="F"/>
    <s v="P00-P96"/>
    <n v="1"/>
    <x v="5"/>
  </r>
  <r>
    <x v="2"/>
    <s v="25-44"/>
    <x v="0"/>
    <s v="F"/>
    <s v="R00-R99"/>
    <n v="1"/>
    <x v="5"/>
  </r>
  <r>
    <x v="2"/>
    <s v="25-44"/>
    <x v="0"/>
    <s v="F"/>
    <s v="V01-Y98"/>
    <n v="10"/>
    <x v="6"/>
  </r>
  <r>
    <x v="2"/>
    <s v="25-44"/>
    <x v="0"/>
    <s v="M"/>
    <s v="C00-D48"/>
    <n v="6"/>
    <x v="1"/>
  </r>
  <r>
    <x v="2"/>
    <s v="25-44"/>
    <x v="0"/>
    <s v="M"/>
    <s v="E00-E90"/>
    <n v="3"/>
    <x v="2"/>
  </r>
  <r>
    <x v="2"/>
    <s v="25-44"/>
    <x v="0"/>
    <s v="M"/>
    <s v="G00-G99"/>
    <n v="3"/>
    <x v="3"/>
  </r>
  <r>
    <x v="2"/>
    <s v="25-44"/>
    <x v="0"/>
    <s v="M"/>
    <s v="I00-I99"/>
    <n v="12"/>
    <x v="8"/>
  </r>
  <r>
    <x v="2"/>
    <s v="25-44"/>
    <x v="0"/>
    <s v="M"/>
    <s v="J00-J99"/>
    <n v="1"/>
    <x v="4"/>
  </r>
  <r>
    <x v="2"/>
    <s v="25-44"/>
    <x v="0"/>
    <s v="M"/>
    <s v="K00-K93"/>
    <n v="5"/>
    <x v="9"/>
  </r>
  <r>
    <x v="2"/>
    <s v="25-44"/>
    <x v="0"/>
    <s v="M"/>
    <s v="N00-N99"/>
    <n v="1"/>
    <x v="11"/>
  </r>
  <r>
    <x v="2"/>
    <s v="25-44"/>
    <x v="0"/>
    <s v="M"/>
    <s v="P00-P96"/>
    <n v="1"/>
    <x v="5"/>
  </r>
  <r>
    <x v="2"/>
    <s v="25-44"/>
    <x v="0"/>
    <s v="M"/>
    <s v="Q00-Q99"/>
    <n v="2"/>
    <x v="5"/>
  </r>
  <r>
    <x v="2"/>
    <s v="25-44"/>
    <x v="0"/>
    <s v="M"/>
    <s v="R00-R99"/>
    <n v="5"/>
    <x v="5"/>
  </r>
  <r>
    <x v="2"/>
    <s v="25-44"/>
    <x v="0"/>
    <s v="M"/>
    <s v="V01-Y98"/>
    <n v="36"/>
    <x v="6"/>
  </r>
  <r>
    <x v="2"/>
    <s v="45-64"/>
    <x v="0"/>
    <s v="F"/>
    <s v="A00-B99"/>
    <n v="5"/>
    <x v="0"/>
  </r>
  <r>
    <x v="2"/>
    <s v="45-64"/>
    <x v="0"/>
    <s v="F"/>
    <s v="C00-D48"/>
    <n v="157"/>
    <x v="1"/>
  </r>
  <r>
    <x v="2"/>
    <s v="45-64"/>
    <x v="0"/>
    <s v="F"/>
    <s v="E00-E90"/>
    <n v="5"/>
    <x v="2"/>
  </r>
  <r>
    <x v="2"/>
    <s v="45-64"/>
    <x v="0"/>
    <s v="F"/>
    <s v="F00-F99"/>
    <n v="6"/>
    <x v="10"/>
  </r>
  <r>
    <x v="2"/>
    <s v="45-64"/>
    <x v="0"/>
    <s v="F"/>
    <s v="G00-G99"/>
    <n v="8"/>
    <x v="3"/>
  </r>
  <r>
    <x v="2"/>
    <s v="45-64"/>
    <x v="0"/>
    <s v="F"/>
    <s v="I00-I99"/>
    <n v="38"/>
    <x v="8"/>
  </r>
  <r>
    <x v="2"/>
    <s v="45-64"/>
    <x v="0"/>
    <s v="F"/>
    <s v="J00-J99"/>
    <n v="21"/>
    <x v="4"/>
  </r>
  <r>
    <x v="2"/>
    <s v="45-64"/>
    <x v="0"/>
    <s v="F"/>
    <s v="K00-K93"/>
    <n v="17"/>
    <x v="9"/>
  </r>
  <r>
    <x v="2"/>
    <s v="45-64"/>
    <x v="0"/>
    <s v="F"/>
    <s v="M00-M99"/>
    <n v="1"/>
    <x v="5"/>
  </r>
  <r>
    <x v="2"/>
    <s v="45-64"/>
    <x v="0"/>
    <s v="F"/>
    <s v="N00-N99"/>
    <n v="2"/>
    <x v="11"/>
  </r>
  <r>
    <x v="2"/>
    <s v="45-64"/>
    <x v="0"/>
    <s v="F"/>
    <s v="Q00-Q99"/>
    <n v="1"/>
    <x v="5"/>
  </r>
  <r>
    <x v="2"/>
    <s v="45-64"/>
    <x v="0"/>
    <s v="F"/>
    <s v="R00-R99"/>
    <n v="9"/>
    <x v="5"/>
  </r>
  <r>
    <x v="2"/>
    <s v="45-64"/>
    <x v="0"/>
    <s v="F"/>
    <s v="V01-Y98"/>
    <n v="25"/>
    <x v="6"/>
  </r>
  <r>
    <x v="2"/>
    <s v="45-64"/>
    <x v="0"/>
    <s v="M"/>
    <s v="A00-B99"/>
    <n v="7"/>
    <x v="0"/>
  </r>
  <r>
    <x v="2"/>
    <s v="45-64"/>
    <x v="0"/>
    <s v="M"/>
    <s v="C00-D48"/>
    <n v="176"/>
    <x v="1"/>
  </r>
  <r>
    <x v="2"/>
    <s v="45-64"/>
    <x v="0"/>
    <s v="M"/>
    <s v="E00-E90"/>
    <n v="11"/>
    <x v="2"/>
  </r>
  <r>
    <x v="2"/>
    <s v="45-64"/>
    <x v="0"/>
    <s v="M"/>
    <s v="F00-F99"/>
    <n v="5"/>
    <x v="10"/>
  </r>
  <r>
    <x v="2"/>
    <s v="45-64"/>
    <x v="0"/>
    <s v="M"/>
    <s v="G00-G99"/>
    <n v="9"/>
    <x v="3"/>
  </r>
  <r>
    <x v="2"/>
    <s v="45-64"/>
    <x v="0"/>
    <s v="M"/>
    <s v="I00-I99"/>
    <n v="105"/>
    <x v="8"/>
  </r>
  <r>
    <x v="2"/>
    <s v="45-64"/>
    <x v="0"/>
    <s v="M"/>
    <s v="J00-J99"/>
    <n v="20"/>
    <x v="4"/>
  </r>
  <r>
    <x v="2"/>
    <s v="45-64"/>
    <x v="0"/>
    <s v="M"/>
    <s v="K00-K93"/>
    <n v="29"/>
    <x v="9"/>
  </r>
  <r>
    <x v="2"/>
    <s v="45-64"/>
    <x v="0"/>
    <s v="M"/>
    <s v="L00-L99"/>
    <n v="1"/>
    <x v="5"/>
  </r>
  <r>
    <x v="2"/>
    <s v="45-64"/>
    <x v="0"/>
    <s v="M"/>
    <s v="M00-M99"/>
    <n v="2"/>
    <x v="5"/>
  </r>
  <r>
    <x v="2"/>
    <s v="45-64"/>
    <x v="0"/>
    <s v="M"/>
    <s v="N00-N99"/>
    <n v="1"/>
    <x v="11"/>
  </r>
  <r>
    <x v="2"/>
    <s v="45-64"/>
    <x v="0"/>
    <s v="M"/>
    <s v="Q00-Q99"/>
    <n v="3"/>
    <x v="5"/>
  </r>
  <r>
    <x v="2"/>
    <s v="45-64"/>
    <x v="0"/>
    <s v="M"/>
    <s v="R00-R99"/>
    <n v="31"/>
    <x v="5"/>
  </r>
  <r>
    <x v="2"/>
    <s v="45-64"/>
    <x v="0"/>
    <s v="M"/>
    <s v="V01-Y98"/>
    <n v="54"/>
    <x v="6"/>
  </r>
  <r>
    <x v="2"/>
    <s v="65-74"/>
    <x v="1"/>
    <s v="F"/>
    <s v="A00-B99"/>
    <n v="8"/>
    <x v="0"/>
  </r>
  <r>
    <x v="2"/>
    <s v="65-74"/>
    <x v="1"/>
    <s v="F"/>
    <s v="C00-D48"/>
    <n v="122"/>
    <x v="1"/>
  </r>
  <r>
    <x v="2"/>
    <s v="65-74"/>
    <x v="1"/>
    <s v="F"/>
    <s v="E00-E90"/>
    <n v="7"/>
    <x v="2"/>
  </r>
  <r>
    <x v="2"/>
    <s v="65-74"/>
    <x v="1"/>
    <s v="F"/>
    <s v="F00-F99"/>
    <n v="4"/>
    <x v="10"/>
  </r>
  <r>
    <x v="2"/>
    <s v="65-74"/>
    <x v="1"/>
    <s v="F"/>
    <s v="G00-G99"/>
    <n v="16"/>
    <x v="3"/>
  </r>
  <r>
    <x v="2"/>
    <s v="65-74"/>
    <x v="1"/>
    <s v="F"/>
    <s v="I00-I99"/>
    <n v="58"/>
    <x v="8"/>
  </r>
  <r>
    <x v="2"/>
    <s v="65-74"/>
    <x v="1"/>
    <s v="F"/>
    <s v="J00-J99"/>
    <n v="27"/>
    <x v="4"/>
  </r>
  <r>
    <x v="2"/>
    <s v="65-74"/>
    <x v="1"/>
    <s v="F"/>
    <s v="K00-K93"/>
    <n v="15"/>
    <x v="9"/>
  </r>
  <r>
    <x v="2"/>
    <s v="65-74"/>
    <x v="1"/>
    <s v="F"/>
    <s v="L00-L99"/>
    <n v="1"/>
    <x v="5"/>
  </r>
  <r>
    <x v="2"/>
    <s v="65-74"/>
    <x v="1"/>
    <s v="F"/>
    <s v="M00-M99"/>
    <n v="1"/>
    <x v="5"/>
  </r>
  <r>
    <x v="2"/>
    <s v="65-74"/>
    <x v="1"/>
    <s v="F"/>
    <s v="N00-N99"/>
    <n v="4"/>
    <x v="11"/>
  </r>
  <r>
    <x v="2"/>
    <s v="65-74"/>
    <x v="1"/>
    <s v="F"/>
    <s v="R00-R99"/>
    <n v="9"/>
    <x v="5"/>
  </r>
  <r>
    <x v="2"/>
    <s v="65-74"/>
    <x v="1"/>
    <s v="F"/>
    <s v="V01-Y98"/>
    <n v="11"/>
    <x v="6"/>
  </r>
  <r>
    <x v="2"/>
    <s v="65-74"/>
    <x v="1"/>
    <s v="M"/>
    <s v="A00-B99"/>
    <n v="6"/>
    <x v="0"/>
  </r>
  <r>
    <x v="2"/>
    <s v="65-74"/>
    <x v="1"/>
    <s v="M"/>
    <s v="C00-D48"/>
    <n v="221"/>
    <x v="1"/>
  </r>
  <r>
    <x v="2"/>
    <s v="65-74"/>
    <x v="1"/>
    <s v="M"/>
    <s v="D50-D89"/>
    <n v="1"/>
    <x v="5"/>
  </r>
  <r>
    <x v="2"/>
    <s v="65-74"/>
    <x v="1"/>
    <s v="M"/>
    <s v="E00-E90"/>
    <n v="9"/>
    <x v="2"/>
  </r>
  <r>
    <x v="2"/>
    <s v="65-74"/>
    <x v="1"/>
    <s v="M"/>
    <s v="F00-F99"/>
    <n v="10"/>
    <x v="10"/>
  </r>
  <r>
    <x v="2"/>
    <s v="65-74"/>
    <x v="1"/>
    <s v="M"/>
    <s v="G00-G99"/>
    <n v="22"/>
    <x v="3"/>
  </r>
  <r>
    <x v="2"/>
    <s v="65-74"/>
    <x v="1"/>
    <s v="M"/>
    <s v="I00-I99"/>
    <n v="117"/>
    <x v="8"/>
  </r>
  <r>
    <x v="2"/>
    <s v="65-74"/>
    <x v="1"/>
    <s v="M"/>
    <s v="J00-J99"/>
    <n v="49"/>
    <x v="4"/>
  </r>
  <r>
    <x v="2"/>
    <s v="65-74"/>
    <x v="1"/>
    <s v="M"/>
    <s v="K00-K93"/>
    <n v="22"/>
    <x v="9"/>
  </r>
  <r>
    <x v="2"/>
    <s v="65-74"/>
    <x v="1"/>
    <s v="M"/>
    <s v="L00-L99"/>
    <n v="1"/>
    <x v="5"/>
  </r>
  <r>
    <x v="2"/>
    <s v="65-74"/>
    <x v="1"/>
    <s v="M"/>
    <s v="M00-M99"/>
    <n v="3"/>
    <x v="5"/>
  </r>
  <r>
    <x v="2"/>
    <s v="65-74"/>
    <x v="1"/>
    <s v="M"/>
    <s v="N00-N99"/>
    <n v="7"/>
    <x v="11"/>
  </r>
  <r>
    <x v="2"/>
    <s v="65-74"/>
    <x v="1"/>
    <s v="M"/>
    <s v="R00-R99"/>
    <n v="12"/>
    <x v="5"/>
  </r>
  <r>
    <x v="2"/>
    <s v="65-74"/>
    <x v="1"/>
    <s v="M"/>
    <s v="V01-Y98"/>
    <n v="24"/>
    <x v="6"/>
  </r>
  <r>
    <x v="2"/>
    <s v="75-84"/>
    <x v="1"/>
    <s v="F"/>
    <s v="A00-B99"/>
    <n v="23"/>
    <x v="0"/>
  </r>
  <r>
    <x v="2"/>
    <s v="75-84"/>
    <x v="1"/>
    <s v="F"/>
    <s v="C00-D48"/>
    <n v="190"/>
    <x v="1"/>
  </r>
  <r>
    <x v="2"/>
    <s v="75-84"/>
    <x v="1"/>
    <s v="F"/>
    <s v="D50-D89"/>
    <n v="5"/>
    <x v="5"/>
  </r>
  <r>
    <x v="2"/>
    <s v="75-84"/>
    <x v="1"/>
    <s v="F"/>
    <s v="E00-E90"/>
    <n v="30"/>
    <x v="2"/>
  </r>
  <r>
    <x v="2"/>
    <s v="75-84"/>
    <x v="1"/>
    <s v="F"/>
    <s v="F00-F99"/>
    <n v="49"/>
    <x v="10"/>
  </r>
  <r>
    <x v="2"/>
    <s v="75-84"/>
    <x v="1"/>
    <s v="F"/>
    <s v="G00-G99"/>
    <n v="47"/>
    <x v="3"/>
  </r>
  <r>
    <x v="2"/>
    <s v="75-84"/>
    <x v="1"/>
    <s v="F"/>
    <s v="I00-I99"/>
    <n v="282"/>
    <x v="8"/>
  </r>
  <r>
    <x v="2"/>
    <s v="75-84"/>
    <x v="1"/>
    <s v="F"/>
    <s v="J00-J99"/>
    <n v="85"/>
    <x v="4"/>
  </r>
  <r>
    <x v="2"/>
    <s v="75-84"/>
    <x v="1"/>
    <s v="F"/>
    <s v="K00-K93"/>
    <n v="34"/>
    <x v="9"/>
  </r>
  <r>
    <x v="2"/>
    <s v="75-84"/>
    <x v="1"/>
    <s v="F"/>
    <s v="M00-M99"/>
    <n v="4"/>
    <x v="5"/>
  </r>
  <r>
    <x v="2"/>
    <s v="75-84"/>
    <x v="1"/>
    <s v="F"/>
    <s v="N00-N99"/>
    <n v="23"/>
    <x v="11"/>
  </r>
  <r>
    <x v="2"/>
    <s v="75-84"/>
    <x v="1"/>
    <s v="F"/>
    <s v="R00-R99"/>
    <n v="37"/>
    <x v="5"/>
  </r>
  <r>
    <x v="2"/>
    <s v="75-84"/>
    <x v="1"/>
    <s v="F"/>
    <s v="V01-Y98"/>
    <n v="24"/>
    <x v="6"/>
  </r>
  <r>
    <x v="2"/>
    <s v="75-84"/>
    <x v="1"/>
    <s v="M"/>
    <s v="A00-B99"/>
    <n v="9"/>
    <x v="0"/>
  </r>
  <r>
    <x v="2"/>
    <s v="75-84"/>
    <x v="1"/>
    <s v="M"/>
    <s v="C00-D48"/>
    <n v="291"/>
    <x v="1"/>
  </r>
  <r>
    <x v="2"/>
    <s v="75-84"/>
    <x v="1"/>
    <s v="M"/>
    <s v="D50-D89"/>
    <n v="3"/>
    <x v="5"/>
  </r>
  <r>
    <x v="2"/>
    <s v="75-84"/>
    <x v="1"/>
    <s v="M"/>
    <s v="E00-E90"/>
    <n v="14"/>
    <x v="2"/>
  </r>
  <r>
    <x v="2"/>
    <s v="75-84"/>
    <x v="1"/>
    <s v="M"/>
    <s v="F00-F99"/>
    <n v="36"/>
    <x v="10"/>
  </r>
  <r>
    <x v="2"/>
    <s v="75-84"/>
    <x v="1"/>
    <s v="M"/>
    <s v="G00-G99"/>
    <n v="50"/>
    <x v="3"/>
  </r>
  <r>
    <x v="2"/>
    <s v="75-84"/>
    <x v="1"/>
    <s v="M"/>
    <s v="I00-I99"/>
    <n v="286"/>
    <x v="8"/>
  </r>
  <r>
    <x v="2"/>
    <s v="75-84"/>
    <x v="1"/>
    <s v="M"/>
    <s v="J00-J99"/>
    <n v="151"/>
    <x v="4"/>
  </r>
  <r>
    <x v="2"/>
    <s v="75-84"/>
    <x v="1"/>
    <s v="M"/>
    <s v="K00-K93"/>
    <n v="29"/>
    <x v="9"/>
  </r>
  <r>
    <x v="2"/>
    <s v="75-84"/>
    <x v="1"/>
    <s v="M"/>
    <s v="L00-L99"/>
    <n v="3"/>
    <x v="5"/>
  </r>
  <r>
    <x v="2"/>
    <s v="75-84"/>
    <x v="1"/>
    <s v="M"/>
    <s v="M00-M99"/>
    <n v="3"/>
    <x v="5"/>
  </r>
  <r>
    <x v="2"/>
    <s v="75-84"/>
    <x v="1"/>
    <s v="M"/>
    <s v="N00-N99"/>
    <n v="25"/>
    <x v="11"/>
  </r>
  <r>
    <x v="2"/>
    <s v="75-84"/>
    <x v="1"/>
    <s v="M"/>
    <s v="R00-R99"/>
    <n v="34"/>
    <x v="5"/>
  </r>
  <r>
    <x v="2"/>
    <s v="75-84"/>
    <x v="1"/>
    <s v="M"/>
    <s v="V01-Y98"/>
    <n v="23"/>
    <x v="6"/>
  </r>
  <r>
    <x v="2"/>
    <s v="85+"/>
    <x v="1"/>
    <s v="F"/>
    <s v="A00-B99"/>
    <n v="25"/>
    <x v="0"/>
  </r>
  <r>
    <x v="2"/>
    <s v="85+"/>
    <x v="1"/>
    <s v="F"/>
    <s v="C00-D48"/>
    <n v="168"/>
    <x v="1"/>
  </r>
  <r>
    <x v="2"/>
    <s v="85+"/>
    <x v="1"/>
    <s v="F"/>
    <s v="D50-D89"/>
    <n v="10"/>
    <x v="5"/>
  </r>
  <r>
    <x v="2"/>
    <s v="85+"/>
    <x v="1"/>
    <s v="F"/>
    <s v="E00-E90"/>
    <n v="42"/>
    <x v="2"/>
  </r>
  <r>
    <x v="2"/>
    <s v="85+"/>
    <x v="1"/>
    <s v="F"/>
    <s v="F00-F99"/>
    <n v="112"/>
    <x v="10"/>
  </r>
  <r>
    <x v="2"/>
    <s v="85+"/>
    <x v="1"/>
    <s v="F"/>
    <s v="G00-G99"/>
    <n v="58"/>
    <x v="3"/>
  </r>
  <r>
    <x v="2"/>
    <s v="85+"/>
    <x v="1"/>
    <s v="F"/>
    <s v="I00-I99"/>
    <n v="554"/>
    <x v="8"/>
  </r>
  <r>
    <x v="2"/>
    <s v="85+"/>
    <x v="1"/>
    <s v="F"/>
    <s v="J00-J99"/>
    <n v="149"/>
    <x v="4"/>
  </r>
  <r>
    <x v="2"/>
    <s v="85+"/>
    <x v="1"/>
    <s v="F"/>
    <s v="K00-K93"/>
    <n v="56"/>
    <x v="9"/>
  </r>
  <r>
    <x v="2"/>
    <s v="85+"/>
    <x v="1"/>
    <s v="F"/>
    <s v="L00-L99"/>
    <n v="5"/>
    <x v="5"/>
  </r>
  <r>
    <x v="2"/>
    <s v="85+"/>
    <x v="1"/>
    <s v="F"/>
    <s v="M00-M99"/>
    <n v="5"/>
    <x v="5"/>
  </r>
  <r>
    <x v="2"/>
    <s v="85+"/>
    <x v="1"/>
    <s v="F"/>
    <s v="N00-N99"/>
    <n v="36"/>
    <x v="11"/>
  </r>
  <r>
    <x v="2"/>
    <s v="85+"/>
    <x v="1"/>
    <s v="F"/>
    <s v="R00-R99"/>
    <n v="96"/>
    <x v="5"/>
  </r>
  <r>
    <x v="2"/>
    <s v="85+"/>
    <x v="1"/>
    <s v="F"/>
    <s v="V01-Y98"/>
    <n v="46"/>
    <x v="6"/>
  </r>
  <r>
    <x v="2"/>
    <s v="85+"/>
    <x v="1"/>
    <s v="M"/>
    <s v="A00-B99"/>
    <n v="12"/>
    <x v="0"/>
  </r>
  <r>
    <x v="2"/>
    <s v="85+"/>
    <x v="1"/>
    <s v="M"/>
    <s v="C00-D48"/>
    <n v="137"/>
    <x v="1"/>
  </r>
  <r>
    <x v="2"/>
    <s v="85+"/>
    <x v="1"/>
    <s v="M"/>
    <s v="D50-D89"/>
    <n v="2"/>
    <x v="5"/>
  </r>
  <r>
    <x v="2"/>
    <s v="85+"/>
    <x v="1"/>
    <s v="M"/>
    <s v="E00-E90"/>
    <n v="17"/>
    <x v="2"/>
  </r>
  <r>
    <x v="2"/>
    <s v="85+"/>
    <x v="1"/>
    <s v="M"/>
    <s v="F00-F99"/>
    <n v="37"/>
    <x v="10"/>
  </r>
  <r>
    <x v="2"/>
    <s v="85+"/>
    <x v="1"/>
    <s v="M"/>
    <s v="G00-G99"/>
    <n v="27"/>
    <x v="3"/>
  </r>
  <r>
    <x v="2"/>
    <s v="85+"/>
    <x v="1"/>
    <s v="M"/>
    <s v="I00-I99"/>
    <n v="243"/>
    <x v="8"/>
  </r>
  <r>
    <x v="2"/>
    <s v="85+"/>
    <x v="1"/>
    <s v="M"/>
    <s v="J00-J99"/>
    <n v="143"/>
    <x v="4"/>
  </r>
  <r>
    <x v="2"/>
    <s v="85+"/>
    <x v="1"/>
    <s v="M"/>
    <s v="K00-K93"/>
    <n v="28"/>
    <x v="9"/>
  </r>
  <r>
    <x v="2"/>
    <s v="85+"/>
    <x v="1"/>
    <s v="M"/>
    <s v="M00-M99"/>
    <n v="2"/>
    <x v="5"/>
  </r>
  <r>
    <x v="2"/>
    <s v="85+"/>
    <x v="1"/>
    <s v="M"/>
    <s v="N00-N99"/>
    <n v="25"/>
    <x v="11"/>
  </r>
  <r>
    <x v="2"/>
    <s v="85+"/>
    <x v="1"/>
    <s v="M"/>
    <s v="R00-R99"/>
    <n v="27"/>
    <x v="5"/>
  </r>
  <r>
    <x v="2"/>
    <s v="85+"/>
    <x v="1"/>
    <s v="M"/>
    <s v="V01-Y98"/>
    <n v="21"/>
    <x v="6"/>
  </r>
  <r>
    <x v="3"/>
    <s v="0-24"/>
    <x v="0"/>
    <s v="F"/>
    <s v="C00-D48"/>
    <n v="1"/>
    <x v="1"/>
  </r>
  <r>
    <x v="3"/>
    <s v="0-24"/>
    <x v="0"/>
    <s v="F"/>
    <s v="E00-E90"/>
    <n v="2"/>
    <x v="2"/>
  </r>
  <r>
    <x v="3"/>
    <s v="0-24"/>
    <x v="0"/>
    <s v="F"/>
    <s v="F00-F99"/>
    <n v="1"/>
    <x v="10"/>
  </r>
  <r>
    <x v="3"/>
    <s v="0-24"/>
    <x v="0"/>
    <s v="F"/>
    <s v="G00-G99"/>
    <n v="4"/>
    <x v="3"/>
  </r>
  <r>
    <x v="3"/>
    <s v="0-24"/>
    <x v="0"/>
    <s v="F"/>
    <s v="P00-P96"/>
    <n v="6"/>
    <x v="5"/>
  </r>
  <r>
    <x v="3"/>
    <s v="0-24"/>
    <x v="0"/>
    <s v="F"/>
    <s v="R00-R99"/>
    <n v="1"/>
    <x v="5"/>
  </r>
  <r>
    <x v="3"/>
    <s v="0-24"/>
    <x v="0"/>
    <s v="F"/>
    <s v="V01-Y98"/>
    <n v="3"/>
    <x v="6"/>
  </r>
  <r>
    <x v="3"/>
    <s v="0-24"/>
    <x v="0"/>
    <s v="M"/>
    <s v="A00-B99"/>
    <n v="2"/>
    <x v="0"/>
  </r>
  <r>
    <x v="3"/>
    <s v="0-24"/>
    <x v="0"/>
    <s v="M"/>
    <s v="C00-D48"/>
    <n v="3"/>
    <x v="1"/>
  </r>
  <r>
    <x v="3"/>
    <s v="0-24"/>
    <x v="0"/>
    <s v="M"/>
    <s v="D50-D89"/>
    <n v="1"/>
    <x v="5"/>
  </r>
  <r>
    <x v="3"/>
    <s v="0-24"/>
    <x v="0"/>
    <s v="M"/>
    <s v="E00-E90"/>
    <n v="2"/>
    <x v="2"/>
  </r>
  <r>
    <x v="3"/>
    <s v="0-24"/>
    <x v="0"/>
    <s v="M"/>
    <s v="F00-F99"/>
    <n v="2"/>
    <x v="10"/>
  </r>
  <r>
    <x v="3"/>
    <s v="0-24"/>
    <x v="0"/>
    <s v="M"/>
    <s v="G00-G99"/>
    <n v="1"/>
    <x v="3"/>
  </r>
  <r>
    <x v="3"/>
    <s v="0-24"/>
    <x v="0"/>
    <s v="M"/>
    <s v="I00-I99"/>
    <n v="1"/>
    <x v="8"/>
  </r>
  <r>
    <x v="3"/>
    <s v="0-24"/>
    <x v="0"/>
    <s v="M"/>
    <s v="P00-P96"/>
    <n v="8"/>
    <x v="5"/>
  </r>
  <r>
    <x v="3"/>
    <s v="0-24"/>
    <x v="0"/>
    <s v="M"/>
    <s v="Q00-Q99"/>
    <n v="2"/>
    <x v="5"/>
  </r>
  <r>
    <x v="3"/>
    <s v="0-24"/>
    <x v="0"/>
    <s v="M"/>
    <s v="R00-R99"/>
    <n v="3"/>
    <x v="5"/>
  </r>
  <r>
    <x v="3"/>
    <s v="0-24"/>
    <x v="0"/>
    <s v="M"/>
    <s v="V01-Y98"/>
    <n v="14"/>
    <x v="6"/>
  </r>
  <r>
    <x v="3"/>
    <s v="25-44"/>
    <x v="0"/>
    <s v="F"/>
    <s v="A00-B99"/>
    <n v="1"/>
    <x v="0"/>
  </r>
  <r>
    <x v="3"/>
    <s v="25-44"/>
    <x v="0"/>
    <s v="F"/>
    <s v="C00-D48"/>
    <n v="12"/>
    <x v="1"/>
  </r>
  <r>
    <x v="3"/>
    <s v="25-44"/>
    <x v="0"/>
    <s v="F"/>
    <s v="E00-E90"/>
    <n v="2"/>
    <x v="2"/>
  </r>
  <r>
    <x v="3"/>
    <s v="25-44"/>
    <x v="0"/>
    <s v="F"/>
    <s v="F00-F99"/>
    <n v="3"/>
    <x v="10"/>
  </r>
  <r>
    <x v="3"/>
    <s v="25-44"/>
    <x v="0"/>
    <s v="F"/>
    <s v="G00-G99"/>
    <n v="2"/>
    <x v="3"/>
  </r>
  <r>
    <x v="3"/>
    <s v="25-44"/>
    <x v="0"/>
    <s v="F"/>
    <s v="I00-I99"/>
    <n v="6"/>
    <x v="8"/>
  </r>
  <r>
    <x v="3"/>
    <s v="25-44"/>
    <x v="0"/>
    <s v="F"/>
    <s v="J00-J99"/>
    <n v="1"/>
    <x v="4"/>
  </r>
  <r>
    <x v="3"/>
    <s v="25-44"/>
    <x v="0"/>
    <s v="F"/>
    <s v="K00-K93"/>
    <n v="4"/>
    <x v="9"/>
  </r>
  <r>
    <x v="3"/>
    <s v="25-44"/>
    <x v="0"/>
    <s v="F"/>
    <s v="V01-Y98"/>
    <n v="11"/>
    <x v="6"/>
  </r>
  <r>
    <x v="3"/>
    <s v="25-44"/>
    <x v="0"/>
    <s v="M"/>
    <s v="A00-B99"/>
    <n v="1"/>
    <x v="0"/>
  </r>
  <r>
    <x v="3"/>
    <s v="25-44"/>
    <x v="0"/>
    <s v="M"/>
    <s v="C00-D48"/>
    <n v="8"/>
    <x v="1"/>
  </r>
  <r>
    <x v="3"/>
    <s v="25-44"/>
    <x v="0"/>
    <s v="M"/>
    <s v="D50-D89"/>
    <n v="1"/>
    <x v="5"/>
  </r>
  <r>
    <x v="3"/>
    <s v="25-44"/>
    <x v="0"/>
    <s v="M"/>
    <s v="E00-E90"/>
    <n v="2"/>
    <x v="2"/>
  </r>
  <r>
    <x v="3"/>
    <s v="25-44"/>
    <x v="0"/>
    <s v="M"/>
    <s v="F00-F99"/>
    <n v="2"/>
    <x v="10"/>
  </r>
  <r>
    <x v="3"/>
    <s v="25-44"/>
    <x v="0"/>
    <s v="M"/>
    <s v="G00-G99"/>
    <n v="2"/>
    <x v="3"/>
  </r>
  <r>
    <x v="3"/>
    <s v="25-44"/>
    <x v="0"/>
    <s v="M"/>
    <s v="I00-I99"/>
    <n v="6"/>
    <x v="8"/>
  </r>
  <r>
    <x v="3"/>
    <s v="25-44"/>
    <x v="0"/>
    <s v="M"/>
    <s v="J00-J99"/>
    <n v="1"/>
    <x v="4"/>
  </r>
  <r>
    <x v="3"/>
    <s v="25-44"/>
    <x v="0"/>
    <s v="M"/>
    <s v="K00-K93"/>
    <n v="3"/>
    <x v="9"/>
  </r>
  <r>
    <x v="3"/>
    <s v="25-44"/>
    <x v="0"/>
    <s v="M"/>
    <s v="N00-N99"/>
    <n v="2"/>
    <x v="11"/>
  </r>
  <r>
    <x v="3"/>
    <s v="25-44"/>
    <x v="0"/>
    <s v="M"/>
    <s v="R00-R99"/>
    <n v="3"/>
    <x v="5"/>
  </r>
  <r>
    <x v="3"/>
    <s v="25-44"/>
    <x v="0"/>
    <s v="M"/>
    <s v="V01-Y98"/>
    <n v="30"/>
    <x v="6"/>
  </r>
  <r>
    <x v="3"/>
    <s v="45-64"/>
    <x v="0"/>
    <s v="F"/>
    <s v="A00-B99"/>
    <n v="10"/>
    <x v="0"/>
  </r>
  <r>
    <x v="3"/>
    <s v="45-64"/>
    <x v="0"/>
    <s v="F"/>
    <s v="C00-D48"/>
    <n v="137"/>
    <x v="1"/>
  </r>
  <r>
    <x v="3"/>
    <s v="45-64"/>
    <x v="0"/>
    <s v="F"/>
    <s v="D50-D89"/>
    <n v="2"/>
    <x v="5"/>
  </r>
  <r>
    <x v="3"/>
    <s v="45-64"/>
    <x v="0"/>
    <s v="F"/>
    <s v="E00-E90"/>
    <n v="4"/>
    <x v="2"/>
  </r>
  <r>
    <x v="3"/>
    <s v="45-64"/>
    <x v="0"/>
    <s v="F"/>
    <s v="F00-F99"/>
    <n v="5"/>
    <x v="10"/>
  </r>
  <r>
    <x v="3"/>
    <s v="45-64"/>
    <x v="0"/>
    <s v="F"/>
    <s v="G00-G99"/>
    <n v="13"/>
    <x v="3"/>
  </r>
  <r>
    <x v="3"/>
    <s v="45-64"/>
    <x v="0"/>
    <s v="F"/>
    <s v="I00-I99"/>
    <n v="36"/>
    <x v="8"/>
  </r>
  <r>
    <x v="3"/>
    <s v="45-64"/>
    <x v="0"/>
    <s v="F"/>
    <s v="J00-J99"/>
    <n v="11"/>
    <x v="4"/>
  </r>
  <r>
    <x v="3"/>
    <s v="45-64"/>
    <x v="0"/>
    <s v="F"/>
    <s v="K00-K93"/>
    <n v="10"/>
    <x v="9"/>
  </r>
  <r>
    <x v="3"/>
    <s v="45-64"/>
    <x v="0"/>
    <s v="F"/>
    <s v="M00-M99"/>
    <n v="2"/>
    <x v="5"/>
  </r>
  <r>
    <x v="3"/>
    <s v="45-64"/>
    <x v="0"/>
    <s v="F"/>
    <s v="N00-N99"/>
    <n v="1"/>
    <x v="11"/>
  </r>
  <r>
    <x v="3"/>
    <s v="45-64"/>
    <x v="0"/>
    <s v="F"/>
    <s v="Q00-Q99"/>
    <n v="2"/>
    <x v="5"/>
  </r>
  <r>
    <x v="3"/>
    <s v="45-64"/>
    <x v="0"/>
    <s v="F"/>
    <s v="R00-R99"/>
    <n v="8"/>
    <x v="5"/>
  </r>
  <r>
    <x v="3"/>
    <s v="45-64"/>
    <x v="0"/>
    <s v="F"/>
    <s v="V01-Y98"/>
    <n v="21"/>
    <x v="6"/>
  </r>
  <r>
    <x v="3"/>
    <s v="45-64"/>
    <x v="0"/>
    <s v="M"/>
    <s v="A00-B99"/>
    <n v="4"/>
    <x v="0"/>
  </r>
  <r>
    <x v="3"/>
    <s v="45-64"/>
    <x v="0"/>
    <s v="M"/>
    <s v="C00-D48"/>
    <n v="162"/>
    <x v="1"/>
  </r>
  <r>
    <x v="3"/>
    <s v="45-64"/>
    <x v="0"/>
    <s v="M"/>
    <s v="D50-D89"/>
    <n v="1"/>
    <x v="5"/>
  </r>
  <r>
    <x v="3"/>
    <s v="45-64"/>
    <x v="0"/>
    <s v="M"/>
    <s v="E00-E90"/>
    <n v="8"/>
    <x v="2"/>
  </r>
  <r>
    <x v="3"/>
    <s v="45-64"/>
    <x v="0"/>
    <s v="M"/>
    <s v="F00-F99"/>
    <n v="19"/>
    <x v="10"/>
  </r>
  <r>
    <x v="3"/>
    <s v="45-64"/>
    <x v="0"/>
    <s v="M"/>
    <s v="G00-G99"/>
    <n v="14"/>
    <x v="3"/>
  </r>
  <r>
    <x v="3"/>
    <s v="45-64"/>
    <x v="0"/>
    <s v="M"/>
    <s v="I00-I99"/>
    <n v="82"/>
    <x v="8"/>
  </r>
  <r>
    <x v="3"/>
    <s v="45-64"/>
    <x v="0"/>
    <s v="M"/>
    <s v="J00-J99"/>
    <n v="13"/>
    <x v="4"/>
  </r>
  <r>
    <x v="3"/>
    <s v="45-64"/>
    <x v="0"/>
    <s v="M"/>
    <s v="K00-K93"/>
    <n v="26"/>
    <x v="9"/>
  </r>
  <r>
    <x v="3"/>
    <s v="45-64"/>
    <x v="0"/>
    <s v="M"/>
    <s v="L00-L99"/>
    <n v="1"/>
    <x v="5"/>
  </r>
  <r>
    <x v="3"/>
    <s v="45-64"/>
    <x v="0"/>
    <s v="M"/>
    <s v="M00-M99"/>
    <n v="1"/>
    <x v="5"/>
  </r>
  <r>
    <x v="3"/>
    <s v="45-64"/>
    <x v="0"/>
    <s v="M"/>
    <s v="N00-N99"/>
    <n v="4"/>
    <x v="11"/>
  </r>
  <r>
    <x v="3"/>
    <s v="45-64"/>
    <x v="0"/>
    <s v="M"/>
    <s v="Q00-Q99"/>
    <n v="3"/>
    <x v="5"/>
  </r>
  <r>
    <x v="3"/>
    <s v="45-64"/>
    <x v="0"/>
    <s v="M"/>
    <s v="R00-R99"/>
    <n v="16"/>
    <x v="5"/>
  </r>
  <r>
    <x v="3"/>
    <s v="45-64"/>
    <x v="0"/>
    <s v="M"/>
    <s v="V01-Y98"/>
    <n v="58"/>
    <x v="6"/>
  </r>
  <r>
    <x v="3"/>
    <s v="65-74"/>
    <x v="1"/>
    <s v="F"/>
    <s v="A00-B99"/>
    <n v="3"/>
    <x v="0"/>
  </r>
  <r>
    <x v="3"/>
    <s v="65-74"/>
    <x v="1"/>
    <s v="F"/>
    <s v="C00-D48"/>
    <n v="147"/>
    <x v="1"/>
  </r>
  <r>
    <x v="3"/>
    <s v="65-74"/>
    <x v="1"/>
    <s v="F"/>
    <s v="D50-D89"/>
    <n v="1"/>
    <x v="5"/>
  </r>
  <r>
    <x v="3"/>
    <s v="65-74"/>
    <x v="1"/>
    <s v="F"/>
    <s v="E00-E90"/>
    <n v="9"/>
    <x v="2"/>
  </r>
  <r>
    <x v="3"/>
    <s v="65-74"/>
    <x v="1"/>
    <s v="F"/>
    <s v="F00-F99"/>
    <n v="5"/>
    <x v="10"/>
  </r>
  <r>
    <x v="3"/>
    <s v="65-74"/>
    <x v="1"/>
    <s v="F"/>
    <s v="G00-G99"/>
    <n v="19"/>
    <x v="3"/>
  </r>
  <r>
    <x v="3"/>
    <s v="65-74"/>
    <x v="1"/>
    <s v="F"/>
    <s v="I00-I99"/>
    <n v="70"/>
    <x v="8"/>
  </r>
  <r>
    <x v="3"/>
    <s v="65-74"/>
    <x v="1"/>
    <s v="F"/>
    <s v="J00-J99"/>
    <n v="24"/>
    <x v="4"/>
  </r>
  <r>
    <x v="3"/>
    <s v="65-74"/>
    <x v="1"/>
    <s v="F"/>
    <s v="K00-K93"/>
    <n v="9"/>
    <x v="9"/>
  </r>
  <r>
    <x v="3"/>
    <s v="65-74"/>
    <x v="1"/>
    <s v="F"/>
    <s v="N00-N99"/>
    <n v="3"/>
    <x v="11"/>
  </r>
  <r>
    <x v="3"/>
    <s v="65-74"/>
    <x v="1"/>
    <s v="F"/>
    <s v="Q00-Q99"/>
    <n v="2"/>
    <x v="5"/>
  </r>
  <r>
    <x v="3"/>
    <s v="65-74"/>
    <x v="1"/>
    <s v="F"/>
    <s v="R00-R99"/>
    <n v="12"/>
    <x v="5"/>
  </r>
  <r>
    <x v="3"/>
    <s v="65-74"/>
    <x v="1"/>
    <s v="F"/>
    <s v="V01-Y98"/>
    <n v="11"/>
    <x v="6"/>
  </r>
  <r>
    <x v="3"/>
    <s v="65-74"/>
    <x v="1"/>
    <s v="M"/>
    <s v="A00-B99"/>
    <n v="10"/>
    <x v="0"/>
  </r>
  <r>
    <x v="3"/>
    <s v="65-74"/>
    <x v="1"/>
    <s v="M"/>
    <s v="C00-D48"/>
    <n v="230"/>
    <x v="1"/>
  </r>
  <r>
    <x v="3"/>
    <s v="65-74"/>
    <x v="1"/>
    <s v="M"/>
    <s v="D50-D89"/>
    <n v="2"/>
    <x v="5"/>
  </r>
  <r>
    <x v="3"/>
    <s v="65-74"/>
    <x v="1"/>
    <s v="M"/>
    <s v="E00-E90"/>
    <n v="12"/>
    <x v="2"/>
  </r>
  <r>
    <x v="3"/>
    <s v="65-74"/>
    <x v="1"/>
    <s v="M"/>
    <s v="F00-F99"/>
    <n v="11"/>
    <x v="10"/>
  </r>
  <r>
    <x v="3"/>
    <s v="65-74"/>
    <x v="1"/>
    <s v="M"/>
    <s v="G00-G99"/>
    <n v="16"/>
    <x v="3"/>
  </r>
  <r>
    <x v="3"/>
    <s v="65-74"/>
    <x v="1"/>
    <s v="M"/>
    <s v="I00-I99"/>
    <n v="112"/>
    <x v="8"/>
  </r>
  <r>
    <x v="3"/>
    <s v="65-74"/>
    <x v="1"/>
    <s v="M"/>
    <s v="J00-J99"/>
    <n v="42"/>
    <x v="4"/>
  </r>
  <r>
    <x v="3"/>
    <s v="65-74"/>
    <x v="1"/>
    <s v="M"/>
    <s v="K00-K93"/>
    <n v="15"/>
    <x v="9"/>
  </r>
  <r>
    <x v="3"/>
    <s v="65-74"/>
    <x v="1"/>
    <s v="M"/>
    <s v="M00-M99"/>
    <n v="2"/>
    <x v="5"/>
  </r>
  <r>
    <x v="3"/>
    <s v="65-74"/>
    <x v="1"/>
    <s v="M"/>
    <s v="N00-N99"/>
    <n v="10"/>
    <x v="11"/>
  </r>
  <r>
    <x v="3"/>
    <s v="65-74"/>
    <x v="1"/>
    <s v="M"/>
    <s v="R00-R99"/>
    <n v="22"/>
    <x v="5"/>
  </r>
  <r>
    <x v="3"/>
    <s v="65-74"/>
    <x v="1"/>
    <s v="M"/>
    <s v="V01-Y98"/>
    <n v="24"/>
    <x v="6"/>
  </r>
  <r>
    <x v="3"/>
    <s v="75-84"/>
    <x v="1"/>
    <s v="F"/>
    <s v="A00-B99"/>
    <n v="26"/>
    <x v="0"/>
  </r>
  <r>
    <x v="3"/>
    <s v="75-84"/>
    <x v="1"/>
    <s v="F"/>
    <s v="C00-D48"/>
    <n v="185"/>
    <x v="1"/>
  </r>
  <r>
    <x v="3"/>
    <s v="75-84"/>
    <x v="1"/>
    <s v="F"/>
    <s v="D50-D89"/>
    <n v="3"/>
    <x v="5"/>
  </r>
  <r>
    <x v="3"/>
    <s v="75-84"/>
    <x v="1"/>
    <s v="F"/>
    <s v="E00-E90"/>
    <n v="19"/>
    <x v="2"/>
  </r>
  <r>
    <x v="3"/>
    <s v="75-84"/>
    <x v="1"/>
    <s v="F"/>
    <s v="F00-F99"/>
    <n v="43"/>
    <x v="10"/>
  </r>
  <r>
    <x v="3"/>
    <s v="75-84"/>
    <x v="1"/>
    <s v="F"/>
    <s v="G00-G99"/>
    <n v="47"/>
    <x v="3"/>
  </r>
  <r>
    <x v="3"/>
    <s v="75-84"/>
    <x v="1"/>
    <s v="F"/>
    <s v="I00-I99"/>
    <n v="278"/>
    <x v="8"/>
  </r>
  <r>
    <x v="3"/>
    <s v="75-84"/>
    <x v="1"/>
    <s v="F"/>
    <s v="J00-J99"/>
    <n v="82"/>
    <x v="4"/>
  </r>
  <r>
    <x v="3"/>
    <s v="75-84"/>
    <x v="1"/>
    <s v="F"/>
    <s v="K00-K93"/>
    <n v="36"/>
    <x v="9"/>
  </r>
  <r>
    <x v="3"/>
    <s v="75-84"/>
    <x v="1"/>
    <s v="F"/>
    <s v="L00-L99"/>
    <n v="3"/>
    <x v="5"/>
  </r>
  <r>
    <x v="3"/>
    <s v="75-84"/>
    <x v="1"/>
    <s v="F"/>
    <s v="M00-M99"/>
    <n v="6"/>
    <x v="5"/>
  </r>
  <r>
    <x v="3"/>
    <s v="75-84"/>
    <x v="1"/>
    <s v="F"/>
    <s v="N00-N99"/>
    <n v="25"/>
    <x v="11"/>
  </r>
  <r>
    <x v="3"/>
    <s v="75-84"/>
    <x v="1"/>
    <s v="F"/>
    <s v="R00-R99"/>
    <n v="31"/>
    <x v="5"/>
  </r>
  <r>
    <x v="3"/>
    <s v="75-84"/>
    <x v="1"/>
    <s v="F"/>
    <s v="V01-Y98"/>
    <n v="22"/>
    <x v="6"/>
  </r>
  <r>
    <x v="3"/>
    <s v="75-84"/>
    <x v="1"/>
    <s v="M"/>
    <s v="A00-B99"/>
    <n v="24"/>
    <x v="0"/>
  </r>
  <r>
    <x v="3"/>
    <s v="75-84"/>
    <x v="1"/>
    <s v="M"/>
    <s v="C00-D48"/>
    <n v="275"/>
    <x v="1"/>
  </r>
  <r>
    <x v="3"/>
    <s v="75-84"/>
    <x v="1"/>
    <s v="M"/>
    <s v="D50-D89"/>
    <n v="2"/>
    <x v="5"/>
  </r>
  <r>
    <x v="3"/>
    <s v="75-84"/>
    <x v="1"/>
    <s v="M"/>
    <s v="E00-E90"/>
    <n v="14"/>
    <x v="2"/>
  </r>
  <r>
    <x v="3"/>
    <s v="75-84"/>
    <x v="1"/>
    <s v="M"/>
    <s v="F00-F99"/>
    <n v="38"/>
    <x v="10"/>
  </r>
  <r>
    <x v="3"/>
    <s v="75-84"/>
    <x v="1"/>
    <s v="M"/>
    <s v="G00-G99"/>
    <n v="55"/>
    <x v="3"/>
  </r>
  <r>
    <x v="3"/>
    <s v="75-84"/>
    <x v="1"/>
    <s v="M"/>
    <s v="I00-I99"/>
    <n v="240"/>
    <x v="8"/>
  </r>
  <r>
    <x v="3"/>
    <s v="75-84"/>
    <x v="1"/>
    <s v="M"/>
    <s v="J00-J99"/>
    <n v="115"/>
    <x v="4"/>
  </r>
  <r>
    <x v="3"/>
    <s v="75-84"/>
    <x v="1"/>
    <s v="M"/>
    <s v="K00-K93"/>
    <n v="26"/>
    <x v="9"/>
  </r>
  <r>
    <x v="3"/>
    <s v="75-84"/>
    <x v="1"/>
    <s v="M"/>
    <s v="N00-N99"/>
    <n v="13"/>
    <x v="11"/>
  </r>
  <r>
    <x v="3"/>
    <s v="75-84"/>
    <x v="1"/>
    <s v="M"/>
    <s v="R00-R99"/>
    <n v="37"/>
    <x v="5"/>
  </r>
  <r>
    <x v="3"/>
    <s v="75-84"/>
    <x v="1"/>
    <s v="M"/>
    <s v="V01-Y98"/>
    <n v="36"/>
    <x v="6"/>
  </r>
  <r>
    <x v="3"/>
    <s v="85+"/>
    <x v="1"/>
    <s v="F"/>
    <s v="A00-B99"/>
    <n v="20"/>
    <x v="0"/>
  </r>
  <r>
    <x v="3"/>
    <s v="85+"/>
    <x v="1"/>
    <s v="F"/>
    <s v="C00-D48"/>
    <n v="171"/>
    <x v="1"/>
  </r>
  <r>
    <x v="3"/>
    <s v="85+"/>
    <x v="1"/>
    <s v="F"/>
    <s v="D50-D89"/>
    <n v="2"/>
    <x v="5"/>
  </r>
  <r>
    <x v="3"/>
    <s v="85+"/>
    <x v="1"/>
    <s v="F"/>
    <s v="E00-E90"/>
    <n v="36"/>
    <x v="2"/>
  </r>
  <r>
    <x v="3"/>
    <s v="85+"/>
    <x v="1"/>
    <s v="F"/>
    <s v="F00-F99"/>
    <n v="123"/>
    <x v="10"/>
  </r>
  <r>
    <x v="3"/>
    <s v="85+"/>
    <x v="1"/>
    <s v="F"/>
    <s v="G00-G99"/>
    <n v="58"/>
    <x v="3"/>
  </r>
  <r>
    <x v="3"/>
    <s v="85+"/>
    <x v="1"/>
    <s v="F"/>
    <s v="I00-I99"/>
    <n v="530"/>
    <x v="8"/>
  </r>
  <r>
    <x v="3"/>
    <s v="85+"/>
    <x v="1"/>
    <s v="F"/>
    <s v="J00-J99"/>
    <n v="163"/>
    <x v="4"/>
  </r>
  <r>
    <x v="3"/>
    <s v="85+"/>
    <x v="1"/>
    <s v="F"/>
    <s v="K00-K93"/>
    <n v="65"/>
    <x v="9"/>
  </r>
  <r>
    <x v="3"/>
    <s v="85+"/>
    <x v="1"/>
    <s v="F"/>
    <s v="L00-L99"/>
    <n v="3"/>
    <x v="5"/>
  </r>
  <r>
    <x v="3"/>
    <s v="85+"/>
    <x v="1"/>
    <s v="F"/>
    <s v="M00-M99"/>
    <n v="3"/>
    <x v="5"/>
  </r>
  <r>
    <x v="3"/>
    <s v="85+"/>
    <x v="1"/>
    <s v="F"/>
    <s v="N00-N99"/>
    <n v="30"/>
    <x v="11"/>
  </r>
  <r>
    <x v="3"/>
    <s v="85+"/>
    <x v="1"/>
    <s v="F"/>
    <s v="R00-R99"/>
    <n v="110"/>
    <x v="5"/>
  </r>
  <r>
    <x v="3"/>
    <s v="85+"/>
    <x v="1"/>
    <s v="F"/>
    <s v="V01-Y98"/>
    <n v="42"/>
    <x v="6"/>
  </r>
  <r>
    <x v="3"/>
    <s v="85+"/>
    <x v="1"/>
    <s v="M"/>
    <s v="A00-B99"/>
    <n v="15"/>
    <x v="0"/>
  </r>
  <r>
    <x v="3"/>
    <s v="85+"/>
    <x v="1"/>
    <s v="M"/>
    <s v="C00-D48"/>
    <n v="141"/>
    <x v="1"/>
  </r>
  <r>
    <x v="3"/>
    <s v="85+"/>
    <x v="1"/>
    <s v="M"/>
    <s v="D50-D89"/>
    <n v="3"/>
    <x v="5"/>
  </r>
  <r>
    <x v="3"/>
    <s v="85+"/>
    <x v="1"/>
    <s v="M"/>
    <s v="E00-E90"/>
    <n v="14"/>
    <x v="2"/>
  </r>
  <r>
    <x v="3"/>
    <s v="85+"/>
    <x v="1"/>
    <s v="M"/>
    <s v="F00-F99"/>
    <n v="51"/>
    <x v="10"/>
  </r>
  <r>
    <x v="3"/>
    <s v="85+"/>
    <x v="1"/>
    <s v="M"/>
    <s v="G00-G99"/>
    <n v="27"/>
    <x v="3"/>
  </r>
  <r>
    <x v="3"/>
    <s v="85+"/>
    <x v="1"/>
    <s v="M"/>
    <s v="I00-I99"/>
    <n v="274"/>
    <x v="8"/>
  </r>
  <r>
    <x v="3"/>
    <s v="85+"/>
    <x v="1"/>
    <s v="M"/>
    <s v="J00-J99"/>
    <n v="141"/>
    <x v="4"/>
  </r>
  <r>
    <x v="3"/>
    <s v="85+"/>
    <x v="1"/>
    <s v="M"/>
    <s v="K00-K93"/>
    <n v="32"/>
    <x v="9"/>
  </r>
  <r>
    <x v="3"/>
    <s v="85+"/>
    <x v="1"/>
    <s v="M"/>
    <s v="L00-L99"/>
    <n v="1"/>
    <x v="5"/>
  </r>
  <r>
    <x v="3"/>
    <s v="85+"/>
    <x v="1"/>
    <s v="M"/>
    <s v="M00-M99"/>
    <n v="6"/>
    <x v="5"/>
  </r>
  <r>
    <x v="3"/>
    <s v="85+"/>
    <x v="1"/>
    <s v="M"/>
    <s v="N00-N99"/>
    <n v="27"/>
    <x v="11"/>
  </r>
  <r>
    <x v="3"/>
    <s v="85+"/>
    <x v="1"/>
    <s v="M"/>
    <s v="R00-R99"/>
    <n v="43"/>
    <x v="5"/>
  </r>
  <r>
    <x v="3"/>
    <s v="85+"/>
    <x v="1"/>
    <s v="M"/>
    <s v="V01-Y98"/>
    <n v="38"/>
    <x v="6"/>
  </r>
  <r>
    <x v="4"/>
    <s v="0-24"/>
    <x v="0"/>
    <s v="F"/>
    <s v="A00-B99"/>
    <n v="1"/>
    <x v="0"/>
  </r>
  <r>
    <x v="4"/>
    <s v="0-24"/>
    <x v="0"/>
    <s v="F"/>
    <s v="P00-P96"/>
    <n v="4"/>
    <x v="5"/>
  </r>
  <r>
    <x v="4"/>
    <s v="0-24"/>
    <x v="0"/>
    <s v="F"/>
    <s v="Q00-Q99"/>
    <n v="2"/>
    <x v="5"/>
  </r>
  <r>
    <x v="4"/>
    <s v="0-24"/>
    <x v="0"/>
    <s v="F"/>
    <s v="V01-Y98"/>
    <n v="4"/>
    <x v="6"/>
  </r>
  <r>
    <x v="4"/>
    <s v="0-24"/>
    <x v="0"/>
    <s v="M"/>
    <s v="E00-E90"/>
    <n v="1"/>
    <x v="2"/>
  </r>
  <r>
    <x v="4"/>
    <s v="0-24"/>
    <x v="0"/>
    <s v="M"/>
    <s v="G00-G99"/>
    <n v="2"/>
    <x v="3"/>
  </r>
  <r>
    <x v="4"/>
    <s v="0-24"/>
    <x v="0"/>
    <s v="M"/>
    <s v="I00-I99"/>
    <n v="2"/>
    <x v="8"/>
  </r>
  <r>
    <x v="4"/>
    <s v="0-24"/>
    <x v="0"/>
    <s v="M"/>
    <s v="J00-J99"/>
    <n v="1"/>
    <x v="4"/>
  </r>
  <r>
    <x v="4"/>
    <s v="0-24"/>
    <x v="0"/>
    <s v="M"/>
    <s v="P00-P96"/>
    <n v="3"/>
    <x v="5"/>
  </r>
  <r>
    <x v="4"/>
    <s v="0-24"/>
    <x v="0"/>
    <s v="M"/>
    <s v="Q00-Q99"/>
    <n v="7"/>
    <x v="5"/>
  </r>
  <r>
    <x v="4"/>
    <s v="0-24"/>
    <x v="0"/>
    <s v="M"/>
    <s v="V01-Y98"/>
    <n v="15"/>
    <x v="6"/>
  </r>
  <r>
    <x v="4"/>
    <s v="25-44"/>
    <x v="0"/>
    <s v="F"/>
    <s v="A00-B99"/>
    <n v="2"/>
    <x v="0"/>
  </r>
  <r>
    <x v="4"/>
    <s v="25-44"/>
    <x v="0"/>
    <s v="F"/>
    <s v="C00-D48"/>
    <n v="9"/>
    <x v="1"/>
  </r>
  <r>
    <x v="4"/>
    <s v="25-44"/>
    <x v="0"/>
    <s v="F"/>
    <s v="G00-G99"/>
    <n v="1"/>
    <x v="3"/>
  </r>
  <r>
    <x v="4"/>
    <s v="25-44"/>
    <x v="0"/>
    <s v="F"/>
    <s v="I00-I99"/>
    <n v="2"/>
    <x v="8"/>
  </r>
  <r>
    <x v="4"/>
    <s v="25-44"/>
    <x v="0"/>
    <s v="F"/>
    <s v="J00-J99"/>
    <n v="2"/>
    <x v="4"/>
  </r>
  <r>
    <x v="4"/>
    <s v="25-44"/>
    <x v="0"/>
    <s v="F"/>
    <s v="K00-K93"/>
    <n v="1"/>
    <x v="9"/>
  </r>
  <r>
    <x v="4"/>
    <s v="25-44"/>
    <x v="0"/>
    <s v="F"/>
    <s v="M00-M99"/>
    <n v="1"/>
    <x v="5"/>
  </r>
  <r>
    <x v="4"/>
    <s v="25-44"/>
    <x v="0"/>
    <s v="F"/>
    <s v="V01-Y98"/>
    <n v="11"/>
    <x v="6"/>
  </r>
  <r>
    <x v="4"/>
    <s v="25-44"/>
    <x v="0"/>
    <s v="M"/>
    <s v="C00-D48"/>
    <n v="11"/>
    <x v="1"/>
  </r>
  <r>
    <x v="4"/>
    <s v="25-44"/>
    <x v="0"/>
    <s v="M"/>
    <s v="F00-F99"/>
    <n v="2"/>
    <x v="10"/>
  </r>
  <r>
    <x v="4"/>
    <s v="25-44"/>
    <x v="0"/>
    <s v="M"/>
    <s v="G00-G99"/>
    <n v="5"/>
    <x v="3"/>
  </r>
  <r>
    <x v="4"/>
    <s v="25-44"/>
    <x v="0"/>
    <s v="M"/>
    <s v="I00-I99"/>
    <n v="3"/>
    <x v="8"/>
  </r>
  <r>
    <x v="4"/>
    <s v="25-44"/>
    <x v="0"/>
    <s v="M"/>
    <s v="K00-K93"/>
    <n v="3"/>
    <x v="9"/>
  </r>
  <r>
    <x v="4"/>
    <s v="25-44"/>
    <x v="0"/>
    <s v="M"/>
    <s v="Q00-Q99"/>
    <n v="2"/>
    <x v="5"/>
  </r>
  <r>
    <x v="4"/>
    <s v="25-44"/>
    <x v="0"/>
    <s v="M"/>
    <s v="R00-R99"/>
    <n v="3"/>
    <x v="5"/>
  </r>
  <r>
    <x v="4"/>
    <s v="25-44"/>
    <x v="0"/>
    <s v="M"/>
    <s v="V01-Y98"/>
    <n v="42"/>
    <x v="6"/>
  </r>
  <r>
    <x v="4"/>
    <s v="45-64"/>
    <x v="0"/>
    <s v="F"/>
    <s v="A00-B99"/>
    <n v="3"/>
    <x v="0"/>
  </r>
  <r>
    <x v="4"/>
    <s v="45-64"/>
    <x v="0"/>
    <s v="F"/>
    <s v="C00-D48"/>
    <n v="130"/>
    <x v="1"/>
  </r>
  <r>
    <x v="4"/>
    <s v="45-64"/>
    <x v="0"/>
    <s v="F"/>
    <s v="D50-D89"/>
    <n v="1"/>
    <x v="5"/>
  </r>
  <r>
    <x v="4"/>
    <s v="45-64"/>
    <x v="0"/>
    <s v="F"/>
    <s v="E00-E90"/>
    <n v="2"/>
    <x v="2"/>
  </r>
  <r>
    <x v="4"/>
    <s v="45-64"/>
    <x v="0"/>
    <s v="F"/>
    <s v="F00-F99"/>
    <n v="3"/>
    <x v="10"/>
  </r>
  <r>
    <x v="4"/>
    <s v="45-64"/>
    <x v="0"/>
    <s v="F"/>
    <s v="G00-G99"/>
    <n v="10"/>
    <x v="3"/>
  </r>
  <r>
    <x v="4"/>
    <s v="45-64"/>
    <x v="0"/>
    <s v="F"/>
    <s v="I00-I99"/>
    <n v="45"/>
    <x v="8"/>
  </r>
  <r>
    <x v="4"/>
    <s v="45-64"/>
    <x v="0"/>
    <s v="F"/>
    <s v="J00-J99"/>
    <n v="14"/>
    <x v="4"/>
  </r>
  <r>
    <x v="4"/>
    <s v="45-64"/>
    <x v="0"/>
    <s v="F"/>
    <s v="K00-K93"/>
    <n v="10"/>
    <x v="9"/>
  </r>
  <r>
    <x v="4"/>
    <s v="45-64"/>
    <x v="0"/>
    <s v="F"/>
    <s v="M00-M99"/>
    <n v="1"/>
    <x v="5"/>
  </r>
  <r>
    <x v="4"/>
    <s v="45-64"/>
    <x v="0"/>
    <s v="F"/>
    <s v="N00-N99"/>
    <n v="1"/>
    <x v="11"/>
  </r>
  <r>
    <x v="4"/>
    <s v="45-64"/>
    <x v="0"/>
    <s v="F"/>
    <s v="Q00-Q99"/>
    <n v="1"/>
    <x v="5"/>
  </r>
  <r>
    <x v="4"/>
    <s v="45-64"/>
    <x v="0"/>
    <s v="F"/>
    <s v="R00-R99"/>
    <n v="6"/>
    <x v="5"/>
  </r>
  <r>
    <x v="4"/>
    <s v="45-64"/>
    <x v="0"/>
    <s v="F"/>
    <s v="V01-Y98"/>
    <n v="28"/>
    <x v="6"/>
  </r>
  <r>
    <x v="4"/>
    <s v="45-64"/>
    <x v="0"/>
    <s v="M"/>
    <s v="A00-B99"/>
    <n v="7"/>
    <x v="0"/>
  </r>
  <r>
    <x v="4"/>
    <s v="45-64"/>
    <x v="0"/>
    <s v="M"/>
    <s v="C00-D48"/>
    <n v="146"/>
    <x v="1"/>
  </r>
  <r>
    <x v="4"/>
    <s v="45-64"/>
    <x v="0"/>
    <s v="M"/>
    <s v="D50-D89"/>
    <n v="2"/>
    <x v="5"/>
  </r>
  <r>
    <x v="4"/>
    <s v="45-64"/>
    <x v="0"/>
    <s v="M"/>
    <s v="E00-E90"/>
    <n v="8"/>
    <x v="2"/>
  </r>
  <r>
    <x v="4"/>
    <s v="45-64"/>
    <x v="0"/>
    <s v="M"/>
    <s v="F00-F99"/>
    <n v="11"/>
    <x v="10"/>
  </r>
  <r>
    <x v="4"/>
    <s v="45-64"/>
    <x v="0"/>
    <s v="M"/>
    <s v="G00-G99"/>
    <n v="16"/>
    <x v="3"/>
  </r>
  <r>
    <x v="4"/>
    <s v="45-64"/>
    <x v="0"/>
    <s v="M"/>
    <s v="I00-I99"/>
    <n v="75"/>
    <x v="8"/>
  </r>
  <r>
    <x v="4"/>
    <s v="45-64"/>
    <x v="0"/>
    <s v="M"/>
    <s v="J00-J99"/>
    <n v="10"/>
    <x v="4"/>
  </r>
  <r>
    <x v="4"/>
    <s v="45-64"/>
    <x v="0"/>
    <s v="M"/>
    <s v="K00-K93"/>
    <n v="34"/>
    <x v="9"/>
  </r>
  <r>
    <x v="4"/>
    <s v="45-64"/>
    <x v="0"/>
    <s v="M"/>
    <s v="M00-M99"/>
    <n v="3"/>
    <x v="5"/>
  </r>
  <r>
    <x v="4"/>
    <s v="45-64"/>
    <x v="0"/>
    <s v="M"/>
    <s v="N00-N99"/>
    <n v="2"/>
    <x v="11"/>
  </r>
  <r>
    <x v="4"/>
    <s v="45-64"/>
    <x v="0"/>
    <s v="M"/>
    <s v="Q00-Q99"/>
    <n v="3"/>
    <x v="5"/>
  </r>
  <r>
    <x v="4"/>
    <s v="45-64"/>
    <x v="0"/>
    <s v="M"/>
    <s v="R00-R99"/>
    <n v="21"/>
    <x v="5"/>
  </r>
  <r>
    <x v="4"/>
    <s v="45-64"/>
    <x v="0"/>
    <s v="M"/>
    <s v="V01-Y98"/>
    <n v="43"/>
    <x v="6"/>
  </r>
  <r>
    <x v="4"/>
    <s v="65-74"/>
    <x v="1"/>
    <s v="F"/>
    <s v="A00-B99"/>
    <n v="6"/>
    <x v="0"/>
  </r>
  <r>
    <x v="4"/>
    <s v="65-74"/>
    <x v="1"/>
    <s v="F"/>
    <s v="C00-D48"/>
    <n v="124"/>
    <x v="1"/>
  </r>
  <r>
    <x v="4"/>
    <s v="65-74"/>
    <x v="1"/>
    <s v="F"/>
    <s v="E00-E90"/>
    <n v="7"/>
    <x v="2"/>
  </r>
  <r>
    <x v="4"/>
    <s v="65-74"/>
    <x v="1"/>
    <s v="F"/>
    <s v="F00-F99"/>
    <n v="13"/>
    <x v="10"/>
  </r>
  <r>
    <x v="4"/>
    <s v="65-74"/>
    <x v="1"/>
    <s v="F"/>
    <s v="G00-G99"/>
    <n v="12"/>
    <x v="3"/>
  </r>
  <r>
    <x v="4"/>
    <s v="65-74"/>
    <x v="1"/>
    <s v="F"/>
    <s v="I00-I99"/>
    <n v="70"/>
    <x v="8"/>
  </r>
  <r>
    <x v="4"/>
    <s v="65-74"/>
    <x v="1"/>
    <s v="F"/>
    <s v="J00-J99"/>
    <n v="26"/>
    <x v="4"/>
  </r>
  <r>
    <x v="4"/>
    <s v="65-74"/>
    <x v="1"/>
    <s v="F"/>
    <s v="K00-K93"/>
    <n v="18"/>
    <x v="9"/>
  </r>
  <r>
    <x v="4"/>
    <s v="65-74"/>
    <x v="1"/>
    <s v="F"/>
    <s v="M00-M99"/>
    <n v="1"/>
    <x v="5"/>
  </r>
  <r>
    <x v="4"/>
    <s v="65-74"/>
    <x v="1"/>
    <s v="F"/>
    <s v="N00-N99"/>
    <n v="6"/>
    <x v="11"/>
  </r>
  <r>
    <x v="4"/>
    <s v="65-74"/>
    <x v="1"/>
    <s v="F"/>
    <s v="R00-R99"/>
    <n v="12"/>
    <x v="5"/>
  </r>
  <r>
    <x v="4"/>
    <s v="65-74"/>
    <x v="1"/>
    <s v="F"/>
    <s v="V01-Y98"/>
    <n v="8"/>
    <x v="6"/>
  </r>
  <r>
    <x v="4"/>
    <s v="65-74"/>
    <x v="1"/>
    <s v="M"/>
    <s v="A00-B99"/>
    <n v="15"/>
    <x v="0"/>
  </r>
  <r>
    <x v="4"/>
    <s v="65-74"/>
    <x v="1"/>
    <s v="M"/>
    <s v="C00-D48"/>
    <n v="209"/>
    <x v="1"/>
  </r>
  <r>
    <x v="4"/>
    <s v="65-74"/>
    <x v="1"/>
    <s v="M"/>
    <s v="E00-E90"/>
    <n v="13"/>
    <x v="2"/>
  </r>
  <r>
    <x v="4"/>
    <s v="65-74"/>
    <x v="1"/>
    <s v="M"/>
    <s v="F00-F99"/>
    <n v="6"/>
    <x v="10"/>
  </r>
  <r>
    <x v="4"/>
    <s v="65-74"/>
    <x v="1"/>
    <s v="M"/>
    <s v="G00-G99"/>
    <n v="9"/>
    <x v="3"/>
  </r>
  <r>
    <x v="4"/>
    <s v="65-74"/>
    <x v="1"/>
    <s v="M"/>
    <s v="I00-I99"/>
    <n v="108"/>
    <x v="8"/>
  </r>
  <r>
    <x v="4"/>
    <s v="65-74"/>
    <x v="1"/>
    <s v="M"/>
    <s v="J00-J99"/>
    <n v="56"/>
    <x v="4"/>
  </r>
  <r>
    <x v="4"/>
    <s v="65-74"/>
    <x v="1"/>
    <s v="M"/>
    <s v="K00-K93"/>
    <n v="22"/>
    <x v="9"/>
  </r>
  <r>
    <x v="4"/>
    <s v="65-74"/>
    <x v="1"/>
    <s v="M"/>
    <s v="M00-M99"/>
    <n v="2"/>
    <x v="5"/>
  </r>
  <r>
    <x v="4"/>
    <s v="65-74"/>
    <x v="1"/>
    <s v="M"/>
    <s v="N00-N99"/>
    <n v="2"/>
    <x v="11"/>
  </r>
  <r>
    <x v="4"/>
    <s v="65-74"/>
    <x v="1"/>
    <s v="M"/>
    <s v="Q00-Q99"/>
    <n v="1"/>
    <x v="5"/>
  </r>
  <r>
    <x v="4"/>
    <s v="65-74"/>
    <x v="1"/>
    <s v="M"/>
    <s v="R00-R99"/>
    <n v="15"/>
    <x v="5"/>
  </r>
  <r>
    <x v="4"/>
    <s v="65-74"/>
    <x v="1"/>
    <s v="M"/>
    <s v="V01-Y98"/>
    <n v="15"/>
    <x v="6"/>
  </r>
  <r>
    <x v="4"/>
    <s v="75-84"/>
    <x v="1"/>
    <s v="F"/>
    <s v="A00-B99"/>
    <n v="18"/>
    <x v="0"/>
  </r>
  <r>
    <x v="4"/>
    <s v="75-84"/>
    <x v="1"/>
    <s v="F"/>
    <s v="C00-D48"/>
    <n v="204"/>
    <x v="1"/>
  </r>
  <r>
    <x v="4"/>
    <s v="75-84"/>
    <x v="1"/>
    <s v="F"/>
    <s v="D50-D89"/>
    <n v="3"/>
    <x v="5"/>
  </r>
  <r>
    <x v="4"/>
    <s v="75-84"/>
    <x v="1"/>
    <s v="F"/>
    <s v="E00-E90"/>
    <n v="15"/>
    <x v="2"/>
  </r>
  <r>
    <x v="4"/>
    <s v="75-84"/>
    <x v="1"/>
    <s v="F"/>
    <s v="F00-F99"/>
    <n v="62"/>
    <x v="10"/>
  </r>
  <r>
    <x v="4"/>
    <s v="75-84"/>
    <x v="1"/>
    <s v="F"/>
    <s v="G00-G99"/>
    <n v="64"/>
    <x v="3"/>
  </r>
  <r>
    <x v="4"/>
    <s v="75-84"/>
    <x v="1"/>
    <s v="F"/>
    <s v="I00-I99"/>
    <n v="241"/>
    <x v="8"/>
  </r>
  <r>
    <x v="4"/>
    <s v="75-84"/>
    <x v="1"/>
    <s v="F"/>
    <s v="J00-J99"/>
    <n v="72"/>
    <x v="4"/>
  </r>
  <r>
    <x v="4"/>
    <s v="75-84"/>
    <x v="1"/>
    <s v="F"/>
    <s v="K00-K93"/>
    <n v="22"/>
    <x v="9"/>
  </r>
  <r>
    <x v="4"/>
    <s v="75-84"/>
    <x v="1"/>
    <s v="F"/>
    <s v="M00-M99"/>
    <n v="4"/>
    <x v="5"/>
  </r>
  <r>
    <x v="4"/>
    <s v="75-84"/>
    <x v="1"/>
    <s v="F"/>
    <s v="N00-N99"/>
    <n v="16"/>
    <x v="11"/>
  </r>
  <r>
    <x v="4"/>
    <s v="75-84"/>
    <x v="1"/>
    <s v="F"/>
    <s v="R00-R99"/>
    <n v="28"/>
    <x v="5"/>
  </r>
  <r>
    <x v="4"/>
    <s v="75-84"/>
    <x v="1"/>
    <s v="F"/>
    <s v="V01-Y98"/>
    <n v="20"/>
    <x v="6"/>
  </r>
  <r>
    <x v="4"/>
    <s v="75-84"/>
    <x v="1"/>
    <s v="M"/>
    <s v="A00-B99"/>
    <n v="26"/>
    <x v="0"/>
  </r>
  <r>
    <x v="4"/>
    <s v="75-84"/>
    <x v="1"/>
    <s v="M"/>
    <s v="C00-D48"/>
    <n v="264"/>
    <x v="1"/>
  </r>
  <r>
    <x v="4"/>
    <s v="75-84"/>
    <x v="1"/>
    <s v="M"/>
    <s v="D50-D89"/>
    <n v="1"/>
    <x v="5"/>
  </r>
  <r>
    <x v="4"/>
    <s v="75-84"/>
    <x v="1"/>
    <s v="M"/>
    <s v="E00-E90"/>
    <n v="15"/>
    <x v="2"/>
  </r>
  <r>
    <x v="4"/>
    <s v="75-84"/>
    <x v="1"/>
    <s v="M"/>
    <s v="F00-F99"/>
    <n v="39"/>
    <x v="10"/>
  </r>
  <r>
    <x v="4"/>
    <s v="75-84"/>
    <x v="1"/>
    <s v="M"/>
    <s v="G00-G99"/>
    <n v="52"/>
    <x v="3"/>
  </r>
  <r>
    <x v="4"/>
    <s v="75-84"/>
    <x v="1"/>
    <s v="M"/>
    <s v="I00-I99"/>
    <n v="282"/>
    <x v="8"/>
  </r>
  <r>
    <x v="4"/>
    <s v="75-84"/>
    <x v="1"/>
    <s v="M"/>
    <s v="J00-J99"/>
    <n v="115"/>
    <x v="4"/>
  </r>
  <r>
    <x v="4"/>
    <s v="75-84"/>
    <x v="1"/>
    <s v="M"/>
    <s v="K00-K93"/>
    <n v="32"/>
    <x v="9"/>
  </r>
  <r>
    <x v="4"/>
    <s v="75-84"/>
    <x v="1"/>
    <s v="M"/>
    <s v="L00-L99"/>
    <n v="2"/>
    <x v="5"/>
  </r>
  <r>
    <x v="4"/>
    <s v="75-84"/>
    <x v="1"/>
    <s v="M"/>
    <s v="M00-M99"/>
    <n v="5"/>
    <x v="5"/>
  </r>
  <r>
    <x v="4"/>
    <s v="75-84"/>
    <x v="1"/>
    <s v="M"/>
    <s v="N00-N99"/>
    <n v="13"/>
    <x v="11"/>
  </r>
  <r>
    <x v="4"/>
    <s v="75-84"/>
    <x v="1"/>
    <s v="M"/>
    <s v="Q00-Q99"/>
    <n v="1"/>
    <x v="5"/>
  </r>
  <r>
    <x v="4"/>
    <s v="75-84"/>
    <x v="1"/>
    <s v="M"/>
    <s v="R00-R99"/>
    <n v="34"/>
    <x v="5"/>
  </r>
  <r>
    <x v="4"/>
    <s v="75-84"/>
    <x v="1"/>
    <s v="M"/>
    <s v="V01-Y98"/>
    <n v="30"/>
    <x v="6"/>
  </r>
  <r>
    <x v="4"/>
    <s v="85+"/>
    <x v="1"/>
    <s v="F"/>
    <s v="A00-B99"/>
    <n v="35"/>
    <x v="0"/>
  </r>
  <r>
    <x v="4"/>
    <s v="85+"/>
    <x v="1"/>
    <s v="F"/>
    <s v="C00-D48"/>
    <n v="164"/>
    <x v="1"/>
  </r>
  <r>
    <x v="4"/>
    <s v="85+"/>
    <x v="1"/>
    <s v="F"/>
    <s v="D50-D89"/>
    <n v="9"/>
    <x v="5"/>
  </r>
  <r>
    <x v="4"/>
    <s v="85+"/>
    <x v="1"/>
    <s v="F"/>
    <s v="E00-E90"/>
    <n v="37"/>
    <x v="2"/>
  </r>
  <r>
    <x v="4"/>
    <s v="85+"/>
    <x v="1"/>
    <s v="F"/>
    <s v="F00-F99"/>
    <n v="116"/>
    <x v="10"/>
  </r>
  <r>
    <x v="4"/>
    <s v="85+"/>
    <x v="1"/>
    <s v="F"/>
    <s v="G00-G99"/>
    <n v="71"/>
    <x v="3"/>
  </r>
  <r>
    <x v="4"/>
    <s v="85+"/>
    <x v="1"/>
    <s v="F"/>
    <s v="I00-I99"/>
    <n v="516"/>
    <x v="8"/>
  </r>
  <r>
    <x v="4"/>
    <s v="85+"/>
    <x v="1"/>
    <s v="F"/>
    <s v="J00-J99"/>
    <n v="136"/>
    <x v="4"/>
  </r>
  <r>
    <x v="4"/>
    <s v="85+"/>
    <x v="1"/>
    <s v="F"/>
    <s v="K00-K93"/>
    <n v="45"/>
    <x v="9"/>
  </r>
  <r>
    <x v="4"/>
    <s v="85+"/>
    <x v="1"/>
    <s v="F"/>
    <s v="L00-L99"/>
    <n v="8"/>
    <x v="5"/>
  </r>
  <r>
    <x v="4"/>
    <s v="85+"/>
    <x v="1"/>
    <s v="F"/>
    <s v="M00-M99"/>
    <n v="8"/>
    <x v="5"/>
  </r>
  <r>
    <x v="4"/>
    <s v="85+"/>
    <x v="1"/>
    <s v="F"/>
    <s v="N00-N99"/>
    <n v="40"/>
    <x v="11"/>
  </r>
  <r>
    <x v="4"/>
    <s v="85+"/>
    <x v="1"/>
    <s v="F"/>
    <s v="R00-R99"/>
    <n v="95"/>
    <x v="5"/>
  </r>
  <r>
    <x v="4"/>
    <s v="85+"/>
    <x v="1"/>
    <s v="F"/>
    <s v="V01-Y98"/>
    <n v="38"/>
    <x v="6"/>
  </r>
  <r>
    <x v="4"/>
    <s v="85+"/>
    <x v="1"/>
    <s v="M"/>
    <s v="A00-B99"/>
    <n v="18"/>
    <x v="0"/>
  </r>
  <r>
    <x v="4"/>
    <s v="85+"/>
    <x v="1"/>
    <s v="M"/>
    <s v="C00-D48"/>
    <n v="139"/>
    <x v="1"/>
  </r>
  <r>
    <x v="4"/>
    <s v="85+"/>
    <x v="1"/>
    <s v="M"/>
    <s v="D50-D89"/>
    <n v="3"/>
    <x v="5"/>
  </r>
  <r>
    <x v="4"/>
    <s v="85+"/>
    <x v="1"/>
    <s v="M"/>
    <s v="E00-E90"/>
    <n v="17"/>
    <x v="2"/>
  </r>
  <r>
    <x v="4"/>
    <s v="85+"/>
    <x v="1"/>
    <s v="M"/>
    <s v="F00-F99"/>
    <n v="53"/>
    <x v="10"/>
  </r>
  <r>
    <x v="4"/>
    <s v="85+"/>
    <x v="1"/>
    <s v="M"/>
    <s v="G00-G99"/>
    <n v="31"/>
    <x v="3"/>
  </r>
  <r>
    <x v="4"/>
    <s v="85+"/>
    <x v="1"/>
    <s v="M"/>
    <s v="I00-I99"/>
    <n v="284"/>
    <x v="8"/>
  </r>
  <r>
    <x v="4"/>
    <s v="85+"/>
    <x v="1"/>
    <s v="M"/>
    <s v="J00-J99"/>
    <n v="88"/>
    <x v="4"/>
  </r>
  <r>
    <x v="4"/>
    <s v="85+"/>
    <x v="1"/>
    <s v="M"/>
    <s v="K00-K93"/>
    <n v="26"/>
    <x v="9"/>
  </r>
  <r>
    <x v="4"/>
    <s v="85+"/>
    <x v="1"/>
    <s v="M"/>
    <s v="L00-L99"/>
    <n v="4"/>
    <x v="5"/>
  </r>
  <r>
    <x v="4"/>
    <s v="85+"/>
    <x v="1"/>
    <s v="M"/>
    <s v="M00-M99"/>
    <n v="4"/>
    <x v="5"/>
  </r>
  <r>
    <x v="4"/>
    <s v="85+"/>
    <x v="1"/>
    <s v="M"/>
    <s v="N00-N99"/>
    <n v="27"/>
    <x v="11"/>
  </r>
  <r>
    <x v="4"/>
    <s v="85+"/>
    <x v="1"/>
    <s v="M"/>
    <s v="R00-R99"/>
    <n v="44"/>
    <x v="5"/>
  </r>
  <r>
    <x v="4"/>
    <s v="85+"/>
    <x v="1"/>
    <s v="M"/>
    <s v="V01-Y98"/>
    <n v="27"/>
    <x v="6"/>
  </r>
  <r>
    <x v="5"/>
    <s v="0-24"/>
    <x v="0"/>
    <s v="F"/>
    <s v="G00-G99"/>
    <n v="1"/>
    <x v="3"/>
  </r>
  <r>
    <x v="5"/>
    <s v="0-24"/>
    <x v="0"/>
    <s v="F"/>
    <s v="P00-P96"/>
    <n v="2"/>
    <x v="5"/>
  </r>
  <r>
    <x v="5"/>
    <s v="0-24"/>
    <x v="0"/>
    <s v="F"/>
    <s v="Q00-Q99"/>
    <n v="2"/>
    <x v="5"/>
  </r>
  <r>
    <x v="5"/>
    <s v="0-24"/>
    <x v="0"/>
    <s v="F"/>
    <s v="R00-R99"/>
    <n v="1"/>
    <x v="5"/>
  </r>
  <r>
    <x v="5"/>
    <s v="0-24"/>
    <x v="0"/>
    <s v="F"/>
    <s v="V01-Y98"/>
    <n v="1"/>
    <x v="6"/>
  </r>
  <r>
    <x v="5"/>
    <s v="0-24"/>
    <x v="0"/>
    <s v="M"/>
    <s v="A00-B99"/>
    <n v="1"/>
    <x v="0"/>
  </r>
  <r>
    <x v="5"/>
    <s v="0-24"/>
    <x v="0"/>
    <s v="M"/>
    <s v="C00-D48"/>
    <n v="4"/>
    <x v="1"/>
  </r>
  <r>
    <x v="5"/>
    <s v="0-24"/>
    <x v="0"/>
    <s v="M"/>
    <s v="E00-E90"/>
    <n v="1"/>
    <x v="2"/>
  </r>
  <r>
    <x v="5"/>
    <s v="0-24"/>
    <x v="0"/>
    <s v="M"/>
    <s v="G00-G99"/>
    <n v="2"/>
    <x v="3"/>
  </r>
  <r>
    <x v="5"/>
    <s v="0-24"/>
    <x v="0"/>
    <s v="M"/>
    <s v="I00-I99"/>
    <n v="1"/>
    <x v="8"/>
  </r>
  <r>
    <x v="5"/>
    <s v="0-24"/>
    <x v="0"/>
    <s v="M"/>
    <s v="J00-J99"/>
    <n v="2"/>
    <x v="4"/>
  </r>
  <r>
    <x v="5"/>
    <s v="0-24"/>
    <x v="0"/>
    <s v="M"/>
    <s v="N00-N99"/>
    <n v="1"/>
    <x v="11"/>
  </r>
  <r>
    <x v="5"/>
    <s v="0-24"/>
    <x v="0"/>
    <s v="M"/>
    <s v="P00-P96"/>
    <n v="6"/>
    <x v="5"/>
  </r>
  <r>
    <x v="5"/>
    <s v="0-24"/>
    <x v="0"/>
    <s v="M"/>
    <s v="Q00-Q99"/>
    <n v="3"/>
    <x v="5"/>
  </r>
  <r>
    <x v="5"/>
    <s v="0-24"/>
    <x v="0"/>
    <s v="M"/>
    <s v="R00-R99"/>
    <n v="1"/>
    <x v="5"/>
  </r>
  <r>
    <x v="5"/>
    <s v="0-24"/>
    <x v="0"/>
    <s v="M"/>
    <s v="V01-Y98"/>
    <n v="9"/>
    <x v="6"/>
  </r>
  <r>
    <x v="5"/>
    <s v="25-44"/>
    <x v="0"/>
    <s v="F"/>
    <s v="A00-B99"/>
    <n v="1"/>
    <x v="0"/>
  </r>
  <r>
    <x v="5"/>
    <s v="25-44"/>
    <x v="0"/>
    <s v="F"/>
    <s v="C00-D48"/>
    <n v="16"/>
    <x v="1"/>
  </r>
  <r>
    <x v="5"/>
    <s v="25-44"/>
    <x v="0"/>
    <s v="F"/>
    <s v="D50-D89"/>
    <n v="1"/>
    <x v="5"/>
  </r>
  <r>
    <x v="5"/>
    <s v="25-44"/>
    <x v="0"/>
    <s v="F"/>
    <s v="F00-F99"/>
    <n v="2"/>
    <x v="10"/>
  </r>
  <r>
    <x v="5"/>
    <s v="25-44"/>
    <x v="0"/>
    <s v="F"/>
    <s v="G00-G99"/>
    <n v="2"/>
    <x v="3"/>
  </r>
  <r>
    <x v="5"/>
    <s v="25-44"/>
    <x v="0"/>
    <s v="F"/>
    <s v="I00-I99"/>
    <n v="3"/>
    <x v="8"/>
  </r>
  <r>
    <x v="5"/>
    <s v="25-44"/>
    <x v="0"/>
    <s v="F"/>
    <s v="J00-J99"/>
    <n v="2"/>
    <x v="4"/>
  </r>
  <r>
    <x v="5"/>
    <s v="25-44"/>
    <x v="0"/>
    <s v="F"/>
    <s v="Q00-Q99"/>
    <n v="1"/>
    <x v="5"/>
  </r>
  <r>
    <x v="5"/>
    <s v="25-44"/>
    <x v="0"/>
    <s v="F"/>
    <s v="R00-R99"/>
    <n v="1"/>
    <x v="5"/>
  </r>
  <r>
    <x v="5"/>
    <s v="25-44"/>
    <x v="0"/>
    <s v="F"/>
    <s v="V01-Y98"/>
    <n v="11"/>
    <x v="6"/>
  </r>
  <r>
    <x v="5"/>
    <s v="25-44"/>
    <x v="0"/>
    <s v="M"/>
    <s v="C00-D48"/>
    <n v="9"/>
    <x v="1"/>
  </r>
  <r>
    <x v="5"/>
    <s v="25-44"/>
    <x v="0"/>
    <s v="M"/>
    <s v="F00-F99"/>
    <n v="2"/>
    <x v="10"/>
  </r>
  <r>
    <x v="5"/>
    <s v="25-44"/>
    <x v="0"/>
    <s v="M"/>
    <s v="G00-G99"/>
    <n v="2"/>
    <x v="3"/>
  </r>
  <r>
    <x v="5"/>
    <s v="25-44"/>
    <x v="0"/>
    <s v="M"/>
    <s v="I00-I99"/>
    <n v="5"/>
    <x v="8"/>
  </r>
  <r>
    <x v="5"/>
    <s v="25-44"/>
    <x v="0"/>
    <s v="M"/>
    <s v="K00-K93"/>
    <n v="2"/>
    <x v="9"/>
  </r>
  <r>
    <x v="5"/>
    <s v="25-44"/>
    <x v="0"/>
    <s v="M"/>
    <s v="R00-R99"/>
    <n v="4"/>
    <x v="5"/>
  </r>
  <r>
    <x v="5"/>
    <s v="25-44"/>
    <x v="0"/>
    <s v="M"/>
    <s v="V01-Y98"/>
    <n v="38"/>
    <x v="6"/>
  </r>
  <r>
    <x v="5"/>
    <s v="45-64"/>
    <x v="0"/>
    <s v="F"/>
    <s v="A00-B99"/>
    <n v="5"/>
    <x v="0"/>
  </r>
  <r>
    <x v="5"/>
    <s v="45-64"/>
    <x v="0"/>
    <s v="F"/>
    <s v="C00-D48"/>
    <n v="121"/>
    <x v="1"/>
  </r>
  <r>
    <x v="5"/>
    <s v="45-64"/>
    <x v="0"/>
    <s v="F"/>
    <s v="E00-E90"/>
    <n v="6"/>
    <x v="2"/>
  </r>
  <r>
    <x v="5"/>
    <s v="45-64"/>
    <x v="0"/>
    <s v="F"/>
    <s v="F00-F99"/>
    <n v="3"/>
    <x v="10"/>
  </r>
  <r>
    <x v="5"/>
    <s v="45-64"/>
    <x v="0"/>
    <s v="F"/>
    <s v="G00-G99"/>
    <n v="13"/>
    <x v="3"/>
  </r>
  <r>
    <x v="5"/>
    <s v="45-64"/>
    <x v="0"/>
    <s v="F"/>
    <s v="I00-I99"/>
    <n v="26"/>
    <x v="8"/>
  </r>
  <r>
    <x v="5"/>
    <s v="45-64"/>
    <x v="0"/>
    <s v="F"/>
    <s v="J00-J99"/>
    <n v="12"/>
    <x v="4"/>
  </r>
  <r>
    <x v="5"/>
    <s v="45-64"/>
    <x v="0"/>
    <s v="F"/>
    <s v="K00-K93"/>
    <n v="11"/>
    <x v="9"/>
  </r>
  <r>
    <x v="5"/>
    <s v="45-64"/>
    <x v="0"/>
    <s v="F"/>
    <s v="N00-N99"/>
    <n v="1"/>
    <x v="11"/>
  </r>
  <r>
    <x v="5"/>
    <s v="45-64"/>
    <x v="0"/>
    <s v="F"/>
    <s v="Q00-Q99"/>
    <n v="4"/>
    <x v="5"/>
  </r>
  <r>
    <x v="5"/>
    <s v="45-64"/>
    <x v="0"/>
    <s v="F"/>
    <s v="R00-R99"/>
    <n v="9"/>
    <x v="5"/>
  </r>
  <r>
    <x v="5"/>
    <s v="45-64"/>
    <x v="0"/>
    <s v="F"/>
    <s v="V01-Y98"/>
    <n v="28"/>
    <x v="6"/>
  </r>
  <r>
    <x v="5"/>
    <s v="45-64"/>
    <x v="0"/>
    <s v="M"/>
    <s v="A00-B99"/>
    <n v="1"/>
    <x v="0"/>
  </r>
  <r>
    <x v="5"/>
    <s v="45-64"/>
    <x v="0"/>
    <s v="M"/>
    <s v="C00-D48"/>
    <n v="176"/>
    <x v="1"/>
  </r>
  <r>
    <x v="5"/>
    <s v="45-64"/>
    <x v="0"/>
    <s v="M"/>
    <s v="D50-D89"/>
    <n v="1"/>
    <x v="5"/>
  </r>
  <r>
    <x v="5"/>
    <s v="45-64"/>
    <x v="0"/>
    <s v="M"/>
    <s v="E00-E90"/>
    <n v="6"/>
    <x v="2"/>
  </r>
  <r>
    <x v="5"/>
    <s v="45-64"/>
    <x v="0"/>
    <s v="M"/>
    <s v="F00-F99"/>
    <n v="11"/>
    <x v="10"/>
  </r>
  <r>
    <x v="5"/>
    <s v="45-64"/>
    <x v="0"/>
    <s v="M"/>
    <s v="G00-G99"/>
    <n v="14"/>
    <x v="3"/>
  </r>
  <r>
    <x v="5"/>
    <s v="45-64"/>
    <x v="0"/>
    <s v="M"/>
    <s v="I00-I99"/>
    <n v="74"/>
    <x v="8"/>
  </r>
  <r>
    <x v="5"/>
    <s v="45-64"/>
    <x v="0"/>
    <s v="M"/>
    <s v="J00-J99"/>
    <n v="16"/>
    <x v="4"/>
  </r>
  <r>
    <x v="5"/>
    <s v="45-64"/>
    <x v="0"/>
    <s v="M"/>
    <s v="K00-K93"/>
    <n v="28"/>
    <x v="9"/>
  </r>
  <r>
    <x v="5"/>
    <s v="45-64"/>
    <x v="0"/>
    <s v="M"/>
    <s v="M00-M99"/>
    <n v="2"/>
    <x v="5"/>
  </r>
  <r>
    <x v="5"/>
    <s v="45-64"/>
    <x v="0"/>
    <s v="M"/>
    <s v="N00-N99"/>
    <n v="4"/>
    <x v="11"/>
  </r>
  <r>
    <x v="5"/>
    <s v="45-64"/>
    <x v="0"/>
    <s v="M"/>
    <s v="Q00-Q99"/>
    <n v="2"/>
    <x v="5"/>
  </r>
  <r>
    <x v="5"/>
    <s v="45-64"/>
    <x v="0"/>
    <s v="M"/>
    <s v="R00-R99"/>
    <n v="11"/>
    <x v="5"/>
  </r>
  <r>
    <x v="5"/>
    <s v="45-64"/>
    <x v="0"/>
    <s v="M"/>
    <s v="V01-Y98"/>
    <n v="43"/>
    <x v="6"/>
  </r>
  <r>
    <x v="5"/>
    <s v="65-74"/>
    <x v="1"/>
    <s v="F"/>
    <s v="A00-B99"/>
    <n v="7"/>
    <x v="0"/>
  </r>
  <r>
    <x v="5"/>
    <s v="65-74"/>
    <x v="1"/>
    <s v="F"/>
    <s v="C00-D48"/>
    <n v="139"/>
    <x v="1"/>
  </r>
  <r>
    <x v="5"/>
    <s v="65-74"/>
    <x v="1"/>
    <s v="F"/>
    <s v="E00-E90"/>
    <n v="7"/>
    <x v="2"/>
  </r>
  <r>
    <x v="5"/>
    <s v="65-74"/>
    <x v="1"/>
    <s v="F"/>
    <s v="F00-F99"/>
    <n v="13"/>
    <x v="10"/>
  </r>
  <r>
    <x v="5"/>
    <s v="65-74"/>
    <x v="1"/>
    <s v="F"/>
    <s v="G00-G99"/>
    <n v="13"/>
    <x v="3"/>
  </r>
  <r>
    <x v="5"/>
    <s v="65-74"/>
    <x v="1"/>
    <s v="F"/>
    <s v="I00-I99"/>
    <n v="67"/>
    <x v="8"/>
  </r>
  <r>
    <x v="5"/>
    <s v="65-74"/>
    <x v="1"/>
    <s v="F"/>
    <s v="J00-J99"/>
    <n v="25"/>
    <x v="4"/>
  </r>
  <r>
    <x v="5"/>
    <s v="65-74"/>
    <x v="1"/>
    <s v="F"/>
    <s v="K00-K93"/>
    <n v="15"/>
    <x v="9"/>
  </r>
  <r>
    <x v="5"/>
    <s v="65-74"/>
    <x v="1"/>
    <s v="F"/>
    <s v="M00-M99"/>
    <n v="2"/>
    <x v="5"/>
  </r>
  <r>
    <x v="5"/>
    <s v="65-74"/>
    <x v="1"/>
    <s v="F"/>
    <s v="N00-N99"/>
    <n v="2"/>
    <x v="11"/>
  </r>
  <r>
    <x v="5"/>
    <s v="65-74"/>
    <x v="1"/>
    <s v="F"/>
    <s v="R00-R99"/>
    <n v="12"/>
    <x v="5"/>
  </r>
  <r>
    <x v="5"/>
    <s v="65-74"/>
    <x v="1"/>
    <s v="F"/>
    <s v="V01-Y98"/>
    <n v="15"/>
    <x v="6"/>
  </r>
  <r>
    <x v="5"/>
    <s v="65-74"/>
    <x v="1"/>
    <s v="M"/>
    <s v="A00-B99"/>
    <n v="8"/>
    <x v="0"/>
  </r>
  <r>
    <x v="5"/>
    <s v="65-74"/>
    <x v="1"/>
    <s v="M"/>
    <s v="C00-D48"/>
    <n v="205"/>
    <x v="1"/>
  </r>
  <r>
    <x v="5"/>
    <s v="65-74"/>
    <x v="1"/>
    <s v="M"/>
    <s v="D50-D89"/>
    <n v="1"/>
    <x v="5"/>
  </r>
  <r>
    <x v="5"/>
    <s v="65-74"/>
    <x v="1"/>
    <s v="M"/>
    <s v="E00-E90"/>
    <n v="14"/>
    <x v="2"/>
  </r>
  <r>
    <x v="5"/>
    <s v="65-74"/>
    <x v="1"/>
    <s v="M"/>
    <s v="F00-F99"/>
    <n v="12"/>
    <x v="10"/>
  </r>
  <r>
    <x v="5"/>
    <s v="65-74"/>
    <x v="1"/>
    <s v="M"/>
    <s v="G00-G99"/>
    <n v="17"/>
    <x v="3"/>
  </r>
  <r>
    <x v="5"/>
    <s v="65-74"/>
    <x v="1"/>
    <s v="M"/>
    <s v="I00-I99"/>
    <n v="118"/>
    <x v="8"/>
  </r>
  <r>
    <x v="5"/>
    <s v="65-74"/>
    <x v="1"/>
    <s v="M"/>
    <s v="J00-J99"/>
    <n v="40"/>
    <x v="4"/>
  </r>
  <r>
    <x v="5"/>
    <s v="65-74"/>
    <x v="1"/>
    <s v="M"/>
    <s v="K00-K93"/>
    <n v="15"/>
    <x v="9"/>
  </r>
  <r>
    <x v="5"/>
    <s v="65-74"/>
    <x v="1"/>
    <s v="M"/>
    <s v="M00-M99"/>
    <n v="2"/>
    <x v="5"/>
  </r>
  <r>
    <x v="5"/>
    <s v="65-74"/>
    <x v="1"/>
    <s v="M"/>
    <s v="N00-N99"/>
    <n v="8"/>
    <x v="11"/>
  </r>
  <r>
    <x v="5"/>
    <s v="65-74"/>
    <x v="1"/>
    <s v="M"/>
    <s v="R00-R99"/>
    <n v="18"/>
    <x v="5"/>
  </r>
  <r>
    <x v="5"/>
    <s v="65-74"/>
    <x v="1"/>
    <s v="M"/>
    <s v="V01-Y98"/>
    <n v="15"/>
    <x v="6"/>
  </r>
  <r>
    <x v="5"/>
    <s v="75-84"/>
    <x v="1"/>
    <s v="F"/>
    <s v="A00-B99"/>
    <n v="24"/>
    <x v="0"/>
  </r>
  <r>
    <x v="5"/>
    <s v="75-84"/>
    <x v="1"/>
    <s v="F"/>
    <s v="C00-D48"/>
    <n v="215"/>
    <x v="1"/>
  </r>
  <r>
    <x v="5"/>
    <s v="75-84"/>
    <x v="1"/>
    <s v="F"/>
    <s v="D50-D89"/>
    <n v="1"/>
    <x v="5"/>
  </r>
  <r>
    <x v="5"/>
    <s v="75-84"/>
    <x v="1"/>
    <s v="F"/>
    <s v="E00-E90"/>
    <n v="27"/>
    <x v="2"/>
  </r>
  <r>
    <x v="5"/>
    <s v="75-84"/>
    <x v="1"/>
    <s v="F"/>
    <s v="F00-F99"/>
    <n v="56"/>
    <x v="10"/>
  </r>
  <r>
    <x v="5"/>
    <s v="75-84"/>
    <x v="1"/>
    <s v="F"/>
    <s v="G00-G99"/>
    <n v="57"/>
    <x v="3"/>
  </r>
  <r>
    <x v="5"/>
    <s v="75-84"/>
    <x v="1"/>
    <s v="F"/>
    <s v="I00-I99"/>
    <n v="258"/>
    <x v="8"/>
  </r>
  <r>
    <x v="5"/>
    <s v="75-84"/>
    <x v="1"/>
    <s v="F"/>
    <s v="J00-J99"/>
    <n v="76"/>
    <x v="4"/>
  </r>
  <r>
    <x v="5"/>
    <s v="75-84"/>
    <x v="1"/>
    <s v="F"/>
    <s v="K00-K93"/>
    <n v="28"/>
    <x v="9"/>
  </r>
  <r>
    <x v="5"/>
    <s v="75-84"/>
    <x v="1"/>
    <s v="F"/>
    <s v="L00-L99"/>
    <n v="1"/>
    <x v="5"/>
  </r>
  <r>
    <x v="5"/>
    <s v="75-84"/>
    <x v="1"/>
    <s v="F"/>
    <s v="M00-M99"/>
    <n v="2"/>
    <x v="5"/>
  </r>
  <r>
    <x v="5"/>
    <s v="75-84"/>
    <x v="1"/>
    <s v="F"/>
    <s v="N00-N99"/>
    <n v="16"/>
    <x v="11"/>
  </r>
  <r>
    <x v="5"/>
    <s v="75-84"/>
    <x v="1"/>
    <s v="F"/>
    <s v="R00-R99"/>
    <n v="33"/>
    <x v="5"/>
  </r>
  <r>
    <x v="5"/>
    <s v="75-84"/>
    <x v="1"/>
    <s v="F"/>
    <s v="V01-Y98"/>
    <n v="37"/>
    <x v="6"/>
  </r>
  <r>
    <x v="5"/>
    <s v="75-84"/>
    <x v="1"/>
    <s v="M"/>
    <s v="A00-B99"/>
    <n v="25"/>
    <x v="0"/>
  </r>
  <r>
    <x v="5"/>
    <s v="75-84"/>
    <x v="1"/>
    <s v="M"/>
    <s v="C00-D48"/>
    <n v="269"/>
    <x v="1"/>
  </r>
  <r>
    <x v="5"/>
    <s v="75-84"/>
    <x v="1"/>
    <s v="M"/>
    <s v="D50-D89"/>
    <n v="3"/>
    <x v="5"/>
  </r>
  <r>
    <x v="5"/>
    <s v="75-84"/>
    <x v="1"/>
    <s v="M"/>
    <s v="E00-E90"/>
    <n v="11"/>
    <x v="2"/>
  </r>
  <r>
    <x v="5"/>
    <s v="75-84"/>
    <x v="1"/>
    <s v="M"/>
    <s v="F00-F99"/>
    <n v="45"/>
    <x v="10"/>
  </r>
  <r>
    <x v="5"/>
    <s v="75-84"/>
    <x v="1"/>
    <s v="M"/>
    <s v="G00-G99"/>
    <n v="52"/>
    <x v="3"/>
  </r>
  <r>
    <x v="5"/>
    <s v="75-84"/>
    <x v="1"/>
    <s v="M"/>
    <s v="I00-I99"/>
    <n v="277"/>
    <x v="8"/>
  </r>
  <r>
    <x v="5"/>
    <s v="75-84"/>
    <x v="1"/>
    <s v="M"/>
    <s v="J00-J99"/>
    <n v="123"/>
    <x v="4"/>
  </r>
  <r>
    <x v="5"/>
    <s v="75-84"/>
    <x v="1"/>
    <s v="M"/>
    <s v="K00-K93"/>
    <n v="31"/>
    <x v="9"/>
  </r>
  <r>
    <x v="5"/>
    <s v="75-84"/>
    <x v="1"/>
    <s v="M"/>
    <s v="M00-M99"/>
    <n v="1"/>
    <x v="5"/>
  </r>
  <r>
    <x v="5"/>
    <s v="75-84"/>
    <x v="1"/>
    <s v="M"/>
    <s v="N00-N99"/>
    <n v="23"/>
    <x v="11"/>
  </r>
  <r>
    <x v="5"/>
    <s v="75-84"/>
    <x v="1"/>
    <s v="M"/>
    <s v="R00-R99"/>
    <n v="38"/>
    <x v="5"/>
  </r>
  <r>
    <x v="5"/>
    <s v="75-84"/>
    <x v="1"/>
    <s v="M"/>
    <s v="V01-Y98"/>
    <n v="22"/>
    <x v="6"/>
  </r>
  <r>
    <x v="5"/>
    <s v="85+"/>
    <x v="1"/>
    <s v="F"/>
    <s v="A00-B99"/>
    <n v="35"/>
    <x v="0"/>
  </r>
  <r>
    <x v="5"/>
    <s v="85+"/>
    <x v="1"/>
    <s v="F"/>
    <s v="C00-D48"/>
    <n v="149"/>
    <x v="1"/>
  </r>
  <r>
    <x v="5"/>
    <s v="85+"/>
    <x v="1"/>
    <s v="F"/>
    <s v="D50-D89"/>
    <n v="10"/>
    <x v="5"/>
  </r>
  <r>
    <x v="5"/>
    <s v="85+"/>
    <x v="1"/>
    <s v="F"/>
    <s v="E00-E90"/>
    <n v="44"/>
    <x v="2"/>
  </r>
  <r>
    <x v="5"/>
    <s v="85+"/>
    <x v="1"/>
    <s v="F"/>
    <s v="F00-F99"/>
    <n v="135"/>
    <x v="10"/>
  </r>
  <r>
    <x v="5"/>
    <s v="85+"/>
    <x v="1"/>
    <s v="F"/>
    <s v="G00-G99"/>
    <n v="64"/>
    <x v="3"/>
  </r>
  <r>
    <x v="5"/>
    <s v="85+"/>
    <x v="1"/>
    <s v="F"/>
    <s v="I00-I99"/>
    <n v="569"/>
    <x v="8"/>
  </r>
  <r>
    <x v="5"/>
    <s v="85+"/>
    <x v="1"/>
    <s v="F"/>
    <s v="J00-J99"/>
    <n v="153"/>
    <x v="4"/>
  </r>
  <r>
    <x v="5"/>
    <s v="85+"/>
    <x v="1"/>
    <s v="F"/>
    <s v="K00-K93"/>
    <n v="53"/>
    <x v="9"/>
  </r>
  <r>
    <x v="5"/>
    <s v="85+"/>
    <x v="1"/>
    <s v="F"/>
    <s v="L00-L99"/>
    <n v="12"/>
    <x v="5"/>
  </r>
  <r>
    <x v="5"/>
    <s v="85+"/>
    <x v="1"/>
    <s v="F"/>
    <s v="M00-M99"/>
    <n v="12"/>
    <x v="5"/>
  </r>
  <r>
    <x v="5"/>
    <s v="85+"/>
    <x v="1"/>
    <s v="F"/>
    <s v="N00-N99"/>
    <n v="35"/>
    <x v="11"/>
  </r>
  <r>
    <x v="5"/>
    <s v="85+"/>
    <x v="1"/>
    <s v="F"/>
    <s v="R00-R99"/>
    <n v="111"/>
    <x v="5"/>
  </r>
  <r>
    <x v="5"/>
    <s v="85+"/>
    <x v="1"/>
    <s v="F"/>
    <s v="V01-Y98"/>
    <n v="34"/>
    <x v="6"/>
  </r>
  <r>
    <x v="5"/>
    <s v="85+"/>
    <x v="1"/>
    <s v="M"/>
    <s v="A00-B99"/>
    <n v="37"/>
    <x v="0"/>
  </r>
  <r>
    <x v="5"/>
    <s v="85+"/>
    <x v="1"/>
    <s v="M"/>
    <s v="C00-D48"/>
    <n v="156"/>
    <x v="1"/>
  </r>
  <r>
    <x v="5"/>
    <s v="85+"/>
    <x v="1"/>
    <s v="M"/>
    <s v="D50-D89"/>
    <n v="3"/>
    <x v="5"/>
  </r>
  <r>
    <x v="5"/>
    <s v="85+"/>
    <x v="1"/>
    <s v="M"/>
    <s v="E00-E90"/>
    <n v="19"/>
    <x v="2"/>
  </r>
  <r>
    <x v="5"/>
    <s v="85+"/>
    <x v="1"/>
    <s v="M"/>
    <s v="F00-F99"/>
    <n v="67"/>
    <x v="10"/>
  </r>
  <r>
    <x v="5"/>
    <s v="85+"/>
    <x v="1"/>
    <s v="M"/>
    <s v="G00-G99"/>
    <n v="31"/>
    <x v="3"/>
  </r>
  <r>
    <x v="5"/>
    <s v="85+"/>
    <x v="1"/>
    <s v="M"/>
    <s v="I00-I99"/>
    <n v="295"/>
    <x v="8"/>
  </r>
  <r>
    <x v="5"/>
    <s v="85+"/>
    <x v="1"/>
    <s v="M"/>
    <s v="J00-J99"/>
    <n v="140"/>
    <x v="4"/>
  </r>
  <r>
    <x v="5"/>
    <s v="85+"/>
    <x v="1"/>
    <s v="M"/>
    <s v="K00-K93"/>
    <n v="24"/>
    <x v="9"/>
  </r>
  <r>
    <x v="5"/>
    <s v="85+"/>
    <x v="1"/>
    <s v="M"/>
    <s v="M00-M99"/>
    <n v="4"/>
    <x v="5"/>
  </r>
  <r>
    <x v="5"/>
    <s v="85+"/>
    <x v="1"/>
    <s v="M"/>
    <s v="N00-N99"/>
    <n v="32"/>
    <x v="11"/>
  </r>
  <r>
    <x v="5"/>
    <s v="85+"/>
    <x v="1"/>
    <s v="M"/>
    <s v="R00-R99"/>
    <n v="49"/>
    <x v="5"/>
  </r>
  <r>
    <x v="5"/>
    <s v="85+"/>
    <x v="1"/>
    <s v="M"/>
    <s v="V01-Y98"/>
    <n v="30"/>
    <x v="6"/>
  </r>
  <r>
    <x v="6"/>
    <s v="0-24"/>
    <x v="0"/>
    <s v="F"/>
    <s v="C00-D48"/>
    <n v="3"/>
    <x v="1"/>
  </r>
  <r>
    <x v="6"/>
    <s v="0-24"/>
    <x v="0"/>
    <s v="F"/>
    <s v="E00-E90"/>
    <n v="1"/>
    <x v="2"/>
  </r>
  <r>
    <x v="6"/>
    <s v="0-24"/>
    <x v="0"/>
    <s v="F"/>
    <s v="F00-F99"/>
    <n v="1"/>
    <x v="10"/>
  </r>
  <r>
    <x v="6"/>
    <s v="0-24"/>
    <x v="0"/>
    <s v="F"/>
    <s v="G00-G99"/>
    <n v="3"/>
    <x v="3"/>
  </r>
  <r>
    <x v="6"/>
    <s v="0-24"/>
    <x v="0"/>
    <s v="F"/>
    <s v="I00-I99"/>
    <n v="1"/>
    <x v="8"/>
  </r>
  <r>
    <x v="6"/>
    <s v="0-24"/>
    <x v="0"/>
    <s v="F"/>
    <s v="J00-J99"/>
    <n v="2"/>
    <x v="4"/>
  </r>
  <r>
    <x v="6"/>
    <s v="0-24"/>
    <x v="0"/>
    <s v="F"/>
    <s v="P00-P96"/>
    <n v="2"/>
    <x v="5"/>
  </r>
  <r>
    <x v="6"/>
    <s v="0-24"/>
    <x v="0"/>
    <s v="F"/>
    <s v="Q00-Q99"/>
    <n v="4"/>
    <x v="5"/>
  </r>
  <r>
    <x v="6"/>
    <s v="0-24"/>
    <x v="0"/>
    <s v="F"/>
    <s v="R00-R99"/>
    <n v="2"/>
    <x v="5"/>
  </r>
  <r>
    <x v="6"/>
    <s v="0-24"/>
    <x v="0"/>
    <s v="F"/>
    <s v="V01-Y98"/>
    <n v="7"/>
    <x v="6"/>
  </r>
  <r>
    <x v="6"/>
    <s v="0-24"/>
    <x v="0"/>
    <s v="M"/>
    <s v="A00-B99"/>
    <n v="1"/>
    <x v="0"/>
  </r>
  <r>
    <x v="6"/>
    <s v="0-24"/>
    <x v="0"/>
    <s v="M"/>
    <s v="C00-D48"/>
    <n v="3"/>
    <x v="1"/>
  </r>
  <r>
    <x v="6"/>
    <s v="0-24"/>
    <x v="0"/>
    <s v="M"/>
    <s v="D50-D89"/>
    <n v="1"/>
    <x v="5"/>
  </r>
  <r>
    <x v="6"/>
    <s v="0-24"/>
    <x v="0"/>
    <s v="M"/>
    <s v="E00-E90"/>
    <n v="2"/>
    <x v="2"/>
  </r>
  <r>
    <x v="6"/>
    <s v="0-24"/>
    <x v="0"/>
    <s v="M"/>
    <s v="G00-G99"/>
    <n v="5"/>
    <x v="3"/>
  </r>
  <r>
    <x v="6"/>
    <s v="0-24"/>
    <x v="0"/>
    <s v="M"/>
    <s v="I00-I99"/>
    <n v="1"/>
    <x v="8"/>
  </r>
  <r>
    <x v="6"/>
    <s v="0-24"/>
    <x v="0"/>
    <s v="M"/>
    <s v="K00-K93"/>
    <n v="1"/>
    <x v="9"/>
  </r>
  <r>
    <x v="6"/>
    <s v="0-24"/>
    <x v="0"/>
    <s v="M"/>
    <s v="P00-P96"/>
    <n v="5"/>
    <x v="5"/>
  </r>
  <r>
    <x v="6"/>
    <s v="0-24"/>
    <x v="0"/>
    <s v="M"/>
    <s v="Q00-Q99"/>
    <n v="7"/>
    <x v="5"/>
  </r>
  <r>
    <x v="6"/>
    <s v="0-24"/>
    <x v="0"/>
    <s v="M"/>
    <s v="R00-R99"/>
    <n v="3"/>
    <x v="5"/>
  </r>
  <r>
    <x v="6"/>
    <s v="0-24"/>
    <x v="0"/>
    <s v="M"/>
    <s v="V01-Y98"/>
    <n v="12"/>
    <x v="6"/>
  </r>
  <r>
    <x v="6"/>
    <s v="25-44"/>
    <x v="0"/>
    <s v="F"/>
    <s v="A00-B99"/>
    <n v="2"/>
    <x v="0"/>
  </r>
  <r>
    <x v="6"/>
    <s v="25-44"/>
    <x v="0"/>
    <s v="F"/>
    <s v="C00-D48"/>
    <n v="15"/>
    <x v="1"/>
  </r>
  <r>
    <x v="6"/>
    <s v="25-44"/>
    <x v="0"/>
    <s v="F"/>
    <s v="E00-E90"/>
    <n v="2"/>
    <x v="2"/>
  </r>
  <r>
    <x v="6"/>
    <s v="25-44"/>
    <x v="0"/>
    <s v="F"/>
    <s v="F00-F99"/>
    <n v="4"/>
    <x v="10"/>
  </r>
  <r>
    <x v="6"/>
    <s v="25-44"/>
    <x v="0"/>
    <s v="F"/>
    <s v="I00-I99"/>
    <n v="2"/>
    <x v="8"/>
  </r>
  <r>
    <x v="6"/>
    <s v="25-44"/>
    <x v="0"/>
    <s v="F"/>
    <s v="J00-J99"/>
    <n v="2"/>
    <x v="4"/>
  </r>
  <r>
    <x v="6"/>
    <s v="25-44"/>
    <x v="0"/>
    <s v="F"/>
    <s v="O00-O99"/>
    <n v="1"/>
    <x v="5"/>
  </r>
  <r>
    <x v="6"/>
    <s v="25-44"/>
    <x v="0"/>
    <s v="F"/>
    <s v="Q00-Q99"/>
    <n v="1"/>
    <x v="5"/>
  </r>
  <r>
    <x v="6"/>
    <s v="25-44"/>
    <x v="0"/>
    <s v="F"/>
    <s v="R00-R99"/>
    <n v="1"/>
    <x v="5"/>
  </r>
  <r>
    <x v="6"/>
    <s v="25-44"/>
    <x v="0"/>
    <s v="F"/>
    <s v="V01-Y98"/>
    <n v="10"/>
    <x v="6"/>
  </r>
  <r>
    <x v="6"/>
    <s v="25-44"/>
    <x v="0"/>
    <s v="M"/>
    <s v="C00-D48"/>
    <n v="13"/>
    <x v="1"/>
  </r>
  <r>
    <x v="6"/>
    <s v="25-44"/>
    <x v="0"/>
    <s v="M"/>
    <s v="E00-E90"/>
    <n v="1"/>
    <x v="2"/>
  </r>
  <r>
    <x v="6"/>
    <s v="25-44"/>
    <x v="0"/>
    <s v="M"/>
    <s v="F00-F99"/>
    <n v="1"/>
    <x v="10"/>
  </r>
  <r>
    <x v="6"/>
    <s v="25-44"/>
    <x v="0"/>
    <s v="M"/>
    <s v="G00-G99"/>
    <n v="5"/>
    <x v="3"/>
  </r>
  <r>
    <x v="6"/>
    <s v="25-44"/>
    <x v="0"/>
    <s v="M"/>
    <s v="I00-I99"/>
    <n v="6"/>
    <x v="8"/>
  </r>
  <r>
    <x v="6"/>
    <s v="25-44"/>
    <x v="0"/>
    <s v="M"/>
    <s v="R00-R99"/>
    <n v="5"/>
    <x v="5"/>
  </r>
  <r>
    <x v="6"/>
    <s v="25-44"/>
    <x v="0"/>
    <s v="M"/>
    <s v="V01-Y98"/>
    <n v="43"/>
    <x v="6"/>
  </r>
  <r>
    <x v="6"/>
    <s v="45-64"/>
    <x v="0"/>
    <s v="F"/>
    <s v="A00-B99"/>
    <n v="2"/>
    <x v="0"/>
  </r>
  <r>
    <x v="6"/>
    <s v="45-64"/>
    <x v="0"/>
    <s v="F"/>
    <s v="C00-D48"/>
    <n v="135"/>
    <x v="1"/>
  </r>
  <r>
    <x v="6"/>
    <s v="45-64"/>
    <x v="0"/>
    <s v="F"/>
    <s v="E00-E90"/>
    <n v="5"/>
    <x v="2"/>
  </r>
  <r>
    <x v="6"/>
    <s v="45-64"/>
    <x v="0"/>
    <s v="F"/>
    <s v="F00-F99"/>
    <n v="4"/>
    <x v="10"/>
  </r>
  <r>
    <x v="6"/>
    <s v="45-64"/>
    <x v="0"/>
    <s v="F"/>
    <s v="G00-G99"/>
    <n v="13"/>
    <x v="3"/>
  </r>
  <r>
    <x v="6"/>
    <s v="45-64"/>
    <x v="0"/>
    <s v="F"/>
    <s v="I00-I99"/>
    <n v="35"/>
    <x v="8"/>
  </r>
  <r>
    <x v="6"/>
    <s v="45-64"/>
    <x v="0"/>
    <s v="F"/>
    <s v="J00-J99"/>
    <n v="9"/>
    <x v="4"/>
  </r>
  <r>
    <x v="6"/>
    <s v="45-64"/>
    <x v="0"/>
    <s v="F"/>
    <s v="K00-K93"/>
    <n v="12"/>
    <x v="9"/>
  </r>
  <r>
    <x v="6"/>
    <s v="45-64"/>
    <x v="0"/>
    <s v="F"/>
    <s v="L00-L99"/>
    <n v="1"/>
    <x v="5"/>
  </r>
  <r>
    <x v="6"/>
    <s v="45-64"/>
    <x v="0"/>
    <s v="F"/>
    <s v="M00-M99"/>
    <n v="3"/>
    <x v="5"/>
  </r>
  <r>
    <x v="6"/>
    <s v="45-64"/>
    <x v="0"/>
    <s v="F"/>
    <s v="N00-N99"/>
    <n v="3"/>
    <x v="11"/>
  </r>
  <r>
    <x v="6"/>
    <s v="45-64"/>
    <x v="0"/>
    <s v="F"/>
    <s v="Q00-Q99"/>
    <n v="2"/>
    <x v="5"/>
  </r>
  <r>
    <x v="6"/>
    <s v="45-64"/>
    <x v="0"/>
    <s v="F"/>
    <s v="R00-R99"/>
    <n v="8"/>
    <x v="5"/>
  </r>
  <r>
    <x v="6"/>
    <s v="45-64"/>
    <x v="0"/>
    <s v="F"/>
    <s v="V01-Y98"/>
    <n v="26"/>
    <x v="6"/>
  </r>
  <r>
    <x v="6"/>
    <s v="45-64"/>
    <x v="0"/>
    <s v="M"/>
    <s v="A00-B99"/>
    <n v="3"/>
    <x v="0"/>
  </r>
  <r>
    <x v="6"/>
    <s v="45-64"/>
    <x v="0"/>
    <s v="M"/>
    <s v="C00-D48"/>
    <n v="162"/>
    <x v="1"/>
  </r>
  <r>
    <x v="6"/>
    <s v="45-64"/>
    <x v="0"/>
    <s v="M"/>
    <s v="E00-E90"/>
    <n v="11"/>
    <x v="2"/>
  </r>
  <r>
    <x v="6"/>
    <s v="45-64"/>
    <x v="0"/>
    <s v="M"/>
    <s v="F00-F99"/>
    <n v="6"/>
    <x v="10"/>
  </r>
  <r>
    <x v="6"/>
    <s v="45-64"/>
    <x v="0"/>
    <s v="M"/>
    <s v="G00-G99"/>
    <n v="17"/>
    <x v="3"/>
  </r>
  <r>
    <x v="6"/>
    <s v="45-64"/>
    <x v="0"/>
    <s v="M"/>
    <s v="I00-I99"/>
    <n v="70"/>
    <x v="8"/>
  </r>
  <r>
    <x v="6"/>
    <s v="45-64"/>
    <x v="0"/>
    <s v="M"/>
    <s v="J00-J99"/>
    <n v="29"/>
    <x v="4"/>
  </r>
  <r>
    <x v="6"/>
    <s v="45-64"/>
    <x v="0"/>
    <s v="M"/>
    <s v="K00-K93"/>
    <n v="22"/>
    <x v="9"/>
  </r>
  <r>
    <x v="6"/>
    <s v="45-64"/>
    <x v="0"/>
    <s v="M"/>
    <s v="M00-M99"/>
    <n v="1"/>
    <x v="5"/>
  </r>
  <r>
    <x v="6"/>
    <s v="45-64"/>
    <x v="0"/>
    <s v="M"/>
    <s v="N00-N99"/>
    <n v="5"/>
    <x v="11"/>
  </r>
  <r>
    <x v="6"/>
    <s v="45-64"/>
    <x v="0"/>
    <s v="M"/>
    <s v="Q00-Q99"/>
    <n v="4"/>
    <x v="5"/>
  </r>
  <r>
    <x v="6"/>
    <s v="45-64"/>
    <x v="0"/>
    <s v="M"/>
    <s v="R00-R99"/>
    <n v="19"/>
    <x v="5"/>
  </r>
  <r>
    <x v="6"/>
    <s v="45-64"/>
    <x v="0"/>
    <s v="M"/>
    <s v="V01-Y98"/>
    <n v="42"/>
    <x v="6"/>
  </r>
  <r>
    <x v="6"/>
    <s v="65-74"/>
    <x v="1"/>
    <s v="F"/>
    <s v="A00-B99"/>
    <n v="4"/>
    <x v="0"/>
  </r>
  <r>
    <x v="6"/>
    <s v="65-74"/>
    <x v="1"/>
    <s v="F"/>
    <s v="C00-D48"/>
    <n v="124"/>
    <x v="1"/>
  </r>
  <r>
    <x v="6"/>
    <s v="65-74"/>
    <x v="1"/>
    <s v="F"/>
    <s v="E00-E90"/>
    <n v="6"/>
    <x v="2"/>
  </r>
  <r>
    <x v="6"/>
    <s v="65-74"/>
    <x v="1"/>
    <s v="F"/>
    <s v="F00-F99"/>
    <n v="7"/>
    <x v="10"/>
  </r>
  <r>
    <x v="6"/>
    <s v="65-74"/>
    <x v="1"/>
    <s v="F"/>
    <s v="G00-G99"/>
    <n v="16"/>
    <x v="3"/>
  </r>
  <r>
    <x v="6"/>
    <s v="65-74"/>
    <x v="1"/>
    <s v="F"/>
    <s v="I00-I99"/>
    <n v="69"/>
    <x v="8"/>
  </r>
  <r>
    <x v="6"/>
    <s v="65-74"/>
    <x v="1"/>
    <s v="F"/>
    <s v="J00-J99"/>
    <n v="29"/>
    <x v="4"/>
  </r>
  <r>
    <x v="6"/>
    <s v="65-74"/>
    <x v="1"/>
    <s v="F"/>
    <s v="K00-K93"/>
    <n v="11"/>
    <x v="9"/>
  </r>
  <r>
    <x v="6"/>
    <s v="65-74"/>
    <x v="1"/>
    <s v="F"/>
    <s v="N00-N99"/>
    <n v="3"/>
    <x v="11"/>
  </r>
  <r>
    <x v="6"/>
    <s v="65-74"/>
    <x v="1"/>
    <s v="F"/>
    <s v="Q00-Q99"/>
    <n v="2"/>
    <x v="5"/>
  </r>
  <r>
    <x v="6"/>
    <s v="65-74"/>
    <x v="1"/>
    <s v="F"/>
    <s v="R00-R99"/>
    <n v="6"/>
    <x v="5"/>
  </r>
  <r>
    <x v="6"/>
    <s v="65-74"/>
    <x v="1"/>
    <s v="F"/>
    <s v="V01-Y98"/>
    <n v="7"/>
    <x v="6"/>
  </r>
  <r>
    <x v="6"/>
    <s v="65-74"/>
    <x v="1"/>
    <s v="M"/>
    <s v="A00-B99"/>
    <n v="6"/>
    <x v="0"/>
  </r>
  <r>
    <x v="6"/>
    <s v="65-74"/>
    <x v="1"/>
    <s v="M"/>
    <s v="C00-D48"/>
    <n v="184"/>
    <x v="1"/>
  </r>
  <r>
    <x v="6"/>
    <s v="65-74"/>
    <x v="1"/>
    <s v="M"/>
    <s v="D50-D89"/>
    <n v="1"/>
    <x v="5"/>
  </r>
  <r>
    <x v="6"/>
    <s v="65-74"/>
    <x v="1"/>
    <s v="M"/>
    <s v="E00-E90"/>
    <n v="10"/>
    <x v="2"/>
  </r>
  <r>
    <x v="6"/>
    <s v="65-74"/>
    <x v="1"/>
    <s v="M"/>
    <s v="F00-F99"/>
    <n v="12"/>
    <x v="10"/>
  </r>
  <r>
    <x v="6"/>
    <s v="65-74"/>
    <x v="1"/>
    <s v="M"/>
    <s v="G00-G99"/>
    <n v="14"/>
    <x v="3"/>
  </r>
  <r>
    <x v="6"/>
    <s v="65-74"/>
    <x v="1"/>
    <s v="M"/>
    <s v="I00-I99"/>
    <n v="114"/>
    <x v="8"/>
  </r>
  <r>
    <x v="6"/>
    <s v="65-74"/>
    <x v="1"/>
    <s v="M"/>
    <s v="J00-J99"/>
    <n v="34"/>
    <x v="4"/>
  </r>
  <r>
    <x v="6"/>
    <s v="65-74"/>
    <x v="1"/>
    <s v="M"/>
    <s v="K00-K93"/>
    <n v="18"/>
    <x v="9"/>
  </r>
  <r>
    <x v="6"/>
    <s v="65-74"/>
    <x v="1"/>
    <s v="M"/>
    <s v="L00-L99"/>
    <n v="1"/>
    <x v="5"/>
  </r>
  <r>
    <x v="6"/>
    <s v="65-74"/>
    <x v="1"/>
    <s v="M"/>
    <s v="M00-M99"/>
    <n v="4"/>
    <x v="5"/>
  </r>
  <r>
    <x v="6"/>
    <s v="65-74"/>
    <x v="1"/>
    <s v="M"/>
    <s v="N00-N99"/>
    <n v="5"/>
    <x v="11"/>
  </r>
  <r>
    <x v="6"/>
    <s v="65-74"/>
    <x v="1"/>
    <s v="M"/>
    <s v="Q00-Q99"/>
    <n v="1"/>
    <x v="5"/>
  </r>
  <r>
    <x v="6"/>
    <s v="65-74"/>
    <x v="1"/>
    <s v="M"/>
    <s v="R00-R99"/>
    <n v="16"/>
    <x v="5"/>
  </r>
  <r>
    <x v="6"/>
    <s v="65-74"/>
    <x v="1"/>
    <s v="M"/>
    <s v="V01-Y98"/>
    <n v="18"/>
    <x v="6"/>
  </r>
  <r>
    <x v="6"/>
    <s v="75-84"/>
    <x v="1"/>
    <s v="F"/>
    <s v="A00-B99"/>
    <n v="13"/>
    <x v="0"/>
  </r>
  <r>
    <x v="6"/>
    <s v="75-84"/>
    <x v="1"/>
    <s v="F"/>
    <s v="C00-D48"/>
    <n v="179"/>
    <x v="1"/>
  </r>
  <r>
    <x v="6"/>
    <s v="75-84"/>
    <x v="1"/>
    <s v="F"/>
    <s v="D50-D89"/>
    <n v="1"/>
    <x v="5"/>
  </r>
  <r>
    <x v="6"/>
    <s v="75-84"/>
    <x v="1"/>
    <s v="F"/>
    <s v="E00-E90"/>
    <n v="22"/>
    <x v="2"/>
  </r>
  <r>
    <x v="6"/>
    <s v="75-84"/>
    <x v="1"/>
    <s v="F"/>
    <s v="F00-F99"/>
    <n v="41"/>
    <x v="10"/>
  </r>
  <r>
    <x v="6"/>
    <s v="75-84"/>
    <x v="1"/>
    <s v="F"/>
    <s v="G00-G99"/>
    <n v="52"/>
    <x v="3"/>
  </r>
  <r>
    <x v="6"/>
    <s v="75-84"/>
    <x v="1"/>
    <s v="F"/>
    <s v="I00-I99"/>
    <n v="195"/>
    <x v="8"/>
  </r>
  <r>
    <x v="6"/>
    <s v="75-84"/>
    <x v="1"/>
    <s v="F"/>
    <s v="J00-J99"/>
    <n v="72"/>
    <x v="4"/>
  </r>
  <r>
    <x v="6"/>
    <s v="75-84"/>
    <x v="1"/>
    <s v="F"/>
    <s v="K00-K93"/>
    <n v="32"/>
    <x v="9"/>
  </r>
  <r>
    <x v="6"/>
    <s v="75-84"/>
    <x v="1"/>
    <s v="F"/>
    <s v="M00-M99"/>
    <n v="4"/>
    <x v="5"/>
  </r>
  <r>
    <x v="6"/>
    <s v="75-84"/>
    <x v="1"/>
    <s v="F"/>
    <s v="N00-N99"/>
    <n v="24"/>
    <x v="11"/>
  </r>
  <r>
    <x v="6"/>
    <s v="75-84"/>
    <x v="1"/>
    <s v="F"/>
    <s v="R00-R99"/>
    <n v="29"/>
    <x v="5"/>
  </r>
  <r>
    <x v="6"/>
    <s v="75-84"/>
    <x v="1"/>
    <s v="F"/>
    <s v="V01-Y98"/>
    <n v="32"/>
    <x v="6"/>
  </r>
  <r>
    <x v="6"/>
    <s v="75-84"/>
    <x v="1"/>
    <s v="M"/>
    <s v="A00-B99"/>
    <n v="6"/>
    <x v="0"/>
  </r>
  <r>
    <x v="6"/>
    <s v="75-84"/>
    <x v="1"/>
    <s v="M"/>
    <s v="C00-D48"/>
    <n v="261"/>
    <x v="1"/>
  </r>
  <r>
    <x v="6"/>
    <s v="75-84"/>
    <x v="1"/>
    <s v="M"/>
    <s v="D50-D89"/>
    <n v="2"/>
    <x v="5"/>
  </r>
  <r>
    <x v="6"/>
    <s v="75-84"/>
    <x v="1"/>
    <s v="M"/>
    <s v="E00-E90"/>
    <n v="15"/>
    <x v="2"/>
  </r>
  <r>
    <x v="6"/>
    <s v="75-84"/>
    <x v="1"/>
    <s v="M"/>
    <s v="F00-F99"/>
    <n v="50"/>
    <x v="10"/>
  </r>
  <r>
    <x v="6"/>
    <s v="75-84"/>
    <x v="1"/>
    <s v="M"/>
    <s v="G00-G99"/>
    <n v="50"/>
    <x v="3"/>
  </r>
  <r>
    <x v="6"/>
    <s v="75-84"/>
    <x v="1"/>
    <s v="M"/>
    <s v="I00-I99"/>
    <n v="239"/>
    <x v="8"/>
  </r>
  <r>
    <x v="6"/>
    <s v="75-84"/>
    <x v="1"/>
    <s v="M"/>
    <s v="J00-J99"/>
    <n v="99"/>
    <x v="4"/>
  </r>
  <r>
    <x v="6"/>
    <s v="75-84"/>
    <x v="1"/>
    <s v="M"/>
    <s v="K00-K93"/>
    <n v="31"/>
    <x v="9"/>
  </r>
  <r>
    <x v="6"/>
    <s v="75-84"/>
    <x v="1"/>
    <s v="M"/>
    <s v="M00-M99"/>
    <n v="5"/>
    <x v="5"/>
  </r>
  <r>
    <x v="6"/>
    <s v="75-84"/>
    <x v="1"/>
    <s v="M"/>
    <s v="N00-N99"/>
    <n v="20"/>
    <x v="11"/>
  </r>
  <r>
    <x v="6"/>
    <s v="75-84"/>
    <x v="1"/>
    <s v="M"/>
    <s v="R00-R99"/>
    <n v="20"/>
    <x v="5"/>
  </r>
  <r>
    <x v="6"/>
    <s v="75-84"/>
    <x v="1"/>
    <s v="M"/>
    <s v="V01-Y98"/>
    <n v="22"/>
    <x v="6"/>
  </r>
  <r>
    <x v="6"/>
    <s v="85+"/>
    <x v="1"/>
    <s v="F"/>
    <s v="A00-B99"/>
    <n v="24"/>
    <x v="0"/>
  </r>
  <r>
    <x v="6"/>
    <s v="85+"/>
    <x v="1"/>
    <s v="F"/>
    <s v="C00-D48"/>
    <n v="178"/>
    <x v="1"/>
  </r>
  <r>
    <x v="6"/>
    <s v="85+"/>
    <x v="1"/>
    <s v="F"/>
    <s v="D50-D89"/>
    <n v="12"/>
    <x v="5"/>
  </r>
  <r>
    <x v="6"/>
    <s v="85+"/>
    <x v="1"/>
    <s v="F"/>
    <s v="E00-E90"/>
    <n v="34"/>
    <x v="2"/>
  </r>
  <r>
    <x v="6"/>
    <s v="85+"/>
    <x v="1"/>
    <s v="F"/>
    <s v="F00-F99"/>
    <n v="139"/>
    <x v="10"/>
  </r>
  <r>
    <x v="6"/>
    <s v="85+"/>
    <x v="1"/>
    <s v="F"/>
    <s v="G00-G99"/>
    <n v="63"/>
    <x v="3"/>
  </r>
  <r>
    <x v="6"/>
    <s v="85+"/>
    <x v="1"/>
    <s v="F"/>
    <s v="I00-I99"/>
    <n v="534"/>
    <x v="8"/>
  </r>
  <r>
    <x v="6"/>
    <s v="85+"/>
    <x v="1"/>
    <s v="F"/>
    <s v="J00-J99"/>
    <n v="114"/>
    <x v="4"/>
  </r>
  <r>
    <x v="6"/>
    <s v="85+"/>
    <x v="1"/>
    <s v="F"/>
    <s v="K00-K93"/>
    <n v="59"/>
    <x v="9"/>
  </r>
  <r>
    <x v="6"/>
    <s v="85+"/>
    <x v="1"/>
    <s v="F"/>
    <s v="L00-L99"/>
    <n v="7"/>
    <x v="5"/>
  </r>
  <r>
    <x v="6"/>
    <s v="85+"/>
    <x v="1"/>
    <s v="F"/>
    <s v="M00-M99"/>
    <n v="8"/>
    <x v="5"/>
  </r>
  <r>
    <x v="6"/>
    <s v="85+"/>
    <x v="1"/>
    <s v="F"/>
    <s v="N00-N99"/>
    <n v="54"/>
    <x v="11"/>
  </r>
  <r>
    <x v="6"/>
    <s v="85+"/>
    <x v="1"/>
    <s v="F"/>
    <s v="R00-R99"/>
    <n v="91"/>
    <x v="5"/>
  </r>
  <r>
    <x v="6"/>
    <s v="85+"/>
    <x v="1"/>
    <s v="F"/>
    <s v="V01-Y98"/>
    <n v="53"/>
    <x v="6"/>
  </r>
  <r>
    <x v="6"/>
    <s v="85+"/>
    <x v="1"/>
    <s v="M"/>
    <s v="A00-B99"/>
    <n v="7"/>
    <x v="0"/>
  </r>
  <r>
    <x v="6"/>
    <s v="85+"/>
    <x v="1"/>
    <s v="M"/>
    <s v="C00-D48"/>
    <n v="157"/>
    <x v="1"/>
  </r>
  <r>
    <x v="6"/>
    <s v="85+"/>
    <x v="1"/>
    <s v="M"/>
    <s v="D50-D89"/>
    <n v="1"/>
    <x v="5"/>
  </r>
  <r>
    <x v="6"/>
    <s v="85+"/>
    <x v="1"/>
    <s v="M"/>
    <s v="E00-E90"/>
    <n v="6"/>
    <x v="2"/>
  </r>
  <r>
    <x v="6"/>
    <s v="85+"/>
    <x v="1"/>
    <s v="M"/>
    <s v="F00-F99"/>
    <n v="45"/>
    <x v="10"/>
  </r>
  <r>
    <x v="6"/>
    <s v="85+"/>
    <x v="1"/>
    <s v="M"/>
    <s v="G00-G99"/>
    <n v="41"/>
    <x v="3"/>
  </r>
  <r>
    <x v="6"/>
    <s v="85+"/>
    <x v="1"/>
    <s v="M"/>
    <s v="I00-I99"/>
    <n v="267"/>
    <x v="8"/>
  </r>
  <r>
    <x v="6"/>
    <s v="85+"/>
    <x v="1"/>
    <s v="M"/>
    <s v="J00-J99"/>
    <n v="102"/>
    <x v="4"/>
  </r>
  <r>
    <x v="6"/>
    <s v="85+"/>
    <x v="1"/>
    <s v="M"/>
    <s v="K00-K93"/>
    <n v="21"/>
    <x v="9"/>
  </r>
  <r>
    <x v="6"/>
    <s v="85+"/>
    <x v="1"/>
    <s v="M"/>
    <s v="L00-L99"/>
    <n v="1"/>
    <x v="5"/>
  </r>
  <r>
    <x v="6"/>
    <s v="85+"/>
    <x v="1"/>
    <s v="M"/>
    <s v="M00-M99"/>
    <n v="2"/>
    <x v="5"/>
  </r>
  <r>
    <x v="6"/>
    <s v="85+"/>
    <x v="1"/>
    <s v="M"/>
    <s v="N00-N99"/>
    <n v="26"/>
    <x v="11"/>
  </r>
  <r>
    <x v="6"/>
    <s v="85+"/>
    <x v="1"/>
    <s v="M"/>
    <s v="R00-R99"/>
    <n v="42"/>
    <x v="5"/>
  </r>
  <r>
    <x v="6"/>
    <s v="85+"/>
    <x v="1"/>
    <s v="M"/>
    <s v="V01-Y98"/>
    <n v="28"/>
    <x v="6"/>
  </r>
  <r>
    <x v="7"/>
    <s v="0-24"/>
    <x v="0"/>
    <s v="F"/>
    <s v="A00-B99"/>
    <n v="1"/>
    <x v="0"/>
  </r>
  <r>
    <x v="7"/>
    <s v="0-24"/>
    <x v="0"/>
    <s v="F"/>
    <s v="C00-D48"/>
    <n v="1"/>
    <x v="1"/>
  </r>
  <r>
    <x v="7"/>
    <s v="0-24"/>
    <x v="0"/>
    <s v="F"/>
    <s v="D50-D89"/>
    <n v="1"/>
    <x v="5"/>
  </r>
  <r>
    <x v="7"/>
    <s v="0-24"/>
    <x v="0"/>
    <s v="F"/>
    <s v="E00-E90"/>
    <n v="1"/>
    <x v="2"/>
  </r>
  <r>
    <x v="7"/>
    <s v="0-24"/>
    <x v="0"/>
    <s v="F"/>
    <s v="Q00-Q99"/>
    <n v="4"/>
    <x v="5"/>
  </r>
  <r>
    <x v="7"/>
    <s v="0-24"/>
    <x v="0"/>
    <s v="F"/>
    <s v="V01-Y98"/>
    <n v="4"/>
    <x v="6"/>
  </r>
  <r>
    <x v="7"/>
    <s v="0-24"/>
    <x v="0"/>
    <s v="M"/>
    <s v="C00-D48"/>
    <n v="5"/>
    <x v="1"/>
  </r>
  <r>
    <x v="7"/>
    <s v="0-24"/>
    <x v="0"/>
    <s v="M"/>
    <s v="D50-D89"/>
    <n v="1"/>
    <x v="5"/>
  </r>
  <r>
    <x v="7"/>
    <s v="0-24"/>
    <x v="0"/>
    <s v="M"/>
    <s v="G00-G99"/>
    <n v="1"/>
    <x v="3"/>
  </r>
  <r>
    <x v="7"/>
    <s v="0-24"/>
    <x v="0"/>
    <s v="M"/>
    <s v="J00-J99"/>
    <n v="1"/>
    <x v="4"/>
  </r>
  <r>
    <x v="7"/>
    <s v="0-24"/>
    <x v="0"/>
    <s v="M"/>
    <s v="P00-P96"/>
    <n v="6"/>
    <x v="5"/>
  </r>
  <r>
    <x v="7"/>
    <s v="0-24"/>
    <x v="0"/>
    <s v="M"/>
    <s v="Q00-Q99"/>
    <n v="6"/>
    <x v="5"/>
  </r>
  <r>
    <x v="7"/>
    <s v="0-24"/>
    <x v="0"/>
    <s v="M"/>
    <s v="R00-R99"/>
    <n v="1"/>
    <x v="5"/>
  </r>
  <r>
    <x v="7"/>
    <s v="0-24"/>
    <x v="0"/>
    <s v="M"/>
    <s v="V01-Y98"/>
    <n v="9"/>
    <x v="6"/>
  </r>
  <r>
    <x v="7"/>
    <s v="25-44"/>
    <x v="0"/>
    <s v="F"/>
    <s v="C00-D48"/>
    <n v="17"/>
    <x v="1"/>
  </r>
  <r>
    <x v="7"/>
    <s v="25-44"/>
    <x v="0"/>
    <s v="F"/>
    <s v="E00-E90"/>
    <n v="1"/>
    <x v="2"/>
  </r>
  <r>
    <x v="7"/>
    <s v="25-44"/>
    <x v="0"/>
    <s v="F"/>
    <s v="F00-F99"/>
    <n v="5"/>
    <x v="10"/>
  </r>
  <r>
    <x v="7"/>
    <s v="25-44"/>
    <x v="0"/>
    <s v="F"/>
    <s v="G00-G99"/>
    <n v="2"/>
    <x v="3"/>
  </r>
  <r>
    <x v="7"/>
    <s v="25-44"/>
    <x v="0"/>
    <s v="F"/>
    <s v="I00-I99"/>
    <n v="4"/>
    <x v="8"/>
  </r>
  <r>
    <x v="7"/>
    <s v="25-44"/>
    <x v="0"/>
    <s v="F"/>
    <s v="J00-J99"/>
    <n v="1"/>
    <x v="4"/>
  </r>
  <r>
    <x v="7"/>
    <s v="25-44"/>
    <x v="0"/>
    <s v="F"/>
    <s v="K00-K93"/>
    <n v="3"/>
    <x v="9"/>
  </r>
  <r>
    <x v="7"/>
    <s v="25-44"/>
    <x v="0"/>
    <s v="F"/>
    <s v="Q00-Q99"/>
    <n v="1"/>
    <x v="5"/>
  </r>
  <r>
    <x v="7"/>
    <s v="25-44"/>
    <x v="0"/>
    <s v="F"/>
    <s v="R00-R99"/>
    <n v="1"/>
    <x v="5"/>
  </r>
  <r>
    <x v="7"/>
    <s v="25-44"/>
    <x v="0"/>
    <s v="F"/>
    <s v="V01-Y98"/>
    <n v="11"/>
    <x v="6"/>
  </r>
  <r>
    <x v="7"/>
    <s v="25-44"/>
    <x v="0"/>
    <s v="M"/>
    <s v="A00-B99"/>
    <n v="1"/>
    <x v="0"/>
  </r>
  <r>
    <x v="7"/>
    <s v="25-44"/>
    <x v="0"/>
    <s v="M"/>
    <s v="C00-D48"/>
    <n v="8"/>
    <x v="1"/>
  </r>
  <r>
    <x v="7"/>
    <s v="25-44"/>
    <x v="0"/>
    <s v="M"/>
    <s v="E00-E90"/>
    <n v="4"/>
    <x v="2"/>
  </r>
  <r>
    <x v="7"/>
    <s v="25-44"/>
    <x v="0"/>
    <s v="M"/>
    <s v="G00-G99"/>
    <n v="2"/>
    <x v="3"/>
  </r>
  <r>
    <x v="7"/>
    <s v="25-44"/>
    <x v="0"/>
    <s v="M"/>
    <s v="I00-I99"/>
    <n v="5"/>
    <x v="8"/>
  </r>
  <r>
    <x v="7"/>
    <s v="25-44"/>
    <x v="0"/>
    <s v="M"/>
    <s v="J00-J99"/>
    <n v="1"/>
    <x v="4"/>
  </r>
  <r>
    <x v="7"/>
    <s v="25-44"/>
    <x v="0"/>
    <s v="M"/>
    <s v="K00-K93"/>
    <n v="3"/>
    <x v="9"/>
  </r>
  <r>
    <x v="7"/>
    <s v="25-44"/>
    <x v="0"/>
    <s v="M"/>
    <s v="R00-R99"/>
    <n v="4"/>
    <x v="5"/>
  </r>
  <r>
    <x v="7"/>
    <s v="25-44"/>
    <x v="0"/>
    <s v="M"/>
    <s v="V01-Y98"/>
    <n v="31"/>
    <x v="6"/>
  </r>
  <r>
    <x v="7"/>
    <s v="45-64"/>
    <x v="0"/>
    <s v="F"/>
    <s v="A00-B99"/>
    <n v="2"/>
    <x v="0"/>
  </r>
  <r>
    <x v="7"/>
    <s v="45-64"/>
    <x v="0"/>
    <s v="F"/>
    <s v="C00-D48"/>
    <n v="125"/>
    <x v="1"/>
  </r>
  <r>
    <x v="7"/>
    <s v="45-64"/>
    <x v="0"/>
    <s v="F"/>
    <s v="D50-D89"/>
    <n v="1"/>
    <x v="5"/>
  </r>
  <r>
    <x v="7"/>
    <s v="45-64"/>
    <x v="0"/>
    <s v="F"/>
    <s v="E00-E90"/>
    <n v="2"/>
    <x v="2"/>
  </r>
  <r>
    <x v="7"/>
    <s v="45-64"/>
    <x v="0"/>
    <s v="F"/>
    <s v="F00-F99"/>
    <n v="4"/>
    <x v="10"/>
  </r>
  <r>
    <x v="7"/>
    <s v="45-64"/>
    <x v="0"/>
    <s v="F"/>
    <s v="G00-G99"/>
    <n v="13"/>
    <x v="3"/>
  </r>
  <r>
    <x v="7"/>
    <s v="45-64"/>
    <x v="0"/>
    <s v="F"/>
    <s v="I00-I99"/>
    <n v="36"/>
    <x v="8"/>
  </r>
  <r>
    <x v="7"/>
    <s v="45-64"/>
    <x v="0"/>
    <s v="F"/>
    <s v="J00-J99"/>
    <n v="10"/>
    <x v="4"/>
  </r>
  <r>
    <x v="7"/>
    <s v="45-64"/>
    <x v="0"/>
    <s v="F"/>
    <s v="K00-K93"/>
    <n v="20"/>
    <x v="9"/>
  </r>
  <r>
    <x v="7"/>
    <s v="45-64"/>
    <x v="0"/>
    <s v="F"/>
    <s v="L00-L99"/>
    <n v="1"/>
    <x v="5"/>
  </r>
  <r>
    <x v="7"/>
    <s v="45-64"/>
    <x v="0"/>
    <s v="F"/>
    <s v="M00-M99"/>
    <n v="2"/>
    <x v="5"/>
  </r>
  <r>
    <x v="7"/>
    <s v="45-64"/>
    <x v="0"/>
    <s v="F"/>
    <s v="N00-N99"/>
    <n v="3"/>
    <x v="11"/>
  </r>
  <r>
    <x v="7"/>
    <s v="45-64"/>
    <x v="0"/>
    <s v="F"/>
    <s v="Q00-Q99"/>
    <n v="2"/>
    <x v="5"/>
  </r>
  <r>
    <x v="7"/>
    <s v="45-64"/>
    <x v="0"/>
    <s v="F"/>
    <s v="R00-R99"/>
    <n v="11"/>
    <x v="5"/>
  </r>
  <r>
    <x v="7"/>
    <s v="45-64"/>
    <x v="0"/>
    <s v="F"/>
    <s v="V01-Y98"/>
    <n v="25"/>
    <x v="6"/>
  </r>
  <r>
    <x v="7"/>
    <s v="45-64"/>
    <x v="0"/>
    <s v="M"/>
    <s v="A00-B99"/>
    <n v="6"/>
    <x v="0"/>
  </r>
  <r>
    <x v="7"/>
    <s v="45-64"/>
    <x v="0"/>
    <s v="M"/>
    <s v="C00-D48"/>
    <n v="142"/>
    <x v="1"/>
  </r>
  <r>
    <x v="7"/>
    <s v="45-64"/>
    <x v="0"/>
    <s v="M"/>
    <s v="D50-D89"/>
    <n v="1"/>
    <x v="5"/>
  </r>
  <r>
    <x v="7"/>
    <s v="45-64"/>
    <x v="0"/>
    <s v="M"/>
    <s v="E00-E90"/>
    <n v="7"/>
    <x v="2"/>
  </r>
  <r>
    <x v="7"/>
    <s v="45-64"/>
    <x v="0"/>
    <s v="M"/>
    <s v="F00-F99"/>
    <n v="9"/>
    <x v="10"/>
  </r>
  <r>
    <x v="7"/>
    <s v="45-64"/>
    <x v="0"/>
    <s v="M"/>
    <s v="G00-G99"/>
    <n v="16"/>
    <x v="3"/>
  </r>
  <r>
    <x v="7"/>
    <s v="45-64"/>
    <x v="0"/>
    <s v="M"/>
    <s v="I00-I99"/>
    <n v="74"/>
    <x v="8"/>
  </r>
  <r>
    <x v="7"/>
    <s v="45-64"/>
    <x v="0"/>
    <s v="M"/>
    <s v="J00-J99"/>
    <n v="19"/>
    <x v="4"/>
  </r>
  <r>
    <x v="7"/>
    <s v="45-64"/>
    <x v="0"/>
    <s v="M"/>
    <s v="K00-K93"/>
    <n v="28"/>
    <x v="9"/>
  </r>
  <r>
    <x v="7"/>
    <s v="45-64"/>
    <x v="0"/>
    <s v="M"/>
    <s v="M00-M99"/>
    <n v="1"/>
    <x v="5"/>
  </r>
  <r>
    <x v="7"/>
    <s v="45-64"/>
    <x v="0"/>
    <s v="M"/>
    <s v="N00-N99"/>
    <n v="2"/>
    <x v="11"/>
  </r>
  <r>
    <x v="7"/>
    <s v="45-64"/>
    <x v="0"/>
    <s v="M"/>
    <s v="Q00-Q99"/>
    <n v="1"/>
    <x v="5"/>
  </r>
  <r>
    <x v="7"/>
    <s v="45-64"/>
    <x v="0"/>
    <s v="M"/>
    <s v="R00-R99"/>
    <n v="16"/>
    <x v="5"/>
  </r>
  <r>
    <x v="7"/>
    <s v="45-64"/>
    <x v="0"/>
    <s v="M"/>
    <s v="V01-Y98"/>
    <n v="44"/>
    <x v="6"/>
  </r>
  <r>
    <x v="7"/>
    <s v="65-74"/>
    <x v="1"/>
    <s v="F"/>
    <s v="A00-B99"/>
    <n v="3"/>
    <x v="0"/>
  </r>
  <r>
    <x v="7"/>
    <s v="65-74"/>
    <x v="1"/>
    <s v="F"/>
    <s v="C00-D48"/>
    <n v="124"/>
    <x v="1"/>
  </r>
  <r>
    <x v="7"/>
    <s v="65-74"/>
    <x v="1"/>
    <s v="F"/>
    <s v="D50-D89"/>
    <n v="2"/>
    <x v="5"/>
  </r>
  <r>
    <x v="7"/>
    <s v="65-74"/>
    <x v="1"/>
    <s v="F"/>
    <s v="E00-E90"/>
    <n v="8"/>
    <x v="2"/>
  </r>
  <r>
    <x v="7"/>
    <s v="65-74"/>
    <x v="1"/>
    <s v="F"/>
    <s v="F00-F99"/>
    <n v="9"/>
    <x v="10"/>
  </r>
  <r>
    <x v="7"/>
    <s v="65-74"/>
    <x v="1"/>
    <s v="F"/>
    <s v="G00-G99"/>
    <n v="17"/>
    <x v="3"/>
  </r>
  <r>
    <x v="7"/>
    <s v="65-74"/>
    <x v="1"/>
    <s v="F"/>
    <s v="I00-I99"/>
    <n v="52"/>
    <x v="8"/>
  </r>
  <r>
    <x v="7"/>
    <s v="65-74"/>
    <x v="1"/>
    <s v="F"/>
    <s v="J00-J99"/>
    <n v="34"/>
    <x v="4"/>
  </r>
  <r>
    <x v="7"/>
    <s v="65-74"/>
    <x v="1"/>
    <s v="F"/>
    <s v="K00-K93"/>
    <n v="19"/>
    <x v="9"/>
  </r>
  <r>
    <x v="7"/>
    <s v="65-74"/>
    <x v="1"/>
    <s v="F"/>
    <s v="N00-N99"/>
    <n v="3"/>
    <x v="11"/>
  </r>
  <r>
    <x v="7"/>
    <s v="65-74"/>
    <x v="1"/>
    <s v="F"/>
    <s v="R00-R99"/>
    <n v="14"/>
    <x v="5"/>
  </r>
  <r>
    <x v="7"/>
    <s v="65-74"/>
    <x v="1"/>
    <s v="F"/>
    <s v="V01-Y98"/>
    <n v="10"/>
    <x v="6"/>
  </r>
  <r>
    <x v="7"/>
    <s v="65-74"/>
    <x v="1"/>
    <s v="M"/>
    <s v="A00-B99"/>
    <n v="7"/>
    <x v="0"/>
  </r>
  <r>
    <x v="7"/>
    <s v="65-74"/>
    <x v="1"/>
    <s v="M"/>
    <s v="C00-D48"/>
    <n v="235"/>
    <x v="1"/>
  </r>
  <r>
    <x v="7"/>
    <s v="65-74"/>
    <x v="1"/>
    <s v="M"/>
    <s v="E00-E90"/>
    <n v="3"/>
    <x v="2"/>
  </r>
  <r>
    <x v="7"/>
    <s v="65-74"/>
    <x v="1"/>
    <s v="M"/>
    <s v="F00-F99"/>
    <n v="15"/>
    <x v="10"/>
  </r>
  <r>
    <x v="7"/>
    <s v="65-74"/>
    <x v="1"/>
    <s v="M"/>
    <s v="G00-G99"/>
    <n v="7"/>
    <x v="3"/>
  </r>
  <r>
    <x v="7"/>
    <s v="65-74"/>
    <x v="1"/>
    <s v="M"/>
    <s v="I00-I99"/>
    <n v="121"/>
    <x v="8"/>
  </r>
  <r>
    <x v="7"/>
    <s v="65-74"/>
    <x v="1"/>
    <s v="M"/>
    <s v="J00-J99"/>
    <n v="54"/>
    <x v="4"/>
  </r>
  <r>
    <x v="7"/>
    <s v="65-74"/>
    <x v="1"/>
    <s v="M"/>
    <s v="K00-K93"/>
    <n v="17"/>
    <x v="9"/>
  </r>
  <r>
    <x v="7"/>
    <s v="65-74"/>
    <x v="1"/>
    <s v="M"/>
    <s v="M00-M99"/>
    <n v="2"/>
    <x v="5"/>
  </r>
  <r>
    <x v="7"/>
    <s v="65-74"/>
    <x v="1"/>
    <s v="M"/>
    <s v="N00-N99"/>
    <n v="9"/>
    <x v="11"/>
  </r>
  <r>
    <x v="7"/>
    <s v="65-74"/>
    <x v="1"/>
    <s v="M"/>
    <s v="Q00-Q99"/>
    <n v="4"/>
    <x v="5"/>
  </r>
  <r>
    <x v="7"/>
    <s v="65-74"/>
    <x v="1"/>
    <s v="M"/>
    <s v="R00-R99"/>
    <n v="7"/>
    <x v="5"/>
  </r>
  <r>
    <x v="7"/>
    <s v="65-74"/>
    <x v="1"/>
    <s v="M"/>
    <s v="V01-Y98"/>
    <n v="16"/>
    <x v="6"/>
  </r>
  <r>
    <x v="7"/>
    <s v="75-84"/>
    <x v="1"/>
    <s v="F"/>
    <s v="A00-B99"/>
    <n v="10"/>
    <x v="0"/>
  </r>
  <r>
    <x v="7"/>
    <s v="75-84"/>
    <x v="1"/>
    <s v="F"/>
    <s v="C00-D48"/>
    <n v="186"/>
    <x v="1"/>
  </r>
  <r>
    <x v="7"/>
    <s v="75-84"/>
    <x v="1"/>
    <s v="F"/>
    <s v="D50-D89"/>
    <n v="1"/>
    <x v="5"/>
  </r>
  <r>
    <x v="7"/>
    <s v="75-84"/>
    <x v="1"/>
    <s v="F"/>
    <s v="E00-E90"/>
    <n v="18"/>
    <x v="2"/>
  </r>
  <r>
    <x v="7"/>
    <s v="75-84"/>
    <x v="1"/>
    <s v="F"/>
    <s v="F00-F99"/>
    <n v="49"/>
    <x v="10"/>
  </r>
  <r>
    <x v="7"/>
    <s v="75-84"/>
    <x v="1"/>
    <s v="F"/>
    <s v="G00-G99"/>
    <n v="48"/>
    <x v="3"/>
  </r>
  <r>
    <x v="7"/>
    <s v="75-84"/>
    <x v="1"/>
    <s v="F"/>
    <s v="I00-I99"/>
    <n v="225"/>
    <x v="8"/>
  </r>
  <r>
    <x v="7"/>
    <s v="75-84"/>
    <x v="1"/>
    <s v="F"/>
    <s v="J00-J99"/>
    <n v="79"/>
    <x v="4"/>
  </r>
  <r>
    <x v="7"/>
    <s v="75-84"/>
    <x v="1"/>
    <s v="F"/>
    <s v="K00-K93"/>
    <n v="40"/>
    <x v="9"/>
  </r>
  <r>
    <x v="7"/>
    <s v="75-84"/>
    <x v="1"/>
    <s v="F"/>
    <s v="L00-L99"/>
    <n v="3"/>
    <x v="5"/>
  </r>
  <r>
    <x v="7"/>
    <s v="75-84"/>
    <x v="1"/>
    <s v="F"/>
    <s v="M00-M99"/>
    <n v="6"/>
    <x v="5"/>
  </r>
  <r>
    <x v="7"/>
    <s v="75-84"/>
    <x v="1"/>
    <s v="F"/>
    <s v="N00-N99"/>
    <n v="27"/>
    <x v="11"/>
  </r>
  <r>
    <x v="7"/>
    <s v="75-84"/>
    <x v="1"/>
    <s v="F"/>
    <s v="R00-R99"/>
    <n v="33"/>
    <x v="5"/>
  </r>
  <r>
    <x v="7"/>
    <s v="75-84"/>
    <x v="1"/>
    <s v="F"/>
    <s v="V01-Y98"/>
    <n v="23"/>
    <x v="6"/>
  </r>
  <r>
    <x v="7"/>
    <s v="75-84"/>
    <x v="1"/>
    <s v="M"/>
    <s v="A00-B99"/>
    <n v="12"/>
    <x v="0"/>
  </r>
  <r>
    <x v="7"/>
    <s v="75-84"/>
    <x v="1"/>
    <s v="M"/>
    <s v="C00-D48"/>
    <n v="272"/>
    <x v="1"/>
  </r>
  <r>
    <x v="7"/>
    <s v="75-84"/>
    <x v="1"/>
    <s v="M"/>
    <s v="D50-D89"/>
    <n v="2"/>
    <x v="5"/>
  </r>
  <r>
    <x v="7"/>
    <s v="75-84"/>
    <x v="1"/>
    <s v="M"/>
    <s v="E00-E90"/>
    <n v="26"/>
    <x v="2"/>
  </r>
  <r>
    <x v="7"/>
    <s v="75-84"/>
    <x v="1"/>
    <s v="M"/>
    <s v="F00-F99"/>
    <n v="42"/>
    <x v="10"/>
  </r>
  <r>
    <x v="7"/>
    <s v="75-84"/>
    <x v="1"/>
    <s v="M"/>
    <s v="G00-G99"/>
    <n v="64"/>
    <x v="3"/>
  </r>
  <r>
    <x v="7"/>
    <s v="75-84"/>
    <x v="1"/>
    <s v="M"/>
    <s v="I00-I99"/>
    <n v="230"/>
    <x v="8"/>
  </r>
  <r>
    <x v="7"/>
    <s v="75-84"/>
    <x v="1"/>
    <s v="M"/>
    <s v="J00-J99"/>
    <n v="121"/>
    <x v="4"/>
  </r>
  <r>
    <x v="7"/>
    <s v="75-84"/>
    <x v="1"/>
    <s v="M"/>
    <s v="K00-K93"/>
    <n v="29"/>
    <x v="9"/>
  </r>
  <r>
    <x v="7"/>
    <s v="75-84"/>
    <x v="1"/>
    <s v="M"/>
    <s v="L00-L99"/>
    <n v="1"/>
    <x v="5"/>
  </r>
  <r>
    <x v="7"/>
    <s v="75-84"/>
    <x v="1"/>
    <s v="M"/>
    <s v="M00-M99"/>
    <n v="2"/>
    <x v="5"/>
  </r>
  <r>
    <x v="7"/>
    <s v="75-84"/>
    <x v="1"/>
    <s v="M"/>
    <s v="N00-N99"/>
    <n v="16"/>
    <x v="11"/>
  </r>
  <r>
    <x v="7"/>
    <s v="75-84"/>
    <x v="1"/>
    <s v="M"/>
    <s v="R00-R99"/>
    <n v="24"/>
    <x v="5"/>
  </r>
  <r>
    <x v="7"/>
    <s v="75-84"/>
    <x v="1"/>
    <s v="M"/>
    <s v="V01-Y98"/>
    <n v="23"/>
    <x v="6"/>
  </r>
  <r>
    <x v="7"/>
    <s v="85+"/>
    <x v="1"/>
    <s v="F"/>
    <s v="A00-B99"/>
    <n v="37"/>
    <x v="0"/>
  </r>
  <r>
    <x v="7"/>
    <s v="85+"/>
    <x v="1"/>
    <s v="F"/>
    <s v="C00-D48"/>
    <n v="184"/>
    <x v="1"/>
  </r>
  <r>
    <x v="7"/>
    <s v="85+"/>
    <x v="1"/>
    <s v="F"/>
    <s v="D50-D89"/>
    <n v="8"/>
    <x v="5"/>
  </r>
  <r>
    <x v="7"/>
    <s v="85+"/>
    <x v="1"/>
    <s v="F"/>
    <s v="E00-E90"/>
    <n v="40"/>
    <x v="2"/>
  </r>
  <r>
    <x v="7"/>
    <s v="85+"/>
    <x v="1"/>
    <s v="F"/>
    <s v="F00-F99"/>
    <n v="158"/>
    <x v="10"/>
  </r>
  <r>
    <x v="7"/>
    <s v="85+"/>
    <x v="1"/>
    <s v="F"/>
    <s v="G00-G99"/>
    <n v="86"/>
    <x v="3"/>
  </r>
  <r>
    <x v="7"/>
    <s v="85+"/>
    <x v="1"/>
    <s v="F"/>
    <s v="I00-I99"/>
    <n v="578"/>
    <x v="8"/>
  </r>
  <r>
    <x v="7"/>
    <s v="85+"/>
    <x v="1"/>
    <s v="F"/>
    <s v="J00-J99"/>
    <n v="203"/>
    <x v="4"/>
  </r>
  <r>
    <x v="7"/>
    <s v="85+"/>
    <x v="1"/>
    <s v="F"/>
    <s v="K00-K93"/>
    <n v="48"/>
    <x v="9"/>
  </r>
  <r>
    <x v="7"/>
    <s v="85+"/>
    <x v="1"/>
    <s v="F"/>
    <s v="L00-L99"/>
    <n v="8"/>
    <x v="5"/>
  </r>
  <r>
    <x v="7"/>
    <s v="85+"/>
    <x v="1"/>
    <s v="F"/>
    <s v="M00-M99"/>
    <n v="8"/>
    <x v="5"/>
  </r>
  <r>
    <x v="7"/>
    <s v="85+"/>
    <x v="1"/>
    <s v="F"/>
    <s v="N00-N99"/>
    <n v="59"/>
    <x v="11"/>
  </r>
  <r>
    <x v="7"/>
    <s v="85+"/>
    <x v="1"/>
    <s v="F"/>
    <s v="R00-R99"/>
    <n v="125"/>
    <x v="5"/>
  </r>
  <r>
    <x v="7"/>
    <s v="85+"/>
    <x v="1"/>
    <s v="F"/>
    <s v="V01-Y98"/>
    <n v="48"/>
    <x v="6"/>
  </r>
  <r>
    <x v="7"/>
    <s v="85+"/>
    <x v="1"/>
    <s v="M"/>
    <s v="A00-B99"/>
    <n v="18"/>
    <x v="0"/>
  </r>
  <r>
    <x v="7"/>
    <s v="85+"/>
    <x v="1"/>
    <s v="M"/>
    <s v="C00-D48"/>
    <n v="174"/>
    <x v="1"/>
  </r>
  <r>
    <x v="7"/>
    <s v="85+"/>
    <x v="1"/>
    <s v="M"/>
    <s v="D50-D89"/>
    <n v="3"/>
    <x v="5"/>
  </r>
  <r>
    <x v="7"/>
    <s v="85+"/>
    <x v="1"/>
    <s v="M"/>
    <s v="E00-E90"/>
    <n v="16"/>
    <x v="2"/>
  </r>
  <r>
    <x v="7"/>
    <s v="85+"/>
    <x v="1"/>
    <s v="M"/>
    <s v="F00-F99"/>
    <n v="55"/>
    <x v="10"/>
  </r>
  <r>
    <x v="7"/>
    <s v="85+"/>
    <x v="1"/>
    <s v="M"/>
    <s v="G00-G99"/>
    <n v="42"/>
    <x v="3"/>
  </r>
  <r>
    <x v="7"/>
    <s v="85+"/>
    <x v="1"/>
    <s v="M"/>
    <s v="I00-I99"/>
    <n v="316"/>
    <x v="8"/>
  </r>
  <r>
    <x v="7"/>
    <s v="85+"/>
    <x v="1"/>
    <s v="M"/>
    <s v="J00-J99"/>
    <n v="146"/>
    <x v="4"/>
  </r>
  <r>
    <x v="7"/>
    <s v="85+"/>
    <x v="1"/>
    <s v="M"/>
    <s v="K00-K93"/>
    <n v="29"/>
    <x v="9"/>
  </r>
  <r>
    <x v="7"/>
    <s v="85+"/>
    <x v="1"/>
    <s v="M"/>
    <s v="L00-L99"/>
    <n v="2"/>
    <x v="5"/>
  </r>
  <r>
    <x v="7"/>
    <s v="85+"/>
    <x v="1"/>
    <s v="M"/>
    <s v="M00-M99"/>
    <n v="2"/>
    <x v="5"/>
  </r>
  <r>
    <x v="7"/>
    <s v="85+"/>
    <x v="1"/>
    <s v="M"/>
    <s v="N00-N99"/>
    <n v="36"/>
    <x v="11"/>
  </r>
  <r>
    <x v="7"/>
    <s v="85+"/>
    <x v="1"/>
    <s v="M"/>
    <s v="R00-R99"/>
    <n v="51"/>
    <x v="5"/>
  </r>
  <r>
    <x v="7"/>
    <s v="85+"/>
    <x v="1"/>
    <s v="M"/>
    <s v="V01-Y98"/>
    <n v="37"/>
    <x v="6"/>
  </r>
  <r>
    <x v="8"/>
    <s v="0-24"/>
    <x v="0"/>
    <s v="F"/>
    <s v="C00-D48"/>
    <n v="2"/>
    <x v="1"/>
  </r>
  <r>
    <x v="8"/>
    <s v="0-24"/>
    <x v="0"/>
    <s v="F"/>
    <s v="E00-E90"/>
    <n v="1"/>
    <x v="2"/>
  </r>
  <r>
    <x v="8"/>
    <s v="0-24"/>
    <x v="0"/>
    <s v="F"/>
    <s v="G00-G99"/>
    <n v="1"/>
    <x v="3"/>
  </r>
  <r>
    <x v="8"/>
    <s v="0-24"/>
    <x v="0"/>
    <s v="F"/>
    <s v="J00-J99"/>
    <n v="2"/>
    <x v="4"/>
  </r>
  <r>
    <x v="8"/>
    <s v="0-24"/>
    <x v="0"/>
    <s v="F"/>
    <s v="P00-P96"/>
    <n v="5"/>
    <x v="5"/>
  </r>
  <r>
    <x v="8"/>
    <s v="0-24"/>
    <x v="0"/>
    <s v="F"/>
    <s v="Q00-Q99"/>
    <n v="3"/>
    <x v="5"/>
  </r>
  <r>
    <x v="8"/>
    <s v="0-24"/>
    <x v="0"/>
    <s v="F"/>
    <s v="V01-Y98"/>
    <n v="2"/>
    <x v="6"/>
  </r>
  <r>
    <x v="8"/>
    <s v="0-24"/>
    <x v="0"/>
    <s v="M"/>
    <s v="A00-B99"/>
    <n v="2"/>
    <x v="0"/>
  </r>
  <r>
    <x v="8"/>
    <s v="0-24"/>
    <x v="0"/>
    <s v="M"/>
    <s v="C00-D48"/>
    <n v="2"/>
    <x v="1"/>
  </r>
  <r>
    <x v="8"/>
    <s v="0-24"/>
    <x v="0"/>
    <s v="M"/>
    <s v="G00-G99"/>
    <n v="2"/>
    <x v="3"/>
  </r>
  <r>
    <x v="8"/>
    <s v="0-24"/>
    <x v="0"/>
    <s v="M"/>
    <s v="I00-I99"/>
    <n v="1"/>
    <x v="8"/>
  </r>
  <r>
    <x v="8"/>
    <s v="0-24"/>
    <x v="0"/>
    <s v="M"/>
    <s v="P00-P96"/>
    <n v="10"/>
    <x v="5"/>
  </r>
  <r>
    <x v="8"/>
    <s v="0-24"/>
    <x v="0"/>
    <s v="M"/>
    <s v="Q00-Q99"/>
    <n v="4"/>
    <x v="5"/>
  </r>
  <r>
    <x v="8"/>
    <s v="0-24"/>
    <x v="0"/>
    <s v="M"/>
    <s v="R00-R99"/>
    <n v="3"/>
    <x v="5"/>
  </r>
  <r>
    <x v="8"/>
    <s v="0-24"/>
    <x v="0"/>
    <s v="M"/>
    <s v="V01-Y98"/>
    <n v="8"/>
    <x v="6"/>
  </r>
  <r>
    <x v="8"/>
    <s v="25-44"/>
    <x v="0"/>
    <s v="F"/>
    <s v="C00-D48"/>
    <n v="9"/>
    <x v="1"/>
  </r>
  <r>
    <x v="8"/>
    <s v="25-44"/>
    <x v="0"/>
    <s v="F"/>
    <s v="F00-F99"/>
    <n v="1"/>
    <x v="10"/>
  </r>
  <r>
    <x v="8"/>
    <s v="25-44"/>
    <x v="0"/>
    <s v="F"/>
    <s v="G00-G99"/>
    <n v="2"/>
    <x v="3"/>
  </r>
  <r>
    <x v="8"/>
    <s v="25-44"/>
    <x v="0"/>
    <s v="F"/>
    <s v="I00-I99"/>
    <n v="3"/>
    <x v="8"/>
  </r>
  <r>
    <x v="8"/>
    <s v="25-44"/>
    <x v="0"/>
    <s v="F"/>
    <s v="K00-K93"/>
    <n v="2"/>
    <x v="9"/>
  </r>
  <r>
    <x v="8"/>
    <s v="25-44"/>
    <x v="0"/>
    <s v="F"/>
    <s v="R00-R99"/>
    <n v="1"/>
    <x v="5"/>
  </r>
  <r>
    <x v="8"/>
    <s v="25-44"/>
    <x v="0"/>
    <s v="F"/>
    <s v="V01-Y98"/>
    <n v="8"/>
    <x v="6"/>
  </r>
  <r>
    <x v="8"/>
    <s v="25-44"/>
    <x v="0"/>
    <s v="M"/>
    <s v="C00-D48"/>
    <n v="4"/>
    <x v="1"/>
  </r>
  <r>
    <x v="8"/>
    <s v="25-44"/>
    <x v="0"/>
    <s v="M"/>
    <s v="E00-E90"/>
    <n v="1"/>
    <x v="2"/>
  </r>
  <r>
    <x v="8"/>
    <s v="25-44"/>
    <x v="0"/>
    <s v="M"/>
    <s v="G00-G99"/>
    <n v="3"/>
    <x v="3"/>
  </r>
  <r>
    <x v="8"/>
    <s v="25-44"/>
    <x v="0"/>
    <s v="M"/>
    <s v="I00-I99"/>
    <n v="6"/>
    <x v="8"/>
  </r>
  <r>
    <x v="8"/>
    <s v="25-44"/>
    <x v="0"/>
    <s v="M"/>
    <s v="J00-J99"/>
    <n v="1"/>
    <x v="4"/>
  </r>
  <r>
    <x v="8"/>
    <s v="25-44"/>
    <x v="0"/>
    <s v="M"/>
    <s v="K00-K93"/>
    <n v="4"/>
    <x v="9"/>
  </r>
  <r>
    <x v="8"/>
    <s v="25-44"/>
    <x v="0"/>
    <s v="M"/>
    <s v="Q00-Q99"/>
    <n v="2"/>
    <x v="5"/>
  </r>
  <r>
    <x v="8"/>
    <s v="25-44"/>
    <x v="0"/>
    <s v="M"/>
    <s v="R00-R99"/>
    <n v="8"/>
    <x v="5"/>
  </r>
  <r>
    <x v="8"/>
    <s v="25-44"/>
    <x v="0"/>
    <s v="M"/>
    <s v="V01-Y98"/>
    <n v="39"/>
    <x v="6"/>
  </r>
  <r>
    <x v="8"/>
    <s v="45-64"/>
    <x v="0"/>
    <s v="F"/>
    <s v="A00-B99"/>
    <n v="2"/>
    <x v="0"/>
  </r>
  <r>
    <x v="8"/>
    <s v="45-64"/>
    <x v="0"/>
    <s v="F"/>
    <s v="C00-D48"/>
    <n v="122"/>
    <x v="1"/>
  </r>
  <r>
    <x v="8"/>
    <s v="45-64"/>
    <x v="0"/>
    <s v="F"/>
    <s v="E00-E90"/>
    <n v="5"/>
    <x v="2"/>
  </r>
  <r>
    <x v="8"/>
    <s v="45-64"/>
    <x v="0"/>
    <s v="F"/>
    <s v="F00-F99"/>
    <n v="10"/>
    <x v="10"/>
  </r>
  <r>
    <x v="8"/>
    <s v="45-64"/>
    <x v="0"/>
    <s v="F"/>
    <s v="G00-G99"/>
    <n v="6"/>
    <x v="3"/>
  </r>
  <r>
    <x v="8"/>
    <s v="45-64"/>
    <x v="0"/>
    <s v="F"/>
    <s v="I00-I99"/>
    <n v="28"/>
    <x v="8"/>
  </r>
  <r>
    <x v="8"/>
    <s v="45-64"/>
    <x v="0"/>
    <s v="F"/>
    <s v="J00-J99"/>
    <n v="12"/>
    <x v="4"/>
  </r>
  <r>
    <x v="8"/>
    <s v="45-64"/>
    <x v="0"/>
    <s v="F"/>
    <s v="K00-K93"/>
    <n v="8"/>
    <x v="9"/>
  </r>
  <r>
    <x v="8"/>
    <s v="45-64"/>
    <x v="0"/>
    <s v="F"/>
    <s v="M00-M99"/>
    <n v="3"/>
    <x v="5"/>
  </r>
  <r>
    <x v="8"/>
    <s v="45-64"/>
    <x v="0"/>
    <s v="F"/>
    <s v="N00-N99"/>
    <n v="2"/>
    <x v="11"/>
  </r>
  <r>
    <x v="8"/>
    <s v="45-64"/>
    <x v="0"/>
    <s v="F"/>
    <s v="Q00-Q99"/>
    <n v="1"/>
    <x v="5"/>
  </r>
  <r>
    <x v="8"/>
    <s v="45-64"/>
    <x v="0"/>
    <s v="F"/>
    <s v="R00-R99"/>
    <n v="8"/>
    <x v="5"/>
  </r>
  <r>
    <x v="8"/>
    <s v="45-64"/>
    <x v="0"/>
    <s v="F"/>
    <s v="V01-Y98"/>
    <n v="26"/>
    <x v="6"/>
  </r>
  <r>
    <x v="8"/>
    <s v="45-64"/>
    <x v="0"/>
    <s v="M"/>
    <s v="A00-B99"/>
    <n v="5"/>
    <x v="0"/>
  </r>
  <r>
    <x v="8"/>
    <s v="45-64"/>
    <x v="0"/>
    <s v="M"/>
    <s v="C00-D48"/>
    <n v="161"/>
    <x v="1"/>
  </r>
  <r>
    <x v="8"/>
    <s v="45-64"/>
    <x v="0"/>
    <s v="M"/>
    <s v="D50-D89"/>
    <n v="2"/>
    <x v="5"/>
  </r>
  <r>
    <x v="8"/>
    <s v="45-64"/>
    <x v="0"/>
    <s v="M"/>
    <s v="E00-E90"/>
    <n v="4"/>
    <x v="2"/>
  </r>
  <r>
    <x v="8"/>
    <s v="45-64"/>
    <x v="0"/>
    <s v="M"/>
    <s v="F00-F99"/>
    <n v="8"/>
    <x v="10"/>
  </r>
  <r>
    <x v="8"/>
    <s v="45-64"/>
    <x v="0"/>
    <s v="M"/>
    <s v="G00-G99"/>
    <n v="15"/>
    <x v="3"/>
  </r>
  <r>
    <x v="8"/>
    <s v="45-64"/>
    <x v="0"/>
    <s v="M"/>
    <s v="I00-I99"/>
    <n v="67"/>
    <x v="8"/>
  </r>
  <r>
    <x v="8"/>
    <s v="45-64"/>
    <x v="0"/>
    <s v="M"/>
    <s v="J00-J99"/>
    <n v="15"/>
    <x v="4"/>
  </r>
  <r>
    <x v="8"/>
    <s v="45-64"/>
    <x v="0"/>
    <s v="M"/>
    <s v="K00-K93"/>
    <n v="30"/>
    <x v="9"/>
  </r>
  <r>
    <x v="8"/>
    <s v="45-64"/>
    <x v="0"/>
    <s v="M"/>
    <s v="M00-M99"/>
    <n v="1"/>
    <x v="5"/>
  </r>
  <r>
    <x v="8"/>
    <s v="45-64"/>
    <x v="0"/>
    <s v="M"/>
    <s v="N00-N99"/>
    <n v="1"/>
    <x v="11"/>
  </r>
  <r>
    <x v="8"/>
    <s v="45-64"/>
    <x v="0"/>
    <s v="M"/>
    <s v="Q00-Q99"/>
    <n v="1"/>
    <x v="5"/>
  </r>
  <r>
    <x v="8"/>
    <s v="45-64"/>
    <x v="0"/>
    <s v="M"/>
    <s v="R00-R99"/>
    <n v="22"/>
    <x v="5"/>
  </r>
  <r>
    <x v="8"/>
    <s v="45-64"/>
    <x v="0"/>
    <s v="M"/>
    <s v="V01-Y98"/>
    <n v="58"/>
    <x v="6"/>
  </r>
  <r>
    <x v="8"/>
    <s v="65-74"/>
    <x v="1"/>
    <s v="F"/>
    <s v="A00-B99"/>
    <n v="6"/>
    <x v="0"/>
  </r>
  <r>
    <x v="8"/>
    <s v="65-74"/>
    <x v="1"/>
    <s v="F"/>
    <s v="C00-D48"/>
    <n v="109"/>
    <x v="1"/>
  </r>
  <r>
    <x v="8"/>
    <s v="65-74"/>
    <x v="1"/>
    <s v="F"/>
    <s v="D50-D89"/>
    <n v="1"/>
    <x v="5"/>
  </r>
  <r>
    <x v="8"/>
    <s v="65-74"/>
    <x v="1"/>
    <s v="F"/>
    <s v="E00-E90"/>
    <n v="6"/>
    <x v="2"/>
  </r>
  <r>
    <x v="8"/>
    <s v="65-74"/>
    <x v="1"/>
    <s v="F"/>
    <s v="F00-F99"/>
    <n v="8"/>
    <x v="10"/>
  </r>
  <r>
    <x v="8"/>
    <s v="65-74"/>
    <x v="1"/>
    <s v="F"/>
    <s v="G00-G99"/>
    <n v="13"/>
    <x v="3"/>
  </r>
  <r>
    <x v="8"/>
    <s v="65-74"/>
    <x v="1"/>
    <s v="F"/>
    <s v="I00-I99"/>
    <n v="71"/>
    <x v="8"/>
  </r>
  <r>
    <x v="8"/>
    <s v="65-74"/>
    <x v="1"/>
    <s v="F"/>
    <s v="J00-J99"/>
    <n v="34"/>
    <x v="4"/>
  </r>
  <r>
    <x v="8"/>
    <s v="65-74"/>
    <x v="1"/>
    <s v="F"/>
    <s v="K00-K93"/>
    <n v="19"/>
    <x v="9"/>
  </r>
  <r>
    <x v="8"/>
    <s v="65-74"/>
    <x v="1"/>
    <s v="F"/>
    <s v="L00-L99"/>
    <n v="1"/>
    <x v="5"/>
  </r>
  <r>
    <x v="8"/>
    <s v="65-74"/>
    <x v="1"/>
    <s v="F"/>
    <s v="M00-M99"/>
    <n v="2"/>
    <x v="5"/>
  </r>
  <r>
    <x v="8"/>
    <s v="65-74"/>
    <x v="1"/>
    <s v="F"/>
    <s v="N00-N99"/>
    <n v="3"/>
    <x v="11"/>
  </r>
  <r>
    <x v="8"/>
    <s v="65-74"/>
    <x v="1"/>
    <s v="F"/>
    <s v="Q00-Q99"/>
    <n v="1"/>
    <x v="5"/>
  </r>
  <r>
    <x v="8"/>
    <s v="65-74"/>
    <x v="1"/>
    <s v="F"/>
    <s v="R00-R99"/>
    <n v="5"/>
    <x v="5"/>
  </r>
  <r>
    <x v="8"/>
    <s v="65-74"/>
    <x v="1"/>
    <s v="F"/>
    <s v="V01-Y98"/>
    <n v="9"/>
    <x v="6"/>
  </r>
  <r>
    <x v="8"/>
    <s v="65-74"/>
    <x v="1"/>
    <s v="M"/>
    <s v="A00-B99"/>
    <n v="3"/>
    <x v="0"/>
  </r>
  <r>
    <x v="8"/>
    <s v="65-74"/>
    <x v="1"/>
    <s v="M"/>
    <s v="C00-D48"/>
    <n v="250"/>
    <x v="1"/>
  </r>
  <r>
    <x v="8"/>
    <s v="65-74"/>
    <x v="1"/>
    <s v="M"/>
    <s v="D50-D89"/>
    <n v="2"/>
    <x v="5"/>
  </r>
  <r>
    <x v="8"/>
    <s v="65-74"/>
    <x v="1"/>
    <s v="M"/>
    <s v="E00-E90"/>
    <n v="11"/>
    <x v="2"/>
  </r>
  <r>
    <x v="8"/>
    <s v="65-74"/>
    <x v="1"/>
    <s v="M"/>
    <s v="F00-F99"/>
    <n v="14"/>
    <x v="10"/>
  </r>
  <r>
    <x v="8"/>
    <s v="65-74"/>
    <x v="1"/>
    <s v="M"/>
    <s v="G00-G99"/>
    <n v="27"/>
    <x v="3"/>
  </r>
  <r>
    <x v="8"/>
    <s v="65-74"/>
    <x v="1"/>
    <s v="M"/>
    <s v="I00-I99"/>
    <n v="128"/>
    <x v="8"/>
  </r>
  <r>
    <x v="8"/>
    <s v="65-74"/>
    <x v="1"/>
    <s v="M"/>
    <s v="J00-J99"/>
    <n v="61"/>
    <x v="4"/>
  </r>
  <r>
    <x v="8"/>
    <s v="65-74"/>
    <x v="1"/>
    <s v="M"/>
    <s v="K00-K93"/>
    <n v="29"/>
    <x v="9"/>
  </r>
  <r>
    <x v="8"/>
    <s v="65-74"/>
    <x v="1"/>
    <s v="M"/>
    <s v="M00-M99"/>
    <n v="2"/>
    <x v="5"/>
  </r>
  <r>
    <x v="8"/>
    <s v="65-74"/>
    <x v="1"/>
    <s v="M"/>
    <s v="N00-N99"/>
    <n v="7"/>
    <x v="11"/>
  </r>
  <r>
    <x v="8"/>
    <s v="65-74"/>
    <x v="1"/>
    <s v="M"/>
    <s v="R00-R99"/>
    <n v="22"/>
    <x v="5"/>
  </r>
  <r>
    <x v="8"/>
    <s v="65-74"/>
    <x v="1"/>
    <s v="M"/>
    <s v="V01-Y98"/>
    <n v="23"/>
    <x v="6"/>
  </r>
  <r>
    <x v="8"/>
    <s v="75-84"/>
    <x v="1"/>
    <s v="F"/>
    <s v="A00-B99"/>
    <n v="16"/>
    <x v="0"/>
  </r>
  <r>
    <x v="8"/>
    <s v="75-84"/>
    <x v="1"/>
    <s v="F"/>
    <s v="C00-D48"/>
    <n v="182"/>
    <x v="1"/>
  </r>
  <r>
    <x v="8"/>
    <s v="75-84"/>
    <x v="1"/>
    <s v="F"/>
    <s v="D50-D89"/>
    <n v="3"/>
    <x v="5"/>
  </r>
  <r>
    <x v="8"/>
    <s v="75-84"/>
    <x v="1"/>
    <s v="F"/>
    <s v="E00-E90"/>
    <n v="16"/>
    <x v="2"/>
  </r>
  <r>
    <x v="8"/>
    <s v="75-84"/>
    <x v="1"/>
    <s v="F"/>
    <s v="F00-F99"/>
    <n v="68"/>
    <x v="10"/>
  </r>
  <r>
    <x v="8"/>
    <s v="75-84"/>
    <x v="1"/>
    <s v="F"/>
    <s v="G00-G99"/>
    <n v="60"/>
    <x v="3"/>
  </r>
  <r>
    <x v="8"/>
    <s v="75-84"/>
    <x v="1"/>
    <s v="F"/>
    <s v="I00-I99"/>
    <n v="211"/>
    <x v="8"/>
  </r>
  <r>
    <x v="8"/>
    <s v="75-84"/>
    <x v="1"/>
    <s v="F"/>
    <s v="J00-J99"/>
    <n v="72"/>
    <x v="4"/>
  </r>
  <r>
    <x v="8"/>
    <s v="75-84"/>
    <x v="1"/>
    <s v="F"/>
    <s v="K00-K93"/>
    <n v="31"/>
    <x v="9"/>
  </r>
  <r>
    <x v="8"/>
    <s v="75-84"/>
    <x v="1"/>
    <s v="F"/>
    <s v="L00-L99"/>
    <n v="2"/>
    <x v="5"/>
  </r>
  <r>
    <x v="8"/>
    <s v="75-84"/>
    <x v="1"/>
    <s v="F"/>
    <s v="M00-M99"/>
    <n v="5"/>
    <x v="5"/>
  </r>
  <r>
    <x v="8"/>
    <s v="75-84"/>
    <x v="1"/>
    <s v="F"/>
    <s v="N00-N99"/>
    <n v="18"/>
    <x v="11"/>
  </r>
  <r>
    <x v="8"/>
    <s v="75-84"/>
    <x v="1"/>
    <s v="F"/>
    <s v="Q00-Q99"/>
    <n v="1"/>
    <x v="5"/>
  </r>
  <r>
    <x v="8"/>
    <s v="75-84"/>
    <x v="1"/>
    <s v="F"/>
    <s v="R00-R99"/>
    <n v="34"/>
    <x v="5"/>
  </r>
  <r>
    <x v="8"/>
    <s v="75-84"/>
    <x v="1"/>
    <s v="F"/>
    <s v="V01-Y98"/>
    <n v="28"/>
    <x v="6"/>
  </r>
  <r>
    <x v="8"/>
    <s v="75-84"/>
    <x v="1"/>
    <s v="M"/>
    <s v="A00-B99"/>
    <n v="12"/>
    <x v="0"/>
  </r>
  <r>
    <x v="8"/>
    <s v="75-84"/>
    <x v="1"/>
    <s v="M"/>
    <s v="C00-D48"/>
    <n v="292"/>
    <x v="1"/>
  </r>
  <r>
    <x v="8"/>
    <s v="75-84"/>
    <x v="1"/>
    <s v="M"/>
    <s v="D50-D89"/>
    <n v="2"/>
    <x v="5"/>
  </r>
  <r>
    <x v="8"/>
    <s v="75-84"/>
    <x v="1"/>
    <s v="M"/>
    <s v="E00-E90"/>
    <n v="21"/>
    <x v="2"/>
  </r>
  <r>
    <x v="8"/>
    <s v="75-84"/>
    <x v="1"/>
    <s v="M"/>
    <s v="F00-F99"/>
    <n v="49"/>
    <x v="10"/>
  </r>
  <r>
    <x v="8"/>
    <s v="75-84"/>
    <x v="1"/>
    <s v="M"/>
    <s v="G00-G99"/>
    <n v="65"/>
    <x v="3"/>
  </r>
  <r>
    <x v="8"/>
    <s v="75-84"/>
    <x v="1"/>
    <s v="M"/>
    <s v="I00-I99"/>
    <n v="221"/>
    <x v="8"/>
  </r>
  <r>
    <x v="8"/>
    <s v="75-84"/>
    <x v="1"/>
    <s v="M"/>
    <s v="J00-J99"/>
    <n v="126"/>
    <x v="4"/>
  </r>
  <r>
    <x v="8"/>
    <s v="75-84"/>
    <x v="1"/>
    <s v="M"/>
    <s v="K00-K93"/>
    <n v="22"/>
    <x v="9"/>
  </r>
  <r>
    <x v="8"/>
    <s v="75-84"/>
    <x v="1"/>
    <s v="M"/>
    <s v="M00-M99"/>
    <n v="5"/>
    <x v="5"/>
  </r>
  <r>
    <x v="8"/>
    <s v="75-84"/>
    <x v="1"/>
    <s v="M"/>
    <s v="N00-N99"/>
    <n v="14"/>
    <x v="11"/>
  </r>
  <r>
    <x v="8"/>
    <s v="75-84"/>
    <x v="1"/>
    <s v="M"/>
    <s v="R00-R99"/>
    <n v="29"/>
    <x v="5"/>
  </r>
  <r>
    <x v="8"/>
    <s v="75-84"/>
    <x v="1"/>
    <s v="M"/>
    <s v="V01-Y98"/>
    <n v="21"/>
    <x v="6"/>
  </r>
  <r>
    <x v="8"/>
    <s v="85+"/>
    <x v="1"/>
    <s v="F"/>
    <s v="A00-B99"/>
    <n v="33"/>
    <x v="0"/>
  </r>
  <r>
    <x v="8"/>
    <s v="85+"/>
    <x v="1"/>
    <s v="F"/>
    <s v="C00-D48"/>
    <n v="185"/>
    <x v="1"/>
  </r>
  <r>
    <x v="8"/>
    <s v="85+"/>
    <x v="1"/>
    <s v="F"/>
    <s v="D50-D89"/>
    <n v="4"/>
    <x v="5"/>
  </r>
  <r>
    <x v="8"/>
    <s v="85+"/>
    <x v="1"/>
    <s v="F"/>
    <s v="E00-E90"/>
    <n v="37"/>
    <x v="2"/>
  </r>
  <r>
    <x v="8"/>
    <s v="85+"/>
    <x v="1"/>
    <s v="F"/>
    <s v="F00-F99"/>
    <n v="180"/>
    <x v="10"/>
  </r>
  <r>
    <x v="8"/>
    <s v="85+"/>
    <x v="1"/>
    <s v="F"/>
    <s v="G00-G99"/>
    <n v="77"/>
    <x v="3"/>
  </r>
  <r>
    <x v="8"/>
    <s v="85+"/>
    <x v="1"/>
    <s v="F"/>
    <s v="I00-I99"/>
    <n v="543"/>
    <x v="8"/>
  </r>
  <r>
    <x v="8"/>
    <s v="85+"/>
    <x v="1"/>
    <s v="F"/>
    <s v="J00-J99"/>
    <n v="160"/>
    <x v="4"/>
  </r>
  <r>
    <x v="8"/>
    <s v="85+"/>
    <x v="1"/>
    <s v="F"/>
    <s v="K00-K93"/>
    <n v="67"/>
    <x v="9"/>
  </r>
  <r>
    <x v="8"/>
    <s v="85+"/>
    <x v="1"/>
    <s v="F"/>
    <s v="L00-L99"/>
    <n v="5"/>
    <x v="5"/>
  </r>
  <r>
    <x v="8"/>
    <s v="85+"/>
    <x v="1"/>
    <s v="F"/>
    <s v="M00-M99"/>
    <n v="12"/>
    <x v="5"/>
  </r>
  <r>
    <x v="8"/>
    <s v="85+"/>
    <x v="1"/>
    <s v="F"/>
    <s v="N00-N99"/>
    <n v="50"/>
    <x v="11"/>
  </r>
  <r>
    <x v="8"/>
    <s v="85+"/>
    <x v="1"/>
    <s v="F"/>
    <s v="Q00-Q99"/>
    <n v="1"/>
    <x v="5"/>
  </r>
  <r>
    <x v="8"/>
    <s v="85+"/>
    <x v="1"/>
    <s v="F"/>
    <s v="R00-R99"/>
    <n v="121"/>
    <x v="5"/>
  </r>
  <r>
    <x v="8"/>
    <s v="85+"/>
    <x v="1"/>
    <s v="F"/>
    <s v="V01-Y98"/>
    <n v="59"/>
    <x v="6"/>
  </r>
  <r>
    <x v="8"/>
    <s v="85+"/>
    <x v="1"/>
    <s v="M"/>
    <s v="A00-B99"/>
    <n v="6"/>
    <x v="0"/>
  </r>
  <r>
    <x v="8"/>
    <s v="85+"/>
    <x v="1"/>
    <s v="M"/>
    <s v="C00-D48"/>
    <n v="186"/>
    <x v="1"/>
  </r>
  <r>
    <x v="8"/>
    <s v="85+"/>
    <x v="1"/>
    <s v="M"/>
    <s v="D50-D89"/>
    <n v="4"/>
    <x v="5"/>
  </r>
  <r>
    <x v="8"/>
    <s v="85+"/>
    <x v="1"/>
    <s v="M"/>
    <s v="E00-E90"/>
    <n v="21"/>
    <x v="2"/>
  </r>
  <r>
    <x v="8"/>
    <s v="85+"/>
    <x v="1"/>
    <s v="M"/>
    <s v="F00-F99"/>
    <n v="69"/>
    <x v="10"/>
  </r>
  <r>
    <x v="8"/>
    <s v="85+"/>
    <x v="1"/>
    <s v="M"/>
    <s v="G00-G99"/>
    <n v="50"/>
    <x v="3"/>
  </r>
  <r>
    <x v="8"/>
    <s v="85+"/>
    <x v="1"/>
    <s v="M"/>
    <s v="I00-I99"/>
    <n v="319"/>
    <x v="8"/>
  </r>
  <r>
    <x v="8"/>
    <s v="85+"/>
    <x v="1"/>
    <s v="M"/>
    <s v="J00-J99"/>
    <n v="137"/>
    <x v="4"/>
  </r>
  <r>
    <x v="8"/>
    <s v="85+"/>
    <x v="1"/>
    <s v="M"/>
    <s v="K00-K93"/>
    <n v="37"/>
    <x v="9"/>
  </r>
  <r>
    <x v="8"/>
    <s v="85+"/>
    <x v="1"/>
    <s v="M"/>
    <s v="L00-L99"/>
    <n v="4"/>
    <x v="5"/>
  </r>
  <r>
    <x v="8"/>
    <s v="85+"/>
    <x v="1"/>
    <s v="M"/>
    <s v="M00-M99"/>
    <n v="5"/>
    <x v="5"/>
  </r>
  <r>
    <x v="8"/>
    <s v="85+"/>
    <x v="1"/>
    <s v="M"/>
    <s v="N00-N99"/>
    <n v="42"/>
    <x v="11"/>
  </r>
  <r>
    <x v="8"/>
    <s v="85+"/>
    <x v="1"/>
    <s v="M"/>
    <s v="Q00-Q99"/>
    <n v="1"/>
    <x v="5"/>
  </r>
  <r>
    <x v="8"/>
    <s v="85+"/>
    <x v="1"/>
    <s v="M"/>
    <s v="R00-R99"/>
    <n v="47"/>
    <x v="5"/>
  </r>
  <r>
    <x v="8"/>
    <s v="85+"/>
    <x v="1"/>
    <s v="M"/>
    <s v="V01-Y98"/>
    <n v="34"/>
    <x v="6"/>
  </r>
  <r>
    <x v="0"/>
    <s v="0-24"/>
    <x v="0"/>
    <s v="F"/>
    <s v="I00-I99"/>
    <n v="1"/>
    <x v="8"/>
  </r>
  <r>
    <x v="0"/>
    <s v="0-24"/>
    <x v="0"/>
    <s v="F"/>
    <s v="J00-J99"/>
    <n v="1"/>
    <x v="4"/>
  </r>
  <r>
    <x v="0"/>
    <s v="0-24"/>
    <x v="0"/>
    <s v="F"/>
    <s v="O00-O99"/>
    <n v="1"/>
    <x v="5"/>
  </r>
  <r>
    <x v="0"/>
    <s v="0-24"/>
    <x v="0"/>
    <s v="F"/>
    <s v="P00-P96"/>
    <n v="1"/>
    <x v="5"/>
  </r>
  <r>
    <x v="0"/>
    <s v="0-24"/>
    <x v="0"/>
    <s v="F"/>
    <s v="Q00-Q99"/>
    <n v="1"/>
    <x v="5"/>
  </r>
  <r>
    <x v="0"/>
    <s v="0-24"/>
    <x v="0"/>
    <s v="F"/>
    <s v="R00-R99"/>
    <n v="1"/>
    <x v="5"/>
  </r>
  <r>
    <x v="0"/>
    <s v="0-24"/>
    <x v="0"/>
    <s v="F"/>
    <s v="V01-Y98"/>
    <n v="6"/>
    <x v="6"/>
  </r>
  <r>
    <x v="0"/>
    <s v="0-24"/>
    <x v="0"/>
    <s v="M"/>
    <s v="A00-B99"/>
    <n v="1"/>
    <x v="0"/>
  </r>
  <r>
    <x v="0"/>
    <s v="0-24"/>
    <x v="0"/>
    <s v="M"/>
    <s v="C00-D48"/>
    <n v="1"/>
    <x v="1"/>
  </r>
  <r>
    <x v="0"/>
    <s v="0-24"/>
    <x v="0"/>
    <s v="M"/>
    <s v="G00-G99"/>
    <n v="1"/>
    <x v="3"/>
  </r>
  <r>
    <x v="0"/>
    <s v="0-24"/>
    <x v="0"/>
    <s v="M"/>
    <s v="J00-J99"/>
    <n v="3"/>
    <x v="4"/>
  </r>
  <r>
    <x v="0"/>
    <s v="0-24"/>
    <x v="0"/>
    <s v="M"/>
    <s v="P00-P96"/>
    <n v="6"/>
    <x v="5"/>
  </r>
  <r>
    <x v="0"/>
    <s v="0-24"/>
    <x v="0"/>
    <s v="M"/>
    <s v="Q00-Q99"/>
    <n v="1"/>
    <x v="5"/>
  </r>
  <r>
    <x v="0"/>
    <s v="0-24"/>
    <x v="0"/>
    <s v="M"/>
    <s v="R00-R99"/>
    <n v="5"/>
    <x v="5"/>
  </r>
  <r>
    <x v="0"/>
    <s v="0-24"/>
    <x v="0"/>
    <s v="M"/>
    <s v="UNK"/>
    <n v="2"/>
    <x v="7"/>
  </r>
  <r>
    <x v="0"/>
    <s v="0-24"/>
    <x v="0"/>
    <s v="M"/>
    <s v="V01-Y98"/>
    <n v="14"/>
    <x v="6"/>
  </r>
  <r>
    <x v="0"/>
    <s v="25-44"/>
    <x v="0"/>
    <s v="F"/>
    <s v="A00-B99"/>
    <n v="1"/>
    <x v="0"/>
  </r>
  <r>
    <x v="0"/>
    <s v="25-44"/>
    <x v="0"/>
    <s v="F"/>
    <s v="C00-D48"/>
    <n v="8"/>
    <x v="1"/>
  </r>
  <r>
    <x v="0"/>
    <s v="25-44"/>
    <x v="0"/>
    <s v="F"/>
    <s v="E00-E90"/>
    <n v="1"/>
    <x v="2"/>
  </r>
  <r>
    <x v="0"/>
    <s v="25-44"/>
    <x v="0"/>
    <s v="F"/>
    <s v="F00-F99"/>
    <n v="3"/>
    <x v="10"/>
  </r>
  <r>
    <x v="0"/>
    <s v="25-44"/>
    <x v="0"/>
    <s v="F"/>
    <s v="I00-I99"/>
    <n v="5"/>
    <x v="8"/>
  </r>
  <r>
    <x v="0"/>
    <s v="25-44"/>
    <x v="0"/>
    <s v="F"/>
    <s v="J00-J99"/>
    <n v="3"/>
    <x v="4"/>
  </r>
  <r>
    <x v="0"/>
    <s v="25-44"/>
    <x v="0"/>
    <s v="F"/>
    <s v="K00-K93"/>
    <n v="5"/>
    <x v="9"/>
  </r>
  <r>
    <x v="0"/>
    <s v="25-44"/>
    <x v="0"/>
    <s v="F"/>
    <s v="R00-R99"/>
    <n v="2"/>
    <x v="5"/>
  </r>
  <r>
    <x v="0"/>
    <s v="25-44"/>
    <x v="0"/>
    <s v="F"/>
    <s v="UNK"/>
    <n v="3"/>
    <x v="7"/>
  </r>
  <r>
    <x v="0"/>
    <s v="25-44"/>
    <x v="0"/>
    <s v="F"/>
    <s v="V01-Y98"/>
    <n v="8"/>
    <x v="6"/>
  </r>
  <r>
    <x v="0"/>
    <s v="25-44"/>
    <x v="0"/>
    <s v="M"/>
    <s v="A00-B99"/>
    <n v="1"/>
    <x v="0"/>
  </r>
  <r>
    <x v="0"/>
    <s v="25-44"/>
    <x v="0"/>
    <s v="M"/>
    <s v="C00-D48"/>
    <n v="10"/>
    <x v="1"/>
  </r>
  <r>
    <x v="0"/>
    <s v="25-44"/>
    <x v="0"/>
    <s v="M"/>
    <s v="E00-E90"/>
    <n v="1"/>
    <x v="2"/>
  </r>
  <r>
    <x v="0"/>
    <s v="25-44"/>
    <x v="0"/>
    <s v="M"/>
    <s v="F00-F99"/>
    <n v="5"/>
    <x v="10"/>
  </r>
  <r>
    <x v="0"/>
    <s v="25-44"/>
    <x v="0"/>
    <s v="M"/>
    <s v="G00-G99"/>
    <n v="7"/>
    <x v="3"/>
  </r>
  <r>
    <x v="0"/>
    <s v="25-44"/>
    <x v="0"/>
    <s v="M"/>
    <s v="I00-I99"/>
    <n v="4"/>
    <x v="8"/>
  </r>
  <r>
    <x v="0"/>
    <s v="25-44"/>
    <x v="0"/>
    <s v="M"/>
    <s v="J00-J99"/>
    <n v="1"/>
    <x v="4"/>
  </r>
  <r>
    <x v="0"/>
    <s v="25-44"/>
    <x v="0"/>
    <s v="M"/>
    <s v="K00-K93"/>
    <n v="3"/>
    <x v="9"/>
  </r>
  <r>
    <x v="0"/>
    <s v="25-44"/>
    <x v="0"/>
    <s v="M"/>
    <s v="Q00-Q99"/>
    <n v="1"/>
    <x v="5"/>
  </r>
  <r>
    <x v="0"/>
    <s v="25-44"/>
    <x v="0"/>
    <s v="M"/>
    <s v="R00-R99"/>
    <n v="5"/>
    <x v="5"/>
  </r>
  <r>
    <x v="0"/>
    <s v="25-44"/>
    <x v="0"/>
    <s v="M"/>
    <s v="UNK"/>
    <n v="4"/>
    <x v="7"/>
  </r>
  <r>
    <x v="0"/>
    <s v="25-44"/>
    <x v="0"/>
    <s v="M"/>
    <s v="V01-Y98"/>
    <n v="30"/>
    <x v="6"/>
  </r>
  <r>
    <x v="0"/>
    <s v="45-64"/>
    <x v="0"/>
    <s v="F"/>
    <s v="A00-B99"/>
    <n v="8"/>
    <x v="0"/>
  </r>
  <r>
    <x v="0"/>
    <s v="45-64"/>
    <x v="0"/>
    <s v="F"/>
    <s v="C00-D48"/>
    <n v="76"/>
    <x v="1"/>
  </r>
  <r>
    <x v="0"/>
    <s v="45-64"/>
    <x v="0"/>
    <s v="F"/>
    <s v="E00-E90"/>
    <n v="2"/>
    <x v="2"/>
  </r>
  <r>
    <x v="0"/>
    <s v="45-64"/>
    <x v="0"/>
    <s v="F"/>
    <s v="F00-F99"/>
    <n v="3"/>
    <x v="10"/>
  </r>
  <r>
    <x v="0"/>
    <s v="45-64"/>
    <x v="0"/>
    <s v="F"/>
    <s v="G00-G99"/>
    <n v="7"/>
    <x v="3"/>
  </r>
  <r>
    <x v="0"/>
    <s v="45-64"/>
    <x v="0"/>
    <s v="F"/>
    <s v="I00-I99"/>
    <n v="42"/>
    <x v="8"/>
  </r>
  <r>
    <x v="0"/>
    <s v="45-64"/>
    <x v="0"/>
    <s v="F"/>
    <s v="J00-J99"/>
    <n v="16"/>
    <x v="4"/>
  </r>
  <r>
    <x v="0"/>
    <s v="45-64"/>
    <x v="0"/>
    <s v="F"/>
    <s v="K00-K93"/>
    <n v="20"/>
    <x v="9"/>
  </r>
  <r>
    <x v="0"/>
    <s v="45-64"/>
    <x v="0"/>
    <s v="F"/>
    <s v="L00-L99"/>
    <n v="1"/>
    <x v="5"/>
  </r>
  <r>
    <x v="0"/>
    <s v="45-64"/>
    <x v="0"/>
    <s v="F"/>
    <s v="M00-M99"/>
    <n v="3"/>
    <x v="5"/>
  </r>
  <r>
    <x v="0"/>
    <s v="45-64"/>
    <x v="0"/>
    <s v="F"/>
    <s v="N00-N99"/>
    <n v="2"/>
    <x v="11"/>
  </r>
  <r>
    <x v="0"/>
    <s v="45-64"/>
    <x v="0"/>
    <s v="F"/>
    <s v="R00-R99"/>
    <n v="9"/>
    <x v="5"/>
  </r>
  <r>
    <x v="0"/>
    <s v="45-64"/>
    <x v="0"/>
    <s v="F"/>
    <s v="UNK"/>
    <n v="1"/>
    <x v="7"/>
  </r>
  <r>
    <x v="0"/>
    <s v="45-64"/>
    <x v="0"/>
    <s v="F"/>
    <s v="V01-Y98"/>
    <n v="14"/>
    <x v="6"/>
  </r>
  <r>
    <x v="0"/>
    <s v="45-64"/>
    <x v="0"/>
    <s v="M"/>
    <s v="A00-B99"/>
    <n v="9"/>
    <x v="0"/>
  </r>
  <r>
    <x v="0"/>
    <s v="45-64"/>
    <x v="0"/>
    <s v="M"/>
    <s v="C00-D48"/>
    <n v="126"/>
    <x v="1"/>
  </r>
  <r>
    <x v="0"/>
    <s v="45-64"/>
    <x v="0"/>
    <s v="M"/>
    <s v="D50-D89"/>
    <n v="2"/>
    <x v="5"/>
  </r>
  <r>
    <x v="0"/>
    <s v="45-64"/>
    <x v="0"/>
    <s v="M"/>
    <s v="E00-E90"/>
    <n v="9"/>
    <x v="2"/>
  </r>
  <r>
    <x v="0"/>
    <s v="45-64"/>
    <x v="0"/>
    <s v="M"/>
    <s v="F00-F99"/>
    <n v="10"/>
    <x v="10"/>
  </r>
  <r>
    <x v="0"/>
    <s v="45-64"/>
    <x v="0"/>
    <s v="M"/>
    <s v="G00-G99"/>
    <n v="8"/>
    <x v="3"/>
  </r>
  <r>
    <x v="0"/>
    <s v="45-64"/>
    <x v="0"/>
    <s v="M"/>
    <s v="I00-I99"/>
    <n v="92"/>
    <x v="8"/>
  </r>
  <r>
    <x v="0"/>
    <s v="45-64"/>
    <x v="0"/>
    <s v="M"/>
    <s v="J00-J99"/>
    <n v="24"/>
    <x v="4"/>
  </r>
  <r>
    <x v="0"/>
    <s v="45-64"/>
    <x v="0"/>
    <s v="M"/>
    <s v="K00-K93"/>
    <n v="34"/>
    <x v="9"/>
  </r>
  <r>
    <x v="0"/>
    <s v="45-64"/>
    <x v="0"/>
    <s v="M"/>
    <s v="M00-M99"/>
    <n v="1"/>
    <x v="5"/>
  </r>
  <r>
    <x v="0"/>
    <s v="45-64"/>
    <x v="0"/>
    <s v="M"/>
    <s v="N00-N99"/>
    <n v="4"/>
    <x v="11"/>
  </r>
  <r>
    <x v="0"/>
    <s v="45-64"/>
    <x v="0"/>
    <s v="M"/>
    <s v="Q00-Q99"/>
    <n v="1"/>
    <x v="5"/>
  </r>
  <r>
    <x v="0"/>
    <s v="45-64"/>
    <x v="0"/>
    <s v="M"/>
    <s v="R00-R99"/>
    <n v="20"/>
    <x v="5"/>
  </r>
  <r>
    <x v="0"/>
    <s v="45-64"/>
    <x v="0"/>
    <s v="M"/>
    <s v="UNK"/>
    <n v="6"/>
    <x v="7"/>
  </r>
  <r>
    <x v="0"/>
    <s v="45-64"/>
    <x v="0"/>
    <s v="M"/>
    <s v="V01-Y98"/>
    <n v="44"/>
    <x v="6"/>
  </r>
  <r>
    <x v="0"/>
    <s v="65-74"/>
    <x v="1"/>
    <s v="F"/>
    <s v="A00-B99"/>
    <n v="7"/>
    <x v="0"/>
  </r>
  <r>
    <x v="0"/>
    <s v="65-74"/>
    <x v="1"/>
    <s v="F"/>
    <s v="C00-D48"/>
    <n v="74"/>
    <x v="1"/>
  </r>
  <r>
    <x v="0"/>
    <s v="65-74"/>
    <x v="1"/>
    <s v="F"/>
    <s v="D50-D89"/>
    <n v="2"/>
    <x v="5"/>
  </r>
  <r>
    <x v="0"/>
    <s v="65-74"/>
    <x v="1"/>
    <s v="F"/>
    <s v="E00-E90"/>
    <n v="7"/>
    <x v="2"/>
  </r>
  <r>
    <x v="0"/>
    <s v="65-74"/>
    <x v="1"/>
    <s v="F"/>
    <s v="F00-F99"/>
    <n v="8"/>
    <x v="10"/>
  </r>
  <r>
    <x v="0"/>
    <s v="65-74"/>
    <x v="1"/>
    <s v="F"/>
    <s v="G00-G99"/>
    <n v="11"/>
    <x v="3"/>
  </r>
  <r>
    <x v="0"/>
    <s v="65-74"/>
    <x v="1"/>
    <s v="F"/>
    <s v="I00-I99"/>
    <n v="65"/>
    <x v="8"/>
  </r>
  <r>
    <x v="0"/>
    <s v="65-74"/>
    <x v="1"/>
    <s v="F"/>
    <s v="J00-J99"/>
    <n v="24"/>
    <x v="4"/>
  </r>
  <r>
    <x v="0"/>
    <s v="65-74"/>
    <x v="1"/>
    <s v="F"/>
    <s v="K00-K93"/>
    <n v="14"/>
    <x v="9"/>
  </r>
  <r>
    <x v="0"/>
    <s v="65-74"/>
    <x v="1"/>
    <s v="F"/>
    <s v="M00-M99"/>
    <n v="1"/>
    <x v="5"/>
  </r>
  <r>
    <x v="0"/>
    <s v="65-74"/>
    <x v="1"/>
    <s v="F"/>
    <s v="N00-N99"/>
    <n v="3"/>
    <x v="11"/>
  </r>
  <r>
    <x v="0"/>
    <s v="65-74"/>
    <x v="1"/>
    <s v="F"/>
    <s v="R00-R99"/>
    <n v="9"/>
    <x v="5"/>
  </r>
  <r>
    <x v="0"/>
    <s v="65-74"/>
    <x v="1"/>
    <s v="F"/>
    <s v="UNK"/>
    <n v="5"/>
    <x v="7"/>
  </r>
  <r>
    <x v="0"/>
    <s v="65-74"/>
    <x v="1"/>
    <s v="F"/>
    <s v="V01-Y98"/>
    <n v="9"/>
    <x v="6"/>
  </r>
  <r>
    <x v="0"/>
    <s v="65-74"/>
    <x v="1"/>
    <s v="M"/>
    <s v="A00-B99"/>
    <n v="8"/>
    <x v="0"/>
  </r>
  <r>
    <x v="0"/>
    <s v="65-74"/>
    <x v="1"/>
    <s v="M"/>
    <s v="C00-D48"/>
    <n v="108"/>
    <x v="1"/>
  </r>
  <r>
    <x v="0"/>
    <s v="65-74"/>
    <x v="1"/>
    <s v="M"/>
    <s v="D50-D89"/>
    <n v="1"/>
    <x v="5"/>
  </r>
  <r>
    <x v="0"/>
    <s v="65-74"/>
    <x v="1"/>
    <s v="M"/>
    <s v="E00-E90"/>
    <n v="7"/>
    <x v="2"/>
  </r>
  <r>
    <x v="0"/>
    <s v="65-74"/>
    <x v="1"/>
    <s v="M"/>
    <s v="F00-F99"/>
    <n v="9"/>
    <x v="10"/>
  </r>
  <r>
    <x v="0"/>
    <s v="65-74"/>
    <x v="1"/>
    <s v="M"/>
    <s v="G00-G99"/>
    <n v="11"/>
    <x v="3"/>
  </r>
  <r>
    <x v="0"/>
    <s v="65-74"/>
    <x v="1"/>
    <s v="M"/>
    <s v="I00-I99"/>
    <n v="84"/>
    <x v="8"/>
  </r>
  <r>
    <x v="0"/>
    <s v="65-74"/>
    <x v="1"/>
    <s v="M"/>
    <s v="J00-J99"/>
    <n v="56"/>
    <x v="4"/>
  </r>
  <r>
    <x v="0"/>
    <s v="65-74"/>
    <x v="1"/>
    <s v="M"/>
    <s v="K00-K93"/>
    <n v="13"/>
    <x v="9"/>
  </r>
  <r>
    <x v="0"/>
    <s v="65-74"/>
    <x v="1"/>
    <s v="M"/>
    <s v="N00-N99"/>
    <n v="4"/>
    <x v="11"/>
  </r>
  <r>
    <x v="0"/>
    <s v="65-74"/>
    <x v="1"/>
    <s v="M"/>
    <s v="R00-R99"/>
    <n v="17"/>
    <x v="5"/>
  </r>
  <r>
    <x v="0"/>
    <s v="65-74"/>
    <x v="1"/>
    <s v="M"/>
    <s v="UNK"/>
    <n v="6"/>
    <x v="7"/>
  </r>
  <r>
    <x v="0"/>
    <s v="65-74"/>
    <x v="1"/>
    <s v="M"/>
    <s v="V01-Y98"/>
    <n v="7"/>
    <x v="6"/>
  </r>
  <r>
    <x v="0"/>
    <s v="75-84"/>
    <x v="1"/>
    <s v="F"/>
    <s v="A00-B99"/>
    <n v="25"/>
    <x v="0"/>
  </r>
  <r>
    <x v="0"/>
    <s v="75-84"/>
    <x v="1"/>
    <s v="F"/>
    <s v="C00-D48"/>
    <n v="125"/>
    <x v="1"/>
  </r>
  <r>
    <x v="0"/>
    <s v="75-84"/>
    <x v="1"/>
    <s v="F"/>
    <s v="D50-D89"/>
    <n v="4"/>
    <x v="5"/>
  </r>
  <r>
    <x v="0"/>
    <s v="75-84"/>
    <x v="1"/>
    <s v="F"/>
    <s v="E00-E90"/>
    <n v="24"/>
    <x v="2"/>
  </r>
  <r>
    <x v="0"/>
    <s v="75-84"/>
    <x v="1"/>
    <s v="F"/>
    <s v="F00-F99"/>
    <n v="20"/>
    <x v="10"/>
  </r>
  <r>
    <x v="0"/>
    <s v="75-84"/>
    <x v="1"/>
    <s v="F"/>
    <s v="G00-G99"/>
    <n v="57"/>
    <x v="3"/>
  </r>
  <r>
    <x v="0"/>
    <s v="75-84"/>
    <x v="1"/>
    <s v="F"/>
    <s v="I00-I99"/>
    <n v="250"/>
    <x v="8"/>
  </r>
  <r>
    <x v="0"/>
    <s v="75-84"/>
    <x v="1"/>
    <s v="F"/>
    <s v="J00-J99"/>
    <n v="86"/>
    <x v="4"/>
  </r>
  <r>
    <x v="0"/>
    <s v="75-84"/>
    <x v="1"/>
    <s v="F"/>
    <s v="K00-K93"/>
    <n v="23"/>
    <x v="9"/>
  </r>
  <r>
    <x v="0"/>
    <s v="75-84"/>
    <x v="1"/>
    <s v="F"/>
    <s v="L00-L99"/>
    <n v="2"/>
    <x v="5"/>
  </r>
  <r>
    <x v="0"/>
    <s v="75-84"/>
    <x v="1"/>
    <s v="F"/>
    <s v="M00-M99"/>
    <n v="3"/>
    <x v="5"/>
  </r>
  <r>
    <x v="0"/>
    <s v="75-84"/>
    <x v="1"/>
    <s v="F"/>
    <s v="N00-N99"/>
    <n v="21"/>
    <x v="11"/>
  </r>
  <r>
    <x v="0"/>
    <s v="75-84"/>
    <x v="1"/>
    <s v="F"/>
    <s v="R00-R99"/>
    <n v="25"/>
    <x v="5"/>
  </r>
  <r>
    <x v="0"/>
    <s v="75-84"/>
    <x v="1"/>
    <s v="F"/>
    <s v="UNK"/>
    <n v="17"/>
    <x v="7"/>
  </r>
  <r>
    <x v="0"/>
    <s v="75-84"/>
    <x v="1"/>
    <s v="F"/>
    <s v="V01-Y98"/>
    <n v="35"/>
    <x v="6"/>
  </r>
  <r>
    <x v="0"/>
    <s v="75-84"/>
    <x v="1"/>
    <s v="M"/>
    <s v="A00-B99"/>
    <n v="23"/>
    <x v="0"/>
  </r>
  <r>
    <x v="0"/>
    <s v="75-84"/>
    <x v="1"/>
    <s v="M"/>
    <s v="C00-D48"/>
    <n v="155"/>
    <x v="1"/>
  </r>
  <r>
    <x v="0"/>
    <s v="75-84"/>
    <x v="1"/>
    <s v="M"/>
    <s v="D50-D89"/>
    <n v="1"/>
    <x v="5"/>
  </r>
  <r>
    <x v="0"/>
    <s v="75-84"/>
    <x v="1"/>
    <s v="M"/>
    <s v="E00-E90"/>
    <n v="19"/>
    <x v="2"/>
  </r>
  <r>
    <x v="0"/>
    <s v="75-84"/>
    <x v="1"/>
    <s v="M"/>
    <s v="F00-F99"/>
    <n v="18"/>
    <x v="10"/>
  </r>
  <r>
    <x v="0"/>
    <s v="75-84"/>
    <x v="1"/>
    <s v="M"/>
    <s v="G00-G99"/>
    <n v="28"/>
    <x v="3"/>
  </r>
  <r>
    <x v="0"/>
    <s v="75-84"/>
    <x v="1"/>
    <s v="M"/>
    <s v="I00-I99"/>
    <n v="209"/>
    <x v="8"/>
  </r>
  <r>
    <x v="0"/>
    <s v="75-84"/>
    <x v="1"/>
    <s v="M"/>
    <s v="J00-J99"/>
    <n v="114"/>
    <x v="4"/>
  </r>
  <r>
    <x v="0"/>
    <s v="75-84"/>
    <x v="1"/>
    <s v="M"/>
    <s v="K00-K93"/>
    <n v="27"/>
    <x v="9"/>
  </r>
  <r>
    <x v="0"/>
    <s v="75-84"/>
    <x v="1"/>
    <s v="M"/>
    <s v="L00-L99"/>
    <n v="1"/>
    <x v="5"/>
  </r>
  <r>
    <x v="0"/>
    <s v="75-84"/>
    <x v="1"/>
    <s v="M"/>
    <s v="M00-M99"/>
    <n v="1"/>
    <x v="5"/>
  </r>
  <r>
    <x v="0"/>
    <s v="75-84"/>
    <x v="1"/>
    <s v="M"/>
    <s v="N00-N99"/>
    <n v="14"/>
    <x v="11"/>
  </r>
  <r>
    <x v="0"/>
    <s v="75-84"/>
    <x v="1"/>
    <s v="M"/>
    <s v="Q00-Q99"/>
    <n v="1"/>
    <x v="5"/>
  </r>
  <r>
    <x v="0"/>
    <s v="75-84"/>
    <x v="1"/>
    <s v="M"/>
    <s v="R00-R99"/>
    <n v="16"/>
    <x v="5"/>
  </r>
  <r>
    <x v="0"/>
    <s v="75-84"/>
    <x v="1"/>
    <s v="M"/>
    <s v="UNK"/>
    <n v="12"/>
    <x v="7"/>
  </r>
  <r>
    <x v="0"/>
    <s v="75-84"/>
    <x v="1"/>
    <s v="M"/>
    <s v="V01-Y98"/>
    <n v="27"/>
    <x v="6"/>
  </r>
  <r>
    <x v="0"/>
    <s v="85+"/>
    <x v="1"/>
    <s v="F"/>
    <s v="A00-B99"/>
    <n v="29"/>
    <x v="0"/>
  </r>
  <r>
    <x v="0"/>
    <s v="85+"/>
    <x v="1"/>
    <s v="F"/>
    <s v="C00-D48"/>
    <n v="87"/>
    <x v="1"/>
  </r>
  <r>
    <x v="0"/>
    <s v="85+"/>
    <x v="1"/>
    <s v="F"/>
    <s v="D50-D89"/>
    <n v="7"/>
    <x v="5"/>
  </r>
  <r>
    <x v="0"/>
    <s v="85+"/>
    <x v="1"/>
    <s v="F"/>
    <s v="E00-E90"/>
    <n v="46"/>
    <x v="2"/>
  </r>
  <r>
    <x v="0"/>
    <s v="85+"/>
    <x v="1"/>
    <s v="F"/>
    <s v="F00-F99"/>
    <n v="28"/>
    <x v="10"/>
  </r>
  <r>
    <x v="0"/>
    <s v="85+"/>
    <x v="1"/>
    <s v="F"/>
    <s v="G00-G99"/>
    <n v="64"/>
    <x v="3"/>
  </r>
  <r>
    <x v="0"/>
    <s v="85+"/>
    <x v="1"/>
    <s v="F"/>
    <s v="I00-I99"/>
    <n v="331"/>
    <x v="8"/>
  </r>
  <r>
    <x v="0"/>
    <s v="85+"/>
    <x v="1"/>
    <s v="F"/>
    <s v="J00-J99"/>
    <n v="128"/>
    <x v="4"/>
  </r>
  <r>
    <x v="0"/>
    <s v="85+"/>
    <x v="1"/>
    <s v="F"/>
    <s v="K00-K93"/>
    <n v="38"/>
    <x v="9"/>
  </r>
  <r>
    <x v="0"/>
    <s v="85+"/>
    <x v="1"/>
    <s v="F"/>
    <s v="L00-L99"/>
    <n v="5"/>
    <x v="5"/>
  </r>
  <r>
    <x v="0"/>
    <s v="85+"/>
    <x v="1"/>
    <s v="F"/>
    <s v="M00-M99"/>
    <n v="7"/>
    <x v="5"/>
  </r>
  <r>
    <x v="0"/>
    <s v="85+"/>
    <x v="1"/>
    <s v="F"/>
    <s v="N00-N99"/>
    <n v="25"/>
    <x v="11"/>
  </r>
  <r>
    <x v="0"/>
    <s v="85+"/>
    <x v="1"/>
    <s v="F"/>
    <s v="R00-R99"/>
    <n v="41"/>
    <x v="5"/>
  </r>
  <r>
    <x v="0"/>
    <s v="85+"/>
    <x v="1"/>
    <s v="F"/>
    <s v="UNK"/>
    <n v="26"/>
    <x v="7"/>
  </r>
  <r>
    <x v="0"/>
    <s v="85+"/>
    <x v="1"/>
    <s v="F"/>
    <s v="V01-Y98"/>
    <n v="31"/>
    <x v="6"/>
  </r>
  <r>
    <x v="0"/>
    <s v="85+"/>
    <x v="1"/>
    <s v="M"/>
    <s v="A00-B99"/>
    <n v="7"/>
    <x v="0"/>
  </r>
  <r>
    <x v="0"/>
    <s v="85+"/>
    <x v="1"/>
    <s v="M"/>
    <s v="C00-D48"/>
    <n v="63"/>
    <x v="1"/>
  </r>
  <r>
    <x v="0"/>
    <s v="85+"/>
    <x v="1"/>
    <s v="M"/>
    <s v="D50-D89"/>
    <n v="4"/>
    <x v="5"/>
  </r>
  <r>
    <x v="0"/>
    <s v="85+"/>
    <x v="1"/>
    <s v="M"/>
    <s v="E00-E90"/>
    <n v="11"/>
    <x v="2"/>
  </r>
  <r>
    <x v="0"/>
    <s v="85+"/>
    <x v="1"/>
    <s v="M"/>
    <s v="F00-F99"/>
    <n v="10"/>
    <x v="10"/>
  </r>
  <r>
    <x v="0"/>
    <s v="85+"/>
    <x v="1"/>
    <s v="M"/>
    <s v="G00-G99"/>
    <n v="15"/>
    <x v="3"/>
  </r>
  <r>
    <x v="0"/>
    <s v="85+"/>
    <x v="1"/>
    <s v="M"/>
    <s v="H00-H59"/>
    <n v="1"/>
    <x v="5"/>
  </r>
  <r>
    <x v="0"/>
    <s v="85+"/>
    <x v="1"/>
    <s v="M"/>
    <s v="I00-I99"/>
    <n v="131"/>
    <x v="8"/>
  </r>
  <r>
    <x v="0"/>
    <s v="85+"/>
    <x v="1"/>
    <s v="M"/>
    <s v="J00-J99"/>
    <n v="80"/>
    <x v="4"/>
  </r>
  <r>
    <x v="0"/>
    <s v="85+"/>
    <x v="1"/>
    <s v="M"/>
    <s v="K00-K93"/>
    <n v="15"/>
    <x v="9"/>
  </r>
  <r>
    <x v="0"/>
    <s v="85+"/>
    <x v="1"/>
    <s v="M"/>
    <s v="L00-L99"/>
    <n v="3"/>
    <x v="5"/>
  </r>
  <r>
    <x v="0"/>
    <s v="85+"/>
    <x v="1"/>
    <s v="M"/>
    <s v="M00-M99"/>
    <n v="1"/>
    <x v="5"/>
  </r>
  <r>
    <x v="0"/>
    <s v="85+"/>
    <x v="1"/>
    <s v="M"/>
    <s v="N00-N99"/>
    <n v="15"/>
    <x v="11"/>
  </r>
  <r>
    <x v="0"/>
    <s v="85+"/>
    <x v="1"/>
    <s v="M"/>
    <s v="R00-R99"/>
    <n v="25"/>
    <x v="5"/>
  </r>
  <r>
    <x v="0"/>
    <s v="85+"/>
    <x v="1"/>
    <s v="M"/>
    <s v="UNK"/>
    <n v="6"/>
    <x v="7"/>
  </r>
  <r>
    <x v="0"/>
    <s v="85+"/>
    <x v="1"/>
    <s v="M"/>
    <s v="V01-Y98"/>
    <n v="17"/>
    <x v="6"/>
  </r>
  <r>
    <x v="1"/>
    <s v="0-24"/>
    <x v="0"/>
    <s v="F"/>
    <s v="C00-D48"/>
    <n v="1"/>
    <x v="1"/>
  </r>
  <r>
    <x v="1"/>
    <s v="0-24"/>
    <x v="0"/>
    <s v="F"/>
    <s v="E00-E90"/>
    <n v="1"/>
    <x v="2"/>
  </r>
  <r>
    <x v="1"/>
    <s v="0-24"/>
    <x v="0"/>
    <s v="F"/>
    <s v="I00-I99"/>
    <n v="1"/>
    <x v="8"/>
  </r>
  <r>
    <x v="1"/>
    <s v="0-24"/>
    <x v="0"/>
    <s v="F"/>
    <s v="P00-P96"/>
    <n v="1"/>
    <x v="5"/>
  </r>
  <r>
    <x v="1"/>
    <s v="0-24"/>
    <x v="0"/>
    <s v="F"/>
    <s v="Q00-Q99"/>
    <n v="1"/>
    <x v="5"/>
  </r>
  <r>
    <x v="1"/>
    <s v="0-24"/>
    <x v="0"/>
    <s v="F"/>
    <s v="V01-Y98"/>
    <n v="7"/>
    <x v="6"/>
  </r>
  <r>
    <x v="1"/>
    <s v="0-24"/>
    <x v="0"/>
    <s v="M"/>
    <s v="A00-B99"/>
    <n v="2"/>
    <x v="0"/>
  </r>
  <r>
    <x v="1"/>
    <s v="0-24"/>
    <x v="0"/>
    <s v="M"/>
    <s v="C00-D48"/>
    <n v="2"/>
    <x v="1"/>
  </r>
  <r>
    <x v="1"/>
    <s v="0-24"/>
    <x v="0"/>
    <s v="M"/>
    <s v="I00-I99"/>
    <n v="1"/>
    <x v="8"/>
  </r>
  <r>
    <x v="1"/>
    <s v="0-24"/>
    <x v="0"/>
    <s v="M"/>
    <s v="K00-K93"/>
    <n v="1"/>
    <x v="9"/>
  </r>
  <r>
    <x v="1"/>
    <s v="0-24"/>
    <x v="0"/>
    <s v="M"/>
    <s v="P00-P96"/>
    <n v="3"/>
    <x v="5"/>
  </r>
  <r>
    <x v="1"/>
    <s v="0-24"/>
    <x v="0"/>
    <s v="M"/>
    <s v="Q00-Q99"/>
    <n v="4"/>
    <x v="5"/>
  </r>
  <r>
    <x v="1"/>
    <s v="0-24"/>
    <x v="0"/>
    <s v="M"/>
    <s v="V01-Y98"/>
    <n v="12"/>
    <x v="6"/>
  </r>
  <r>
    <x v="1"/>
    <s v="25-44"/>
    <x v="0"/>
    <s v="F"/>
    <s v="C00-D48"/>
    <n v="4"/>
    <x v="1"/>
  </r>
  <r>
    <x v="1"/>
    <s v="25-44"/>
    <x v="0"/>
    <s v="F"/>
    <s v="D50-D89"/>
    <n v="1"/>
    <x v="5"/>
  </r>
  <r>
    <x v="1"/>
    <s v="25-44"/>
    <x v="0"/>
    <s v="F"/>
    <s v="I00-I99"/>
    <n v="6"/>
    <x v="8"/>
  </r>
  <r>
    <x v="1"/>
    <s v="25-44"/>
    <x v="0"/>
    <s v="F"/>
    <s v="J00-J99"/>
    <n v="3"/>
    <x v="4"/>
  </r>
  <r>
    <x v="1"/>
    <s v="25-44"/>
    <x v="0"/>
    <s v="F"/>
    <s v="K00-K93"/>
    <n v="1"/>
    <x v="9"/>
  </r>
  <r>
    <x v="1"/>
    <s v="25-44"/>
    <x v="0"/>
    <s v="F"/>
    <s v="L00-L99"/>
    <n v="1"/>
    <x v="5"/>
  </r>
  <r>
    <x v="1"/>
    <s v="25-44"/>
    <x v="0"/>
    <s v="F"/>
    <s v="N00-N99"/>
    <n v="1"/>
    <x v="11"/>
  </r>
  <r>
    <x v="1"/>
    <s v="25-44"/>
    <x v="0"/>
    <s v="F"/>
    <s v="R00-R99"/>
    <n v="3"/>
    <x v="5"/>
  </r>
  <r>
    <x v="1"/>
    <s v="25-44"/>
    <x v="0"/>
    <s v="F"/>
    <s v="V01-Y98"/>
    <n v="8"/>
    <x v="6"/>
  </r>
  <r>
    <x v="1"/>
    <s v="25-44"/>
    <x v="0"/>
    <s v="M"/>
    <s v="A00-B99"/>
    <n v="1"/>
    <x v="0"/>
  </r>
  <r>
    <x v="1"/>
    <s v="25-44"/>
    <x v="0"/>
    <s v="M"/>
    <s v="C00-D48"/>
    <n v="5"/>
    <x v="1"/>
  </r>
  <r>
    <x v="1"/>
    <s v="25-44"/>
    <x v="0"/>
    <s v="M"/>
    <s v="E00-E90"/>
    <n v="3"/>
    <x v="2"/>
  </r>
  <r>
    <x v="1"/>
    <s v="25-44"/>
    <x v="0"/>
    <s v="M"/>
    <s v="F00-F99"/>
    <n v="2"/>
    <x v="10"/>
  </r>
  <r>
    <x v="1"/>
    <s v="25-44"/>
    <x v="0"/>
    <s v="M"/>
    <s v="G00-G99"/>
    <n v="3"/>
    <x v="3"/>
  </r>
  <r>
    <x v="1"/>
    <s v="25-44"/>
    <x v="0"/>
    <s v="M"/>
    <s v="I00-I99"/>
    <n v="10"/>
    <x v="8"/>
  </r>
  <r>
    <x v="1"/>
    <s v="25-44"/>
    <x v="0"/>
    <s v="M"/>
    <s v="J00-J99"/>
    <n v="1"/>
    <x v="4"/>
  </r>
  <r>
    <x v="1"/>
    <s v="25-44"/>
    <x v="0"/>
    <s v="M"/>
    <s v="K00-K93"/>
    <n v="1"/>
    <x v="9"/>
  </r>
  <r>
    <x v="1"/>
    <s v="25-44"/>
    <x v="0"/>
    <s v="M"/>
    <s v="Q00-Q99"/>
    <n v="2"/>
    <x v="5"/>
  </r>
  <r>
    <x v="1"/>
    <s v="25-44"/>
    <x v="0"/>
    <s v="M"/>
    <s v="R00-R99"/>
    <n v="7"/>
    <x v="5"/>
  </r>
  <r>
    <x v="1"/>
    <s v="25-44"/>
    <x v="0"/>
    <s v="M"/>
    <s v="V01-Y98"/>
    <n v="31"/>
    <x v="6"/>
  </r>
  <r>
    <x v="1"/>
    <s v="45-64"/>
    <x v="0"/>
    <s v="F"/>
    <s v="A00-B99"/>
    <n v="6"/>
    <x v="0"/>
  </r>
  <r>
    <x v="1"/>
    <s v="45-64"/>
    <x v="0"/>
    <s v="F"/>
    <s v="C00-D48"/>
    <n v="74"/>
    <x v="1"/>
  </r>
  <r>
    <x v="1"/>
    <s v="45-64"/>
    <x v="0"/>
    <s v="F"/>
    <s v="E00-E90"/>
    <n v="7"/>
    <x v="2"/>
  </r>
  <r>
    <x v="1"/>
    <s v="45-64"/>
    <x v="0"/>
    <s v="F"/>
    <s v="F00-F99"/>
    <n v="2"/>
    <x v="10"/>
  </r>
  <r>
    <x v="1"/>
    <s v="45-64"/>
    <x v="0"/>
    <s v="F"/>
    <s v="G00-G99"/>
    <n v="8"/>
    <x v="3"/>
  </r>
  <r>
    <x v="1"/>
    <s v="45-64"/>
    <x v="0"/>
    <s v="F"/>
    <s v="I00-I99"/>
    <n v="33"/>
    <x v="8"/>
  </r>
  <r>
    <x v="1"/>
    <s v="45-64"/>
    <x v="0"/>
    <s v="F"/>
    <s v="J00-J99"/>
    <n v="11"/>
    <x v="4"/>
  </r>
  <r>
    <x v="1"/>
    <s v="45-64"/>
    <x v="0"/>
    <s v="F"/>
    <s v="K00-K93"/>
    <n v="14"/>
    <x v="9"/>
  </r>
  <r>
    <x v="1"/>
    <s v="45-64"/>
    <x v="0"/>
    <s v="F"/>
    <s v="N00-N99"/>
    <n v="1"/>
    <x v="11"/>
  </r>
  <r>
    <x v="1"/>
    <s v="45-64"/>
    <x v="0"/>
    <s v="F"/>
    <s v="Q00-Q99"/>
    <n v="3"/>
    <x v="5"/>
  </r>
  <r>
    <x v="1"/>
    <s v="45-64"/>
    <x v="0"/>
    <s v="F"/>
    <s v="R00-R99"/>
    <n v="10"/>
    <x v="5"/>
  </r>
  <r>
    <x v="1"/>
    <s v="45-64"/>
    <x v="0"/>
    <s v="F"/>
    <s v="V01-Y98"/>
    <n v="24"/>
    <x v="6"/>
  </r>
  <r>
    <x v="1"/>
    <s v="45-64"/>
    <x v="0"/>
    <s v="M"/>
    <s v="A00-B99"/>
    <n v="7"/>
    <x v="0"/>
  </r>
  <r>
    <x v="1"/>
    <s v="45-64"/>
    <x v="0"/>
    <s v="M"/>
    <s v="C00-D48"/>
    <n v="142"/>
    <x v="1"/>
  </r>
  <r>
    <x v="1"/>
    <s v="45-64"/>
    <x v="0"/>
    <s v="M"/>
    <s v="D50-D89"/>
    <n v="1"/>
    <x v="5"/>
  </r>
  <r>
    <x v="1"/>
    <s v="45-64"/>
    <x v="0"/>
    <s v="M"/>
    <s v="E00-E90"/>
    <n v="13"/>
    <x v="2"/>
  </r>
  <r>
    <x v="1"/>
    <s v="45-64"/>
    <x v="0"/>
    <s v="M"/>
    <s v="F00-F99"/>
    <n v="10"/>
    <x v="10"/>
  </r>
  <r>
    <x v="1"/>
    <s v="45-64"/>
    <x v="0"/>
    <s v="M"/>
    <s v="G00-G99"/>
    <n v="14"/>
    <x v="3"/>
  </r>
  <r>
    <x v="1"/>
    <s v="45-64"/>
    <x v="0"/>
    <s v="M"/>
    <s v="I00-I99"/>
    <n v="81"/>
    <x v="8"/>
  </r>
  <r>
    <x v="1"/>
    <s v="45-64"/>
    <x v="0"/>
    <s v="M"/>
    <s v="J00-J99"/>
    <n v="27"/>
    <x v="4"/>
  </r>
  <r>
    <x v="1"/>
    <s v="45-64"/>
    <x v="0"/>
    <s v="M"/>
    <s v="K00-K93"/>
    <n v="25"/>
    <x v="9"/>
  </r>
  <r>
    <x v="1"/>
    <s v="45-64"/>
    <x v="0"/>
    <s v="M"/>
    <s v="M00-M99"/>
    <n v="1"/>
    <x v="5"/>
  </r>
  <r>
    <x v="1"/>
    <s v="45-64"/>
    <x v="0"/>
    <s v="M"/>
    <s v="N00-N99"/>
    <n v="3"/>
    <x v="11"/>
  </r>
  <r>
    <x v="1"/>
    <s v="45-64"/>
    <x v="0"/>
    <s v="M"/>
    <s v="Q00-Q99"/>
    <n v="2"/>
    <x v="5"/>
  </r>
  <r>
    <x v="1"/>
    <s v="45-64"/>
    <x v="0"/>
    <s v="M"/>
    <s v="R00-R99"/>
    <n v="17"/>
    <x v="5"/>
  </r>
  <r>
    <x v="1"/>
    <s v="45-64"/>
    <x v="0"/>
    <s v="M"/>
    <s v="V01-Y98"/>
    <n v="20"/>
    <x v="6"/>
  </r>
  <r>
    <x v="1"/>
    <s v="65-74"/>
    <x v="1"/>
    <s v="F"/>
    <s v="A00-B99"/>
    <n v="7"/>
    <x v="0"/>
  </r>
  <r>
    <x v="1"/>
    <s v="65-74"/>
    <x v="1"/>
    <s v="F"/>
    <s v="C00-D48"/>
    <n v="60"/>
    <x v="1"/>
  </r>
  <r>
    <x v="1"/>
    <s v="65-74"/>
    <x v="1"/>
    <s v="F"/>
    <s v="E00-E90"/>
    <n v="2"/>
    <x v="2"/>
  </r>
  <r>
    <x v="1"/>
    <s v="65-74"/>
    <x v="1"/>
    <s v="F"/>
    <s v="F00-F99"/>
    <n v="4"/>
    <x v="10"/>
  </r>
  <r>
    <x v="1"/>
    <s v="65-74"/>
    <x v="1"/>
    <s v="F"/>
    <s v="G00-G99"/>
    <n v="6"/>
    <x v="3"/>
  </r>
  <r>
    <x v="1"/>
    <s v="65-74"/>
    <x v="1"/>
    <s v="F"/>
    <s v="I00-I99"/>
    <n v="50"/>
    <x v="8"/>
  </r>
  <r>
    <x v="1"/>
    <s v="65-74"/>
    <x v="1"/>
    <s v="F"/>
    <s v="J00-J99"/>
    <n v="23"/>
    <x v="4"/>
  </r>
  <r>
    <x v="1"/>
    <s v="65-74"/>
    <x v="1"/>
    <s v="F"/>
    <s v="K00-K93"/>
    <n v="12"/>
    <x v="9"/>
  </r>
  <r>
    <x v="1"/>
    <s v="65-74"/>
    <x v="1"/>
    <s v="F"/>
    <s v="M00-M99"/>
    <n v="1"/>
    <x v="5"/>
  </r>
  <r>
    <x v="1"/>
    <s v="65-74"/>
    <x v="1"/>
    <s v="F"/>
    <s v="N00-N99"/>
    <n v="2"/>
    <x v="11"/>
  </r>
  <r>
    <x v="1"/>
    <s v="65-74"/>
    <x v="1"/>
    <s v="F"/>
    <s v="R00-R99"/>
    <n v="15"/>
    <x v="5"/>
  </r>
  <r>
    <x v="1"/>
    <s v="65-74"/>
    <x v="1"/>
    <s v="F"/>
    <s v="V01-Y98"/>
    <n v="10"/>
    <x v="6"/>
  </r>
  <r>
    <x v="1"/>
    <s v="65-74"/>
    <x v="1"/>
    <s v="M"/>
    <s v="A00-B99"/>
    <n v="6"/>
    <x v="0"/>
  </r>
  <r>
    <x v="1"/>
    <s v="65-74"/>
    <x v="1"/>
    <s v="M"/>
    <s v="C00-D48"/>
    <n v="112"/>
    <x v="1"/>
  </r>
  <r>
    <x v="1"/>
    <s v="65-74"/>
    <x v="1"/>
    <s v="M"/>
    <s v="D50-D89"/>
    <n v="2"/>
    <x v="5"/>
  </r>
  <r>
    <x v="1"/>
    <s v="65-74"/>
    <x v="1"/>
    <s v="M"/>
    <s v="E00-E90"/>
    <n v="7"/>
    <x v="2"/>
  </r>
  <r>
    <x v="1"/>
    <s v="65-74"/>
    <x v="1"/>
    <s v="M"/>
    <s v="F00-F99"/>
    <n v="3"/>
    <x v="10"/>
  </r>
  <r>
    <x v="1"/>
    <s v="65-74"/>
    <x v="1"/>
    <s v="M"/>
    <s v="G00-G99"/>
    <n v="10"/>
    <x v="3"/>
  </r>
  <r>
    <x v="1"/>
    <s v="65-74"/>
    <x v="1"/>
    <s v="M"/>
    <s v="I00-I99"/>
    <n v="77"/>
    <x v="8"/>
  </r>
  <r>
    <x v="1"/>
    <s v="65-74"/>
    <x v="1"/>
    <s v="M"/>
    <s v="J00-J99"/>
    <n v="46"/>
    <x v="4"/>
  </r>
  <r>
    <x v="1"/>
    <s v="65-74"/>
    <x v="1"/>
    <s v="M"/>
    <s v="K00-K93"/>
    <n v="13"/>
    <x v="9"/>
  </r>
  <r>
    <x v="1"/>
    <s v="65-74"/>
    <x v="1"/>
    <s v="M"/>
    <s v="L00-L99"/>
    <n v="1"/>
    <x v="5"/>
  </r>
  <r>
    <x v="1"/>
    <s v="65-74"/>
    <x v="1"/>
    <s v="M"/>
    <s v="M00-M99"/>
    <n v="1"/>
    <x v="5"/>
  </r>
  <r>
    <x v="1"/>
    <s v="65-74"/>
    <x v="1"/>
    <s v="M"/>
    <s v="N00-N99"/>
    <n v="2"/>
    <x v="11"/>
  </r>
  <r>
    <x v="1"/>
    <s v="65-74"/>
    <x v="1"/>
    <s v="M"/>
    <s v="R00-R99"/>
    <n v="13"/>
    <x v="5"/>
  </r>
  <r>
    <x v="1"/>
    <s v="65-74"/>
    <x v="1"/>
    <s v="M"/>
    <s v="V01-Y98"/>
    <n v="10"/>
    <x v="6"/>
  </r>
  <r>
    <x v="1"/>
    <s v="75-84"/>
    <x v="1"/>
    <s v="F"/>
    <s v="A00-B99"/>
    <n v="18"/>
    <x v="0"/>
  </r>
  <r>
    <x v="1"/>
    <s v="75-84"/>
    <x v="1"/>
    <s v="F"/>
    <s v="C00-D48"/>
    <n v="138"/>
    <x v="1"/>
  </r>
  <r>
    <x v="1"/>
    <s v="75-84"/>
    <x v="1"/>
    <s v="F"/>
    <s v="D50-D89"/>
    <n v="1"/>
    <x v="5"/>
  </r>
  <r>
    <x v="1"/>
    <s v="75-84"/>
    <x v="1"/>
    <s v="F"/>
    <s v="E00-E90"/>
    <n v="16"/>
    <x v="2"/>
  </r>
  <r>
    <x v="1"/>
    <s v="75-84"/>
    <x v="1"/>
    <s v="F"/>
    <s v="F00-F99"/>
    <n v="21"/>
    <x v="10"/>
  </r>
  <r>
    <x v="1"/>
    <s v="75-84"/>
    <x v="1"/>
    <s v="F"/>
    <s v="G00-G99"/>
    <n v="47"/>
    <x v="3"/>
  </r>
  <r>
    <x v="1"/>
    <s v="75-84"/>
    <x v="1"/>
    <s v="F"/>
    <s v="I00-I99"/>
    <n v="180"/>
    <x v="8"/>
  </r>
  <r>
    <x v="1"/>
    <s v="75-84"/>
    <x v="1"/>
    <s v="F"/>
    <s v="J00-J99"/>
    <n v="59"/>
    <x v="4"/>
  </r>
  <r>
    <x v="1"/>
    <s v="75-84"/>
    <x v="1"/>
    <s v="F"/>
    <s v="K00-K93"/>
    <n v="20"/>
    <x v="9"/>
  </r>
  <r>
    <x v="1"/>
    <s v="75-84"/>
    <x v="1"/>
    <s v="F"/>
    <s v="L00-L99"/>
    <n v="4"/>
    <x v="5"/>
  </r>
  <r>
    <x v="1"/>
    <s v="75-84"/>
    <x v="1"/>
    <s v="F"/>
    <s v="M00-M99"/>
    <n v="6"/>
    <x v="5"/>
  </r>
  <r>
    <x v="1"/>
    <s v="75-84"/>
    <x v="1"/>
    <s v="F"/>
    <s v="N00-N99"/>
    <n v="14"/>
    <x v="11"/>
  </r>
  <r>
    <x v="1"/>
    <s v="75-84"/>
    <x v="1"/>
    <s v="F"/>
    <s v="Q00-Q99"/>
    <n v="3"/>
    <x v="5"/>
  </r>
  <r>
    <x v="1"/>
    <s v="75-84"/>
    <x v="1"/>
    <s v="F"/>
    <s v="R00-R99"/>
    <n v="21"/>
    <x v="5"/>
  </r>
  <r>
    <x v="1"/>
    <s v="75-84"/>
    <x v="1"/>
    <s v="F"/>
    <s v="V01-Y98"/>
    <n v="33"/>
    <x v="6"/>
  </r>
  <r>
    <x v="1"/>
    <s v="75-84"/>
    <x v="1"/>
    <s v="M"/>
    <s v="A00-B99"/>
    <n v="13"/>
    <x v="0"/>
  </r>
  <r>
    <x v="1"/>
    <s v="75-84"/>
    <x v="1"/>
    <s v="M"/>
    <s v="C00-D48"/>
    <n v="146"/>
    <x v="1"/>
  </r>
  <r>
    <x v="1"/>
    <s v="75-84"/>
    <x v="1"/>
    <s v="M"/>
    <s v="E00-E90"/>
    <n v="11"/>
    <x v="2"/>
  </r>
  <r>
    <x v="1"/>
    <s v="75-84"/>
    <x v="1"/>
    <s v="M"/>
    <s v="F00-F99"/>
    <n v="13"/>
    <x v="10"/>
  </r>
  <r>
    <x v="1"/>
    <s v="75-84"/>
    <x v="1"/>
    <s v="M"/>
    <s v="G00-G99"/>
    <n v="30"/>
    <x v="3"/>
  </r>
  <r>
    <x v="1"/>
    <s v="75-84"/>
    <x v="1"/>
    <s v="M"/>
    <s v="I00-I99"/>
    <n v="176"/>
    <x v="8"/>
  </r>
  <r>
    <x v="1"/>
    <s v="75-84"/>
    <x v="1"/>
    <s v="M"/>
    <s v="J00-J99"/>
    <n v="109"/>
    <x v="4"/>
  </r>
  <r>
    <x v="1"/>
    <s v="75-84"/>
    <x v="1"/>
    <s v="M"/>
    <s v="K00-K93"/>
    <n v="23"/>
    <x v="9"/>
  </r>
  <r>
    <x v="1"/>
    <s v="75-84"/>
    <x v="1"/>
    <s v="M"/>
    <s v="L00-L99"/>
    <n v="1"/>
    <x v="5"/>
  </r>
  <r>
    <x v="1"/>
    <s v="75-84"/>
    <x v="1"/>
    <s v="M"/>
    <s v="M00-M99"/>
    <n v="3"/>
    <x v="5"/>
  </r>
  <r>
    <x v="1"/>
    <s v="75-84"/>
    <x v="1"/>
    <s v="M"/>
    <s v="N00-N99"/>
    <n v="16"/>
    <x v="11"/>
  </r>
  <r>
    <x v="1"/>
    <s v="75-84"/>
    <x v="1"/>
    <s v="M"/>
    <s v="R00-R99"/>
    <n v="21"/>
    <x v="5"/>
  </r>
  <r>
    <x v="1"/>
    <s v="75-84"/>
    <x v="1"/>
    <s v="M"/>
    <s v="V01-Y98"/>
    <n v="20"/>
    <x v="6"/>
  </r>
  <r>
    <x v="1"/>
    <s v="85+"/>
    <x v="1"/>
    <s v="F"/>
    <s v="A00-B99"/>
    <n v="25"/>
    <x v="0"/>
  </r>
  <r>
    <x v="1"/>
    <s v="85+"/>
    <x v="1"/>
    <s v="F"/>
    <s v="C00-D48"/>
    <n v="80"/>
    <x v="1"/>
  </r>
  <r>
    <x v="1"/>
    <s v="85+"/>
    <x v="1"/>
    <s v="F"/>
    <s v="D50-D89"/>
    <n v="5"/>
    <x v="5"/>
  </r>
  <r>
    <x v="1"/>
    <s v="85+"/>
    <x v="1"/>
    <s v="F"/>
    <s v="E00-E90"/>
    <n v="33"/>
    <x v="2"/>
  </r>
  <r>
    <x v="1"/>
    <s v="85+"/>
    <x v="1"/>
    <s v="F"/>
    <s v="F00-F99"/>
    <n v="41"/>
    <x v="10"/>
  </r>
  <r>
    <x v="1"/>
    <s v="85+"/>
    <x v="1"/>
    <s v="F"/>
    <s v="G00-G99"/>
    <n v="48"/>
    <x v="3"/>
  </r>
  <r>
    <x v="1"/>
    <s v="85+"/>
    <x v="1"/>
    <s v="F"/>
    <s v="I00-I99"/>
    <n v="320"/>
    <x v="8"/>
  </r>
  <r>
    <x v="1"/>
    <s v="85+"/>
    <x v="1"/>
    <s v="F"/>
    <s v="J00-J99"/>
    <n v="86"/>
    <x v="4"/>
  </r>
  <r>
    <x v="1"/>
    <s v="85+"/>
    <x v="1"/>
    <s v="F"/>
    <s v="K00-K93"/>
    <n v="32"/>
    <x v="9"/>
  </r>
  <r>
    <x v="1"/>
    <s v="85+"/>
    <x v="1"/>
    <s v="F"/>
    <s v="M00-M99"/>
    <n v="5"/>
    <x v="5"/>
  </r>
  <r>
    <x v="1"/>
    <s v="85+"/>
    <x v="1"/>
    <s v="F"/>
    <s v="N00-N99"/>
    <n v="21"/>
    <x v="11"/>
  </r>
  <r>
    <x v="1"/>
    <s v="85+"/>
    <x v="1"/>
    <s v="F"/>
    <s v="R00-R99"/>
    <n v="62"/>
    <x v="5"/>
  </r>
  <r>
    <x v="1"/>
    <s v="85+"/>
    <x v="1"/>
    <s v="F"/>
    <s v="V01-Y98"/>
    <n v="35"/>
    <x v="6"/>
  </r>
  <r>
    <x v="1"/>
    <s v="85+"/>
    <x v="1"/>
    <s v="M"/>
    <s v="A00-B99"/>
    <n v="10"/>
    <x v="0"/>
  </r>
  <r>
    <x v="1"/>
    <s v="85+"/>
    <x v="1"/>
    <s v="M"/>
    <s v="C00-D48"/>
    <n v="55"/>
    <x v="1"/>
  </r>
  <r>
    <x v="1"/>
    <s v="85+"/>
    <x v="1"/>
    <s v="M"/>
    <s v="D50-D89"/>
    <n v="4"/>
    <x v="5"/>
  </r>
  <r>
    <x v="1"/>
    <s v="85+"/>
    <x v="1"/>
    <s v="M"/>
    <s v="E00-E90"/>
    <n v="10"/>
    <x v="2"/>
  </r>
  <r>
    <x v="1"/>
    <s v="85+"/>
    <x v="1"/>
    <s v="M"/>
    <s v="F00-F99"/>
    <n v="13"/>
    <x v="10"/>
  </r>
  <r>
    <x v="1"/>
    <s v="85+"/>
    <x v="1"/>
    <s v="M"/>
    <s v="G00-G99"/>
    <n v="24"/>
    <x v="3"/>
  </r>
  <r>
    <x v="1"/>
    <s v="85+"/>
    <x v="1"/>
    <s v="M"/>
    <s v="I00-I99"/>
    <n v="129"/>
    <x v="8"/>
  </r>
  <r>
    <x v="1"/>
    <s v="85+"/>
    <x v="1"/>
    <s v="M"/>
    <s v="J00-J99"/>
    <n v="66"/>
    <x v="4"/>
  </r>
  <r>
    <x v="1"/>
    <s v="85+"/>
    <x v="1"/>
    <s v="M"/>
    <s v="K00-K93"/>
    <n v="13"/>
    <x v="9"/>
  </r>
  <r>
    <x v="1"/>
    <s v="85+"/>
    <x v="1"/>
    <s v="M"/>
    <s v="L00-L99"/>
    <n v="1"/>
    <x v="5"/>
  </r>
  <r>
    <x v="1"/>
    <s v="85+"/>
    <x v="1"/>
    <s v="M"/>
    <s v="M00-M99"/>
    <n v="2"/>
    <x v="5"/>
  </r>
  <r>
    <x v="1"/>
    <s v="85+"/>
    <x v="1"/>
    <s v="M"/>
    <s v="N00-N99"/>
    <n v="12"/>
    <x v="11"/>
  </r>
  <r>
    <x v="1"/>
    <s v="85+"/>
    <x v="1"/>
    <s v="M"/>
    <s v="R00-R99"/>
    <n v="16"/>
    <x v="5"/>
  </r>
  <r>
    <x v="1"/>
    <s v="85+"/>
    <x v="1"/>
    <s v="M"/>
    <s v="V01-Y98"/>
    <n v="20"/>
    <x v="6"/>
  </r>
  <r>
    <x v="2"/>
    <s v="0-24"/>
    <x v="0"/>
    <s v="F"/>
    <s v="G00-G99"/>
    <n v="1"/>
    <x v="3"/>
  </r>
  <r>
    <x v="2"/>
    <s v="0-24"/>
    <x v="0"/>
    <s v="F"/>
    <s v="I00-I99"/>
    <n v="2"/>
    <x v="8"/>
  </r>
  <r>
    <x v="2"/>
    <s v="0-24"/>
    <x v="0"/>
    <s v="F"/>
    <s v="P00-P96"/>
    <n v="3"/>
    <x v="5"/>
  </r>
  <r>
    <x v="2"/>
    <s v="0-24"/>
    <x v="0"/>
    <s v="F"/>
    <s v="Q00-Q99"/>
    <n v="1"/>
    <x v="5"/>
  </r>
  <r>
    <x v="2"/>
    <s v="0-24"/>
    <x v="0"/>
    <s v="F"/>
    <s v="V01-Y98"/>
    <n v="4"/>
    <x v="6"/>
  </r>
  <r>
    <x v="2"/>
    <s v="0-24"/>
    <x v="0"/>
    <s v="M"/>
    <s v="C00-D48"/>
    <n v="3"/>
    <x v="1"/>
  </r>
  <r>
    <x v="2"/>
    <s v="0-24"/>
    <x v="0"/>
    <s v="M"/>
    <s v="G00-G99"/>
    <n v="5"/>
    <x v="3"/>
  </r>
  <r>
    <x v="2"/>
    <s v="0-24"/>
    <x v="0"/>
    <s v="M"/>
    <s v="I00-I99"/>
    <n v="1"/>
    <x v="8"/>
  </r>
  <r>
    <x v="2"/>
    <s v="0-24"/>
    <x v="0"/>
    <s v="M"/>
    <s v="K00-K93"/>
    <n v="1"/>
    <x v="9"/>
  </r>
  <r>
    <x v="2"/>
    <s v="0-24"/>
    <x v="0"/>
    <s v="M"/>
    <s v="P00-P96"/>
    <n v="2"/>
    <x v="5"/>
  </r>
  <r>
    <x v="2"/>
    <s v="0-24"/>
    <x v="0"/>
    <s v="M"/>
    <s v="Q00-Q99"/>
    <n v="1"/>
    <x v="5"/>
  </r>
  <r>
    <x v="2"/>
    <s v="0-24"/>
    <x v="0"/>
    <s v="M"/>
    <s v="R00-R99"/>
    <n v="2"/>
    <x v="5"/>
  </r>
  <r>
    <x v="2"/>
    <s v="0-24"/>
    <x v="0"/>
    <s v="M"/>
    <s v="V01-Y98"/>
    <n v="8"/>
    <x v="6"/>
  </r>
  <r>
    <x v="2"/>
    <s v="25-44"/>
    <x v="0"/>
    <s v="F"/>
    <s v="C00-D48"/>
    <n v="10"/>
    <x v="1"/>
  </r>
  <r>
    <x v="2"/>
    <s v="25-44"/>
    <x v="0"/>
    <s v="F"/>
    <s v="E00-E90"/>
    <n v="1"/>
    <x v="2"/>
  </r>
  <r>
    <x v="2"/>
    <s v="25-44"/>
    <x v="0"/>
    <s v="F"/>
    <s v="F00-F99"/>
    <n v="2"/>
    <x v="10"/>
  </r>
  <r>
    <x v="2"/>
    <s v="25-44"/>
    <x v="0"/>
    <s v="F"/>
    <s v="I00-I99"/>
    <n v="6"/>
    <x v="8"/>
  </r>
  <r>
    <x v="2"/>
    <s v="25-44"/>
    <x v="0"/>
    <s v="F"/>
    <s v="J00-J99"/>
    <n v="5"/>
    <x v="4"/>
  </r>
  <r>
    <x v="2"/>
    <s v="25-44"/>
    <x v="0"/>
    <s v="F"/>
    <s v="K00-K93"/>
    <n v="3"/>
    <x v="9"/>
  </r>
  <r>
    <x v="2"/>
    <s v="25-44"/>
    <x v="0"/>
    <s v="F"/>
    <s v="N00-N99"/>
    <n v="1"/>
    <x v="11"/>
  </r>
  <r>
    <x v="2"/>
    <s v="25-44"/>
    <x v="0"/>
    <s v="F"/>
    <s v="O00-O99"/>
    <n v="1"/>
    <x v="5"/>
  </r>
  <r>
    <x v="2"/>
    <s v="25-44"/>
    <x v="0"/>
    <s v="F"/>
    <s v="R00-R99"/>
    <n v="4"/>
    <x v="5"/>
  </r>
  <r>
    <x v="2"/>
    <s v="25-44"/>
    <x v="0"/>
    <s v="F"/>
    <s v="V01-Y98"/>
    <n v="10"/>
    <x v="6"/>
  </r>
  <r>
    <x v="2"/>
    <s v="25-44"/>
    <x v="0"/>
    <s v="M"/>
    <s v="A00-B99"/>
    <n v="1"/>
    <x v="0"/>
  </r>
  <r>
    <x v="2"/>
    <s v="25-44"/>
    <x v="0"/>
    <s v="M"/>
    <s v="C00-D48"/>
    <n v="10"/>
    <x v="1"/>
  </r>
  <r>
    <x v="2"/>
    <s v="25-44"/>
    <x v="0"/>
    <s v="M"/>
    <s v="D50-D89"/>
    <n v="1"/>
    <x v="5"/>
  </r>
  <r>
    <x v="2"/>
    <s v="25-44"/>
    <x v="0"/>
    <s v="M"/>
    <s v="E00-E90"/>
    <n v="1"/>
    <x v="2"/>
  </r>
  <r>
    <x v="2"/>
    <s v="25-44"/>
    <x v="0"/>
    <s v="M"/>
    <s v="F00-F99"/>
    <n v="5"/>
    <x v="10"/>
  </r>
  <r>
    <x v="2"/>
    <s v="25-44"/>
    <x v="0"/>
    <s v="M"/>
    <s v="G00-G99"/>
    <n v="4"/>
    <x v="3"/>
  </r>
  <r>
    <x v="2"/>
    <s v="25-44"/>
    <x v="0"/>
    <s v="M"/>
    <s v="I00-I99"/>
    <n v="6"/>
    <x v="8"/>
  </r>
  <r>
    <x v="2"/>
    <s v="25-44"/>
    <x v="0"/>
    <s v="M"/>
    <s v="J00-J99"/>
    <n v="3"/>
    <x v="4"/>
  </r>
  <r>
    <x v="2"/>
    <s v="25-44"/>
    <x v="0"/>
    <s v="M"/>
    <s v="K00-K93"/>
    <n v="5"/>
    <x v="9"/>
  </r>
  <r>
    <x v="2"/>
    <s v="25-44"/>
    <x v="0"/>
    <s v="M"/>
    <s v="Q00-Q99"/>
    <n v="1"/>
    <x v="5"/>
  </r>
  <r>
    <x v="2"/>
    <s v="25-44"/>
    <x v="0"/>
    <s v="M"/>
    <s v="R00-R99"/>
    <n v="8"/>
    <x v="5"/>
  </r>
  <r>
    <x v="2"/>
    <s v="25-44"/>
    <x v="0"/>
    <s v="M"/>
    <s v="V01-Y98"/>
    <n v="28"/>
    <x v="6"/>
  </r>
  <r>
    <x v="2"/>
    <s v="45-64"/>
    <x v="0"/>
    <s v="F"/>
    <s v="A00-B99"/>
    <n v="6"/>
    <x v="0"/>
  </r>
  <r>
    <x v="2"/>
    <s v="45-64"/>
    <x v="0"/>
    <s v="F"/>
    <s v="C00-D48"/>
    <n v="93"/>
    <x v="1"/>
  </r>
  <r>
    <x v="2"/>
    <s v="45-64"/>
    <x v="0"/>
    <s v="F"/>
    <s v="E00-E90"/>
    <n v="4"/>
    <x v="2"/>
  </r>
  <r>
    <x v="2"/>
    <s v="45-64"/>
    <x v="0"/>
    <s v="F"/>
    <s v="F00-F99"/>
    <n v="3"/>
    <x v="10"/>
  </r>
  <r>
    <x v="2"/>
    <s v="45-64"/>
    <x v="0"/>
    <s v="F"/>
    <s v="G00-G99"/>
    <n v="6"/>
    <x v="3"/>
  </r>
  <r>
    <x v="2"/>
    <s v="45-64"/>
    <x v="0"/>
    <s v="F"/>
    <s v="I00-I99"/>
    <n v="35"/>
    <x v="8"/>
  </r>
  <r>
    <x v="2"/>
    <s v="45-64"/>
    <x v="0"/>
    <s v="F"/>
    <s v="J00-J99"/>
    <n v="23"/>
    <x v="4"/>
  </r>
  <r>
    <x v="2"/>
    <s v="45-64"/>
    <x v="0"/>
    <s v="F"/>
    <s v="K00-K93"/>
    <n v="8"/>
    <x v="9"/>
  </r>
  <r>
    <x v="2"/>
    <s v="45-64"/>
    <x v="0"/>
    <s v="F"/>
    <s v="N00-N99"/>
    <n v="1"/>
    <x v="11"/>
  </r>
  <r>
    <x v="2"/>
    <s v="45-64"/>
    <x v="0"/>
    <s v="F"/>
    <s v="R00-R99"/>
    <n v="9"/>
    <x v="5"/>
  </r>
  <r>
    <x v="2"/>
    <s v="45-64"/>
    <x v="0"/>
    <s v="F"/>
    <s v="V01-Y98"/>
    <n v="22"/>
    <x v="6"/>
  </r>
  <r>
    <x v="2"/>
    <s v="45-64"/>
    <x v="0"/>
    <s v="M"/>
    <s v="A00-B99"/>
    <n v="8"/>
    <x v="0"/>
  </r>
  <r>
    <x v="2"/>
    <s v="45-64"/>
    <x v="0"/>
    <s v="M"/>
    <s v="C00-D48"/>
    <n v="144"/>
    <x v="1"/>
  </r>
  <r>
    <x v="2"/>
    <s v="45-64"/>
    <x v="0"/>
    <s v="M"/>
    <s v="E00-E90"/>
    <n v="9"/>
    <x v="2"/>
  </r>
  <r>
    <x v="2"/>
    <s v="45-64"/>
    <x v="0"/>
    <s v="M"/>
    <s v="F00-F99"/>
    <n v="15"/>
    <x v="10"/>
  </r>
  <r>
    <x v="2"/>
    <s v="45-64"/>
    <x v="0"/>
    <s v="M"/>
    <s v="G00-G99"/>
    <n v="9"/>
    <x v="3"/>
  </r>
  <r>
    <x v="2"/>
    <s v="45-64"/>
    <x v="0"/>
    <s v="M"/>
    <s v="H60-H95"/>
    <n v="1"/>
    <x v="5"/>
  </r>
  <r>
    <x v="2"/>
    <s v="45-64"/>
    <x v="0"/>
    <s v="M"/>
    <s v="I00-I99"/>
    <n v="88"/>
    <x v="8"/>
  </r>
  <r>
    <x v="2"/>
    <s v="45-64"/>
    <x v="0"/>
    <s v="M"/>
    <s v="J00-J99"/>
    <n v="39"/>
    <x v="4"/>
  </r>
  <r>
    <x v="2"/>
    <s v="45-64"/>
    <x v="0"/>
    <s v="M"/>
    <s v="K00-K93"/>
    <n v="28"/>
    <x v="9"/>
  </r>
  <r>
    <x v="2"/>
    <s v="45-64"/>
    <x v="0"/>
    <s v="M"/>
    <s v="M00-M99"/>
    <n v="2"/>
    <x v="5"/>
  </r>
  <r>
    <x v="2"/>
    <s v="45-64"/>
    <x v="0"/>
    <s v="M"/>
    <s v="N00-N99"/>
    <n v="3"/>
    <x v="11"/>
  </r>
  <r>
    <x v="2"/>
    <s v="45-64"/>
    <x v="0"/>
    <s v="M"/>
    <s v="R00-R99"/>
    <n v="24"/>
    <x v="5"/>
  </r>
  <r>
    <x v="2"/>
    <s v="45-64"/>
    <x v="0"/>
    <s v="M"/>
    <s v="V01-Y98"/>
    <n v="50"/>
    <x v="6"/>
  </r>
  <r>
    <x v="2"/>
    <s v="65-74"/>
    <x v="1"/>
    <s v="F"/>
    <s v="A00-B99"/>
    <n v="5"/>
    <x v="0"/>
  </r>
  <r>
    <x v="2"/>
    <s v="65-74"/>
    <x v="1"/>
    <s v="F"/>
    <s v="C00-D48"/>
    <n v="74"/>
    <x v="1"/>
  </r>
  <r>
    <x v="2"/>
    <s v="65-74"/>
    <x v="1"/>
    <s v="F"/>
    <s v="E00-E90"/>
    <n v="6"/>
    <x v="2"/>
  </r>
  <r>
    <x v="2"/>
    <s v="65-74"/>
    <x v="1"/>
    <s v="F"/>
    <s v="F00-F99"/>
    <n v="4"/>
    <x v="10"/>
  </r>
  <r>
    <x v="2"/>
    <s v="65-74"/>
    <x v="1"/>
    <s v="F"/>
    <s v="G00-G99"/>
    <n v="13"/>
    <x v="3"/>
  </r>
  <r>
    <x v="2"/>
    <s v="65-74"/>
    <x v="1"/>
    <s v="F"/>
    <s v="I00-I99"/>
    <n v="38"/>
    <x v="8"/>
  </r>
  <r>
    <x v="2"/>
    <s v="65-74"/>
    <x v="1"/>
    <s v="F"/>
    <s v="J00-J99"/>
    <n v="27"/>
    <x v="4"/>
  </r>
  <r>
    <x v="2"/>
    <s v="65-74"/>
    <x v="1"/>
    <s v="F"/>
    <s v="K00-K93"/>
    <n v="16"/>
    <x v="9"/>
  </r>
  <r>
    <x v="2"/>
    <s v="65-74"/>
    <x v="1"/>
    <s v="F"/>
    <s v="M00-M99"/>
    <n v="3"/>
    <x v="5"/>
  </r>
  <r>
    <x v="2"/>
    <s v="65-74"/>
    <x v="1"/>
    <s v="F"/>
    <s v="N00-N99"/>
    <n v="5"/>
    <x v="11"/>
  </r>
  <r>
    <x v="2"/>
    <s v="65-74"/>
    <x v="1"/>
    <s v="F"/>
    <s v="R00-R99"/>
    <n v="9"/>
    <x v="5"/>
  </r>
  <r>
    <x v="2"/>
    <s v="65-74"/>
    <x v="1"/>
    <s v="F"/>
    <s v="V01-Y98"/>
    <n v="9"/>
    <x v="6"/>
  </r>
  <r>
    <x v="2"/>
    <s v="65-74"/>
    <x v="1"/>
    <s v="M"/>
    <s v="A00-B99"/>
    <n v="10"/>
    <x v="0"/>
  </r>
  <r>
    <x v="2"/>
    <s v="65-74"/>
    <x v="1"/>
    <s v="M"/>
    <s v="C00-D48"/>
    <n v="89"/>
    <x v="1"/>
  </r>
  <r>
    <x v="2"/>
    <s v="65-74"/>
    <x v="1"/>
    <s v="M"/>
    <s v="E00-E90"/>
    <n v="11"/>
    <x v="2"/>
  </r>
  <r>
    <x v="2"/>
    <s v="65-74"/>
    <x v="1"/>
    <s v="M"/>
    <s v="F00-F99"/>
    <n v="5"/>
    <x v="10"/>
  </r>
  <r>
    <x v="2"/>
    <s v="65-74"/>
    <x v="1"/>
    <s v="M"/>
    <s v="G00-G99"/>
    <n v="9"/>
    <x v="3"/>
  </r>
  <r>
    <x v="2"/>
    <s v="65-74"/>
    <x v="1"/>
    <s v="M"/>
    <s v="I00-I99"/>
    <n v="81"/>
    <x v="8"/>
  </r>
  <r>
    <x v="2"/>
    <s v="65-74"/>
    <x v="1"/>
    <s v="M"/>
    <s v="J00-J99"/>
    <n v="34"/>
    <x v="4"/>
  </r>
  <r>
    <x v="2"/>
    <s v="65-74"/>
    <x v="1"/>
    <s v="M"/>
    <s v="K00-K93"/>
    <n v="18"/>
    <x v="9"/>
  </r>
  <r>
    <x v="2"/>
    <s v="65-74"/>
    <x v="1"/>
    <s v="M"/>
    <s v="L00-L99"/>
    <n v="1"/>
    <x v="5"/>
  </r>
  <r>
    <x v="2"/>
    <s v="65-74"/>
    <x v="1"/>
    <s v="M"/>
    <s v="N00-N99"/>
    <n v="2"/>
    <x v="11"/>
  </r>
  <r>
    <x v="2"/>
    <s v="65-74"/>
    <x v="1"/>
    <s v="M"/>
    <s v="R00-R99"/>
    <n v="13"/>
    <x v="5"/>
  </r>
  <r>
    <x v="2"/>
    <s v="65-74"/>
    <x v="1"/>
    <s v="M"/>
    <s v="V01-Y98"/>
    <n v="21"/>
    <x v="6"/>
  </r>
  <r>
    <x v="2"/>
    <s v="75-84"/>
    <x v="1"/>
    <s v="F"/>
    <s v="A00-B99"/>
    <n v="12"/>
    <x v="0"/>
  </r>
  <r>
    <x v="2"/>
    <s v="75-84"/>
    <x v="1"/>
    <s v="F"/>
    <s v="C00-D48"/>
    <n v="116"/>
    <x v="1"/>
  </r>
  <r>
    <x v="2"/>
    <s v="75-84"/>
    <x v="1"/>
    <s v="F"/>
    <s v="D50-D89"/>
    <n v="5"/>
    <x v="5"/>
  </r>
  <r>
    <x v="2"/>
    <s v="75-84"/>
    <x v="1"/>
    <s v="F"/>
    <s v="E00-E90"/>
    <n v="23"/>
    <x v="2"/>
  </r>
  <r>
    <x v="2"/>
    <s v="75-84"/>
    <x v="1"/>
    <s v="F"/>
    <s v="F00-F99"/>
    <n v="13"/>
    <x v="10"/>
  </r>
  <r>
    <x v="2"/>
    <s v="75-84"/>
    <x v="1"/>
    <s v="F"/>
    <s v="G00-G99"/>
    <n v="43"/>
    <x v="3"/>
  </r>
  <r>
    <x v="2"/>
    <s v="75-84"/>
    <x v="1"/>
    <s v="F"/>
    <s v="I00-I99"/>
    <n v="164"/>
    <x v="8"/>
  </r>
  <r>
    <x v="2"/>
    <s v="75-84"/>
    <x v="1"/>
    <s v="F"/>
    <s v="J00-J99"/>
    <n v="64"/>
    <x v="4"/>
  </r>
  <r>
    <x v="2"/>
    <s v="75-84"/>
    <x v="1"/>
    <s v="F"/>
    <s v="K00-K93"/>
    <n v="24"/>
    <x v="9"/>
  </r>
  <r>
    <x v="2"/>
    <s v="75-84"/>
    <x v="1"/>
    <s v="F"/>
    <s v="L00-L99"/>
    <n v="1"/>
    <x v="5"/>
  </r>
  <r>
    <x v="2"/>
    <s v="75-84"/>
    <x v="1"/>
    <s v="F"/>
    <s v="M00-M99"/>
    <n v="5"/>
    <x v="5"/>
  </r>
  <r>
    <x v="2"/>
    <s v="75-84"/>
    <x v="1"/>
    <s v="F"/>
    <s v="N00-N99"/>
    <n v="15"/>
    <x v="11"/>
  </r>
  <r>
    <x v="2"/>
    <s v="75-84"/>
    <x v="1"/>
    <s v="F"/>
    <s v="Q00-Q99"/>
    <n v="1"/>
    <x v="5"/>
  </r>
  <r>
    <x v="2"/>
    <s v="75-84"/>
    <x v="1"/>
    <s v="F"/>
    <s v="R00-R99"/>
    <n v="25"/>
    <x v="5"/>
  </r>
  <r>
    <x v="2"/>
    <s v="75-84"/>
    <x v="1"/>
    <s v="F"/>
    <s v="V01-Y98"/>
    <n v="23"/>
    <x v="6"/>
  </r>
  <r>
    <x v="2"/>
    <s v="75-84"/>
    <x v="1"/>
    <s v="M"/>
    <s v="A00-B99"/>
    <n v="13"/>
    <x v="0"/>
  </r>
  <r>
    <x v="2"/>
    <s v="75-84"/>
    <x v="1"/>
    <s v="M"/>
    <s v="C00-D48"/>
    <n v="135"/>
    <x v="1"/>
  </r>
  <r>
    <x v="2"/>
    <s v="75-84"/>
    <x v="1"/>
    <s v="M"/>
    <s v="E00-E90"/>
    <n v="17"/>
    <x v="2"/>
  </r>
  <r>
    <x v="2"/>
    <s v="75-84"/>
    <x v="1"/>
    <s v="M"/>
    <s v="F00-F99"/>
    <n v="15"/>
    <x v="10"/>
  </r>
  <r>
    <x v="2"/>
    <s v="75-84"/>
    <x v="1"/>
    <s v="M"/>
    <s v="G00-G99"/>
    <n v="32"/>
    <x v="3"/>
  </r>
  <r>
    <x v="2"/>
    <s v="75-84"/>
    <x v="1"/>
    <s v="M"/>
    <s v="I00-I99"/>
    <n v="153"/>
    <x v="8"/>
  </r>
  <r>
    <x v="2"/>
    <s v="75-84"/>
    <x v="1"/>
    <s v="M"/>
    <s v="J00-J99"/>
    <n v="94"/>
    <x v="4"/>
  </r>
  <r>
    <x v="2"/>
    <s v="75-84"/>
    <x v="1"/>
    <s v="M"/>
    <s v="K00-K93"/>
    <n v="23"/>
    <x v="9"/>
  </r>
  <r>
    <x v="2"/>
    <s v="75-84"/>
    <x v="1"/>
    <s v="M"/>
    <s v="L00-L99"/>
    <n v="1"/>
    <x v="5"/>
  </r>
  <r>
    <x v="2"/>
    <s v="75-84"/>
    <x v="1"/>
    <s v="M"/>
    <s v="N00-N99"/>
    <n v="9"/>
    <x v="11"/>
  </r>
  <r>
    <x v="2"/>
    <s v="75-84"/>
    <x v="1"/>
    <s v="M"/>
    <s v="R00-R99"/>
    <n v="20"/>
    <x v="5"/>
  </r>
  <r>
    <x v="2"/>
    <s v="75-84"/>
    <x v="1"/>
    <s v="M"/>
    <s v="V01-Y98"/>
    <n v="22"/>
    <x v="6"/>
  </r>
  <r>
    <x v="2"/>
    <s v="85+"/>
    <x v="1"/>
    <s v="F"/>
    <s v="A00-B99"/>
    <n v="28"/>
    <x v="0"/>
  </r>
  <r>
    <x v="2"/>
    <s v="85+"/>
    <x v="1"/>
    <s v="F"/>
    <s v="C00-D48"/>
    <n v="101"/>
    <x v="1"/>
  </r>
  <r>
    <x v="2"/>
    <s v="85+"/>
    <x v="1"/>
    <s v="F"/>
    <s v="D50-D89"/>
    <n v="7"/>
    <x v="5"/>
  </r>
  <r>
    <x v="2"/>
    <s v="85+"/>
    <x v="1"/>
    <s v="F"/>
    <s v="E00-E90"/>
    <n v="27"/>
    <x v="2"/>
  </r>
  <r>
    <x v="2"/>
    <s v="85+"/>
    <x v="1"/>
    <s v="F"/>
    <s v="F00-F99"/>
    <n v="25"/>
    <x v="10"/>
  </r>
  <r>
    <x v="2"/>
    <s v="85+"/>
    <x v="1"/>
    <s v="F"/>
    <s v="G00-G99"/>
    <n v="54"/>
    <x v="3"/>
  </r>
  <r>
    <x v="2"/>
    <s v="85+"/>
    <x v="1"/>
    <s v="F"/>
    <s v="I00-I99"/>
    <n v="349"/>
    <x v="8"/>
  </r>
  <r>
    <x v="2"/>
    <s v="85+"/>
    <x v="1"/>
    <s v="F"/>
    <s v="J00-J99"/>
    <n v="72"/>
    <x v="4"/>
  </r>
  <r>
    <x v="2"/>
    <s v="85+"/>
    <x v="1"/>
    <s v="F"/>
    <s v="K00-K93"/>
    <n v="36"/>
    <x v="9"/>
  </r>
  <r>
    <x v="2"/>
    <s v="85+"/>
    <x v="1"/>
    <s v="F"/>
    <s v="L00-L99"/>
    <n v="4"/>
    <x v="5"/>
  </r>
  <r>
    <x v="2"/>
    <s v="85+"/>
    <x v="1"/>
    <s v="F"/>
    <s v="M00-M99"/>
    <n v="3"/>
    <x v="5"/>
  </r>
  <r>
    <x v="2"/>
    <s v="85+"/>
    <x v="1"/>
    <s v="F"/>
    <s v="N00-N99"/>
    <n v="25"/>
    <x v="11"/>
  </r>
  <r>
    <x v="2"/>
    <s v="85+"/>
    <x v="1"/>
    <s v="F"/>
    <s v="R00-R99"/>
    <n v="64"/>
    <x v="5"/>
  </r>
  <r>
    <x v="2"/>
    <s v="85+"/>
    <x v="1"/>
    <s v="F"/>
    <s v="V01-Y98"/>
    <n v="29"/>
    <x v="6"/>
  </r>
  <r>
    <x v="2"/>
    <s v="85+"/>
    <x v="1"/>
    <s v="M"/>
    <s v="A00-B99"/>
    <n v="7"/>
    <x v="0"/>
  </r>
  <r>
    <x v="2"/>
    <s v="85+"/>
    <x v="1"/>
    <s v="M"/>
    <s v="C00-D48"/>
    <n v="64"/>
    <x v="1"/>
  </r>
  <r>
    <x v="2"/>
    <s v="85+"/>
    <x v="1"/>
    <s v="M"/>
    <s v="D50-D89"/>
    <n v="1"/>
    <x v="5"/>
  </r>
  <r>
    <x v="2"/>
    <s v="85+"/>
    <x v="1"/>
    <s v="M"/>
    <s v="E00-E90"/>
    <n v="9"/>
    <x v="2"/>
  </r>
  <r>
    <x v="2"/>
    <s v="85+"/>
    <x v="1"/>
    <s v="M"/>
    <s v="F00-F99"/>
    <n v="11"/>
    <x v="10"/>
  </r>
  <r>
    <x v="2"/>
    <s v="85+"/>
    <x v="1"/>
    <s v="M"/>
    <s v="G00-G99"/>
    <n v="23"/>
    <x v="3"/>
  </r>
  <r>
    <x v="2"/>
    <s v="85+"/>
    <x v="1"/>
    <s v="M"/>
    <s v="I00-I99"/>
    <n v="144"/>
    <x v="8"/>
  </r>
  <r>
    <x v="2"/>
    <s v="85+"/>
    <x v="1"/>
    <s v="M"/>
    <s v="J00-J99"/>
    <n v="78"/>
    <x v="4"/>
  </r>
  <r>
    <x v="2"/>
    <s v="85+"/>
    <x v="1"/>
    <s v="M"/>
    <s v="K00-K93"/>
    <n v="12"/>
    <x v="9"/>
  </r>
  <r>
    <x v="2"/>
    <s v="85+"/>
    <x v="1"/>
    <s v="M"/>
    <s v="M00-M99"/>
    <n v="2"/>
    <x v="5"/>
  </r>
  <r>
    <x v="2"/>
    <s v="85+"/>
    <x v="1"/>
    <s v="M"/>
    <s v="N00-N99"/>
    <n v="13"/>
    <x v="11"/>
  </r>
  <r>
    <x v="2"/>
    <s v="85+"/>
    <x v="1"/>
    <s v="M"/>
    <s v="R00-R99"/>
    <n v="14"/>
    <x v="5"/>
  </r>
  <r>
    <x v="2"/>
    <s v="85+"/>
    <x v="1"/>
    <s v="M"/>
    <s v="V01-Y98"/>
    <n v="10"/>
    <x v="6"/>
  </r>
  <r>
    <x v="3"/>
    <s v="0-24"/>
    <x v="0"/>
    <s v="F"/>
    <s v="A00-B99"/>
    <n v="2"/>
    <x v="0"/>
  </r>
  <r>
    <x v="3"/>
    <s v="0-24"/>
    <x v="0"/>
    <s v="F"/>
    <s v="K00-K93"/>
    <n v="1"/>
    <x v="9"/>
  </r>
  <r>
    <x v="3"/>
    <s v="0-24"/>
    <x v="0"/>
    <s v="F"/>
    <s v="P00-P96"/>
    <n v="1"/>
    <x v="5"/>
  </r>
  <r>
    <x v="3"/>
    <s v="0-24"/>
    <x v="0"/>
    <s v="F"/>
    <s v="Q00-Q99"/>
    <n v="2"/>
    <x v="5"/>
  </r>
  <r>
    <x v="3"/>
    <s v="0-24"/>
    <x v="0"/>
    <s v="F"/>
    <s v="V01-Y98"/>
    <n v="2"/>
    <x v="6"/>
  </r>
  <r>
    <x v="3"/>
    <s v="0-24"/>
    <x v="0"/>
    <s v="M"/>
    <s v="A00-B99"/>
    <n v="2"/>
    <x v="0"/>
  </r>
  <r>
    <x v="3"/>
    <s v="0-24"/>
    <x v="0"/>
    <s v="M"/>
    <s v="G00-G99"/>
    <n v="1"/>
    <x v="3"/>
  </r>
  <r>
    <x v="3"/>
    <s v="0-24"/>
    <x v="0"/>
    <s v="M"/>
    <s v="J00-J99"/>
    <n v="1"/>
    <x v="4"/>
  </r>
  <r>
    <x v="3"/>
    <s v="0-24"/>
    <x v="0"/>
    <s v="M"/>
    <s v="Q00-Q99"/>
    <n v="2"/>
    <x v="5"/>
  </r>
  <r>
    <x v="3"/>
    <s v="0-24"/>
    <x v="0"/>
    <s v="M"/>
    <s v="R00-R99"/>
    <n v="2"/>
    <x v="5"/>
  </r>
  <r>
    <x v="3"/>
    <s v="0-24"/>
    <x v="0"/>
    <s v="M"/>
    <s v="V01-Y98"/>
    <n v="10"/>
    <x v="6"/>
  </r>
  <r>
    <x v="3"/>
    <s v="25-44"/>
    <x v="0"/>
    <s v="F"/>
    <s v="C00-D48"/>
    <n v="8"/>
    <x v="1"/>
  </r>
  <r>
    <x v="3"/>
    <s v="25-44"/>
    <x v="0"/>
    <s v="F"/>
    <s v="E00-E90"/>
    <n v="1"/>
    <x v="2"/>
  </r>
  <r>
    <x v="3"/>
    <s v="25-44"/>
    <x v="0"/>
    <s v="F"/>
    <s v="G00-G99"/>
    <n v="3"/>
    <x v="3"/>
  </r>
  <r>
    <x v="3"/>
    <s v="25-44"/>
    <x v="0"/>
    <s v="F"/>
    <s v="I00-I99"/>
    <n v="4"/>
    <x v="8"/>
  </r>
  <r>
    <x v="3"/>
    <s v="25-44"/>
    <x v="0"/>
    <s v="F"/>
    <s v="J00-J99"/>
    <n v="5"/>
    <x v="4"/>
  </r>
  <r>
    <x v="3"/>
    <s v="25-44"/>
    <x v="0"/>
    <s v="F"/>
    <s v="K00-K93"/>
    <n v="1"/>
    <x v="9"/>
  </r>
  <r>
    <x v="3"/>
    <s v="25-44"/>
    <x v="0"/>
    <s v="F"/>
    <s v="Q00-Q99"/>
    <n v="1"/>
    <x v="5"/>
  </r>
  <r>
    <x v="3"/>
    <s v="25-44"/>
    <x v="0"/>
    <s v="F"/>
    <s v="R00-R99"/>
    <n v="1"/>
    <x v="5"/>
  </r>
  <r>
    <x v="3"/>
    <s v="25-44"/>
    <x v="0"/>
    <s v="F"/>
    <s v="V01-Y98"/>
    <n v="5"/>
    <x v="6"/>
  </r>
  <r>
    <x v="3"/>
    <s v="25-44"/>
    <x v="0"/>
    <s v="M"/>
    <s v="C00-D48"/>
    <n v="7"/>
    <x v="1"/>
  </r>
  <r>
    <x v="3"/>
    <s v="25-44"/>
    <x v="0"/>
    <s v="M"/>
    <s v="E00-E90"/>
    <n v="1"/>
    <x v="2"/>
  </r>
  <r>
    <x v="3"/>
    <s v="25-44"/>
    <x v="0"/>
    <s v="M"/>
    <s v="G00-G99"/>
    <n v="1"/>
    <x v="3"/>
  </r>
  <r>
    <x v="3"/>
    <s v="25-44"/>
    <x v="0"/>
    <s v="M"/>
    <s v="I00-I99"/>
    <n v="3"/>
    <x v="8"/>
  </r>
  <r>
    <x v="3"/>
    <s v="25-44"/>
    <x v="0"/>
    <s v="M"/>
    <s v="J00-J99"/>
    <n v="1"/>
    <x v="4"/>
  </r>
  <r>
    <x v="3"/>
    <s v="25-44"/>
    <x v="0"/>
    <s v="M"/>
    <s v="K00-K93"/>
    <n v="4"/>
    <x v="9"/>
  </r>
  <r>
    <x v="3"/>
    <s v="25-44"/>
    <x v="0"/>
    <s v="M"/>
    <s v="M00-M99"/>
    <n v="1"/>
    <x v="5"/>
  </r>
  <r>
    <x v="3"/>
    <s v="25-44"/>
    <x v="0"/>
    <s v="M"/>
    <s v="R00-R99"/>
    <n v="5"/>
    <x v="5"/>
  </r>
  <r>
    <x v="3"/>
    <s v="25-44"/>
    <x v="0"/>
    <s v="M"/>
    <s v="V01-Y98"/>
    <n v="31"/>
    <x v="6"/>
  </r>
  <r>
    <x v="3"/>
    <s v="45-64"/>
    <x v="0"/>
    <s v="F"/>
    <s v="A00-B99"/>
    <n v="3"/>
    <x v="0"/>
  </r>
  <r>
    <x v="3"/>
    <s v="45-64"/>
    <x v="0"/>
    <s v="F"/>
    <s v="C00-D48"/>
    <n v="75"/>
    <x v="1"/>
  </r>
  <r>
    <x v="3"/>
    <s v="45-64"/>
    <x v="0"/>
    <s v="F"/>
    <s v="D50-D89"/>
    <n v="1"/>
    <x v="5"/>
  </r>
  <r>
    <x v="3"/>
    <s v="45-64"/>
    <x v="0"/>
    <s v="F"/>
    <s v="E00-E90"/>
    <n v="5"/>
    <x v="2"/>
  </r>
  <r>
    <x v="3"/>
    <s v="45-64"/>
    <x v="0"/>
    <s v="F"/>
    <s v="F00-F99"/>
    <n v="4"/>
    <x v="10"/>
  </r>
  <r>
    <x v="3"/>
    <s v="45-64"/>
    <x v="0"/>
    <s v="F"/>
    <s v="G00-G99"/>
    <n v="9"/>
    <x v="3"/>
  </r>
  <r>
    <x v="3"/>
    <s v="45-64"/>
    <x v="0"/>
    <s v="F"/>
    <s v="I00-I99"/>
    <n v="28"/>
    <x v="8"/>
  </r>
  <r>
    <x v="3"/>
    <s v="45-64"/>
    <x v="0"/>
    <s v="F"/>
    <s v="J00-J99"/>
    <n v="23"/>
    <x v="4"/>
  </r>
  <r>
    <x v="3"/>
    <s v="45-64"/>
    <x v="0"/>
    <s v="F"/>
    <s v="K00-K93"/>
    <n v="16"/>
    <x v="9"/>
  </r>
  <r>
    <x v="3"/>
    <s v="45-64"/>
    <x v="0"/>
    <s v="F"/>
    <s v="M00-M99"/>
    <n v="1"/>
    <x v="5"/>
  </r>
  <r>
    <x v="3"/>
    <s v="45-64"/>
    <x v="0"/>
    <s v="F"/>
    <s v="N00-N99"/>
    <n v="4"/>
    <x v="11"/>
  </r>
  <r>
    <x v="3"/>
    <s v="45-64"/>
    <x v="0"/>
    <s v="F"/>
    <s v="Q00-Q99"/>
    <n v="1"/>
    <x v="5"/>
  </r>
  <r>
    <x v="3"/>
    <s v="45-64"/>
    <x v="0"/>
    <s v="F"/>
    <s v="R00-R99"/>
    <n v="13"/>
    <x v="5"/>
  </r>
  <r>
    <x v="3"/>
    <s v="45-64"/>
    <x v="0"/>
    <s v="F"/>
    <s v="V01-Y98"/>
    <n v="17"/>
    <x v="6"/>
  </r>
  <r>
    <x v="3"/>
    <s v="45-64"/>
    <x v="0"/>
    <s v="M"/>
    <s v="A00-B99"/>
    <n v="7"/>
    <x v="0"/>
  </r>
  <r>
    <x v="3"/>
    <s v="45-64"/>
    <x v="0"/>
    <s v="M"/>
    <s v="C00-D48"/>
    <n v="117"/>
    <x v="1"/>
  </r>
  <r>
    <x v="3"/>
    <s v="45-64"/>
    <x v="0"/>
    <s v="M"/>
    <s v="E00-E90"/>
    <n v="16"/>
    <x v="2"/>
  </r>
  <r>
    <x v="3"/>
    <s v="45-64"/>
    <x v="0"/>
    <s v="M"/>
    <s v="F00-F99"/>
    <n v="13"/>
    <x v="10"/>
  </r>
  <r>
    <x v="3"/>
    <s v="45-64"/>
    <x v="0"/>
    <s v="M"/>
    <s v="G00-G99"/>
    <n v="5"/>
    <x v="3"/>
  </r>
  <r>
    <x v="3"/>
    <s v="45-64"/>
    <x v="0"/>
    <s v="M"/>
    <s v="I00-I99"/>
    <n v="78"/>
    <x v="8"/>
  </r>
  <r>
    <x v="3"/>
    <s v="45-64"/>
    <x v="0"/>
    <s v="M"/>
    <s v="J00-J99"/>
    <n v="18"/>
    <x v="4"/>
  </r>
  <r>
    <x v="3"/>
    <s v="45-64"/>
    <x v="0"/>
    <s v="M"/>
    <s v="K00-K93"/>
    <n v="31"/>
    <x v="9"/>
  </r>
  <r>
    <x v="3"/>
    <s v="45-64"/>
    <x v="0"/>
    <s v="M"/>
    <s v="N00-N99"/>
    <n v="2"/>
    <x v="11"/>
  </r>
  <r>
    <x v="3"/>
    <s v="45-64"/>
    <x v="0"/>
    <s v="M"/>
    <s v="Q00-Q99"/>
    <n v="2"/>
    <x v="5"/>
  </r>
  <r>
    <x v="3"/>
    <s v="45-64"/>
    <x v="0"/>
    <s v="M"/>
    <s v="R00-R99"/>
    <n v="17"/>
    <x v="5"/>
  </r>
  <r>
    <x v="3"/>
    <s v="45-64"/>
    <x v="0"/>
    <s v="M"/>
    <s v="V01-Y98"/>
    <n v="43"/>
    <x v="6"/>
  </r>
  <r>
    <x v="3"/>
    <s v="65-74"/>
    <x v="1"/>
    <s v="F"/>
    <s v="A00-B99"/>
    <n v="5"/>
    <x v="0"/>
  </r>
  <r>
    <x v="3"/>
    <s v="65-74"/>
    <x v="1"/>
    <s v="F"/>
    <s v="C00-D48"/>
    <n v="84"/>
    <x v="1"/>
  </r>
  <r>
    <x v="3"/>
    <s v="65-74"/>
    <x v="1"/>
    <s v="F"/>
    <s v="E00-E90"/>
    <n v="6"/>
    <x v="2"/>
  </r>
  <r>
    <x v="3"/>
    <s v="65-74"/>
    <x v="1"/>
    <s v="F"/>
    <s v="F00-F99"/>
    <n v="4"/>
    <x v="10"/>
  </r>
  <r>
    <x v="3"/>
    <s v="65-74"/>
    <x v="1"/>
    <s v="F"/>
    <s v="G00-G99"/>
    <n v="11"/>
    <x v="3"/>
  </r>
  <r>
    <x v="3"/>
    <s v="65-74"/>
    <x v="1"/>
    <s v="F"/>
    <s v="I00-I99"/>
    <n v="42"/>
    <x v="8"/>
  </r>
  <r>
    <x v="3"/>
    <s v="65-74"/>
    <x v="1"/>
    <s v="F"/>
    <s v="J00-J99"/>
    <n v="20"/>
    <x v="4"/>
  </r>
  <r>
    <x v="3"/>
    <s v="65-74"/>
    <x v="1"/>
    <s v="F"/>
    <s v="K00-K93"/>
    <n v="12"/>
    <x v="9"/>
  </r>
  <r>
    <x v="3"/>
    <s v="65-74"/>
    <x v="1"/>
    <s v="F"/>
    <s v="L00-L99"/>
    <n v="1"/>
    <x v="5"/>
  </r>
  <r>
    <x v="3"/>
    <s v="65-74"/>
    <x v="1"/>
    <s v="F"/>
    <s v="M00-M99"/>
    <n v="1"/>
    <x v="5"/>
  </r>
  <r>
    <x v="3"/>
    <s v="65-74"/>
    <x v="1"/>
    <s v="F"/>
    <s v="N00-N99"/>
    <n v="6"/>
    <x v="11"/>
  </r>
  <r>
    <x v="3"/>
    <s v="65-74"/>
    <x v="1"/>
    <s v="F"/>
    <s v="R00-R99"/>
    <n v="6"/>
    <x v="5"/>
  </r>
  <r>
    <x v="3"/>
    <s v="65-74"/>
    <x v="1"/>
    <s v="F"/>
    <s v="V01-Y98"/>
    <n v="11"/>
    <x v="6"/>
  </r>
  <r>
    <x v="3"/>
    <s v="65-74"/>
    <x v="1"/>
    <s v="M"/>
    <s v="A00-B99"/>
    <n v="8"/>
    <x v="0"/>
  </r>
  <r>
    <x v="3"/>
    <s v="65-74"/>
    <x v="1"/>
    <s v="M"/>
    <s v="C00-D48"/>
    <n v="108"/>
    <x v="1"/>
  </r>
  <r>
    <x v="3"/>
    <s v="65-74"/>
    <x v="1"/>
    <s v="M"/>
    <s v="D50-D89"/>
    <n v="1"/>
    <x v="5"/>
  </r>
  <r>
    <x v="3"/>
    <s v="65-74"/>
    <x v="1"/>
    <s v="M"/>
    <s v="E00-E90"/>
    <n v="14"/>
    <x v="2"/>
  </r>
  <r>
    <x v="3"/>
    <s v="65-74"/>
    <x v="1"/>
    <s v="M"/>
    <s v="F00-F99"/>
    <n v="10"/>
    <x v="10"/>
  </r>
  <r>
    <x v="3"/>
    <s v="65-74"/>
    <x v="1"/>
    <s v="M"/>
    <s v="G00-G99"/>
    <n v="8"/>
    <x v="3"/>
  </r>
  <r>
    <x v="3"/>
    <s v="65-74"/>
    <x v="1"/>
    <s v="M"/>
    <s v="I00-I99"/>
    <n v="76"/>
    <x v="8"/>
  </r>
  <r>
    <x v="3"/>
    <s v="65-74"/>
    <x v="1"/>
    <s v="M"/>
    <s v="J00-J99"/>
    <n v="43"/>
    <x v="4"/>
  </r>
  <r>
    <x v="3"/>
    <s v="65-74"/>
    <x v="1"/>
    <s v="M"/>
    <s v="K00-K93"/>
    <n v="14"/>
    <x v="9"/>
  </r>
  <r>
    <x v="3"/>
    <s v="65-74"/>
    <x v="1"/>
    <s v="M"/>
    <s v="L00-L99"/>
    <n v="2"/>
    <x v="5"/>
  </r>
  <r>
    <x v="3"/>
    <s v="65-74"/>
    <x v="1"/>
    <s v="M"/>
    <s v="N00-N99"/>
    <n v="6"/>
    <x v="11"/>
  </r>
  <r>
    <x v="3"/>
    <s v="65-74"/>
    <x v="1"/>
    <s v="M"/>
    <s v="R00-R99"/>
    <n v="14"/>
    <x v="5"/>
  </r>
  <r>
    <x v="3"/>
    <s v="65-74"/>
    <x v="1"/>
    <s v="M"/>
    <s v="V01-Y98"/>
    <n v="15"/>
    <x v="6"/>
  </r>
  <r>
    <x v="3"/>
    <s v="75-84"/>
    <x v="1"/>
    <s v="F"/>
    <s v="A00-B99"/>
    <n v="10"/>
    <x v="0"/>
  </r>
  <r>
    <x v="3"/>
    <s v="75-84"/>
    <x v="1"/>
    <s v="F"/>
    <s v="C00-D48"/>
    <n v="96"/>
    <x v="1"/>
  </r>
  <r>
    <x v="3"/>
    <s v="75-84"/>
    <x v="1"/>
    <s v="F"/>
    <s v="D50-D89"/>
    <n v="2"/>
    <x v="5"/>
  </r>
  <r>
    <x v="3"/>
    <s v="75-84"/>
    <x v="1"/>
    <s v="F"/>
    <s v="E00-E90"/>
    <n v="23"/>
    <x v="2"/>
  </r>
  <r>
    <x v="3"/>
    <s v="75-84"/>
    <x v="1"/>
    <s v="F"/>
    <s v="F00-F99"/>
    <n v="11"/>
    <x v="10"/>
  </r>
  <r>
    <x v="3"/>
    <s v="75-84"/>
    <x v="1"/>
    <s v="F"/>
    <s v="G00-G99"/>
    <n v="46"/>
    <x v="3"/>
  </r>
  <r>
    <x v="3"/>
    <s v="75-84"/>
    <x v="1"/>
    <s v="F"/>
    <s v="I00-I99"/>
    <n v="174"/>
    <x v="8"/>
  </r>
  <r>
    <x v="3"/>
    <s v="75-84"/>
    <x v="1"/>
    <s v="F"/>
    <s v="J00-J99"/>
    <n v="63"/>
    <x v="4"/>
  </r>
  <r>
    <x v="3"/>
    <s v="75-84"/>
    <x v="1"/>
    <s v="F"/>
    <s v="K00-K93"/>
    <n v="18"/>
    <x v="9"/>
  </r>
  <r>
    <x v="3"/>
    <s v="75-84"/>
    <x v="1"/>
    <s v="F"/>
    <s v="L00-L99"/>
    <n v="3"/>
    <x v="5"/>
  </r>
  <r>
    <x v="3"/>
    <s v="75-84"/>
    <x v="1"/>
    <s v="F"/>
    <s v="M00-M99"/>
    <n v="6"/>
    <x v="5"/>
  </r>
  <r>
    <x v="3"/>
    <s v="75-84"/>
    <x v="1"/>
    <s v="F"/>
    <s v="N00-N99"/>
    <n v="10"/>
    <x v="11"/>
  </r>
  <r>
    <x v="3"/>
    <s v="75-84"/>
    <x v="1"/>
    <s v="F"/>
    <s v="R00-R99"/>
    <n v="13"/>
    <x v="5"/>
  </r>
  <r>
    <x v="3"/>
    <s v="75-84"/>
    <x v="1"/>
    <s v="F"/>
    <s v="V01-Y98"/>
    <n v="19"/>
    <x v="6"/>
  </r>
  <r>
    <x v="3"/>
    <s v="75-84"/>
    <x v="1"/>
    <s v="M"/>
    <s v="A00-B99"/>
    <n v="13"/>
    <x v="0"/>
  </r>
  <r>
    <x v="3"/>
    <s v="75-84"/>
    <x v="1"/>
    <s v="M"/>
    <s v="C00-D48"/>
    <n v="134"/>
    <x v="1"/>
  </r>
  <r>
    <x v="3"/>
    <s v="75-84"/>
    <x v="1"/>
    <s v="M"/>
    <s v="E00-E90"/>
    <n v="18"/>
    <x v="2"/>
  </r>
  <r>
    <x v="3"/>
    <s v="75-84"/>
    <x v="1"/>
    <s v="M"/>
    <s v="F00-F99"/>
    <n v="19"/>
    <x v="10"/>
  </r>
  <r>
    <x v="3"/>
    <s v="75-84"/>
    <x v="1"/>
    <s v="M"/>
    <s v="G00-G99"/>
    <n v="43"/>
    <x v="3"/>
  </r>
  <r>
    <x v="3"/>
    <s v="75-84"/>
    <x v="1"/>
    <s v="M"/>
    <s v="I00-I99"/>
    <n v="173"/>
    <x v="8"/>
  </r>
  <r>
    <x v="3"/>
    <s v="75-84"/>
    <x v="1"/>
    <s v="M"/>
    <s v="J00-J99"/>
    <n v="74"/>
    <x v="4"/>
  </r>
  <r>
    <x v="3"/>
    <s v="75-84"/>
    <x v="1"/>
    <s v="M"/>
    <s v="K00-K93"/>
    <n v="23"/>
    <x v="9"/>
  </r>
  <r>
    <x v="3"/>
    <s v="75-84"/>
    <x v="1"/>
    <s v="M"/>
    <s v="L00-L99"/>
    <n v="1"/>
    <x v="5"/>
  </r>
  <r>
    <x v="3"/>
    <s v="75-84"/>
    <x v="1"/>
    <s v="M"/>
    <s v="M00-M99"/>
    <n v="3"/>
    <x v="5"/>
  </r>
  <r>
    <x v="3"/>
    <s v="75-84"/>
    <x v="1"/>
    <s v="M"/>
    <s v="N00-N99"/>
    <n v="14"/>
    <x v="11"/>
  </r>
  <r>
    <x v="3"/>
    <s v="75-84"/>
    <x v="1"/>
    <s v="M"/>
    <s v="R00-R99"/>
    <n v="28"/>
    <x v="5"/>
  </r>
  <r>
    <x v="3"/>
    <s v="75-84"/>
    <x v="1"/>
    <s v="M"/>
    <s v="V01-Y98"/>
    <n v="23"/>
    <x v="6"/>
  </r>
  <r>
    <x v="3"/>
    <s v="85+"/>
    <x v="1"/>
    <s v="F"/>
    <s v="A00-B99"/>
    <n v="29"/>
    <x v="0"/>
  </r>
  <r>
    <x v="3"/>
    <s v="85+"/>
    <x v="1"/>
    <s v="F"/>
    <s v="C00-D48"/>
    <n v="101"/>
    <x v="1"/>
  </r>
  <r>
    <x v="3"/>
    <s v="85+"/>
    <x v="1"/>
    <s v="F"/>
    <s v="D50-D89"/>
    <n v="8"/>
    <x v="5"/>
  </r>
  <r>
    <x v="3"/>
    <s v="85+"/>
    <x v="1"/>
    <s v="F"/>
    <s v="E00-E90"/>
    <n v="36"/>
    <x v="2"/>
  </r>
  <r>
    <x v="3"/>
    <s v="85+"/>
    <x v="1"/>
    <s v="F"/>
    <s v="F00-F99"/>
    <n v="35"/>
    <x v="10"/>
  </r>
  <r>
    <x v="3"/>
    <s v="85+"/>
    <x v="1"/>
    <s v="F"/>
    <s v="G00-G99"/>
    <n v="71"/>
    <x v="3"/>
  </r>
  <r>
    <x v="3"/>
    <s v="85+"/>
    <x v="1"/>
    <s v="F"/>
    <s v="I00-I99"/>
    <n v="348"/>
    <x v="8"/>
  </r>
  <r>
    <x v="3"/>
    <s v="85+"/>
    <x v="1"/>
    <s v="F"/>
    <s v="J00-J99"/>
    <n v="98"/>
    <x v="4"/>
  </r>
  <r>
    <x v="3"/>
    <s v="85+"/>
    <x v="1"/>
    <s v="F"/>
    <s v="K00-K93"/>
    <n v="31"/>
    <x v="9"/>
  </r>
  <r>
    <x v="3"/>
    <s v="85+"/>
    <x v="1"/>
    <s v="F"/>
    <s v="L00-L99"/>
    <n v="5"/>
    <x v="5"/>
  </r>
  <r>
    <x v="3"/>
    <s v="85+"/>
    <x v="1"/>
    <s v="F"/>
    <s v="M00-M99"/>
    <n v="10"/>
    <x v="5"/>
  </r>
  <r>
    <x v="3"/>
    <s v="85+"/>
    <x v="1"/>
    <s v="F"/>
    <s v="N00-N99"/>
    <n v="23"/>
    <x v="11"/>
  </r>
  <r>
    <x v="3"/>
    <s v="85+"/>
    <x v="1"/>
    <s v="F"/>
    <s v="R00-R99"/>
    <n v="59"/>
    <x v="5"/>
  </r>
  <r>
    <x v="3"/>
    <s v="85+"/>
    <x v="1"/>
    <s v="F"/>
    <s v="V01-Y98"/>
    <n v="54"/>
    <x v="6"/>
  </r>
  <r>
    <x v="3"/>
    <s v="85+"/>
    <x v="1"/>
    <s v="M"/>
    <s v="A00-B99"/>
    <n v="7"/>
    <x v="0"/>
  </r>
  <r>
    <x v="3"/>
    <s v="85+"/>
    <x v="1"/>
    <s v="M"/>
    <s v="C00-D48"/>
    <n v="68"/>
    <x v="1"/>
  </r>
  <r>
    <x v="3"/>
    <s v="85+"/>
    <x v="1"/>
    <s v="M"/>
    <s v="D50-D89"/>
    <n v="4"/>
    <x v="5"/>
  </r>
  <r>
    <x v="3"/>
    <s v="85+"/>
    <x v="1"/>
    <s v="M"/>
    <s v="E00-E90"/>
    <n v="19"/>
    <x v="2"/>
  </r>
  <r>
    <x v="3"/>
    <s v="85+"/>
    <x v="1"/>
    <s v="M"/>
    <s v="F00-F99"/>
    <n v="15"/>
    <x v="10"/>
  </r>
  <r>
    <x v="3"/>
    <s v="85+"/>
    <x v="1"/>
    <s v="M"/>
    <s v="G00-G99"/>
    <n v="20"/>
    <x v="3"/>
  </r>
  <r>
    <x v="3"/>
    <s v="85+"/>
    <x v="1"/>
    <s v="M"/>
    <s v="I00-I99"/>
    <n v="151"/>
    <x v="8"/>
  </r>
  <r>
    <x v="3"/>
    <s v="85+"/>
    <x v="1"/>
    <s v="M"/>
    <s v="J00-J99"/>
    <n v="59"/>
    <x v="4"/>
  </r>
  <r>
    <x v="3"/>
    <s v="85+"/>
    <x v="1"/>
    <s v="M"/>
    <s v="K00-K93"/>
    <n v="24"/>
    <x v="9"/>
  </r>
  <r>
    <x v="3"/>
    <s v="85+"/>
    <x v="1"/>
    <s v="M"/>
    <s v="M00-M99"/>
    <n v="3"/>
    <x v="5"/>
  </r>
  <r>
    <x v="3"/>
    <s v="85+"/>
    <x v="1"/>
    <s v="M"/>
    <s v="N00-N99"/>
    <n v="26"/>
    <x v="11"/>
  </r>
  <r>
    <x v="3"/>
    <s v="85+"/>
    <x v="1"/>
    <s v="M"/>
    <s v="R00-R99"/>
    <n v="19"/>
    <x v="5"/>
  </r>
  <r>
    <x v="3"/>
    <s v="85+"/>
    <x v="1"/>
    <s v="M"/>
    <s v="V01-Y98"/>
    <n v="20"/>
    <x v="6"/>
  </r>
  <r>
    <x v="4"/>
    <s v="0-24"/>
    <x v="0"/>
    <s v="F"/>
    <s v="C00-D48"/>
    <n v="2"/>
    <x v="1"/>
  </r>
  <r>
    <x v="4"/>
    <s v="0-24"/>
    <x v="0"/>
    <s v="F"/>
    <s v="D50-D89"/>
    <n v="1"/>
    <x v="5"/>
  </r>
  <r>
    <x v="4"/>
    <s v="0-24"/>
    <x v="0"/>
    <s v="F"/>
    <s v="E00-E90"/>
    <n v="1"/>
    <x v="2"/>
  </r>
  <r>
    <x v="4"/>
    <s v="0-24"/>
    <x v="0"/>
    <s v="F"/>
    <s v="G00-G99"/>
    <n v="2"/>
    <x v="3"/>
  </r>
  <r>
    <x v="4"/>
    <s v="0-24"/>
    <x v="0"/>
    <s v="F"/>
    <s v="J00-J99"/>
    <n v="1"/>
    <x v="4"/>
  </r>
  <r>
    <x v="4"/>
    <s v="0-24"/>
    <x v="0"/>
    <s v="F"/>
    <s v="P00-P96"/>
    <n v="1"/>
    <x v="5"/>
  </r>
  <r>
    <x v="4"/>
    <s v="0-24"/>
    <x v="0"/>
    <s v="F"/>
    <s v="Q00-Q99"/>
    <n v="2"/>
    <x v="5"/>
  </r>
  <r>
    <x v="4"/>
    <s v="0-24"/>
    <x v="0"/>
    <s v="F"/>
    <s v="R00-R99"/>
    <n v="3"/>
    <x v="5"/>
  </r>
  <r>
    <x v="4"/>
    <s v="0-24"/>
    <x v="0"/>
    <s v="F"/>
    <s v="V01-Y98"/>
    <n v="2"/>
    <x v="6"/>
  </r>
  <r>
    <x v="4"/>
    <s v="0-24"/>
    <x v="0"/>
    <s v="M"/>
    <s v="A00-B99"/>
    <n v="1"/>
    <x v="0"/>
  </r>
  <r>
    <x v="4"/>
    <s v="0-24"/>
    <x v="0"/>
    <s v="M"/>
    <s v="C00-D48"/>
    <n v="1"/>
    <x v="1"/>
  </r>
  <r>
    <x v="4"/>
    <s v="0-24"/>
    <x v="0"/>
    <s v="M"/>
    <s v="G00-G99"/>
    <n v="2"/>
    <x v="3"/>
  </r>
  <r>
    <x v="4"/>
    <s v="0-24"/>
    <x v="0"/>
    <s v="M"/>
    <s v="I00-I99"/>
    <n v="1"/>
    <x v="8"/>
  </r>
  <r>
    <x v="4"/>
    <s v="0-24"/>
    <x v="0"/>
    <s v="M"/>
    <s v="P00-P96"/>
    <n v="1"/>
    <x v="5"/>
  </r>
  <r>
    <x v="4"/>
    <s v="0-24"/>
    <x v="0"/>
    <s v="M"/>
    <s v="Q00-Q99"/>
    <n v="2"/>
    <x v="5"/>
  </r>
  <r>
    <x v="4"/>
    <s v="0-24"/>
    <x v="0"/>
    <s v="M"/>
    <s v="V01-Y98"/>
    <n v="6"/>
    <x v="6"/>
  </r>
  <r>
    <x v="4"/>
    <s v="25-44"/>
    <x v="0"/>
    <s v="F"/>
    <s v="A00-B99"/>
    <n v="1"/>
    <x v="0"/>
  </r>
  <r>
    <x v="4"/>
    <s v="25-44"/>
    <x v="0"/>
    <s v="F"/>
    <s v="C00-D48"/>
    <n v="8"/>
    <x v="1"/>
  </r>
  <r>
    <x v="4"/>
    <s v="25-44"/>
    <x v="0"/>
    <s v="F"/>
    <s v="I00-I99"/>
    <n v="5"/>
    <x v="8"/>
  </r>
  <r>
    <x v="4"/>
    <s v="25-44"/>
    <x v="0"/>
    <s v="F"/>
    <s v="J00-J99"/>
    <n v="3"/>
    <x v="4"/>
  </r>
  <r>
    <x v="4"/>
    <s v="25-44"/>
    <x v="0"/>
    <s v="F"/>
    <s v="K00-K93"/>
    <n v="2"/>
    <x v="9"/>
  </r>
  <r>
    <x v="4"/>
    <s v="25-44"/>
    <x v="0"/>
    <s v="F"/>
    <s v="R00-R99"/>
    <n v="1"/>
    <x v="5"/>
  </r>
  <r>
    <x v="4"/>
    <s v="25-44"/>
    <x v="0"/>
    <s v="F"/>
    <s v="V01-Y98"/>
    <n v="13"/>
    <x v="6"/>
  </r>
  <r>
    <x v="4"/>
    <s v="25-44"/>
    <x v="0"/>
    <s v="M"/>
    <s v="A00-B99"/>
    <n v="1"/>
    <x v="0"/>
  </r>
  <r>
    <x v="4"/>
    <s v="25-44"/>
    <x v="0"/>
    <s v="M"/>
    <s v="C00-D48"/>
    <n v="11"/>
    <x v="1"/>
  </r>
  <r>
    <x v="4"/>
    <s v="25-44"/>
    <x v="0"/>
    <s v="M"/>
    <s v="E00-E90"/>
    <n v="2"/>
    <x v="2"/>
  </r>
  <r>
    <x v="4"/>
    <s v="25-44"/>
    <x v="0"/>
    <s v="M"/>
    <s v="F00-F99"/>
    <n v="5"/>
    <x v="10"/>
  </r>
  <r>
    <x v="4"/>
    <s v="25-44"/>
    <x v="0"/>
    <s v="M"/>
    <s v="G00-G99"/>
    <n v="1"/>
    <x v="3"/>
  </r>
  <r>
    <x v="4"/>
    <s v="25-44"/>
    <x v="0"/>
    <s v="M"/>
    <s v="I00-I99"/>
    <n v="8"/>
    <x v="8"/>
  </r>
  <r>
    <x v="4"/>
    <s v="25-44"/>
    <x v="0"/>
    <s v="M"/>
    <s v="J00-J99"/>
    <n v="1"/>
    <x v="4"/>
  </r>
  <r>
    <x v="4"/>
    <s v="25-44"/>
    <x v="0"/>
    <s v="M"/>
    <s v="K00-K93"/>
    <n v="1"/>
    <x v="9"/>
  </r>
  <r>
    <x v="4"/>
    <s v="25-44"/>
    <x v="0"/>
    <s v="M"/>
    <s v="N00-N99"/>
    <n v="1"/>
    <x v="11"/>
  </r>
  <r>
    <x v="4"/>
    <s v="25-44"/>
    <x v="0"/>
    <s v="M"/>
    <s v="R00-R99"/>
    <n v="7"/>
    <x v="5"/>
  </r>
  <r>
    <x v="4"/>
    <s v="25-44"/>
    <x v="0"/>
    <s v="M"/>
    <s v="V01-Y98"/>
    <n v="25"/>
    <x v="6"/>
  </r>
  <r>
    <x v="4"/>
    <s v="45-64"/>
    <x v="0"/>
    <s v="F"/>
    <s v="A00-B99"/>
    <n v="3"/>
    <x v="0"/>
  </r>
  <r>
    <x v="4"/>
    <s v="45-64"/>
    <x v="0"/>
    <s v="F"/>
    <s v="C00-D48"/>
    <n v="94"/>
    <x v="1"/>
  </r>
  <r>
    <x v="4"/>
    <s v="45-64"/>
    <x v="0"/>
    <s v="F"/>
    <s v="E00-E90"/>
    <n v="7"/>
    <x v="2"/>
  </r>
  <r>
    <x v="4"/>
    <s v="45-64"/>
    <x v="0"/>
    <s v="F"/>
    <s v="F00-F99"/>
    <n v="6"/>
    <x v="10"/>
  </r>
  <r>
    <x v="4"/>
    <s v="45-64"/>
    <x v="0"/>
    <s v="F"/>
    <s v="G00-G99"/>
    <n v="9"/>
    <x v="3"/>
  </r>
  <r>
    <x v="4"/>
    <s v="45-64"/>
    <x v="0"/>
    <s v="F"/>
    <s v="I00-I99"/>
    <n v="24"/>
    <x v="8"/>
  </r>
  <r>
    <x v="4"/>
    <s v="45-64"/>
    <x v="0"/>
    <s v="F"/>
    <s v="J00-J99"/>
    <n v="17"/>
    <x v="4"/>
  </r>
  <r>
    <x v="4"/>
    <s v="45-64"/>
    <x v="0"/>
    <s v="F"/>
    <s v="K00-K93"/>
    <n v="19"/>
    <x v="9"/>
  </r>
  <r>
    <x v="4"/>
    <s v="45-64"/>
    <x v="0"/>
    <s v="F"/>
    <s v="L00-L99"/>
    <n v="1"/>
    <x v="5"/>
  </r>
  <r>
    <x v="4"/>
    <s v="45-64"/>
    <x v="0"/>
    <s v="F"/>
    <s v="N00-N99"/>
    <n v="3"/>
    <x v="11"/>
  </r>
  <r>
    <x v="4"/>
    <s v="45-64"/>
    <x v="0"/>
    <s v="F"/>
    <s v="R00-R99"/>
    <n v="10"/>
    <x v="5"/>
  </r>
  <r>
    <x v="4"/>
    <s v="45-64"/>
    <x v="0"/>
    <s v="F"/>
    <s v="V01-Y98"/>
    <n v="17"/>
    <x v="6"/>
  </r>
  <r>
    <x v="4"/>
    <s v="45-64"/>
    <x v="0"/>
    <s v="M"/>
    <s v="A00-B99"/>
    <n v="8"/>
    <x v="0"/>
  </r>
  <r>
    <x v="4"/>
    <s v="45-64"/>
    <x v="0"/>
    <s v="M"/>
    <s v="C00-D48"/>
    <n v="137"/>
    <x v="1"/>
  </r>
  <r>
    <x v="4"/>
    <s v="45-64"/>
    <x v="0"/>
    <s v="M"/>
    <s v="D50-D89"/>
    <n v="1"/>
    <x v="5"/>
  </r>
  <r>
    <x v="4"/>
    <s v="45-64"/>
    <x v="0"/>
    <s v="M"/>
    <s v="E00-E90"/>
    <n v="12"/>
    <x v="2"/>
  </r>
  <r>
    <x v="4"/>
    <s v="45-64"/>
    <x v="0"/>
    <s v="M"/>
    <s v="F00-F99"/>
    <n v="10"/>
    <x v="10"/>
  </r>
  <r>
    <x v="4"/>
    <s v="45-64"/>
    <x v="0"/>
    <s v="M"/>
    <s v="G00-G99"/>
    <n v="12"/>
    <x v="3"/>
  </r>
  <r>
    <x v="4"/>
    <s v="45-64"/>
    <x v="0"/>
    <s v="M"/>
    <s v="I00-I99"/>
    <n v="71"/>
    <x v="8"/>
  </r>
  <r>
    <x v="4"/>
    <s v="45-64"/>
    <x v="0"/>
    <s v="M"/>
    <s v="J00-J99"/>
    <n v="28"/>
    <x v="4"/>
  </r>
  <r>
    <x v="4"/>
    <s v="45-64"/>
    <x v="0"/>
    <s v="M"/>
    <s v="K00-K93"/>
    <n v="24"/>
    <x v="9"/>
  </r>
  <r>
    <x v="4"/>
    <s v="45-64"/>
    <x v="0"/>
    <s v="M"/>
    <s v="N00-N99"/>
    <n v="3"/>
    <x v="11"/>
  </r>
  <r>
    <x v="4"/>
    <s v="45-64"/>
    <x v="0"/>
    <s v="M"/>
    <s v="Q00-Q99"/>
    <n v="3"/>
    <x v="5"/>
  </r>
  <r>
    <x v="4"/>
    <s v="45-64"/>
    <x v="0"/>
    <s v="M"/>
    <s v="R00-R99"/>
    <n v="22"/>
    <x v="5"/>
  </r>
  <r>
    <x v="4"/>
    <s v="45-64"/>
    <x v="0"/>
    <s v="M"/>
    <s v="V01-Y98"/>
    <n v="34"/>
    <x v="6"/>
  </r>
  <r>
    <x v="4"/>
    <s v="65-74"/>
    <x v="1"/>
    <s v="F"/>
    <s v="A00-B99"/>
    <n v="6"/>
    <x v="0"/>
  </r>
  <r>
    <x v="4"/>
    <s v="65-74"/>
    <x v="1"/>
    <s v="F"/>
    <s v="C00-D48"/>
    <n v="89"/>
    <x v="1"/>
  </r>
  <r>
    <x v="4"/>
    <s v="65-74"/>
    <x v="1"/>
    <s v="F"/>
    <s v="D50-D89"/>
    <n v="2"/>
    <x v="5"/>
  </r>
  <r>
    <x v="4"/>
    <s v="65-74"/>
    <x v="1"/>
    <s v="F"/>
    <s v="E00-E90"/>
    <n v="5"/>
    <x v="2"/>
  </r>
  <r>
    <x v="4"/>
    <s v="65-74"/>
    <x v="1"/>
    <s v="F"/>
    <s v="F00-F99"/>
    <n v="2"/>
    <x v="10"/>
  </r>
  <r>
    <x v="4"/>
    <s v="65-74"/>
    <x v="1"/>
    <s v="F"/>
    <s v="G00-G99"/>
    <n v="8"/>
    <x v="3"/>
  </r>
  <r>
    <x v="4"/>
    <s v="65-74"/>
    <x v="1"/>
    <s v="F"/>
    <s v="I00-I99"/>
    <n v="46"/>
    <x v="8"/>
  </r>
  <r>
    <x v="4"/>
    <s v="65-74"/>
    <x v="1"/>
    <s v="F"/>
    <s v="J00-J99"/>
    <n v="26"/>
    <x v="4"/>
  </r>
  <r>
    <x v="4"/>
    <s v="65-74"/>
    <x v="1"/>
    <s v="F"/>
    <s v="K00-K93"/>
    <n v="17"/>
    <x v="9"/>
  </r>
  <r>
    <x v="4"/>
    <s v="65-74"/>
    <x v="1"/>
    <s v="F"/>
    <s v="L00-L99"/>
    <n v="1"/>
    <x v="5"/>
  </r>
  <r>
    <x v="4"/>
    <s v="65-74"/>
    <x v="1"/>
    <s v="F"/>
    <s v="N00-N99"/>
    <n v="2"/>
    <x v="11"/>
  </r>
  <r>
    <x v="4"/>
    <s v="65-74"/>
    <x v="1"/>
    <s v="F"/>
    <s v="R00-R99"/>
    <n v="6"/>
    <x v="5"/>
  </r>
  <r>
    <x v="4"/>
    <s v="65-74"/>
    <x v="1"/>
    <s v="F"/>
    <s v="V01-Y98"/>
    <n v="5"/>
    <x v="6"/>
  </r>
  <r>
    <x v="4"/>
    <s v="65-74"/>
    <x v="1"/>
    <s v="M"/>
    <s v="A00-B99"/>
    <n v="9"/>
    <x v="0"/>
  </r>
  <r>
    <x v="4"/>
    <s v="65-74"/>
    <x v="1"/>
    <s v="M"/>
    <s v="C00-D48"/>
    <n v="130"/>
    <x v="1"/>
  </r>
  <r>
    <x v="4"/>
    <s v="65-74"/>
    <x v="1"/>
    <s v="M"/>
    <s v="E00-E90"/>
    <n v="9"/>
    <x v="2"/>
  </r>
  <r>
    <x v="4"/>
    <s v="65-74"/>
    <x v="1"/>
    <s v="M"/>
    <s v="F00-F99"/>
    <n v="4"/>
    <x v="10"/>
  </r>
  <r>
    <x v="4"/>
    <s v="65-74"/>
    <x v="1"/>
    <s v="M"/>
    <s v="G00-G99"/>
    <n v="8"/>
    <x v="3"/>
  </r>
  <r>
    <x v="4"/>
    <s v="65-74"/>
    <x v="1"/>
    <s v="M"/>
    <s v="I00-I99"/>
    <n v="82"/>
    <x v="8"/>
  </r>
  <r>
    <x v="4"/>
    <s v="65-74"/>
    <x v="1"/>
    <s v="M"/>
    <s v="J00-J99"/>
    <n v="40"/>
    <x v="4"/>
  </r>
  <r>
    <x v="4"/>
    <s v="65-74"/>
    <x v="1"/>
    <s v="M"/>
    <s v="K00-K93"/>
    <n v="22"/>
    <x v="9"/>
  </r>
  <r>
    <x v="4"/>
    <s v="65-74"/>
    <x v="1"/>
    <s v="M"/>
    <s v="L00-L99"/>
    <n v="1"/>
    <x v="5"/>
  </r>
  <r>
    <x v="4"/>
    <s v="65-74"/>
    <x v="1"/>
    <s v="M"/>
    <s v="N00-N99"/>
    <n v="4"/>
    <x v="11"/>
  </r>
  <r>
    <x v="4"/>
    <s v="65-74"/>
    <x v="1"/>
    <s v="M"/>
    <s v="R00-R99"/>
    <n v="13"/>
    <x v="5"/>
  </r>
  <r>
    <x v="4"/>
    <s v="65-74"/>
    <x v="1"/>
    <s v="M"/>
    <s v="V01-Y98"/>
    <n v="20"/>
    <x v="6"/>
  </r>
  <r>
    <x v="4"/>
    <s v="75-84"/>
    <x v="1"/>
    <s v="F"/>
    <s v="A00-B99"/>
    <n v="18"/>
    <x v="0"/>
  </r>
  <r>
    <x v="4"/>
    <s v="75-84"/>
    <x v="1"/>
    <s v="F"/>
    <s v="C00-D48"/>
    <n v="106"/>
    <x v="1"/>
  </r>
  <r>
    <x v="4"/>
    <s v="75-84"/>
    <x v="1"/>
    <s v="F"/>
    <s v="D50-D89"/>
    <n v="3"/>
    <x v="5"/>
  </r>
  <r>
    <x v="4"/>
    <s v="75-84"/>
    <x v="1"/>
    <s v="F"/>
    <s v="E00-E90"/>
    <n v="23"/>
    <x v="2"/>
  </r>
  <r>
    <x v="4"/>
    <s v="75-84"/>
    <x v="1"/>
    <s v="F"/>
    <s v="F00-F99"/>
    <n v="14"/>
    <x v="10"/>
  </r>
  <r>
    <x v="4"/>
    <s v="75-84"/>
    <x v="1"/>
    <s v="F"/>
    <s v="G00-G99"/>
    <n v="37"/>
    <x v="3"/>
  </r>
  <r>
    <x v="4"/>
    <s v="75-84"/>
    <x v="1"/>
    <s v="F"/>
    <s v="I00-I99"/>
    <n v="164"/>
    <x v="8"/>
  </r>
  <r>
    <x v="4"/>
    <s v="75-84"/>
    <x v="1"/>
    <s v="F"/>
    <s v="J00-J99"/>
    <n v="63"/>
    <x v="4"/>
  </r>
  <r>
    <x v="4"/>
    <s v="75-84"/>
    <x v="1"/>
    <s v="F"/>
    <s v="K00-K93"/>
    <n v="20"/>
    <x v="9"/>
  </r>
  <r>
    <x v="4"/>
    <s v="75-84"/>
    <x v="1"/>
    <s v="F"/>
    <s v="L00-L99"/>
    <n v="2"/>
    <x v="5"/>
  </r>
  <r>
    <x v="4"/>
    <s v="75-84"/>
    <x v="1"/>
    <s v="F"/>
    <s v="M00-M99"/>
    <n v="2"/>
    <x v="5"/>
  </r>
  <r>
    <x v="4"/>
    <s v="75-84"/>
    <x v="1"/>
    <s v="F"/>
    <s v="N00-N99"/>
    <n v="11"/>
    <x v="11"/>
  </r>
  <r>
    <x v="4"/>
    <s v="75-84"/>
    <x v="1"/>
    <s v="F"/>
    <s v="Q00-Q99"/>
    <n v="1"/>
    <x v="5"/>
  </r>
  <r>
    <x v="4"/>
    <s v="75-84"/>
    <x v="1"/>
    <s v="F"/>
    <s v="R00-R99"/>
    <n v="31"/>
    <x v="5"/>
  </r>
  <r>
    <x v="4"/>
    <s v="75-84"/>
    <x v="1"/>
    <s v="F"/>
    <s v="V01-Y98"/>
    <n v="21"/>
    <x v="6"/>
  </r>
  <r>
    <x v="4"/>
    <s v="75-84"/>
    <x v="1"/>
    <s v="M"/>
    <s v="A00-B99"/>
    <n v="13"/>
    <x v="0"/>
  </r>
  <r>
    <x v="4"/>
    <s v="75-84"/>
    <x v="1"/>
    <s v="M"/>
    <s v="C00-D48"/>
    <n v="108"/>
    <x v="1"/>
  </r>
  <r>
    <x v="4"/>
    <s v="75-84"/>
    <x v="1"/>
    <s v="M"/>
    <s v="D50-D89"/>
    <n v="3"/>
    <x v="5"/>
  </r>
  <r>
    <x v="4"/>
    <s v="75-84"/>
    <x v="1"/>
    <s v="M"/>
    <s v="E00-E90"/>
    <n v="17"/>
    <x v="2"/>
  </r>
  <r>
    <x v="4"/>
    <s v="75-84"/>
    <x v="1"/>
    <s v="M"/>
    <s v="F00-F99"/>
    <n v="9"/>
    <x v="10"/>
  </r>
  <r>
    <x v="4"/>
    <s v="75-84"/>
    <x v="1"/>
    <s v="M"/>
    <s v="G00-G99"/>
    <n v="31"/>
    <x v="3"/>
  </r>
  <r>
    <x v="4"/>
    <s v="75-84"/>
    <x v="1"/>
    <s v="M"/>
    <s v="I00-I99"/>
    <n v="161"/>
    <x v="8"/>
  </r>
  <r>
    <x v="4"/>
    <s v="75-84"/>
    <x v="1"/>
    <s v="M"/>
    <s v="J00-J99"/>
    <n v="79"/>
    <x v="4"/>
  </r>
  <r>
    <x v="4"/>
    <s v="75-84"/>
    <x v="1"/>
    <s v="M"/>
    <s v="K00-K93"/>
    <n v="11"/>
    <x v="9"/>
  </r>
  <r>
    <x v="4"/>
    <s v="75-84"/>
    <x v="1"/>
    <s v="M"/>
    <s v="N00-N99"/>
    <n v="12"/>
    <x v="11"/>
  </r>
  <r>
    <x v="4"/>
    <s v="75-84"/>
    <x v="1"/>
    <s v="M"/>
    <s v="R00-R99"/>
    <n v="24"/>
    <x v="5"/>
  </r>
  <r>
    <x v="4"/>
    <s v="75-84"/>
    <x v="1"/>
    <s v="M"/>
    <s v="V01-Y98"/>
    <n v="23"/>
    <x v="6"/>
  </r>
  <r>
    <x v="4"/>
    <s v="85+"/>
    <x v="1"/>
    <s v="F"/>
    <s v="A00-B99"/>
    <n v="32"/>
    <x v="0"/>
  </r>
  <r>
    <x v="4"/>
    <s v="85+"/>
    <x v="1"/>
    <s v="F"/>
    <s v="C00-D48"/>
    <n v="112"/>
    <x v="1"/>
  </r>
  <r>
    <x v="4"/>
    <s v="85+"/>
    <x v="1"/>
    <s v="F"/>
    <s v="D50-D89"/>
    <n v="5"/>
    <x v="5"/>
  </r>
  <r>
    <x v="4"/>
    <s v="85+"/>
    <x v="1"/>
    <s v="F"/>
    <s v="E00-E90"/>
    <n v="42"/>
    <x v="2"/>
  </r>
  <r>
    <x v="4"/>
    <s v="85+"/>
    <x v="1"/>
    <s v="F"/>
    <s v="F00-F99"/>
    <n v="40"/>
    <x v="10"/>
  </r>
  <r>
    <x v="4"/>
    <s v="85+"/>
    <x v="1"/>
    <s v="F"/>
    <s v="G00-G99"/>
    <n v="67"/>
    <x v="3"/>
  </r>
  <r>
    <x v="4"/>
    <s v="85+"/>
    <x v="1"/>
    <s v="F"/>
    <s v="I00-I99"/>
    <n v="350"/>
    <x v="8"/>
  </r>
  <r>
    <x v="4"/>
    <s v="85+"/>
    <x v="1"/>
    <s v="F"/>
    <s v="J00-J99"/>
    <n v="113"/>
    <x v="4"/>
  </r>
  <r>
    <x v="4"/>
    <s v="85+"/>
    <x v="1"/>
    <s v="F"/>
    <s v="K00-K93"/>
    <n v="36"/>
    <x v="9"/>
  </r>
  <r>
    <x v="4"/>
    <s v="85+"/>
    <x v="1"/>
    <s v="F"/>
    <s v="L00-L99"/>
    <n v="3"/>
    <x v="5"/>
  </r>
  <r>
    <x v="4"/>
    <s v="85+"/>
    <x v="1"/>
    <s v="F"/>
    <s v="M00-M99"/>
    <n v="6"/>
    <x v="5"/>
  </r>
  <r>
    <x v="4"/>
    <s v="85+"/>
    <x v="1"/>
    <s v="F"/>
    <s v="N00-N99"/>
    <n v="36"/>
    <x v="11"/>
  </r>
  <r>
    <x v="4"/>
    <s v="85+"/>
    <x v="1"/>
    <s v="F"/>
    <s v="R00-R99"/>
    <n v="50"/>
    <x v="5"/>
  </r>
  <r>
    <x v="4"/>
    <s v="85+"/>
    <x v="1"/>
    <s v="F"/>
    <s v="V01-Y98"/>
    <n v="47"/>
    <x v="6"/>
  </r>
  <r>
    <x v="4"/>
    <s v="85+"/>
    <x v="1"/>
    <s v="M"/>
    <s v="A00-B99"/>
    <n v="14"/>
    <x v="0"/>
  </r>
  <r>
    <x v="4"/>
    <s v="85+"/>
    <x v="1"/>
    <s v="M"/>
    <s v="C00-D48"/>
    <n v="63"/>
    <x v="1"/>
  </r>
  <r>
    <x v="4"/>
    <s v="85+"/>
    <x v="1"/>
    <s v="M"/>
    <s v="E00-E90"/>
    <n v="8"/>
    <x v="2"/>
  </r>
  <r>
    <x v="4"/>
    <s v="85+"/>
    <x v="1"/>
    <s v="M"/>
    <s v="F00-F99"/>
    <n v="16"/>
    <x v="10"/>
  </r>
  <r>
    <x v="4"/>
    <s v="85+"/>
    <x v="1"/>
    <s v="M"/>
    <s v="G00-G99"/>
    <n v="28"/>
    <x v="3"/>
  </r>
  <r>
    <x v="4"/>
    <s v="85+"/>
    <x v="1"/>
    <s v="M"/>
    <s v="I00-I99"/>
    <n v="142"/>
    <x v="8"/>
  </r>
  <r>
    <x v="4"/>
    <s v="85+"/>
    <x v="1"/>
    <s v="M"/>
    <s v="J00-J99"/>
    <n v="79"/>
    <x v="4"/>
  </r>
  <r>
    <x v="4"/>
    <s v="85+"/>
    <x v="1"/>
    <s v="M"/>
    <s v="K00-K93"/>
    <n v="17"/>
    <x v="9"/>
  </r>
  <r>
    <x v="4"/>
    <s v="85+"/>
    <x v="1"/>
    <s v="M"/>
    <s v="L00-L99"/>
    <n v="2"/>
    <x v="5"/>
  </r>
  <r>
    <x v="4"/>
    <s v="85+"/>
    <x v="1"/>
    <s v="M"/>
    <s v="M00-M99"/>
    <n v="3"/>
    <x v="5"/>
  </r>
  <r>
    <x v="4"/>
    <s v="85+"/>
    <x v="1"/>
    <s v="M"/>
    <s v="N00-N99"/>
    <n v="11"/>
    <x v="11"/>
  </r>
  <r>
    <x v="4"/>
    <s v="85+"/>
    <x v="1"/>
    <s v="M"/>
    <s v="R00-R99"/>
    <n v="18"/>
    <x v="5"/>
  </r>
  <r>
    <x v="4"/>
    <s v="85+"/>
    <x v="1"/>
    <s v="M"/>
    <s v="V01-Y98"/>
    <n v="17"/>
    <x v="6"/>
  </r>
  <r>
    <x v="5"/>
    <s v="0-24"/>
    <x v="0"/>
    <s v="F"/>
    <s v="C00-D48"/>
    <n v="1"/>
    <x v="1"/>
  </r>
  <r>
    <x v="5"/>
    <s v="0-24"/>
    <x v="0"/>
    <s v="F"/>
    <s v="K00-K93"/>
    <n v="1"/>
    <x v="9"/>
  </r>
  <r>
    <x v="5"/>
    <s v="0-24"/>
    <x v="0"/>
    <s v="F"/>
    <s v="P00-P96"/>
    <n v="3"/>
    <x v="5"/>
  </r>
  <r>
    <x v="5"/>
    <s v="0-24"/>
    <x v="0"/>
    <s v="F"/>
    <s v="R00-R99"/>
    <n v="1"/>
    <x v="5"/>
  </r>
  <r>
    <x v="5"/>
    <s v="0-24"/>
    <x v="0"/>
    <s v="F"/>
    <s v="V01-Y98"/>
    <n v="2"/>
    <x v="6"/>
  </r>
  <r>
    <x v="5"/>
    <s v="0-24"/>
    <x v="0"/>
    <s v="M"/>
    <s v="C00-D48"/>
    <n v="1"/>
    <x v="1"/>
  </r>
  <r>
    <x v="5"/>
    <s v="0-24"/>
    <x v="0"/>
    <s v="M"/>
    <s v="G00-G99"/>
    <n v="2"/>
    <x v="3"/>
  </r>
  <r>
    <x v="5"/>
    <s v="0-24"/>
    <x v="0"/>
    <s v="M"/>
    <s v="I00-I99"/>
    <n v="1"/>
    <x v="8"/>
  </r>
  <r>
    <x v="5"/>
    <s v="0-24"/>
    <x v="0"/>
    <s v="M"/>
    <s v="J00-J99"/>
    <n v="1"/>
    <x v="4"/>
  </r>
  <r>
    <x v="5"/>
    <s v="0-24"/>
    <x v="0"/>
    <s v="M"/>
    <s v="P00-P96"/>
    <n v="5"/>
    <x v="5"/>
  </r>
  <r>
    <x v="5"/>
    <s v="0-24"/>
    <x v="0"/>
    <s v="M"/>
    <s v="Q00-Q99"/>
    <n v="5"/>
    <x v="5"/>
  </r>
  <r>
    <x v="5"/>
    <s v="0-24"/>
    <x v="0"/>
    <s v="M"/>
    <s v="R00-R99"/>
    <n v="1"/>
    <x v="5"/>
  </r>
  <r>
    <x v="5"/>
    <s v="0-24"/>
    <x v="0"/>
    <s v="M"/>
    <s v="V01-Y98"/>
    <n v="8"/>
    <x v="6"/>
  </r>
  <r>
    <x v="5"/>
    <s v="25-44"/>
    <x v="0"/>
    <s v="F"/>
    <s v="C00-D48"/>
    <n v="10"/>
    <x v="1"/>
  </r>
  <r>
    <x v="5"/>
    <s v="25-44"/>
    <x v="0"/>
    <s v="F"/>
    <s v="E00-E90"/>
    <n v="1"/>
    <x v="2"/>
  </r>
  <r>
    <x v="5"/>
    <s v="25-44"/>
    <x v="0"/>
    <s v="F"/>
    <s v="F00-F99"/>
    <n v="1"/>
    <x v="10"/>
  </r>
  <r>
    <x v="5"/>
    <s v="25-44"/>
    <x v="0"/>
    <s v="F"/>
    <s v="G00-G99"/>
    <n v="4"/>
    <x v="3"/>
  </r>
  <r>
    <x v="5"/>
    <s v="25-44"/>
    <x v="0"/>
    <s v="F"/>
    <s v="I00-I99"/>
    <n v="3"/>
    <x v="8"/>
  </r>
  <r>
    <x v="5"/>
    <s v="25-44"/>
    <x v="0"/>
    <s v="F"/>
    <s v="R00-R99"/>
    <n v="1"/>
    <x v="5"/>
  </r>
  <r>
    <x v="5"/>
    <s v="25-44"/>
    <x v="0"/>
    <s v="F"/>
    <s v="V01-Y98"/>
    <n v="11"/>
    <x v="6"/>
  </r>
  <r>
    <x v="5"/>
    <s v="25-44"/>
    <x v="0"/>
    <s v="M"/>
    <s v="A00-B99"/>
    <n v="1"/>
    <x v="0"/>
  </r>
  <r>
    <x v="5"/>
    <s v="25-44"/>
    <x v="0"/>
    <s v="M"/>
    <s v="C00-D48"/>
    <n v="4"/>
    <x v="1"/>
  </r>
  <r>
    <x v="5"/>
    <s v="25-44"/>
    <x v="0"/>
    <s v="M"/>
    <s v="E00-E90"/>
    <n v="2"/>
    <x v="2"/>
  </r>
  <r>
    <x v="5"/>
    <s v="25-44"/>
    <x v="0"/>
    <s v="M"/>
    <s v="F00-F99"/>
    <n v="1"/>
    <x v="10"/>
  </r>
  <r>
    <x v="5"/>
    <s v="25-44"/>
    <x v="0"/>
    <s v="M"/>
    <s v="I00-I99"/>
    <n v="3"/>
    <x v="8"/>
  </r>
  <r>
    <x v="5"/>
    <s v="25-44"/>
    <x v="0"/>
    <s v="M"/>
    <s v="J00-J99"/>
    <n v="3"/>
    <x v="4"/>
  </r>
  <r>
    <x v="5"/>
    <s v="25-44"/>
    <x v="0"/>
    <s v="M"/>
    <s v="K00-K93"/>
    <n v="2"/>
    <x v="9"/>
  </r>
  <r>
    <x v="5"/>
    <s v="25-44"/>
    <x v="0"/>
    <s v="M"/>
    <s v="Q00-Q99"/>
    <n v="2"/>
    <x v="5"/>
  </r>
  <r>
    <x v="5"/>
    <s v="25-44"/>
    <x v="0"/>
    <s v="M"/>
    <s v="R00-R99"/>
    <n v="1"/>
    <x v="5"/>
  </r>
  <r>
    <x v="5"/>
    <s v="25-44"/>
    <x v="0"/>
    <s v="M"/>
    <s v="V01-Y98"/>
    <n v="28"/>
    <x v="6"/>
  </r>
  <r>
    <x v="5"/>
    <s v="45-64"/>
    <x v="0"/>
    <s v="F"/>
    <s v="A00-B99"/>
    <n v="2"/>
    <x v="0"/>
  </r>
  <r>
    <x v="5"/>
    <s v="45-64"/>
    <x v="0"/>
    <s v="F"/>
    <s v="C00-D48"/>
    <n v="71"/>
    <x v="1"/>
  </r>
  <r>
    <x v="5"/>
    <s v="45-64"/>
    <x v="0"/>
    <s v="F"/>
    <s v="E00-E90"/>
    <n v="5"/>
    <x v="2"/>
  </r>
  <r>
    <x v="5"/>
    <s v="45-64"/>
    <x v="0"/>
    <s v="F"/>
    <s v="F00-F99"/>
    <n v="4"/>
    <x v="10"/>
  </r>
  <r>
    <x v="5"/>
    <s v="45-64"/>
    <x v="0"/>
    <s v="F"/>
    <s v="G00-G99"/>
    <n v="6"/>
    <x v="3"/>
  </r>
  <r>
    <x v="5"/>
    <s v="45-64"/>
    <x v="0"/>
    <s v="F"/>
    <s v="I00-I99"/>
    <n v="35"/>
    <x v="8"/>
  </r>
  <r>
    <x v="5"/>
    <s v="45-64"/>
    <x v="0"/>
    <s v="F"/>
    <s v="J00-J99"/>
    <n v="12"/>
    <x v="4"/>
  </r>
  <r>
    <x v="5"/>
    <s v="45-64"/>
    <x v="0"/>
    <s v="F"/>
    <s v="K00-K93"/>
    <n v="7"/>
    <x v="9"/>
  </r>
  <r>
    <x v="5"/>
    <s v="45-64"/>
    <x v="0"/>
    <s v="F"/>
    <s v="L00-L99"/>
    <n v="1"/>
    <x v="5"/>
  </r>
  <r>
    <x v="5"/>
    <s v="45-64"/>
    <x v="0"/>
    <s v="F"/>
    <s v="M00-M99"/>
    <n v="2"/>
    <x v="5"/>
  </r>
  <r>
    <x v="5"/>
    <s v="45-64"/>
    <x v="0"/>
    <s v="F"/>
    <s v="Q00-Q99"/>
    <n v="1"/>
    <x v="5"/>
  </r>
  <r>
    <x v="5"/>
    <s v="45-64"/>
    <x v="0"/>
    <s v="F"/>
    <s v="R00-R99"/>
    <n v="8"/>
    <x v="5"/>
  </r>
  <r>
    <x v="5"/>
    <s v="45-64"/>
    <x v="0"/>
    <s v="F"/>
    <s v="V01-Y98"/>
    <n v="22"/>
    <x v="6"/>
  </r>
  <r>
    <x v="5"/>
    <s v="45-64"/>
    <x v="0"/>
    <s v="M"/>
    <s v="A00-B99"/>
    <n v="9"/>
    <x v="0"/>
  </r>
  <r>
    <x v="5"/>
    <s v="45-64"/>
    <x v="0"/>
    <s v="M"/>
    <s v="C00-D48"/>
    <n v="104"/>
    <x v="1"/>
  </r>
  <r>
    <x v="5"/>
    <s v="45-64"/>
    <x v="0"/>
    <s v="M"/>
    <s v="D50-D89"/>
    <n v="1"/>
    <x v="5"/>
  </r>
  <r>
    <x v="5"/>
    <s v="45-64"/>
    <x v="0"/>
    <s v="M"/>
    <s v="E00-E90"/>
    <n v="8"/>
    <x v="2"/>
  </r>
  <r>
    <x v="5"/>
    <s v="45-64"/>
    <x v="0"/>
    <s v="M"/>
    <s v="F00-F99"/>
    <n v="10"/>
    <x v="10"/>
  </r>
  <r>
    <x v="5"/>
    <s v="45-64"/>
    <x v="0"/>
    <s v="M"/>
    <s v="G00-G99"/>
    <n v="9"/>
    <x v="3"/>
  </r>
  <r>
    <x v="5"/>
    <s v="45-64"/>
    <x v="0"/>
    <s v="M"/>
    <s v="I00-I99"/>
    <n v="59"/>
    <x v="8"/>
  </r>
  <r>
    <x v="5"/>
    <s v="45-64"/>
    <x v="0"/>
    <s v="M"/>
    <s v="J00-J99"/>
    <n v="32"/>
    <x v="4"/>
  </r>
  <r>
    <x v="5"/>
    <s v="45-64"/>
    <x v="0"/>
    <s v="M"/>
    <s v="K00-K93"/>
    <n v="25"/>
    <x v="9"/>
  </r>
  <r>
    <x v="5"/>
    <s v="45-64"/>
    <x v="0"/>
    <s v="M"/>
    <s v="N00-N99"/>
    <n v="1"/>
    <x v="11"/>
  </r>
  <r>
    <x v="5"/>
    <s v="45-64"/>
    <x v="0"/>
    <s v="M"/>
    <s v="Q00-Q99"/>
    <n v="2"/>
    <x v="5"/>
  </r>
  <r>
    <x v="5"/>
    <s v="45-64"/>
    <x v="0"/>
    <s v="M"/>
    <s v="R00-R99"/>
    <n v="13"/>
    <x v="5"/>
  </r>
  <r>
    <x v="5"/>
    <s v="45-64"/>
    <x v="0"/>
    <s v="M"/>
    <s v="V01-Y98"/>
    <n v="40"/>
    <x v="6"/>
  </r>
  <r>
    <x v="5"/>
    <s v="65-74"/>
    <x v="1"/>
    <s v="F"/>
    <s v="A00-B99"/>
    <n v="5"/>
    <x v="0"/>
  </r>
  <r>
    <x v="5"/>
    <s v="65-74"/>
    <x v="1"/>
    <s v="F"/>
    <s v="C00-D48"/>
    <n v="78"/>
    <x v="1"/>
  </r>
  <r>
    <x v="5"/>
    <s v="65-74"/>
    <x v="1"/>
    <s v="F"/>
    <s v="D50-D89"/>
    <n v="1"/>
    <x v="5"/>
  </r>
  <r>
    <x v="5"/>
    <s v="65-74"/>
    <x v="1"/>
    <s v="F"/>
    <s v="E00-E90"/>
    <n v="7"/>
    <x v="2"/>
  </r>
  <r>
    <x v="5"/>
    <s v="65-74"/>
    <x v="1"/>
    <s v="F"/>
    <s v="F00-F99"/>
    <n v="4"/>
    <x v="10"/>
  </r>
  <r>
    <x v="5"/>
    <s v="65-74"/>
    <x v="1"/>
    <s v="F"/>
    <s v="G00-G99"/>
    <n v="7"/>
    <x v="3"/>
  </r>
  <r>
    <x v="5"/>
    <s v="65-74"/>
    <x v="1"/>
    <s v="F"/>
    <s v="I00-I99"/>
    <n v="32"/>
    <x v="8"/>
  </r>
  <r>
    <x v="5"/>
    <s v="65-74"/>
    <x v="1"/>
    <s v="F"/>
    <s v="J00-J99"/>
    <n v="34"/>
    <x v="4"/>
  </r>
  <r>
    <x v="5"/>
    <s v="65-74"/>
    <x v="1"/>
    <s v="F"/>
    <s v="K00-K93"/>
    <n v="8"/>
    <x v="9"/>
  </r>
  <r>
    <x v="5"/>
    <s v="65-74"/>
    <x v="1"/>
    <s v="F"/>
    <s v="N00-N99"/>
    <n v="2"/>
    <x v="11"/>
  </r>
  <r>
    <x v="5"/>
    <s v="65-74"/>
    <x v="1"/>
    <s v="F"/>
    <s v="R00-R99"/>
    <n v="9"/>
    <x v="5"/>
  </r>
  <r>
    <x v="5"/>
    <s v="65-74"/>
    <x v="1"/>
    <s v="F"/>
    <s v="V01-Y98"/>
    <n v="9"/>
    <x v="6"/>
  </r>
  <r>
    <x v="5"/>
    <s v="65-74"/>
    <x v="1"/>
    <s v="M"/>
    <s v="A00-B99"/>
    <n v="14"/>
    <x v="0"/>
  </r>
  <r>
    <x v="5"/>
    <s v="65-74"/>
    <x v="1"/>
    <s v="M"/>
    <s v="C00-D48"/>
    <n v="126"/>
    <x v="1"/>
  </r>
  <r>
    <x v="5"/>
    <s v="65-74"/>
    <x v="1"/>
    <s v="M"/>
    <s v="E00-E90"/>
    <n v="7"/>
    <x v="2"/>
  </r>
  <r>
    <x v="5"/>
    <s v="65-74"/>
    <x v="1"/>
    <s v="M"/>
    <s v="F00-F99"/>
    <n v="5"/>
    <x v="10"/>
  </r>
  <r>
    <x v="5"/>
    <s v="65-74"/>
    <x v="1"/>
    <s v="M"/>
    <s v="G00-G99"/>
    <n v="5"/>
    <x v="3"/>
  </r>
  <r>
    <x v="5"/>
    <s v="65-74"/>
    <x v="1"/>
    <s v="M"/>
    <s v="I00-I99"/>
    <n v="68"/>
    <x v="8"/>
  </r>
  <r>
    <x v="5"/>
    <s v="65-74"/>
    <x v="1"/>
    <s v="M"/>
    <s v="J00-J99"/>
    <n v="39"/>
    <x v="4"/>
  </r>
  <r>
    <x v="5"/>
    <s v="65-74"/>
    <x v="1"/>
    <s v="M"/>
    <s v="K00-K93"/>
    <n v="18"/>
    <x v="9"/>
  </r>
  <r>
    <x v="5"/>
    <s v="65-74"/>
    <x v="1"/>
    <s v="M"/>
    <s v="M00-M99"/>
    <n v="3"/>
    <x v="5"/>
  </r>
  <r>
    <x v="5"/>
    <s v="65-74"/>
    <x v="1"/>
    <s v="M"/>
    <s v="N00-N99"/>
    <n v="2"/>
    <x v="11"/>
  </r>
  <r>
    <x v="5"/>
    <s v="65-74"/>
    <x v="1"/>
    <s v="M"/>
    <s v="R00-R99"/>
    <n v="19"/>
    <x v="5"/>
  </r>
  <r>
    <x v="5"/>
    <s v="65-74"/>
    <x v="1"/>
    <s v="M"/>
    <s v="V01-Y98"/>
    <n v="12"/>
    <x v="6"/>
  </r>
  <r>
    <x v="5"/>
    <s v="75-84"/>
    <x v="1"/>
    <s v="F"/>
    <s v="A00-B99"/>
    <n v="16"/>
    <x v="0"/>
  </r>
  <r>
    <x v="5"/>
    <s v="75-84"/>
    <x v="1"/>
    <s v="F"/>
    <s v="C00-D48"/>
    <n v="80"/>
    <x v="1"/>
  </r>
  <r>
    <x v="5"/>
    <s v="75-84"/>
    <x v="1"/>
    <s v="F"/>
    <s v="D50-D89"/>
    <n v="4"/>
    <x v="5"/>
  </r>
  <r>
    <x v="5"/>
    <s v="75-84"/>
    <x v="1"/>
    <s v="F"/>
    <s v="E00-E90"/>
    <n v="21"/>
    <x v="2"/>
  </r>
  <r>
    <x v="5"/>
    <s v="75-84"/>
    <x v="1"/>
    <s v="F"/>
    <s v="F00-F99"/>
    <n v="11"/>
    <x v="10"/>
  </r>
  <r>
    <x v="5"/>
    <s v="75-84"/>
    <x v="1"/>
    <s v="F"/>
    <s v="G00-G99"/>
    <n v="39"/>
    <x v="3"/>
  </r>
  <r>
    <x v="5"/>
    <s v="75-84"/>
    <x v="1"/>
    <s v="F"/>
    <s v="I00-I99"/>
    <n v="147"/>
    <x v="8"/>
  </r>
  <r>
    <x v="5"/>
    <s v="75-84"/>
    <x v="1"/>
    <s v="F"/>
    <s v="J00-J99"/>
    <n v="56"/>
    <x v="4"/>
  </r>
  <r>
    <x v="5"/>
    <s v="75-84"/>
    <x v="1"/>
    <s v="F"/>
    <s v="K00-K93"/>
    <n v="16"/>
    <x v="9"/>
  </r>
  <r>
    <x v="5"/>
    <s v="75-84"/>
    <x v="1"/>
    <s v="F"/>
    <s v="L00-L99"/>
    <n v="1"/>
    <x v="5"/>
  </r>
  <r>
    <x v="5"/>
    <s v="75-84"/>
    <x v="1"/>
    <s v="F"/>
    <s v="M00-M99"/>
    <n v="5"/>
    <x v="5"/>
  </r>
  <r>
    <x v="5"/>
    <s v="75-84"/>
    <x v="1"/>
    <s v="F"/>
    <s v="N00-N99"/>
    <n v="15"/>
    <x v="11"/>
  </r>
  <r>
    <x v="5"/>
    <s v="75-84"/>
    <x v="1"/>
    <s v="F"/>
    <s v="R00-R99"/>
    <n v="22"/>
    <x v="5"/>
  </r>
  <r>
    <x v="5"/>
    <s v="75-84"/>
    <x v="1"/>
    <s v="F"/>
    <s v="V01-Y98"/>
    <n v="31"/>
    <x v="6"/>
  </r>
  <r>
    <x v="5"/>
    <s v="75-84"/>
    <x v="1"/>
    <s v="M"/>
    <s v="A00-B99"/>
    <n v="15"/>
    <x v="0"/>
  </r>
  <r>
    <x v="5"/>
    <s v="75-84"/>
    <x v="1"/>
    <s v="M"/>
    <s v="C00-D48"/>
    <n v="130"/>
    <x v="1"/>
  </r>
  <r>
    <x v="5"/>
    <s v="75-84"/>
    <x v="1"/>
    <s v="M"/>
    <s v="D50-D89"/>
    <n v="2"/>
    <x v="5"/>
  </r>
  <r>
    <x v="5"/>
    <s v="75-84"/>
    <x v="1"/>
    <s v="M"/>
    <s v="E00-E90"/>
    <n v="12"/>
    <x v="2"/>
  </r>
  <r>
    <x v="5"/>
    <s v="75-84"/>
    <x v="1"/>
    <s v="M"/>
    <s v="F00-F99"/>
    <n v="8"/>
    <x v="10"/>
  </r>
  <r>
    <x v="5"/>
    <s v="75-84"/>
    <x v="1"/>
    <s v="M"/>
    <s v="G00-G99"/>
    <n v="21"/>
    <x v="3"/>
  </r>
  <r>
    <x v="5"/>
    <s v="75-84"/>
    <x v="1"/>
    <s v="M"/>
    <s v="I00-I99"/>
    <n v="137"/>
    <x v="8"/>
  </r>
  <r>
    <x v="5"/>
    <s v="75-84"/>
    <x v="1"/>
    <s v="M"/>
    <s v="J00-J99"/>
    <n v="70"/>
    <x v="4"/>
  </r>
  <r>
    <x v="5"/>
    <s v="75-84"/>
    <x v="1"/>
    <s v="M"/>
    <s v="K00-K93"/>
    <n v="22"/>
    <x v="9"/>
  </r>
  <r>
    <x v="5"/>
    <s v="75-84"/>
    <x v="1"/>
    <s v="M"/>
    <s v="M00-M99"/>
    <n v="5"/>
    <x v="5"/>
  </r>
  <r>
    <x v="5"/>
    <s v="75-84"/>
    <x v="1"/>
    <s v="M"/>
    <s v="N00-N99"/>
    <n v="8"/>
    <x v="11"/>
  </r>
  <r>
    <x v="5"/>
    <s v="75-84"/>
    <x v="1"/>
    <s v="M"/>
    <s v="R00-R99"/>
    <n v="23"/>
    <x v="5"/>
  </r>
  <r>
    <x v="5"/>
    <s v="75-84"/>
    <x v="1"/>
    <s v="M"/>
    <s v="V01-Y98"/>
    <n v="16"/>
    <x v="6"/>
  </r>
  <r>
    <x v="5"/>
    <s v="85+"/>
    <x v="1"/>
    <s v="F"/>
    <s v="A00-B99"/>
    <n v="15"/>
    <x v="0"/>
  </r>
  <r>
    <x v="5"/>
    <s v="85+"/>
    <x v="1"/>
    <s v="F"/>
    <s v="C00-D48"/>
    <n v="95"/>
    <x v="1"/>
  </r>
  <r>
    <x v="5"/>
    <s v="85+"/>
    <x v="1"/>
    <s v="F"/>
    <s v="D50-D89"/>
    <n v="4"/>
    <x v="5"/>
  </r>
  <r>
    <x v="5"/>
    <s v="85+"/>
    <x v="1"/>
    <s v="F"/>
    <s v="E00-E90"/>
    <n v="29"/>
    <x v="2"/>
  </r>
  <r>
    <x v="5"/>
    <s v="85+"/>
    <x v="1"/>
    <s v="F"/>
    <s v="F00-F99"/>
    <n v="35"/>
    <x v="10"/>
  </r>
  <r>
    <x v="5"/>
    <s v="85+"/>
    <x v="1"/>
    <s v="F"/>
    <s v="G00-G99"/>
    <n v="62"/>
    <x v="3"/>
  </r>
  <r>
    <x v="5"/>
    <s v="85+"/>
    <x v="1"/>
    <s v="F"/>
    <s v="H00-H59"/>
    <n v="1"/>
    <x v="5"/>
  </r>
  <r>
    <x v="5"/>
    <s v="85+"/>
    <x v="1"/>
    <s v="F"/>
    <s v="I00-I99"/>
    <n v="317"/>
    <x v="8"/>
  </r>
  <r>
    <x v="5"/>
    <s v="85+"/>
    <x v="1"/>
    <s v="F"/>
    <s v="J00-J99"/>
    <n v="93"/>
    <x v="4"/>
  </r>
  <r>
    <x v="5"/>
    <s v="85+"/>
    <x v="1"/>
    <s v="F"/>
    <s v="K00-K93"/>
    <n v="32"/>
    <x v="9"/>
  </r>
  <r>
    <x v="5"/>
    <s v="85+"/>
    <x v="1"/>
    <s v="F"/>
    <s v="L00-L99"/>
    <n v="8"/>
    <x v="5"/>
  </r>
  <r>
    <x v="5"/>
    <s v="85+"/>
    <x v="1"/>
    <s v="F"/>
    <s v="M00-M99"/>
    <n v="9"/>
    <x v="5"/>
  </r>
  <r>
    <x v="5"/>
    <s v="85+"/>
    <x v="1"/>
    <s v="F"/>
    <s v="N00-N99"/>
    <n v="33"/>
    <x v="11"/>
  </r>
  <r>
    <x v="5"/>
    <s v="85+"/>
    <x v="1"/>
    <s v="F"/>
    <s v="Q00-Q99"/>
    <n v="1"/>
    <x v="5"/>
  </r>
  <r>
    <x v="5"/>
    <s v="85+"/>
    <x v="1"/>
    <s v="F"/>
    <s v="R00-R99"/>
    <n v="64"/>
    <x v="5"/>
  </r>
  <r>
    <x v="5"/>
    <s v="85+"/>
    <x v="1"/>
    <s v="F"/>
    <s v="V01-Y98"/>
    <n v="39"/>
    <x v="6"/>
  </r>
  <r>
    <x v="5"/>
    <s v="85+"/>
    <x v="1"/>
    <s v="M"/>
    <s v="A00-B99"/>
    <n v="11"/>
    <x v="0"/>
  </r>
  <r>
    <x v="5"/>
    <s v="85+"/>
    <x v="1"/>
    <s v="M"/>
    <s v="C00-D48"/>
    <n v="71"/>
    <x v="1"/>
  </r>
  <r>
    <x v="5"/>
    <s v="85+"/>
    <x v="1"/>
    <s v="M"/>
    <s v="D50-D89"/>
    <n v="1"/>
    <x v="5"/>
  </r>
  <r>
    <x v="5"/>
    <s v="85+"/>
    <x v="1"/>
    <s v="M"/>
    <s v="E00-E90"/>
    <n v="15"/>
    <x v="2"/>
  </r>
  <r>
    <x v="5"/>
    <s v="85+"/>
    <x v="1"/>
    <s v="M"/>
    <s v="F00-F99"/>
    <n v="14"/>
    <x v="10"/>
  </r>
  <r>
    <x v="5"/>
    <s v="85+"/>
    <x v="1"/>
    <s v="M"/>
    <s v="G00-G99"/>
    <n v="12"/>
    <x v="3"/>
  </r>
  <r>
    <x v="5"/>
    <s v="85+"/>
    <x v="1"/>
    <s v="M"/>
    <s v="I00-I99"/>
    <n v="158"/>
    <x v="8"/>
  </r>
  <r>
    <x v="5"/>
    <s v="85+"/>
    <x v="1"/>
    <s v="M"/>
    <s v="J00-J99"/>
    <n v="71"/>
    <x v="4"/>
  </r>
  <r>
    <x v="5"/>
    <s v="85+"/>
    <x v="1"/>
    <s v="M"/>
    <s v="K00-K93"/>
    <n v="15"/>
    <x v="9"/>
  </r>
  <r>
    <x v="5"/>
    <s v="85+"/>
    <x v="1"/>
    <s v="M"/>
    <s v="M00-M99"/>
    <n v="3"/>
    <x v="5"/>
  </r>
  <r>
    <x v="5"/>
    <s v="85+"/>
    <x v="1"/>
    <s v="M"/>
    <s v="N00-N99"/>
    <n v="16"/>
    <x v="11"/>
  </r>
  <r>
    <x v="5"/>
    <s v="85+"/>
    <x v="1"/>
    <s v="M"/>
    <s v="Q00-Q99"/>
    <n v="1"/>
    <x v="5"/>
  </r>
  <r>
    <x v="5"/>
    <s v="85+"/>
    <x v="1"/>
    <s v="M"/>
    <s v="R00-R99"/>
    <n v="22"/>
    <x v="5"/>
  </r>
  <r>
    <x v="5"/>
    <s v="85+"/>
    <x v="1"/>
    <s v="M"/>
    <s v="V01-Y98"/>
    <n v="25"/>
    <x v="6"/>
  </r>
  <r>
    <x v="6"/>
    <s v="0-24"/>
    <x v="0"/>
    <s v="F"/>
    <s v="A00-B99"/>
    <n v="1"/>
    <x v="0"/>
  </r>
  <r>
    <x v="6"/>
    <s v="0-24"/>
    <x v="0"/>
    <s v="F"/>
    <s v="P00-P96"/>
    <n v="3"/>
    <x v="5"/>
  </r>
  <r>
    <x v="6"/>
    <s v="0-24"/>
    <x v="0"/>
    <s v="F"/>
    <s v="R00-R99"/>
    <n v="2"/>
    <x v="5"/>
  </r>
  <r>
    <x v="6"/>
    <s v="0-24"/>
    <x v="0"/>
    <s v="F"/>
    <s v="V01-Y98"/>
    <n v="3"/>
    <x v="6"/>
  </r>
  <r>
    <x v="6"/>
    <s v="0-24"/>
    <x v="0"/>
    <s v="M"/>
    <s v="C00-D48"/>
    <n v="3"/>
    <x v="1"/>
  </r>
  <r>
    <x v="6"/>
    <s v="0-24"/>
    <x v="0"/>
    <s v="M"/>
    <s v="J00-J99"/>
    <n v="2"/>
    <x v="4"/>
  </r>
  <r>
    <x v="6"/>
    <s v="0-24"/>
    <x v="0"/>
    <s v="M"/>
    <s v="K00-K93"/>
    <n v="1"/>
    <x v="9"/>
  </r>
  <r>
    <x v="6"/>
    <s v="0-24"/>
    <x v="0"/>
    <s v="M"/>
    <s v="P00-P96"/>
    <n v="3"/>
    <x v="5"/>
  </r>
  <r>
    <x v="6"/>
    <s v="0-24"/>
    <x v="0"/>
    <s v="M"/>
    <s v="V01-Y98"/>
    <n v="6"/>
    <x v="6"/>
  </r>
  <r>
    <x v="6"/>
    <s v="25-44"/>
    <x v="0"/>
    <s v="F"/>
    <s v="A00-B99"/>
    <n v="1"/>
    <x v="0"/>
  </r>
  <r>
    <x v="6"/>
    <s v="25-44"/>
    <x v="0"/>
    <s v="F"/>
    <s v="C00-D48"/>
    <n v="10"/>
    <x v="1"/>
  </r>
  <r>
    <x v="6"/>
    <s v="25-44"/>
    <x v="0"/>
    <s v="F"/>
    <s v="F00-F99"/>
    <n v="2"/>
    <x v="10"/>
  </r>
  <r>
    <x v="6"/>
    <s v="25-44"/>
    <x v="0"/>
    <s v="F"/>
    <s v="G00-G99"/>
    <n v="2"/>
    <x v="3"/>
  </r>
  <r>
    <x v="6"/>
    <s v="25-44"/>
    <x v="0"/>
    <s v="F"/>
    <s v="I00-I99"/>
    <n v="3"/>
    <x v="8"/>
  </r>
  <r>
    <x v="6"/>
    <s v="25-44"/>
    <x v="0"/>
    <s v="F"/>
    <s v="J00-J99"/>
    <n v="5"/>
    <x v="4"/>
  </r>
  <r>
    <x v="6"/>
    <s v="25-44"/>
    <x v="0"/>
    <s v="F"/>
    <s v="K00-K93"/>
    <n v="1"/>
    <x v="9"/>
  </r>
  <r>
    <x v="6"/>
    <s v="25-44"/>
    <x v="0"/>
    <s v="F"/>
    <s v="R00-R99"/>
    <n v="2"/>
    <x v="5"/>
  </r>
  <r>
    <x v="6"/>
    <s v="25-44"/>
    <x v="0"/>
    <s v="F"/>
    <s v="V01-Y98"/>
    <n v="6"/>
    <x v="6"/>
  </r>
  <r>
    <x v="6"/>
    <s v="25-44"/>
    <x v="0"/>
    <s v="M"/>
    <s v="C00-D48"/>
    <n v="3"/>
    <x v="1"/>
  </r>
  <r>
    <x v="6"/>
    <s v="25-44"/>
    <x v="0"/>
    <s v="M"/>
    <s v="E00-E90"/>
    <n v="3"/>
    <x v="2"/>
  </r>
  <r>
    <x v="6"/>
    <s v="25-44"/>
    <x v="0"/>
    <s v="M"/>
    <s v="F00-F99"/>
    <n v="7"/>
    <x v="10"/>
  </r>
  <r>
    <x v="6"/>
    <s v="25-44"/>
    <x v="0"/>
    <s v="M"/>
    <s v="G00-G99"/>
    <n v="2"/>
    <x v="3"/>
  </r>
  <r>
    <x v="6"/>
    <s v="25-44"/>
    <x v="0"/>
    <s v="M"/>
    <s v="I00-I99"/>
    <n v="6"/>
    <x v="8"/>
  </r>
  <r>
    <x v="6"/>
    <s v="25-44"/>
    <x v="0"/>
    <s v="M"/>
    <s v="K00-K93"/>
    <n v="2"/>
    <x v="9"/>
  </r>
  <r>
    <x v="6"/>
    <s v="25-44"/>
    <x v="0"/>
    <s v="M"/>
    <s v="R00-R99"/>
    <n v="4"/>
    <x v="5"/>
  </r>
  <r>
    <x v="6"/>
    <s v="25-44"/>
    <x v="0"/>
    <s v="M"/>
    <s v="V01-Y98"/>
    <n v="21"/>
    <x v="6"/>
  </r>
  <r>
    <x v="6"/>
    <s v="45-64"/>
    <x v="0"/>
    <s v="F"/>
    <s v="A00-B99"/>
    <n v="6"/>
    <x v="0"/>
  </r>
  <r>
    <x v="6"/>
    <s v="45-64"/>
    <x v="0"/>
    <s v="F"/>
    <s v="C00-D48"/>
    <n v="105"/>
    <x v="1"/>
  </r>
  <r>
    <x v="6"/>
    <s v="45-64"/>
    <x v="0"/>
    <s v="F"/>
    <s v="D50-D89"/>
    <n v="1"/>
    <x v="5"/>
  </r>
  <r>
    <x v="6"/>
    <s v="45-64"/>
    <x v="0"/>
    <s v="F"/>
    <s v="E00-E90"/>
    <n v="5"/>
    <x v="2"/>
  </r>
  <r>
    <x v="6"/>
    <s v="45-64"/>
    <x v="0"/>
    <s v="F"/>
    <s v="F00-F99"/>
    <n v="4"/>
    <x v="10"/>
  </r>
  <r>
    <x v="6"/>
    <s v="45-64"/>
    <x v="0"/>
    <s v="F"/>
    <s v="G00-G99"/>
    <n v="6"/>
    <x v="3"/>
  </r>
  <r>
    <x v="6"/>
    <s v="45-64"/>
    <x v="0"/>
    <s v="F"/>
    <s v="I00-I99"/>
    <n v="22"/>
    <x v="8"/>
  </r>
  <r>
    <x v="6"/>
    <s v="45-64"/>
    <x v="0"/>
    <s v="F"/>
    <s v="J00-J99"/>
    <n v="22"/>
    <x v="4"/>
  </r>
  <r>
    <x v="6"/>
    <s v="45-64"/>
    <x v="0"/>
    <s v="F"/>
    <s v="K00-K93"/>
    <n v="9"/>
    <x v="9"/>
  </r>
  <r>
    <x v="6"/>
    <s v="45-64"/>
    <x v="0"/>
    <s v="F"/>
    <s v="L00-L99"/>
    <n v="1"/>
    <x v="5"/>
  </r>
  <r>
    <x v="6"/>
    <s v="45-64"/>
    <x v="0"/>
    <s v="F"/>
    <s v="M00-M99"/>
    <n v="2"/>
    <x v="5"/>
  </r>
  <r>
    <x v="6"/>
    <s v="45-64"/>
    <x v="0"/>
    <s v="F"/>
    <s v="N00-N99"/>
    <n v="3"/>
    <x v="11"/>
  </r>
  <r>
    <x v="6"/>
    <s v="45-64"/>
    <x v="0"/>
    <s v="F"/>
    <s v="Q00-Q99"/>
    <n v="2"/>
    <x v="5"/>
  </r>
  <r>
    <x v="6"/>
    <s v="45-64"/>
    <x v="0"/>
    <s v="F"/>
    <s v="R00-R99"/>
    <n v="10"/>
    <x v="5"/>
  </r>
  <r>
    <x v="6"/>
    <s v="45-64"/>
    <x v="0"/>
    <s v="F"/>
    <s v="V01-Y98"/>
    <n v="29"/>
    <x v="6"/>
  </r>
  <r>
    <x v="6"/>
    <s v="45-64"/>
    <x v="0"/>
    <s v="M"/>
    <s v="A00-B99"/>
    <n v="5"/>
    <x v="0"/>
  </r>
  <r>
    <x v="6"/>
    <s v="45-64"/>
    <x v="0"/>
    <s v="M"/>
    <s v="C00-D48"/>
    <n v="122"/>
    <x v="1"/>
  </r>
  <r>
    <x v="6"/>
    <s v="45-64"/>
    <x v="0"/>
    <s v="M"/>
    <s v="D50-D89"/>
    <n v="2"/>
    <x v="5"/>
  </r>
  <r>
    <x v="6"/>
    <s v="45-64"/>
    <x v="0"/>
    <s v="M"/>
    <s v="E00-E90"/>
    <n v="4"/>
    <x v="2"/>
  </r>
  <r>
    <x v="6"/>
    <s v="45-64"/>
    <x v="0"/>
    <s v="M"/>
    <s v="F00-F99"/>
    <n v="6"/>
    <x v="10"/>
  </r>
  <r>
    <x v="6"/>
    <s v="45-64"/>
    <x v="0"/>
    <s v="M"/>
    <s v="G00-G99"/>
    <n v="9"/>
    <x v="3"/>
  </r>
  <r>
    <x v="6"/>
    <s v="45-64"/>
    <x v="0"/>
    <s v="M"/>
    <s v="I00-I99"/>
    <n v="71"/>
    <x v="8"/>
  </r>
  <r>
    <x v="6"/>
    <s v="45-64"/>
    <x v="0"/>
    <s v="M"/>
    <s v="J00-J99"/>
    <n v="22"/>
    <x v="4"/>
  </r>
  <r>
    <x v="6"/>
    <s v="45-64"/>
    <x v="0"/>
    <s v="M"/>
    <s v="K00-K93"/>
    <n v="31"/>
    <x v="9"/>
  </r>
  <r>
    <x v="6"/>
    <s v="45-64"/>
    <x v="0"/>
    <s v="M"/>
    <s v="L00-L99"/>
    <n v="1"/>
    <x v="5"/>
  </r>
  <r>
    <x v="6"/>
    <s v="45-64"/>
    <x v="0"/>
    <s v="M"/>
    <s v="M00-M99"/>
    <n v="1"/>
    <x v="5"/>
  </r>
  <r>
    <x v="6"/>
    <s v="45-64"/>
    <x v="0"/>
    <s v="M"/>
    <s v="N00-N99"/>
    <n v="5"/>
    <x v="11"/>
  </r>
  <r>
    <x v="6"/>
    <s v="45-64"/>
    <x v="0"/>
    <s v="M"/>
    <s v="Q00-Q99"/>
    <n v="2"/>
    <x v="5"/>
  </r>
  <r>
    <x v="6"/>
    <s v="45-64"/>
    <x v="0"/>
    <s v="M"/>
    <s v="R00-R99"/>
    <n v="24"/>
    <x v="5"/>
  </r>
  <r>
    <x v="6"/>
    <s v="45-64"/>
    <x v="0"/>
    <s v="M"/>
    <s v="V01-Y98"/>
    <n v="50"/>
    <x v="6"/>
  </r>
  <r>
    <x v="6"/>
    <s v="65-74"/>
    <x v="1"/>
    <s v="F"/>
    <s v="A00-B99"/>
    <n v="14"/>
    <x v="0"/>
  </r>
  <r>
    <x v="6"/>
    <s v="65-74"/>
    <x v="1"/>
    <s v="F"/>
    <s v="C00-D48"/>
    <n v="75"/>
    <x v="1"/>
  </r>
  <r>
    <x v="6"/>
    <s v="65-74"/>
    <x v="1"/>
    <s v="F"/>
    <s v="D50-D89"/>
    <n v="2"/>
    <x v="5"/>
  </r>
  <r>
    <x v="6"/>
    <s v="65-74"/>
    <x v="1"/>
    <s v="F"/>
    <s v="E00-E90"/>
    <n v="6"/>
    <x v="2"/>
  </r>
  <r>
    <x v="6"/>
    <s v="65-74"/>
    <x v="1"/>
    <s v="F"/>
    <s v="F00-F99"/>
    <n v="3"/>
    <x v="10"/>
  </r>
  <r>
    <x v="6"/>
    <s v="65-74"/>
    <x v="1"/>
    <s v="F"/>
    <s v="G00-G99"/>
    <n v="11"/>
    <x v="3"/>
  </r>
  <r>
    <x v="6"/>
    <s v="65-74"/>
    <x v="1"/>
    <s v="F"/>
    <s v="I00-I99"/>
    <n v="47"/>
    <x v="8"/>
  </r>
  <r>
    <x v="6"/>
    <s v="65-74"/>
    <x v="1"/>
    <s v="F"/>
    <s v="J00-J99"/>
    <n v="26"/>
    <x v="4"/>
  </r>
  <r>
    <x v="6"/>
    <s v="65-74"/>
    <x v="1"/>
    <s v="F"/>
    <s v="K00-K93"/>
    <n v="6"/>
    <x v="9"/>
  </r>
  <r>
    <x v="6"/>
    <s v="65-74"/>
    <x v="1"/>
    <s v="F"/>
    <s v="L00-L99"/>
    <n v="1"/>
    <x v="5"/>
  </r>
  <r>
    <x v="6"/>
    <s v="65-74"/>
    <x v="1"/>
    <s v="F"/>
    <s v="N00-N99"/>
    <n v="6"/>
    <x v="11"/>
  </r>
  <r>
    <x v="6"/>
    <s v="65-74"/>
    <x v="1"/>
    <s v="F"/>
    <s v="R00-R99"/>
    <n v="13"/>
    <x v="5"/>
  </r>
  <r>
    <x v="6"/>
    <s v="65-74"/>
    <x v="1"/>
    <s v="F"/>
    <s v="V01-Y98"/>
    <n v="10"/>
    <x v="6"/>
  </r>
  <r>
    <x v="6"/>
    <s v="65-74"/>
    <x v="1"/>
    <s v="M"/>
    <s v="A00-B99"/>
    <n v="10"/>
    <x v="0"/>
  </r>
  <r>
    <x v="6"/>
    <s v="65-74"/>
    <x v="1"/>
    <s v="M"/>
    <s v="C00-D48"/>
    <n v="114"/>
    <x v="1"/>
  </r>
  <r>
    <x v="6"/>
    <s v="65-74"/>
    <x v="1"/>
    <s v="M"/>
    <s v="D50-D89"/>
    <n v="1"/>
    <x v="5"/>
  </r>
  <r>
    <x v="6"/>
    <s v="65-74"/>
    <x v="1"/>
    <s v="M"/>
    <s v="E00-E90"/>
    <n v="7"/>
    <x v="2"/>
  </r>
  <r>
    <x v="6"/>
    <s v="65-74"/>
    <x v="1"/>
    <s v="M"/>
    <s v="F00-F99"/>
    <n v="12"/>
    <x v="10"/>
  </r>
  <r>
    <x v="6"/>
    <s v="65-74"/>
    <x v="1"/>
    <s v="M"/>
    <s v="G00-G99"/>
    <n v="9"/>
    <x v="3"/>
  </r>
  <r>
    <x v="6"/>
    <s v="65-74"/>
    <x v="1"/>
    <s v="M"/>
    <s v="I00-I99"/>
    <n v="99"/>
    <x v="8"/>
  </r>
  <r>
    <x v="6"/>
    <s v="65-74"/>
    <x v="1"/>
    <s v="M"/>
    <s v="J00-J99"/>
    <n v="39"/>
    <x v="4"/>
  </r>
  <r>
    <x v="6"/>
    <s v="65-74"/>
    <x v="1"/>
    <s v="M"/>
    <s v="K00-K93"/>
    <n v="20"/>
    <x v="9"/>
  </r>
  <r>
    <x v="6"/>
    <s v="65-74"/>
    <x v="1"/>
    <s v="M"/>
    <s v="L00-L99"/>
    <n v="1"/>
    <x v="5"/>
  </r>
  <r>
    <x v="6"/>
    <s v="65-74"/>
    <x v="1"/>
    <s v="M"/>
    <s v="N00-N99"/>
    <n v="4"/>
    <x v="11"/>
  </r>
  <r>
    <x v="6"/>
    <s v="65-74"/>
    <x v="1"/>
    <s v="M"/>
    <s v="R00-R99"/>
    <n v="20"/>
    <x v="5"/>
  </r>
  <r>
    <x v="6"/>
    <s v="65-74"/>
    <x v="1"/>
    <s v="M"/>
    <s v="V01-Y98"/>
    <n v="17"/>
    <x v="6"/>
  </r>
  <r>
    <x v="6"/>
    <s v="75-84"/>
    <x v="1"/>
    <s v="F"/>
    <s v="A00-B99"/>
    <n v="13"/>
    <x v="0"/>
  </r>
  <r>
    <x v="6"/>
    <s v="75-84"/>
    <x v="1"/>
    <s v="F"/>
    <s v="C00-D48"/>
    <n v="128"/>
    <x v="1"/>
  </r>
  <r>
    <x v="6"/>
    <s v="75-84"/>
    <x v="1"/>
    <s v="F"/>
    <s v="E00-E90"/>
    <n v="16"/>
    <x v="2"/>
  </r>
  <r>
    <x v="6"/>
    <s v="75-84"/>
    <x v="1"/>
    <s v="F"/>
    <s v="F00-F99"/>
    <n v="15"/>
    <x v="10"/>
  </r>
  <r>
    <x v="6"/>
    <s v="75-84"/>
    <x v="1"/>
    <s v="F"/>
    <s v="G00-G99"/>
    <n v="45"/>
    <x v="3"/>
  </r>
  <r>
    <x v="6"/>
    <s v="75-84"/>
    <x v="1"/>
    <s v="F"/>
    <s v="I00-I99"/>
    <n v="175"/>
    <x v="8"/>
  </r>
  <r>
    <x v="6"/>
    <s v="75-84"/>
    <x v="1"/>
    <s v="F"/>
    <s v="J00-J99"/>
    <n v="75"/>
    <x v="4"/>
  </r>
  <r>
    <x v="6"/>
    <s v="75-84"/>
    <x v="1"/>
    <s v="F"/>
    <s v="K00-K93"/>
    <n v="21"/>
    <x v="9"/>
  </r>
  <r>
    <x v="6"/>
    <s v="75-84"/>
    <x v="1"/>
    <s v="F"/>
    <s v="L00-L99"/>
    <n v="4"/>
    <x v="5"/>
  </r>
  <r>
    <x v="6"/>
    <s v="75-84"/>
    <x v="1"/>
    <s v="F"/>
    <s v="M00-M99"/>
    <n v="2"/>
    <x v="5"/>
  </r>
  <r>
    <x v="6"/>
    <s v="75-84"/>
    <x v="1"/>
    <s v="F"/>
    <s v="N00-N99"/>
    <n v="22"/>
    <x v="11"/>
  </r>
  <r>
    <x v="6"/>
    <s v="75-84"/>
    <x v="1"/>
    <s v="F"/>
    <s v="Q00-Q99"/>
    <n v="2"/>
    <x v="5"/>
  </r>
  <r>
    <x v="6"/>
    <s v="75-84"/>
    <x v="1"/>
    <s v="F"/>
    <s v="R00-R99"/>
    <n v="26"/>
    <x v="5"/>
  </r>
  <r>
    <x v="6"/>
    <s v="75-84"/>
    <x v="1"/>
    <s v="F"/>
    <s v="V01-Y98"/>
    <n v="27"/>
    <x v="6"/>
  </r>
  <r>
    <x v="6"/>
    <s v="75-84"/>
    <x v="1"/>
    <s v="M"/>
    <s v="A00-B99"/>
    <n v="15"/>
    <x v="0"/>
  </r>
  <r>
    <x v="6"/>
    <s v="75-84"/>
    <x v="1"/>
    <s v="M"/>
    <s v="C00-D48"/>
    <n v="133"/>
    <x v="1"/>
  </r>
  <r>
    <x v="6"/>
    <s v="75-84"/>
    <x v="1"/>
    <s v="M"/>
    <s v="D50-D89"/>
    <n v="3"/>
    <x v="5"/>
  </r>
  <r>
    <x v="6"/>
    <s v="75-84"/>
    <x v="1"/>
    <s v="M"/>
    <s v="E00-E90"/>
    <n v="13"/>
    <x v="2"/>
  </r>
  <r>
    <x v="6"/>
    <s v="75-84"/>
    <x v="1"/>
    <s v="M"/>
    <s v="F00-F99"/>
    <n v="19"/>
    <x v="10"/>
  </r>
  <r>
    <x v="6"/>
    <s v="75-84"/>
    <x v="1"/>
    <s v="M"/>
    <s v="G00-G99"/>
    <n v="29"/>
    <x v="3"/>
  </r>
  <r>
    <x v="6"/>
    <s v="75-84"/>
    <x v="1"/>
    <s v="M"/>
    <s v="I00-I99"/>
    <n v="138"/>
    <x v="8"/>
  </r>
  <r>
    <x v="6"/>
    <s v="75-84"/>
    <x v="1"/>
    <s v="M"/>
    <s v="J00-J99"/>
    <n v="86"/>
    <x v="4"/>
  </r>
  <r>
    <x v="6"/>
    <s v="75-84"/>
    <x v="1"/>
    <s v="M"/>
    <s v="K00-K93"/>
    <n v="24"/>
    <x v="9"/>
  </r>
  <r>
    <x v="6"/>
    <s v="75-84"/>
    <x v="1"/>
    <s v="M"/>
    <s v="L00-L99"/>
    <n v="1"/>
    <x v="5"/>
  </r>
  <r>
    <x v="6"/>
    <s v="75-84"/>
    <x v="1"/>
    <s v="M"/>
    <s v="M00-M99"/>
    <n v="5"/>
    <x v="5"/>
  </r>
  <r>
    <x v="6"/>
    <s v="75-84"/>
    <x v="1"/>
    <s v="M"/>
    <s v="N00-N99"/>
    <n v="15"/>
    <x v="11"/>
  </r>
  <r>
    <x v="6"/>
    <s v="75-84"/>
    <x v="1"/>
    <s v="M"/>
    <s v="R00-R99"/>
    <n v="20"/>
    <x v="5"/>
  </r>
  <r>
    <x v="6"/>
    <s v="75-84"/>
    <x v="1"/>
    <s v="M"/>
    <s v="V01-Y98"/>
    <n v="21"/>
    <x v="6"/>
  </r>
  <r>
    <x v="6"/>
    <s v="85+"/>
    <x v="1"/>
    <s v="F"/>
    <s v="A00-B99"/>
    <n v="30"/>
    <x v="0"/>
  </r>
  <r>
    <x v="6"/>
    <s v="85+"/>
    <x v="1"/>
    <s v="F"/>
    <s v="C00-D48"/>
    <n v="96"/>
    <x v="1"/>
  </r>
  <r>
    <x v="6"/>
    <s v="85+"/>
    <x v="1"/>
    <s v="F"/>
    <s v="D50-D89"/>
    <n v="4"/>
    <x v="5"/>
  </r>
  <r>
    <x v="6"/>
    <s v="85+"/>
    <x v="1"/>
    <s v="F"/>
    <s v="E00-E90"/>
    <n v="31"/>
    <x v="2"/>
  </r>
  <r>
    <x v="6"/>
    <s v="85+"/>
    <x v="1"/>
    <s v="F"/>
    <s v="F00-F99"/>
    <n v="61"/>
    <x v="10"/>
  </r>
  <r>
    <x v="6"/>
    <s v="85+"/>
    <x v="1"/>
    <s v="F"/>
    <s v="G00-G99"/>
    <n v="81"/>
    <x v="3"/>
  </r>
  <r>
    <x v="6"/>
    <s v="85+"/>
    <x v="1"/>
    <s v="F"/>
    <s v="I00-I99"/>
    <n v="361"/>
    <x v="8"/>
  </r>
  <r>
    <x v="6"/>
    <s v="85+"/>
    <x v="1"/>
    <s v="F"/>
    <s v="J00-J99"/>
    <n v="124"/>
    <x v="4"/>
  </r>
  <r>
    <x v="6"/>
    <s v="85+"/>
    <x v="1"/>
    <s v="F"/>
    <s v="K00-K93"/>
    <n v="35"/>
    <x v="9"/>
  </r>
  <r>
    <x v="6"/>
    <s v="85+"/>
    <x v="1"/>
    <s v="F"/>
    <s v="L00-L99"/>
    <n v="1"/>
    <x v="5"/>
  </r>
  <r>
    <x v="6"/>
    <s v="85+"/>
    <x v="1"/>
    <s v="F"/>
    <s v="M00-M99"/>
    <n v="9"/>
    <x v="5"/>
  </r>
  <r>
    <x v="6"/>
    <s v="85+"/>
    <x v="1"/>
    <s v="F"/>
    <s v="N00-N99"/>
    <n v="44"/>
    <x v="11"/>
  </r>
  <r>
    <x v="6"/>
    <s v="85+"/>
    <x v="1"/>
    <s v="F"/>
    <s v="R00-R99"/>
    <n v="77"/>
    <x v="5"/>
  </r>
  <r>
    <x v="6"/>
    <s v="85+"/>
    <x v="1"/>
    <s v="F"/>
    <s v="V01-Y98"/>
    <n v="60"/>
    <x v="6"/>
  </r>
  <r>
    <x v="6"/>
    <s v="85+"/>
    <x v="1"/>
    <s v="M"/>
    <s v="A00-B99"/>
    <n v="20"/>
    <x v="0"/>
  </r>
  <r>
    <x v="6"/>
    <s v="85+"/>
    <x v="1"/>
    <s v="M"/>
    <s v="C00-D48"/>
    <n v="90"/>
    <x v="1"/>
  </r>
  <r>
    <x v="6"/>
    <s v="85+"/>
    <x v="1"/>
    <s v="M"/>
    <s v="D50-D89"/>
    <n v="3"/>
    <x v="5"/>
  </r>
  <r>
    <x v="6"/>
    <s v="85+"/>
    <x v="1"/>
    <s v="M"/>
    <s v="E00-E90"/>
    <n v="15"/>
    <x v="2"/>
  </r>
  <r>
    <x v="6"/>
    <s v="85+"/>
    <x v="1"/>
    <s v="M"/>
    <s v="F00-F99"/>
    <n v="23"/>
    <x v="10"/>
  </r>
  <r>
    <x v="6"/>
    <s v="85+"/>
    <x v="1"/>
    <s v="M"/>
    <s v="G00-G99"/>
    <n v="32"/>
    <x v="3"/>
  </r>
  <r>
    <x v="6"/>
    <s v="85+"/>
    <x v="1"/>
    <s v="M"/>
    <s v="I00-I99"/>
    <n v="151"/>
    <x v="8"/>
  </r>
  <r>
    <x v="6"/>
    <s v="85+"/>
    <x v="1"/>
    <s v="M"/>
    <s v="J00-J99"/>
    <n v="95"/>
    <x v="4"/>
  </r>
  <r>
    <x v="6"/>
    <s v="85+"/>
    <x v="1"/>
    <s v="M"/>
    <s v="K00-K93"/>
    <n v="9"/>
    <x v="9"/>
  </r>
  <r>
    <x v="6"/>
    <s v="85+"/>
    <x v="1"/>
    <s v="M"/>
    <s v="M00-M99"/>
    <n v="3"/>
    <x v="5"/>
  </r>
  <r>
    <x v="6"/>
    <s v="85+"/>
    <x v="1"/>
    <s v="M"/>
    <s v="N00-N99"/>
    <n v="25"/>
    <x v="11"/>
  </r>
  <r>
    <x v="6"/>
    <s v="85+"/>
    <x v="1"/>
    <s v="M"/>
    <s v="R00-R99"/>
    <n v="21"/>
    <x v="5"/>
  </r>
  <r>
    <x v="6"/>
    <s v="85+"/>
    <x v="1"/>
    <s v="M"/>
    <s v="V01-Y98"/>
    <n v="31"/>
    <x v="6"/>
  </r>
  <r>
    <x v="7"/>
    <s v="0-24"/>
    <x v="0"/>
    <s v="F"/>
    <s v="E00-E90"/>
    <n v="1"/>
    <x v="2"/>
  </r>
  <r>
    <x v="7"/>
    <s v="0-24"/>
    <x v="0"/>
    <s v="F"/>
    <s v="I00-I99"/>
    <n v="1"/>
    <x v="8"/>
  </r>
  <r>
    <x v="7"/>
    <s v="0-24"/>
    <x v="0"/>
    <s v="F"/>
    <s v="P00-P96"/>
    <n v="2"/>
    <x v="5"/>
  </r>
  <r>
    <x v="7"/>
    <s v="0-24"/>
    <x v="0"/>
    <s v="F"/>
    <s v="V01-Y98"/>
    <n v="1"/>
    <x v="6"/>
  </r>
  <r>
    <x v="7"/>
    <s v="0-24"/>
    <x v="0"/>
    <s v="M"/>
    <s v="A00-B99"/>
    <n v="1"/>
    <x v="0"/>
  </r>
  <r>
    <x v="7"/>
    <s v="0-24"/>
    <x v="0"/>
    <s v="M"/>
    <s v="C00-D48"/>
    <n v="1"/>
    <x v="1"/>
  </r>
  <r>
    <x v="7"/>
    <s v="0-24"/>
    <x v="0"/>
    <s v="M"/>
    <s v="G00-G99"/>
    <n v="2"/>
    <x v="3"/>
  </r>
  <r>
    <x v="7"/>
    <s v="0-24"/>
    <x v="0"/>
    <s v="M"/>
    <s v="I00-I99"/>
    <n v="1"/>
    <x v="8"/>
  </r>
  <r>
    <x v="7"/>
    <s v="0-24"/>
    <x v="0"/>
    <s v="M"/>
    <s v="J00-J99"/>
    <n v="1"/>
    <x v="4"/>
  </r>
  <r>
    <x v="7"/>
    <s v="0-24"/>
    <x v="0"/>
    <s v="M"/>
    <s v="P00-P96"/>
    <n v="2"/>
    <x v="5"/>
  </r>
  <r>
    <x v="7"/>
    <s v="0-24"/>
    <x v="0"/>
    <s v="M"/>
    <s v="R00-R99"/>
    <n v="1"/>
    <x v="5"/>
  </r>
  <r>
    <x v="7"/>
    <s v="0-24"/>
    <x v="0"/>
    <s v="M"/>
    <s v="V01-Y98"/>
    <n v="6"/>
    <x v="6"/>
  </r>
  <r>
    <x v="7"/>
    <s v="25-44"/>
    <x v="0"/>
    <s v="F"/>
    <s v="A00-B99"/>
    <n v="1"/>
    <x v="0"/>
  </r>
  <r>
    <x v="7"/>
    <s v="25-44"/>
    <x v="0"/>
    <s v="F"/>
    <s v="C00-D48"/>
    <n v="9"/>
    <x v="1"/>
  </r>
  <r>
    <x v="7"/>
    <s v="25-44"/>
    <x v="0"/>
    <s v="F"/>
    <s v="G00-G99"/>
    <n v="3"/>
    <x v="3"/>
  </r>
  <r>
    <x v="7"/>
    <s v="25-44"/>
    <x v="0"/>
    <s v="F"/>
    <s v="I00-I99"/>
    <n v="3"/>
    <x v="8"/>
  </r>
  <r>
    <x v="7"/>
    <s v="25-44"/>
    <x v="0"/>
    <s v="F"/>
    <s v="J00-J99"/>
    <n v="2"/>
    <x v="4"/>
  </r>
  <r>
    <x v="7"/>
    <s v="25-44"/>
    <x v="0"/>
    <s v="F"/>
    <s v="K00-K93"/>
    <n v="1"/>
    <x v="9"/>
  </r>
  <r>
    <x v="7"/>
    <s v="25-44"/>
    <x v="0"/>
    <s v="F"/>
    <s v="O00-O99"/>
    <n v="1"/>
    <x v="5"/>
  </r>
  <r>
    <x v="7"/>
    <s v="25-44"/>
    <x v="0"/>
    <s v="F"/>
    <s v="R00-R99"/>
    <n v="3"/>
    <x v="5"/>
  </r>
  <r>
    <x v="7"/>
    <s v="25-44"/>
    <x v="0"/>
    <s v="F"/>
    <s v="V01-Y98"/>
    <n v="14"/>
    <x v="6"/>
  </r>
  <r>
    <x v="7"/>
    <s v="25-44"/>
    <x v="0"/>
    <s v="M"/>
    <s v="A00-B99"/>
    <n v="1"/>
    <x v="0"/>
  </r>
  <r>
    <x v="7"/>
    <s v="25-44"/>
    <x v="0"/>
    <s v="M"/>
    <s v="C00-D48"/>
    <n v="13"/>
    <x v="1"/>
  </r>
  <r>
    <x v="7"/>
    <s v="25-44"/>
    <x v="0"/>
    <s v="M"/>
    <s v="D50-D89"/>
    <n v="2"/>
    <x v="5"/>
  </r>
  <r>
    <x v="7"/>
    <s v="25-44"/>
    <x v="0"/>
    <s v="M"/>
    <s v="F00-F99"/>
    <n v="6"/>
    <x v="10"/>
  </r>
  <r>
    <x v="7"/>
    <s v="25-44"/>
    <x v="0"/>
    <s v="M"/>
    <s v="G00-G99"/>
    <n v="1"/>
    <x v="3"/>
  </r>
  <r>
    <x v="7"/>
    <s v="25-44"/>
    <x v="0"/>
    <s v="M"/>
    <s v="I00-I99"/>
    <n v="7"/>
    <x v="8"/>
  </r>
  <r>
    <x v="7"/>
    <s v="25-44"/>
    <x v="0"/>
    <s v="M"/>
    <s v="J00-J99"/>
    <n v="3"/>
    <x v="4"/>
  </r>
  <r>
    <x v="7"/>
    <s v="25-44"/>
    <x v="0"/>
    <s v="M"/>
    <s v="K00-K93"/>
    <n v="4"/>
    <x v="9"/>
  </r>
  <r>
    <x v="7"/>
    <s v="25-44"/>
    <x v="0"/>
    <s v="M"/>
    <s v="R00-R99"/>
    <n v="4"/>
    <x v="5"/>
  </r>
  <r>
    <x v="7"/>
    <s v="25-44"/>
    <x v="0"/>
    <s v="M"/>
    <s v="V01-Y98"/>
    <n v="20"/>
    <x v="6"/>
  </r>
  <r>
    <x v="7"/>
    <s v="45-64"/>
    <x v="0"/>
    <s v="F"/>
    <s v="A00-B99"/>
    <n v="2"/>
    <x v="0"/>
  </r>
  <r>
    <x v="7"/>
    <s v="45-64"/>
    <x v="0"/>
    <s v="F"/>
    <s v="C00-D48"/>
    <n v="84"/>
    <x v="1"/>
  </r>
  <r>
    <x v="7"/>
    <s v="45-64"/>
    <x v="0"/>
    <s v="F"/>
    <s v="D50-D89"/>
    <n v="2"/>
    <x v="5"/>
  </r>
  <r>
    <x v="7"/>
    <s v="45-64"/>
    <x v="0"/>
    <s v="F"/>
    <s v="E00-E90"/>
    <n v="6"/>
    <x v="2"/>
  </r>
  <r>
    <x v="7"/>
    <s v="45-64"/>
    <x v="0"/>
    <s v="F"/>
    <s v="F00-F99"/>
    <n v="6"/>
    <x v="10"/>
  </r>
  <r>
    <x v="7"/>
    <s v="45-64"/>
    <x v="0"/>
    <s v="F"/>
    <s v="G00-G99"/>
    <n v="8"/>
    <x v="3"/>
  </r>
  <r>
    <x v="7"/>
    <s v="45-64"/>
    <x v="0"/>
    <s v="F"/>
    <s v="I00-I99"/>
    <n v="36"/>
    <x v="8"/>
  </r>
  <r>
    <x v="7"/>
    <s v="45-64"/>
    <x v="0"/>
    <s v="F"/>
    <s v="J00-J99"/>
    <n v="24"/>
    <x v="4"/>
  </r>
  <r>
    <x v="7"/>
    <s v="45-64"/>
    <x v="0"/>
    <s v="F"/>
    <s v="K00-K93"/>
    <n v="14"/>
    <x v="9"/>
  </r>
  <r>
    <x v="7"/>
    <s v="45-64"/>
    <x v="0"/>
    <s v="F"/>
    <s v="N00-N99"/>
    <n v="1"/>
    <x v="11"/>
  </r>
  <r>
    <x v="7"/>
    <s v="45-64"/>
    <x v="0"/>
    <s v="F"/>
    <s v="Q00-Q99"/>
    <n v="2"/>
    <x v="5"/>
  </r>
  <r>
    <x v="7"/>
    <s v="45-64"/>
    <x v="0"/>
    <s v="F"/>
    <s v="R00-R99"/>
    <n v="15"/>
    <x v="5"/>
  </r>
  <r>
    <x v="7"/>
    <s v="45-64"/>
    <x v="0"/>
    <s v="F"/>
    <s v="V01-Y98"/>
    <n v="29"/>
    <x v="6"/>
  </r>
  <r>
    <x v="7"/>
    <s v="45-64"/>
    <x v="0"/>
    <s v="M"/>
    <s v="A00-B99"/>
    <n v="3"/>
    <x v="0"/>
  </r>
  <r>
    <x v="7"/>
    <s v="45-64"/>
    <x v="0"/>
    <s v="M"/>
    <s v="C00-D48"/>
    <n v="110"/>
    <x v="1"/>
  </r>
  <r>
    <x v="7"/>
    <s v="45-64"/>
    <x v="0"/>
    <s v="M"/>
    <s v="D50-D89"/>
    <n v="1"/>
    <x v="5"/>
  </r>
  <r>
    <x v="7"/>
    <s v="45-64"/>
    <x v="0"/>
    <s v="M"/>
    <s v="E00-E90"/>
    <n v="11"/>
    <x v="2"/>
  </r>
  <r>
    <x v="7"/>
    <s v="45-64"/>
    <x v="0"/>
    <s v="M"/>
    <s v="F00-F99"/>
    <n v="11"/>
    <x v="10"/>
  </r>
  <r>
    <x v="7"/>
    <s v="45-64"/>
    <x v="0"/>
    <s v="M"/>
    <s v="G00-G99"/>
    <n v="8"/>
    <x v="3"/>
  </r>
  <r>
    <x v="7"/>
    <s v="45-64"/>
    <x v="0"/>
    <s v="M"/>
    <s v="I00-I99"/>
    <n v="60"/>
    <x v="8"/>
  </r>
  <r>
    <x v="7"/>
    <s v="45-64"/>
    <x v="0"/>
    <s v="M"/>
    <s v="J00-J99"/>
    <n v="27"/>
    <x v="4"/>
  </r>
  <r>
    <x v="7"/>
    <s v="45-64"/>
    <x v="0"/>
    <s v="M"/>
    <s v="K00-K93"/>
    <n v="26"/>
    <x v="9"/>
  </r>
  <r>
    <x v="7"/>
    <s v="45-64"/>
    <x v="0"/>
    <s v="M"/>
    <s v="M00-M99"/>
    <n v="1"/>
    <x v="5"/>
  </r>
  <r>
    <x v="7"/>
    <s v="45-64"/>
    <x v="0"/>
    <s v="M"/>
    <s v="N00-N99"/>
    <n v="3"/>
    <x v="11"/>
  </r>
  <r>
    <x v="7"/>
    <s v="45-64"/>
    <x v="0"/>
    <s v="M"/>
    <s v="Q00-Q99"/>
    <n v="1"/>
    <x v="5"/>
  </r>
  <r>
    <x v="7"/>
    <s v="45-64"/>
    <x v="0"/>
    <s v="M"/>
    <s v="R00-R99"/>
    <n v="30"/>
    <x v="5"/>
  </r>
  <r>
    <x v="7"/>
    <s v="45-64"/>
    <x v="0"/>
    <s v="M"/>
    <s v="V01-Y98"/>
    <n v="28"/>
    <x v="6"/>
  </r>
  <r>
    <x v="7"/>
    <s v="65-74"/>
    <x v="1"/>
    <s v="F"/>
    <s v="A00-B99"/>
    <n v="7"/>
    <x v="0"/>
  </r>
  <r>
    <x v="7"/>
    <s v="65-74"/>
    <x v="1"/>
    <s v="F"/>
    <s v="C00-D48"/>
    <n v="68"/>
    <x v="1"/>
  </r>
  <r>
    <x v="7"/>
    <s v="65-74"/>
    <x v="1"/>
    <s v="F"/>
    <s v="D50-D89"/>
    <n v="2"/>
    <x v="5"/>
  </r>
  <r>
    <x v="7"/>
    <s v="65-74"/>
    <x v="1"/>
    <s v="F"/>
    <s v="E00-E90"/>
    <n v="7"/>
    <x v="2"/>
  </r>
  <r>
    <x v="7"/>
    <s v="65-74"/>
    <x v="1"/>
    <s v="F"/>
    <s v="F00-F99"/>
    <n v="4"/>
    <x v="10"/>
  </r>
  <r>
    <x v="7"/>
    <s v="65-74"/>
    <x v="1"/>
    <s v="F"/>
    <s v="G00-G99"/>
    <n v="12"/>
    <x v="3"/>
  </r>
  <r>
    <x v="7"/>
    <s v="65-74"/>
    <x v="1"/>
    <s v="F"/>
    <s v="I00-I99"/>
    <n v="43"/>
    <x v="8"/>
  </r>
  <r>
    <x v="7"/>
    <s v="65-74"/>
    <x v="1"/>
    <s v="F"/>
    <s v="J00-J99"/>
    <n v="20"/>
    <x v="4"/>
  </r>
  <r>
    <x v="7"/>
    <s v="65-74"/>
    <x v="1"/>
    <s v="F"/>
    <s v="K00-K93"/>
    <n v="11"/>
    <x v="9"/>
  </r>
  <r>
    <x v="7"/>
    <s v="65-74"/>
    <x v="1"/>
    <s v="F"/>
    <s v="N00-N99"/>
    <n v="5"/>
    <x v="11"/>
  </r>
  <r>
    <x v="7"/>
    <s v="65-74"/>
    <x v="1"/>
    <s v="F"/>
    <s v="Q00-Q99"/>
    <n v="1"/>
    <x v="5"/>
  </r>
  <r>
    <x v="7"/>
    <s v="65-74"/>
    <x v="1"/>
    <s v="F"/>
    <s v="R00-R99"/>
    <n v="10"/>
    <x v="5"/>
  </r>
  <r>
    <x v="7"/>
    <s v="65-74"/>
    <x v="1"/>
    <s v="F"/>
    <s v="V01-Y98"/>
    <n v="9"/>
    <x v="6"/>
  </r>
  <r>
    <x v="7"/>
    <s v="65-74"/>
    <x v="1"/>
    <s v="M"/>
    <s v="A00-B99"/>
    <n v="8"/>
    <x v="0"/>
  </r>
  <r>
    <x v="7"/>
    <s v="65-74"/>
    <x v="1"/>
    <s v="M"/>
    <s v="C00-D48"/>
    <n v="146"/>
    <x v="1"/>
  </r>
  <r>
    <x v="7"/>
    <s v="65-74"/>
    <x v="1"/>
    <s v="M"/>
    <s v="D50-D89"/>
    <n v="1"/>
    <x v="5"/>
  </r>
  <r>
    <x v="7"/>
    <s v="65-74"/>
    <x v="1"/>
    <s v="M"/>
    <s v="E00-E90"/>
    <n v="11"/>
    <x v="2"/>
  </r>
  <r>
    <x v="7"/>
    <s v="65-74"/>
    <x v="1"/>
    <s v="M"/>
    <s v="F00-F99"/>
    <n v="9"/>
    <x v="10"/>
  </r>
  <r>
    <x v="7"/>
    <s v="65-74"/>
    <x v="1"/>
    <s v="M"/>
    <s v="G00-G99"/>
    <n v="9"/>
    <x v="3"/>
  </r>
  <r>
    <x v="7"/>
    <s v="65-74"/>
    <x v="1"/>
    <s v="M"/>
    <s v="I00-I99"/>
    <n v="84"/>
    <x v="8"/>
  </r>
  <r>
    <x v="7"/>
    <s v="65-74"/>
    <x v="1"/>
    <s v="M"/>
    <s v="J00-J99"/>
    <n v="35"/>
    <x v="4"/>
  </r>
  <r>
    <x v="7"/>
    <s v="65-74"/>
    <x v="1"/>
    <s v="M"/>
    <s v="K00-K93"/>
    <n v="21"/>
    <x v="9"/>
  </r>
  <r>
    <x v="7"/>
    <s v="65-74"/>
    <x v="1"/>
    <s v="M"/>
    <s v="L00-L99"/>
    <n v="2"/>
    <x v="5"/>
  </r>
  <r>
    <x v="7"/>
    <s v="65-74"/>
    <x v="1"/>
    <s v="M"/>
    <s v="M00-M99"/>
    <n v="2"/>
    <x v="5"/>
  </r>
  <r>
    <x v="7"/>
    <s v="65-74"/>
    <x v="1"/>
    <s v="M"/>
    <s v="N00-N99"/>
    <n v="4"/>
    <x v="11"/>
  </r>
  <r>
    <x v="7"/>
    <s v="65-74"/>
    <x v="1"/>
    <s v="M"/>
    <s v="R00-R99"/>
    <n v="17"/>
    <x v="5"/>
  </r>
  <r>
    <x v="7"/>
    <s v="65-74"/>
    <x v="1"/>
    <s v="M"/>
    <s v="V01-Y98"/>
    <n v="21"/>
    <x v="6"/>
  </r>
  <r>
    <x v="7"/>
    <s v="75-84"/>
    <x v="1"/>
    <s v="F"/>
    <s v="A00-B99"/>
    <n v="23"/>
    <x v="0"/>
  </r>
  <r>
    <x v="7"/>
    <s v="75-84"/>
    <x v="1"/>
    <s v="F"/>
    <s v="C00-D48"/>
    <n v="128"/>
    <x v="1"/>
  </r>
  <r>
    <x v="7"/>
    <s v="75-84"/>
    <x v="1"/>
    <s v="F"/>
    <s v="D50-D89"/>
    <n v="3"/>
    <x v="5"/>
  </r>
  <r>
    <x v="7"/>
    <s v="75-84"/>
    <x v="1"/>
    <s v="F"/>
    <s v="E00-E90"/>
    <n v="13"/>
    <x v="2"/>
  </r>
  <r>
    <x v="7"/>
    <s v="75-84"/>
    <x v="1"/>
    <s v="F"/>
    <s v="F00-F99"/>
    <n v="16"/>
    <x v="10"/>
  </r>
  <r>
    <x v="7"/>
    <s v="75-84"/>
    <x v="1"/>
    <s v="F"/>
    <s v="G00-G99"/>
    <n v="33"/>
    <x v="3"/>
  </r>
  <r>
    <x v="7"/>
    <s v="75-84"/>
    <x v="1"/>
    <s v="F"/>
    <s v="I00-I99"/>
    <n v="128"/>
    <x v="8"/>
  </r>
  <r>
    <x v="7"/>
    <s v="75-84"/>
    <x v="1"/>
    <s v="F"/>
    <s v="J00-J99"/>
    <n v="48"/>
    <x v="4"/>
  </r>
  <r>
    <x v="7"/>
    <s v="75-84"/>
    <x v="1"/>
    <s v="F"/>
    <s v="K00-K93"/>
    <n v="25"/>
    <x v="9"/>
  </r>
  <r>
    <x v="7"/>
    <s v="75-84"/>
    <x v="1"/>
    <s v="F"/>
    <s v="L00-L99"/>
    <n v="4"/>
    <x v="5"/>
  </r>
  <r>
    <x v="7"/>
    <s v="75-84"/>
    <x v="1"/>
    <s v="F"/>
    <s v="M00-M99"/>
    <n v="8"/>
    <x v="5"/>
  </r>
  <r>
    <x v="7"/>
    <s v="75-84"/>
    <x v="1"/>
    <s v="F"/>
    <s v="N00-N99"/>
    <n v="19"/>
    <x v="11"/>
  </r>
  <r>
    <x v="7"/>
    <s v="75-84"/>
    <x v="1"/>
    <s v="F"/>
    <s v="R00-R99"/>
    <n v="23"/>
    <x v="5"/>
  </r>
  <r>
    <x v="7"/>
    <s v="75-84"/>
    <x v="1"/>
    <s v="F"/>
    <s v="V01-Y98"/>
    <n v="14"/>
    <x v="6"/>
  </r>
  <r>
    <x v="7"/>
    <s v="75-84"/>
    <x v="1"/>
    <s v="M"/>
    <s v="A00-B99"/>
    <n v="17"/>
    <x v="0"/>
  </r>
  <r>
    <x v="7"/>
    <s v="75-84"/>
    <x v="1"/>
    <s v="M"/>
    <s v="C00-D48"/>
    <n v="128"/>
    <x v="1"/>
  </r>
  <r>
    <x v="7"/>
    <s v="75-84"/>
    <x v="1"/>
    <s v="M"/>
    <s v="D50-D89"/>
    <n v="1"/>
    <x v="5"/>
  </r>
  <r>
    <x v="7"/>
    <s v="75-84"/>
    <x v="1"/>
    <s v="M"/>
    <s v="E00-E90"/>
    <n v="11"/>
    <x v="2"/>
  </r>
  <r>
    <x v="7"/>
    <s v="75-84"/>
    <x v="1"/>
    <s v="M"/>
    <s v="F00-F99"/>
    <n v="13"/>
    <x v="10"/>
  </r>
  <r>
    <x v="7"/>
    <s v="75-84"/>
    <x v="1"/>
    <s v="M"/>
    <s v="G00-G99"/>
    <n v="25"/>
    <x v="3"/>
  </r>
  <r>
    <x v="7"/>
    <s v="75-84"/>
    <x v="1"/>
    <s v="M"/>
    <s v="I00-I99"/>
    <n v="133"/>
    <x v="8"/>
  </r>
  <r>
    <x v="7"/>
    <s v="75-84"/>
    <x v="1"/>
    <s v="M"/>
    <s v="J00-J99"/>
    <n v="75"/>
    <x v="4"/>
  </r>
  <r>
    <x v="7"/>
    <s v="75-84"/>
    <x v="1"/>
    <s v="M"/>
    <s v="K00-K93"/>
    <n v="19"/>
    <x v="9"/>
  </r>
  <r>
    <x v="7"/>
    <s v="75-84"/>
    <x v="1"/>
    <s v="M"/>
    <s v="L00-L99"/>
    <n v="3"/>
    <x v="5"/>
  </r>
  <r>
    <x v="7"/>
    <s v="75-84"/>
    <x v="1"/>
    <s v="M"/>
    <s v="M00-M99"/>
    <n v="2"/>
    <x v="5"/>
  </r>
  <r>
    <x v="7"/>
    <s v="75-84"/>
    <x v="1"/>
    <s v="M"/>
    <s v="N00-N99"/>
    <n v="17"/>
    <x v="11"/>
  </r>
  <r>
    <x v="7"/>
    <s v="75-84"/>
    <x v="1"/>
    <s v="M"/>
    <s v="R00-R99"/>
    <n v="27"/>
    <x v="5"/>
  </r>
  <r>
    <x v="7"/>
    <s v="75-84"/>
    <x v="1"/>
    <s v="M"/>
    <s v="V01-Y98"/>
    <n v="21"/>
    <x v="6"/>
  </r>
  <r>
    <x v="7"/>
    <s v="85+"/>
    <x v="1"/>
    <s v="F"/>
    <s v="A00-B99"/>
    <n v="27"/>
    <x v="0"/>
  </r>
  <r>
    <x v="7"/>
    <s v="85+"/>
    <x v="1"/>
    <s v="F"/>
    <s v="C00-D48"/>
    <n v="112"/>
    <x v="1"/>
  </r>
  <r>
    <x v="7"/>
    <s v="85+"/>
    <x v="1"/>
    <s v="F"/>
    <s v="D50-D89"/>
    <n v="7"/>
    <x v="5"/>
  </r>
  <r>
    <x v="7"/>
    <s v="85+"/>
    <x v="1"/>
    <s v="F"/>
    <s v="E00-E90"/>
    <n v="35"/>
    <x v="2"/>
  </r>
  <r>
    <x v="7"/>
    <s v="85+"/>
    <x v="1"/>
    <s v="F"/>
    <s v="F00-F99"/>
    <n v="53"/>
    <x v="10"/>
  </r>
  <r>
    <x v="7"/>
    <s v="85+"/>
    <x v="1"/>
    <s v="F"/>
    <s v="G00-G99"/>
    <n v="66"/>
    <x v="3"/>
  </r>
  <r>
    <x v="7"/>
    <s v="85+"/>
    <x v="1"/>
    <s v="F"/>
    <s v="I00-I99"/>
    <n v="294"/>
    <x v="8"/>
  </r>
  <r>
    <x v="7"/>
    <s v="85+"/>
    <x v="1"/>
    <s v="F"/>
    <s v="J00-J99"/>
    <n v="111"/>
    <x v="4"/>
  </r>
  <r>
    <x v="7"/>
    <s v="85+"/>
    <x v="1"/>
    <s v="F"/>
    <s v="K00-K93"/>
    <n v="34"/>
    <x v="9"/>
  </r>
  <r>
    <x v="7"/>
    <s v="85+"/>
    <x v="1"/>
    <s v="F"/>
    <s v="L00-L99"/>
    <n v="9"/>
    <x v="5"/>
  </r>
  <r>
    <x v="7"/>
    <s v="85+"/>
    <x v="1"/>
    <s v="F"/>
    <s v="M00-M99"/>
    <n v="7"/>
    <x v="5"/>
  </r>
  <r>
    <x v="7"/>
    <s v="85+"/>
    <x v="1"/>
    <s v="F"/>
    <s v="N00-N99"/>
    <n v="54"/>
    <x v="11"/>
  </r>
  <r>
    <x v="7"/>
    <s v="85+"/>
    <x v="1"/>
    <s v="F"/>
    <s v="Q00-Q99"/>
    <n v="1"/>
    <x v="5"/>
  </r>
  <r>
    <x v="7"/>
    <s v="85+"/>
    <x v="1"/>
    <s v="F"/>
    <s v="R00-R99"/>
    <n v="67"/>
    <x v="5"/>
  </r>
  <r>
    <x v="7"/>
    <s v="85+"/>
    <x v="1"/>
    <s v="F"/>
    <s v="V01-Y98"/>
    <n v="37"/>
    <x v="6"/>
  </r>
  <r>
    <x v="7"/>
    <s v="85+"/>
    <x v="1"/>
    <s v="M"/>
    <s v="A00-B99"/>
    <n v="9"/>
    <x v="0"/>
  </r>
  <r>
    <x v="7"/>
    <s v="85+"/>
    <x v="1"/>
    <s v="M"/>
    <s v="C00-D48"/>
    <n v="87"/>
    <x v="1"/>
  </r>
  <r>
    <x v="7"/>
    <s v="85+"/>
    <x v="1"/>
    <s v="M"/>
    <s v="D50-D89"/>
    <n v="2"/>
    <x v="5"/>
  </r>
  <r>
    <x v="7"/>
    <s v="85+"/>
    <x v="1"/>
    <s v="M"/>
    <s v="E00-E90"/>
    <n v="10"/>
    <x v="2"/>
  </r>
  <r>
    <x v="7"/>
    <s v="85+"/>
    <x v="1"/>
    <s v="M"/>
    <s v="F00-F99"/>
    <n v="20"/>
    <x v="10"/>
  </r>
  <r>
    <x v="7"/>
    <s v="85+"/>
    <x v="1"/>
    <s v="M"/>
    <s v="G00-G99"/>
    <n v="29"/>
    <x v="3"/>
  </r>
  <r>
    <x v="7"/>
    <s v="85+"/>
    <x v="1"/>
    <s v="M"/>
    <s v="I00-I99"/>
    <n v="148"/>
    <x v="8"/>
  </r>
  <r>
    <x v="7"/>
    <s v="85+"/>
    <x v="1"/>
    <s v="M"/>
    <s v="J00-J99"/>
    <n v="60"/>
    <x v="4"/>
  </r>
  <r>
    <x v="7"/>
    <s v="85+"/>
    <x v="1"/>
    <s v="M"/>
    <s v="K00-K93"/>
    <n v="15"/>
    <x v="9"/>
  </r>
  <r>
    <x v="7"/>
    <s v="85+"/>
    <x v="1"/>
    <s v="M"/>
    <s v="L00-L99"/>
    <n v="2"/>
    <x v="5"/>
  </r>
  <r>
    <x v="7"/>
    <s v="85+"/>
    <x v="1"/>
    <s v="M"/>
    <s v="M00-M99"/>
    <n v="2"/>
    <x v="5"/>
  </r>
  <r>
    <x v="7"/>
    <s v="85+"/>
    <x v="1"/>
    <s v="M"/>
    <s v="N00-N99"/>
    <n v="16"/>
    <x v="11"/>
  </r>
  <r>
    <x v="7"/>
    <s v="85+"/>
    <x v="1"/>
    <s v="M"/>
    <s v="R00-R99"/>
    <n v="33"/>
    <x v="5"/>
  </r>
  <r>
    <x v="7"/>
    <s v="85+"/>
    <x v="1"/>
    <s v="M"/>
    <s v="V01-Y98"/>
    <n v="24"/>
    <x v="6"/>
  </r>
  <r>
    <x v="8"/>
    <s v="0-24"/>
    <x v="0"/>
    <s v="F"/>
    <s v="C00-D48"/>
    <n v="1"/>
    <x v="1"/>
  </r>
  <r>
    <x v="8"/>
    <s v="0-24"/>
    <x v="0"/>
    <s v="F"/>
    <s v="P00-P96"/>
    <n v="1"/>
    <x v="5"/>
  </r>
  <r>
    <x v="8"/>
    <s v="0-24"/>
    <x v="0"/>
    <s v="F"/>
    <s v="Q00-Q99"/>
    <n v="1"/>
    <x v="5"/>
  </r>
  <r>
    <x v="8"/>
    <s v="0-24"/>
    <x v="0"/>
    <s v="F"/>
    <s v="R00-R99"/>
    <n v="5"/>
    <x v="5"/>
  </r>
  <r>
    <x v="8"/>
    <s v="0-24"/>
    <x v="0"/>
    <s v="F"/>
    <s v="V01-Y98"/>
    <n v="1"/>
    <x v="6"/>
  </r>
  <r>
    <x v="8"/>
    <s v="0-24"/>
    <x v="0"/>
    <s v="M"/>
    <s v="C00-D48"/>
    <n v="3"/>
    <x v="1"/>
  </r>
  <r>
    <x v="8"/>
    <s v="0-24"/>
    <x v="0"/>
    <s v="M"/>
    <s v="G00-G99"/>
    <n v="2"/>
    <x v="3"/>
  </r>
  <r>
    <x v="8"/>
    <s v="0-24"/>
    <x v="0"/>
    <s v="M"/>
    <s v="I00-I99"/>
    <n v="2"/>
    <x v="8"/>
  </r>
  <r>
    <x v="8"/>
    <s v="0-24"/>
    <x v="0"/>
    <s v="M"/>
    <s v="J00-J99"/>
    <n v="1"/>
    <x v="4"/>
  </r>
  <r>
    <x v="8"/>
    <s v="0-24"/>
    <x v="0"/>
    <s v="M"/>
    <s v="K00-K93"/>
    <n v="1"/>
    <x v="9"/>
  </r>
  <r>
    <x v="8"/>
    <s v="0-24"/>
    <x v="0"/>
    <s v="M"/>
    <s v="P00-P96"/>
    <n v="2"/>
    <x v="5"/>
  </r>
  <r>
    <x v="8"/>
    <s v="0-24"/>
    <x v="0"/>
    <s v="M"/>
    <s v="Q00-Q99"/>
    <n v="1"/>
    <x v="5"/>
  </r>
  <r>
    <x v="8"/>
    <s v="0-24"/>
    <x v="0"/>
    <s v="M"/>
    <s v="R00-R99"/>
    <n v="1"/>
    <x v="5"/>
  </r>
  <r>
    <x v="8"/>
    <s v="0-24"/>
    <x v="0"/>
    <s v="M"/>
    <s v="V01-Y98"/>
    <n v="5"/>
    <x v="6"/>
  </r>
  <r>
    <x v="8"/>
    <s v="25-44"/>
    <x v="0"/>
    <s v="F"/>
    <s v="C00-D48"/>
    <n v="6"/>
    <x v="1"/>
  </r>
  <r>
    <x v="8"/>
    <s v="25-44"/>
    <x v="0"/>
    <s v="F"/>
    <s v="G00-G99"/>
    <n v="3"/>
    <x v="3"/>
  </r>
  <r>
    <x v="8"/>
    <s v="25-44"/>
    <x v="0"/>
    <s v="F"/>
    <s v="I00-I99"/>
    <n v="7"/>
    <x v="8"/>
  </r>
  <r>
    <x v="8"/>
    <s v="25-44"/>
    <x v="0"/>
    <s v="F"/>
    <s v="J00-J99"/>
    <n v="1"/>
    <x v="4"/>
  </r>
  <r>
    <x v="8"/>
    <s v="25-44"/>
    <x v="0"/>
    <s v="F"/>
    <s v="K00-K93"/>
    <n v="2"/>
    <x v="9"/>
  </r>
  <r>
    <x v="8"/>
    <s v="25-44"/>
    <x v="0"/>
    <s v="F"/>
    <s v="R00-R99"/>
    <n v="3"/>
    <x v="5"/>
  </r>
  <r>
    <x v="8"/>
    <s v="25-44"/>
    <x v="0"/>
    <s v="F"/>
    <s v="V01-Y98"/>
    <n v="8"/>
    <x v="6"/>
  </r>
  <r>
    <x v="8"/>
    <s v="25-44"/>
    <x v="0"/>
    <s v="M"/>
    <s v="C00-D48"/>
    <n v="6"/>
    <x v="1"/>
  </r>
  <r>
    <x v="8"/>
    <s v="25-44"/>
    <x v="0"/>
    <s v="M"/>
    <s v="D50-D89"/>
    <n v="1"/>
    <x v="5"/>
  </r>
  <r>
    <x v="8"/>
    <s v="25-44"/>
    <x v="0"/>
    <s v="M"/>
    <s v="E00-E90"/>
    <n v="1"/>
    <x v="2"/>
  </r>
  <r>
    <x v="8"/>
    <s v="25-44"/>
    <x v="0"/>
    <s v="M"/>
    <s v="F00-F99"/>
    <n v="2"/>
    <x v="10"/>
  </r>
  <r>
    <x v="8"/>
    <s v="25-44"/>
    <x v="0"/>
    <s v="M"/>
    <s v="G00-G99"/>
    <n v="1"/>
    <x v="3"/>
  </r>
  <r>
    <x v="8"/>
    <s v="25-44"/>
    <x v="0"/>
    <s v="M"/>
    <s v="I00-I99"/>
    <n v="6"/>
    <x v="8"/>
  </r>
  <r>
    <x v="8"/>
    <s v="25-44"/>
    <x v="0"/>
    <s v="M"/>
    <s v="J00-J99"/>
    <n v="3"/>
    <x v="4"/>
  </r>
  <r>
    <x v="8"/>
    <s v="25-44"/>
    <x v="0"/>
    <s v="M"/>
    <s v="K00-K93"/>
    <n v="5"/>
    <x v="9"/>
  </r>
  <r>
    <x v="8"/>
    <s v="25-44"/>
    <x v="0"/>
    <s v="M"/>
    <s v="R00-R99"/>
    <n v="4"/>
    <x v="5"/>
  </r>
  <r>
    <x v="8"/>
    <s v="25-44"/>
    <x v="0"/>
    <s v="M"/>
    <s v="V01-Y98"/>
    <n v="20"/>
    <x v="6"/>
  </r>
  <r>
    <x v="8"/>
    <s v="45-64"/>
    <x v="0"/>
    <s v="F"/>
    <s v="A00-B99"/>
    <n v="3"/>
    <x v="0"/>
  </r>
  <r>
    <x v="8"/>
    <s v="45-64"/>
    <x v="0"/>
    <s v="F"/>
    <s v="C00-D48"/>
    <n v="89"/>
    <x v="1"/>
  </r>
  <r>
    <x v="8"/>
    <s v="45-64"/>
    <x v="0"/>
    <s v="F"/>
    <s v="D50-D89"/>
    <n v="2"/>
    <x v="5"/>
  </r>
  <r>
    <x v="8"/>
    <s v="45-64"/>
    <x v="0"/>
    <s v="F"/>
    <s v="E00-E90"/>
    <n v="4"/>
    <x v="2"/>
  </r>
  <r>
    <x v="8"/>
    <s v="45-64"/>
    <x v="0"/>
    <s v="F"/>
    <s v="F00-F99"/>
    <n v="4"/>
    <x v="10"/>
  </r>
  <r>
    <x v="8"/>
    <s v="45-64"/>
    <x v="0"/>
    <s v="F"/>
    <s v="G00-G99"/>
    <n v="3"/>
    <x v="3"/>
  </r>
  <r>
    <x v="8"/>
    <s v="45-64"/>
    <x v="0"/>
    <s v="F"/>
    <s v="H60-H95"/>
    <n v="1"/>
    <x v="5"/>
  </r>
  <r>
    <x v="8"/>
    <s v="45-64"/>
    <x v="0"/>
    <s v="F"/>
    <s v="I00-I99"/>
    <n v="35"/>
    <x v="8"/>
  </r>
  <r>
    <x v="8"/>
    <s v="45-64"/>
    <x v="0"/>
    <s v="F"/>
    <s v="J00-J99"/>
    <n v="25"/>
    <x v="4"/>
  </r>
  <r>
    <x v="8"/>
    <s v="45-64"/>
    <x v="0"/>
    <s v="F"/>
    <s v="K00-K93"/>
    <n v="18"/>
    <x v="9"/>
  </r>
  <r>
    <x v="8"/>
    <s v="45-64"/>
    <x v="0"/>
    <s v="F"/>
    <s v="L00-L99"/>
    <n v="1"/>
    <x v="5"/>
  </r>
  <r>
    <x v="8"/>
    <s v="45-64"/>
    <x v="0"/>
    <s v="F"/>
    <s v="Q00-Q99"/>
    <n v="2"/>
    <x v="5"/>
  </r>
  <r>
    <x v="8"/>
    <s v="45-64"/>
    <x v="0"/>
    <s v="F"/>
    <s v="R00-R99"/>
    <n v="9"/>
    <x v="5"/>
  </r>
  <r>
    <x v="8"/>
    <s v="45-64"/>
    <x v="0"/>
    <s v="F"/>
    <s v="V01-Y98"/>
    <n v="12"/>
    <x v="6"/>
  </r>
  <r>
    <x v="8"/>
    <s v="45-64"/>
    <x v="0"/>
    <s v="M"/>
    <s v="A00-B99"/>
    <n v="7"/>
    <x v="0"/>
  </r>
  <r>
    <x v="8"/>
    <s v="45-64"/>
    <x v="0"/>
    <s v="M"/>
    <s v="C00-D48"/>
    <n v="103"/>
    <x v="1"/>
  </r>
  <r>
    <x v="8"/>
    <s v="45-64"/>
    <x v="0"/>
    <s v="M"/>
    <s v="D50-D89"/>
    <n v="1"/>
    <x v="5"/>
  </r>
  <r>
    <x v="8"/>
    <s v="45-64"/>
    <x v="0"/>
    <s v="M"/>
    <s v="E00-E90"/>
    <n v="7"/>
    <x v="2"/>
  </r>
  <r>
    <x v="8"/>
    <s v="45-64"/>
    <x v="0"/>
    <s v="M"/>
    <s v="F00-F99"/>
    <n v="11"/>
    <x v="10"/>
  </r>
  <r>
    <x v="8"/>
    <s v="45-64"/>
    <x v="0"/>
    <s v="M"/>
    <s v="G00-G99"/>
    <n v="8"/>
    <x v="3"/>
  </r>
  <r>
    <x v="8"/>
    <s v="45-64"/>
    <x v="0"/>
    <s v="M"/>
    <s v="I00-I99"/>
    <n v="76"/>
    <x v="8"/>
  </r>
  <r>
    <x v="8"/>
    <s v="45-64"/>
    <x v="0"/>
    <s v="M"/>
    <s v="J00-J99"/>
    <n v="31"/>
    <x v="4"/>
  </r>
  <r>
    <x v="8"/>
    <s v="45-64"/>
    <x v="0"/>
    <s v="M"/>
    <s v="K00-K93"/>
    <n v="29"/>
    <x v="9"/>
  </r>
  <r>
    <x v="8"/>
    <s v="45-64"/>
    <x v="0"/>
    <s v="M"/>
    <s v="L00-L99"/>
    <n v="1"/>
    <x v="5"/>
  </r>
  <r>
    <x v="8"/>
    <s v="45-64"/>
    <x v="0"/>
    <s v="M"/>
    <s v="M00-M99"/>
    <n v="1"/>
    <x v="5"/>
  </r>
  <r>
    <x v="8"/>
    <s v="45-64"/>
    <x v="0"/>
    <s v="M"/>
    <s v="N00-N99"/>
    <n v="1"/>
    <x v="11"/>
  </r>
  <r>
    <x v="8"/>
    <s v="45-64"/>
    <x v="0"/>
    <s v="M"/>
    <s v="Q00-Q99"/>
    <n v="3"/>
    <x v="5"/>
  </r>
  <r>
    <x v="8"/>
    <s v="45-64"/>
    <x v="0"/>
    <s v="M"/>
    <s v="R00-R99"/>
    <n v="16"/>
    <x v="5"/>
  </r>
  <r>
    <x v="8"/>
    <s v="45-64"/>
    <x v="0"/>
    <s v="M"/>
    <s v="V01-Y98"/>
    <n v="36"/>
    <x v="6"/>
  </r>
  <r>
    <x v="8"/>
    <s v="65-74"/>
    <x v="1"/>
    <s v="F"/>
    <s v="A00-B99"/>
    <n v="13"/>
    <x v="0"/>
  </r>
  <r>
    <x v="8"/>
    <s v="65-74"/>
    <x v="1"/>
    <s v="F"/>
    <s v="C00-D48"/>
    <n v="97"/>
    <x v="1"/>
  </r>
  <r>
    <x v="8"/>
    <s v="65-74"/>
    <x v="1"/>
    <s v="F"/>
    <s v="D50-D89"/>
    <n v="1"/>
    <x v="5"/>
  </r>
  <r>
    <x v="8"/>
    <s v="65-74"/>
    <x v="1"/>
    <s v="F"/>
    <s v="E00-E90"/>
    <n v="16"/>
    <x v="2"/>
  </r>
  <r>
    <x v="8"/>
    <s v="65-74"/>
    <x v="1"/>
    <s v="F"/>
    <s v="F00-F99"/>
    <n v="7"/>
    <x v="10"/>
  </r>
  <r>
    <x v="8"/>
    <s v="65-74"/>
    <x v="1"/>
    <s v="F"/>
    <s v="G00-G99"/>
    <n v="9"/>
    <x v="3"/>
  </r>
  <r>
    <x v="8"/>
    <s v="65-74"/>
    <x v="1"/>
    <s v="F"/>
    <s v="I00-I99"/>
    <n v="33"/>
    <x v="8"/>
  </r>
  <r>
    <x v="8"/>
    <s v="65-74"/>
    <x v="1"/>
    <s v="F"/>
    <s v="J00-J99"/>
    <n v="37"/>
    <x v="4"/>
  </r>
  <r>
    <x v="8"/>
    <s v="65-74"/>
    <x v="1"/>
    <s v="F"/>
    <s v="K00-K93"/>
    <n v="16"/>
    <x v="9"/>
  </r>
  <r>
    <x v="8"/>
    <s v="65-74"/>
    <x v="1"/>
    <s v="F"/>
    <s v="L00-L99"/>
    <n v="1"/>
    <x v="5"/>
  </r>
  <r>
    <x v="8"/>
    <s v="65-74"/>
    <x v="1"/>
    <s v="F"/>
    <s v="M00-M99"/>
    <n v="2"/>
    <x v="5"/>
  </r>
  <r>
    <x v="8"/>
    <s v="65-74"/>
    <x v="1"/>
    <s v="F"/>
    <s v="N00-N99"/>
    <n v="3"/>
    <x v="11"/>
  </r>
  <r>
    <x v="8"/>
    <s v="65-74"/>
    <x v="1"/>
    <s v="F"/>
    <s v="Q00-Q99"/>
    <n v="1"/>
    <x v="5"/>
  </r>
  <r>
    <x v="8"/>
    <s v="65-74"/>
    <x v="1"/>
    <s v="F"/>
    <s v="R00-R99"/>
    <n v="14"/>
    <x v="5"/>
  </r>
  <r>
    <x v="8"/>
    <s v="65-74"/>
    <x v="1"/>
    <s v="F"/>
    <s v="V01-Y98"/>
    <n v="9"/>
    <x v="6"/>
  </r>
  <r>
    <x v="8"/>
    <s v="65-74"/>
    <x v="1"/>
    <s v="M"/>
    <s v="A00-B99"/>
    <n v="9"/>
    <x v="0"/>
  </r>
  <r>
    <x v="8"/>
    <s v="65-74"/>
    <x v="1"/>
    <s v="M"/>
    <s v="C00-D48"/>
    <n v="118"/>
    <x v="1"/>
  </r>
  <r>
    <x v="8"/>
    <s v="65-74"/>
    <x v="1"/>
    <s v="M"/>
    <s v="D50-D89"/>
    <n v="3"/>
    <x v="5"/>
  </r>
  <r>
    <x v="8"/>
    <s v="65-74"/>
    <x v="1"/>
    <s v="M"/>
    <s v="E00-E90"/>
    <n v="15"/>
    <x v="2"/>
  </r>
  <r>
    <x v="8"/>
    <s v="65-74"/>
    <x v="1"/>
    <s v="M"/>
    <s v="F00-F99"/>
    <n v="4"/>
    <x v="10"/>
  </r>
  <r>
    <x v="8"/>
    <s v="65-74"/>
    <x v="1"/>
    <s v="M"/>
    <s v="G00-G99"/>
    <n v="16"/>
    <x v="3"/>
  </r>
  <r>
    <x v="8"/>
    <s v="65-74"/>
    <x v="1"/>
    <s v="M"/>
    <s v="I00-I99"/>
    <n v="96"/>
    <x v="8"/>
  </r>
  <r>
    <x v="8"/>
    <s v="65-74"/>
    <x v="1"/>
    <s v="M"/>
    <s v="J00-J99"/>
    <n v="58"/>
    <x v="4"/>
  </r>
  <r>
    <x v="8"/>
    <s v="65-74"/>
    <x v="1"/>
    <s v="M"/>
    <s v="K00-K93"/>
    <n v="21"/>
    <x v="9"/>
  </r>
  <r>
    <x v="8"/>
    <s v="65-74"/>
    <x v="1"/>
    <s v="M"/>
    <s v="L00-L99"/>
    <n v="1"/>
    <x v="5"/>
  </r>
  <r>
    <x v="8"/>
    <s v="65-74"/>
    <x v="1"/>
    <s v="M"/>
    <s v="M00-M99"/>
    <n v="1"/>
    <x v="5"/>
  </r>
  <r>
    <x v="8"/>
    <s v="65-74"/>
    <x v="1"/>
    <s v="M"/>
    <s v="N00-N99"/>
    <n v="6"/>
    <x v="11"/>
  </r>
  <r>
    <x v="8"/>
    <s v="65-74"/>
    <x v="1"/>
    <s v="M"/>
    <s v="R00-R99"/>
    <n v="18"/>
    <x v="5"/>
  </r>
  <r>
    <x v="8"/>
    <s v="65-74"/>
    <x v="1"/>
    <s v="M"/>
    <s v="V01-Y98"/>
    <n v="29"/>
    <x v="6"/>
  </r>
  <r>
    <x v="8"/>
    <s v="75-84"/>
    <x v="1"/>
    <s v="F"/>
    <s v="A00-B99"/>
    <n v="13"/>
    <x v="0"/>
  </r>
  <r>
    <x v="8"/>
    <s v="75-84"/>
    <x v="1"/>
    <s v="F"/>
    <s v="C00-D48"/>
    <n v="102"/>
    <x v="1"/>
  </r>
  <r>
    <x v="8"/>
    <s v="75-84"/>
    <x v="1"/>
    <s v="F"/>
    <s v="D50-D89"/>
    <n v="3"/>
    <x v="5"/>
  </r>
  <r>
    <x v="8"/>
    <s v="75-84"/>
    <x v="1"/>
    <s v="F"/>
    <s v="E00-E90"/>
    <n v="17"/>
    <x v="2"/>
  </r>
  <r>
    <x v="8"/>
    <s v="75-84"/>
    <x v="1"/>
    <s v="F"/>
    <s v="F00-F99"/>
    <n v="16"/>
    <x v="10"/>
  </r>
  <r>
    <x v="8"/>
    <s v="75-84"/>
    <x v="1"/>
    <s v="F"/>
    <s v="G00-G99"/>
    <n v="51"/>
    <x v="3"/>
  </r>
  <r>
    <x v="8"/>
    <s v="75-84"/>
    <x v="1"/>
    <s v="F"/>
    <s v="I00-I99"/>
    <n v="142"/>
    <x v="8"/>
  </r>
  <r>
    <x v="8"/>
    <s v="75-84"/>
    <x v="1"/>
    <s v="F"/>
    <s v="J00-J99"/>
    <n v="67"/>
    <x v="4"/>
  </r>
  <r>
    <x v="8"/>
    <s v="75-84"/>
    <x v="1"/>
    <s v="F"/>
    <s v="K00-K93"/>
    <n v="18"/>
    <x v="9"/>
  </r>
  <r>
    <x v="8"/>
    <s v="75-84"/>
    <x v="1"/>
    <s v="F"/>
    <s v="M00-M99"/>
    <n v="4"/>
    <x v="5"/>
  </r>
  <r>
    <x v="8"/>
    <s v="75-84"/>
    <x v="1"/>
    <s v="F"/>
    <s v="N00-N99"/>
    <n v="14"/>
    <x v="11"/>
  </r>
  <r>
    <x v="8"/>
    <s v="75-84"/>
    <x v="1"/>
    <s v="F"/>
    <s v="Q00-Q99"/>
    <n v="1"/>
    <x v="5"/>
  </r>
  <r>
    <x v="8"/>
    <s v="75-84"/>
    <x v="1"/>
    <s v="F"/>
    <s v="R00-R99"/>
    <n v="34"/>
    <x v="5"/>
  </r>
  <r>
    <x v="8"/>
    <s v="75-84"/>
    <x v="1"/>
    <s v="F"/>
    <s v="V01-Y98"/>
    <n v="19"/>
    <x v="6"/>
  </r>
  <r>
    <x v="8"/>
    <s v="75-84"/>
    <x v="1"/>
    <s v="M"/>
    <s v="A00-B99"/>
    <n v="19"/>
    <x v="0"/>
  </r>
  <r>
    <x v="8"/>
    <s v="75-84"/>
    <x v="1"/>
    <s v="M"/>
    <s v="C00-D48"/>
    <n v="126"/>
    <x v="1"/>
  </r>
  <r>
    <x v="8"/>
    <s v="75-84"/>
    <x v="1"/>
    <s v="M"/>
    <s v="D50-D89"/>
    <n v="1"/>
    <x v="5"/>
  </r>
  <r>
    <x v="8"/>
    <s v="75-84"/>
    <x v="1"/>
    <s v="M"/>
    <s v="E00-E90"/>
    <n v="13"/>
    <x v="2"/>
  </r>
  <r>
    <x v="8"/>
    <s v="75-84"/>
    <x v="1"/>
    <s v="M"/>
    <s v="F00-F99"/>
    <n v="12"/>
    <x v="10"/>
  </r>
  <r>
    <x v="8"/>
    <s v="75-84"/>
    <x v="1"/>
    <s v="M"/>
    <s v="G00-G99"/>
    <n v="42"/>
    <x v="3"/>
  </r>
  <r>
    <x v="8"/>
    <s v="75-84"/>
    <x v="1"/>
    <s v="M"/>
    <s v="H60-H95"/>
    <n v="1"/>
    <x v="5"/>
  </r>
  <r>
    <x v="8"/>
    <s v="75-84"/>
    <x v="1"/>
    <s v="M"/>
    <s v="I00-I99"/>
    <n v="161"/>
    <x v="8"/>
  </r>
  <r>
    <x v="8"/>
    <s v="75-84"/>
    <x v="1"/>
    <s v="M"/>
    <s v="J00-J99"/>
    <n v="104"/>
    <x v="4"/>
  </r>
  <r>
    <x v="8"/>
    <s v="75-84"/>
    <x v="1"/>
    <s v="M"/>
    <s v="K00-K93"/>
    <n v="19"/>
    <x v="9"/>
  </r>
  <r>
    <x v="8"/>
    <s v="75-84"/>
    <x v="1"/>
    <s v="M"/>
    <s v="L00-L99"/>
    <n v="2"/>
    <x v="5"/>
  </r>
  <r>
    <x v="8"/>
    <s v="75-84"/>
    <x v="1"/>
    <s v="M"/>
    <s v="M00-M99"/>
    <n v="4"/>
    <x v="5"/>
  </r>
  <r>
    <x v="8"/>
    <s v="75-84"/>
    <x v="1"/>
    <s v="M"/>
    <s v="N00-N99"/>
    <n v="8"/>
    <x v="11"/>
  </r>
  <r>
    <x v="8"/>
    <s v="75-84"/>
    <x v="1"/>
    <s v="M"/>
    <s v="Q00-Q99"/>
    <n v="1"/>
    <x v="5"/>
  </r>
  <r>
    <x v="8"/>
    <s v="75-84"/>
    <x v="1"/>
    <s v="M"/>
    <s v="R00-R99"/>
    <n v="24"/>
    <x v="5"/>
  </r>
  <r>
    <x v="8"/>
    <s v="75-84"/>
    <x v="1"/>
    <s v="M"/>
    <s v="V01-Y98"/>
    <n v="28"/>
    <x v="6"/>
  </r>
  <r>
    <x v="8"/>
    <s v="85+"/>
    <x v="1"/>
    <s v="F"/>
    <s v="A00-B99"/>
    <n v="51"/>
    <x v="0"/>
  </r>
  <r>
    <x v="8"/>
    <s v="85+"/>
    <x v="1"/>
    <s v="F"/>
    <s v="C00-D48"/>
    <n v="132"/>
    <x v="1"/>
  </r>
  <r>
    <x v="8"/>
    <s v="85+"/>
    <x v="1"/>
    <s v="F"/>
    <s v="D50-D89"/>
    <n v="11"/>
    <x v="5"/>
  </r>
  <r>
    <x v="8"/>
    <s v="85+"/>
    <x v="1"/>
    <s v="F"/>
    <s v="E00-E90"/>
    <n v="49"/>
    <x v="2"/>
  </r>
  <r>
    <x v="8"/>
    <s v="85+"/>
    <x v="1"/>
    <s v="F"/>
    <s v="F00-F99"/>
    <n v="76"/>
    <x v="10"/>
  </r>
  <r>
    <x v="8"/>
    <s v="85+"/>
    <x v="1"/>
    <s v="F"/>
    <s v="G00-G99"/>
    <n v="87"/>
    <x v="3"/>
  </r>
  <r>
    <x v="8"/>
    <s v="85+"/>
    <x v="1"/>
    <s v="F"/>
    <s v="I00-I99"/>
    <n v="377"/>
    <x v="8"/>
  </r>
  <r>
    <x v="8"/>
    <s v="85+"/>
    <x v="1"/>
    <s v="F"/>
    <s v="J00-J99"/>
    <n v="200"/>
    <x v="4"/>
  </r>
  <r>
    <x v="8"/>
    <s v="85+"/>
    <x v="1"/>
    <s v="F"/>
    <s v="K00-K93"/>
    <n v="34"/>
    <x v="9"/>
  </r>
  <r>
    <x v="8"/>
    <s v="85+"/>
    <x v="1"/>
    <s v="F"/>
    <s v="L00-L99"/>
    <n v="4"/>
    <x v="5"/>
  </r>
  <r>
    <x v="8"/>
    <s v="85+"/>
    <x v="1"/>
    <s v="F"/>
    <s v="M00-M99"/>
    <n v="8"/>
    <x v="5"/>
  </r>
  <r>
    <x v="8"/>
    <s v="85+"/>
    <x v="1"/>
    <s v="F"/>
    <s v="N00-N99"/>
    <n v="44"/>
    <x v="11"/>
  </r>
  <r>
    <x v="8"/>
    <s v="85+"/>
    <x v="1"/>
    <s v="F"/>
    <s v="R00-R99"/>
    <n v="92"/>
    <x v="5"/>
  </r>
  <r>
    <x v="8"/>
    <s v="85+"/>
    <x v="1"/>
    <s v="F"/>
    <s v="V01-Y98"/>
    <n v="70"/>
    <x v="6"/>
  </r>
  <r>
    <x v="8"/>
    <s v="85+"/>
    <x v="1"/>
    <s v="M"/>
    <s v="A00-B99"/>
    <n v="19"/>
    <x v="0"/>
  </r>
  <r>
    <x v="8"/>
    <s v="85+"/>
    <x v="1"/>
    <s v="M"/>
    <s v="C00-D48"/>
    <n v="91"/>
    <x v="1"/>
  </r>
  <r>
    <x v="8"/>
    <s v="85+"/>
    <x v="1"/>
    <s v="M"/>
    <s v="D50-D89"/>
    <n v="2"/>
    <x v="5"/>
  </r>
  <r>
    <x v="8"/>
    <s v="85+"/>
    <x v="1"/>
    <s v="M"/>
    <s v="E00-E90"/>
    <n v="18"/>
    <x v="2"/>
  </r>
  <r>
    <x v="8"/>
    <s v="85+"/>
    <x v="1"/>
    <s v="M"/>
    <s v="F00-F99"/>
    <n v="25"/>
    <x v="10"/>
  </r>
  <r>
    <x v="8"/>
    <s v="85+"/>
    <x v="1"/>
    <s v="M"/>
    <s v="G00-G99"/>
    <n v="39"/>
    <x v="3"/>
  </r>
  <r>
    <x v="8"/>
    <s v="85+"/>
    <x v="1"/>
    <s v="M"/>
    <s v="I00-I99"/>
    <n v="201"/>
    <x v="8"/>
  </r>
  <r>
    <x v="8"/>
    <s v="85+"/>
    <x v="1"/>
    <s v="M"/>
    <s v="J00-J99"/>
    <n v="132"/>
    <x v="4"/>
  </r>
  <r>
    <x v="8"/>
    <s v="85+"/>
    <x v="1"/>
    <s v="M"/>
    <s v="K00-K93"/>
    <n v="11"/>
    <x v="9"/>
  </r>
  <r>
    <x v="8"/>
    <s v="85+"/>
    <x v="1"/>
    <s v="M"/>
    <s v="M00-M99"/>
    <n v="1"/>
    <x v="5"/>
  </r>
  <r>
    <x v="8"/>
    <s v="85+"/>
    <x v="1"/>
    <s v="M"/>
    <s v="N00-N99"/>
    <n v="21"/>
    <x v="11"/>
  </r>
  <r>
    <x v="8"/>
    <s v="85+"/>
    <x v="1"/>
    <s v="M"/>
    <s v="R00-R99"/>
    <n v="49"/>
    <x v="5"/>
  </r>
  <r>
    <x v="8"/>
    <s v="85+"/>
    <x v="1"/>
    <s v="M"/>
    <s v="V01-Y98"/>
    <n v="22"/>
    <x v="6"/>
  </r>
  <r>
    <x v="0"/>
    <s v="0-24"/>
    <x v="0"/>
    <s v="F"/>
    <s v="A00-B99"/>
    <n v="1"/>
    <x v="0"/>
  </r>
  <r>
    <x v="0"/>
    <s v="0-24"/>
    <x v="0"/>
    <s v="F"/>
    <s v="C00-D48"/>
    <n v="1"/>
    <x v="1"/>
  </r>
  <r>
    <x v="0"/>
    <s v="0-24"/>
    <x v="0"/>
    <s v="F"/>
    <s v="F00-F99"/>
    <n v="1"/>
    <x v="10"/>
  </r>
  <r>
    <x v="0"/>
    <s v="0-24"/>
    <x v="0"/>
    <s v="F"/>
    <s v="G00-G99"/>
    <n v="1"/>
    <x v="3"/>
  </r>
  <r>
    <x v="0"/>
    <s v="0-24"/>
    <x v="0"/>
    <s v="F"/>
    <s v="I00-I99"/>
    <n v="1"/>
    <x v="8"/>
  </r>
  <r>
    <x v="0"/>
    <s v="0-24"/>
    <x v="0"/>
    <s v="F"/>
    <s v="K00-K93"/>
    <n v="1"/>
    <x v="9"/>
  </r>
  <r>
    <x v="0"/>
    <s v="0-24"/>
    <x v="0"/>
    <s v="F"/>
    <s v="P00-P96"/>
    <n v="4"/>
    <x v="5"/>
  </r>
  <r>
    <x v="0"/>
    <s v="0-24"/>
    <x v="0"/>
    <s v="F"/>
    <s v="Q00-Q99"/>
    <n v="1"/>
    <x v="5"/>
  </r>
  <r>
    <x v="0"/>
    <s v="0-24"/>
    <x v="0"/>
    <s v="F"/>
    <s v="R00-R99"/>
    <n v="1"/>
    <x v="5"/>
  </r>
  <r>
    <x v="0"/>
    <s v="0-24"/>
    <x v="0"/>
    <s v="F"/>
    <s v="V01-Y98"/>
    <n v="7"/>
    <x v="6"/>
  </r>
  <r>
    <x v="0"/>
    <s v="0-24"/>
    <x v="0"/>
    <s v="M"/>
    <s v="F00-F99"/>
    <n v="1"/>
    <x v="10"/>
  </r>
  <r>
    <x v="0"/>
    <s v="0-24"/>
    <x v="0"/>
    <s v="M"/>
    <s v="G00-G99"/>
    <n v="1"/>
    <x v="3"/>
  </r>
  <r>
    <x v="0"/>
    <s v="0-24"/>
    <x v="0"/>
    <s v="M"/>
    <s v="I00-I99"/>
    <n v="1"/>
    <x v="8"/>
  </r>
  <r>
    <x v="0"/>
    <s v="0-24"/>
    <x v="0"/>
    <s v="M"/>
    <s v="P00-P96"/>
    <n v="3"/>
    <x v="5"/>
  </r>
  <r>
    <x v="0"/>
    <s v="0-24"/>
    <x v="0"/>
    <s v="M"/>
    <s v="R00-R99"/>
    <n v="3"/>
    <x v="5"/>
  </r>
  <r>
    <x v="0"/>
    <s v="0-24"/>
    <x v="0"/>
    <s v="M"/>
    <s v="V01-Y98"/>
    <n v="5"/>
    <x v="6"/>
  </r>
  <r>
    <x v="0"/>
    <s v="25-44"/>
    <x v="0"/>
    <s v="F"/>
    <s v="C00-D48"/>
    <n v="11"/>
    <x v="1"/>
  </r>
  <r>
    <x v="0"/>
    <s v="25-44"/>
    <x v="0"/>
    <s v="F"/>
    <s v="F00-F99"/>
    <n v="1"/>
    <x v="10"/>
  </r>
  <r>
    <x v="0"/>
    <s v="25-44"/>
    <x v="0"/>
    <s v="F"/>
    <s v="G00-G99"/>
    <n v="1"/>
    <x v="3"/>
  </r>
  <r>
    <x v="0"/>
    <s v="25-44"/>
    <x v="0"/>
    <s v="F"/>
    <s v="I00-I99"/>
    <n v="3"/>
    <x v="8"/>
  </r>
  <r>
    <x v="0"/>
    <s v="25-44"/>
    <x v="0"/>
    <s v="F"/>
    <s v="J00-J99"/>
    <n v="2"/>
    <x v="4"/>
  </r>
  <r>
    <x v="0"/>
    <s v="25-44"/>
    <x v="0"/>
    <s v="F"/>
    <s v="K00-K93"/>
    <n v="1"/>
    <x v="9"/>
  </r>
  <r>
    <x v="0"/>
    <s v="25-44"/>
    <x v="0"/>
    <s v="F"/>
    <s v="Q00-Q99"/>
    <n v="1"/>
    <x v="5"/>
  </r>
  <r>
    <x v="0"/>
    <s v="25-44"/>
    <x v="0"/>
    <s v="F"/>
    <s v="R00-R99"/>
    <n v="1"/>
    <x v="5"/>
  </r>
  <r>
    <x v="0"/>
    <s v="25-44"/>
    <x v="0"/>
    <s v="F"/>
    <s v="V01-Y98"/>
    <n v="12"/>
    <x v="6"/>
  </r>
  <r>
    <x v="0"/>
    <s v="25-44"/>
    <x v="0"/>
    <s v="M"/>
    <s v="A00-B99"/>
    <n v="1"/>
    <x v="0"/>
  </r>
  <r>
    <x v="0"/>
    <s v="25-44"/>
    <x v="0"/>
    <s v="M"/>
    <s v="C00-D48"/>
    <n v="4"/>
    <x v="1"/>
  </r>
  <r>
    <x v="0"/>
    <s v="25-44"/>
    <x v="0"/>
    <s v="M"/>
    <s v="F00-F99"/>
    <n v="1"/>
    <x v="10"/>
  </r>
  <r>
    <x v="0"/>
    <s v="25-44"/>
    <x v="0"/>
    <s v="M"/>
    <s v="G00-G99"/>
    <n v="3"/>
    <x v="3"/>
  </r>
  <r>
    <x v="0"/>
    <s v="25-44"/>
    <x v="0"/>
    <s v="M"/>
    <s v="I00-I99"/>
    <n v="8"/>
    <x v="8"/>
  </r>
  <r>
    <x v="0"/>
    <s v="25-44"/>
    <x v="0"/>
    <s v="M"/>
    <s v="J00-J99"/>
    <n v="2"/>
    <x v="4"/>
  </r>
  <r>
    <x v="0"/>
    <s v="25-44"/>
    <x v="0"/>
    <s v="M"/>
    <s v="K00-K93"/>
    <n v="4"/>
    <x v="9"/>
  </r>
  <r>
    <x v="0"/>
    <s v="25-44"/>
    <x v="0"/>
    <s v="M"/>
    <s v="R00-R99"/>
    <n v="4"/>
    <x v="5"/>
  </r>
  <r>
    <x v="0"/>
    <s v="25-44"/>
    <x v="0"/>
    <s v="M"/>
    <s v="UNK"/>
    <n v="2"/>
    <x v="7"/>
  </r>
  <r>
    <x v="0"/>
    <s v="25-44"/>
    <x v="0"/>
    <s v="M"/>
    <s v="V01-Y98"/>
    <n v="22"/>
    <x v="6"/>
  </r>
  <r>
    <x v="0"/>
    <s v="45-64"/>
    <x v="0"/>
    <s v="F"/>
    <s v="A00-B99"/>
    <n v="7"/>
    <x v="0"/>
  </r>
  <r>
    <x v="0"/>
    <s v="45-64"/>
    <x v="0"/>
    <s v="F"/>
    <s v="C00-D48"/>
    <n v="71"/>
    <x v="1"/>
  </r>
  <r>
    <x v="0"/>
    <s v="45-64"/>
    <x v="0"/>
    <s v="F"/>
    <s v="D50-D89"/>
    <n v="1"/>
    <x v="5"/>
  </r>
  <r>
    <x v="0"/>
    <s v="45-64"/>
    <x v="0"/>
    <s v="F"/>
    <s v="E00-E90"/>
    <n v="6"/>
    <x v="2"/>
  </r>
  <r>
    <x v="0"/>
    <s v="45-64"/>
    <x v="0"/>
    <s v="F"/>
    <s v="F00-F99"/>
    <n v="1"/>
    <x v="10"/>
  </r>
  <r>
    <x v="0"/>
    <s v="45-64"/>
    <x v="0"/>
    <s v="F"/>
    <s v="G00-G99"/>
    <n v="3"/>
    <x v="3"/>
  </r>
  <r>
    <x v="0"/>
    <s v="45-64"/>
    <x v="0"/>
    <s v="F"/>
    <s v="I00-I99"/>
    <n v="28"/>
    <x v="8"/>
  </r>
  <r>
    <x v="0"/>
    <s v="45-64"/>
    <x v="0"/>
    <s v="F"/>
    <s v="J00-J99"/>
    <n v="9"/>
    <x v="4"/>
  </r>
  <r>
    <x v="0"/>
    <s v="45-64"/>
    <x v="0"/>
    <s v="F"/>
    <s v="K00-K93"/>
    <n v="12"/>
    <x v="9"/>
  </r>
  <r>
    <x v="0"/>
    <s v="45-64"/>
    <x v="0"/>
    <s v="F"/>
    <s v="M00-M99"/>
    <n v="4"/>
    <x v="5"/>
  </r>
  <r>
    <x v="0"/>
    <s v="45-64"/>
    <x v="0"/>
    <s v="F"/>
    <s v="N00-N99"/>
    <n v="2"/>
    <x v="11"/>
  </r>
  <r>
    <x v="0"/>
    <s v="45-64"/>
    <x v="0"/>
    <s v="F"/>
    <s v="Q00-Q99"/>
    <n v="2"/>
    <x v="5"/>
  </r>
  <r>
    <x v="0"/>
    <s v="45-64"/>
    <x v="0"/>
    <s v="F"/>
    <s v="R00-R99"/>
    <n v="2"/>
    <x v="5"/>
  </r>
  <r>
    <x v="0"/>
    <s v="45-64"/>
    <x v="0"/>
    <s v="F"/>
    <s v="UNK"/>
    <n v="5"/>
    <x v="7"/>
  </r>
  <r>
    <x v="0"/>
    <s v="45-64"/>
    <x v="0"/>
    <s v="F"/>
    <s v="V01-Y98"/>
    <n v="19"/>
    <x v="6"/>
  </r>
  <r>
    <x v="0"/>
    <s v="45-64"/>
    <x v="0"/>
    <s v="M"/>
    <s v="A00-B99"/>
    <n v="5"/>
    <x v="0"/>
  </r>
  <r>
    <x v="0"/>
    <s v="45-64"/>
    <x v="0"/>
    <s v="M"/>
    <s v="C00-D48"/>
    <n v="122"/>
    <x v="1"/>
  </r>
  <r>
    <x v="0"/>
    <s v="45-64"/>
    <x v="0"/>
    <s v="M"/>
    <s v="E00-E90"/>
    <n v="10"/>
    <x v="2"/>
  </r>
  <r>
    <x v="0"/>
    <s v="45-64"/>
    <x v="0"/>
    <s v="M"/>
    <s v="F00-F99"/>
    <n v="14"/>
    <x v="10"/>
  </r>
  <r>
    <x v="0"/>
    <s v="45-64"/>
    <x v="0"/>
    <s v="M"/>
    <s v="G00-G99"/>
    <n v="12"/>
    <x v="3"/>
  </r>
  <r>
    <x v="0"/>
    <s v="45-64"/>
    <x v="0"/>
    <s v="M"/>
    <s v="I00-I99"/>
    <n v="64"/>
    <x v="8"/>
  </r>
  <r>
    <x v="0"/>
    <s v="45-64"/>
    <x v="0"/>
    <s v="M"/>
    <s v="J00-J99"/>
    <n v="27"/>
    <x v="4"/>
  </r>
  <r>
    <x v="0"/>
    <s v="45-64"/>
    <x v="0"/>
    <s v="M"/>
    <s v="K00-K93"/>
    <n v="22"/>
    <x v="9"/>
  </r>
  <r>
    <x v="0"/>
    <s v="45-64"/>
    <x v="0"/>
    <s v="M"/>
    <s v="M00-M99"/>
    <n v="1"/>
    <x v="5"/>
  </r>
  <r>
    <x v="0"/>
    <s v="45-64"/>
    <x v="0"/>
    <s v="M"/>
    <s v="R00-R99"/>
    <n v="11"/>
    <x v="5"/>
  </r>
  <r>
    <x v="0"/>
    <s v="45-64"/>
    <x v="0"/>
    <s v="M"/>
    <s v="UNK"/>
    <n v="13"/>
    <x v="7"/>
  </r>
  <r>
    <x v="0"/>
    <s v="45-64"/>
    <x v="0"/>
    <s v="M"/>
    <s v="V01-Y98"/>
    <n v="44"/>
    <x v="6"/>
  </r>
  <r>
    <x v="0"/>
    <s v="65-74"/>
    <x v="1"/>
    <s v="F"/>
    <s v="A00-B99"/>
    <n v="5"/>
    <x v="0"/>
  </r>
  <r>
    <x v="0"/>
    <s v="65-74"/>
    <x v="1"/>
    <s v="F"/>
    <s v="C00-D48"/>
    <n v="63"/>
    <x v="1"/>
  </r>
  <r>
    <x v="0"/>
    <s v="65-74"/>
    <x v="1"/>
    <s v="F"/>
    <s v="E00-E90"/>
    <n v="12"/>
    <x v="2"/>
  </r>
  <r>
    <x v="0"/>
    <s v="65-74"/>
    <x v="1"/>
    <s v="F"/>
    <s v="F00-F99"/>
    <n v="6"/>
    <x v="10"/>
  </r>
  <r>
    <x v="0"/>
    <s v="65-74"/>
    <x v="1"/>
    <s v="F"/>
    <s v="G00-G99"/>
    <n v="10"/>
    <x v="3"/>
  </r>
  <r>
    <x v="0"/>
    <s v="65-74"/>
    <x v="1"/>
    <s v="F"/>
    <s v="I00-I99"/>
    <n v="45"/>
    <x v="8"/>
  </r>
  <r>
    <x v="0"/>
    <s v="65-74"/>
    <x v="1"/>
    <s v="F"/>
    <s v="J00-J99"/>
    <n v="17"/>
    <x v="4"/>
  </r>
  <r>
    <x v="0"/>
    <s v="65-74"/>
    <x v="1"/>
    <s v="F"/>
    <s v="K00-K93"/>
    <n v="17"/>
    <x v="9"/>
  </r>
  <r>
    <x v="0"/>
    <s v="65-74"/>
    <x v="1"/>
    <s v="F"/>
    <s v="M00-M99"/>
    <n v="2"/>
    <x v="5"/>
  </r>
  <r>
    <x v="0"/>
    <s v="65-74"/>
    <x v="1"/>
    <s v="F"/>
    <s v="N00-N99"/>
    <n v="3"/>
    <x v="11"/>
  </r>
  <r>
    <x v="0"/>
    <s v="65-74"/>
    <x v="1"/>
    <s v="F"/>
    <s v="R00-R99"/>
    <n v="5"/>
    <x v="5"/>
  </r>
  <r>
    <x v="0"/>
    <s v="65-74"/>
    <x v="1"/>
    <s v="F"/>
    <s v="UNK"/>
    <n v="5"/>
    <x v="7"/>
  </r>
  <r>
    <x v="0"/>
    <s v="65-74"/>
    <x v="1"/>
    <s v="F"/>
    <s v="V01-Y98"/>
    <n v="4"/>
    <x v="6"/>
  </r>
  <r>
    <x v="0"/>
    <s v="65-74"/>
    <x v="1"/>
    <s v="M"/>
    <s v="A00-B99"/>
    <n v="8"/>
    <x v="0"/>
  </r>
  <r>
    <x v="0"/>
    <s v="65-74"/>
    <x v="1"/>
    <s v="M"/>
    <s v="C00-D48"/>
    <n v="102"/>
    <x v="1"/>
  </r>
  <r>
    <x v="0"/>
    <s v="65-74"/>
    <x v="1"/>
    <s v="M"/>
    <s v="D50-D89"/>
    <n v="1"/>
    <x v="5"/>
  </r>
  <r>
    <x v="0"/>
    <s v="65-74"/>
    <x v="1"/>
    <s v="M"/>
    <s v="E00-E90"/>
    <n v="5"/>
    <x v="2"/>
  </r>
  <r>
    <x v="0"/>
    <s v="65-74"/>
    <x v="1"/>
    <s v="M"/>
    <s v="F00-F99"/>
    <n v="4"/>
    <x v="10"/>
  </r>
  <r>
    <x v="0"/>
    <s v="65-74"/>
    <x v="1"/>
    <s v="M"/>
    <s v="G00-G99"/>
    <n v="12"/>
    <x v="3"/>
  </r>
  <r>
    <x v="0"/>
    <s v="65-74"/>
    <x v="1"/>
    <s v="M"/>
    <s v="I00-I99"/>
    <n v="60"/>
    <x v="8"/>
  </r>
  <r>
    <x v="0"/>
    <s v="65-74"/>
    <x v="1"/>
    <s v="M"/>
    <s v="J00-J99"/>
    <n v="40"/>
    <x v="4"/>
  </r>
  <r>
    <x v="0"/>
    <s v="65-74"/>
    <x v="1"/>
    <s v="M"/>
    <s v="K00-K93"/>
    <n v="13"/>
    <x v="9"/>
  </r>
  <r>
    <x v="0"/>
    <s v="65-74"/>
    <x v="1"/>
    <s v="M"/>
    <s v="L00-L99"/>
    <n v="1"/>
    <x v="5"/>
  </r>
  <r>
    <x v="0"/>
    <s v="65-74"/>
    <x v="1"/>
    <s v="M"/>
    <s v="M00-M99"/>
    <n v="2"/>
    <x v="5"/>
  </r>
  <r>
    <x v="0"/>
    <s v="65-74"/>
    <x v="1"/>
    <s v="M"/>
    <s v="N00-N99"/>
    <n v="4"/>
    <x v="11"/>
  </r>
  <r>
    <x v="0"/>
    <s v="65-74"/>
    <x v="1"/>
    <s v="M"/>
    <s v="Q00-Q99"/>
    <n v="1"/>
    <x v="5"/>
  </r>
  <r>
    <x v="0"/>
    <s v="65-74"/>
    <x v="1"/>
    <s v="M"/>
    <s v="R00-R99"/>
    <n v="12"/>
    <x v="5"/>
  </r>
  <r>
    <x v="0"/>
    <s v="65-74"/>
    <x v="1"/>
    <s v="M"/>
    <s v="UNK"/>
    <n v="7"/>
    <x v="7"/>
  </r>
  <r>
    <x v="0"/>
    <s v="65-74"/>
    <x v="1"/>
    <s v="M"/>
    <s v="V01-Y98"/>
    <n v="12"/>
    <x v="6"/>
  </r>
  <r>
    <x v="0"/>
    <s v="75-84"/>
    <x v="1"/>
    <s v="F"/>
    <s v="A00-B99"/>
    <n v="22"/>
    <x v="0"/>
  </r>
  <r>
    <x v="0"/>
    <s v="75-84"/>
    <x v="1"/>
    <s v="F"/>
    <s v="C00-D48"/>
    <n v="96"/>
    <x v="1"/>
  </r>
  <r>
    <x v="0"/>
    <s v="75-84"/>
    <x v="1"/>
    <s v="F"/>
    <s v="D50-D89"/>
    <n v="2"/>
    <x v="5"/>
  </r>
  <r>
    <x v="0"/>
    <s v="75-84"/>
    <x v="1"/>
    <s v="F"/>
    <s v="E00-E90"/>
    <n v="22"/>
    <x v="2"/>
  </r>
  <r>
    <x v="0"/>
    <s v="75-84"/>
    <x v="1"/>
    <s v="F"/>
    <s v="F00-F99"/>
    <n v="11"/>
    <x v="10"/>
  </r>
  <r>
    <x v="0"/>
    <s v="75-84"/>
    <x v="1"/>
    <s v="F"/>
    <s v="G00-G99"/>
    <n v="46"/>
    <x v="3"/>
  </r>
  <r>
    <x v="0"/>
    <s v="75-84"/>
    <x v="1"/>
    <s v="F"/>
    <s v="H00-H59"/>
    <n v="1"/>
    <x v="5"/>
  </r>
  <r>
    <x v="0"/>
    <s v="75-84"/>
    <x v="1"/>
    <s v="F"/>
    <s v="I00-I99"/>
    <n v="196"/>
    <x v="8"/>
  </r>
  <r>
    <x v="0"/>
    <s v="75-84"/>
    <x v="1"/>
    <s v="F"/>
    <s v="J00-J99"/>
    <n v="78"/>
    <x v="4"/>
  </r>
  <r>
    <x v="0"/>
    <s v="75-84"/>
    <x v="1"/>
    <s v="F"/>
    <s v="K00-K93"/>
    <n v="22"/>
    <x v="9"/>
  </r>
  <r>
    <x v="0"/>
    <s v="75-84"/>
    <x v="1"/>
    <s v="F"/>
    <s v="L00-L99"/>
    <n v="8"/>
    <x v="5"/>
  </r>
  <r>
    <x v="0"/>
    <s v="75-84"/>
    <x v="1"/>
    <s v="F"/>
    <s v="M00-M99"/>
    <n v="5"/>
    <x v="5"/>
  </r>
  <r>
    <x v="0"/>
    <s v="75-84"/>
    <x v="1"/>
    <s v="F"/>
    <s v="N00-N99"/>
    <n v="22"/>
    <x v="11"/>
  </r>
  <r>
    <x v="0"/>
    <s v="75-84"/>
    <x v="1"/>
    <s v="F"/>
    <s v="R00-R99"/>
    <n v="19"/>
    <x v="5"/>
  </r>
  <r>
    <x v="0"/>
    <s v="75-84"/>
    <x v="1"/>
    <s v="F"/>
    <s v="UNK"/>
    <n v="6"/>
    <x v="7"/>
  </r>
  <r>
    <x v="0"/>
    <s v="75-84"/>
    <x v="1"/>
    <s v="F"/>
    <s v="V01-Y98"/>
    <n v="30"/>
    <x v="6"/>
  </r>
  <r>
    <x v="0"/>
    <s v="75-84"/>
    <x v="1"/>
    <s v="M"/>
    <s v="A00-B99"/>
    <n v="14"/>
    <x v="0"/>
  </r>
  <r>
    <x v="0"/>
    <s v="75-84"/>
    <x v="1"/>
    <s v="M"/>
    <s v="C00-D48"/>
    <n v="142"/>
    <x v="1"/>
  </r>
  <r>
    <x v="0"/>
    <s v="75-84"/>
    <x v="1"/>
    <s v="M"/>
    <s v="D50-D89"/>
    <n v="4"/>
    <x v="5"/>
  </r>
  <r>
    <x v="0"/>
    <s v="75-84"/>
    <x v="1"/>
    <s v="M"/>
    <s v="E00-E90"/>
    <n v="16"/>
    <x v="2"/>
  </r>
  <r>
    <x v="0"/>
    <s v="75-84"/>
    <x v="1"/>
    <s v="M"/>
    <s v="F00-F99"/>
    <n v="12"/>
    <x v="10"/>
  </r>
  <r>
    <x v="0"/>
    <s v="75-84"/>
    <x v="1"/>
    <s v="M"/>
    <s v="G00-G99"/>
    <n v="25"/>
    <x v="3"/>
  </r>
  <r>
    <x v="0"/>
    <s v="75-84"/>
    <x v="1"/>
    <s v="M"/>
    <s v="I00-I99"/>
    <n v="166"/>
    <x v="8"/>
  </r>
  <r>
    <x v="0"/>
    <s v="75-84"/>
    <x v="1"/>
    <s v="M"/>
    <s v="J00-J99"/>
    <n v="95"/>
    <x v="4"/>
  </r>
  <r>
    <x v="0"/>
    <s v="75-84"/>
    <x v="1"/>
    <s v="M"/>
    <s v="K00-K93"/>
    <n v="17"/>
    <x v="9"/>
  </r>
  <r>
    <x v="0"/>
    <s v="75-84"/>
    <x v="1"/>
    <s v="M"/>
    <s v="M00-M99"/>
    <n v="1"/>
    <x v="5"/>
  </r>
  <r>
    <x v="0"/>
    <s v="75-84"/>
    <x v="1"/>
    <s v="M"/>
    <s v="N00-N99"/>
    <n v="16"/>
    <x v="11"/>
  </r>
  <r>
    <x v="0"/>
    <s v="75-84"/>
    <x v="1"/>
    <s v="M"/>
    <s v="R00-R99"/>
    <n v="14"/>
    <x v="5"/>
  </r>
  <r>
    <x v="0"/>
    <s v="75-84"/>
    <x v="1"/>
    <s v="M"/>
    <s v="UNK"/>
    <n v="8"/>
    <x v="7"/>
  </r>
  <r>
    <x v="0"/>
    <s v="75-84"/>
    <x v="1"/>
    <s v="M"/>
    <s v="V01-Y98"/>
    <n v="21"/>
    <x v="6"/>
  </r>
  <r>
    <x v="0"/>
    <s v="85+"/>
    <x v="1"/>
    <s v="F"/>
    <s v="A00-B99"/>
    <n v="22"/>
    <x v="0"/>
  </r>
  <r>
    <x v="0"/>
    <s v="85+"/>
    <x v="1"/>
    <s v="F"/>
    <s v="C00-D48"/>
    <n v="68"/>
    <x v="1"/>
  </r>
  <r>
    <x v="0"/>
    <s v="85+"/>
    <x v="1"/>
    <s v="F"/>
    <s v="D50-D89"/>
    <n v="4"/>
    <x v="5"/>
  </r>
  <r>
    <x v="0"/>
    <s v="85+"/>
    <x v="1"/>
    <s v="F"/>
    <s v="E00-E90"/>
    <n v="30"/>
    <x v="2"/>
  </r>
  <r>
    <x v="0"/>
    <s v="85+"/>
    <x v="1"/>
    <s v="F"/>
    <s v="F00-F99"/>
    <n v="24"/>
    <x v="10"/>
  </r>
  <r>
    <x v="0"/>
    <s v="85+"/>
    <x v="1"/>
    <s v="F"/>
    <s v="G00-G99"/>
    <n v="57"/>
    <x v="3"/>
  </r>
  <r>
    <x v="0"/>
    <s v="85+"/>
    <x v="1"/>
    <s v="F"/>
    <s v="I00-I99"/>
    <n v="292"/>
    <x v="8"/>
  </r>
  <r>
    <x v="0"/>
    <s v="85+"/>
    <x v="1"/>
    <s v="F"/>
    <s v="J00-J99"/>
    <n v="121"/>
    <x v="4"/>
  </r>
  <r>
    <x v="0"/>
    <s v="85+"/>
    <x v="1"/>
    <s v="F"/>
    <s v="K00-K93"/>
    <n v="32"/>
    <x v="9"/>
  </r>
  <r>
    <x v="0"/>
    <s v="85+"/>
    <x v="1"/>
    <s v="F"/>
    <s v="L00-L99"/>
    <n v="3"/>
    <x v="5"/>
  </r>
  <r>
    <x v="0"/>
    <s v="85+"/>
    <x v="1"/>
    <s v="F"/>
    <s v="M00-M99"/>
    <n v="3"/>
    <x v="5"/>
  </r>
  <r>
    <x v="0"/>
    <s v="85+"/>
    <x v="1"/>
    <s v="F"/>
    <s v="N00-N99"/>
    <n v="28"/>
    <x v="11"/>
  </r>
  <r>
    <x v="0"/>
    <s v="85+"/>
    <x v="1"/>
    <s v="F"/>
    <s v="R00-R99"/>
    <n v="35"/>
    <x v="5"/>
  </r>
  <r>
    <x v="0"/>
    <s v="85+"/>
    <x v="1"/>
    <s v="F"/>
    <s v="UNK"/>
    <n v="16"/>
    <x v="7"/>
  </r>
  <r>
    <x v="0"/>
    <s v="85+"/>
    <x v="1"/>
    <s v="F"/>
    <s v="V01-Y98"/>
    <n v="37"/>
    <x v="6"/>
  </r>
  <r>
    <x v="0"/>
    <s v="85+"/>
    <x v="1"/>
    <s v="M"/>
    <s v="A00-B99"/>
    <n v="8"/>
    <x v="0"/>
  </r>
  <r>
    <x v="0"/>
    <s v="85+"/>
    <x v="1"/>
    <s v="M"/>
    <s v="C00-D48"/>
    <n v="58"/>
    <x v="1"/>
  </r>
  <r>
    <x v="0"/>
    <s v="85+"/>
    <x v="1"/>
    <s v="M"/>
    <s v="D50-D89"/>
    <n v="1"/>
    <x v="5"/>
  </r>
  <r>
    <x v="0"/>
    <s v="85+"/>
    <x v="1"/>
    <s v="M"/>
    <s v="E00-E90"/>
    <n v="12"/>
    <x v="2"/>
  </r>
  <r>
    <x v="0"/>
    <s v="85+"/>
    <x v="1"/>
    <s v="M"/>
    <s v="F00-F99"/>
    <n v="13"/>
    <x v="10"/>
  </r>
  <r>
    <x v="0"/>
    <s v="85+"/>
    <x v="1"/>
    <s v="M"/>
    <s v="G00-G99"/>
    <n v="17"/>
    <x v="3"/>
  </r>
  <r>
    <x v="0"/>
    <s v="85+"/>
    <x v="1"/>
    <s v="M"/>
    <s v="I00-I99"/>
    <n v="127"/>
    <x v="8"/>
  </r>
  <r>
    <x v="0"/>
    <s v="85+"/>
    <x v="1"/>
    <s v="M"/>
    <s v="J00-J99"/>
    <n v="68"/>
    <x v="4"/>
  </r>
  <r>
    <x v="0"/>
    <s v="85+"/>
    <x v="1"/>
    <s v="M"/>
    <s v="K00-K93"/>
    <n v="10"/>
    <x v="9"/>
  </r>
  <r>
    <x v="0"/>
    <s v="85+"/>
    <x v="1"/>
    <s v="M"/>
    <s v="L00-L99"/>
    <n v="1"/>
    <x v="5"/>
  </r>
  <r>
    <x v="0"/>
    <s v="85+"/>
    <x v="1"/>
    <s v="M"/>
    <s v="M00-M99"/>
    <n v="2"/>
    <x v="5"/>
  </r>
  <r>
    <x v="0"/>
    <s v="85+"/>
    <x v="1"/>
    <s v="M"/>
    <s v="N00-N99"/>
    <n v="16"/>
    <x v="11"/>
  </r>
  <r>
    <x v="0"/>
    <s v="85+"/>
    <x v="1"/>
    <s v="M"/>
    <s v="R00-R99"/>
    <n v="15"/>
    <x v="5"/>
  </r>
  <r>
    <x v="0"/>
    <s v="85+"/>
    <x v="1"/>
    <s v="M"/>
    <s v="UNK"/>
    <n v="10"/>
    <x v="7"/>
  </r>
  <r>
    <x v="0"/>
    <s v="85+"/>
    <x v="1"/>
    <s v="M"/>
    <s v="V01-Y98"/>
    <n v="9"/>
    <x v="6"/>
  </r>
  <r>
    <x v="1"/>
    <s v="0-24"/>
    <x v="0"/>
    <s v="F"/>
    <s v="C00-D48"/>
    <n v="1"/>
    <x v="1"/>
  </r>
  <r>
    <x v="1"/>
    <s v="0-24"/>
    <x v="0"/>
    <s v="F"/>
    <s v="G00-G99"/>
    <n v="1"/>
    <x v="3"/>
  </r>
  <r>
    <x v="1"/>
    <s v="0-24"/>
    <x v="0"/>
    <s v="F"/>
    <s v="J00-J99"/>
    <n v="1"/>
    <x v="4"/>
  </r>
  <r>
    <x v="1"/>
    <s v="0-24"/>
    <x v="0"/>
    <s v="F"/>
    <s v="P00-P96"/>
    <n v="2"/>
    <x v="5"/>
  </r>
  <r>
    <x v="1"/>
    <s v="0-24"/>
    <x v="0"/>
    <s v="F"/>
    <s v="Q00-Q99"/>
    <n v="1"/>
    <x v="5"/>
  </r>
  <r>
    <x v="1"/>
    <s v="0-24"/>
    <x v="0"/>
    <s v="F"/>
    <s v="R00-R99"/>
    <n v="2"/>
    <x v="5"/>
  </r>
  <r>
    <x v="1"/>
    <s v="0-24"/>
    <x v="0"/>
    <s v="F"/>
    <s v="V01-Y98"/>
    <n v="6"/>
    <x v="6"/>
  </r>
  <r>
    <x v="1"/>
    <s v="0-24"/>
    <x v="0"/>
    <s v="M"/>
    <s v="A00-B99"/>
    <n v="1"/>
    <x v="0"/>
  </r>
  <r>
    <x v="1"/>
    <s v="0-24"/>
    <x v="0"/>
    <s v="M"/>
    <s v="C00-D48"/>
    <n v="3"/>
    <x v="1"/>
  </r>
  <r>
    <x v="1"/>
    <s v="0-24"/>
    <x v="0"/>
    <s v="M"/>
    <s v="G00-G99"/>
    <n v="2"/>
    <x v="3"/>
  </r>
  <r>
    <x v="1"/>
    <s v="0-24"/>
    <x v="0"/>
    <s v="M"/>
    <s v="K00-K93"/>
    <n v="1"/>
    <x v="9"/>
  </r>
  <r>
    <x v="1"/>
    <s v="0-24"/>
    <x v="0"/>
    <s v="M"/>
    <s v="P00-P96"/>
    <n v="2"/>
    <x v="5"/>
  </r>
  <r>
    <x v="1"/>
    <s v="0-24"/>
    <x v="0"/>
    <s v="M"/>
    <s v="Q00-Q99"/>
    <n v="2"/>
    <x v="5"/>
  </r>
  <r>
    <x v="1"/>
    <s v="0-24"/>
    <x v="0"/>
    <s v="M"/>
    <s v="R00-R99"/>
    <n v="1"/>
    <x v="5"/>
  </r>
  <r>
    <x v="1"/>
    <s v="0-24"/>
    <x v="0"/>
    <s v="M"/>
    <s v="V01-Y98"/>
    <n v="14"/>
    <x v="6"/>
  </r>
  <r>
    <x v="1"/>
    <s v="25-44"/>
    <x v="0"/>
    <s v="F"/>
    <s v="C00-D48"/>
    <n v="9"/>
    <x v="1"/>
  </r>
  <r>
    <x v="1"/>
    <s v="25-44"/>
    <x v="0"/>
    <s v="F"/>
    <s v="D50-D89"/>
    <n v="1"/>
    <x v="5"/>
  </r>
  <r>
    <x v="1"/>
    <s v="25-44"/>
    <x v="0"/>
    <s v="F"/>
    <s v="F00-F99"/>
    <n v="2"/>
    <x v="10"/>
  </r>
  <r>
    <x v="1"/>
    <s v="25-44"/>
    <x v="0"/>
    <s v="F"/>
    <s v="I00-I99"/>
    <n v="1"/>
    <x v="8"/>
  </r>
  <r>
    <x v="1"/>
    <s v="25-44"/>
    <x v="0"/>
    <s v="F"/>
    <s v="J00-J99"/>
    <n v="4"/>
    <x v="4"/>
  </r>
  <r>
    <x v="1"/>
    <s v="25-44"/>
    <x v="0"/>
    <s v="F"/>
    <s v="K00-K93"/>
    <n v="2"/>
    <x v="9"/>
  </r>
  <r>
    <x v="1"/>
    <s v="25-44"/>
    <x v="0"/>
    <s v="F"/>
    <s v="Q00-Q99"/>
    <n v="2"/>
    <x v="5"/>
  </r>
  <r>
    <x v="1"/>
    <s v="25-44"/>
    <x v="0"/>
    <s v="F"/>
    <s v="V01-Y98"/>
    <n v="9"/>
    <x v="6"/>
  </r>
  <r>
    <x v="1"/>
    <s v="25-44"/>
    <x v="0"/>
    <s v="M"/>
    <s v="A00-B99"/>
    <n v="1"/>
    <x v="0"/>
  </r>
  <r>
    <x v="1"/>
    <s v="25-44"/>
    <x v="0"/>
    <s v="M"/>
    <s v="C00-D48"/>
    <n v="7"/>
    <x v="1"/>
  </r>
  <r>
    <x v="1"/>
    <s v="25-44"/>
    <x v="0"/>
    <s v="M"/>
    <s v="E00-E90"/>
    <n v="1"/>
    <x v="2"/>
  </r>
  <r>
    <x v="1"/>
    <s v="25-44"/>
    <x v="0"/>
    <s v="M"/>
    <s v="G00-G99"/>
    <n v="2"/>
    <x v="3"/>
  </r>
  <r>
    <x v="1"/>
    <s v="25-44"/>
    <x v="0"/>
    <s v="M"/>
    <s v="I00-I99"/>
    <n v="11"/>
    <x v="8"/>
  </r>
  <r>
    <x v="1"/>
    <s v="25-44"/>
    <x v="0"/>
    <s v="M"/>
    <s v="J00-J99"/>
    <n v="1"/>
    <x v="4"/>
  </r>
  <r>
    <x v="1"/>
    <s v="25-44"/>
    <x v="0"/>
    <s v="M"/>
    <s v="R00-R99"/>
    <n v="4"/>
    <x v="5"/>
  </r>
  <r>
    <x v="1"/>
    <s v="25-44"/>
    <x v="0"/>
    <s v="M"/>
    <s v="V01-Y98"/>
    <n v="30"/>
    <x v="6"/>
  </r>
  <r>
    <x v="1"/>
    <s v="45-64"/>
    <x v="0"/>
    <s v="F"/>
    <s v="A00-B99"/>
    <n v="4"/>
    <x v="0"/>
  </r>
  <r>
    <x v="1"/>
    <s v="45-64"/>
    <x v="0"/>
    <s v="F"/>
    <s v="C00-D48"/>
    <n v="81"/>
    <x v="1"/>
  </r>
  <r>
    <x v="1"/>
    <s v="45-64"/>
    <x v="0"/>
    <s v="F"/>
    <s v="D50-D89"/>
    <n v="1"/>
    <x v="5"/>
  </r>
  <r>
    <x v="1"/>
    <s v="45-64"/>
    <x v="0"/>
    <s v="F"/>
    <s v="E00-E90"/>
    <n v="4"/>
    <x v="2"/>
  </r>
  <r>
    <x v="1"/>
    <s v="45-64"/>
    <x v="0"/>
    <s v="F"/>
    <s v="F00-F99"/>
    <n v="5"/>
    <x v="10"/>
  </r>
  <r>
    <x v="1"/>
    <s v="45-64"/>
    <x v="0"/>
    <s v="F"/>
    <s v="G00-G99"/>
    <n v="5"/>
    <x v="3"/>
  </r>
  <r>
    <x v="1"/>
    <s v="45-64"/>
    <x v="0"/>
    <s v="F"/>
    <s v="I00-I99"/>
    <n v="28"/>
    <x v="8"/>
  </r>
  <r>
    <x v="1"/>
    <s v="45-64"/>
    <x v="0"/>
    <s v="F"/>
    <s v="J00-J99"/>
    <n v="14"/>
    <x v="4"/>
  </r>
  <r>
    <x v="1"/>
    <s v="45-64"/>
    <x v="0"/>
    <s v="F"/>
    <s v="K00-K93"/>
    <n v="10"/>
    <x v="9"/>
  </r>
  <r>
    <x v="1"/>
    <s v="45-64"/>
    <x v="0"/>
    <s v="F"/>
    <s v="L00-L99"/>
    <n v="1"/>
    <x v="5"/>
  </r>
  <r>
    <x v="1"/>
    <s v="45-64"/>
    <x v="0"/>
    <s v="F"/>
    <s v="M00-M99"/>
    <n v="1"/>
    <x v="5"/>
  </r>
  <r>
    <x v="1"/>
    <s v="45-64"/>
    <x v="0"/>
    <s v="F"/>
    <s v="N00-N99"/>
    <n v="3"/>
    <x v="11"/>
  </r>
  <r>
    <x v="1"/>
    <s v="45-64"/>
    <x v="0"/>
    <s v="F"/>
    <s v="R00-R99"/>
    <n v="8"/>
    <x v="5"/>
  </r>
  <r>
    <x v="1"/>
    <s v="45-64"/>
    <x v="0"/>
    <s v="F"/>
    <s v="V01-Y98"/>
    <n v="22"/>
    <x v="6"/>
  </r>
  <r>
    <x v="1"/>
    <s v="45-64"/>
    <x v="0"/>
    <s v="M"/>
    <s v="A00-B99"/>
    <n v="2"/>
    <x v="0"/>
  </r>
  <r>
    <x v="1"/>
    <s v="45-64"/>
    <x v="0"/>
    <s v="M"/>
    <s v="C00-D48"/>
    <n v="116"/>
    <x v="1"/>
  </r>
  <r>
    <x v="1"/>
    <s v="45-64"/>
    <x v="0"/>
    <s v="M"/>
    <s v="D50-D89"/>
    <n v="3"/>
    <x v="5"/>
  </r>
  <r>
    <x v="1"/>
    <s v="45-64"/>
    <x v="0"/>
    <s v="M"/>
    <s v="E00-E90"/>
    <n v="4"/>
    <x v="2"/>
  </r>
  <r>
    <x v="1"/>
    <s v="45-64"/>
    <x v="0"/>
    <s v="M"/>
    <s v="F00-F99"/>
    <n v="3"/>
    <x v="10"/>
  </r>
  <r>
    <x v="1"/>
    <s v="45-64"/>
    <x v="0"/>
    <s v="M"/>
    <s v="G00-G99"/>
    <n v="8"/>
    <x v="3"/>
  </r>
  <r>
    <x v="1"/>
    <s v="45-64"/>
    <x v="0"/>
    <s v="M"/>
    <s v="I00-I99"/>
    <n v="61"/>
    <x v="8"/>
  </r>
  <r>
    <x v="1"/>
    <s v="45-64"/>
    <x v="0"/>
    <s v="M"/>
    <s v="J00-J99"/>
    <n v="26"/>
    <x v="4"/>
  </r>
  <r>
    <x v="1"/>
    <s v="45-64"/>
    <x v="0"/>
    <s v="M"/>
    <s v="K00-K93"/>
    <n v="23"/>
    <x v="9"/>
  </r>
  <r>
    <x v="1"/>
    <s v="45-64"/>
    <x v="0"/>
    <s v="M"/>
    <s v="N00-N99"/>
    <n v="3"/>
    <x v="11"/>
  </r>
  <r>
    <x v="1"/>
    <s v="45-64"/>
    <x v="0"/>
    <s v="M"/>
    <s v="Q00-Q99"/>
    <n v="1"/>
    <x v="5"/>
  </r>
  <r>
    <x v="1"/>
    <s v="45-64"/>
    <x v="0"/>
    <s v="M"/>
    <s v="R00-R99"/>
    <n v="18"/>
    <x v="5"/>
  </r>
  <r>
    <x v="1"/>
    <s v="45-64"/>
    <x v="0"/>
    <s v="M"/>
    <s v="V01-Y98"/>
    <n v="50"/>
    <x v="6"/>
  </r>
  <r>
    <x v="1"/>
    <s v="65-74"/>
    <x v="1"/>
    <s v="F"/>
    <s v="A00-B99"/>
    <n v="1"/>
    <x v="0"/>
  </r>
  <r>
    <x v="1"/>
    <s v="65-74"/>
    <x v="1"/>
    <s v="F"/>
    <s v="C00-D48"/>
    <n v="66"/>
    <x v="1"/>
  </r>
  <r>
    <x v="1"/>
    <s v="65-74"/>
    <x v="1"/>
    <s v="F"/>
    <s v="E00-E90"/>
    <n v="11"/>
    <x v="2"/>
  </r>
  <r>
    <x v="1"/>
    <s v="65-74"/>
    <x v="1"/>
    <s v="F"/>
    <s v="F00-F99"/>
    <n v="2"/>
    <x v="10"/>
  </r>
  <r>
    <x v="1"/>
    <s v="65-74"/>
    <x v="1"/>
    <s v="F"/>
    <s v="G00-G99"/>
    <n v="7"/>
    <x v="3"/>
  </r>
  <r>
    <x v="1"/>
    <s v="65-74"/>
    <x v="1"/>
    <s v="F"/>
    <s v="I00-I99"/>
    <n v="52"/>
    <x v="8"/>
  </r>
  <r>
    <x v="1"/>
    <s v="65-74"/>
    <x v="1"/>
    <s v="F"/>
    <s v="J00-J99"/>
    <n v="14"/>
    <x v="4"/>
  </r>
  <r>
    <x v="1"/>
    <s v="65-74"/>
    <x v="1"/>
    <s v="F"/>
    <s v="K00-K93"/>
    <n v="10"/>
    <x v="9"/>
  </r>
  <r>
    <x v="1"/>
    <s v="65-74"/>
    <x v="1"/>
    <s v="F"/>
    <s v="N00-N99"/>
    <n v="7"/>
    <x v="11"/>
  </r>
  <r>
    <x v="1"/>
    <s v="65-74"/>
    <x v="1"/>
    <s v="F"/>
    <s v="R00-R99"/>
    <n v="5"/>
    <x v="5"/>
  </r>
  <r>
    <x v="1"/>
    <s v="65-74"/>
    <x v="1"/>
    <s v="F"/>
    <s v="V01-Y98"/>
    <n v="8"/>
    <x v="6"/>
  </r>
  <r>
    <x v="1"/>
    <s v="65-74"/>
    <x v="1"/>
    <s v="M"/>
    <s v="A00-B99"/>
    <n v="12"/>
    <x v="0"/>
  </r>
  <r>
    <x v="1"/>
    <s v="65-74"/>
    <x v="1"/>
    <s v="M"/>
    <s v="C00-D48"/>
    <n v="99"/>
    <x v="1"/>
  </r>
  <r>
    <x v="1"/>
    <s v="65-74"/>
    <x v="1"/>
    <s v="M"/>
    <s v="E00-E90"/>
    <n v="5"/>
    <x v="2"/>
  </r>
  <r>
    <x v="1"/>
    <s v="65-74"/>
    <x v="1"/>
    <s v="M"/>
    <s v="F00-F99"/>
    <n v="3"/>
    <x v="10"/>
  </r>
  <r>
    <x v="1"/>
    <s v="65-74"/>
    <x v="1"/>
    <s v="M"/>
    <s v="G00-G99"/>
    <n v="11"/>
    <x v="3"/>
  </r>
  <r>
    <x v="1"/>
    <s v="65-74"/>
    <x v="1"/>
    <s v="M"/>
    <s v="I00-I99"/>
    <n v="54"/>
    <x v="8"/>
  </r>
  <r>
    <x v="1"/>
    <s v="65-74"/>
    <x v="1"/>
    <s v="M"/>
    <s v="J00-J99"/>
    <n v="40"/>
    <x v="4"/>
  </r>
  <r>
    <x v="1"/>
    <s v="65-74"/>
    <x v="1"/>
    <s v="M"/>
    <s v="K00-K93"/>
    <n v="12"/>
    <x v="9"/>
  </r>
  <r>
    <x v="1"/>
    <s v="65-74"/>
    <x v="1"/>
    <s v="M"/>
    <s v="L00-L99"/>
    <n v="1"/>
    <x v="5"/>
  </r>
  <r>
    <x v="1"/>
    <s v="65-74"/>
    <x v="1"/>
    <s v="M"/>
    <s v="M00-M99"/>
    <n v="1"/>
    <x v="5"/>
  </r>
  <r>
    <x v="1"/>
    <s v="65-74"/>
    <x v="1"/>
    <s v="M"/>
    <s v="N00-N99"/>
    <n v="5"/>
    <x v="11"/>
  </r>
  <r>
    <x v="1"/>
    <s v="65-74"/>
    <x v="1"/>
    <s v="M"/>
    <s v="Q00-Q99"/>
    <n v="1"/>
    <x v="5"/>
  </r>
  <r>
    <x v="1"/>
    <s v="65-74"/>
    <x v="1"/>
    <s v="M"/>
    <s v="R00-R99"/>
    <n v="8"/>
    <x v="5"/>
  </r>
  <r>
    <x v="1"/>
    <s v="65-74"/>
    <x v="1"/>
    <s v="M"/>
    <s v="V01-Y98"/>
    <n v="7"/>
    <x v="6"/>
  </r>
  <r>
    <x v="1"/>
    <s v="75-84"/>
    <x v="1"/>
    <s v="F"/>
    <s v="A00-B99"/>
    <n v="21"/>
    <x v="0"/>
  </r>
  <r>
    <x v="1"/>
    <s v="75-84"/>
    <x v="1"/>
    <s v="F"/>
    <s v="C00-D48"/>
    <n v="118"/>
    <x v="1"/>
  </r>
  <r>
    <x v="1"/>
    <s v="75-84"/>
    <x v="1"/>
    <s v="F"/>
    <s v="E00-E90"/>
    <n v="19"/>
    <x v="2"/>
  </r>
  <r>
    <x v="1"/>
    <s v="75-84"/>
    <x v="1"/>
    <s v="F"/>
    <s v="F00-F99"/>
    <n v="22"/>
    <x v="10"/>
  </r>
  <r>
    <x v="1"/>
    <s v="75-84"/>
    <x v="1"/>
    <s v="F"/>
    <s v="G00-G99"/>
    <n v="51"/>
    <x v="3"/>
  </r>
  <r>
    <x v="1"/>
    <s v="75-84"/>
    <x v="1"/>
    <s v="F"/>
    <s v="I00-I99"/>
    <n v="178"/>
    <x v="8"/>
  </r>
  <r>
    <x v="1"/>
    <s v="75-84"/>
    <x v="1"/>
    <s v="F"/>
    <s v="J00-J99"/>
    <n v="66"/>
    <x v="4"/>
  </r>
  <r>
    <x v="1"/>
    <s v="75-84"/>
    <x v="1"/>
    <s v="F"/>
    <s v="K00-K93"/>
    <n v="20"/>
    <x v="9"/>
  </r>
  <r>
    <x v="1"/>
    <s v="75-84"/>
    <x v="1"/>
    <s v="F"/>
    <s v="M00-M99"/>
    <n v="5"/>
    <x v="5"/>
  </r>
  <r>
    <x v="1"/>
    <s v="75-84"/>
    <x v="1"/>
    <s v="F"/>
    <s v="N00-N99"/>
    <n v="22"/>
    <x v="11"/>
  </r>
  <r>
    <x v="1"/>
    <s v="75-84"/>
    <x v="1"/>
    <s v="F"/>
    <s v="R00-R99"/>
    <n v="32"/>
    <x v="5"/>
  </r>
  <r>
    <x v="1"/>
    <s v="75-84"/>
    <x v="1"/>
    <s v="F"/>
    <s v="V01-Y98"/>
    <n v="20"/>
    <x v="6"/>
  </r>
  <r>
    <x v="1"/>
    <s v="75-84"/>
    <x v="1"/>
    <s v="M"/>
    <s v="A00-B99"/>
    <n v="16"/>
    <x v="0"/>
  </r>
  <r>
    <x v="1"/>
    <s v="75-84"/>
    <x v="1"/>
    <s v="M"/>
    <s v="C00-D48"/>
    <n v="128"/>
    <x v="1"/>
  </r>
  <r>
    <x v="1"/>
    <s v="75-84"/>
    <x v="1"/>
    <s v="M"/>
    <s v="D50-D89"/>
    <n v="4"/>
    <x v="5"/>
  </r>
  <r>
    <x v="1"/>
    <s v="75-84"/>
    <x v="1"/>
    <s v="M"/>
    <s v="E00-E90"/>
    <n v="18"/>
    <x v="2"/>
  </r>
  <r>
    <x v="1"/>
    <s v="75-84"/>
    <x v="1"/>
    <s v="M"/>
    <s v="F00-F99"/>
    <n v="14"/>
    <x v="10"/>
  </r>
  <r>
    <x v="1"/>
    <s v="75-84"/>
    <x v="1"/>
    <s v="M"/>
    <s v="G00-G99"/>
    <n v="28"/>
    <x v="3"/>
  </r>
  <r>
    <x v="1"/>
    <s v="75-84"/>
    <x v="1"/>
    <s v="M"/>
    <s v="I00-I99"/>
    <n v="167"/>
    <x v="8"/>
  </r>
  <r>
    <x v="1"/>
    <s v="75-84"/>
    <x v="1"/>
    <s v="M"/>
    <s v="J00-J99"/>
    <n v="77"/>
    <x v="4"/>
  </r>
  <r>
    <x v="1"/>
    <s v="75-84"/>
    <x v="1"/>
    <s v="M"/>
    <s v="K00-K93"/>
    <n v="25"/>
    <x v="9"/>
  </r>
  <r>
    <x v="1"/>
    <s v="75-84"/>
    <x v="1"/>
    <s v="M"/>
    <s v="L00-L99"/>
    <n v="2"/>
    <x v="5"/>
  </r>
  <r>
    <x v="1"/>
    <s v="75-84"/>
    <x v="1"/>
    <s v="M"/>
    <s v="M00-M99"/>
    <n v="1"/>
    <x v="5"/>
  </r>
  <r>
    <x v="1"/>
    <s v="75-84"/>
    <x v="1"/>
    <s v="M"/>
    <s v="N00-N99"/>
    <n v="10"/>
    <x v="11"/>
  </r>
  <r>
    <x v="1"/>
    <s v="75-84"/>
    <x v="1"/>
    <s v="M"/>
    <s v="R00-R99"/>
    <n v="14"/>
    <x v="5"/>
  </r>
  <r>
    <x v="1"/>
    <s v="75-84"/>
    <x v="1"/>
    <s v="M"/>
    <s v="V01-Y98"/>
    <n v="28"/>
    <x v="6"/>
  </r>
  <r>
    <x v="1"/>
    <s v="85+"/>
    <x v="1"/>
    <s v="F"/>
    <s v="A00-B99"/>
    <n v="10"/>
    <x v="0"/>
  </r>
  <r>
    <x v="1"/>
    <s v="85+"/>
    <x v="1"/>
    <s v="F"/>
    <s v="C00-D48"/>
    <n v="59"/>
    <x v="1"/>
  </r>
  <r>
    <x v="1"/>
    <s v="85+"/>
    <x v="1"/>
    <s v="F"/>
    <s v="D50-D89"/>
    <n v="5"/>
    <x v="5"/>
  </r>
  <r>
    <x v="1"/>
    <s v="85+"/>
    <x v="1"/>
    <s v="F"/>
    <s v="E00-E90"/>
    <n v="34"/>
    <x v="2"/>
  </r>
  <r>
    <x v="1"/>
    <s v="85+"/>
    <x v="1"/>
    <s v="F"/>
    <s v="F00-F99"/>
    <n v="28"/>
    <x v="10"/>
  </r>
  <r>
    <x v="1"/>
    <s v="85+"/>
    <x v="1"/>
    <s v="F"/>
    <s v="G00-G99"/>
    <n v="42"/>
    <x v="3"/>
  </r>
  <r>
    <x v="1"/>
    <s v="85+"/>
    <x v="1"/>
    <s v="F"/>
    <s v="I00-I99"/>
    <n v="285"/>
    <x v="8"/>
  </r>
  <r>
    <x v="1"/>
    <s v="85+"/>
    <x v="1"/>
    <s v="F"/>
    <s v="J00-J99"/>
    <n v="80"/>
    <x v="4"/>
  </r>
  <r>
    <x v="1"/>
    <s v="85+"/>
    <x v="1"/>
    <s v="F"/>
    <s v="K00-K93"/>
    <n v="29"/>
    <x v="9"/>
  </r>
  <r>
    <x v="1"/>
    <s v="85+"/>
    <x v="1"/>
    <s v="F"/>
    <s v="L00-L99"/>
    <n v="7"/>
    <x v="5"/>
  </r>
  <r>
    <x v="1"/>
    <s v="85+"/>
    <x v="1"/>
    <s v="F"/>
    <s v="M00-M99"/>
    <n v="1"/>
    <x v="5"/>
  </r>
  <r>
    <x v="1"/>
    <s v="85+"/>
    <x v="1"/>
    <s v="F"/>
    <s v="N00-N99"/>
    <n v="34"/>
    <x v="11"/>
  </r>
  <r>
    <x v="1"/>
    <s v="85+"/>
    <x v="1"/>
    <s v="F"/>
    <s v="R00-R99"/>
    <n v="52"/>
    <x v="5"/>
  </r>
  <r>
    <x v="1"/>
    <s v="85+"/>
    <x v="1"/>
    <s v="F"/>
    <s v="V01-Y98"/>
    <n v="20"/>
    <x v="6"/>
  </r>
  <r>
    <x v="1"/>
    <s v="85+"/>
    <x v="1"/>
    <s v="M"/>
    <s v="A00-B99"/>
    <n v="7"/>
    <x v="0"/>
  </r>
  <r>
    <x v="1"/>
    <s v="85+"/>
    <x v="1"/>
    <s v="M"/>
    <s v="C00-D48"/>
    <n v="51"/>
    <x v="1"/>
  </r>
  <r>
    <x v="1"/>
    <s v="85+"/>
    <x v="1"/>
    <s v="M"/>
    <s v="D50-D89"/>
    <n v="1"/>
    <x v="5"/>
  </r>
  <r>
    <x v="1"/>
    <s v="85+"/>
    <x v="1"/>
    <s v="M"/>
    <s v="E00-E90"/>
    <n v="10"/>
    <x v="2"/>
  </r>
  <r>
    <x v="1"/>
    <s v="85+"/>
    <x v="1"/>
    <s v="M"/>
    <s v="F00-F99"/>
    <n v="9"/>
    <x v="10"/>
  </r>
  <r>
    <x v="1"/>
    <s v="85+"/>
    <x v="1"/>
    <s v="M"/>
    <s v="G00-G99"/>
    <n v="13"/>
    <x v="3"/>
  </r>
  <r>
    <x v="1"/>
    <s v="85+"/>
    <x v="1"/>
    <s v="M"/>
    <s v="I00-I99"/>
    <n v="113"/>
    <x v="8"/>
  </r>
  <r>
    <x v="1"/>
    <s v="85+"/>
    <x v="1"/>
    <s v="M"/>
    <s v="J00-J99"/>
    <n v="58"/>
    <x v="4"/>
  </r>
  <r>
    <x v="1"/>
    <s v="85+"/>
    <x v="1"/>
    <s v="M"/>
    <s v="K00-K93"/>
    <n v="13"/>
    <x v="9"/>
  </r>
  <r>
    <x v="1"/>
    <s v="85+"/>
    <x v="1"/>
    <s v="M"/>
    <s v="L00-L99"/>
    <n v="1"/>
    <x v="5"/>
  </r>
  <r>
    <x v="1"/>
    <s v="85+"/>
    <x v="1"/>
    <s v="M"/>
    <s v="M00-M99"/>
    <n v="2"/>
    <x v="5"/>
  </r>
  <r>
    <x v="1"/>
    <s v="85+"/>
    <x v="1"/>
    <s v="M"/>
    <s v="N00-N99"/>
    <n v="5"/>
    <x v="11"/>
  </r>
  <r>
    <x v="1"/>
    <s v="85+"/>
    <x v="1"/>
    <s v="M"/>
    <s v="R00-R99"/>
    <n v="16"/>
    <x v="5"/>
  </r>
  <r>
    <x v="1"/>
    <s v="85+"/>
    <x v="1"/>
    <s v="M"/>
    <s v="V01-Y98"/>
    <n v="9"/>
    <x v="6"/>
  </r>
  <r>
    <x v="2"/>
    <s v="0-24"/>
    <x v="0"/>
    <s v="F"/>
    <s v="A00-B99"/>
    <n v="1"/>
    <x v="0"/>
  </r>
  <r>
    <x v="2"/>
    <s v="0-24"/>
    <x v="0"/>
    <s v="F"/>
    <s v="C00-D48"/>
    <n v="3"/>
    <x v="1"/>
  </r>
  <r>
    <x v="2"/>
    <s v="0-24"/>
    <x v="0"/>
    <s v="F"/>
    <s v="I00-I99"/>
    <n v="1"/>
    <x v="8"/>
  </r>
  <r>
    <x v="2"/>
    <s v="0-24"/>
    <x v="0"/>
    <s v="F"/>
    <s v="J00-J99"/>
    <n v="1"/>
    <x v="4"/>
  </r>
  <r>
    <x v="2"/>
    <s v="0-24"/>
    <x v="0"/>
    <s v="F"/>
    <s v="P00-P96"/>
    <n v="2"/>
    <x v="5"/>
  </r>
  <r>
    <x v="2"/>
    <s v="0-24"/>
    <x v="0"/>
    <s v="F"/>
    <s v="Q00-Q99"/>
    <n v="1"/>
    <x v="5"/>
  </r>
  <r>
    <x v="2"/>
    <s v="0-24"/>
    <x v="0"/>
    <s v="F"/>
    <s v="V01-Y98"/>
    <n v="5"/>
    <x v="6"/>
  </r>
  <r>
    <x v="2"/>
    <s v="0-24"/>
    <x v="0"/>
    <s v="M"/>
    <s v="G00-G99"/>
    <n v="1"/>
    <x v="3"/>
  </r>
  <r>
    <x v="2"/>
    <s v="0-24"/>
    <x v="0"/>
    <s v="M"/>
    <s v="N00-N99"/>
    <n v="1"/>
    <x v="11"/>
  </r>
  <r>
    <x v="2"/>
    <s v="0-24"/>
    <x v="0"/>
    <s v="M"/>
    <s v="P00-P96"/>
    <n v="3"/>
    <x v="5"/>
  </r>
  <r>
    <x v="2"/>
    <s v="0-24"/>
    <x v="0"/>
    <s v="M"/>
    <s v="Q00-Q99"/>
    <n v="2"/>
    <x v="5"/>
  </r>
  <r>
    <x v="2"/>
    <s v="0-24"/>
    <x v="0"/>
    <s v="M"/>
    <s v="V01-Y98"/>
    <n v="14"/>
    <x v="6"/>
  </r>
  <r>
    <x v="2"/>
    <s v="25-44"/>
    <x v="0"/>
    <s v="F"/>
    <s v="C00-D48"/>
    <n v="10"/>
    <x v="1"/>
  </r>
  <r>
    <x v="2"/>
    <s v="25-44"/>
    <x v="0"/>
    <s v="F"/>
    <s v="F00-F99"/>
    <n v="2"/>
    <x v="10"/>
  </r>
  <r>
    <x v="2"/>
    <s v="25-44"/>
    <x v="0"/>
    <s v="F"/>
    <s v="G00-G99"/>
    <n v="1"/>
    <x v="3"/>
  </r>
  <r>
    <x v="2"/>
    <s v="25-44"/>
    <x v="0"/>
    <s v="F"/>
    <s v="I00-I99"/>
    <n v="2"/>
    <x v="8"/>
  </r>
  <r>
    <x v="2"/>
    <s v="25-44"/>
    <x v="0"/>
    <s v="F"/>
    <s v="J00-J99"/>
    <n v="3"/>
    <x v="4"/>
  </r>
  <r>
    <x v="2"/>
    <s v="25-44"/>
    <x v="0"/>
    <s v="F"/>
    <s v="K00-K93"/>
    <n v="2"/>
    <x v="9"/>
  </r>
  <r>
    <x v="2"/>
    <s v="25-44"/>
    <x v="0"/>
    <s v="F"/>
    <s v="R00-R99"/>
    <n v="2"/>
    <x v="5"/>
  </r>
  <r>
    <x v="2"/>
    <s v="25-44"/>
    <x v="0"/>
    <s v="F"/>
    <s v="V01-Y98"/>
    <n v="4"/>
    <x v="6"/>
  </r>
  <r>
    <x v="2"/>
    <s v="25-44"/>
    <x v="0"/>
    <s v="M"/>
    <s v="A00-B99"/>
    <n v="1"/>
    <x v="0"/>
  </r>
  <r>
    <x v="2"/>
    <s v="25-44"/>
    <x v="0"/>
    <s v="M"/>
    <s v="C00-D48"/>
    <n v="7"/>
    <x v="1"/>
  </r>
  <r>
    <x v="2"/>
    <s v="25-44"/>
    <x v="0"/>
    <s v="M"/>
    <s v="E00-E90"/>
    <n v="1"/>
    <x v="2"/>
  </r>
  <r>
    <x v="2"/>
    <s v="25-44"/>
    <x v="0"/>
    <s v="M"/>
    <s v="F00-F99"/>
    <n v="2"/>
    <x v="10"/>
  </r>
  <r>
    <x v="2"/>
    <s v="25-44"/>
    <x v="0"/>
    <s v="M"/>
    <s v="G00-G99"/>
    <n v="1"/>
    <x v="3"/>
  </r>
  <r>
    <x v="2"/>
    <s v="25-44"/>
    <x v="0"/>
    <s v="M"/>
    <s v="I00-I99"/>
    <n v="4"/>
    <x v="8"/>
  </r>
  <r>
    <x v="2"/>
    <s v="25-44"/>
    <x v="0"/>
    <s v="M"/>
    <s v="J00-J99"/>
    <n v="6"/>
    <x v="4"/>
  </r>
  <r>
    <x v="2"/>
    <s v="25-44"/>
    <x v="0"/>
    <s v="M"/>
    <s v="K00-K93"/>
    <n v="2"/>
    <x v="9"/>
  </r>
  <r>
    <x v="2"/>
    <s v="25-44"/>
    <x v="0"/>
    <s v="M"/>
    <s v="M00-M99"/>
    <n v="1"/>
    <x v="5"/>
  </r>
  <r>
    <x v="2"/>
    <s v="25-44"/>
    <x v="0"/>
    <s v="M"/>
    <s v="N00-N99"/>
    <n v="1"/>
    <x v="11"/>
  </r>
  <r>
    <x v="2"/>
    <s v="25-44"/>
    <x v="0"/>
    <s v="M"/>
    <s v="R00-R99"/>
    <n v="7"/>
    <x v="5"/>
  </r>
  <r>
    <x v="2"/>
    <s v="25-44"/>
    <x v="0"/>
    <s v="M"/>
    <s v="V01-Y98"/>
    <n v="30"/>
    <x v="6"/>
  </r>
  <r>
    <x v="2"/>
    <s v="45-64"/>
    <x v="0"/>
    <s v="F"/>
    <s v="A00-B99"/>
    <n v="6"/>
    <x v="0"/>
  </r>
  <r>
    <x v="2"/>
    <s v="45-64"/>
    <x v="0"/>
    <s v="F"/>
    <s v="C00-D48"/>
    <n v="72"/>
    <x v="1"/>
  </r>
  <r>
    <x v="2"/>
    <s v="45-64"/>
    <x v="0"/>
    <s v="F"/>
    <s v="E00-E90"/>
    <n v="5"/>
    <x v="2"/>
  </r>
  <r>
    <x v="2"/>
    <s v="45-64"/>
    <x v="0"/>
    <s v="F"/>
    <s v="G00-G99"/>
    <n v="2"/>
    <x v="3"/>
  </r>
  <r>
    <x v="2"/>
    <s v="45-64"/>
    <x v="0"/>
    <s v="F"/>
    <s v="I00-I99"/>
    <n v="20"/>
    <x v="8"/>
  </r>
  <r>
    <x v="2"/>
    <s v="45-64"/>
    <x v="0"/>
    <s v="F"/>
    <s v="J00-J99"/>
    <n v="16"/>
    <x v="4"/>
  </r>
  <r>
    <x v="2"/>
    <s v="45-64"/>
    <x v="0"/>
    <s v="F"/>
    <s v="K00-K93"/>
    <n v="12"/>
    <x v="9"/>
  </r>
  <r>
    <x v="2"/>
    <s v="45-64"/>
    <x v="0"/>
    <s v="F"/>
    <s v="N00-N99"/>
    <n v="2"/>
    <x v="11"/>
  </r>
  <r>
    <x v="2"/>
    <s v="45-64"/>
    <x v="0"/>
    <s v="F"/>
    <s v="R00-R99"/>
    <n v="5"/>
    <x v="5"/>
  </r>
  <r>
    <x v="2"/>
    <s v="45-64"/>
    <x v="0"/>
    <s v="F"/>
    <s v="V01-Y98"/>
    <n v="21"/>
    <x v="6"/>
  </r>
  <r>
    <x v="2"/>
    <s v="45-64"/>
    <x v="0"/>
    <s v="M"/>
    <s v="A00-B99"/>
    <n v="10"/>
    <x v="0"/>
  </r>
  <r>
    <x v="2"/>
    <s v="45-64"/>
    <x v="0"/>
    <s v="M"/>
    <s v="C00-D48"/>
    <n v="113"/>
    <x v="1"/>
  </r>
  <r>
    <x v="2"/>
    <s v="45-64"/>
    <x v="0"/>
    <s v="M"/>
    <s v="E00-E90"/>
    <n v="7"/>
    <x v="2"/>
  </r>
  <r>
    <x v="2"/>
    <s v="45-64"/>
    <x v="0"/>
    <s v="M"/>
    <s v="F00-F99"/>
    <n v="10"/>
    <x v="10"/>
  </r>
  <r>
    <x v="2"/>
    <s v="45-64"/>
    <x v="0"/>
    <s v="M"/>
    <s v="G00-G99"/>
    <n v="7"/>
    <x v="3"/>
  </r>
  <r>
    <x v="2"/>
    <s v="45-64"/>
    <x v="0"/>
    <s v="M"/>
    <s v="I00-I99"/>
    <n v="74"/>
    <x v="8"/>
  </r>
  <r>
    <x v="2"/>
    <s v="45-64"/>
    <x v="0"/>
    <s v="M"/>
    <s v="J00-J99"/>
    <n v="32"/>
    <x v="4"/>
  </r>
  <r>
    <x v="2"/>
    <s v="45-64"/>
    <x v="0"/>
    <s v="M"/>
    <s v="K00-K93"/>
    <n v="14"/>
    <x v="9"/>
  </r>
  <r>
    <x v="2"/>
    <s v="45-64"/>
    <x v="0"/>
    <s v="M"/>
    <s v="M00-M99"/>
    <n v="1"/>
    <x v="5"/>
  </r>
  <r>
    <x v="2"/>
    <s v="45-64"/>
    <x v="0"/>
    <s v="M"/>
    <s v="N00-N99"/>
    <n v="2"/>
    <x v="11"/>
  </r>
  <r>
    <x v="2"/>
    <s v="45-64"/>
    <x v="0"/>
    <s v="M"/>
    <s v="R00-R99"/>
    <n v="14"/>
    <x v="5"/>
  </r>
  <r>
    <x v="2"/>
    <s v="45-64"/>
    <x v="0"/>
    <s v="M"/>
    <s v="V01-Y98"/>
    <n v="37"/>
    <x v="6"/>
  </r>
  <r>
    <x v="2"/>
    <s v="65-74"/>
    <x v="1"/>
    <s v="F"/>
    <s v="A00-B99"/>
    <n v="6"/>
    <x v="0"/>
  </r>
  <r>
    <x v="2"/>
    <s v="65-74"/>
    <x v="1"/>
    <s v="F"/>
    <s v="C00-D48"/>
    <n v="63"/>
    <x v="1"/>
  </r>
  <r>
    <x v="2"/>
    <s v="65-74"/>
    <x v="1"/>
    <s v="F"/>
    <s v="E00-E90"/>
    <n v="4"/>
    <x v="2"/>
  </r>
  <r>
    <x v="2"/>
    <s v="65-74"/>
    <x v="1"/>
    <s v="F"/>
    <s v="F00-F99"/>
    <n v="1"/>
    <x v="10"/>
  </r>
  <r>
    <x v="2"/>
    <s v="65-74"/>
    <x v="1"/>
    <s v="F"/>
    <s v="G00-G99"/>
    <n v="5"/>
    <x v="3"/>
  </r>
  <r>
    <x v="2"/>
    <s v="65-74"/>
    <x v="1"/>
    <s v="F"/>
    <s v="I00-I99"/>
    <n v="28"/>
    <x v="8"/>
  </r>
  <r>
    <x v="2"/>
    <s v="65-74"/>
    <x v="1"/>
    <s v="F"/>
    <s v="J00-J99"/>
    <n v="15"/>
    <x v="4"/>
  </r>
  <r>
    <x v="2"/>
    <s v="65-74"/>
    <x v="1"/>
    <s v="F"/>
    <s v="K00-K93"/>
    <n v="9"/>
    <x v="9"/>
  </r>
  <r>
    <x v="2"/>
    <s v="65-74"/>
    <x v="1"/>
    <s v="F"/>
    <s v="N00-N99"/>
    <n v="2"/>
    <x v="11"/>
  </r>
  <r>
    <x v="2"/>
    <s v="65-74"/>
    <x v="1"/>
    <s v="F"/>
    <s v="R00-R99"/>
    <n v="9"/>
    <x v="5"/>
  </r>
  <r>
    <x v="2"/>
    <s v="65-74"/>
    <x v="1"/>
    <s v="F"/>
    <s v="V01-Y98"/>
    <n v="6"/>
    <x v="6"/>
  </r>
  <r>
    <x v="2"/>
    <s v="65-74"/>
    <x v="1"/>
    <s v="M"/>
    <s v="A00-B99"/>
    <n v="4"/>
    <x v="0"/>
  </r>
  <r>
    <x v="2"/>
    <s v="65-74"/>
    <x v="1"/>
    <s v="M"/>
    <s v="C00-D48"/>
    <n v="84"/>
    <x v="1"/>
  </r>
  <r>
    <x v="2"/>
    <s v="65-74"/>
    <x v="1"/>
    <s v="M"/>
    <s v="D50-D89"/>
    <n v="1"/>
    <x v="5"/>
  </r>
  <r>
    <x v="2"/>
    <s v="65-74"/>
    <x v="1"/>
    <s v="M"/>
    <s v="E00-E90"/>
    <n v="3"/>
    <x v="2"/>
  </r>
  <r>
    <x v="2"/>
    <s v="65-74"/>
    <x v="1"/>
    <s v="M"/>
    <s v="F00-F99"/>
    <n v="3"/>
    <x v="10"/>
  </r>
  <r>
    <x v="2"/>
    <s v="65-74"/>
    <x v="1"/>
    <s v="M"/>
    <s v="G00-G99"/>
    <n v="11"/>
    <x v="3"/>
  </r>
  <r>
    <x v="2"/>
    <s v="65-74"/>
    <x v="1"/>
    <s v="M"/>
    <s v="I00-I99"/>
    <n v="71"/>
    <x v="8"/>
  </r>
  <r>
    <x v="2"/>
    <s v="65-74"/>
    <x v="1"/>
    <s v="M"/>
    <s v="J00-J99"/>
    <n v="37"/>
    <x v="4"/>
  </r>
  <r>
    <x v="2"/>
    <s v="65-74"/>
    <x v="1"/>
    <s v="M"/>
    <s v="K00-K93"/>
    <n v="15"/>
    <x v="9"/>
  </r>
  <r>
    <x v="2"/>
    <s v="65-74"/>
    <x v="1"/>
    <s v="M"/>
    <s v="M00-M99"/>
    <n v="1"/>
    <x v="5"/>
  </r>
  <r>
    <x v="2"/>
    <s v="65-74"/>
    <x v="1"/>
    <s v="M"/>
    <s v="N00-N99"/>
    <n v="3"/>
    <x v="11"/>
  </r>
  <r>
    <x v="2"/>
    <s v="65-74"/>
    <x v="1"/>
    <s v="M"/>
    <s v="Q00-Q99"/>
    <n v="1"/>
    <x v="5"/>
  </r>
  <r>
    <x v="2"/>
    <s v="65-74"/>
    <x v="1"/>
    <s v="M"/>
    <s v="R00-R99"/>
    <n v="3"/>
    <x v="5"/>
  </r>
  <r>
    <x v="2"/>
    <s v="65-74"/>
    <x v="1"/>
    <s v="M"/>
    <s v="V01-Y98"/>
    <n v="13"/>
    <x v="6"/>
  </r>
  <r>
    <x v="2"/>
    <s v="75-84"/>
    <x v="1"/>
    <s v="F"/>
    <s v="A00-B99"/>
    <n v="18"/>
    <x v="0"/>
  </r>
  <r>
    <x v="2"/>
    <s v="75-84"/>
    <x v="1"/>
    <s v="F"/>
    <s v="C00-D48"/>
    <n v="105"/>
    <x v="1"/>
  </r>
  <r>
    <x v="2"/>
    <s v="75-84"/>
    <x v="1"/>
    <s v="F"/>
    <s v="E00-E90"/>
    <n v="17"/>
    <x v="2"/>
  </r>
  <r>
    <x v="2"/>
    <s v="75-84"/>
    <x v="1"/>
    <s v="F"/>
    <s v="F00-F99"/>
    <n v="15"/>
    <x v="10"/>
  </r>
  <r>
    <x v="2"/>
    <s v="75-84"/>
    <x v="1"/>
    <s v="F"/>
    <s v="G00-G99"/>
    <n v="29"/>
    <x v="3"/>
  </r>
  <r>
    <x v="2"/>
    <s v="75-84"/>
    <x v="1"/>
    <s v="F"/>
    <s v="H60-H95"/>
    <n v="1"/>
    <x v="5"/>
  </r>
  <r>
    <x v="2"/>
    <s v="75-84"/>
    <x v="1"/>
    <s v="F"/>
    <s v="I00-I99"/>
    <n v="178"/>
    <x v="8"/>
  </r>
  <r>
    <x v="2"/>
    <s v="75-84"/>
    <x v="1"/>
    <s v="F"/>
    <s v="J00-J99"/>
    <n v="50"/>
    <x v="4"/>
  </r>
  <r>
    <x v="2"/>
    <s v="75-84"/>
    <x v="1"/>
    <s v="F"/>
    <s v="K00-K93"/>
    <n v="17"/>
    <x v="9"/>
  </r>
  <r>
    <x v="2"/>
    <s v="75-84"/>
    <x v="1"/>
    <s v="F"/>
    <s v="M00-M99"/>
    <n v="3"/>
    <x v="5"/>
  </r>
  <r>
    <x v="2"/>
    <s v="75-84"/>
    <x v="1"/>
    <s v="F"/>
    <s v="N00-N99"/>
    <n v="12"/>
    <x v="11"/>
  </r>
  <r>
    <x v="2"/>
    <s v="75-84"/>
    <x v="1"/>
    <s v="F"/>
    <s v="R00-R99"/>
    <n v="16"/>
    <x v="5"/>
  </r>
  <r>
    <x v="2"/>
    <s v="75-84"/>
    <x v="1"/>
    <s v="F"/>
    <s v="V01-Y98"/>
    <n v="24"/>
    <x v="6"/>
  </r>
  <r>
    <x v="2"/>
    <s v="75-84"/>
    <x v="1"/>
    <s v="M"/>
    <s v="A00-B99"/>
    <n v="8"/>
    <x v="0"/>
  </r>
  <r>
    <x v="2"/>
    <s v="75-84"/>
    <x v="1"/>
    <s v="M"/>
    <s v="C00-D48"/>
    <n v="136"/>
    <x v="1"/>
  </r>
  <r>
    <x v="2"/>
    <s v="75-84"/>
    <x v="1"/>
    <s v="M"/>
    <s v="E00-E90"/>
    <n v="15"/>
    <x v="2"/>
  </r>
  <r>
    <x v="2"/>
    <s v="75-84"/>
    <x v="1"/>
    <s v="M"/>
    <s v="F00-F99"/>
    <n v="8"/>
    <x v="10"/>
  </r>
  <r>
    <x v="2"/>
    <s v="75-84"/>
    <x v="1"/>
    <s v="M"/>
    <s v="G00-G99"/>
    <n v="23"/>
    <x v="3"/>
  </r>
  <r>
    <x v="2"/>
    <s v="75-84"/>
    <x v="1"/>
    <s v="M"/>
    <s v="I00-I99"/>
    <n v="130"/>
    <x v="8"/>
  </r>
  <r>
    <x v="2"/>
    <s v="75-84"/>
    <x v="1"/>
    <s v="M"/>
    <s v="J00-J99"/>
    <n v="72"/>
    <x v="4"/>
  </r>
  <r>
    <x v="2"/>
    <s v="75-84"/>
    <x v="1"/>
    <s v="M"/>
    <s v="K00-K93"/>
    <n v="15"/>
    <x v="9"/>
  </r>
  <r>
    <x v="2"/>
    <s v="75-84"/>
    <x v="1"/>
    <s v="M"/>
    <s v="N00-N99"/>
    <n v="10"/>
    <x v="11"/>
  </r>
  <r>
    <x v="2"/>
    <s v="75-84"/>
    <x v="1"/>
    <s v="M"/>
    <s v="R00-R99"/>
    <n v="16"/>
    <x v="5"/>
  </r>
  <r>
    <x v="2"/>
    <s v="75-84"/>
    <x v="1"/>
    <s v="M"/>
    <s v="V01-Y98"/>
    <n v="22"/>
    <x v="6"/>
  </r>
  <r>
    <x v="2"/>
    <s v="85+"/>
    <x v="1"/>
    <s v="F"/>
    <s v="A00-B99"/>
    <n v="12"/>
    <x v="0"/>
  </r>
  <r>
    <x v="2"/>
    <s v="85+"/>
    <x v="1"/>
    <s v="F"/>
    <s v="C00-D48"/>
    <n v="71"/>
    <x v="1"/>
  </r>
  <r>
    <x v="2"/>
    <s v="85+"/>
    <x v="1"/>
    <s v="F"/>
    <s v="D50-D89"/>
    <n v="6"/>
    <x v="5"/>
  </r>
  <r>
    <x v="2"/>
    <s v="85+"/>
    <x v="1"/>
    <s v="F"/>
    <s v="E00-E90"/>
    <n v="28"/>
    <x v="2"/>
  </r>
  <r>
    <x v="2"/>
    <s v="85+"/>
    <x v="1"/>
    <s v="F"/>
    <s v="F00-F99"/>
    <n v="36"/>
    <x v="10"/>
  </r>
  <r>
    <x v="2"/>
    <s v="85+"/>
    <x v="1"/>
    <s v="F"/>
    <s v="G00-G99"/>
    <n v="51"/>
    <x v="3"/>
  </r>
  <r>
    <x v="2"/>
    <s v="85+"/>
    <x v="1"/>
    <s v="F"/>
    <s v="I00-I99"/>
    <n v="274"/>
    <x v="8"/>
  </r>
  <r>
    <x v="2"/>
    <s v="85+"/>
    <x v="1"/>
    <s v="F"/>
    <s v="J00-J99"/>
    <n v="64"/>
    <x v="4"/>
  </r>
  <r>
    <x v="2"/>
    <s v="85+"/>
    <x v="1"/>
    <s v="F"/>
    <s v="K00-K93"/>
    <n v="35"/>
    <x v="9"/>
  </r>
  <r>
    <x v="2"/>
    <s v="85+"/>
    <x v="1"/>
    <s v="F"/>
    <s v="L00-L99"/>
    <n v="6"/>
    <x v="5"/>
  </r>
  <r>
    <x v="2"/>
    <s v="85+"/>
    <x v="1"/>
    <s v="F"/>
    <s v="M00-M99"/>
    <n v="4"/>
    <x v="5"/>
  </r>
  <r>
    <x v="2"/>
    <s v="85+"/>
    <x v="1"/>
    <s v="F"/>
    <s v="N00-N99"/>
    <n v="31"/>
    <x v="11"/>
  </r>
  <r>
    <x v="2"/>
    <s v="85+"/>
    <x v="1"/>
    <s v="F"/>
    <s v="R00-R99"/>
    <n v="52"/>
    <x v="5"/>
  </r>
  <r>
    <x v="2"/>
    <s v="85+"/>
    <x v="1"/>
    <s v="F"/>
    <s v="V01-Y98"/>
    <n v="24"/>
    <x v="6"/>
  </r>
  <r>
    <x v="2"/>
    <s v="85+"/>
    <x v="1"/>
    <s v="M"/>
    <s v="A00-B99"/>
    <n v="8"/>
    <x v="0"/>
  </r>
  <r>
    <x v="2"/>
    <s v="85+"/>
    <x v="1"/>
    <s v="M"/>
    <s v="C00-D48"/>
    <n v="54"/>
    <x v="1"/>
  </r>
  <r>
    <x v="2"/>
    <s v="85+"/>
    <x v="1"/>
    <s v="M"/>
    <s v="D50-D89"/>
    <n v="2"/>
    <x v="5"/>
  </r>
  <r>
    <x v="2"/>
    <s v="85+"/>
    <x v="1"/>
    <s v="M"/>
    <s v="E00-E90"/>
    <n v="13"/>
    <x v="2"/>
  </r>
  <r>
    <x v="2"/>
    <s v="85+"/>
    <x v="1"/>
    <s v="M"/>
    <s v="F00-F99"/>
    <n v="10"/>
    <x v="10"/>
  </r>
  <r>
    <x v="2"/>
    <s v="85+"/>
    <x v="1"/>
    <s v="M"/>
    <s v="G00-G99"/>
    <n v="14"/>
    <x v="3"/>
  </r>
  <r>
    <x v="2"/>
    <s v="85+"/>
    <x v="1"/>
    <s v="M"/>
    <s v="I00-I99"/>
    <n v="110"/>
    <x v="8"/>
  </r>
  <r>
    <x v="2"/>
    <s v="85+"/>
    <x v="1"/>
    <s v="M"/>
    <s v="J00-J99"/>
    <n v="55"/>
    <x v="4"/>
  </r>
  <r>
    <x v="2"/>
    <s v="85+"/>
    <x v="1"/>
    <s v="M"/>
    <s v="K00-K93"/>
    <n v="16"/>
    <x v="9"/>
  </r>
  <r>
    <x v="2"/>
    <s v="85+"/>
    <x v="1"/>
    <s v="M"/>
    <s v="L00-L99"/>
    <n v="2"/>
    <x v="5"/>
  </r>
  <r>
    <x v="2"/>
    <s v="85+"/>
    <x v="1"/>
    <s v="M"/>
    <s v="M00-M99"/>
    <n v="3"/>
    <x v="5"/>
  </r>
  <r>
    <x v="2"/>
    <s v="85+"/>
    <x v="1"/>
    <s v="M"/>
    <s v="N00-N99"/>
    <n v="12"/>
    <x v="11"/>
  </r>
  <r>
    <x v="2"/>
    <s v="85+"/>
    <x v="1"/>
    <s v="M"/>
    <s v="R00-R99"/>
    <n v="15"/>
    <x v="5"/>
  </r>
  <r>
    <x v="2"/>
    <s v="85+"/>
    <x v="1"/>
    <s v="M"/>
    <s v="V01-Y98"/>
    <n v="20"/>
    <x v="6"/>
  </r>
  <r>
    <x v="3"/>
    <s v="0-24"/>
    <x v="0"/>
    <s v="F"/>
    <s v="C00-D48"/>
    <n v="1"/>
    <x v="1"/>
  </r>
  <r>
    <x v="3"/>
    <s v="0-24"/>
    <x v="0"/>
    <s v="F"/>
    <s v="P00-P96"/>
    <n v="2"/>
    <x v="5"/>
  </r>
  <r>
    <x v="3"/>
    <s v="0-24"/>
    <x v="0"/>
    <s v="F"/>
    <s v="Q00-Q99"/>
    <n v="2"/>
    <x v="5"/>
  </r>
  <r>
    <x v="3"/>
    <s v="0-24"/>
    <x v="0"/>
    <s v="F"/>
    <s v="V01-Y98"/>
    <n v="1"/>
    <x v="6"/>
  </r>
  <r>
    <x v="3"/>
    <s v="0-24"/>
    <x v="0"/>
    <s v="M"/>
    <s v="C00-D48"/>
    <n v="2"/>
    <x v="1"/>
  </r>
  <r>
    <x v="3"/>
    <s v="0-24"/>
    <x v="0"/>
    <s v="M"/>
    <s v="D50-D89"/>
    <n v="1"/>
    <x v="5"/>
  </r>
  <r>
    <x v="3"/>
    <s v="0-24"/>
    <x v="0"/>
    <s v="M"/>
    <s v="E00-E90"/>
    <n v="1"/>
    <x v="2"/>
  </r>
  <r>
    <x v="3"/>
    <s v="0-24"/>
    <x v="0"/>
    <s v="M"/>
    <s v="P00-P96"/>
    <n v="4"/>
    <x v="5"/>
  </r>
  <r>
    <x v="3"/>
    <s v="0-24"/>
    <x v="0"/>
    <s v="M"/>
    <s v="Q00-Q99"/>
    <n v="6"/>
    <x v="5"/>
  </r>
  <r>
    <x v="3"/>
    <s v="0-24"/>
    <x v="0"/>
    <s v="M"/>
    <s v="R00-R99"/>
    <n v="1"/>
    <x v="5"/>
  </r>
  <r>
    <x v="3"/>
    <s v="0-24"/>
    <x v="0"/>
    <s v="M"/>
    <s v="V01-Y98"/>
    <n v="9"/>
    <x v="6"/>
  </r>
  <r>
    <x v="3"/>
    <s v="25-44"/>
    <x v="0"/>
    <s v="F"/>
    <s v="C00-D48"/>
    <n v="3"/>
    <x v="1"/>
  </r>
  <r>
    <x v="3"/>
    <s v="25-44"/>
    <x v="0"/>
    <s v="F"/>
    <s v="E00-E90"/>
    <n v="2"/>
    <x v="2"/>
  </r>
  <r>
    <x v="3"/>
    <s v="25-44"/>
    <x v="0"/>
    <s v="F"/>
    <s v="G00-G99"/>
    <n v="1"/>
    <x v="3"/>
  </r>
  <r>
    <x v="3"/>
    <s v="25-44"/>
    <x v="0"/>
    <s v="F"/>
    <s v="I00-I99"/>
    <n v="2"/>
    <x v="8"/>
  </r>
  <r>
    <x v="3"/>
    <s v="25-44"/>
    <x v="0"/>
    <s v="F"/>
    <s v="J00-J99"/>
    <n v="1"/>
    <x v="4"/>
  </r>
  <r>
    <x v="3"/>
    <s v="25-44"/>
    <x v="0"/>
    <s v="F"/>
    <s v="K00-K93"/>
    <n v="2"/>
    <x v="9"/>
  </r>
  <r>
    <x v="3"/>
    <s v="25-44"/>
    <x v="0"/>
    <s v="F"/>
    <s v="R00-R99"/>
    <n v="2"/>
    <x v="5"/>
  </r>
  <r>
    <x v="3"/>
    <s v="25-44"/>
    <x v="0"/>
    <s v="F"/>
    <s v="V01-Y98"/>
    <n v="9"/>
    <x v="6"/>
  </r>
  <r>
    <x v="3"/>
    <s v="25-44"/>
    <x v="0"/>
    <s v="M"/>
    <s v="C00-D48"/>
    <n v="6"/>
    <x v="1"/>
  </r>
  <r>
    <x v="3"/>
    <s v="25-44"/>
    <x v="0"/>
    <s v="M"/>
    <s v="E00-E90"/>
    <n v="6"/>
    <x v="2"/>
  </r>
  <r>
    <x v="3"/>
    <s v="25-44"/>
    <x v="0"/>
    <s v="M"/>
    <s v="F00-F99"/>
    <n v="5"/>
    <x v="10"/>
  </r>
  <r>
    <x v="3"/>
    <s v="25-44"/>
    <x v="0"/>
    <s v="M"/>
    <s v="G00-G99"/>
    <n v="4"/>
    <x v="3"/>
  </r>
  <r>
    <x v="3"/>
    <s v="25-44"/>
    <x v="0"/>
    <s v="M"/>
    <s v="I00-I99"/>
    <n v="7"/>
    <x v="8"/>
  </r>
  <r>
    <x v="3"/>
    <s v="25-44"/>
    <x v="0"/>
    <s v="M"/>
    <s v="K00-K93"/>
    <n v="2"/>
    <x v="9"/>
  </r>
  <r>
    <x v="3"/>
    <s v="25-44"/>
    <x v="0"/>
    <s v="M"/>
    <s v="R00-R99"/>
    <n v="4"/>
    <x v="5"/>
  </r>
  <r>
    <x v="3"/>
    <s v="25-44"/>
    <x v="0"/>
    <s v="M"/>
    <s v="V01-Y98"/>
    <n v="26"/>
    <x v="6"/>
  </r>
  <r>
    <x v="3"/>
    <s v="45-64"/>
    <x v="0"/>
    <s v="F"/>
    <s v="A00-B99"/>
    <n v="1"/>
    <x v="0"/>
  </r>
  <r>
    <x v="3"/>
    <s v="45-64"/>
    <x v="0"/>
    <s v="F"/>
    <s v="C00-D48"/>
    <n v="81"/>
    <x v="1"/>
  </r>
  <r>
    <x v="3"/>
    <s v="45-64"/>
    <x v="0"/>
    <s v="F"/>
    <s v="D50-D89"/>
    <n v="3"/>
    <x v="5"/>
  </r>
  <r>
    <x v="3"/>
    <s v="45-64"/>
    <x v="0"/>
    <s v="F"/>
    <s v="E00-E90"/>
    <n v="3"/>
    <x v="2"/>
  </r>
  <r>
    <x v="3"/>
    <s v="45-64"/>
    <x v="0"/>
    <s v="F"/>
    <s v="F00-F99"/>
    <n v="3"/>
    <x v="10"/>
  </r>
  <r>
    <x v="3"/>
    <s v="45-64"/>
    <x v="0"/>
    <s v="F"/>
    <s v="G00-G99"/>
    <n v="6"/>
    <x v="3"/>
  </r>
  <r>
    <x v="3"/>
    <s v="45-64"/>
    <x v="0"/>
    <s v="F"/>
    <s v="I00-I99"/>
    <n v="33"/>
    <x v="8"/>
  </r>
  <r>
    <x v="3"/>
    <s v="45-64"/>
    <x v="0"/>
    <s v="F"/>
    <s v="J00-J99"/>
    <n v="11"/>
    <x v="4"/>
  </r>
  <r>
    <x v="3"/>
    <s v="45-64"/>
    <x v="0"/>
    <s v="F"/>
    <s v="K00-K93"/>
    <n v="14"/>
    <x v="9"/>
  </r>
  <r>
    <x v="3"/>
    <s v="45-64"/>
    <x v="0"/>
    <s v="F"/>
    <s v="N00-N99"/>
    <n v="3"/>
    <x v="11"/>
  </r>
  <r>
    <x v="3"/>
    <s v="45-64"/>
    <x v="0"/>
    <s v="F"/>
    <s v="Q00-Q99"/>
    <n v="2"/>
    <x v="5"/>
  </r>
  <r>
    <x v="3"/>
    <s v="45-64"/>
    <x v="0"/>
    <s v="F"/>
    <s v="R00-R99"/>
    <n v="10"/>
    <x v="5"/>
  </r>
  <r>
    <x v="3"/>
    <s v="45-64"/>
    <x v="0"/>
    <s v="F"/>
    <s v="V01-Y98"/>
    <n v="16"/>
    <x v="6"/>
  </r>
  <r>
    <x v="3"/>
    <s v="45-64"/>
    <x v="0"/>
    <s v="M"/>
    <s v="A00-B99"/>
    <n v="5"/>
    <x v="0"/>
  </r>
  <r>
    <x v="3"/>
    <s v="45-64"/>
    <x v="0"/>
    <s v="M"/>
    <s v="C00-D48"/>
    <n v="114"/>
    <x v="1"/>
  </r>
  <r>
    <x v="3"/>
    <s v="45-64"/>
    <x v="0"/>
    <s v="M"/>
    <s v="D50-D89"/>
    <n v="2"/>
    <x v="5"/>
  </r>
  <r>
    <x v="3"/>
    <s v="45-64"/>
    <x v="0"/>
    <s v="M"/>
    <s v="E00-E90"/>
    <n v="6"/>
    <x v="2"/>
  </r>
  <r>
    <x v="3"/>
    <s v="45-64"/>
    <x v="0"/>
    <s v="M"/>
    <s v="F00-F99"/>
    <n v="7"/>
    <x v="10"/>
  </r>
  <r>
    <x v="3"/>
    <s v="45-64"/>
    <x v="0"/>
    <s v="M"/>
    <s v="G00-G99"/>
    <n v="7"/>
    <x v="3"/>
  </r>
  <r>
    <x v="3"/>
    <s v="45-64"/>
    <x v="0"/>
    <s v="M"/>
    <s v="I00-I99"/>
    <n v="79"/>
    <x v="8"/>
  </r>
  <r>
    <x v="3"/>
    <s v="45-64"/>
    <x v="0"/>
    <s v="M"/>
    <s v="J00-J99"/>
    <n v="26"/>
    <x v="4"/>
  </r>
  <r>
    <x v="3"/>
    <s v="45-64"/>
    <x v="0"/>
    <s v="M"/>
    <s v="K00-K93"/>
    <n v="27"/>
    <x v="9"/>
  </r>
  <r>
    <x v="3"/>
    <s v="45-64"/>
    <x v="0"/>
    <s v="M"/>
    <s v="M00-M99"/>
    <n v="1"/>
    <x v="5"/>
  </r>
  <r>
    <x v="3"/>
    <s v="45-64"/>
    <x v="0"/>
    <s v="M"/>
    <s v="N00-N99"/>
    <n v="7"/>
    <x v="11"/>
  </r>
  <r>
    <x v="3"/>
    <s v="45-64"/>
    <x v="0"/>
    <s v="M"/>
    <s v="Q00-Q99"/>
    <n v="1"/>
    <x v="5"/>
  </r>
  <r>
    <x v="3"/>
    <s v="45-64"/>
    <x v="0"/>
    <s v="M"/>
    <s v="R00-R99"/>
    <n v="20"/>
    <x v="5"/>
  </r>
  <r>
    <x v="3"/>
    <s v="45-64"/>
    <x v="0"/>
    <s v="M"/>
    <s v="V01-Y98"/>
    <n v="40"/>
    <x v="6"/>
  </r>
  <r>
    <x v="3"/>
    <s v="65-74"/>
    <x v="1"/>
    <s v="F"/>
    <s v="A00-B99"/>
    <n v="5"/>
    <x v="0"/>
  </r>
  <r>
    <x v="3"/>
    <s v="65-74"/>
    <x v="1"/>
    <s v="F"/>
    <s v="C00-D48"/>
    <n v="80"/>
    <x v="1"/>
  </r>
  <r>
    <x v="3"/>
    <s v="65-74"/>
    <x v="1"/>
    <s v="F"/>
    <s v="D50-D89"/>
    <n v="1"/>
    <x v="5"/>
  </r>
  <r>
    <x v="3"/>
    <s v="65-74"/>
    <x v="1"/>
    <s v="F"/>
    <s v="E00-E90"/>
    <n v="5"/>
    <x v="2"/>
  </r>
  <r>
    <x v="3"/>
    <s v="65-74"/>
    <x v="1"/>
    <s v="F"/>
    <s v="F00-F99"/>
    <n v="2"/>
    <x v="10"/>
  </r>
  <r>
    <x v="3"/>
    <s v="65-74"/>
    <x v="1"/>
    <s v="F"/>
    <s v="G00-G99"/>
    <n v="7"/>
    <x v="3"/>
  </r>
  <r>
    <x v="3"/>
    <s v="65-74"/>
    <x v="1"/>
    <s v="F"/>
    <s v="I00-I99"/>
    <n v="41"/>
    <x v="8"/>
  </r>
  <r>
    <x v="3"/>
    <s v="65-74"/>
    <x v="1"/>
    <s v="F"/>
    <s v="J00-J99"/>
    <n v="21"/>
    <x v="4"/>
  </r>
  <r>
    <x v="3"/>
    <s v="65-74"/>
    <x v="1"/>
    <s v="F"/>
    <s v="K00-K93"/>
    <n v="10"/>
    <x v="9"/>
  </r>
  <r>
    <x v="3"/>
    <s v="65-74"/>
    <x v="1"/>
    <s v="F"/>
    <s v="M00-M99"/>
    <n v="1"/>
    <x v="5"/>
  </r>
  <r>
    <x v="3"/>
    <s v="65-74"/>
    <x v="1"/>
    <s v="F"/>
    <s v="N00-N99"/>
    <n v="1"/>
    <x v="11"/>
  </r>
  <r>
    <x v="3"/>
    <s v="65-74"/>
    <x v="1"/>
    <s v="F"/>
    <s v="R00-R99"/>
    <n v="11"/>
    <x v="5"/>
  </r>
  <r>
    <x v="3"/>
    <s v="65-74"/>
    <x v="1"/>
    <s v="F"/>
    <s v="V01-Y98"/>
    <n v="12"/>
    <x v="6"/>
  </r>
  <r>
    <x v="3"/>
    <s v="65-74"/>
    <x v="1"/>
    <s v="M"/>
    <s v="A00-B99"/>
    <n v="4"/>
    <x v="0"/>
  </r>
  <r>
    <x v="3"/>
    <s v="65-74"/>
    <x v="1"/>
    <s v="M"/>
    <s v="C00-D48"/>
    <n v="127"/>
    <x v="1"/>
  </r>
  <r>
    <x v="3"/>
    <s v="65-74"/>
    <x v="1"/>
    <s v="M"/>
    <s v="D50-D89"/>
    <n v="1"/>
    <x v="5"/>
  </r>
  <r>
    <x v="3"/>
    <s v="65-74"/>
    <x v="1"/>
    <s v="M"/>
    <s v="E00-E90"/>
    <n v="8"/>
    <x v="2"/>
  </r>
  <r>
    <x v="3"/>
    <s v="65-74"/>
    <x v="1"/>
    <s v="M"/>
    <s v="F00-F99"/>
    <n v="6"/>
    <x v="10"/>
  </r>
  <r>
    <x v="3"/>
    <s v="65-74"/>
    <x v="1"/>
    <s v="M"/>
    <s v="G00-G99"/>
    <n v="15"/>
    <x v="3"/>
  </r>
  <r>
    <x v="3"/>
    <s v="65-74"/>
    <x v="1"/>
    <s v="M"/>
    <s v="I00-I99"/>
    <n v="84"/>
    <x v="8"/>
  </r>
  <r>
    <x v="3"/>
    <s v="65-74"/>
    <x v="1"/>
    <s v="M"/>
    <s v="J00-J99"/>
    <n v="35"/>
    <x v="4"/>
  </r>
  <r>
    <x v="3"/>
    <s v="65-74"/>
    <x v="1"/>
    <s v="M"/>
    <s v="K00-K93"/>
    <n v="12"/>
    <x v="9"/>
  </r>
  <r>
    <x v="3"/>
    <s v="65-74"/>
    <x v="1"/>
    <s v="M"/>
    <s v="M00-M99"/>
    <n v="1"/>
    <x v="5"/>
  </r>
  <r>
    <x v="3"/>
    <s v="65-74"/>
    <x v="1"/>
    <s v="M"/>
    <s v="N00-N99"/>
    <n v="6"/>
    <x v="11"/>
  </r>
  <r>
    <x v="3"/>
    <s v="65-74"/>
    <x v="1"/>
    <s v="M"/>
    <s v="Q00-Q99"/>
    <n v="1"/>
    <x v="5"/>
  </r>
  <r>
    <x v="3"/>
    <s v="65-74"/>
    <x v="1"/>
    <s v="M"/>
    <s v="R00-R99"/>
    <n v="12"/>
    <x v="5"/>
  </r>
  <r>
    <x v="3"/>
    <s v="65-74"/>
    <x v="1"/>
    <s v="M"/>
    <s v="V01-Y98"/>
    <n v="17"/>
    <x v="6"/>
  </r>
  <r>
    <x v="3"/>
    <s v="75-84"/>
    <x v="1"/>
    <s v="F"/>
    <s v="A00-B99"/>
    <n v="13"/>
    <x v="0"/>
  </r>
  <r>
    <x v="3"/>
    <s v="75-84"/>
    <x v="1"/>
    <s v="F"/>
    <s v="C00-D48"/>
    <n v="103"/>
    <x v="1"/>
  </r>
  <r>
    <x v="3"/>
    <s v="75-84"/>
    <x v="1"/>
    <s v="F"/>
    <s v="D50-D89"/>
    <n v="2"/>
    <x v="5"/>
  </r>
  <r>
    <x v="3"/>
    <s v="75-84"/>
    <x v="1"/>
    <s v="F"/>
    <s v="E00-E90"/>
    <n v="22"/>
    <x v="2"/>
  </r>
  <r>
    <x v="3"/>
    <s v="75-84"/>
    <x v="1"/>
    <s v="F"/>
    <s v="F00-F99"/>
    <n v="10"/>
    <x v="10"/>
  </r>
  <r>
    <x v="3"/>
    <s v="75-84"/>
    <x v="1"/>
    <s v="F"/>
    <s v="G00-G99"/>
    <n v="58"/>
    <x v="3"/>
  </r>
  <r>
    <x v="3"/>
    <s v="75-84"/>
    <x v="1"/>
    <s v="F"/>
    <s v="I00-I99"/>
    <n v="218"/>
    <x v="8"/>
  </r>
  <r>
    <x v="3"/>
    <s v="75-84"/>
    <x v="1"/>
    <s v="F"/>
    <s v="J00-J99"/>
    <n v="63"/>
    <x v="4"/>
  </r>
  <r>
    <x v="3"/>
    <s v="75-84"/>
    <x v="1"/>
    <s v="F"/>
    <s v="K00-K93"/>
    <n v="26"/>
    <x v="9"/>
  </r>
  <r>
    <x v="3"/>
    <s v="75-84"/>
    <x v="1"/>
    <s v="F"/>
    <s v="M00-M99"/>
    <n v="4"/>
    <x v="5"/>
  </r>
  <r>
    <x v="3"/>
    <s v="75-84"/>
    <x v="1"/>
    <s v="F"/>
    <s v="N00-N99"/>
    <n v="20"/>
    <x v="11"/>
  </r>
  <r>
    <x v="3"/>
    <s v="75-84"/>
    <x v="1"/>
    <s v="F"/>
    <s v="Q00-Q99"/>
    <n v="1"/>
    <x v="5"/>
  </r>
  <r>
    <x v="3"/>
    <s v="75-84"/>
    <x v="1"/>
    <s v="F"/>
    <s v="R00-R99"/>
    <n v="21"/>
    <x v="5"/>
  </r>
  <r>
    <x v="3"/>
    <s v="75-84"/>
    <x v="1"/>
    <s v="F"/>
    <s v="V01-Y98"/>
    <n v="35"/>
    <x v="6"/>
  </r>
  <r>
    <x v="3"/>
    <s v="75-84"/>
    <x v="1"/>
    <s v="M"/>
    <s v="A00-B99"/>
    <n v="17"/>
    <x v="0"/>
  </r>
  <r>
    <x v="3"/>
    <s v="75-84"/>
    <x v="1"/>
    <s v="M"/>
    <s v="C00-D48"/>
    <n v="130"/>
    <x v="1"/>
  </r>
  <r>
    <x v="3"/>
    <s v="75-84"/>
    <x v="1"/>
    <s v="M"/>
    <s v="D50-D89"/>
    <n v="1"/>
    <x v="5"/>
  </r>
  <r>
    <x v="3"/>
    <s v="75-84"/>
    <x v="1"/>
    <s v="M"/>
    <s v="E00-E90"/>
    <n v="13"/>
    <x v="2"/>
  </r>
  <r>
    <x v="3"/>
    <s v="75-84"/>
    <x v="1"/>
    <s v="M"/>
    <s v="F00-F99"/>
    <n v="10"/>
    <x v="10"/>
  </r>
  <r>
    <x v="3"/>
    <s v="75-84"/>
    <x v="1"/>
    <s v="M"/>
    <s v="G00-G99"/>
    <n v="33"/>
    <x v="3"/>
  </r>
  <r>
    <x v="3"/>
    <s v="75-84"/>
    <x v="1"/>
    <s v="M"/>
    <s v="I00-I99"/>
    <n v="182"/>
    <x v="8"/>
  </r>
  <r>
    <x v="3"/>
    <s v="75-84"/>
    <x v="1"/>
    <s v="M"/>
    <s v="J00-J99"/>
    <n v="86"/>
    <x v="4"/>
  </r>
  <r>
    <x v="3"/>
    <s v="75-84"/>
    <x v="1"/>
    <s v="M"/>
    <s v="K00-K93"/>
    <n v="25"/>
    <x v="9"/>
  </r>
  <r>
    <x v="3"/>
    <s v="75-84"/>
    <x v="1"/>
    <s v="M"/>
    <s v="M00-M99"/>
    <n v="2"/>
    <x v="5"/>
  </r>
  <r>
    <x v="3"/>
    <s v="75-84"/>
    <x v="1"/>
    <s v="M"/>
    <s v="N00-N99"/>
    <n v="15"/>
    <x v="11"/>
  </r>
  <r>
    <x v="3"/>
    <s v="75-84"/>
    <x v="1"/>
    <s v="M"/>
    <s v="R00-R99"/>
    <n v="21"/>
    <x v="5"/>
  </r>
  <r>
    <x v="3"/>
    <s v="75-84"/>
    <x v="1"/>
    <s v="M"/>
    <s v="V01-Y98"/>
    <n v="25"/>
    <x v="6"/>
  </r>
  <r>
    <x v="3"/>
    <s v="85+"/>
    <x v="1"/>
    <s v="F"/>
    <s v="A00-B99"/>
    <n v="28"/>
    <x v="0"/>
  </r>
  <r>
    <x v="3"/>
    <s v="85+"/>
    <x v="1"/>
    <s v="F"/>
    <s v="C00-D48"/>
    <n v="92"/>
    <x v="1"/>
  </r>
  <r>
    <x v="3"/>
    <s v="85+"/>
    <x v="1"/>
    <s v="F"/>
    <s v="D50-D89"/>
    <n v="8"/>
    <x v="5"/>
  </r>
  <r>
    <x v="3"/>
    <s v="85+"/>
    <x v="1"/>
    <s v="F"/>
    <s v="E00-E90"/>
    <n v="43"/>
    <x v="2"/>
  </r>
  <r>
    <x v="3"/>
    <s v="85+"/>
    <x v="1"/>
    <s v="F"/>
    <s v="F00-F99"/>
    <n v="40"/>
    <x v="10"/>
  </r>
  <r>
    <x v="3"/>
    <s v="85+"/>
    <x v="1"/>
    <s v="F"/>
    <s v="G00-G99"/>
    <n v="70"/>
    <x v="3"/>
  </r>
  <r>
    <x v="3"/>
    <s v="85+"/>
    <x v="1"/>
    <s v="F"/>
    <s v="I00-I99"/>
    <n v="378"/>
    <x v="8"/>
  </r>
  <r>
    <x v="3"/>
    <s v="85+"/>
    <x v="1"/>
    <s v="F"/>
    <s v="J00-J99"/>
    <n v="121"/>
    <x v="4"/>
  </r>
  <r>
    <x v="3"/>
    <s v="85+"/>
    <x v="1"/>
    <s v="F"/>
    <s v="K00-K93"/>
    <n v="39"/>
    <x v="9"/>
  </r>
  <r>
    <x v="3"/>
    <s v="85+"/>
    <x v="1"/>
    <s v="F"/>
    <s v="L00-L99"/>
    <n v="9"/>
    <x v="5"/>
  </r>
  <r>
    <x v="3"/>
    <s v="85+"/>
    <x v="1"/>
    <s v="F"/>
    <s v="M00-M99"/>
    <n v="5"/>
    <x v="5"/>
  </r>
  <r>
    <x v="3"/>
    <s v="85+"/>
    <x v="1"/>
    <s v="F"/>
    <s v="N00-N99"/>
    <n v="32"/>
    <x v="11"/>
  </r>
  <r>
    <x v="3"/>
    <s v="85+"/>
    <x v="1"/>
    <s v="F"/>
    <s v="Q00-Q99"/>
    <n v="1"/>
    <x v="5"/>
  </r>
  <r>
    <x v="3"/>
    <s v="85+"/>
    <x v="1"/>
    <s v="F"/>
    <s v="R00-R99"/>
    <n v="61"/>
    <x v="5"/>
  </r>
  <r>
    <x v="3"/>
    <s v="85+"/>
    <x v="1"/>
    <s v="F"/>
    <s v="V01-Y98"/>
    <n v="51"/>
    <x v="6"/>
  </r>
  <r>
    <x v="3"/>
    <s v="85+"/>
    <x v="1"/>
    <s v="M"/>
    <s v="A00-B99"/>
    <n v="14"/>
    <x v="0"/>
  </r>
  <r>
    <x v="3"/>
    <s v="85+"/>
    <x v="1"/>
    <s v="M"/>
    <s v="C00-D48"/>
    <n v="57"/>
    <x v="1"/>
  </r>
  <r>
    <x v="3"/>
    <s v="85+"/>
    <x v="1"/>
    <s v="M"/>
    <s v="D50-D89"/>
    <n v="4"/>
    <x v="5"/>
  </r>
  <r>
    <x v="3"/>
    <s v="85+"/>
    <x v="1"/>
    <s v="M"/>
    <s v="E00-E90"/>
    <n v="13"/>
    <x v="2"/>
  </r>
  <r>
    <x v="3"/>
    <s v="85+"/>
    <x v="1"/>
    <s v="M"/>
    <s v="F00-F99"/>
    <n v="15"/>
    <x v="10"/>
  </r>
  <r>
    <x v="3"/>
    <s v="85+"/>
    <x v="1"/>
    <s v="M"/>
    <s v="G00-G99"/>
    <n v="22"/>
    <x v="3"/>
  </r>
  <r>
    <x v="3"/>
    <s v="85+"/>
    <x v="1"/>
    <s v="M"/>
    <s v="I00-I99"/>
    <n v="129"/>
    <x v="8"/>
  </r>
  <r>
    <x v="3"/>
    <s v="85+"/>
    <x v="1"/>
    <s v="M"/>
    <s v="J00-J99"/>
    <n v="66"/>
    <x v="4"/>
  </r>
  <r>
    <x v="3"/>
    <s v="85+"/>
    <x v="1"/>
    <s v="M"/>
    <s v="K00-K93"/>
    <n v="17"/>
    <x v="9"/>
  </r>
  <r>
    <x v="3"/>
    <s v="85+"/>
    <x v="1"/>
    <s v="M"/>
    <s v="L00-L99"/>
    <n v="1"/>
    <x v="5"/>
  </r>
  <r>
    <x v="3"/>
    <s v="85+"/>
    <x v="1"/>
    <s v="M"/>
    <s v="M00-M99"/>
    <n v="5"/>
    <x v="5"/>
  </r>
  <r>
    <x v="3"/>
    <s v="85+"/>
    <x v="1"/>
    <s v="M"/>
    <s v="N00-N99"/>
    <n v="17"/>
    <x v="11"/>
  </r>
  <r>
    <x v="3"/>
    <s v="85+"/>
    <x v="1"/>
    <s v="M"/>
    <s v="R00-R99"/>
    <n v="30"/>
    <x v="5"/>
  </r>
  <r>
    <x v="3"/>
    <s v="85+"/>
    <x v="1"/>
    <s v="M"/>
    <s v="V01-Y98"/>
    <n v="24"/>
    <x v="6"/>
  </r>
  <r>
    <x v="4"/>
    <s v="0-24"/>
    <x v="0"/>
    <s v="F"/>
    <s v="A00-B99"/>
    <n v="1"/>
    <x v="0"/>
  </r>
  <r>
    <x v="4"/>
    <s v="0-24"/>
    <x v="0"/>
    <s v="F"/>
    <s v="C00-D48"/>
    <n v="2"/>
    <x v="1"/>
  </r>
  <r>
    <x v="4"/>
    <s v="0-24"/>
    <x v="0"/>
    <s v="F"/>
    <s v="F00-F99"/>
    <n v="1"/>
    <x v="10"/>
  </r>
  <r>
    <x v="4"/>
    <s v="0-24"/>
    <x v="0"/>
    <s v="F"/>
    <s v="J00-J99"/>
    <n v="1"/>
    <x v="4"/>
  </r>
  <r>
    <x v="4"/>
    <s v="0-24"/>
    <x v="0"/>
    <s v="F"/>
    <s v="P00-P96"/>
    <n v="3"/>
    <x v="5"/>
  </r>
  <r>
    <x v="4"/>
    <s v="0-24"/>
    <x v="0"/>
    <s v="F"/>
    <s v="Q00-Q99"/>
    <n v="2"/>
    <x v="5"/>
  </r>
  <r>
    <x v="4"/>
    <s v="0-24"/>
    <x v="0"/>
    <s v="F"/>
    <s v="V01-Y98"/>
    <n v="3"/>
    <x v="6"/>
  </r>
  <r>
    <x v="4"/>
    <s v="0-24"/>
    <x v="0"/>
    <s v="M"/>
    <s v="D50-D89"/>
    <n v="1"/>
    <x v="5"/>
  </r>
  <r>
    <x v="4"/>
    <s v="0-24"/>
    <x v="0"/>
    <s v="M"/>
    <s v="I00-I99"/>
    <n v="1"/>
    <x v="8"/>
  </r>
  <r>
    <x v="4"/>
    <s v="0-24"/>
    <x v="0"/>
    <s v="M"/>
    <s v="J00-J99"/>
    <n v="2"/>
    <x v="4"/>
  </r>
  <r>
    <x v="4"/>
    <s v="0-24"/>
    <x v="0"/>
    <s v="M"/>
    <s v="P00-P96"/>
    <n v="3"/>
    <x v="5"/>
  </r>
  <r>
    <x v="4"/>
    <s v="0-24"/>
    <x v="0"/>
    <s v="M"/>
    <s v="Q00-Q99"/>
    <n v="2"/>
    <x v="5"/>
  </r>
  <r>
    <x v="4"/>
    <s v="0-24"/>
    <x v="0"/>
    <s v="M"/>
    <s v="R00-R99"/>
    <n v="2"/>
    <x v="5"/>
  </r>
  <r>
    <x v="4"/>
    <s v="0-24"/>
    <x v="0"/>
    <s v="M"/>
    <s v="V01-Y98"/>
    <n v="8"/>
    <x v="6"/>
  </r>
  <r>
    <x v="4"/>
    <s v="25-44"/>
    <x v="0"/>
    <s v="F"/>
    <s v="A00-B99"/>
    <n v="1"/>
    <x v="0"/>
  </r>
  <r>
    <x v="4"/>
    <s v="25-44"/>
    <x v="0"/>
    <s v="F"/>
    <s v="C00-D48"/>
    <n v="14"/>
    <x v="1"/>
  </r>
  <r>
    <x v="4"/>
    <s v="25-44"/>
    <x v="0"/>
    <s v="F"/>
    <s v="E00-E90"/>
    <n v="2"/>
    <x v="2"/>
  </r>
  <r>
    <x v="4"/>
    <s v="25-44"/>
    <x v="0"/>
    <s v="F"/>
    <s v="F00-F99"/>
    <n v="2"/>
    <x v="10"/>
  </r>
  <r>
    <x v="4"/>
    <s v="25-44"/>
    <x v="0"/>
    <s v="F"/>
    <s v="G00-G99"/>
    <n v="2"/>
    <x v="3"/>
  </r>
  <r>
    <x v="4"/>
    <s v="25-44"/>
    <x v="0"/>
    <s v="F"/>
    <s v="I00-I99"/>
    <n v="4"/>
    <x v="8"/>
  </r>
  <r>
    <x v="4"/>
    <s v="25-44"/>
    <x v="0"/>
    <s v="F"/>
    <s v="J00-J99"/>
    <n v="3"/>
    <x v="4"/>
  </r>
  <r>
    <x v="4"/>
    <s v="25-44"/>
    <x v="0"/>
    <s v="F"/>
    <s v="K00-K93"/>
    <n v="2"/>
    <x v="9"/>
  </r>
  <r>
    <x v="4"/>
    <s v="25-44"/>
    <x v="0"/>
    <s v="F"/>
    <s v="Q00-Q99"/>
    <n v="1"/>
    <x v="5"/>
  </r>
  <r>
    <x v="4"/>
    <s v="25-44"/>
    <x v="0"/>
    <s v="F"/>
    <s v="R00-R99"/>
    <n v="3"/>
    <x v="5"/>
  </r>
  <r>
    <x v="4"/>
    <s v="25-44"/>
    <x v="0"/>
    <s v="F"/>
    <s v="V01-Y98"/>
    <n v="6"/>
    <x v="6"/>
  </r>
  <r>
    <x v="4"/>
    <s v="25-44"/>
    <x v="0"/>
    <s v="M"/>
    <s v="C00-D48"/>
    <n v="6"/>
    <x v="1"/>
  </r>
  <r>
    <x v="4"/>
    <s v="25-44"/>
    <x v="0"/>
    <s v="M"/>
    <s v="D50-D89"/>
    <n v="1"/>
    <x v="5"/>
  </r>
  <r>
    <x v="4"/>
    <s v="25-44"/>
    <x v="0"/>
    <s v="M"/>
    <s v="E00-E90"/>
    <n v="2"/>
    <x v="2"/>
  </r>
  <r>
    <x v="4"/>
    <s v="25-44"/>
    <x v="0"/>
    <s v="M"/>
    <s v="F00-F99"/>
    <n v="6"/>
    <x v="10"/>
  </r>
  <r>
    <x v="4"/>
    <s v="25-44"/>
    <x v="0"/>
    <s v="M"/>
    <s v="I00-I99"/>
    <n v="8"/>
    <x v="8"/>
  </r>
  <r>
    <x v="4"/>
    <s v="25-44"/>
    <x v="0"/>
    <s v="M"/>
    <s v="J00-J99"/>
    <n v="2"/>
    <x v="4"/>
  </r>
  <r>
    <x v="4"/>
    <s v="25-44"/>
    <x v="0"/>
    <s v="M"/>
    <s v="K00-K93"/>
    <n v="4"/>
    <x v="9"/>
  </r>
  <r>
    <x v="4"/>
    <s v="25-44"/>
    <x v="0"/>
    <s v="M"/>
    <s v="N00-N99"/>
    <n v="1"/>
    <x v="11"/>
  </r>
  <r>
    <x v="4"/>
    <s v="25-44"/>
    <x v="0"/>
    <s v="M"/>
    <s v="R00-R99"/>
    <n v="4"/>
    <x v="5"/>
  </r>
  <r>
    <x v="4"/>
    <s v="25-44"/>
    <x v="0"/>
    <s v="M"/>
    <s v="V01-Y98"/>
    <n v="29"/>
    <x v="6"/>
  </r>
  <r>
    <x v="4"/>
    <s v="45-64"/>
    <x v="0"/>
    <s v="F"/>
    <s v="A00-B99"/>
    <n v="5"/>
    <x v="0"/>
  </r>
  <r>
    <x v="4"/>
    <s v="45-64"/>
    <x v="0"/>
    <s v="F"/>
    <s v="C00-D48"/>
    <n v="80"/>
    <x v="1"/>
  </r>
  <r>
    <x v="4"/>
    <s v="45-64"/>
    <x v="0"/>
    <s v="F"/>
    <s v="E00-E90"/>
    <n v="9"/>
    <x v="2"/>
  </r>
  <r>
    <x v="4"/>
    <s v="45-64"/>
    <x v="0"/>
    <s v="F"/>
    <s v="F00-F99"/>
    <n v="5"/>
    <x v="10"/>
  </r>
  <r>
    <x v="4"/>
    <s v="45-64"/>
    <x v="0"/>
    <s v="F"/>
    <s v="G00-G99"/>
    <n v="6"/>
    <x v="3"/>
  </r>
  <r>
    <x v="4"/>
    <s v="45-64"/>
    <x v="0"/>
    <s v="F"/>
    <s v="I00-I99"/>
    <n v="39"/>
    <x v="8"/>
  </r>
  <r>
    <x v="4"/>
    <s v="45-64"/>
    <x v="0"/>
    <s v="F"/>
    <s v="J00-J99"/>
    <n v="19"/>
    <x v="4"/>
  </r>
  <r>
    <x v="4"/>
    <s v="45-64"/>
    <x v="0"/>
    <s v="F"/>
    <s v="K00-K93"/>
    <n v="12"/>
    <x v="9"/>
  </r>
  <r>
    <x v="4"/>
    <s v="45-64"/>
    <x v="0"/>
    <s v="F"/>
    <s v="N00-N99"/>
    <n v="2"/>
    <x v="11"/>
  </r>
  <r>
    <x v="4"/>
    <s v="45-64"/>
    <x v="0"/>
    <s v="F"/>
    <s v="Q00-Q99"/>
    <n v="1"/>
    <x v="5"/>
  </r>
  <r>
    <x v="4"/>
    <s v="45-64"/>
    <x v="0"/>
    <s v="F"/>
    <s v="R00-R99"/>
    <n v="8"/>
    <x v="5"/>
  </r>
  <r>
    <x v="4"/>
    <s v="45-64"/>
    <x v="0"/>
    <s v="F"/>
    <s v="V01-Y98"/>
    <n v="9"/>
    <x v="6"/>
  </r>
  <r>
    <x v="4"/>
    <s v="45-64"/>
    <x v="0"/>
    <s v="M"/>
    <s v="A00-B99"/>
    <n v="5"/>
    <x v="0"/>
  </r>
  <r>
    <x v="4"/>
    <s v="45-64"/>
    <x v="0"/>
    <s v="M"/>
    <s v="C00-D48"/>
    <n v="116"/>
    <x v="1"/>
  </r>
  <r>
    <x v="4"/>
    <s v="45-64"/>
    <x v="0"/>
    <s v="M"/>
    <s v="D50-D89"/>
    <n v="3"/>
    <x v="5"/>
  </r>
  <r>
    <x v="4"/>
    <s v="45-64"/>
    <x v="0"/>
    <s v="M"/>
    <s v="E00-E90"/>
    <n v="10"/>
    <x v="2"/>
  </r>
  <r>
    <x v="4"/>
    <s v="45-64"/>
    <x v="0"/>
    <s v="M"/>
    <s v="F00-F99"/>
    <n v="10"/>
    <x v="10"/>
  </r>
  <r>
    <x v="4"/>
    <s v="45-64"/>
    <x v="0"/>
    <s v="M"/>
    <s v="G00-G99"/>
    <n v="7"/>
    <x v="3"/>
  </r>
  <r>
    <x v="4"/>
    <s v="45-64"/>
    <x v="0"/>
    <s v="M"/>
    <s v="I00-I99"/>
    <n v="76"/>
    <x v="8"/>
  </r>
  <r>
    <x v="4"/>
    <s v="45-64"/>
    <x v="0"/>
    <s v="M"/>
    <s v="J00-J99"/>
    <n v="25"/>
    <x v="4"/>
  </r>
  <r>
    <x v="4"/>
    <s v="45-64"/>
    <x v="0"/>
    <s v="M"/>
    <s v="K00-K93"/>
    <n v="25"/>
    <x v="9"/>
  </r>
  <r>
    <x v="4"/>
    <s v="45-64"/>
    <x v="0"/>
    <s v="M"/>
    <s v="N00-N99"/>
    <n v="5"/>
    <x v="11"/>
  </r>
  <r>
    <x v="4"/>
    <s v="45-64"/>
    <x v="0"/>
    <s v="M"/>
    <s v="Q00-Q99"/>
    <n v="3"/>
    <x v="5"/>
  </r>
  <r>
    <x v="4"/>
    <s v="45-64"/>
    <x v="0"/>
    <s v="M"/>
    <s v="R00-R99"/>
    <n v="23"/>
    <x v="5"/>
  </r>
  <r>
    <x v="4"/>
    <s v="45-64"/>
    <x v="0"/>
    <s v="M"/>
    <s v="V01-Y98"/>
    <n v="33"/>
    <x v="6"/>
  </r>
  <r>
    <x v="4"/>
    <s v="65-74"/>
    <x v="1"/>
    <s v="F"/>
    <s v="A00-B99"/>
    <n v="6"/>
    <x v="0"/>
  </r>
  <r>
    <x v="4"/>
    <s v="65-74"/>
    <x v="1"/>
    <s v="F"/>
    <s v="C00-D48"/>
    <n v="76"/>
    <x v="1"/>
  </r>
  <r>
    <x v="4"/>
    <s v="65-74"/>
    <x v="1"/>
    <s v="F"/>
    <s v="E00-E90"/>
    <n v="4"/>
    <x v="2"/>
  </r>
  <r>
    <x v="4"/>
    <s v="65-74"/>
    <x v="1"/>
    <s v="F"/>
    <s v="F00-F99"/>
    <n v="3"/>
    <x v="10"/>
  </r>
  <r>
    <x v="4"/>
    <s v="65-74"/>
    <x v="1"/>
    <s v="F"/>
    <s v="G00-G99"/>
    <n v="7"/>
    <x v="3"/>
  </r>
  <r>
    <x v="4"/>
    <s v="65-74"/>
    <x v="1"/>
    <s v="F"/>
    <s v="I00-I99"/>
    <n v="40"/>
    <x v="8"/>
  </r>
  <r>
    <x v="4"/>
    <s v="65-74"/>
    <x v="1"/>
    <s v="F"/>
    <s v="J00-J99"/>
    <n v="23"/>
    <x v="4"/>
  </r>
  <r>
    <x v="4"/>
    <s v="65-74"/>
    <x v="1"/>
    <s v="F"/>
    <s v="K00-K93"/>
    <n v="15"/>
    <x v="9"/>
  </r>
  <r>
    <x v="4"/>
    <s v="65-74"/>
    <x v="1"/>
    <s v="F"/>
    <s v="M00-M99"/>
    <n v="1"/>
    <x v="5"/>
  </r>
  <r>
    <x v="4"/>
    <s v="65-74"/>
    <x v="1"/>
    <s v="F"/>
    <s v="N00-N99"/>
    <n v="1"/>
    <x v="11"/>
  </r>
  <r>
    <x v="4"/>
    <s v="65-74"/>
    <x v="1"/>
    <s v="F"/>
    <s v="R00-R99"/>
    <n v="11"/>
    <x v="5"/>
  </r>
  <r>
    <x v="4"/>
    <s v="65-74"/>
    <x v="1"/>
    <s v="F"/>
    <s v="V01-Y98"/>
    <n v="6"/>
    <x v="6"/>
  </r>
  <r>
    <x v="4"/>
    <s v="65-74"/>
    <x v="1"/>
    <s v="M"/>
    <s v="A00-B99"/>
    <n v="8"/>
    <x v="0"/>
  </r>
  <r>
    <x v="4"/>
    <s v="65-74"/>
    <x v="1"/>
    <s v="M"/>
    <s v="C00-D48"/>
    <n v="105"/>
    <x v="1"/>
  </r>
  <r>
    <x v="4"/>
    <s v="65-74"/>
    <x v="1"/>
    <s v="M"/>
    <s v="E00-E90"/>
    <n v="7"/>
    <x v="2"/>
  </r>
  <r>
    <x v="4"/>
    <s v="65-74"/>
    <x v="1"/>
    <s v="M"/>
    <s v="F00-F99"/>
    <n v="6"/>
    <x v="10"/>
  </r>
  <r>
    <x v="4"/>
    <s v="65-74"/>
    <x v="1"/>
    <s v="M"/>
    <s v="G00-G99"/>
    <n v="11"/>
    <x v="3"/>
  </r>
  <r>
    <x v="4"/>
    <s v="65-74"/>
    <x v="1"/>
    <s v="M"/>
    <s v="I00-I99"/>
    <n v="68"/>
    <x v="8"/>
  </r>
  <r>
    <x v="4"/>
    <s v="65-74"/>
    <x v="1"/>
    <s v="M"/>
    <s v="J00-J99"/>
    <n v="51"/>
    <x v="4"/>
  </r>
  <r>
    <x v="4"/>
    <s v="65-74"/>
    <x v="1"/>
    <s v="M"/>
    <s v="K00-K93"/>
    <n v="17"/>
    <x v="9"/>
  </r>
  <r>
    <x v="4"/>
    <s v="65-74"/>
    <x v="1"/>
    <s v="M"/>
    <s v="L00-L99"/>
    <n v="1"/>
    <x v="5"/>
  </r>
  <r>
    <x v="4"/>
    <s v="65-74"/>
    <x v="1"/>
    <s v="M"/>
    <s v="M00-M99"/>
    <n v="1"/>
    <x v="5"/>
  </r>
  <r>
    <x v="4"/>
    <s v="65-74"/>
    <x v="1"/>
    <s v="M"/>
    <s v="N00-N99"/>
    <n v="5"/>
    <x v="11"/>
  </r>
  <r>
    <x v="4"/>
    <s v="65-74"/>
    <x v="1"/>
    <s v="M"/>
    <s v="Q00-Q99"/>
    <n v="1"/>
    <x v="5"/>
  </r>
  <r>
    <x v="4"/>
    <s v="65-74"/>
    <x v="1"/>
    <s v="M"/>
    <s v="R00-R99"/>
    <n v="19"/>
    <x v="5"/>
  </r>
  <r>
    <x v="4"/>
    <s v="65-74"/>
    <x v="1"/>
    <s v="M"/>
    <s v="V01-Y98"/>
    <n v="20"/>
    <x v="6"/>
  </r>
  <r>
    <x v="4"/>
    <s v="75-84"/>
    <x v="1"/>
    <s v="F"/>
    <s v="A00-B99"/>
    <n v="19"/>
    <x v="0"/>
  </r>
  <r>
    <x v="4"/>
    <s v="75-84"/>
    <x v="1"/>
    <s v="F"/>
    <s v="C00-D48"/>
    <n v="112"/>
    <x v="1"/>
  </r>
  <r>
    <x v="4"/>
    <s v="75-84"/>
    <x v="1"/>
    <s v="F"/>
    <s v="D50-D89"/>
    <n v="2"/>
    <x v="5"/>
  </r>
  <r>
    <x v="4"/>
    <s v="75-84"/>
    <x v="1"/>
    <s v="F"/>
    <s v="E00-E90"/>
    <n v="18"/>
    <x v="2"/>
  </r>
  <r>
    <x v="4"/>
    <s v="75-84"/>
    <x v="1"/>
    <s v="F"/>
    <s v="F00-F99"/>
    <n v="11"/>
    <x v="10"/>
  </r>
  <r>
    <x v="4"/>
    <s v="75-84"/>
    <x v="1"/>
    <s v="F"/>
    <s v="G00-G99"/>
    <n v="33"/>
    <x v="3"/>
  </r>
  <r>
    <x v="4"/>
    <s v="75-84"/>
    <x v="1"/>
    <s v="F"/>
    <s v="I00-I99"/>
    <n v="161"/>
    <x v="8"/>
  </r>
  <r>
    <x v="4"/>
    <s v="75-84"/>
    <x v="1"/>
    <s v="F"/>
    <s v="J00-J99"/>
    <n v="82"/>
    <x v="4"/>
  </r>
  <r>
    <x v="4"/>
    <s v="75-84"/>
    <x v="1"/>
    <s v="F"/>
    <s v="K00-K93"/>
    <n v="26"/>
    <x v="9"/>
  </r>
  <r>
    <x v="4"/>
    <s v="75-84"/>
    <x v="1"/>
    <s v="F"/>
    <s v="L00-L99"/>
    <n v="4"/>
    <x v="5"/>
  </r>
  <r>
    <x v="4"/>
    <s v="75-84"/>
    <x v="1"/>
    <s v="F"/>
    <s v="M00-M99"/>
    <n v="6"/>
    <x v="5"/>
  </r>
  <r>
    <x v="4"/>
    <s v="75-84"/>
    <x v="1"/>
    <s v="F"/>
    <s v="N00-N99"/>
    <n v="17"/>
    <x v="11"/>
  </r>
  <r>
    <x v="4"/>
    <s v="75-84"/>
    <x v="1"/>
    <s v="F"/>
    <s v="Q00-Q99"/>
    <n v="1"/>
    <x v="5"/>
  </r>
  <r>
    <x v="4"/>
    <s v="75-84"/>
    <x v="1"/>
    <s v="F"/>
    <s v="R00-R99"/>
    <n v="24"/>
    <x v="5"/>
  </r>
  <r>
    <x v="4"/>
    <s v="75-84"/>
    <x v="1"/>
    <s v="F"/>
    <s v="V01-Y98"/>
    <n v="24"/>
    <x v="6"/>
  </r>
  <r>
    <x v="4"/>
    <s v="75-84"/>
    <x v="1"/>
    <s v="M"/>
    <s v="A00-B99"/>
    <n v="16"/>
    <x v="0"/>
  </r>
  <r>
    <x v="4"/>
    <s v="75-84"/>
    <x v="1"/>
    <s v="M"/>
    <s v="C00-D48"/>
    <n v="114"/>
    <x v="1"/>
  </r>
  <r>
    <x v="4"/>
    <s v="75-84"/>
    <x v="1"/>
    <s v="M"/>
    <s v="D50-D89"/>
    <n v="2"/>
    <x v="5"/>
  </r>
  <r>
    <x v="4"/>
    <s v="75-84"/>
    <x v="1"/>
    <s v="M"/>
    <s v="E00-E90"/>
    <n v="9"/>
    <x v="2"/>
  </r>
  <r>
    <x v="4"/>
    <s v="75-84"/>
    <x v="1"/>
    <s v="M"/>
    <s v="F00-F99"/>
    <n v="9"/>
    <x v="10"/>
  </r>
  <r>
    <x v="4"/>
    <s v="75-84"/>
    <x v="1"/>
    <s v="M"/>
    <s v="G00-G99"/>
    <n v="24"/>
    <x v="3"/>
  </r>
  <r>
    <x v="4"/>
    <s v="75-84"/>
    <x v="1"/>
    <s v="M"/>
    <s v="I00-I99"/>
    <n v="137"/>
    <x v="8"/>
  </r>
  <r>
    <x v="4"/>
    <s v="75-84"/>
    <x v="1"/>
    <s v="M"/>
    <s v="J00-J99"/>
    <n v="85"/>
    <x v="4"/>
  </r>
  <r>
    <x v="4"/>
    <s v="75-84"/>
    <x v="1"/>
    <s v="M"/>
    <s v="K00-K93"/>
    <n v="20"/>
    <x v="9"/>
  </r>
  <r>
    <x v="4"/>
    <s v="75-84"/>
    <x v="1"/>
    <s v="M"/>
    <s v="L00-L99"/>
    <n v="1"/>
    <x v="5"/>
  </r>
  <r>
    <x v="4"/>
    <s v="75-84"/>
    <x v="1"/>
    <s v="M"/>
    <s v="M00-M99"/>
    <n v="2"/>
    <x v="5"/>
  </r>
  <r>
    <x v="4"/>
    <s v="75-84"/>
    <x v="1"/>
    <s v="M"/>
    <s v="N00-N99"/>
    <n v="16"/>
    <x v="11"/>
  </r>
  <r>
    <x v="4"/>
    <s v="75-84"/>
    <x v="1"/>
    <s v="M"/>
    <s v="R00-R99"/>
    <n v="23"/>
    <x v="5"/>
  </r>
  <r>
    <x v="4"/>
    <s v="75-84"/>
    <x v="1"/>
    <s v="M"/>
    <s v="V01-Y98"/>
    <n v="26"/>
    <x v="6"/>
  </r>
  <r>
    <x v="4"/>
    <s v="85+"/>
    <x v="1"/>
    <s v="F"/>
    <s v="A00-B99"/>
    <n v="31"/>
    <x v="0"/>
  </r>
  <r>
    <x v="4"/>
    <s v="85+"/>
    <x v="1"/>
    <s v="F"/>
    <s v="C00-D48"/>
    <n v="92"/>
    <x v="1"/>
  </r>
  <r>
    <x v="4"/>
    <s v="85+"/>
    <x v="1"/>
    <s v="F"/>
    <s v="D50-D89"/>
    <n v="3"/>
    <x v="5"/>
  </r>
  <r>
    <x v="4"/>
    <s v="85+"/>
    <x v="1"/>
    <s v="F"/>
    <s v="E00-E90"/>
    <n v="27"/>
    <x v="2"/>
  </r>
  <r>
    <x v="4"/>
    <s v="85+"/>
    <x v="1"/>
    <s v="F"/>
    <s v="F00-F99"/>
    <n v="36"/>
    <x v="10"/>
  </r>
  <r>
    <x v="4"/>
    <s v="85+"/>
    <x v="1"/>
    <s v="F"/>
    <s v="G00-G99"/>
    <n v="64"/>
    <x v="3"/>
  </r>
  <r>
    <x v="4"/>
    <s v="85+"/>
    <x v="1"/>
    <s v="F"/>
    <s v="I00-I99"/>
    <n v="342"/>
    <x v="8"/>
  </r>
  <r>
    <x v="4"/>
    <s v="85+"/>
    <x v="1"/>
    <s v="F"/>
    <s v="J00-J99"/>
    <n v="112"/>
    <x v="4"/>
  </r>
  <r>
    <x v="4"/>
    <s v="85+"/>
    <x v="1"/>
    <s v="F"/>
    <s v="K00-K93"/>
    <n v="25"/>
    <x v="9"/>
  </r>
  <r>
    <x v="4"/>
    <s v="85+"/>
    <x v="1"/>
    <s v="F"/>
    <s v="L00-L99"/>
    <n v="4"/>
    <x v="5"/>
  </r>
  <r>
    <x v="4"/>
    <s v="85+"/>
    <x v="1"/>
    <s v="F"/>
    <s v="M00-M99"/>
    <n v="7"/>
    <x v="5"/>
  </r>
  <r>
    <x v="4"/>
    <s v="85+"/>
    <x v="1"/>
    <s v="F"/>
    <s v="N00-N99"/>
    <n v="27"/>
    <x v="11"/>
  </r>
  <r>
    <x v="4"/>
    <s v="85+"/>
    <x v="1"/>
    <s v="F"/>
    <s v="Q00-Q99"/>
    <n v="1"/>
    <x v="5"/>
  </r>
  <r>
    <x v="4"/>
    <s v="85+"/>
    <x v="1"/>
    <s v="F"/>
    <s v="R00-R99"/>
    <n v="56"/>
    <x v="5"/>
  </r>
  <r>
    <x v="4"/>
    <s v="85+"/>
    <x v="1"/>
    <s v="F"/>
    <s v="V01-Y98"/>
    <n v="34"/>
    <x v="6"/>
  </r>
  <r>
    <x v="4"/>
    <s v="85+"/>
    <x v="1"/>
    <s v="M"/>
    <s v="A00-B99"/>
    <n v="17"/>
    <x v="0"/>
  </r>
  <r>
    <x v="4"/>
    <s v="85+"/>
    <x v="1"/>
    <s v="M"/>
    <s v="C00-D48"/>
    <n v="69"/>
    <x v="1"/>
  </r>
  <r>
    <x v="4"/>
    <s v="85+"/>
    <x v="1"/>
    <s v="M"/>
    <s v="D50-D89"/>
    <n v="1"/>
    <x v="5"/>
  </r>
  <r>
    <x v="4"/>
    <s v="85+"/>
    <x v="1"/>
    <s v="M"/>
    <s v="E00-E90"/>
    <n v="11"/>
    <x v="2"/>
  </r>
  <r>
    <x v="4"/>
    <s v="85+"/>
    <x v="1"/>
    <s v="M"/>
    <s v="F00-F99"/>
    <n v="9"/>
    <x v="10"/>
  </r>
  <r>
    <x v="4"/>
    <s v="85+"/>
    <x v="1"/>
    <s v="M"/>
    <s v="G00-G99"/>
    <n v="19"/>
    <x v="3"/>
  </r>
  <r>
    <x v="4"/>
    <s v="85+"/>
    <x v="1"/>
    <s v="M"/>
    <s v="I00-I99"/>
    <n v="151"/>
    <x v="8"/>
  </r>
  <r>
    <x v="4"/>
    <s v="85+"/>
    <x v="1"/>
    <s v="M"/>
    <s v="J00-J99"/>
    <n v="99"/>
    <x v="4"/>
  </r>
  <r>
    <x v="4"/>
    <s v="85+"/>
    <x v="1"/>
    <s v="M"/>
    <s v="K00-K93"/>
    <n v="13"/>
    <x v="9"/>
  </r>
  <r>
    <x v="4"/>
    <s v="85+"/>
    <x v="1"/>
    <s v="M"/>
    <s v="N00-N99"/>
    <n v="17"/>
    <x v="11"/>
  </r>
  <r>
    <x v="4"/>
    <s v="85+"/>
    <x v="1"/>
    <s v="M"/>
    <s v="Q00-Q99"/>
    <n v="2"/>
    <x v="5"/>
  </r>
  <r>
    <x v="4"/>
    <s v="85+"/>
    <x v="1"/>
    <s v="M"/>
    <s v="R00-R99"/>
    <n v="20"/>
    <x v="5"/>
  </r>
  <r>
    <x v="4"/>
    <s v="85+"/>
    <x v="1"/>
    <s v="M"/>
    <s v="V01-Y98"/>
    <n v="17"/>
    <x v="6"/>
  </r>
  <r>
    <x v="5"/>
    <s v="0-24"/>
    <x v="0"/>
    <s v="F"/>
    <s v="C00-D48"/>
    <n v="2"/>
    <x v="1"/>
  </r>
  <r>
    <x v="5"/>
    <s v="0-24"/>
    <x v="0"/>
    <s v="F"/>
    <s v="G00-G99"/>
    <n v="2"/>
    <x v="3"/>
  </r>
  <r>
    <x v="5"/>
    <s v="0-24"/>
    <x v="0"/>
    <s v="F"/>
    <s v="I00-I99"/>
    <n v="2"/>
    <x v="8"/>
  </r>
  <r>
    <x v="5"/>
    <s v="0-24"/>
    <x v="0"/>
    <s v="F"/>
    <s v="P00-P96"/>
    <n v="3"/>
    <x v="5"/>
  </r>
  <r>
    <x v="5"/>
    <s v="0-24"/>
    <x v="0"/>
    <s v="F"/>
    <s v="V01-Y98"/>
    <n v="1"/>
    <x v="6"/>
  </r>
  <r>
    <x v="5"/>
    <s v="0-24"/>
    <x v="0"/>
    <s v="M"/>
    <s v="F00-F99"/>
    <n v="2"/>
    <x v="10"/>
  </r>
  <r>
    <x v="5"/>
    <s v="0-24"/>
    <x v="0"/>
    <s v="M"/>
    <s v="G00-G99"/>
    <n v="1"/>
    <x v="3"/>
  </r>
  <r>
    <x v="5"/>
    <s v="0-24"/>
    <x v="0"/>
    <s v="M"/>
    <s v="I00-I99"/>
    <n v="1"/>
    <x v="8"/>
  </r>
  <r>
    <x v="5"/>
    <s v="0-24"/>
    <x v="0"/>
    <s v="M"/>
    <s v="P00-P96"/>
    <n v="6"/>
    <x v="5"/>
  </r>
  <r>
    <x v="5"/>
    <s v="0-24"/>
    <x v="0"/>
    <s v="M"/>
    <s v="Q00-Q99"/>
    <n v="4"/>
    <x v="5"/>
  </r>
  <r>
    <x v="5"/>
    <s v="0-24"/>
    <x v="0"/>
    <s v="M"/>
    <s v="R00-R99"/>
    <n v="1"/>
    <x v="5"/>
  </r>
  <r>
    <x v="5"/>
    <s v="0-24"/>
    <x v="0"/>
    <s v="M"/>
    <s v="V01-Y98"/>
    <n v="8"/>
    <x v="6"/>
  </r>
  <r>
    <x v="5"/>
    <s v="25-44"/>
    <x v="0"/>
    <s v="F"/>
    <s v="A00-B99"/>
    <n v="2"/>
    <x v="0"/>
  </r>
  <r>
    <x v="5"/>
    <s v="25-44"/>
    <x v="0"/>
    <s v="F"/>
    <s v="C00-D48"/>
    <n v="12"/>
    <x v="1"/>
  </r>
  <r>
    <x v="5"/>
    <s v="25-44"/>
    <x v="0"/>
    <s v="F"/>
    <s v="E00-E90"/>
    <n v="1"/>
    <x v="2"/>
  </r>
  <r>
    <x v="5"/>
    <s v="25-44"/>
    <x v="0"/>
    <s v="F"/>
    <s v="G00-G99"/>
    <n v="2"/>
    <x v="3"/>
  </r>
  <r>
    <x v="5"/>
    <s v="25-44"/>
    <x v="0"/>
    <s v="F"/>
    <s v="I00-I99"/>
    <n v="7"/>
    <x v="8"/>
  </r>
  <r>
    <x v="5"/>
    <s v="25-44"/>
    <x v="0"/>
    <s v="F"/>
    <s v="J00-J99"/>
    <n v="1"/>
    <x v="4"/>
  </r>
  <r>
    <x v="5"/>
    <s v="25-44"/>
    <x v="0"/>
    <s v="F"/>
    <s v="K00-K93"/>
    <n v="1"/>
    <x v="9"/>
  </r>
  <r>
    <x v="5"/>
    <s v="25-44"/>
    <x v="0"/>
    <s v="F"/>
    <s v="N00-N99"/>
    <n v="1"/>
    <x v="11"/>
  </r>
  <r>
    <x v="5"/>
    <s v="25-44"/>
    <x v="0"/>
    <s v="F"/>
    <s v="Q00-Q99"/>
    <n v="2"/>
    <x v="5"/>
  </r>
  <r>
    <x v="5"/>
    <s v="25-44"/>
    <x v="0"/>
    <s v="F"/>
    <s v="R00-R99"/>
    <n v="3"/>
    <x v="5"/>
  </r>
  <r>
    <x v="5"/>
    <s v="25-44"/>
    <x v="0"/>
    <s v="F"/>
    <s v="V01-Y98"/>
    <n v="7"/>
    <x v="6"/>
  </r>
  <r>
    <x v="5"/>
    <s v="25-44"/>
    <x v="0"/>
    <s v="M"/>
    <s v="C00-D48"/>
    <n v="4"/>
    <x v="1"/>
  </r>
  <r>
    <x v="5"/>
    <s v="25-44"/>
    <x v="0"/>
    <s v="M"/>
    <s v="E00-E90"/>
    <n v="2"/>
    <x v="2"/>
  </r>
  <r>
    <x v="5"/>
    <s v="25-44"/>
    <x v="0"/>
    <s v="M"/>
    <s v="F00-F99"/>
    <n v="3"/>
    <x v="10"/>
  </r>
  <r>
    <x v="5"/>
    <s v="25-44"/>
    <x v="0"/>
    <s v="M"/>
    <s v="I00-I99"/>
    <n v="10"/>
    <x v="8"/>
  </r>
  <r>
    <x v="5"/>
    <s v="25-44"/>
    <x v="0"/>
    <s v="M"/>
    <s v="J00-J99"/>
    <n v="1"/>
    <x v="4"/>
  </r>
  <r>
    <x v="5"/>
    <s v="25-44"/>
    <x v="0"/>
    <s v="M"/>
    <s v="M00-M99"/>
    <n v="1"/>
    <x v="5"/>
  </r>
  <r>
    <x v="5"/>
    <s v="25-44"/>
    <x v="0"/>
    <s v="M"/>
    <s v="R00-R99"/>
    <n v="3"/>
    <x v="5"/>
  </r>
  <r>
    <x v="5"/>
    <s v="25-44"/>
    <x v="0"/>
    <s v="M"/>
    <s v="V01-Y98"/>
    <n v="23"/>
    <x v="6"/>
  </r>
  <r>
    <x v="5"/>
    <s v="45-64"/>
    <x v="0"/>
    <s v="F"/>
    <s v="A00-B99"/>
    <n v="3"/>
    <x v="0"/>
  </r>
  <r>
    <x v="5"/>
    <s v="45-64"/>
    <x v="0"/>
    <s v="F"/>
    <s v="C00-D48"/>
    <n v="73"/>
    <x v="1"/>
  </r>
  <r>
    <x v="5"/>
    <s v="45-64"/>
    <x v="0"/>
    <s v="F"/>
    <s v="D50-D89"/>
    <n v="1"/>
    <x v="5"/>
  </r>
  <r>
    <x v="5"/>
    <s v="45-64"/>
    <x v="0"/>
    <s v="F"/>
    <s v="E00-E90"/>
    <n v="1"/>
    <x v="2"/>
  </r>
  <r>
    <x v="5"/>
    <s v="45-64"/>
    <x v="0"/>
    <s v="F"/>
    <s v="F00-F99"/>
    <n v="1"/>
    <x v="10"/>
  </r>
  <r>
    <x v="5"/>
    <s v="45-64"/>
    <x v="0"/>
    <s v="F"/>
    <s v="G00-G99"/>
    <n v="2"/>
    <x v="3"/>
  </r>
  <r>
    <x v="5"/>
    <s v="45-64"/>
    <x v="0"/>
    <s v="F"/>
    <s v="I00-I99"/>
    <n v="25"/>
    <x v="8"/>
  </r>
  <r>
    <x v="5"/>
    <s v="45-64"/>
    <x v="0"/>
    <s v="F"/>
    <s v="J00-J99"/>
    <n v="16"/>
    <x v="4"/>
  </r>
  <r>
    <x v="5"/>
    <s v="45-64"/>
    <x v="0"/>
    <s v="F"/>
    <s v="K00-K93"/>
    <n v="21"/>
    <x v="9"/>
  </r>
  <r>
    <x v="5"/>
    <s v="45-64"/>
    <x v="0"/>
    <s v="F"/>
    <s v="M00-M99"/>
    <n v="1"/>
    <x v="5"/>
  </r>
  <r>
    <x v="5"/>
    <s v="45-64"/>
    <x v="0"/>
    <s v="F"/>
    <s v="N00-N99"/>
    <n v="3"/>
    <x v="11"/>
  </r>
  <r>
    <x v="5"/>
    <s v="45-64"/>
    <x v="0"/>
    <s v="F"/>
    <s v="R00-R99"/>
    <n v="11"/>
    <x v="5"/>
  </r>
  <r>
    <x v="5"/>
    <s v="45-64"/>
    <x v="0"/>
    <s v="F"/>
    <s v="V01-Y98"/>
    <n v="10"/>
    <x v="6"/>
  </r>
  <r>
    <x v="5"/>
    <s v="45-64"/>
    <x v="0"/>
    <s v="M"/>
    <s v="A00-B99"/>
    <n v="7"/>
    <x v="0"/>
  </r>
  <r>
    <x v="5"/>
    <s v="45-64"/>
    <x v="0"/>
    <s v="M"/>
    <s v="C00-D48"/>
    <n v="106"/>
    <x v="1"/>
  </r>
  <r>
    <x v="5"/>
    <s v="45-64"/>
    <x v="0"/>
    <s v="M"/>
    <s v="D50-D89"/>
    <n v="2"/>
    <x v="5"/>
  </r>
  <r>
    <x v="5"/>
    <s v="45-64"/>
    <x v="0"/>
    <s v="M"/>
    <s v="E00-E90"/>
    <n v="6"/>
    <x v="2"/>
  </r>
  <r>
    <x v="5"/>
    <s v="45-64"/>
    <x v="0"/>
    <s v="M"/>
    <s v="F00-F99"/>
    <n v="5"/>
    <x v="10"/>
  </r>
  <r>
    <x v="5"/>
    <s v="45-64"/>
    <x v="0"/>
    <s v="M"/>
    <s v="G00-G99"/>
    <n v="6"/>
    <x v="3"/>
  </r>
  <r>
    <x v="5"/>
    <s v="45-64"/>
    <x v="0"/>
    <s v="M"/>
    <s v="I00-I99"/>
    <n v="72"/>
    <x v="8"/>
  </r>
  <r>
    <x v="5"/>
    <s v="45-64"/>
    <x v="0"/>
    <s v="M"/>
    <s v="J00-J99"/>
    <n v="17"/>
    <x v="4"/>
  </r>
  <r>
    <x v="5"/>
    <s v="45-64"/>
    <x v="0"/>
    <s v="M"/>
    <s v="K00-K93"/>
    <n v="27"/>
    <x v="9"/>
  </r>
  <r>
    <x v="5"/>
    <s v="45-64"/>
    <x v="0"/>
    <s v="M"/>
    <s v="M00-M99"/>
    <n v="2"/>
    <x v="5"/>
  </r>
  <r>
    <x v="5"/>
    <s v="45-64"/>
    <x v="0"/>
    <s v="M"/>
    <s v="N00-N99"/>
    <n v="4"/>
    <x v="11"/>
  </r>
  <r>
    <x v="5"/>
    <s v="45-64"/>
    <x v="0"/>
    <s v="M"/>
    <s v="R00-R99"/>
    <n v="14"/>
    <x v="5"/>
  </r>
  <r>
    <x v="5"/>
    <s v="45-64"/>
    <x v="0"/>
    <s v="M"/>
    <s v="V01-Y98"/>
    <n v="35"/>
    <x v="6"/>
  </r>
  <r>
    <x v="5"/>
    <s v="65-74"/>
    <x v="1"/>
    <s v="F"/>
    <s v="A00-B99"/>
    <n v="6"/>
    <x v="0"/>
  </r>
  <r>
    <x v="5"/>
    <s v="65-74"/>
    <x v="1"/>
    <s v="F"/>
    <s v="C00-D48"/>
    <n v="64"/>
    <x v="1"/>
  </r>
  <r>
    <x v="5"/>
    <s v="65-74"/>
    <x v="1"/>
    <s v="F"/>
    <s v="E00-E90"/>
    <n v="4"/>
    <x v="2"/>
  </r>
  <r>
    <x v="5"/>
    <s v="65-74"/>
    <x v="1"/>
    <s v="F"/>
    <s v="F00-F99"/>
    <n v="5"/>
    <x v="10"/>
  </r>
  <r>
    <x v="5"/>
    <s v="65-74"/>
    <x v="1"/>
    <s v="F"/>
    <s v="G00-G99"/>
    <n v="8"/>
    <x v="3"/>
  </r>
  <r>
    <x v="5"/>
    <s v="65-74"/>
    <x v="1"/>
    <s v="F"/>
    <s v="I00-I99"/>
    <n v="34"/>
    <x v="8"/>
  </r>
  <r>
    <x v="5"/>
    <s v="65-74"/>
    <x v="1"/>
    <s v="F"/>
    <s v="J00-J99"/>
    <n v="18"/>
    <x v="4"/>
  </r>
  <r>
    <x v="5"/>
    <s v="65-74"/>
    <x v="1"/>
    <s v="F"/>
    <s v="K00-K93"/>
    <n v="6"/>
    <x v="9"/>
  </r>
  <r>
    <x v="5"/>
    <s v="65-74"/>
    <x v="1"/>
    <s v="F"/>
    <s v="L00-L99"/>
    <n v="1"/>
    <x v="5"/>
  </r>
  <r>
    <x v="5"/>
    <s v="65-74"/>
    <x v="1"/>
    <s v="F"/>
    <s v="M00-M99"/>
    <n v="2"/>
    <x v="5"/>
  </r>
  <r>
    <x v="5"/>
    <s v="65-74"/>
    <x v="1"/>
    <s v="F"/>
    <s v="N00-N99"/>
    <n v="1"/>
    <x v="11"/>
  </r>
  <r>
    <x v="5"/>
    <s v="65-74"/>
    <x v="1"/>
    <s v="F"/>
    <s v="R00-R99"/>
    <n v="4"/>
    <x v="5"/>
  </r>
  <r>
    <x v="5"/>
    <s v="65-74"/>
    <x v="1"/>
    <s v="F"/>
    <s v="V01-Y98"/>
    <n v="13"/>
    <x v="6"/>
  </r>
  <r>
    <x v="5"/>
    <s v="65-74"/>
    <x v="1"/>
    <s v="M"/>
    <s v="A00-B99"/>
    <n v="7"/>
    <x v="0"/>
  </r>
  <r>
    <x v="5"/>
    <s v="65-74"/>
    <x v="1"/>
    <s v="M"/>
    <s v="C00-D48"/>
    <n v="117"/>
    <x v="1"/>
  </r>
  <r>
    <x v="5"/>
    <s v="65-74"/>
    <x v="1"/>
    <s v="M"/>
    <s v="D50-D89"/>
    <n v="2"/>
    <x v="5"/>
  </r>
  <r>
    <x v="5"/>
    <s v="65-74"/>
    <x v="1"/>
    <s v="M"/>
    <s v="E00-E90"/>
    <n v="9"/>
    <x v="2"/>
  </r>
  <r>
    <x v="5"/>
    <s v="65-74"/>
    <x v="1"/>
    <s v="M"/>
    <s v="F00-F99"/>
    <n v="4"/>
    <x v="10"/>
  </r>
  <r>
    <x v="5"/>
    <s v="65-74"/>
    <x v="1"/>
    <s v="M"/>
    <s v="G00-G99"/>
    <n v="9"/>
    <x v="3"/>
  </r>
  <r>
    <x v="5"/>
    <s v="65-74"/>
    <x v="1"/>
    <s v="M"/>
    <s v="I00-I99"/>
    <n v="85"/>
    <x v="8"/>
  </r>
  <r>
    <x v="5"/>
    <s v="65-74"/>
    <x v="1"/>
    <s v="M"/>
    <s v="J00-J99"/>
    <n v="29"/>
    <x v="4"/>
  </r>
  <r>
    <x v="5"/>
    <s v="65-74"/>
    <x v="1"/>
    <s v="M"/>
    <s v="K00-K93"/>
    <n v="15"/>
    <x v="9"/>
  </r>
  <r>
    <x v="5"/>
    <s v="65-74"/>
    <x v="1"/>
    <s v="M"/>
    <s v="M00-M99"/>
    <n v="3"/>
    <x v="5"/>
  </r>
  <r>
    <x v="5"/>
    <s v="65-74"/>
    <x v="1"/>
    <s v="M"/>
    <s v="N00-N99"/>
    <n v="2"/>
    <x v="11"/>
  </r>
  <r>
    <x v="5"/>
    <s v="65-74"/>
    <x v="1"/>
    <s v="M"/>
    <s v="R00-R99"/>
    <n v="13"/>
    <x v="5"/>
  </r>
  <r>
    <x v="5"/>
    <s v="65-74"/>
    <x v="1"/>
    <s v="M"/>
    <s v="V01-Y98"/>
    <n v="8"/>
    <x v="6"/>
  </r>
  <r>
    <x v="5"/>
    <s v="75-84"/>
    <x v="1"/>
    <s v="F"/>
    <s v="A00-B99"/>
    <n v="10"/>
    <x v="0"/>
  </r>
  <r>
    <x v="5"/>
    <s v="75-84"/>
    <x v="1"/>
    <s v="F"/>
    <s v="C00-D48"/>
    <n v="119"/>
    <x v="1"/>
  </r>
  <r>
    <x v="5"/>
    <s v="75-84"/>
    <x v="1"/>
    <s v="F"/>
    <s v="D50-D89"/>
    <n v="1"/>
    <x v="5"/>
  </r>
  <r>
    <x v="5"/>
    <s v="75-84"/>
    <x v="1"/>
    <s v="F"/>
    <s v="E00-E90"/>
    <n v="13"/>
    <x v="2"/>
  </r>
  <r>
    <x v="5"/>
    <s v="75-84"/>
    <x v="1"/>
    <s v="F"/>
    <s v="F00-F99"/>
    <n v="14"/>
    <x v="10"/>
  </r>
  <r>
    <x v="5"/>
    <s v="75-84"/>
    <x v="1"/>
    <s v="F"/>
    <s v="G00-G99"/>
    <n v="38"/>
    <x v="3"/>
  </r>
  <r>
    <x v="5"/>
    <s v="75-84"/>
    <x v="1"/>
    <s v="F"/>
    <s v="I00-I99"/>
    <n v="126"/>
    <x v="8"/>
  </r>
  <r>
    <x v="5"/>
    <s v="75-84"/>
    <x v="1"/>
    <s v="F"/>
    <s v="J00-J99"/>
    <n v="52"/>
    <x v="4"/>
  </r>
  <r>
    <x v="5"/>
    <s v="75-84"/>
    <x v="1"/>
    <s v="F"/>
    <s v="K00-K93"/>
    <n v="16"/>
    <x v="9"/>
  </r>
  <r>
    <x v="5"/>
    <s v="75-84"/>
    <x v="1"/>
    <s v="F"/>
    <s v="L00-L99"/>
    <n v="2"/>
    <x v="5"/>
  </r>
  <r>
    <x v="5"/>
    <s v="75-84"/>
    <x v="1"/>
    <s v="F"/>
    <s v="M00-M99"/>
    <n v="3"/>
    <x v="5"/>
  </r>
  <r>
    <x v="5"/>
    <s v="75-84"/>
    <x v="1"/>
    <s v="F"/>
    <s v="N00-N99"/>
    <n v="20"/>
    <x v="11"/>
  </r>
  <r>
    <x v="5"/>
    <s v="75-84"/>
    <x v="1"/>
    <s v="F"/>
    <s v="R00-R99"/>
    <n v="27"/>
    <x v="5"/>
  </r>
  <r>
    <x v="5"/>
    <s v="75-84"/>
    <x v="1"/>
    <s v="F"/>
    <s v="V01-Y98"/>
    <n v="21"/>
    <x v="6"/>
  </r>
  <r>
    <x v="5"/>
    <s v="75-84"/>
    <x v="1"/>
    <s v="M"/>
    <s v="A00-B99"/>
    <n v="15"/>
    <x v="0"/>
  </r>
  <r>
    <x v="5"/>
    <s v="75-84"/>
    <x v="1"/>
    <s v="M"/>
    <s v="C00-D48"/>
    <n v="123"/>
    <x v="1"/>
  </r>
  <r>
    <x v="5"/>
    <s v="75-84"/>
    <x v="1"/>
    <s v="M"/>
    <s v="D50-D89"/>
    <n v="2"/>
    <x v="5"/>
  </r>
  <r>
    <x v="5"/>
    <s v="75-84"/>
    <x v="1"/>
    <s v="M"/>
    <s v="E00-E90"/>
    <n v="8"/>
    <x v="2"/>
  </r>
  <r>
    <x v="5"/>
    <s v="75-84"/>
    <x v="1"/>
    <s v="M"/>
    <s v="F00-F99"/>
    <n v="9"/>
    <x v="10"/>
  </r>
  <r>
    <x v="5"/>
    <s v="75-84"/>
    <x v="1"/>
    <s v="M"/>
    <s v="G00-G99"/>
    <n v="23"/>
    <x v="3"/>
  </r>
  <r>
    <x v="5"/>
    <s v="75-84"/>
    <x v="1"/>
    <s v="M"/>
    <s v="I00-I99"/>
    <n v="142"/>
    <x v="8"/>
  </r>
  <r>
    <x v="5"/>
    <s v="75-84"/>
    <x v="1"/>
    <s v="M"/>
    <s v="J00-J99"/>
    <n v="61"/>
    <x v="4"/>
  </r>
  <r>
    <x v="5"/>
    <s v="75-84"/>
    <x v="1"/>
    <s v="M"/>
    <s v="K00-K93"/>
    <n v="17"/>
    <x v="9"/>
  </r>
  <r>
    <x v="5"/>
    <s v="75-84"/>
    <x v="1"/>
    <s v="M"/>
    <s v="L00-L99"/>
    <n v="1"/>
    <x v="5"/>
  </r>
  <r>
    <x v="5"/>
    <s v="75-84"/>
    <x v="1"/>
    <s v="M"/>
    <s v="M00-M99"/>
    <n v="1"/>
    <x v="5"/>
  </r>
  <r>
    <x v="5"/>
    <s v="75-84"/>
    <x v="1"/>
    <s v="M"/>
    <s v="N00-N99"/>
    <n v="12"/>
    <x v="11"/>
  </r>
  <r>
    <x v="5"/>
    <s v="75-84"/>
    <x v="1"/>
    <s v="M"/>
    <s v="R00-R99"/>
    <n v="14"/>
    <x v="5"/>
  </r>
  <r>
    <x v="5"/>
    <s v="75-84"/>
    <x v="1"/>
    <s v="M"/>
    <s v="V01-Y98"/>
    <n v="25"/>
    <x v="6"/>
  </r>
  <r>
    <x v="5"/>
    <s v="85+"/>
    <x v="1"/>
    <s v="F"/>
    <s v="A00-B99"/>
    <n v="15"/>
    <x v="0"/>
  </r>
  <r>
    <x v="5"/>
    <s v="85+"/>
    <x v="1"/>
    <s v="F"/>
    <s v="C00-D48"/>
    <n v="84"/>
    <x v="1"/>
  </r>
  <r>
    <x v="5"/>
    <s v="85+"/>
    <x v="1"/>
    <s v="F"/>
    <s v="D50-D89"/>
    <n v="3"/>
    <x v="5"/>
  </r>
  <r>
    <x v="5"/>
    <s v="85+"/>
    <x v="1"/>
    <s v="F"/>
    <s v="E00-E90"/>
    <n v="29"/>
    <x v="2"/>
  </r>
  <r>
    <x v="5"/>
    <s v="85+"/>
    <x v="1"/>
    <s v="F"/>
    <s v="F00-F99"/>
    <n v="39"/>
    <x v="10"/>
  </r>
  <r>
    <x v="5"/>
    <s v="85+"/>
    <x v="1"/>
    <s v="F"/>
    <s v="G00-G99"/>
    <n v="49"/>
    <x v="3"/>
  </r>
  <r>
    <x v="5"/>
    <s v="85+"/>
    <x v="1"/>
    <s v="F"/>
    <s v="I00-I99"/>
    <n v="294"/>
    <x v="8"/>
  </r>
  <r>
    <x v="5"/>
    <s v="85+"/>
    <x v="1"/>
    <s v="F"/>
    <s v="J00-J99"/>
    <n v="100"/>
    <x v="4"/>
  </r>
  <r>
    <x v="5"/>
    <s v="85+"/>
    <x v="1"/>
    <s v="F"/>
    <s v="K00-K93"/>
    <n v="35"/>
    <x v="9"/>
  </r>
  <r>
    <x v="5"/>
    <s v="85+"/>
    <x v="1"/>
    <s v="F"/>
    <s v="L00-L99"/>
    <n v="5"/>
    <x v="5"/>
  </r>
  <r>
    <x v="5"/>
    <s v="85+"/>
    <x v="1"/>
    <s v="F"/>
    <s v="M00-M99"/>
    <n v="11"/>
    <x v="5"/>
  </r>
  <r>
    <x v="5"/>
    <s v="85+"/>
    <x v="1"/>
    <s v="F"/>
    <s v="N00-N99"/>
    <n v="37"/>
    <x v="11"/>
  </r>
  <r>
    <x v="5"/>
    <s v="85+"/>
    <x v="1"/>
    <s v="F"/>
    <s v="R00-R99"/>
    <n v="50"/>
    <x v="5"/>
  </r>
  <r>
    <x v="5"/>
    <s v="85+"/>
    <x v="1"/>
    <s v="F"/>
    <s v="V01-Y98"/>
    <n v="42"/>
    <x v="6"/>
  </r>
  <r>
    <x v="5"/>
    <s v="85+"/>
    <x v="1"/>
    <s v="M"/>
    <s v="A00-B99"/>
    <n v="8"/>
    <x v="0"/>
  </r>
  <r>
    <x v="5"/>
    <s v="85+"/>
    <x v="1"/>
    <s v="M"/>
    <s v="C00-D48"/>
    <n v="49"/>
    <x v="1"/>
  </r>
  <r>
    <x v="5"/>
    <s v="85+"/>
    <x v="1"/>
    <s v="M"/>
    <s v="D50-D89"/>
    <n v="4"/>
    <x v="5"/>
  </r>
  <r>
    <x v="5"/>
    <s v="85+"/>
    <x v="1"/>
    <s v="M"/>
    <s v="E00-E90"/>
    <n v="8"/>
    <x v="2"/>
  </r>
  <r>
    <x v="5"/>
    <s v="85+"/>
    <x v="1"/>
    <s v="M"/>
    <s v="F00-F99"/>
    <n v="12"/>
    <x v="10"/>
  </r>
  <r>
    <x v="5"/>
    <s v="85+"/>
    <x v="1"/>
    <s v="M"/>
    <s v="G00-G99"/>
    <n v="18"/>
    <x v="3"/>
  </r>
  <r>
    <x v="5"/>
    <s v="85+"/>
    <x v="1"/>
    <s v="M"/>
    <s v="I00-I99"/>
    <n v="129"/>
    <x v="8"/>
  </r>
  <r>
    <x v="5"/>
    <s v="85+"/>
    <x v="1"/>
    <s v="M"/>
    <s v="J00-J99"/>
    <n v="52"/>
    <x v="4"/>
  </r>
  <r>
    <x v="5"/>
    <s v="85+"/>
    <x v="1"/>
    <s v="M"/>
    <s v="K00-K93"/>
    <n v="15"/>
    <x v="9"/>
  </r>
  <r>
    <x v="5"/>
    <s v="85+"/>
    <x v="1"/>
    <s v="M"/>
    <s v="L00-L99"/>
    <n v="2"/>
    <x v="5"/>
  </r>
  <r>
    <x v="5"/>
    <s v="85+"/>
    <x v="1"/>
    <s v="M"/>
    <s v="M00-M99"/>
    <n v="1"/>
    <x v="5"/>
  </r>
  <r>
    <x v="5"/>
    <s v="85+"/>
    <x v="1"/>
    <s v="M"/>
    <s v="N00-N99"/>
    <n v="16"/>
    <x v="11"/>
  </r>
  <r>
    <x v="5"/>
    <s v="85+"/>
    <x v="1"/>
    <s v="M"/>
    <s v="R00-R99"/>
    <n v="25"/>
    <x v="5"/>
  </r>
  <r>
    <x v="5"/>
    <s v="85+"/>
    <x v="1"/>
    <s v="M"/>
    <s v="V01-Y98"/>
    <n v="17"/>
    <x v="6"/>
  </r>
  <r>
    <x v="6"/>
    <s v="0-24"/>
    <x v="0"/>
    <s v="F"/>
    <s v="C00-D48"/>
    <n v="2"/>
    <x v="1"/>
  </r>
  <r>
    <x v="6"/>
    <s v="0-24"/>
    <x v="0"/>
    <s v="F"/>
    <s v="F00-F99"/>
    <n v="2"/>
    <x v="10"/>
  </r>
  <r>
    <x v="6"/>
    <s v="0-24"/>
    <x v="0"/>
    <s v="F"/>
    <s v="G00-G99"/>
    <n v="1"/>
    <x v="3"/>
  </r>
  <r>
    <x v="6"/>
    <s v="0-24"/>
    <x v="0"/>
    <s v="F"/>
    <s v="J00-J99"/>
    <n v="1"/>
    <x v="4"/>
  </r>
  <r>
    <x v="6"/>
    <s v="0-24"/>
    <x v="0"/>
    <s v="F"/>
    <s v="Q00-Q99"/>
    <n v="1"/>
    <x v="5"/>
  </r>
  <r>
    <x v="6"/>
    <s v="0-24"/>
    <x v="0"/>
    <s v="F"/>
    <s v="R00-R99"/>
    <n v="1"/>
    <x v="5"/>
  </r>
  <r>
    <x v="6"/>
    <s v="0-24"/>
    <x v="0"/>
    <s v="F"/>
    <s v="V01-Y98"/>
    <n v="5"/>
    <x v="6"/>
  </r>
  <r>
    <x v="6"/>
    <s v="0-24"/>
    <x v="0"/>
    <s v="M"/>
    <s v="C00-D48"/>
    <n v="1"/>
    <x v="1"/>
  </r>
  <r>
    <x v="6"/>
    <s v="0-24"/>
    <x v="0"/>
    <s v="M"/>
    <s v="E00-E90"/>
    <n v="2"/>
    <x v="2"/>
  </r>
  <r>
    <x v="6"/>
    <s v="0-24"/>
    <x v="0"/>
    <s v="M"/>
    <s v="G00-G99"/>
    <n v="2"/>
    <x v="3"/>
  </r>
  <r>
    <x v="6"/>
    <s v="0-24"/>
    <x v="0"/>
    <s v="M"/>
    <s v="I00-I99"/>
    <n v="1"/>
    <x v="8"/>
  </r>
  <r>
    <x v="6"/>
    <s v="0-24"/>
    <x v="0"/>
    <s v="M"/>
    <s v="P00-P96"/>
    <n v="3"/>
    <x v="5"/>
  </r>
  <r>
    <x v="6"/>
    <s v="0-24"/>
    <x v="0"/>
    <s v="M"/>
    <s v="Q00-Q99"/>
    <n v="1"/>
    <x v="5"/>
  </r>
  <r>
    <x v="6"/>
    <s v="0-24"/>
    <x v="0"/>
    <s v="M"/>
    <s v="R00-R99"/>
    <n v="4"/>
    <x v="5"/>
  </r>
  <r>
    <x v="6"/>
    <s v="0-24"/>
    <x v="0"/>
    <s v="M"/>
    <s v="V01-Y98"/>
    <n v="6"/>
    <x v="6"/>
  </r>
  <r>
    <x v="6"/>
    <s v="25-44"/>
    <x v="0"/>
    <s v="F"/>
    <s v="A00-B99"/>
    <n v="1"/>
    <x v="0"/>
  </r>
  <r>
    <x v="6"/>
    <s v="25-44"/>
    <x v="0"/>
    <s v="F"/>
    <s v="C00-D48"/>
    <n v="5"/>
    <x v="1"/>
  </r>
  <r>
    <x v="6"/>
    <s v="25-44"/>
    <x v="0"/>
    <s v="F"/>
    <s v="E00-E90"/>
    <n v="2"/>
    <x v="2"/>
  </r>
  <r>
    <x v="6"/>
    <s v="25-44"/>
    <x v="0"/>
    <s v="F"/>
    <s v="I00-I99"/>
    <n v="5"/>
    <x v="8"/>
  </r>
  <r>
    <x v="6"/>
    <s v="25-44"/>
    <x v="0"/>
    <s v="F"/>
    <s v="J00-J99"/>
    <n v="2"/>
    <x v="4"/>
  </r>
  <r>
    <x v="6"/>
    <s v="25-44"/>
    <x v="0"/>
    <s v="F"/>
    <s v="K00-K93"/>
    <n v="1"/>
    <x v="9"/>
  </r>
  <r>
    <x v="6"/>
    <s v="25-44"/>
    <x v="0"/>
    <s v="F"/>
    <s v="Q00-Q99"/>
    <n v="1"/>
    <x v="5"/>
  </r>
  <r>
    <x v="6"/>
    <s v="25-44"/>
    <x v="0"/>
    <s v="F"/>
    <s v="R00-R99"/>
    <n v="1"/>
    <x v="5"/>
  </r>
  <r>
    <x v="6"/>
    <s v="25-44"/>
    <x v="0"/>
    <s v="F"/>
    <s v="V01-Y98"/>
    <n v="7"/>
    <x v="6"/>
  </r>
  <r>
    <x v="6"/>
    <s v="25-44"/>
    <x v="0"/>
    <s v="M"/>
    <s v="C00-D48"/>
    <n v="5"/>
    <x v="1"/>
  </r>
  <r>
    <x v="6"/>
    <s v="25-44"/>
    <x v="0"/>
    <s v="M"/>
    <s v="E00-E90"/>
    <n v="1"/>
    <x v="2"/>
  </r>
  <r>
    <x v="6"/>
    <s v="25-44"/>
    <x v="0"/>
    <s v="M"/>
    <s v="F00-F99"/>
    <n v="4"/>
    <x v="10"/>
  </r>
  <r>
    <x v="6"/>
    <s v="25-44"/>
    <x v="0"/>
    <s v="M"/>
    <s v="G00-G99"/>
    <n v="2"/>
    <x v="3"/>
  </r>
  <r>
    <x v="6"/>
    <s v="25-44"/>
    <x v="0"/>
    <s v="M"/>
    <s v="I00-I99"/>
    <n v="3"/>
    <x v="8"/>
  </r>
  <r>
    <x v="6"/>
    <s v="25-44"/>
    <x v="0"/>
    <s v="M"/>
    <s v="J00-J99"/>
    <n v="1"/>
    <x v="4"/>
  </r>
  <r>
    <x v="6"/>
    <s v="25-44"/>
    <x v="0"/>
    <s v="M"/>
    <s v="K00-K93"/>
    <n v="1"/>
    <x v="9"/>
  </r>
  <r>
    <x v="6"/>
    <s v="25-44"/>
    <x v="0"/>
    <s v="M"/>
    <s v="R00-R99"/>
    <n v="2"/>
    <x v="5"/>
  </r>
  <r>
    <x v="6"/>
    <s v="25-44"/>
    <x v="0"/>
    <s v="M"/>
    <s v="V01-Y98"/>
    <n v="18"/>
    <x v="6"/>
  </r>
  <r>
    <x v="6"/>
    <s v="45-64"/>
    <x v="0"/>
    <s v="F"/>
    <s v="A00-B99"/>
    <n v="4"/>
    <x v="0"/>
  </r>
  <r>
    <x v="6"/>
    <s v="45-64"/>
    <x v="0"/>
    <s v="F"/>
    <s v="C00-D48"/>
    <n v="77"/>
    <x v="1"/>
  </r>
  <r>
    <x v="6"/>
    <s v="45-64"/>
    <x v="0"/>
    <s v="F"/>
    <s v="E00-E90"/>
    <n v="3"/>
    <x v="2"/>
  </r>
  <r>
    <x v="6"/>
    <s v="45-64"/>
    <x v="0"/>
    <s v="F"/>
    <s v="F00-F99"/>
    <n v="3"/>
    <x v="10"/>
  </r>
  <r>
    <x v="6"/>
    <s v="45-64"/>
    <x v="0"/>
    <s v="F"/>
    <s v="G00-G99"/>
    <n v="4"/>
    <x v="3"/>
  </r>
  <r>
    <x v="6"/>
    <s v="45-64"/>
    <x v="0"/>
    <s v="F"/>
    <s v="I00-I99"/>
    <n v="34"/>
    <x v="8"/>
  </r>
  <r>
    <x v="6"/>
    <s v="45-64"/>
    <x v="0"/>
    <s v="F"/>
    <s v="J00-J99"/>
    <n v="23"/>
    <x v="4"/>
  </r>
  <r>
    <x v="6"/>
    <s v="45-64"/>
    <x v="0"/>
    <s v="F"/>
    <s v="K00-K93"/>
    <n v="21"/>
    <x v="9"/>
  </r>
  <r>
    <x v="6"/>
    <s v="45-64"/>
    <x v="0"/>
    <s v="F"/>
    <s v="M00-M99"/>
    <n v="1"/>
    <x v="5"/>
  </r>
  <r>
    <x v="6"/>
    <s v="45-64"/>
    <x v="0"/>
    <s v="F"/>
    <s v="N00-N99"/>
    <n v="4"/>
    <x v="11"/>
  </r>
  <r>
    <x v="6"/>
    <s v="45-64"/>
    <x v="0"/>
    <s v="F"/>
    <s v="Q00-Q99"/>
    <n v="2"/>
    <x v="5"/>
  </r>
  <r>
    <x v="6"/>
    <s v="45-64"/>
    <x v="0"/>
    <s v="F"/>
    <s v="R00-R99"/>
    <n v="12"/>
    <x v="5"/>
  </r>
  <r>
    <x v="6"/>
    <s v="45-64"/>
    <x v="0"/>
    <s v="F"/>
    <s v="V01-Y98"/>
    <n v="16"/>
    <x v="6"/>
  </r>
  <r>
    <x v="6"/>
    <s v="45-64"/>
    <x v="0"/>
    <s v="M"/>
    <s v="A00-B99"/>
    <n v="9"/>
    <x v="0"/>
  </r>
  <r>
    <x v="6"/>
    <s v="45-64"/>
    <x v="0"/>
    <s v="M"/>
    <s v="C00-D48"/>
    <n v="108"/>
    <x v="1"/>
  </r>
  <r>
    <x v="6"/>
    <s v="45-64"/>
    <x v="0"/>
    <s v="M"/>
    <s v="D50-D89"/>
    <n v="2"/>
    <x v="5"/>
  </r>
  <r>
    <x v="6"/>
    <s v="45-64"/>
    <x v="0"/>
    <s v="M"/>
    <s v="E00-E90"/>
    <n v="10"/>
    <x v="2"/>
  </r>
  <r>
    <x v="6"/>
    <s v="45-64"/>
    <x v="0"/>
    <s v="M"/>
    <s v="F00-F99"/>
    <n v="11"/>
    <x v="10"/>
  </r>
  <r>
    <x v="6"/>
    <s v="45-64"/>
    <x v="0"/>
    <s v="M"/>
    <s v="G00-G99"/>
    <n v="4"/>
    <x v="3"/>
  </r>
  <r>
    <x v="6"/>
    <s v="45-64"/>
    <x v="0"/>
    <s v="M"/>
    <s v="I00-I99"/>
    <n v="76"/>
    <x v="8"/>
  </r>
  <r>
    <x v="6"/>
    <s v="45-64"/>
    <x v="0"/>
    <s v="M"/>
    <s v="J00-J99"/>
    <n v="28"/>
    <x v="4"/>
  </r>
  <r>
    <x v="6"/>
    <s v="45-64"/>
    <x v="0"/>
    <s v="M"/>
    <s v="K00-K93"/>
    <n v="16"/>
    <x v="9"/>
  </r>
  <r>
    <x v="6"/>
    <s v="45-64"/>
    <x v="0"/>
    <s v="M"/>
    <s v="M00-M99"/>
    <n v="2"/>
    <x v="5"/>
  </r>
  <r>
    <x v="6"/>
    <s v="45-64"/>
    <x v="0"/>
    <s v="M"/>
    <s v="N00-N99"/>
    <n v="3"/>
    <x v="11"/>
  </r>
  <r>
    <x v="6"/>
    <s v="45-64"/>
    <x v="0"/>
    <s v="M"/>
    <s v="R00-R99"/>
    <n v="19"/>
    <x v="5"/>
  </r>
  <r>
    <x v="6"/>
    <s v="45-64"/>
    <x v="0"/>
    <s v="M"/>
    <s v="V01-Y98"/>
    <n v="23"/>
    <x v="6"/>
  </r>
  <r>
    <x v="6"/>
    <s v="65-74"/>
    <x v="1"/>
    <s v="F"/>
    <s v="A00-B99"/>
    <n v="2"/>
    <x v="0"/>
  </r>
  <r>
    <x v="6"/>
    <s v="65-74"/>
    <x v="1"/>
    <s v="F"/>
    <s v="C00-D48"/>
    <n v="76"/>
    <x v="1"/>
  </r>
  <r>
    <x v="6"/>
    <s v="65-74"/>
    <x v="1"/>
    <s v="F"/>
    <s v="E00-E90"/>
    <n v="7"/>
    <x v="2"/>
  </r>
  <r>
    <x v="6"/>
    <s v="65-74"/>
    <x v="1"/>
    <s v="F"/>
    <s v="F00-F99"/>
    <n v="6"/>
    <x v="10"/>
  </r>
  <r>
    <x v="6"/>
    <s v="65-74"/>
    <x v="1"/>
    <s v="F"/>
    <s v="G00-G99"/>
    <n v="12"/>
    <x v="3"/>
  </r>
  <r>
    <x v="6"/>
    <s v="65-74"/>
    <x v="1"/>
    <s v="F"/>
    <s v="I00-I99"/>
    <n v="50"/>
    <x v="8"/>
  </r>
  <r>
    <x v="6"/>
    <s v="65-74"/>
    <x v="1"/>
    <s v="F"/>
    <s v="J00-J99"/>
    <n v="24"/>
    <x v="4"/>
  </r>
  <r>
    <x v="6"/>
    <s v="65-74"/>
    <x v="1"/>
    <s v="F"/>
    <s v="K00-K93"/>
    <n v="9"/>
    <x v="9"/>
  </r>
  <r>
    <x v="6"/>
    <s v="65-74"/>
    <x v="1"/>
    <s v="F"/>
    <s v="L00-L99"/>
    <n v="1"/>
    <x v="5"/>
  </r>
  <r>
    <x v="6"/>
    <s v="65-74"/>
    <x v="1"/>
    <s v="F"/>
    <s v="M00-M99"/>
    <n v="3"/>
    <x v="5"/>
  </r>
  <r>
    <x v="6"/>
    <s v="65-74"/>
    <x v="1"/>
    <s v="F"/>
    <s v="N00-N99"/>
    <n v="5"/>
    <x v="11"/>
  </r>
  <r>
    <x v="6"/>
    <s v="65-74"/>
    <x v="1"/>
    <s v="F"/>
    <s v="R00-R99"/>
    <n v="6"/>
    <x v="5"/>
  </r>
  <r>
    <x v="6"/>
    <s v="65-74"/>
    <x v="1"/>
    <s v="F"/>
    <s v="V01-Y98"/>
    <n v="11"/>
    <x v="6"/>
  </r>
  <r>
    <x v="6"/>
    <s v="65-74"/>
    <x v="1"/>
    <s v="M"/>
    <s v="A00-B99"/>
    <n v="14"/>
    <x v="0"/>
  </r>
  <r>
    <x v="6"/>
    <s v="65-74"/>
    <x v="1"/>
    <s v="M"/>
    <s v="C00-D48"/>
    <n v="115"/>
    <x v="1"/>
  </r>
  <r>
    <x v="6"/>
    <s v="65-74"/>
    <x v="1"/>
    <s v="M"/>
    <s v="D50-D89"/>
    <n v="1"/>
    <x v="5"/>
  </r>
  <r>
    <x v="6"/>
    <s v="65-74"/>
    <x v="1"/>
    <s v="M"/>
    <s v="E00-E90"/>
    <n v="10"/>
    <x v="2"/>
  </r>
  <r>
    <x v="6"/>
    <s v="65-74"/>
    <x v="1"/>
    <s v="M"/>
    <s v="F00-F99"/>
    <n v="6"/>
    <x v="10"/>
  </r>
  <r>
    <x v="6"/>
    <s v="65-74"/>
    <x v="1"/>
    <s v="M"/>
    <s v="G00-G99"/>
    <n v="9"/>
    <x v="3"/>
  </r>
  <r>
    <x v="6"/>
    <s v="65-74"/>
    <x v="1"/>
    <s v="M"/>
    <s v="I00-I99"/>
    <n v="89"/>
    <x v="8"/>
  </r>
  <r>
    <x v="6"/>
    <s v="65-74"/>
    <x v="1"/>
    <s v="M"/>
    <s v="J00-J99"/>
    <n v="40"/>
    <x v="4"/>
  </r>
  <r>
    <x v="6"/>
    <s v="65-74"/>
    <x v="1"/>
    <s v="M"/>
    <s v="K00-K93"/>
    <n v="22"/>
    <x v="9"/>
  </r>
  <r>
    <x v="6"/>
    <s v="65-74"/>
    <x v="1"/>
    <s v="M"/>
    <s v="N00-N99"/>
    <n v="11"/>
    <x v="11"/>
  </r>
  <r>
    <x v="6"/>
    <s v="65-74"/>
    <x v="1"/>
    <s v="M"/>
    <s v="Q00-Q99"/>
    <n v="1"/>
    <x v="5"/>
  </r>
  <r>
    <x v="6"/>
    <s v="65-74"/>
    <x v="1"/>
    <s v="M"/>
    <s v="R00-R99"/>
    <n v="19"/>
    <x v="5"/>
  </r>
  <r>
    <x v="6"/>
    <s v="65-74"/>
    <x v="1"/>
    <s v="M"/>
    <s v="V01-Y98"/>
    <n v="17"/>
    <x v="6"/>
  </r>
  <r>
    <x v="6"/>
    <s v="75-84"/>
    <x v="1"/>
    <s v="F"/>
    <s v="A00-B99"/>
    <n v="13"/>
    <x v="0"/>
  </r>
  <r>
    <x v="6"/>
    <s v="75-84"/>
    <x v="1"/>
    <s v="F"/>
    <s v="C00-D48"/>
    <n v="113"/>
    <x v="1"/>
  </r>
  <r>
    <x v="6"/>
    <s v="75-84"/>
    <x v="1"/>
    <s v="F"/>
    <s v="D50-D89"/>
    <n v="1"/>
    <x v="5"/>
  </r>
  <r>
    <x v="6"/>
    <s v="75-84"/>
    <x v="1"/>
    <s v="F"/>
    <s v="E00-E90"/>
    <n v="23"/>
    <x v="2"/>
  </r>
  <r>
    <x v="6"/>
    <s v="75-84"/>
    <x v="1"/>
    <s v="F"/>
    <s v="F00-F99"/>
    <n v="15"/>
    <x v="10"/>
  </r>
  <r>
    <x v="6"/>
    <s v="75-84"/>
    <x v="1"/>
    <s v="F"/>
    <s v="G00-G99"/>
    <n v="41"/>
    <x v="3"/>
  </r>
  <r>
    <x v="6"/>
    <s v="75-84"/>
    <x v="1"/>
    <s v="F"/>
    <s v="I00-I99"/>
    <n v="140"/>
    <x v="8"/>
  </r>
  <r>
    <x v="6"/>
    <s v="75-84"/>
    <x v="1"/>
    <s v="F"/>
    <s v="J00-J99"/>
    <n v="83"/>
    <x v="4"/>
  </r>
  <r>
    <x v="6"/>
    <s v="75-84"/>
    <x v="1"/>
    <s v="F"/>
    <s v="K00-K93"/>
    <n v="24"/>
    <x v="9"/>
  </r>
  <r>
    <x v="6"/>
    <s v="75-84"/>
    <x v="1"/>
    <s v="F"/>
    <s v="L00-L99"/>
    <n v="1"/>
    <x v="5"/>
  </r>
  <r>
    <x v="6"/>
    <s v="75-84"/>
    <x v="1"/>
    <s v="F"/>
    <s v="M00-M99"/>
    <n v="4"/>
    <x v="5"/>
  </r>
  <r>
    <x v="6"/>
    <s v="75-84"/>
    <x v="1"/>
    <s v="F"/>
    <s v="N00-N99"/>
    <n v="17"/>
    <x v="11"/>
  </r>
  <r>
    <x v="6"/>
    <s v="75-84"/>
    <x v="1"/>
    <s v="F"/>
    <s v="R00-R99"/>
    <n v="18"/>
    <x v="5"/>
  </r>
  <r>
    <x v="6"/>
    <s v="75-84"/>
    <x v="1"/>
    <s v="F"/>
    <s v="V01-Y98"/>
    <n v="28"/>
    <x v="6"/>
  </r>
  <r>
    <x v="6"/>
    <s v="75-84"/>
    <x v="1"/>
    <s v="M"/>
    <s v="A00-B99"/>
    <n v="9"/>
    <x v="0"/>
  </r>
  <r>
    <x v="6"/>
    <s v="75-84"/>
    <x v="1"/>
    <s v="M"/>
    <s v="C00-D48"/>
    <n v="110"/>
    <x v="1"/>
  </r>
  <r>
    <x v="6"/>
    <s v="75-84"/>
    <x v="1"/>
    <s v="M"/>
    <s v="E00-E90"/>
    <n v="19"/>
    <x v="2"/>
  </r>
  <r>
    <x v="6"/>
    <s v="75-84"/>
    <x v="1"/>
    <s v="M"/>
    <s v="F00-F99"/>
    <n v="11"/>
    <x v="10"/>
  </r>
  <r>
    <x v="6"/>
    <s v="75-84"/>
    <x v="1"/>
    <s v="M"/>
    <s v="G00-G99"/>
    <n v="22"/>
    <x v="3"/>
  </r>
  <r>
    <x v="6"/>
    <s v="75-84"/>
    <x v="1"/>
    <s v="M"/>
    <s v="I00-I99"/>
    <n v="145"/>
    <x v="8"/>
  </r>
  <r>
    <x v="6"/>
    <s v="75-84"/>
    <x v="1"/>
    <s v="M"/>
    <s v="J00-J99"/>
    <n v="103"/>
    <x v="4"/>
  </r>
  <r>
    <x v="6"/>
    <s v="75-84"/>
    <x v="1"/>
    <s v="M"/>
    <s v="K00-K93"/>
    <n v="20"/>
    <x v="9"/>
  </r>
  <r>
    <x v="6"/>
    <s v="75-84"/>
    <x v="1"/>
    <s v="M"/>
    <s v="L00-L99"/>
    <n v="3"/>
    <x v="5"/>
  </r>
  <r>
    <x v="6"/>
    <s v="75-84"/>
    <x v="1"/>
    <s v="M"/>
    <s v="M00-M99"/>
    <n v="1"/>
    <x v="5"/>
  </r>
  <r>
    <x v="6"/>
    <s v="75-84"/>
    <x v="1"/>
    <s v="M"/>
    <s v="N00-N99"/>
    <n v="18"/>
    <x v="11"/>
  </r>
  <r>
    <x v="6"/>
    <s v="75-84"/>
    <x v="1"/>
    <s v="M"/>
    <s v="R00-R99"/>
    <n v="21"/>
    <x v="5"/>
  </r>
  <r>
    <x v="6"/>
    <s v="75-84"/>
    <x v="1"/>
    <s v="M"/>
    <s v="V01-Y98"/>
    <n v="26"/>
    <x v="6"/>
  </r>
  <r>
    <x v="6"/>
    <s v="85+"/>
    <x v="1"/>
    <s v="F"/>
    <s v="A00-B99"/>
    <n v="26"/>
    <x v="0"/>
  </r>
  <r>
    <x v="6"/>
    <s v="85+"/>
    <x v="1"/>
    <s v="F"/>
    <s v="C00-D48"/>
    <n v="99"/>
    <x v="1"/>
  </r>
  <r>
    <x v="6"/>
    <s v="85+"/>
    <x v="1"/>
    <s v="F"/>
    <s v="D50-D89"/>
    <n v="8"/>
    <x v="5"/>
  </r>
  <r>
    <x v="6"/>
    <s v="85+"/>
    <x v="1"/>
    <s v="F"/>
    <s v="E00-E90"/>
    <n v="29"/>
    <x v="2"/>
  </r>
  <r>
    <x v="6"/>
    <s v="85+"/>
    <x v="1"/>
    <s v="F"/>
    <s v="F00-F99"/>
    <n v="62"/>
    <x v="10"/>
  </r>
  <r>
    <x v="6"/>
    <s v="85+"/>
    <x v="1"/>
    <s v="F"/>
    <s v="G00-G99"/>
    <n v="79"/>
    <x v="3"/>
  </r>
  <r>
    <x v="6"/>
    <s v="85+"/>
    <x v="1"/>
    <s v="F"/>
    <s v="I00-I99"/>
    <n v="345"/>
    <x v="8"/>
  </r>
  <r>
    <x v="6"/>
    <s v="85+"/>
    <x v="1"/>
    <s v="F"/>
    <s v="J00-J99"/>
    <n v="209"/>
    <x v="4"/>
  </r>
  <r>
    <x v="6"/>
    <s v="85+"/>
    <x v="1"/>
    <s v="F"/>
    <s v="K00-K93"/>
    <n v="28"/>
    <x v="9"/>
  </r>
  <r>
    <x v="6"/>
    <s v="85+"/>
    <x v="1"/>
    <s v="F"/>
    <s v="L00-L99"/>
    <n v="6"/>
    <x v="5"/>
  </r>
  <r>
    <x v="6"/>
    <s v="85+"/>
    <x v="1"/>
    <s v="F"/>
    <s v="M00-M99"/>
    <n v="8"/>
    <x v="5"/>
  </r>
  <r>
    <x v="6"/>
    <s v="85+"/>
    <x v="1"/>
    <s v="F"/>
    <s v="N00-N99"/>
    <n v="41"/>
    <x v="11"/>
  </r>
  <r>
    <x v="6"/>
    <s v="85+"/>
    <x v="1"/>
    <s v="F"/>
    <s v="R00-R99"/>
    <n v="78"/>
    <x v="5"/>
  </r>
  <r>
    <x v="6"/>
    <s v="85+"/>
    <x v="1"/>
    <s v="F"/>
    <s v="V01-Y98"/>
    <n v="55"/>
    <x v="6"/>
  </r>
  <r>
    <x v="6"/>
    <s v="85+"/>
    <x v="1"/>
    <s v="M"/>
    <s v="A00-B99"/>
    <n v="17"/>
    <x v="0"/>
  </r>
  <r>
    <x v="6"/>
    <s v="85+"/>
    <x v="1"/>
    <s v="M"/>
    <s v="C00-D48"/>
    <n v="78"/>
    <x v="1"/>
  </r>
  <r>
    <x v="6"/>
    <s v="85+"/>
    <x v="1"/>
    <s v="M"/>
    <s v="D50-D89"/>
    <n v="1"/>
    <x v="5"/>
  </r>
  <r>
    <x v="6"/>
    <s v="85+"/>
    <x v="1"/>
    <s v="M"/>
    <s v="E00-E90"/>
    <n v="11"/>
    <x v="2"/>
  </r>
  <r>
    <x v="6"/>
    <s v="85+"/>
    <x v="1"/>
    <s v="M"/>
    <s v="F00-F99"/>
    <n v="26"/>
    <x v="10"/>
  </r>
  <r>
    <x v="6"/>
    <s v="85+"/>
    <x v="1"/>
    <s v="M"/>
    <s v="G00-G99"/>
    <n v="30"/>
    <x v="3"/>
  </r>
  <r>
    <x v="6"/>
    <s v="85+"/>
    <x v="1"/>
    <s v="M"/>
    <s v="I00-I99"/>
    <n v="142"/>
    <x v="8"/>
  </r>
  <r>
    <x v="6"/>
    <s v="85+"/>
    <x v="1"/>
    <s v="M"/>
    <s v="J00-J99"/>
    <n v="103"/>
    <x v="4"/>
  </r>
  <r>
    <x v="6"/>
    <s v="85+"/>
    <x v="1"/>
    <s v="M"/>
    <s v="K00-K93"/>
    <n v="16"/>
    <x v="9"/>
  </r>
  <r>
    <x v="6"/>
    <s v="85+"/>
    <x v="1"/>
    <s v="M"/>
    <s v="M00-M99"/>
    <n v="4"/>
    <x v="5"/>
  </r>
  <r>
    <x v="6"/>
    <s v="85+"/>
    <x v="1"/>
    <s v="M"/>
    <s v="N00-N99"/>
    <n v="16"/>
    <x v="11"/>
  </r>
  <r>
    <x v="6"/>
    <s v="85+"/>
    <x v="1"/>
    <s v="M"/>
    <s v="Q00-Q99"/>
    <n v="1"/>
    <x v="5"/>
  </r>
  <r>
    <x v="6"/>
    <s v="85+"/>
    <x v="1"/>
    <s v="M"/>
    <s v="R00-R99"/>
    <n v="31"/>
    <x v="5"/>
  </r>
  <r>
    <x v="6"/>
    <s v="85+"/>
    <x v="1"/>
    <s v="M"/>
    <s v="V01-Y98"/>
    <n v="20"/>
    <x v="6"/>
  </r>
  <r>
    <x v="7"/>
    <s v="0-24"/>
    <x v="0"/>
    <s v="F"/>
    <s v="C00-D48"/>
    <n v="2"/>
    <x v="1"/>
  </r>
  <r>
    <x v="7"/>
    <s v="0-24"/>
    <x v="0"/>
    <s v="F"/>
    <s v="G00-G99"/>
    <n v="2"/>
    <x v="3"/>
  </r>
  <r>
    <x v="7"/>
    <s v="0-24"/>
    <x v="0"/>
    <s v="F"/>
    <s v="P00-P96"/>
    <n v="1"/>
    <x v="5"/>
  </r>
  <r>
    <x v="7"/>
    <s v="0-24"/>
    <x v="0"/>
    <s v="F"/>
    <s v="R00-R99"/>
    <n v="1"/>
    <x v="5"/>
  </r>
  <r>
    <x v="7"/>
    <s v="0-24"/>
    <x v="0"/>
    <s v="F"/>
    <s v="V01-Y98"/>
    <n v="6"/>
    <x v="6"/>
  </r>
  <r>
    <x v="7"/>
    <s v="0-24"/>
    <x v="0"/>
    <s v="M"/>
    <s v="C00-D48"/>
    <n v="2"/>
    <x v="1"/>
  </r>
  <r>
    <x v="7"/>
    <s v="0-24"/>
    <x v="0"/>
    <s v="M"/>
    <s v="E00-E90"/>
    <n v="1"/>
    <x v="2"/>
  </r>
  <r>
    <x v="7"/>
    <s v="0-24"/>
    <x v="0"/>
    <s v="M"/>
    <s v="F00-F99"/>
    <n v="1"/>
    <x v="10"/>
  </r>
  <r>
    <x v="7"/>
    <s v="0-24"/>
    <x v="0"/>
    <s v="M"/>
    <s v="G00-G99"/>
    <n v="1"/>
    <x v="3"/>
  </r>
  <r>
    <x v="7"/>
    <s v="0-24"/>
    <x v="0"/>
    <s v="M"/>
    <s v="K00-K93"/>
    <n v="1"/>
    <x v="9"/>
  </r>
  <r>
    <x v="7"/>
    <s v="0-24"/>
    <x v="0"/>
    <s v="M"/>
    <s v="P00-P96"/>
    <n v="4"/>
    <x v="5"/>
  </r>
  <r>
    <x v="7"/>
    <s v="0-24"/>
    <x v="0"/>
    <s v="M"/>
    <s v="Q00-Q99"/>
    <n v="1"/>
    <x v="5"/>
  </r>
  <r>
    <x v="7"/>
    <s v="0-24"/>
    <x v="0"/>
    <s v="M"/>
    <s v="R00-R99"/>
    <n v="4"/>
    <x v="5"/>
  </r>
  <r>
    <x v="7"/>
    <s v="0-24"/>
    <x v="0"/>
    <s v="M"/>
    <s v="V01-Y98"/>
    <n v="5"/>
    <x v="6"/>
  </r>
  <r>
    <x v="7"/>
    <s v="25-44"/>
    <x v="0"/>
    <s v="F"/>
    <s v="C00-D48"/>
    <n v="6"/>
    <x v="1"/>
  </r>
  <r>
    <x v="7"/>
    <s v="25-44"/>
    <x v="0"/>
    <s v="F"/>
    <s v="G00-G99"/>
    <n v="3"/>
    <x v="3"/>
  </r>
  <r>
    <x v="7"/>
    <s v="25-44"/>
    <x v="0"/>
    <s v="F"/>
    <s v="I00-I99"/>
    <n v="5"/>
    <x v="8"/>
  </r>
  <r>
    <x v="7"/>
    <s v="25-44"/>
    <x v="0"/>
    <s v="F"/>
    <s v="K00-K93"/>
    <n v="2"/>
    <x v="9"/>
  </r>
  <r>
    <x v="7"/>
    <s v="25-44"/>
    <x v="0"/>
    <s v="F"/>
    <s v="R00-R99"/>
    <n v="2"/>
    <x v="5"/>
  </r>
  <r>
    <x v="7"/>
    <s v="25-44"/>
    <x v="0"/>
    <s v="F"/>
    <s v="V01-Y98"/>
    <n v="5"/>
    <x v="6"/>
  </r>
  <r>
    <x v="7"/>
    <s v="25-44"/>
    <x v="0"/>
    <s v="M"/>
    <s v="C00-D48"/>
    <n v="8"/>
    <x v="1"/>
  </r>
  <r>
    <x v="7"/>
    <s v="25-44"/>
    <x v="0"/>
    <s v="M"/>
    <s v="D50-D89"/>
    <n v="1"/>
    <x v="5"/>
  </r>
  <r>
    <x v="7"/>
    <s v="25-44"/>
    <x v="0"/>
    <s v="M"/>
    <s v="E00-E90"/>
    <n v="1"/>
    <x v="2"/>
  </r>
  <r>
    <x v="7"/>
    <s v="25-44"/>
    <x v="0"/>
    <s v="M"/>
    <s v="F00-F99"/>
    <n v="3"/>
    <x v="10"/>
  </r>
  <r>
    <x v="7"/>
    <s v="25-44"/>
    <x v="0"/>
    <s v="M"/>
    <s v="G00-G99"/>
    <n v="1"/>
    <x v="3"/>
  </r>
  <r>
    <x v="7"/>
    <s v="25-44"/>
    <x v="0"/>
    <s v="M"/>
    <s v="I00-I99"/>
    <n v="5"/>
    <x v="8"/>
  </r>
  <r>
    <x v="7"/>
    <s v="25-44"/>
    <x v="0"/>
    <s v="M"/>
    <s v="J00-J99"/>
    <n v="2"/>
    <x v="4"/>
  </r>
  <r>
    <x v="7"/>
    <s v="25-44"/>
    <x v="0"/>
    <s v="M"/>
    <s v="K00-K93"/>
    <n v="6"/>
    <x v="9"/>
  </r>
  <r>
    <x v="7"/>
    <s v="25-44"/>
    <x v="0"/>
    <s v="M"/>
    <s v="Q00-Q99"/>
    <n v="1"/>
    <x v="5"/>
  </r>
  <r>
    <x v="7"/>
    <s v="25-44"/>
    <x v="0"/>
    <s v="M"/>
    <s v="R00-R99"/>
    <n v="4"/>
    <x v="5"/>
  </r>
  <r>
    <x v="7"/>
    <s v="25-44"/>
    <x v="0"/>
    <s v="M"/>
    <s v="V01-Y98"/>
    <n v="32"/>
    <x v="6"/>
  </r>
  <r>
    <x v="7"/>
    <s v="45-64"/>
    <x v="0"/>
    <s v="F"/>
    <s v="A00-B99"/>
    <n v="6"/>
    <x v="0"/>
  </r>
  <r>
    <x v="7"/>
    <s v="45-64"/>
    <x v="0"/>
    <s v="F"/>
    <s v="C00-D48"/>
    <n v="78"/>
    <x v="1"/>
  </r>
  <r>
    <x v="7"/>
    <s v="45-64"/>
    <x v="0"/>
    <s v="F"/>
    <s v="D50-D89"/>
    <n v="1"/>
    <x v="5"/>
  </r>
  <r>
    <x v="7"/>
    <s v="45-64"/>
    <x v="0"/>
    <s v="F"/>
    <s v="E00-E90"/>
    <n v="3"/>
    <x v="2"/>
  </r>
  <r>
    <x v="7"/>
    <s v="45-64"/>
    <x v="0"/>
    <s v="F"/>
    <s v="F00-F99"/>
    <n v="5"/>
    <x v="10"/>
  </r>
  <r>
    <x v="7"/>
    <s v="45-64"/>
    <x v="0"/>
    <s v="F"/>
    <s v="G00-G99"/>
    <n v="4"/>
    <x v="3"/>
  </r>
  <r>
    <x v="7"/>
    <s v="45-64"/>
    <x v="0"/>
    <s v="F"/>
    <s v="I00-I99"/>
    <n v="31"/>
    <x v="8"/>
  </r>
  <r>
    <x v="7"/>
    <s v="45-64"/>
    <x v="0"/>
    <s v="F"/>
    <s v="J00-J99"/>
    <n v="19"/>
    <x v="4"/>
  </r>
  <r>
    <x v="7"/>
    <s v="45-64"/>
    <x v="0"/>
    <s v="F"/>
    <s v="K00-K93"/>
    <n v="6"/>
    <x v="9"/>
  </r>
  <r>
    <x v="7"/>
    <s v="45-64"/>
    <x v="0"/>
    <s v="F"/>
    <s v="L00-L99"/>
    <n v="1"/>
    <x v="5"/>
  </r>
  <r>
    <x v="7"/>
    <s v="45-64"/>
    <x v="0"/>
    <s v="F"/>
    <s v="R00-R99"/>
    <n v="5"/>
    <x v="5"/>
  </r>
  <r>
    <x v="7"/>
    <s v="45-64"/>
    <x v="0"/>
    <s v="F"/>
    <s v="V01-Y98"/>
    <n v="14"/>
    <x v="6"/>
  </r>
  <r>
    <x v="7"/>
    <s v="45-64"/>
    <x v="0"/>
    <s v="M"/>
    <s v="A00-B99"/>
    <n v="8"/>
    <x v="0"/>
  </r>
  <r>
    <x v="7"/>
    <s v="45-64"/>
    <x v="0"/>
    <s v="M"/>
    <s v="C00-D48"/>
    <n v="81"/>
    <x v="1"/>
  </r>
  <r>
    <x v="7"/>
    <s v="45-64"/>
    <x v="0"/>
    <s v="M"/>
    <s v="D50-D89"/>
    <n v="1"/>
    <x v="5"/>
  </r>
  <r>
    <x v="7"/>
    <s v="45-64"/>
    <x v="0"/>
    <s v="M"/>
    <s v="E00-E90"/>
    <n v="8"/>
    <x v="2"/>
  </r>
  <r>
    <x v="7"/>
    <s v="45-64"/>
    <x v="0"/>
    <s v="M"/>
    <s v="F00-F99"/>
    <n v="16"/>
    <x v="10"/>
  </r>
  <r>
    <x v="7"/>
    <s v="45-64"/>
    <x v="0"/>
    <s v="M"/>
    <s v="G00-G99"/>
    <n v="7"/>
    <x v="3"/>
  </r>
  <r>
    <x v="7"/>
    <s v="45-64"/>
    <x v="0"/>
    <s v="M"/>
    <s v="I00-I99"/>
    <n v="56"/>
    <x v="8"/>
  </r>
  <r>
    <x v="7"/>
    <s v="45-64"/>
    <x v="0"/>
    <s v="M"/>
    <s v="J00-J99"/>
    <n v="17"/>
    <x v="4"/>
  </r>
  <r>
    <x v="7"/>
    <s v="45-64"/>
    <x v="0"/>
    <s v="M"/>
    <s v="K00-K93"/>
    <n v="11"/>
    <x v="9"/>
  </r>
  <r>
    <x v="7"/>
    <s v="45-64"/>
    <x v="0"/>
    <s v="M"/>
    <s v="M00-M99"/>
    <n v="3"/>
    <x v="5"/>
  </r>
  <r>
    <x v="7"/>
    <s v="45-64"/>
    <x v="0"/>
    <s v="M"/>
    <s v="N00-N99"/>
    <n v="3"/>
    <x v="11"/>
  </r>
  <r>
    <x v="7"/>
    <s v="45-64"/>
    <x v="0"/>
    <s v="M"/>
    <s v="Q00-Q99"/>
    <n v="3"/>
    <x v="5"/>
  </r>
  <r>
    <x v="7"/>
    <s v="45-64"/>
    <x v="0"/>
    <s v="M"/>
    <s v="R00-R99"/>
    <n v="15"/>
    <x v="5"/>
  </r>
  <r>
    <x v="7"/>
    <s v="45-64"/>
    <x v="0"/>
    <s v="M"/>
    <s v="V01-Y98"/>
    <n v="37"/>
    <x v="6"/>
  </r>
  <r>
    <x v="7"/>
    <s v="65-74"/>
    <x v="1"/>
    <s v="F"/>
    <s v="A00-B99"/>
    <n v="7"/>
    <x v="0"/>
  </r>
  <r>
    <x v="7"/>
    <s v="65-74"/>
    <x v="1"/>
    <s v="F"/>
    <s v="C00-D48"/>
    <n v="71"/>
    <x v="1"/>
  </r>
  <r>
    <x v="7"/>
    <s v="65-74"/>
    <x v="1"/>
    <s v="F"/>
    <s v="E00-E90"/>
    <n v="4"/>
    <x v="2"/>
  </r>
  <r>
    <x v="7"/>
    <s v="65-74"/>
    <x v="1"/>
    <s v="F"/>
    <s v="F00-F99"/>
    <n v="4"/>
    <x v="10"/>
  </r>
  <r>
    <x v="7"/>
    <s v="65-74"/>
    <x v="1"/>
    <s v="F"/>
    <s v="G00-G99"/>
    <n v="10"/>
    <x v="3"/>
  </r>
  <r>
    <x v="7"/>
    <s v="65-74"/>
    <x v="1"/>
    <s v="F"/>
    <s v="I00-I99"/>
    <n v="29"/>
    <x v="8"/>
  </r>
  <r>
    <x v="7"/>
    <s v="65-74"/>
    <x v="1"/>
    <s v="F"/>
    <s v="J00-J99"/>
    <n v="22"/>
    <x v="4"/>
  </r>
  <r>
    <x v="7"/>
    <s v="65-74"/>
    <x v="1"/>
    <s v="F"/>
    <s v="K00-K93"/>
    <n v="7"/>
    <x v="9"/>
  </r>
  <r>
    <x v="7"/>
    <s v="65-74"/>
    <x v="1"/>
    <s v="F"/>
    <s v="M00-M99"/>
    <n v="1"/>
    <x v="5"/>
  </r>
  <r>
    <x v="7"/>
    <s v="65-74"/>
    <x v="1"/>
    <s v="F"/>
    <s v="N00-N99"/>
    <n v="5"/>
    <x v="11"/>
  </r>
  <r>
    <x v="7"/>
    <s v="65-74"/>
    <x v="1"/>
    <s v="F"/>
    <s v="R00-R99"/>
    <n v="9"/>
    <x v="5"/>
  </r>
  <r>
    <x v="7"/>
    <s v="65-74"/>
    <x v="1"/>
    <s v="F"/>
    <s v="V01-Y98"/>
    <n v="9"/>
    <x v="6"/>
  </r>
  <r>
    <x v="7"/>
    <s v="65-74"/>
    <x v="1"/>
    <s v="M"/>
    <s v="A00-B99"/>
    <n v="3"/>
    <x v="0"/>
  </r>
  <r>
    <x v="7"/>
    <s v="65-74"/>
    <x v="1"/>
    <s v="M"/>
    <s v="C00-D48"/>
    <n v="112"/>
    <x v="1"/>
  </r>
  <r>
    <x v="7"/>
    <s v="65-74"/>
    <x v="1"/>
    <s v="M"/>
    <s v="E00-E90"/>
    <n v="10"/>
    <x v="2"/>
  </r>
  <r>
    <x v="7"/>
    <s v="65-74"/>
    <x v="1"/>
    <s v="M"/>
    <s v="F00-F99"/>
    <n v="2"/>
    <x v="10"/>
  </r>
  <r>
    <x v="7"/>
    <s v="65-74"/>
    <x v="1"/>
    <s v="M"/>
    <s v="G00-G99"/>
    <n v="8"/>
    <x v="3"/>
  </r>
  <r>
    <x v="7"/>
    <s v="65-74"/>
    <x v="1"/>
    <s v="M"/>
    <s v="I00-I99"/>
    <n v="85"/>
    <x v="8"/>
  </r>
  <r>
    <x v="7"/>
    <s v="65-74"/>
    <x v="1"/>
    <s v="M"/>
    <s v="J00-J99"/>
    <n v="34"/>
    <x v="4"/>
  </r>
  <r>
    <x v="7"/>
    <s v="65-74"/>
    <x v="1"/>
    <s v="M"/>
    <s v="K00-K93"/>
    <n v="22"/>
    <x v="9"/>
  </r>
  <r>
    <x v="7"/>
    <s v="65-74"/>
    <x v="1"/>
    <s v="M"/>
    <s v="L00-L99"/>
    <n v="2"/>
    <x v="5"/>
  </r>
  <r>
    <x v="7"/>
    <s v="65-74"/>
    <x v="1"/>
    <s v="M"/>
    <s v="M00-M99"/>
    <n v="1"/>
    <x v="5"/>
  </r>
  <r>
    <x v="7"/>
    <s v="65-74"/>
    <x v="1"/>
    <s v="M"/>
    <s v="N00-N99"/>
    <n v="4"/>
    <x v="11"/>
  </r>
  <r>
    <x v="7"/>
    <s v="65-74"/>
    <x v="1"/>
    <s v="M"/>
    <s v="R00-R99"/>
    <n v="20"/>
    <x v="5"/>
  </r>
  <r>
    <x v="7"/>
    <s v="65-74"/>
    <x v="1"/>
    <s v="M"/>
    <s v="V01-Y98"/>
    <n v="15"/>
    <x v="6"/>
  </r>
  <r>
    <x v="7"/>
    <s v="75-84"/>
    <x v="1"/>
    <s v="F"/>
    <s v="A00-B99"/>
    <n v="8"/>
    <x v="0"/>
  </r>
  <r>
    <x v="7"/>
    <s v="75-84"/>
    <x v="1"/>
    <s v="F"/>
    <s v="C00-D48"/>
    <n v="79"/>
    <x v="1"/>
  </r>
  <r>
    <x v="7"/>
    <s v="75-84"/>
    <x v="1"/>
    <s v="F"/>
    <s v="D50-D89"/>
    <n v="2"/>
    <x v="5"/>
  </r>
  <r>
    <x v="7"/>
    <s v="75-84"/>
    <x v="1"/>
    <s v="F"/>
    <s v="E00-E90"/>
    <n v="17"/>
    <x v="2"/>
  </r>
  <r>
    <x v="7"/>
    <s v="75-84"/>
    <x v="1"/>
    <s v="F"/>
    <s v="F00-F99"/>
    <n v="18"/>
    <x v="10"/>
  </r>
  <r>
    <x v="7"/>
    <s v="75-84"/>
    <x v="1"/>
    <s v="F"/>
    <s v="G00-G99"/>
    <n v="21"/>
    <x v="3"/>
  </r>
  <r>
    <x v="7"/>
    <s v="75-84"/>
    <x v="1"/>
    <s v="F"/>
    <s v="I00-I99"/>
    <n v="126"/>
    <x v="8"/>
  </r>
  <r>
    <x v="7"/>
    <s v="75-84"/>
    <x v="1"/>
    <s v="F"/>
    <s v="J00-J99"/>
    <n v="49"/>
    <x v="4"/>
  </r>
  <r>
    <x v="7"/>
    <s v="75-84"/>
    <x v="1"/>
    <s v="F"/>
    <s v="K00-K93"/>
    <n v="12"/>
    <x v="9"/>
  </r>
  <r>
    <x v="7"/>
    <s v="75-84"/>
    <x v="1"/>
    <s v="F"/>
    <s v="L00-L99"/>
    <n v="1"/>
    <x v="5"/>
  </r>
  <r>
    <x v="7"/>
    <s v="75-84"/>
    <x v="1"/>
    <s v="F"/>
    <s v="M00-M99"/>
    <n v="3"/>
    <x v="5"/>
  </r>
  <r>
    <x v="7"/>
    <s v="75-84"/>
    <x v="1"/>
    <s v="F"/>
    <s v="N00-N99"/>
    <n v="16"/>
    <x v="11"/>
  </r>
  <r>
    <x v="7"/>
    <s v="75-84"/>
    <x v="1"/>
    <s v="F"/>
    <s v="R00-R99"/>
    <n v="31"/>
    <x v="5"/>
  </r>
  <r>
    <x v="7"/>
    <s v="75-84"/>
    <x v="1"/>
    <s v="F"/>
    <s v="V01-Y98"/>
    <n v="25"/>
    <x v="6"/>
  </r>
  <r>
    <x v="7"/>
    <s v="75-84"/>
    <x v="1"/>
    <s v="M"/>
    <s v="A00-B99"/>
    <n v="11"/>
    <x v="0"/>
  </r>
  <r>
    <x v="7"/>
    <s v="75-84"/>
    <x v="1"/>
    <s v="M"/>
    <s v="C00-D48"/>
    <n v="116"/>
    <x v="1"/>
  </r>
  <r>
    <x v="7"/>
    <s v="75-84"/>
    <x v="1"/>
    <s v="M"/>
    <s v="E00-E90"/>
    <n v="17"/>
    <x v="2"/>
  </r>
  <r>
    <x v="7"/>
    <s v="75-84"/>
    <x v="1"/>
    <s v="M"/>
    <s v="F00-F99"/>
    <n v="15"/>
    <x v="10"/>
  </r>
  <r>
    <x v="7"/>
    <s v="75-84"/>
    <x v="1"/>
    <s v="M"/>
    <s v="G00-G99"/>
    <n v="22"/>
    <x v="3"/>
  </r>
  <r>
    <x v="7"/>
    <s v="75-84"/>
    <x v="1"/>
    <s v="M"/>
    <s v="I00-I99"/>
    <n v="135"/>
    <x v="8"/>
  </r>
  <r>
    <x v="7"/>
    <s v="75-84"/>
    <x v="1"/>
    <s v="M"/>
    <s v="J00-J99"/>
    <n v="47"/>
    <x v="4"/>
  </r>
  <r>
    <x v="7"/>
    <s v="75-84"/>
    <x v="1"/>
    <s v="M"/>
    <s v="K00-K93"/>
    <n v="19"/>
    <x v="9"/>
  </r>
  <r>
    <x v="7"/>
    <s v="75-84"/>
    <x v="1"/>
    <s v="M"/>
    <s v="L00-L99"/>
    <n v="3"/>
    <x v="5"/>
  </r>
  <r>
    <x v="7"/>
    <s v="75-84"/>
    <x v="1"/>
    <s v="M"/>
    <s v="M00-M99"/>
    <n v="2"/>
    <x v="5"/>
  </r>
  <r>
    <x v="7"/>
    <s v="75-84"/>
    <x v="1"/>
    <s v="M"/>
    <s v="N00-N99"/>
    <n v="7"/>
    <x v="11"/>
  </r>
  <r>
    <x v="7"/>
    <s v="75-84"/>
    <x v="1"/>
    <s v="M"/>
    <s v="R00-R99"/>
    <n v="30"/>
    <x v="5"/>
  </r>
  <r>
    <x v="7"/>
    <s v="75-84"/>
    <x v="1"/>
    <s v="M"/>
    <s v="V01-Y98"/>
    <n v="23"/>
    <x v="6"/>
  </r>
  <r>
    <x v="7"/>
    <s v="85+"/>
    <x v="1"/>
    <s v="F"/>
    <s v="A00-B99"/>
    <n v="18"/>
    <x v="0"/>
  </r>
  <r>
    <x v="7"/>
    <s v="85+"/>
    <x v="1"/>
    <s v="F"/>
    <s v="C00-D48"/>
    <n v="89"/>
    <x v="1"/>
  </r>
  <r>
    <x v="7"/>
    <s v="85+"/>
    <x v="1"/>
    <s v="F"/>
    <s v="D50-D89"/>
    <n v="3"/>
    <x v="5"/>
  </r>
  <r>
    <x v="7"/>
    <s v="85+"/>
    <x v="1"/>
    <s v="F"/>
    <s v="E00-E90"/>
    <n v="31"/>
    <x v="2"/>
  </r>
  <r>
    <x v="7"/>
    <s v="85+"/>
    <x v="1"/>
    <s v="F"/>
    <s v="F00-F99"/>
    <n v="45"/>
    <x v="10"/>
  </r>
  <r>
    <x v="7"/>
    <s v="85+"/>
    <x v="1"/>
    <s v="F"/>
    <s v="G00-G99"/>
    <n v="56"/>
    <x v="3"/>
  </r>
  <r>
    <x v="7"/>
    <s v="85+"/>
    <x v="1"/>
    <s v="F"/>
    <s v="I00-I99"/>
    <n v="273"/>
    <x v="8"/>
  </r>
  <r>
    <x v="7"/>
    <s v="85+"/>
    <x v="1"/>
    <s v="F"/>
    <s v="J00-J99"/>
    <n v="120"/>
    <x v="4"/>
  </r>
  <r>
    <x v="7"/>
    <s v="85+"/>
    <x v="1"/>
    <s v="F"/>
    <s v="K00-K93"/>
    <n v="33"/>
    <x v="9"/>
  </r>
  <r>
    <x v="7"/>
    <s v="85+"/>
    <x v="1"/>
    <s v="F"/>
    <s v="L00-L99"/>
    <n v="4"/>
    <x v="5"/>
  </r>
  <r>
    <x v="7"/>
    <s v="85+"/>
    <x v="1"/>
    <s v="F"/>
    <s v="M00-M99"/>
    <n v="5"/>
    <x v="5"/>
  </r>
  <r>
    <x v="7"/>
    <s v="85+"/>
    <x v="1"/>
    <s v="F"/>
    <s v="N00-N99"/>
    <n v="33"/>
    <x v="11"/>
  </r>
  <r>
    <x v="7"/>
    <s v="85+"/>
    <x v="1"/>
    <s v="F"/>
    <s v="R00-R99"/>
    <n v="72"/>
    <x v="5"/>
  </r>
  <r>
    <x v="7"/>
    <s v="85+"/>
    <x v="1"/>
    <s v="F"/>
    <s v="V01-Y98"/>
    <n v="36"/>
    <x v="6"/>
  </r>
  <r>
    <x v="7"/>
    <s v="85+"/>
    <x v="1"/>
    <s v="M"/>
    <s v="A00-B99"/>
    <n v="12"/>
    <x v="0"/>
  </r>
  <r>
    <x v="7"/>
    <s v="85+"/>
    <x v="1"/>
    <s v="M"/>
    <s v="C00-D48"/>
    <n v="69"/>
    <x v="1"/>
  </r>
  <r>
    <x v="7"/>
    <s v="85+"/>
    <x v="1"/>
    <s v="M"/>
    <s v="D50-D89"/>
    <n v="1"/>
    <x v="5"/>
  </r>
  <r>
    <x v="7"/>
    <s v="85+"/>
    <x v="1"/>
    <s v="M"/>
    <s v="E00-E90"/>
    <n v="8"/>
    <x v="2"/>
  </r>
  <r>
    <x v="7"/>
    <s v="85+"/>
    <x v="1"/>
    <s v="M"/>
    <s v="F00-F99"/>
    <n v="15"/>
    <x v="10"/>
  </r>
  <r>
    <x v="7"/>
    <s v="85+"/>
    <x v="1"/>
    <s v="M"/>
    <s v="G00-G99"/>
    <n v="18"/>
    <x v="3"/>
  </r>
  <r>
    <x v="7"/>
    <s v="85+"/>
    <x v="1"/>
    <s v="M"/>
    <s v="I00-I99"/>
    <n v="145"/>
    <x v="8"/>
  </r>
  <r>
    <x v="7"/>
    <s v="85+"/>
    <x v="1"/>
    <s v="M"/>
    <s v="J00-J99"/>
    <n v="79"/>
    <x v="4"/>
  </r>
  <r>
    <x v="7"/>
    <s v="85+"/>
    <x v="1"/>
    <s v="M"/>
    <s v="K00-K93"/>
    <n v="18"/>
    <x v="9"/>
  </r>
  <r>
    <x v="7"/>
    <s v="85+"/>
    <x v="1"/>
    <s v="M"/>
    <s v="M00-M99"/>
    <n v="2"/>
    <x v="5"/>
  </r>
  <r>
    <x v="7"/>
    <s v="85+"/>
    <x v="1"/>
    <s v="M"/>
    <s v="N00-N99"/>
    <n v="11"/>
    <x v="11"/>
  </r>
  <r>
    <x v="7"/>
    <s v="85+"/>
    <x v="1"/>
    <s v="M"/>
    <s v="Q00-Q99"/>
    <n v="1"/>
    <x v="5"/>
  </r>
  <r>
    <x v="7"/>
    <s v="85+"/>
    <x v="1"/>
    <s v="M"/>
    <s v="R00-R99"/>
    <n v="31"/>
    <x v="5"/>
  </r>
  <r>
    <x v="7"/>
    <s v="85+"/>
    <x v="1"/>
    <s v="M"/>
    <s v="V01-Y98"/>
    <n v="22"/>
    <x v="6"/>
  </r>
  <r>
    <x v="8"/>
    <s v="0-24"/>
    <x v="0"/>
    <s v="F"/>
    <s v="Q00-Q99"/>
    <n v="2"/>
    <x v="5"/>
  </r>
  <r>
    <x v="8"/>
    <s v="0-24"/>
    <x v="0"/>
    <s v="F"/>
    <s v="R00-R99"/>
    <n v="1"/>
    <x v="5"/>
  </r>
  <r>
    <x v="8"/>
    <s v="0-24"/>
    <x v="0"/>
    <s v="M"/>
    <s v="C00-D48"/>
    <n v="1"/>
    <x v="1"/>
  </r>
  <r>
    <x v="8"/>
    <s v="0-24"/>
    <x v="0"/>
    <s v="M"/>
    <s v="G00-G99"/>
    <n v="4"/>
    <x v="3"/>
  </r>
  <r>
    <x v="8"/>
    <s v="0-24"/>
    <x v="0"/>
    <s v="M"/>
    <s v="I00-I99"/>
    <n v="1"/>
    <x v="8"/>
  </r>
  <r>
    <x v="8"/>
    <s v="0-24"/>
    <x v="0"/>
    <s v="M"/>
    <s v="P00-P96"/>
    <n v="3"/>
    <x v="5"/>
  </r>
  <r>
    <x v="8"/>
    <s v="0-24"/>
    <x v="0"/>
    <s v="M"/>
    <s v="R00-R99"/>
    <n v="7"/>
    <x v="5"/>
  </r>
  <r>
    <x v="8"/>
    <s v="0-24"/>
    <x v="0"/>
    <s v="M"/>
    <s v="V01-Y98"/>
    <n v="11"/>
    <x v="6"/>
  </r>
  <r>
    <x v="8"/>
    <s v="25-44"/>
    <x v="0"/>
    <s v="F"/>
    <s v="A00-B99"/>
    <n v="1"/>
    <x v="0"/>
  </r>
  <r>
    <x v="8"/>
    <s v="25-44"/>
    <x v="0"/>
    <s v="F"/>
    <s v="C00-D48"/>
    <n v="1"/>
    <x v="1"/>
  </r>
  <r>
    <x v="8"/>
    <s v="25-44"/>
    <x v="0"/>
    <s v="F"/>
    <s v="G00-G99"/>
    <n v="2"/>
    <x v="3"/>
  </r>
  <r>
    <x v="8"/>
    <s v="25-44"/>
    <x v="0"/>
    <s v="F"/>
    <s v="I00-I99"/>
    <n v="1"/>
    <x v="8"/>
  </r>
  <r>
    <x v="8"/>
    <s v="25-44"/>
    <x v="0"/>
    <s v="F"/>
    <s v="R00-R99"/>
    <n v="1"/>
    <x v="5"/>
  </r>
  <r>
    <x v="8"/>
    <s v="25-44"/>
    <x v="0"/>
    <s v="F"/>
    <s v="V01-Y98"/>
    <n v="4"/>
    <x v="6"/>
  </r>
  <r>
    <x v="8"/>
    <s v="25-44"/>
    <x v="0"/>
    <s v="M"/>
    <s v="A00-B99"/>
    <n v="1"/>
    <x v="0"/>
  </r>
  <r>
    <x v="8"/>
    <s v="25-44"/>
    <x v="0"/>
    <s v="M"/>
    <s v="C00-D48"/>
    <n v="11"/>
    <x v="1"/>
  </r>
  <r>
    <x v="8"/>
    <s v="25-44"/>
    <x v="0"/>
    <s v="M"/>
    <s v="D50-D89"/>
    <n v="1"/>
    <x v="5"/>
  </r>
  <r>
    <x v="8"/>
    <s v="25-44"/>
    <x v="0"/>
    <s v="M"/>
    <s v="F00-F99"/>
    <n v="1"/>
    <x v="10"/>
  </r>
  <r>
    <x v="8"/>
    <s v="25-44"/>
    <x v="0"/>
    <s v="M"/>
    <s v="G00-G99"/>
    <n v="2"/>
    <x v="3"/>
  </r>
  <r>
    <x v="8"/>
    <s v="25-44"/>
    <x v="0"/>
    <s v="M"/>
    <s v="I00-I99"/>
    <n v="9"/>
    <x v="8"/>
  </r>
  <r>
    <x v="8"/>
    <s v="25-44"/>
    <x v="0"/>
    <s v="M"/>
    <s v="J00-J99"/>
    <n v="1"/>
    <x v="4"/>
  </r>
  <r>
    <x v="8"/>
    <s v="25-44"/>
    <x v="0"/>
    <s v="M"/>
    <s v="K00-K93"/>
    <n v="2"/>
    <x v="9"/>
  </r>
  <r>
    <x v="8"/>
    <s v="25-44"/>
    <x v="0"/>
    <s v="M"/>
    <s v="R00-R99"/>
    <n v="6"/>
    <x v="5"/>
  </r>
  <r>
    <x v="8"/>
    <s v="25-44"/>
    <x v="0"/>
    <s v="M"/>
    <s v="V01-Y98"/>
    <n v="20"/>
    <x v="6"/>
  </r>
  <r>
    <x v="8"/>
    <s v="45-64"/>
    <x v="0"/>
    <s v="F"/>
    <s v="A00-B99"/>
    <n v="4"/>
    <x v="0"/>
  </r>
  <r>
    <x v="8"/>
    <s v="45-64"/>
    <x v="0"/>
    <s v="F"/>
    <s v="C00-D48"/>
    <n v="72"/>
    <x v="1"/>
  </r>
  <r>
    <x v="8"/>
    <s v="45-64"/>
    <x v="0"/>
    <s v="F"/>
    <s v="E00-E90"/>
    <n v="5"/>
    <x v="2"/>
  </r>
  <r>
    <x v="8"/>
    <s v="45-64"/>
    <x v="0"/>
    <s v="F"/>
    <s v="F00-F99"/>
    <n v="2"/>
    <x v="10"/>
  </r>
  <r>
    <x v="8"/>
    <s v="45-64"/>
    <x v="0"/>
    <s v="F"/>
    <s v="G00-G99"/>
    <n v="5"/>
    <x v="3"/>
  </r>
  <r>
    <x v="8"/>
    <s v="45-64"/>
    <x v="0"/>
    <s v="F"/>
    <s v="I00-I99"/>
    <n v="32"/>
    <x v="8"/>
  </r>
  <r>
    <x v="8"/>
    <s v="45-64"/>
    <x v="0"/>
    <s v="F"/>
    <s v="J00-J99"/>
    <n v="12"/>
    <x v="4"/>
  </r>
  <r>
    <x v="8"/>
    <s v="45-64"/>
    <x v="0"/>
    <s v="F"/>
    <s v="K00-K93"/>
    <n v="11"/>
    <x v="9"/>
  </r>
  <r>
    <x v="8"/>
    <s v="45-64"/>
    <x v="0"/>
    <s v="F"/>
    <s v="N00-N99"/>
    <n v="2"/>
    <x v="11"/>
  </r>
  <r>
    <x v="8"/>
    <s v="45-64"/>
    <x v="0"/>
    <s v="F"/>
    <s v="Q00-Q99"/>
    <n v="1"/>
    <x v="5"/>
  </r>
  <r>
    <x v="8"/>
    <s v="45-64"/>
    <x v="0"/>
    <s v="F"/>
    <s v="R00-R99"/>
    <n v="11"/>
    <x v="5"/>
  </r>
  <r>
    <x v="8"/>
    <s v="45-64"/>
    <x v="0"/>
    <s v="F"/>
    <s v="V01-Y98"/>
    <n v="14"/>
    <x v="6"/>
  </r>
  <r>
    <x v="8"/>
    <s v="45-64"/>
    <x v="0"/>
    <s v="M"/>
    <s v="A00-B99"/>
    <n v="7"/>
    <x v="0"/>
  </r>
  <r>
    <x v="8"/>
    <s v="45-64"/>
    <x v="0"/>
    <s v="M"/>
    <s v="C00-D48"/>
    <n v="77"/>
    <x v="1"/>
  </r>
  <r>
    <x v="8"/>
    <s v="45-64"/>
    <x v="0"/>
    <s v="M"/>
    <s v="E00-E90"/>
    <n v="9"/>
    <x v="2"/>
  </r>
  <r>
    <x v="8"/>
    <s v="45-64"/>
    <x v="0"/>
    <s v="M"/>
    <s v="F00-F99"/>
    <n v="11"/>
    <x v="10"/>
  </r>
  <r>
    <x v="8"/>
    <s v="45-64"/>
    <x v="0"/>
    <s v="M"/>
    <s v="G00-G99"/>
    <n v="7"/>
    <x v="3"/>
  </r>
  <r>
    <x v="8"/>
    <s v="45-64"/>
    <x v="0"/>
    <s v="M"/>
    <s v="I00-I99"/>
    <n v="61"/>
    <x v="8"/>
  </r>
  <r>
    <x v="8"/>
    <s v="45-64"/>
    <x v="0"/>
    <s v="M"/>
    <s v="J00-J99"/>
    <n v="19"/>
    <x v="4"/>
  </r>
  <r>
    <x v="8"/>
    <s v="45-64"/>
    <x v="0"/>
    <s v="M"/>
    <s v="K00-K93"/>
    <n v="28"/>
    <x v="9"/>
  </r>
  <r>
    <x v="8"/>
    <s v="45-64"/>
    <x v="0"/>
    <s v="M"/>
    <s v="Q00-Q99"/>
    <n v="1"/>
    <x v="5"/>
  </r>
  <r>
    <x v="8"/>
    <s v="45-64"/>
    <x v="0"/>
    <s v="M"/>
    <s v="R00-R99"/>
    <n v="23"/>
    <x v="5"/>
  </r>
  <r>
    <x v="8"/>
    <s v="45-64"/>
    <x v="0"/>
    <s v="M"/>
    <s v="V01-Y98"/>
    <n v="24"/>
    <x v="6"/>
  </r>
  <r>
    <x v="8"/>
    <s v="65-74"/>
    <x v="1"/>
    <s v="F"/>
    <s v="A00-B99"/>
    <n v="7"/>
    <x v="0"/>
  </r>
  <r>
    <x v="8"/>
    <s v="65-74"/>
    <x v="1"/>
    <s v="F"/>
    <s v="C00-D48"/>
    <n v="84"/>
    <x v="1"/>
  </r>
  <r>
    <x v="8"/>
    <s v="65-74"/>
    <x v="1"/>
    <s v="F"/>
    <s v="D50-D89"/>
    <n v="1"/>
    <x v="5"/>
  </r>
  <r>
    <x v="8"/>
    <s v="65-74"/>
    <x v="1"/>
    <s v="F"/>
    <s v="E00-E90"/>
    <n v="2"/>
    <x v="2"/>
  </r>
  <r>
    <x v="8"/>
    <s v="65-74"/>
    <x v="1"/>
    <s v="F"/>
    <s v="F00-F99"/>
    <n v="3"/>
    <x v="10"/>
  </r>
  <r>
    <x v="8"/>
    <s v="65-74"/>
    <x v="1"/>
    <s v="F"/>
    <s v="G00-G99"/>
    <n v="12"/>
    <x v="3"/>
  </r>
  <r>
    <x v="8"/>
    <s v="65-74"/>
    <x v="1"/>
    <s v="F"/>
    <s v="I00-I99"/>
    <n v="48"/>
    <x v="8"/>
  </r>
  <r>
    <x v="8"/>
    <s v="65-74"/>
    <x v="1"/>
    <s v="F"/>
    <s v="J00-J99"/>
    <n v="43"/>
    <x v="4"/>
  </r>
  <r>
    <x v="8"/>
    <s v="65-74"/>
    <x v="1"/>
    <s v="F"/>
    <s v="K00-K93"/>
    <n v="20"/>
    <x v="9"/>
  </r>
  <r>
    <x v="8"/>
    <s v="65-74"/>
    <x v="1"/>
    <s v="F"/>
    <s v="L00-L99"/>
    <n v="1"/>
    <x v="5"/>
  </r>
  <r>
    <x v="8"/>
    <s v="65-74"/>
    <x v="1"/>
    <s v="F"/>
    <s v="N00-N99"/>
    <n v="6"/>
    <x v="11"/>
  </r>
  <r>
    <x v="8"/>
    <s v="65-74"/>
    <x v="1"/>
    <s v="F"/>
    <s v="R00-R99"/>
    <n v="9"/>
    <x v="5"/>
  </r>
  <r>
    <x v="8"/>
    <s v="65-74"/>
    <x v="1"/>
    <s v="F"/>
    <s v="V01-Y98"/>
    <n v="13"/>
    <x v="6"/>
  </r>
  <r>
    <x v="8"/>
    <s v="65-74"/>
    <x v="1"/>
    <s v="M"/>
    <s v="A00-B99"/>
    <n v="8"/>
    <x v="0"/>
  </r>
  <r>
    <x v="8"/>
    <s v="65-74"/>
    <x v="1"/>
    <s v="M"/>
    <s v="C00-D48"/>
    <n v="117"/>
    <x v="1"/>
  </r>
  <r>
    <x v="8"/>
    <s v="65-74"/>
    <x v="1"/>
    <s v="M"/>
    <s v="E00-E90"/>
    <n v="7"/>
    <x v="2"/>
  </r>
  <r>
    <x v="8"/>
    <s v="65-74"/>
    <x v="1"/>
    <s v="M"/>
    <s v="F00-F99"/>
    <n v="6"/>
    <x v="10"/>
  </r>
  <r>
    <x v="8"/>
    <s v="65-74"/>
    <x v="1"/>
    <s v="M"/>
    <s v="G00-G99"/>
    <n v="7"/>
    <x v="3"/>
  </r>
  <r>
    <x v="8"/>
    <s v="65-74"/>
    <x v="1"/>
    <s v="M"/>
    <s v="I00-I99"/>
    <n v="89"/>
    <x v="8"/>
  </r>
  <r>
    <x v="8"/>
    <s v="65-74"/>
    <x v="1"/>
    <s v="M"/>
    <s v="J00-J99"/>
    <n v="53"/>
    <x v="4"/>
  </r>
  <r>
    <x v="8"/>
    <s v="65-74"/>
    <x v="1"/>
    <s v="M"/>
    <s v="K00-K93"/>
    <n v="15"/>
    <x v="9"/>
  </r>
  <r>
    <x v="8"/>
    <s v="65-74"/>
    <x v="1"/>
    <s v="M"/>
    <s v="L00-L99"/>
    <n v="1"/>
    <x v="5"/>
  </r>
  <r>
    <x v="8"/>
    <s v="65-74"/>
    <x v="1"/>
    <s v="M"/>
    <s v="M00-M99"/>
    <n v="3"/>
    <x v="5"/>
  </r>
  <r>
    <x v="8"/>
    <s v="65-74"/>
    <x v="1"/>
    <s v="M"/>
    <s v="N00-N99"/>
    <n v="7"/>
    <x v="11"/>
  </r>
  <r>
    <x v="8"/>
    <s v="65-74"/>
    <x v="1"/>
    <s v="M"/>
    <s v="Q00-Q99"/>
    <n v="1"/>
    <x v="5"/>
  </r>
  <r>
    <x v="8"/>
    <s v="65-74"/>
    <x v="1"/>
    <s v="M"/>
    <s v="R00-R99"/>
    <n v="14"/>
    <x v="5"/>
  </r>
  <r>
    <x v="8"/>
    <s v="65-74"/>
    <x v="1"/>
    <s v="M"/>
    <s v="V01-Y98"/>
    <n v="24"/>
    <x v="6"/>
  </r>
  <r>
    <x v="8"/>
    <s v="75-84"/>
    <x v="1"/>
    <s v="F"/>
    <s v="A00-B99"/>
    <n v="21"/>
    <x v="0"/>
  </r>
  <r>
    <x v="8"/>
    <s v="75-84"/>
    <x v="1"/>
    <s v="F"/>
    <s v="C00-D48"/>
    <n v="96"/>
    <x v="1"/>
  </r>
  <r>
    <x v="8"/>
    <s v="75-84"/>
    <x v="1"/>
    <s v="F"/>
    <s v="D50-D89"/>
    <n v="1"/>
    <x v="5"/>
  </r>
  <r>
    <x v="8"/>
    <s v="75-84"/>
    <x v="1"/>
    <s v="F"/>
    <s v="E00-E90"/>
    <n v="18"/>
    <x v="2"/>
  </r>
  <r>
    <x v="8"/>
    <s v="75-84"/>
    <x v="1"/>
    <s v="F"/>
    <s v="F00-F99"/>
    <n v="17"/>
    <x v="10"/>
  </r>
  <r>
    <x v="8"/>
    <s v="75-84"/>
    <x v="1"/>
    <s v="F"/>
    <s v="G00-G99"/>
    <n v="44"/>
    <x v="3"/>
  </r>
  <r>
    <x v="8"/>
    <s v="75-84"/>
    <x v="1"/>
    <s v="F"/>
    <s v="I00-I99"/>
    <n v="128"/>
    <x v="8"/>
  </r>
  <r>
    <x v="8"/>
    <s v="75-84"/>
    <x v="1"/>
    <s v="F"/>
    <s v="J00-J99"/>
    <n v="57"/>
    <x v="4"/>
  </r>
  <r>
    <x v="8"/>
    <s v="75-84"/>
    <x v="1"/>
    <s v="F"/>
    <s v="K00-K93"/>
    <n v="21"/>
    <x v="9"/>
  </r>
  <r>
    <x v="8"/>
    <s v="75-84"/>
    <x v="1"/>
    <s v="F"/>
    <s v="L00-L99"/>
    <n v="3"/>
    <x v="5"/>
  </r>
  <r>
    <x v="8"/>
    <s v="75-84"/>
    <x v="1"/>
    <s v="F"/>
    <s v="M00-M99"/>
    <n v="2"/>
    <x v="5"/>
  </r>
  <r>
    <x v="8"/>
    <s v="75-84"/>
    <x v="1"/>
    <s v="F"/>
    <s v="N00-N99"/>
    <n v="17"/>
    <x v="11"/>
  </r>
  <r>
    <x v="8"/>
    <s v="75-84"/>
    <x v="1"/>
    <s v="F"/>
    <s v="R00-R99"/>
    <n v="27"/>
    <x v="5"/>
  </r>
  <r>
    <x v="8"/>
    <s v="75-84"/>
    <x v="1"/>
    <s v="F"/>
    <s v="V01-Y98"/>
    <n v="16"/>
    <x v="6"/>
  </r>
  <r>
    <x v="8"/>
    <s v="75-84"/>
    <x v="1"/>
    <s v="M"/>
    <s v="A00-B99"/>
    <n v="10"/>
    <x v="0"/>
  </r>
  <r>
    <x v="8"/>
    <s v="75-84"/>
    <x v="1"/>
    <s v="M"/>
    <s v="C00-D48"/>
    <n v="109"/>
    <x v="1"/>
  </r>
  <r>
    <x v="8"/>
    <s v="75-84"/>
    <x v="1"/>
    <s v="M"/>
    <s v="E00-E90"/>
    <n v="10"/>
    <x v="2"/>
  </r>
  <r>
    <x v="8"/>
    <s v="75-84"/>
    <x v="1"/>
    <s v="M"/>
    <s v="F00-F99"/>
    <n v="14"/>
    <x v="10"/>
  </r>
  <r>
    <x v="8"/>
    <s v="75-84"/>
    <x v="1"/>
    <s v="M"/>
    <s v="G00-G99"/>
    <n v="23"/>
    <x v="3"/>
  </r>
  <r>
    <x v="8"/>
    <s v="75-84"/>
    <x v="1"/>
    <s v="M"/>
    <s v="I00-I99"/>
    <n v="129"/>
    <x v="8"/>
  </r>
  <r>
    <x v="8"/>
    <s v="75-84"/>
    <x v="1"/>
    <s v="M"/>
    <s v="J00-J99"/>
    <n v="72"/>
    <x v="4"/>
  </r>
  <r>
    <x v="8"/>
    <s v="75-84"/>
    <x v="1"/>
    <s v="M"/>
    <s v="K00-K93"/>
    <n v="24"/>
    <x v="9"/>
  </r>
  <r>
    <x v="8"/>
    <s v="75-84"/>
    <x v="1"/>
    <s v="M"/>
    <s v="L00-L99"/>
    <n v="1"/>
    <x v="5"/>
  </r>
  <r>
    <x v="8"/>
    <s v="75-84"/>
    <x v="1"/>
    <s v="M"/>
    <s v="M00-M99"/>
    <n v="3"/>
    <x v="5"/>
  </r>
  <r>
    <x v="8"/>
    <s v="75-84"/>
    <x v="1"/>
    <s v="M"/>
    <s v="N00-N99"/>
    <n v="10"/>
    <x v="11"/>
  </r>
  <r>
    <x v="8"/>
    <s v="75-84"/>
    <x v="1"/>
    <s v="M"/>
    <s v="R00-R99"/>
    <n v="32"/>
    <x v="5"/>
  </r>
  <r>
    <x v="8"/>
    <s v="75-84"/>
    <x v="1"/>
    <s v="M"/>
    <s v="V01-Y98"/>
    <n v="24"/>
    <x v="6"/>
  </r>
  <r>
    <x v="8"/>
    <s v="85+"/>
    <x v="1"/>
    <s v="F"/>
    <s v="A00-B99"/>
    <n v="21"/>
    <x v="0"/>
  </r>
  <r>
    <x v="8"/>
    <s v="85+"/>
    <x v="1"/>
    <s v="F"/>
    <s v="C00-D48"/>
    <n v="87"/>
    <x v="1"/>
  </r>
  <r>
    <x v="8"/>
    <s v="85+"/>
    <x v="1"/>
    <s v="F"/>
    <s v="D50-D89"/>
    <n v="3"/>
    <x v="5"/>
  </r>
  <r>
    <x v="8"/>
    <s v="85+"/>
    <x v="1"/>
    <s v="F"/>
    <s v="E00-E90"/>
    <n v="40"/>
    <x v="2"/>
  </r>
  <r>
    <x v="8"/>
    <s v="85+"/>
    <x v="1"/>
    <s v="F"/>
    <s v="F00-F99"/>
    <n v="55"/>
    <x v="10"/>
  </r>
  <r>
    <x v="8"/>
    <s v="85+"/>
    <x v="1"/>
    <s v="F"/>
    <s v="G00-G99"/>
    <n v="79"/>
    <x v="3"/>
  </r>
  <r>
    <x v="8"/>
    <s v="85+"/>
    <x v="1"/>
    <s v="F"/>
    <s v="I00-I99"/>
    <n v="301"/>
    <x v="8"/>
  </r>
  <r>
    <x v="8"/>
    <s v="85+"/>
    <x v="1"/>
    <s v="F"/>
    <s v="J00-J99"/>
    <n v="143"/>
    <x v="4"/>
  </r>
  <r>
    <x v="8"/>
    <s v="85+"/>
    <x v="1"/>
    <s v="F"/>
    <s v="K00-K93"/>
    <n v="24"/>
    <x v="9"/>
  </r>
  <r>
    <x v="8"/>
    <s v="85+"/>
    <x v="1"/>
    <s v="F"/>
    <s v="L00-L99"/>
    <n v="6"/>
    <x v="5"/>
  </r>
  <r>
    <x v="8"/>
    <s v="85+"/>
    <x v="1"/>
    <s v="F"/>
    <s v="M00-M99"/>
    <n v="8"/>
    <x v="5"/>
  </r>
  <r>
    <x v="8"/>
    <s v="85+"/>
    <x v="1"/>
    <s v="F"/>
    <s v="N00-N99"/>
    <n v="28"/>
    <x v="11"/>
  </r>
  <r>
    <x v="8"/>
    <s v="85+"/>
    <x v="1"/>
    <s v="F"/>
    <s v="R00-R99"/>
    <n v="85"/>
    <x v="5"/>
  </r>
  <r>
    <x v="8"/>
    <s v="85+"/>
    <x v="1"/>
    <s v="F"/>
    <s v="V01-Y98"/>
    <n v="43"/>
    <x v="6"/>
  </r>
  <r>
    <x v="8"/>
    <s v="85+"/>
    <x v="1"/>
    <s v="M"/>
    <s v="A00-B99"/>
    <n v="19"/>
    <x v="0"/>
  </r>
  <r>
    <x v="8"/>
    <s v="85+"/>
    <x v="1"/>
    <s v="M"/>
    <s v="C00-D48"/>
    <n v="67"/>
    <x v="1"/>
  </r>
  <r>
    <x v="8"/>
    <s v="85+"/>
    <x v="1"/>
    <s v="M"/>
    <s v="D50-D89"/>
    <n v="1"/>
    <x v="5"/>
  </r>
  <r>
    <x v="8"/>
    <s v="85+"/>
    <x v="1"/>
    <s v="M"/>
    <s v="E00-E90"/>
    <n v="25"/>
    <x v="2"/>
  </r>
  <r>
    <x v="8"/>
    <s v="85+"/>
    <x v="1"/>
    <s v="M"/>
    <s v="F00-F99"/>
    <n v="16"/>
    <x v="10"/>
  </r>
  <r>
    <x v="8"/>
    <s v="85+"/>
    <x v="1"/>
    <s v="M"/>
    <s v="G00-G99"/>
    <n v="35"/>
    <x v="3"/>
  </r>
  <r>
    <x v="8"/>
    <s v="85+"/>
    <x v="1"/>
    <s v="M"/>
    <s v="I00-I99"/>
    <n v="139"/>
    <x v="8"/>
  </r>
  <r>
    <x v="8"/>
    <s v="85+"/>
    <x v="1"/>
    <s v="M"/>
    <s v="J00-J99"/>
    <n v="71"/>
    <x v="4"/>
  </r>
  <r>
    <x v="8"/>
    <s v="85+"/>
    <x v="1"/>
    <s v="M"/>
    <s v="K00-K93"/>
    <n v="9"/>
    <x v="9"/>
  </r>
  <r>
    <x v="8"/>
    <s v="85+"/>
    <x v="1"/>
    <s v="M"/>
    <s v="L00-L99"/>
    <n v="1"/>
    <x v="5"/>
  </r>
  <r>
    <x v="8"/>
    <s v="85+"/>
    <x v="1"/>
    <s v="M"/>
    <s v="M00-M99"/>
    <n v="1"/>
    <x v="5"/>
  </r>
  <r>
    <x v="8"/>
    <s v="85+"/>
    <x v="1"/>
    <s v="M"/>
    <s v="N00-N99"/>
    <n v="15"/>
    <x v="11"/>
  </r>
  <r>
    <x v="8"/>
    <s v="85+"/>
    <x v="1"/>
    <s v="M"/>
    <s v="R00-R99"/>
    <n v="31"/>
    <x v="5"/>
  </r>
  <r>
    <x v="8"/>
    <s v="85+"/>
    <x v="1"/>
    <s v="M"/>
    <s v="V01-Y98"/>
    <n v="26"/>
    <x v="6"/>
  </r>
  <r>
    <x v="0"/>
    <s v="0-24"/>
    <x v="0"/>
    <s v="F"/>
    <s v="C00-D48"/>
    <n v="6"/>
    <x v="1"/>
  </r>
  <r>
    <x v="0"/>
    <s v="0-24"/>
    <x v="0"/>
    <s v="F"/>
    <s v="E00-E90"/>
    <n v="1"/>
    <x v="2"/>
  </r>
  <r>
    <x v="0"/>
    <s v="0-24"/>
    <x v="0"/>
    <s v="F"/>
    <s v="I00-I99"/>
    <n v="1"/>
    <x v="8"/>
  </r>
  <r>
    <x v="0"/>
    <s v="0-24"/>
    <x v="0"/>
    <s v="F"/>
    <s v="J00-J99"/>
    <n v="1"/>
    <x v="4"/>
  </r>
  <r>
    <x v="0"/>
    <s v="0-24"/>
    <x v="0"/>
    <s v="F"/>
    <s v="P00-P96"/>
    <n v="3"/>
    <x v="5"/>
  </r>
  <r>
    <x v="0"/>
    <s v="0-24"/>
    <x v="0"/>
    <s v="F"/>
    <s v="Q00-Q99"/>
    <n v="4"/>
    <x v="5"/>
  </r>
  <r>
    <x v="0"/>
    <s v="0-24"/>
    <x v="0"/>
    <s v="F"/>
    <s v="R00-R99"/>
    <n v="3"/>
    <x v="5"/>
  </r>
  <r>
    <x v="0"/>
    <s v="0-24"/>
    <x v="0"/>
    <s v="F"/>
    <s v="V01-Y98"/>
    <n v="7"/>
    <x v="6"/>
  </r>
  <r>
    <x v="0"/>
    <s v="0-24"/>
    <x v="0"/>
    <s v="M"/>
    <s v="C00-D48"/>
    <n v="2"/>
    <x v="1"/>
  </r>
  <r>
    <x v="0"/>
    <s v="0-24"/>
    <x v="0"/>
    <s v="M"/>
    <s v="F00-F99"/>
    <n v="1"/>
    <x v="10"/>
  </r>
  <r>
    <x v="0"/>
    <s v="0-24"/>
    <x v="0"/>
    <s v="M"/>
    <s v="G00-G99"/>
    <n v="1"/>
    <x v="3"/>
  </r>
  <r>
    <x v="0"/>
    <s v="0-24"/>
    <x v="0"/>
    <s v="M"/>
    <s v="J00-J99"/>
    <n v="1"/>
    <x v="4"/>
  </r>
  <r>
    <x v="0"/>
    <s v="0-24"/>
    <x v="0"/>
    <s v="M"/>
    <s v="K00-K93"/>
    <n v="1"/>
    <x v="9"/>
  </r>
  <r>
    <x v="0"/>
    <s v="0-24"/>
    <x v="0"/>
    <s v="M"/>
    <s v="P00-P96"/>
    <n v="6"/>
    <x v="5"/>
  </r>
  <r>
    <x v="0"/>
    <s v="0-24"/>
    <x v="0"/>
    <s v="M"/>
    <s v="Q00-Q99"/>
    <n v="3"/>
    <x v="5"/>
  </r>
  <r>
    <x v="0"/>
    <s v="0-24"/>
    <x v="0"/>
    <s v="M"/>
    <s v="V01-Y98"/>
    <n v="12"/>
    <x v="6"/>
  </r>
  <r>
    <x v="0"/>
    <s v="25-44"/>
    <x v="0"/>
    <s v="F"/>
    <s v="A00-B99"/>
    <n v="1"/>
    <x v="0"/>
  </r>
  <r>
    <x v="0"/>
    <s v="25-44"/>
    <x v="0"/>
    <s v="F"/>
    <s v="C00-D48"/>
    <n v="12"/>
    <x v="1"/>
  </r>
  <r>
    <x v="0"/>
    <s v="25-44"/>
    <x v="0"/>
    <s v="F"/>
    <s v="E00-E90"/>
    <n v="1"/>
    <x v="2"/>
  </r>
  <r>
    <x v="0"/>
    <s v="25-44"/>
    <x v="0"/>
    <s v="F"/>
    <s v="I00-I99"/>
    <n v="2"/>
    <x v="8"/>
  </r>
  <r>
    <x v="0"/>
    <s v="25-44"/>
    <x v="0"/>
    <s v="F"/>
    <s v="J00-J99"/>
    <n v="1"/>
    <x v="4"/>
  </r>
  <r>
    <x v="0"/>
    <s v="25-44"/>
    <x v="0"/>
    <s v="F"/>
    <s v="K00-K93"/>
    <n v="1"/>
    <x v="9"/>
  </r>
  <r>
    <x v="0"/>
    <s v="25-44"/>
    <x v="0"/>
    <s v="F"/>
    <s v="R00-R99"/>
    <n v="1"/>
    <x v="5"/>
  </r>
  <r>
    <x v="0"/>
    <s v="25-44"/>
    <x v="0"/>
    <s v="F"/>
    <s v="UNK"/>
    <n v="1"/>
    <x v="7"/>
  </r>
  <r>
    <x v="0"/>
    <s v="25-44"/>
    <x v="0"/>
    <s v="F"/>
    <s v="V01-Y98"/>
    <n v="7"/>
    <x v="6"/>
  </r>
  <r>
    <x v="0"/>
    <s v="25-44"/>
    <x v="0"/>
    <s v="M"/>
    <s v="C00-D48"/>
    <n v="12"/>
    <x v="1"/>
  </r>
  <r>
    <x v="0"/>
    <s v="25-44"/>
    <x v="0"/>
    <s v="M"/>
    <s v="E00-E90"/>
    <n v="1"/>
    <x v="2"/>
  </r>
  <r>
    <x v="0"/>
    <s v="25-44"/>
    <x v="0"/>
    <s v="M"/>
    <s v="F00-F99"/>
    <n v="2"/>
    <x v="10"/>
  </r>
  <r>
    <x v="0"/>
    <s v="25-44"/>
    <x v="0"/>
    <s v="M"/>
    <s v="G00-G99"/>
    <n v="2"/>
    <x v="3"/>
  </r>
  <r>
    <x v="0"/>
    <s v="25-44"/>
    <x v="0"/>
    <s v="M"/>
    <s v="I00-I99"/>
    <n v="4"/>
    <x v="8"/>
  </r>
  <r>
    <x v="0"/>
    <s v="25-44"/>
    <x v="0"/>
    <s v="M"/>
    <s v="K00-K93"/>
    <n v="3"/>
    <x v="9"/>
  </r>
  <r>
    <x v="0"/>
    <s v="25-44"/>
    <x v="0"/>
    <s v="M"/>
    <s v="R00-R99"/>
    <n v="4"/>
    <x v="5"/>
  </r>
  <r>
    <x v="0"/>
    <s v="25-44"/>
    <x v="0"/>
    <s v="M"/>
    <s v="UNK"/>
    <n v="2"/>
    <x v="7"/>
  </r>
  <r>
    <x v="0"/>
    <s v="25-44"/>
    <x v="0"/>
    <s v="M"/>
    <s v="V01-Y98"/>
    <n v="44"/>
    <x v="6"/>
  </r>
  <r>
    <x v="0"/>
    <s v="45-64"/>
    <x v="0"/>
    <s v="F"/>
    <s v="A00-B99"/>
    <n v="7"/>
    <x v="0"/>
  </r>
  <r>
    <x v="0"/>
    <s v="45-64"/>
    <x v="0"/>
    <s v="F"/>
    <s v="C00-D48"/>
    <n v="75"/>
    <x v="1"/>
  </r>
  <r>
    <x v="0"/>
    <s v="45-64"/>
    <x v="0"/>
    <s v="F"/>
    <s v="E00-E90"/>
    <n v="7"/>
    <x v="2"/>
  </r>
  <r>
    <x v="0"/>
    <s v="45-64"/>
    <x v="0"/>
    <s v="F"/>
    <s v="F00-F99"/>
    <n v="3"/>
    <x v="10"/>
  </r>
  <r>
    <x v="0"/>
    <s v="45-64"/>
    <x v="0"/>
    <s v="F"/>
    <s v="G00-G99"/>
    <n v="4"/>
    <x v="3"/>
  </r>
  <r>
    <x v="0"/>
    <s v="45-64"/>
    <x v="0"/>
    <s v="F"/>
    <s v="I00-I99"/>
    <n v="25"/>
    <x v="8"/>
  </r>
  <r>
    <x v="0"/>
    <s v="45-64"/>
    <x v="0"/>
    <s v="F"/>
    <s v="J00-J99"/>
    <n v="9"/>
    <x v="4"/>
  </r>
  <r>
    <x v="0"/>
    <s v="45-64"/>
    <x v="0"/>
    <s v="F"/>
    <s v="K00-K93"/>
    <n v="14"/>
    <x v="9"/>
  </r>
  <r>
    <x v="0"/>
    <s v="45-64"/>
    <x v="0"/>
    <s v="F"/>
    <s v="L00-L99"/>
    <n v="1"/>
    <x v="5"/>
  </r>
  <r>
    <x v="0"/>
    <s v="45-64"/>
    <x v="0"/>
    <s v="F"/>
    <s v="N00-N99"/>
    <n v="2"/>
    <x v="11"/>
  </r>
  <r>
    <x v="0"/>
    <s v="45-64"/>
    <x v="0"/>
    <s v="F"/>
    <s v="Q00-Q99"/>
    <n v="3"/>
    <x v="5"/>
  </r>
  <r>
    <x v="0"/>
    <s v="45-64"/>
    <x v="0"/>
    <s v="F"/>
    <s v="R00-R99"/>
    <n v="10"/>
    <x v="5"/>
  </r>
  <r>
    <x v="0"/>
    <s v="45-64"/>
    <x v="0"/>
    <s v="F"/>
    <s v="UNK"/>
    <n v="6"/>
    <x v="7"/>
  </r>
  <r>
    <x v="0"/>
    <s v="45-64"/>
    <x v="0"/>
    <s v="F"/>
    <s v="V01-Y98"/>
    <n v="10"/>
    <x v="6"/>
  </r>
  <r>
    <x v="0"/>
    <s v="45-64"/>
    <x v="0"/>
    <s v="M"/>
    <s v="A00-B99"/>
    <n v="1"/>
    <x v="0"/>
  </r>
  <r>
    <x v="0"/>
    <s v="45-64"/>
    <x v="0"/>
    <s v="M"/>
    <s v="C00-D48"/>
    <n v="123"/>
    <x v="1"/>
  </r>
  <r>
    <x v="0"/>
    <s v="45-64"/>
    <x v="0"/>
    <s v="M"/>
    <s v="D50-D89"/>
    <n v="2"/>
    <x v="5"/>
  </r>
  <r>
    <x v="0"/>
    <s v="45-64"/>
    <x v="0"/>
    <s v="M"/>
    <s v="E00-E90"/>
    <n v="6"/>
    <x v="2"/>
  </r>
  <r>
    <x v="0"/>
    <s v="45-64"/>
    <x v="0"/>
    <s v="M"/>
    <s v="F00-F99"/>
    <n v="9"/>
    <x v="10"/>
  </r>
  <r>
    <x v="0"/>
    <s v="45-64"/>
    <x v="0"/>
    <s v="M"/>
    <s v="G00-G99"/>
    <n v="10"/>
    <x v="3"/>
  </r>
  <r>
    <x v="0"/>
    <s v="45-64"/>
    <x v="0"/>
    <s v="M"/>
    <s v="I00-I99"/>
    <n v="60"/>
    <x v="8"/>
  </r>
  <r>
    <x v="0"/>
    <s v="45-64"/>
    <x v="0"/>
    <s v="M"/>
    <s v="J00-J99"/>
    <n v="29"/>
    <x v="4"/>
  </r>
  <r>
    <x v="0"/>
    <s v="45-64"/>
    <x v="0"/>
    <s v="M"/>
    <s v="K00-K93"/>
    <n v="29"/>
    <x v="9"/>
  </r>
  <r>
    <x v="0"/>
    <s v="45-64"/>
    <x v="0"/>
    <s v="M"/>
    <s v="N00-N99"/>
    <n v="7"/>
    <x v="11"/>
  </r>
  <r>
    <x v="0"/>
    <s v="45-64"/>
    <x v="0"/>
    <s v="M"/>
    <s v="Q00-Q99"/>
    <n v="2"/>
    <x v="5"/>
  </r>
  <r>
    <x v="0"/>
    <s v="45-64"/>
    <x v="0"/>
    <s v="M"/>
    <s v="R00-R99"/>
    <n v="26"/>
    <x v="5"/>
  </r>
  <r>
    <x v="0"/>
    <s v="45-64"/>
    <x v="0"/>
    <s v="M"/>
    <s v="UNK"/>
    <n v="9"/>
    <x v="7"/>
  </r>
  <r>
    <x v="0"/>
    <s v="45-64"/>
    <x v="0"/>
    <s v="M"/>
    <s v="V01-Y98"/>
    <n v="52"/>
    <x v="6"/>
  </r>
  <r>
    <x v="0"/>
    <s v="65-74"/>
    <x v="1"/>
    <s v="F"/>
    <s v="A00-B99"/>
    <n v="7"/>
    <x v="0"/>
  </r>
  <r>
    <x v="0"/>
    <s v="65-74"/>
    <x v="1"/>
    <s v="F"/>
    <s v="C00-D48"/>
    <n v="70"/>
    <x v="1"/>
  </r>
  <r>
    <x v="0"/>
    <s v="65-74"/>
    <x v="1"/>
    <s v="F"/>
    <s v="D50-D89"/>
    <n v="1"/>
    <x v="5"/>
  </r>
  <r>
    <x v="0"/>
    <s v="65-74"/>
    <x v="1"/>
    <s v="F"/>
    <s v="E00-E90"/>
    <n v="8"/>
    <x v="2"/>
  </r>
  <r>
    <x v="0"/>
    <s v="65-74"/>
    <x v="1"/>
    <s v="F"/>
    <s v="F00-F99"/>
    <n v="7"/>
    <x v="10"/>
  </r>
  <r>
    <x v="0"/>
    <s v="65-74"/>
    <x v="1"/>
    <s v="F"/>
    <s v="G00-G99"/>
    <n v="7"/>
    <x v="3"/>
  </r>
  <r>
    <x v="0"/>
    <s v="65-74"/>
    <x v="1"/>
    <s v="F"/>
    <s v="I00-I99"/>
    <n v="40"/>
    <x v="8"/>
  </r>
  <r>
    <x v="0"/>
    <s v="65-74"/>
    <x v="1"/>
    <s v="F"/>
    <s v="J00-J99"/>
    <n v="20"/>
    <x v="4"/>
  </r>
  <r>
    <x v="0"/>
    <s v="65-74"/>
    <x v="1"/>
    <s v="F"/>
    <s v="K00-K93"/>
    <n v="6"/>
    <x v="9"/>
  </r>
  <r>
    <x v="0"/>
    <s v="65-74"/>
    <x v="1"/>
    <s v="F"/>
    <s v="N00-N99"/>
    <n v="3"/>
    <x v="11"/>
  </r>
  <r>
    <x v="0"/>
    <s v="65-74"/>
    <x v="1"/>
    <s v="F"/>
    <s v="R00-R99"/>
    <n v="8"/>
    <x v="5"/>
  </r>
  <r>
    <x v="0"/>
    <s v="65-74"/>
    <x v="1"/>
    <s v="F"/>
    <s v="UNK"/>
    <n v="3"/>
    <x v="7"/>
  </r>
  <r>
    <x v="0"/>
    <s v="65-74"/>
    <x v="1"/>
    <s v="F"/>
    <s v="V01-Y98"/>
    <n v="12"/>
    <x v="6"/>
  </r>
  <r>
    <x v="0"/>
    <s v="65-74"/>
    <x v="1"/>
    <s v="M"/>
    <s v="A00-B99"/>
    <n v="13"/>
    <x v="0"/>
  </r>
  <r>
    <x v="0"/>
    <s v="65-74"/>
    <x v="1"/>
    <s v="M"/>
    <s v="C00-D48"/>
    <n v="101"/>
    <x v="1"/>
  </r>
  <r>
    <x v="0"/>
    <s v="65-74"/>
    <x v="1"/>
    <s v="M"/>
    <s v="D50-D89"/>
    <n v="2"/>
    <x v="5"/>
  </r>
  <r>
    <x v="0"/>
    <s v="65-74"/>
    <x v="1"/>
    <s v="M"/>
    <s v="E00-E90"/>
    <n v="7"/>
    <x v="2"/>
  </r>
  <r>
    <x v="0"/>
    <s v="65-74"/>
    <x v="1"/>
    <s v="M"/>
    <s v="F00-F99"/>
    <n v="3"/>
    <x v="10"/>
  </r>
  <r>
    <x v="0"/>
    <s v="65-74"/>
    <x v="1"/>
    <s v="M"/>
    <s v="G00-G99"/>
    <n v="7"/>
    <x v="3"/>
  </r>
  <r>
    <x v="0"/>
    <s v="65-74"/>
    <x v="1"/>
    <s v="M"/>
    <s v="I00-I99"/>
    <n v="74"/>
    <x v="8"/>
  </r>
  <r>
    <x v="0"/>
    <s v="65-74"/>
    <x v="1"/>
    <s v="M"/>
    <s v="J00-J99"/>
    <n v="31"/>
    <x v="4"/>
  </r>
  <r>
    <x v="0"/>
    <s v="65-74"/>
    <x v="1"/>
    <s v="M"/>
    <s v="K00-K93"/>
    <n v="12"/>
    <x v="9"/>
  </r>
  <r>
    <x v="0"/>
    <s v="65-74"/>
    <x v="1"/>
    <s v="M"/>
    <s v="L00-L99"/>
    <n v="1"/>
    <x v="5"/>
  </r>
  <r>
    <x v="0"/>
    <s v="65-74"/>
    <x v="1"/>
    <s v="M"/>
    <s v="R00-R99"/>
    <n v="11"/>
    <x v="5"/>
  </r>
  <r>
    <x v="0"/>
    <s v="65-74"/>
    <x v="1"/>
    <s v="M"/>
    <s v="UNK"/>
    <n v="9"/>
    <x v="7"/>
  </r>
  <r>
    <x v="0"/>
    <s v="65-74"/>
    <x v="1"/>
    <s v="M"/>
    <s v="V01-Y98"/>
    <n v="17"/>
    <x v="6"/>
  </r>
  <r>
    <x v="0"/>
    <s v="75-84"/>
    <x v="1"/>
    <s v="F"/>
    <s v="A00-B99"/>
    <n v="14"/>
    <x v="0"/>
  </r>
  <r>
    <x v="0"/>
    <s v="75-84"/>
    <x v="1"/>
    <s v="F"/>
    <s v="C00-D48"/>
    <n v="109"/>
    <x v="1"/>
  </r>
  <r>
    <x v="0"/>
    <s v="75-84"/>
    <x v="1"/>
    <s v="F"/>
    <s v="D50-D89"/>
    <n v="3"/>
    <x v="5"/>
  </r>
  <r>
    <x v="0"/>
    <s v="75-84"/>
    <x v="1"/>
    <s v="F"/>
    <s v="E00-E90"/>
    <n v="27"/>
    <x v="2"/>
  </r>
  <r>
    <x v="0"/>
    <s v="75-84"/>
    <x v="1"/>
    <s v="F"/>
    <s v="F00-F99"/>
    <n v="20"/>
    <x v="10"/>
  </r>
  <r>
    <x v="0"/>
    <s v="75-84"/>
    <x v="1"/>
    <s v="F"/>
    <s v="G00-G99"/>
    <n v="46"/>
    <x v="3"/>
  </r>
  <r>
    <x v="0"/>
    <s v="75-84"/>
    <x v="1"/>
    <s v="F"/>
    <s v="I00-I99"/>
    <n v="181"/>
    <x v="8"/>
  </r>
  <r>
    <x v="0"/>
    <s v="75-84"/>
    <x v="1"/>
    <s v="F"/>
    <s v="J00-J99"/>
    <n v="46"/>
    <x v="4"/>
  </r>
  <r>
    <x v="0"/>
    <s v="75-84"/>
    <x v="1"/>
    <s v="F"/>
    <s v="K00-K93"/>
    <n v="23"/>
    <x v="9"/>
  </r>
  <r>
    <x v="0"/>
    <s v="75-84"/>
    <x v="1"/>
    <s v="F"/>
    <s v="L00-L99"/>
    <n v="5"/>
    <x v="5"/>
  </r>
  <r>
    <x v="0"/>
    <s v="75-84"/>
    <x v="1"/>
    <s v="F"/>
    <s v="M00-M99"/>
    <n v="3"/>
    <x v="5"/>
  </r>
  <r>
    <x v="0"/>
    <s v="75-84"/>
    <x v="1"/>
    <s v="F"/>
    <s v="N00-N99"/>
    <n v="14"/>
    <x v="11"/>
  </r>
  <r>
    <x v="0"/>
    <s v="75-84"/>
    <x v="1"/>
    <s v="F"/>
    <s v="R00-R99"/>
    <n v="16"/>
    <x v="5"/>
  </r>
  <r>
    <x v="0"/>
    <s v="75-84"/>
    <x v="1"/>
    <s v="F"/>
    <s v="UNK"/>
    <n v="7"/>
    <x v="7"/>
  </r>
  <r>
    <x v="0"/>
    <s v="75-84"/>
    <x v="1"/>
    <s v="F"/>
    <s v="V01-Y98"/>
    <n v="25"/>
    <x v="6"/>
  </r>
  <r>
    <x v="0"/>
    <s v="75-84"/>
    <x v="1"/>
    <s v="M"/>
    <s v="A00-B99"/>
    <n v="17"/>
    <x v="0"/>
  </r>
  <r>
    <x v="0"/>
    <s v="75-84"/>
    <x v="1"/>
    <s v="M"/>
    <s v="C00-D48"/>
    <n v="143"/>
    <x v="1"/>
  </r>
  <r>
    <x v="0"/>
    <s v="75-84"/>
    <x v="1"/>
    <s v="M"/>
    <s v="D50-D89"/>
    <n v="2"/>
    <x v="5"/>
  </r>
  <r>
    <x v="0"/>
    <s v="75-84"/>
    <x v="1"/>
    <s v="M"/>
    <s v="E00-E90"/>
    <n v="16"/>
    <x v="2"/>
  </r>
  <r>
    <x v="0"/>
    <s v="75-84"/>
    <x v="1"/>
    <s v="M"/>
    <s v="F00-F99"/>
    <n v="11"/>
    <x v="10"/>
  </r>
  <r>
    <x v="0"/>
    <s v="75-84"/>
    <x v="1"/>
    <s v="M"/>
    <s v="G00-G99"/>
    <n v="32"/>
    <x v="3"/>
  </r>
  <r>
    <x v="0"/>
    <s v="75-84"/>
    <x v="1"/>
    <s v="M"/>
    <s v="I00-I99"/>
    <n v="169"/>
    <x v="8"/>
  </r>
  <r>
    <x v="0"/>
    <s v="75-84"/>
    <x v="1"/>
    <s v="M"/>
    <s v="J00-J99"/>
    <n v="79"/>
    <x v="4"/>
  </r>
  <r>
    <x v="0"/>
    <s v="75-84"/>
    <x v="1"/>
    <s v="M"/>
    <s v="K00-K93"/>
    <n v="17"/>
    <x v="9"/>
  </r>
  <r>
    <x v="0"/>
    <s v="75-84"/>
    <x v="1"/>
    <s v="M"/>
    <s v="M00-M99"/>
    <n v="2"/>
    <x v="5"/>
  </r>
  <r>
    <x v="0"/>
    <s v="75-84"/>
    <x v="1"/>
    <s v="M"/>
    <s v="N00-N99"/>
    <n v="13"/>
    <x v="11"/>
  </r>
  <r>
    <x v="0"/>
    <s v="75-84"/>
    <x v="1"/>
    <s v="M"/>
    <s v="R00-R99"/>
    <n v="17"/>
    <x v="5"/>
  </r>
  <r>
    <x v="0"/>
    <s v="75-84"/>
    <x v="1"/>
    <s v="M"/>
    <s v="UNK"/>
    <n v="6"/>
    <x v="7"/>
  </r>
  <r>
    <x v="0"/>
    <s v="75-84"/>
    <x v="1"/>
    <s v="M"/>
    <s v="V01-Y98"/>
    <n v="25"/>
    <x v="6"/>
  </r>
  <r>
    <x v="0"/>
    <s v="85+"/>
    <x v="1"/>
    <s v="F"/>
    <s v="A00-B99"/>
    <n v="17"/>
    <x v="0"/>
  </r>
  <r>
    <x v="0"/>
    <s v="85+"/>
    <x v="1"/>
    <s v="F"/>
    <s v="C00-D48"/>
    <n v="75"/>
    <x v="1"/>
  </r>
  <r>
    <x v="0"/>
    <s v="85+"/>
    <x v="1"/>
    <s v="F"/>
    <s v="D50-D89"/>
    <n v="3"/>
    <x v="5"/>
  </r>
  <r>
    <x v="0"/>
    <s v="85+"/>
    <x v="1"/>
    <s v="F"/>
    <s v="E00-E90"/>
    <n v="32"/>
    <x v="2"/>
  </r>
  <r>
    <x v="0"/>
    <s v="85+"/>
    <x v="1"/>
    <s v="F"/>
    <s v="F00-F99"/>
    <n v="21"/>
    <x v="10"/>
  </r>
  <r>
    <x v="0"/>
    <s v="85+"/>
    <x v="1"/>
    <s v="F"/>
    <s v="G00-G99"/>
    <n v="40"/>
    <x v="3"/>
  </r>
  <r>
    <x v="0"/>
    <s v="85+"/>
    <x v="1"/>
    <s v="F"/>
    <s v="I00-I99"/>
    <n v="262"/>
    <x v="8"/>
  </r>
  <r>
    <x v="0"/>
    <s v="85+"/>
    <x v="1"/>
    <s v="F"/>
    <s v="J00-J99"/>
    <n v="81"/>
    <x v="4"/>
  </r>
  <r>
    <x v="0"/>
    <s v="85+"/>
    <x v="1"/>
    <s v="F"/>
    <s v="K00-K93"/>
    <n v="30"/>
    <x v="9"/>
  </r>
  <r>
    <x v="0"/>
    <s v="85+"/>
    <x v="1"/>
    <s v="F"/>
    <s v="L00-L99"/>
    <n v="2"/>
    <x v="5"/>
  </r>
  <r>
    <x v="0"/>
    <s v="85+"/>
    <x v="1"/>
    <s v="F"/>
    <s v="M00-M99"/>
    <n v="5"/>
    <x v="5"/>
  </r>
  <r>
    <x v="0"/>
    <s v="85+"/>
    <x v="1"/>
    <s v="F"/>
    <s v="N00-N99"/>
    <n v="22"/>
    <x v="11"/>
  </r>
  <r>
    <x v="0"/>
    <s v="85+"/>
    <x v="1"/>
    <s v="F"/>
    <s v="R00-R99"/>
    <n v="38"/>
    <x v="5"/>
  </r>
  <r>
    <x v="0"/>
    <s v="85+"/>
    <x v="1"/>
    <s v="F"/>
    <s v="UNK"/>
    <n v="13"/>
    <x v="7"/>
  </r>
  <r>
    <x v="0"/>
    <s v="85+"/>
    <x v="1"/>
    <s v="F"/>
    <s v="V01-Y98"/>
    <n v="27"/>
    <x v="6"/>
  </r>
  <r>
    <x v="0"/>
    <s v="85+"/>
    <x v="1"/>
    <s v="M"/>
    <s v="A00-B99"/>
    <n v="2"/>
    <x v="0"/>
  </r>
  <r>
    <x v="0"/>
    <s v="85+"/>
    <x v="1"/>
    <s v="M"/>
    <s v="C00-D48"/>
    <n v="49"/>
    <x v="1"/>
  </r>
  <r>
    <x v="0"/>
    <s v="85+"/>
    <x v="1"/>
    <s v="M"/>
    <s v="D50-D89"/>
    <n v="2"/>
    <x v="5"/>
  </r>
  <r>
    <x v="0"/>
    <s v="85+"/>
    <x v="1"/>
    <s v="M"/>
    <s v="E00-E90"/>
    <n v="10"/>
    <x v="2"/>
  </r>
  <r>
    <x v="0"/>
    <s v="85+"/>
    <x v="1"/>
    <s v="M"/>
    <s v="F00-F99"/>
    <n v="8"/>
    <x v="10"/>
  </r>
  <r>
    <x v="0"/>
    <s v="85+"/>
    <x v="1"/>
    <s v="M"/>
    <s v="G00-G99"/>
    <n v="15"/>
    <x v="3"/>
  </r>
  <r>
    <x v="0"/>
    <s v="85+"/>
    <x v="1"/>
    <s v="M"/>
    <s v="I00-I99"/>
    <n v="124"/>
    <x v="8"/>
  </r>
  <r>
    <x v="0"/>
    <s v="85+"/>
    <x v="1"/>
    <s v="M"/>
    <s v="J00-J99"/>
    <n v="57"/>
    <x v="4"/>
  </r>
  <r>
    <x v="0"/>
    <s v="85+"/>
    <x v="1"/>
    <s v="M"/>
    <s v="K00-K93"/>
    <n v="13"/>
    <x v="9"/>
  </r>
  <r>
    <x v="0"/>
    <s v="85+"/>
    <x v="1"/>
    <s v="M"/>
    <s v="L00-L99"/>
    <n v="1"/>
    <x v="5"/>
  </r>
  <r>
    <x v="0"/>
    <s v="85+"/>
    <x v="1"/>
    <s v="M"/>
    <s v="M00-M99"/>
    <n v="3"/>
    <x v="5"/>
  </r>
  <r>
    <x v="0"/>
    <s v="85+"/>
    <x v="1"/>
    <s v="M"/>
    <s v="N00-N99"/>
    <n v="11"/>
    <x v="11"/>
  </r>
  <r>
    <x v="0"/>
    <s v="85+"/>
    <x v="1"/>
    <s v="M"/>
    <s v="R00-R99"/>
    <n v="9"/>
    <x v="5"/>
  </r>
  <r>
    <x v="0"/>
    <s v="85+"/>
    <x v="1"/>
    <s v="M"/>
    <s v="UNK"/>
    <n v="4"/>
    <x v="7"/>
  </r>
  <r>
    <x v="0"/>
    <s v="85+"/>
    <x v="1"/>
    <s v="M"/>
    <s v="V01-Y98"/>
    <n v="20"/>
    <x v="6"/>
  </r>
  <r>
    <x v="1"/>
    <s v="0-24"/>
    <x v="0"/>
    <s v="F"/>
    <s v="C00-D48"/>
    <n v="1"/>
    <x v="1"/>
  </r>
  <r>
    <x v="1"/>
    <s v="0-24"/>
    <x v="0"/>
    <s v="F"/>
    <s v="D50-D89"/>
    <n v="1"/>
    <x v="5"/>
  </r>
  <r>
    <x v="1"/>
    <s v="0-24"/>
    <x v="0"/>
    <s v="F"/>
    <s v="E00-E90"/>
    <n v="1"/>
    <x v="2"/>
  </r>
  <r>
    <x v="1"/>
    <s v="0-24"/>
    <x v="0"/>
    <s v="F"/>
    <s v="J00-J99"/>
    <n v="1"/>
    <x v="4"/>
  </r>
  <r>
    <x v="1"/>
    <s v="0-24"/>
    <x v="0"/>
    <s v="F"/>
    <s v="P00-P96"/>
    <n v="4"/>
    <x v="5"/>
  </r>
  <r>
    <x v="1"/>
    <s v="0-24"/>
    <x v="0"/>
    <s v="F"/>
    <s v="Q00-Q99"/>
    <n v="1"/>
    <x v="5"/>
  </r>
  <r>
    <x v="1"/>
    <s v="0-24"/>
    <x v="0"/>
    <s v="F"/>
    <s v="R00-R99"/>
    <n v="2"/>
    <x v="5"/>
  </r>
  <r>
    <x v="1"/>
    <s v="0-24"/>
    <x v="0"/>
    <s v="F"/>
    <s v="V01-Y98"/>
    <n v="4"/>
    <x v="6"/>
  </r>
  <r>
    <x v="1"/>
    <s v="0-24"/>
    <x v="0"/>
    <s v="M"/>
    <s v="C00-D48"/>
    <n v="2"/>
    <x v="1"/>
  </r>
  <r>
    <x v="1"/>
    <s v="0-24"/>
    <x v="0"/>
    <s v="M"/>
    <s v="E00-E90"/>
    <n v="1"/>
    <x v="2"/>
  </r>
  <r>
    <x v="1"/>
    <s v="0-24"/>
    <x v="0"/>
    <s v="M"/>
    <s v="F00-F99"/>
    <n v="1"/>
    <x v="10"/>
  </r>
  <r>
    <x v="1"/>
    <s v="0-24"/>
    <x v="0"/>
    <s v="M"/>
    <s v="I00-I99"/>
    <n v="1"/>
    <x v="8"/>
  </r>
  <r>
    <x v="1"/>
    <s v="0-24"/>
    <x v="0"/>
    <s v="M"/>
    <s v="J00-J99"/>
    <n v="1"/>
    <x v="4"/>
  </r>
  <r>
    <x v="1"/>
    <s v="0-24"/>
    <x v="0"/>
    <s v="M"/>
    <s v="P00-P96"/>
    <n v="3"/>
    <x v="5"/>
  </r>
  <r>
    <x v="1"/>
    <s v="0-24"/>
    <x v="0"/>
    <s v="M"/>
    <s v="Q00-Q99"/>
    <n v="3"/>
    <x v="5"/>
  </r>
  <r>
    <x v="1"/>
    <s v="0-24"/>
    <x v="0"/>
    <s v="M"/>
    <s v="R00-R99"/>
    <n v="1"/>
    <x v="5"/>
  </r>
  <r>
    <x v="1"/>
    <s v="0-24"/>
    <x v="0"/>
    <s v="M"/>
    <s v="V01-Y98"/>
    <n v="5"/>
    <x v="6"/>
  </r>
  <r>
    <x v="1"/>
    <s v="25-44"/>
    <x v="0"/>
    <s v="F"/>
    <s v="A00-B99"/>
    <n v="1"/>
    <x v="0"/>
  </r>
  <r>
    <x v="1"/>
    <s v="25-44"/>
    <x v="0"/>
    <s v="F"/>
    <s v="C00-D48"/>
    <n v="9"/>
    <x v="1"/>
  </r>
  <r>
    <x v="1"/>
    <s v="25-44"/>
    <x v="0"/>
    <s v="F"/>
    <s v="E00-E90"/>
    <n v="1"/>
    <x v="2"/>
  </r>
  <r>
    <x v="1"/>
    <s v="25-44"/>
    <x v="0"/>
    <s v="F"/>
    <s v="I00-I99"/>
    <n v="5"/>
    <x v="8"/>
  </r>
  <r>
    <x v="1"/>
    <s v="25-44"/>
    <x v="0"/>
    <s v="F"/>
    <s v="K00-K93"/>
    <n v="4"/>
    <x v="9"/>
  </r>
  <r>
    <x v="1"/>
    <s v="25-44"/>
    <x v="0"/>
    <s v="F"/>
    <s v="N00-N99"/>
    <n v="1"/>
    <x v="11"/>
  </r>
  <r>
    <x v="1"/>
    <s v="25-44"/>
    <x v="0"/>
    <s v="F"/>
    <s v="R00-R99"/>
    <n v="2"/>
    <x v="5"/>
  </r>
  <r>
    <x v="1"/>
    <s v="25-44"/>
    <x v="0"/>
    <s v="F"/>
    <s v="V01-Y98"/>
    <n v="10"/>
    <x v="6"/>
  </r>
  <r>
    <x v="1"/>
    <s v="25-44"/>
    <x v="0"/>
    <s v="M"/>
    <s v="A00-B99"/>
    <n v="1"/>
    <x v="0"/>
  </r>
  <r>
    <x v="1"/>
    <s v="25-44"/>
    <x v="0"/>
    <s v="M"/>
    <s v="C00-D48"/>
    <n v="10"/>
    <x v="1"/>
  </r>
  <r>
    <x v="1"/>
    <s v="25-44"/>
    <x v="0"/>
    <s v="M"/>
    <s v="F00-F99"/>
    <n v="3"/>
    <x v="10"/>
  </r>
  <r>
    <x v="1"/>
    <s v="25-44"/>
    <x v="0"/>
    <s v="M"/>
    <s v="G00-G99"/>
    <n v="6"/>
    <x v="3"/>
  </r>
  <r>
    <x v="1"/>
    <s v="25-44"/>
    <x v="0"/>
    <s v="M"/>
    <s v="I00-I99"/>
    <n v="6"/>
    <x v="8"/>
  </r>
  <r>
    <x v="1"/>
    <s v="25-44"/>
    <x v="0"/>
    <s v="M"/>
    <s v="J00-J99"/>
    <n v="3"/>
    <x v="4"/>
  </r>
  <r>
    <x v="1"/>
    <s v="25-44"/>
    <x v="0"/>
    <s v="M"/>
    <s v="K00-K93"/>
    <n v="3"/>
    <x v="9"/>
  </r>
  <r>
    <x v="1"/>
    <s v="25-44"/>
    <x v="0"/>
    <s v="M"/>
    <s v="Q00-Q99"/>
    <n v="1"/>
    <x v="5"/>
  </r>
  <r>
    <x v="1"/>
    <s v="25-44"/>
    <x v="0"/>
    <s v="M"/>
    <s v="R00-R99"/>
    <n v="4"/>
    <x v="5"/>
  </r>
  <r>
    <x v="1"/>
    <s v="25-44"/>
    <x v="0"/>
    <s v="M"/>
    <s v="V01-Y98"/>
    <n v="24"/>
    <x v="6"/>
  </r>
  <r>
    <x v="1"/>
    <s v="45-64"/>
    <x v="0"/>
    <s v="F"/>
    <s v="A00-B99"/>
    <n v="5"/>
    <x v="0"/>
  </r>
  <r>
    <x v="1"/>
    <s v="45-64"/>
    <x v="0"/>
    <s v="F"/>
    <s v="C00-D48"/>
    <n v="75"/>
    <x v="1"/>
  </r>
  <r>
    <x v="1"/>
    <s v="45-64"/>
    <x v="0"/>
    <s v="F"/>
    <s v="D50-D89"/>
    <n v="1"/>
    <x v="5"/>
  </r>
  <r>
    <x v="1"/>
    <s v="45-64"/>
    <x v="0"/>
    <s v="F"/>
    <s v="E00-E90"/>
    <n v="5"/>
    <x v="2"/>
  </r>
  <r>
    <x v="1"/>
    <s v="45-64"/>
    <x v="0"/>
    <s v="F"/>
    <s v="F00-F99"/>
    <n v="7"/>
    <x v="10"/>
  </r>
  <r>
    <x v="1"/>
    <s v="45-64"/>
    <x v="0"/>
    <s v="F"/>
    <s v="G00-G99"/>
    <n v="4"/>
    <x v="3"/>
  </r>
  <r>
    <x v="1"/>
    <s v="45-64"/>
    <x v="0"/>
    <s v="F"/>
    <s v="I00-I99"/>
    <n v="34"/>
    <x v="8"/>
  </r>
  <r>
    <x v="1"/>
    <s v="45-64"/>
    <x v="0"/>
    <s v="F"/>
    <s v="J00-J99"/>
    <n v="13"/>
    <x v="4"/>
  </r>
  <r>
    <x v="1"/>
    <s v="45-64"/>
    <x v="0"/>
    <s v="F"/>
    <s v="K00-K93"/>
    <n v="14"/>
    <x v="9"/>
  </r>
  <r>
    <x v="1"/>
    <s v="45-64"/>
    <x v="0"/>
    <s v="F"/>
    <s v="N00-N99"/>
    <n v="1"/>
    <x v="11"/>
  </r>
  <r>
    <x v="1"/>
    <s v="45-64"/>
    <x v="0"/>
    <s v="F"/>
    <s v="Q00-Q99"/>
    <n v="2"/>
    <x v="5"/>
  </r>
  <r>
    <x v="1"/>
    <s v="45-64"/>
    <x v="0"/>
    <s v="F"/>
    <s v="R00-R99"/>
    <n v="5"/>
    <x v="5"/>
  </r>
  <r>
    <x v="1"/>
    <s v="45-64"/>
    <x v="0"/>
    <s v="F"/>
    <s v="V01-Y98"/>
    <n v="20"/>
    <x v="6"/>
  </r>
  <r>
    <x v="1"/>
    <s v="45-64"/>
    <x v="0"/>
    <s v="M"/>
    <s v="A00-B99"/>
    <n v="6"/>
    <x v="0"/>
  </r>
  <r>
    <x v="1"/>
    <s v="45-64"/>
    <x v="0"/>
    <s v="M"/>
    <s v="C00-D48"/>
    <n v="131"/>
    <x v="1"/>
  </r>
  <r>
    <x v="1"/>
    <s v="45-64"/>
    <x v="0"/>
    <s v="M"/>
    <s v="D50-D89"/>
    <n v="4"/>
    <x v="5"/>
  </r>
  <r>
    <x v="1"/>
    <s v="45-64"/>
    <x v="0"/>
    <s v="M"/>
    <s v="E00-E90"/>
    <n v="8"/>
    <x v="2"/>
  </r>
  <r>
    <x v="1"/>
    <s v="45-64"/>
    <x v="0"/>
    <s v="M"/>
    <s v="F00-F99"/>
    <n v="9"/>
    <x v="10"/>
  </r>
  <r>
    <x v="1"/>
    <s v="45-64"/>
    <x v="0"/>
    <s v="M"/>
    <s v="G00-G99"/>
    <n v="6"/>
    <x v="3"/>
  </r>
  <r>
    <x v="1"/>
    <s v="45-64"/>
    <x v="0"/>
    <s v="M"/>
    <s v="I00-I99"/>
    <n v="71"/>
    <x v="8"/>
  </r>
  <r>
    <x v="1"/>
    <s v="45-64"/>
    <x v="0"/>
    <s v="M"/>
    <s v="J00-J99"/>
    <n v="31"/>
    <x v="4"/>
  </r>
  <r>
    <x v="1"/>
    <s v="45-64"/>
    <x v="0"/>
    <s v="M"/>
    <s v="K00-K93"/>
    <n v="33"/>
    <x v="9"/>
  </r>
  <r>
    <x v="1"/>
    <s v="45-64"/>
    <x v="0"/>
    <s v="M"/>
    <s v="N00-N99"/>
    <n v="4"/>
    <x v="11"/>
  </r>
  <r>
    <x v="1"/>
    <s v="45-64"/>
    <x v="0"/>
    <s v="M"/>
    <s v="Q00-Q99"/>
    <n v="1"/>
    <x v="5"/>
  </r>
  <r>
    <x v="1"/>
    <s v="45-64"/>
    <x v="0"/>
    <s v="M"/>
    <s v="R00-R99"/>
    <n v="28"/>
    <x v="5"/>
  </r>
  <r>
    <x v="1"/>
    <s v="45-64"/>
    <x v="0"/>
    <s v="M"/>
    <s v="V01-Y98"/>
    <n v="41"/>
    <x v="6"/>
  </r>
  <r>
    <x v="1"/>
    <s v="65-74"/>
    <x v="1"/>
    <s v="F"/>
    <s v="A00-B99"/>
    <n v="5"/>
    <x v="0"/>
  </r>
  <r>
    <x v="1"/>
    <s v="65-74"/>
    <x v="1"/>
    <s v="F"/>
    <s v="C00-D48"/>
    <n v="60"/>
    <x v="1"/>
  </r>
  <r>
    <x v="1"/>
    <s v="65-74"/>
    <x v="1"/>
    <s v="F"/>
    <s v="D50-D89"/>
    <n v="3"/>
    <x v="5"/>
  </r>
  <r>
    <x v="1"/>
    <s v="65-74"/>
    <x v="1"/>
    <s v="F"/>
    <s v="E00-E90"/>
    <n v="4"/>
    <x v="2"/>
  </r>
  <r>
    <x v="1"/>
    <s v="65-74"/>
    <x v="1"/>
    <s v="F"/>
    <s v="G00-G99"/>
    <n v="8"/>
    <x v="3"/>
  </r>
  <r>
    <x v="1"/>
    <s v="65-74"/>
    <x v="1"/>
    <s v="F"/>
    <s v="I00-I99"/>
    <n v="36"/>
    <x v="8"/>
  </r>
  <r>
    <x v="1"/>
    <s v="65-74"/>
    <x v="1"/>
    <s v="F"/>
    <s v="J00-J99"/>
    <n v="7"/>
    <x v="4"/>
  </r>
  <r>
    <x v="1"/>
    <s v="65-74"/>
    <x v="1"/>
    <s v="F"/>
    <s v="K00-K93"/>
    <n v="8"/>
    <x v="9"/>
  </r>
  <r>
    <x v="1"/>
    <s v="65-74"/>
    <x v="1"/>
    <s v="F"/>
    <s v="M00-M99"/>
    <n v="1"/>
    <x v="5"/>
  </r>
  <r>
    <x v="1"/>
    <s v="65-74"/>
    <x v="1"/>
    <s v="F"/>
    <s v="N00-N99"/>
    <n v="5"/>
    <x v="11"/>
  </r>
  <r>
    <x v="1"/>
    <s v="65-74"/>
    <x v="1"/>
    <s v="F"/>
    <s v="Q00-Q99"/>
    <n v="1"/>
    <x v="5"/>
  </r>
  <r>
    <x v="1"/>
    <s v="65-74"/>
    <x v="1"/>
    <s v="F"/>
    <s v="R00-R99"/>
    <n v="9"/>
    <x v="5"/>
  </r>
  <r>
    <x v="1"/>
    <s v="65-74"/>
    <x v="1"/>
    <s v="F"/>
    <s v="V01-Y98"/>
    <n v="10"/>
    <x v="6"/>
  </r>
  <r>
    <x v="1"/>
    <s v="65-74"/>
    <x v="1"/>
    <s v="M"/>
    <s v="A00-B99"/>
    <n v="9"/>
    <x v="0"/>
  </r>
  <r>
    <x v="1"/>
    <s v="65-74"/>
    <x v="1"/>
    <s v="M"/>
    <s v="C00-D48"/>
    <n v="121"/>
    <x v="1"/>
  </r>
  <r>
    <x v="1"/>
    <s v="65-74"/>
    <x v="1"/>
    <s v="M"/>
    <s v="D50-D89"/>
    <n v="1"/>
    <x v="5"/>
  </r>
  <r>
    <x v="1"/>
    <s v="65-74"/>
    <x v="1"/>
    <s v="M"/>
    <s v="E00-E90"/>
    <n v="9"/>
    <x v="2"/>
  </r>
  <r>
    <x v="1"/>
    <s v="65-74"/>
    <x v="1"/>
    <s v="M"/>
    <s v="F00-F99"/>
    <n v="5"/>
    <x v="10"/>
  </r>
  <r>
    <x v="1"/>
    <s v="65-74"/>
    <x v="1"/>
    <s v="M"/>
    <s v="G00-G99"/>
    <n v="9"/>
    <x v="3"/>
  </r>
  <r>
    <x v="1"/>
    <s v="65-74"/>
    <x v="1"/>
    <s v="M"/>
    <s v="I00-I99"/>
    <n v="71"/>
    <x v="8"/>
  </r>
  <r>
    <x v="1"/>
    <s v="65-74"/>
    <x v="1"/>
    <s v="M"/>
    <s v="J00-J99"/>
    <n v="36"/>
    <x v="4"/>
  </r>
  <r>
    <x v="1"/>
    <s v="65-74"/>
    <x v="1"/>
    <s v="M"/>
    <s v="K00-K93"/>
    <n v="13"/>
    <x v="9"/>
  </r>
  <r>
    <x v="1"/>
    <s v="65-74"/>
    <x v="1"/>
    <s v="M"/>
    <s v="L00-L99"/>
    <n v="1"/>
    <x v="5"/>
  </r>
  <r>
    <x v="1"/>
    <s v="65-74"/>
    <x v="1"/>
    <s v="M"/>
    <s v="N00-N99"/>
    <n v="5"/>
    <x v="11"/>
  </r>
  <r>
    <x v="1"/>
    <s v="65-74"/>
    <x v="1"/>
    <s v="M"/>
    <s v="R00-R99"/>
    <n v="8"/>
    <x v="5"/>
  </r>
  <r>
    <x v="1"/>
    <s v="65-74"/>
    <x v="1"/>
    <s v="M"/>
    <s v="V01-Y98"/>
    <n v="17"/>
    <x v="6"/>
  </r>
  <r>
    <x v="1"/>
    <s v="75-84"/>
    <x v="1"/>
    <s v="F"/>
    <s v="A00-B99"/>
    <n v="13"/>
    <x v="0"/>
  </r>
  <r>
    <x v="1"/>
    <s v="75-84"/>
    <x v="1"/>
    <s v="F"/>
    <s v="C00-D48"/>
    <n v="104"/>
    <x v="1"/>
  </r>
  <r>
    <x v="1"/>
    <s v="75-84"/>
    <x v="1"/>
    <s v="F"/>
    <s v="D50-D89"/>
    <n v="1"/>
    <x v="5"/>
  </r>
  <r>
    <x v="1"/>
    <s v="75-84"/>
    <x v="1"/>
    <s v="F"/>
    <s v="E00-E90"/>
    <n v="24"/>
    <x v="2"/>
  </r>
  <r>
    <x v="1"/>
    <s v="75-84"/>
    <x v="1"/>
    <s v="F"/>
    <s v="F00-F99"/>
    <n v="16"/>
    <x v="10"/>
  </r>
  <r>
    <x v="1"/>
    <s v="75-84"/>
    <x v="1"/>
    <s v="F"/>
    <s v="G00-G99"/>
    <n v="40"/>
    <x v="3"/>
  </r>
  <r>
    <x v="1"/>
    <s v="75-84"/>
    <x v="1"/>
    <s v="F"/>
    <s v="I00-I99"/>
    <n v="168"/>
    <x v="8"/>
  </r>
  <r>
    <x v="1"/>
    <s v="75-84"/>
    <x v="1"/>
    <s v="F"/>
    <s v="J00-J99"/>
    <n v="51"/>
    <x v="4"/>
  </r>
  <r>
    <x v="1"/>
    <s v="75-84"/>
    <x v="1"/>
    <s v="F"/>
    <s v="K00-K93"/>
    <n v="26"/>
    <x v="9"/>
  </r>
  <r>
    <x v="1"/>
    <s v="75-84"/>
    <x v="1"/>
    <s v="F"/>
    <s v="L00-L99"/>
    <n v="2"/>
    <x v="5"/>
  </r>
  <r>
    <x v="1"/>
    <s v="75-84"/>
    <x v="1"/>
    <s v="F"/>
    <s v="M00-M99"/>
    <n v="4"/>
    <x v="5"/>
  </r>
  <r>
    <x v="1"/>
    <s v="75-84"/>
    <x v="1"/>
    <s v="F"/>
    <s v="N00-N99"/>
    <n v="14"/>
    <x v="11"/>
  </r>
  <r>
    <x v="1"/>
    <s v="75-84"/>
    <x v="1"/>
    <s v="F"/>
    <s v="R00-R99"/>
    <n v="22"/>
    <x v="5"/>
  </r>
  <r>
    <x v="1"/>
    <s v="75-84"/>
    <x v="1"/>
    <s v="F"/>
    <s v="V01-Y98"/>
    <n v="15"/>
    <x v="6"/>
  </r>
  <r>
    <x v="1"/>
    <s v="75-84"/>
    <x v="1"/>
    <s v="M"/>
    <s v="A00-B99"/>
    <n v="18"/>
    <x v="0"/>
  </r>
  <r>
    <x v="1"/>
    <s v="75-84"/>
    <x v="1"/>
    <s v="M"/>
    <s v="C00-D48"/>
    <n v="138"/>
    <x v="1"/>
  </r>
  <r>
    <x v="1"/>
    <s v="75-84"/>
    <x v="1"/>
    <s v="M"/>
    <s v="D50-D89"/>
    <n v="2"/>
    <x v="5"/>
  </r>
  <r>
    <x v="1"/>
    <s v="75-84"/>
    <x v="1"/>
    <s v="M"/>
    <s v="E00-E90"/>
    <n v="28"/>
    <x v="2"/>
  </r>
  <r>
    <x v="1"/>
    <s v="75-84"/>
    <x v="1"/>
    <s v="M"/>
    <s v="F00-F99"/>
    <n v="6"/>
    <x v="10"/>
  </r>
  <r>
    <x v="1"/>
    <s v="75-84"/>
    <x v="1"/>
    <s v="M"/>
    <s v="G00-G99"/>
    <n v="28"/>
    <x v="3"/>
  </r>
  <r>
    <x v="1"/>
    <s v="75-84"/>
    <x v="1"/>
    <s v="M"/>
    <s v="I00-I99"/>
    <n v="162"/>
    <x v="8"/>
  </r>
  <r>
    <x v="1"/>
    <s v="75-84"/>
    <x v="1"/>
    <s v="M"/>
    <s v="J00-J99"/>
    <n v="86"/>
    <x v="4"/>
  </r>
  <r>
    <x v="1"/>
    <s v="75-84"/>
    <x v="1"/>
    <s v="M"/>
    <s v="K00-K93"/>
    <n v="29"/>
    <x v="9"/>
  </r>
  <r>
    <x v="1"/>
    <s v="75-84"/>
    <x v="1"/>
    <s v="M"/>
    <s v="M00-M99"/>
    <n v="1"/>
    <x v="5"/>
  </r>
  <r>
    <x v="1"/>
    <s v="75-84"/>
    <x v="1"/>
    <s v="M"/>
    <s v="N00-N99"/>
    <n v="10"/>
    <x v="11"/>
  </r>
  <r>
    <x v="1"/>
    <s v="75-84"/>
    <x v="1"/>
    <s v="M"/>
    <s v="R00-R99"/>
    <n v="14"/>
    <x v="5"/>
  </r>
  <r>
    <x v="1"/>
    <s v="75-84"/>
    <x v="1"/>
    <s v="M"/>
    <s v="V01-Y98"/>
    <n v="28"/>
    <x v="6"/>
  </r>
  <r>
    <x v="1"/>
    <s v="85+"/>
    <x v="1"/>
    <s v="F"/>
    <s v="A00-B99"/>
    <n v="19"/>
    <x v="0"/>
  </r>
  <r>
    <x v="1"/>
    <s v="85+"/>
    <x v="1"/>
    <s v="F"/>
    <s v="C00-D48"/>
    <n v="83"/>
    <x v="1"/>
  </r>
  <r>
    <x v="1"/>
    <s v="85+"/>
    <x v="1"/>
    <s v="F"/>
    <s v="D50-D89"/>
    <n v="3"/>
    <x v="5"/>
  </r>
  <r>
    <x v="1"/>
    <s v="85+"/>
    <x v="1"/>
    <s v="F"/>
    <s v="E00-E90"/>
    <n v="29"/>
    <x v="2"/>
  </r>
  <r>
    <x v="1"/>
    <s v="85+"/>
    <x v="1"/>
    <s v="F"/>
    <s v="F00-F99"/>
    <n v="23"/>
    <x v="10"/>
  </r>
  <r>
    <x v="1"/>
    <s v="85+"/>
    <x v="1"/>
    <s v="F"/>
    <s v="G00-G99"/>
    <n v="46"/>
    <x v="3"/>
  </r>
  <r>
    <x v="1"/>
    <s v="85+"/>
    <x v="1"/>
    <s v="F"/>
    <s v="I00-I99"/>
    <n v="261"/>
    <x v="8"/>
  </r>
  <r>
    <x v="1"/>
    <s v="85+"/>
    <x v="1"/>
    <s v="F"/>
    <s v="J00-J99"/>
    <n v="54"/>
    <x v="4"/>
  </r>
  <r>
    <x v="1"/>
    <s v="85+"/>
    <x v="1"/>
    <s v="F"/>
    <s v="K00-K93"/>
    <n v="40"/>
    <x v="9"/>
  </r>
  <r>
    <x v="1"/>
    <s v="85+"/>
    <x v="1"/>
    <s v="F"/>
    <s v="L00-L99"/>
    <n v="4"/>
    <x v="5"/>
  </r>
  <r>
    <x v="1"/>
    <s v="85+"/>
    <x v="1"/>
    <s v="F"/>
    <s v="M00-M99"/>
    <n v="6"/>
    <x v="5"/>
  </r>
  <r>
    <x v="1"/>
    <s v="85+"/>
    <x v="1"/>
    <s v="F"/>
    <s v="N00-N99"/>
    <n v="36"/>
    <x v="11"/>
  </r>
  <r>
    <x v="1"/>
    <s v="85+"/>
    <x v="1"/>
    <s v="F"/>
    <s v="R00-R99"/>
    <n v="41"/>
    <x v="5"/>
  </r>
  <r>
    <x v="1"/>
    <s v="85+"/>
    <x v="1"/>
    <s v="F"/>
    <s v="V01-Y98"/>
    <n v="29"/>
    <x v="6"/>
  </r>
  <r>
    <x v="1"/>
    <s v="85+"/>
    <x v="1"/>
    <s v="M"/>
    <s v="A00-B99"/>
    <n v="8"/>
    <x v="0"/>
  </r>
  <r>
    <x v="1"/>
    <s v="85+"/>
    <x v="1"/>
    <s v="M"/>
    <s v="C00-D48"/>
    <n v="71"/>
    <x v="1"/>
  </r>
  <r>
    <x v="1"/>
    <s v="85+"/>
    <x v="1"/>
    <s v="M"/>
    <s v="D50-D89"/>
    <n v="2"/>
    <x v="5"/>
  </r>
  <r>
    <x v="1"/>
    <s v="85+"/>
    <x v="1"/>
    <s v="M"/>
    <s v="E00-E90"/>
    <n v="7"/>
    <x v="2"/>
  </r>
  <r>
    <x v="1"/>
    <s v="85+"/>
    <x v="1"/>
    <s v="M"/>
    <s v="F00-F99"/>
    <n v="19"/>
    <x v="10"/>
  </r>
  <r>
    <x v="1"/>
    <s v="85+"/>
    <x v="1"/>
    <s v="M"/>
    <s v="G00-G99"/>
    <n v="16"/>
    <x v="3"/>
  </r>
  <r>
    <x v="1"/>
    <s v="85+"/>
    <x v="1"/>
    <s v="M"/>
    <s v="I00-I99"/>
    <n v="114"/>
    <x v="8"/>
  </r>
  <r>
    <x v="1"/>
    <s v="85+"/>
    <x v="1"/>
    <s v="M"/>
    <s v="J00-J99"/>
    <n v="58"/>
    <x v="4"/>
  </r>
  <r>
    <x v="1"/>
    <s v="85+"/>
    <x v="1"/>
    <s v="M"/>
    <s v="K00-K93"/>
    <n v="12"/>
    <x v="9"/>
  </r>
  <r>
    <x v="1"/>
    <s v="85+"/>
    <x v="1"/>
    <s v="M"/>
    <s v="L00-L99"/>
    <n v="3"/>
    <x v="5"/>
  </r>
  <r>
    <x v="1"/>
    <s v="85+"/>
    <x v="1"/>
    <s v="M"/>
    <s v="M00-M99"/>
    <n v="4"/>
    <x v="5"/>
  </r>
  <r>
    <x v="1"/>
    <s v="85+"/>
    <x v="1"/>
    <s v="M"/>
    <s v="N00-N99"/>
    <n v="12"/>
    <x v="11"/>
  </r>
  <r>
    <x v="1"/>
    <s v="85+"/>
    <x v="1"/>
    <s v="M"/>
    <s v="R00-R99"/>
    <n v="9"/>
    <x v="5"/>
  </r>
  <r>
    <x v="1"/>
    <s v="85+"/>
    <x v="1"/>
    <s v="M"/>
    <s v="V01-Y98"/>
    <n v="8"/>
    <x v="6"/>
  </r>
  <r>
    <x v="2"/>
    <s v="0-24"/>
    <x v="0"/>
    <s v="F"/>
    <s v="C00-D48"/>
    <n v="1"/>
    <x v="1"/>
  </r>
  <r>
    <x v="2"/>
    <s v="0-24"/>
    <x v="0"/>
    <s v="F"/>
    <s v="E00-E90"/>
    <n v="1"/>
    <x v="2"/>
  </r>
  <r>
    <x v="2"/>
    <s v="0-24"/>
    <x v="0"/>
    <s v="F"/>
    <s v="I00-I99"/>
    <n v="1"/>
    <x v="8"/>
  </r>
  <r>
    <x v="2"/>
    <s v="0-24"/>
    <x v="0"/>
    <s v="F"/>
    <s v="J00-J99"/>
    <n v="1"/>
    <x v="4"/>
  </r>
  <r>
    <x v="2"/>
    <s v="0-24"/>
    <x v="0"/>
    <s v="F"/>
    <s v="M00-M99"/>
    <n v="1"/>
    <x v="5"/>
  </r>
  <r>
    <x v="2"/>
    <s v="0-24"/>
    <x v="0"/>
    <s v="F"/>
    <s v="P00-P96"/>
    <n v="3"/>
    <x v="5"/>
  </r>
  <r>
    <x v="2"/>
    <s v="0-24"/>
    <x v="0"/>
    <s v="F"/>
    <s v="Q00-Q99"/>
    <n v="1"/>
    <x v="5"/>
  </r>
  <r>
    <x v="2"/>
    <s v="0-24"/>
    <x v="0"/>
    <s v="F"/>
    <s v="R00-R99"/>
    <n v="1"/>
    <x v="5"/>
  </r>
  <r>
    <x v="2"/>
    <s v="0-24"/>
    <x v="0"/>
    <s v="F"/>
    <s v="V01-Y98"/>
    <n v="4"/>
    <x v="6"/>
  </r>
  <r>
    <x v="2"/>
    <s v="0-24"/>
    <x v="0"/>
    <s v="M"/>
    <s v="A00-B99"/>
    <n v="2"/>
    <x v="0"/>
  </r>
  <r>
    <x v="2"/>
    <s v="0-24"/>
    <x v="0"/>
    <s v="M"/>
    <s v="C00-D48"/>
    <n v="2"/>
    <x v="1"/>
  </r>
  <r>
    <x v="2"/>
    <s v="0-24"/>
    <x v="0"/>
    <s v="M"/>
    <s v="E00-E90"/>
    <n v="1"/>
    <x v="2"/>
  </r>
  <r>
    <x v="2"/>
    <s v="0-24"/>
    <x v="0"/>
    <s v="M"/>
    <s v="G00-G99"/>
    <n v="1"/>
    <x v="3"/>
  </r>
  <r>
    <x v="2"/>
    <s v="0-24"/>
    <x v="0"/>
    <s v="M"/>
    <s v="I00-I99"/>
    <n v="2"/>
    <x v="8"/>
  </r>
  <r>
    <x v="2"/>
    <s v="0-24"/>
    <x v="0"/>
    <s v="M"/>
    <s v="P00-P96"/>
    <n v="6"/>
    <x v="5"/>
  </r>
  <r>
    <x v="2"/>
    <s v="0-24"/>
    <x v="0"/>
    <s v="M"/>
    <s v="Q00-Q99"/>
    <n v="4"/>
    <x v="5"/>
  </r>
  <r>
    <x v="2"/>
    <s v="0-24"/>
    <x v="0"/>
    <s v="M"/>
    <s v="R00-R99"/>
    <n v="1"/>
    <x v="5"/>
  </r>
  <r>
    <x v="2"/>
    <s v="0-24"/>
    <x v="0"/>
    <s v="M"/>
    <s v="V01-Y98"/>
    <n v="12"/>
    <x v="6"/>
  </r>
  <r>
    <x v="2"/>
    <s v="25-44"/>
    <x v="0"/>
    <s v="F"/>
    <s v="C00-D48"/>
    <n v="7"/>
    <x v="1"/>
  </r>
  <r>
    <x v="2"/>
    <s v="25-44"/>
    <x v="0"/>
    <s v="F"/>
    <s v="I00-I99"/>
    <n v="3"/>
    <x v="8"/>
  </r>
  <r>
    <x v="2"/>
    <s v="25-44"/>
    <x v="0"/>
    <s v="F"/>
    <s v="K00-K93"/>
    <n v="2"/>
    <x v="9"/>
  </r>
  <r>
    <x v="2"/>
    <s v="25-44"/>
    <x v="0"/>
    <s v="F"/>
    <s v="R00-R99"/>
    <n v="4"/>
    <x v="5"/>
  </r>
  <r>
    <x v="2"/>
    <s v="25-44"/>
    <x v="0"/>
    <s v="F"/>
    <s v="V01-Y98"/>
    <n v="5"/>
    <x v="6"/>
  </r>
  <r>
    <x v="2"/>
    <s v="25-44"/>
    <x v="0"/>
    <s v="M"/>
    <s v="A00-B99"/>
    <n v="1"/>
    <x v="0"/>
  </r>
  <r>
    <x v="2"/>
    <s v="25-44"/>
    <x v="0"/>
    <s v="M"/>
    <s v="C00-D48"/>
    <n v="10"/>
    <x v="1"/>
  </r>
  <r>
    <x v="2"/>
    <s v="25-44"/>
    <x v="0"/>
    <s v="M"/>
    <s v="E00-E90"/>
    <n v="1"/>
    <x v="2"/>
  </r>
  <r>
    <x v="2"/>
    <s v="25-44"/>
    <x v="0"/>
    <s v="M"/>
    <s v="F00-F99"/>
    <n v="3"/>
    <x v="10"/>
  </r>
  <r>
    <x v="2"/>
    <s v="25-44"/>
    <x v="0"/>
    <s v="M"/>
    <s v="G00-G99"/>
    <n v="1"/>
    <x v="3"/>
  </r>
  <r>
    <x v="2"/>
    <s v="25-44"/>
    <x v="0"/>
    <s v="M"/>
    <s v="I00-I99"/>
    <n v="10"/>
    <x v="8"/>
  </r>
  <r>
    <x v="2"/>
    <s v="25-44"/>
    <x v="0"/>
    <s v="M"/>
    <s v="K00-K93"/>
    <n v="5"/>
    <x v="9"/>
  </r>
  <r>
    <x v="2"/>
    <s v="25-44"/>
    <x v="0"/>
    <s v="M"/>
    <s v="R00-R99"/>
    <n v="3"/>
    <x v="5"/>
  </r>
  <r>
    <x v="2"/>
    <s v="25-44"/>
    <x v="0"/>
    <s v="M"/>
    <s v="V01-Y98"/>
    <n v="30"/>
    <x v="6"/>
  </r>
  <r>
    <x v="2"/>
    <s v="45-64"/>
    <x v="0"/>
    <s v="F"/>
    <s v="A00-B99"/>
    <n v="1"/>
    <x v="0"/>
  </r>
  <r>
    <x v="2"/>
    <s v="45-64"/>
    <x v="0"/>
    <s v="F"/>
    <s v="C00-D48"/>
    <n v="92"/>
    <x v="1"/>
  </r>
  <r>
    <x v="2"/>
    <s v="45-64"/>
    <x v="0"/>
    <s v="F"/>
    <s v="D50-D89"/>
    <n v="2"/>
    <x v="5"/>
  </r>
  <r>
    <x v="2"/>
    <s v="45-64"/>
    <x v="0"/>
    <s v="F"/>
    <s v="E00-E90"/>
    <n v="2"/>
    <x v="2"/>
  </r>
  <r>
    <x v="2"/>
    <s v="45-64"/>
    <x v="0"/>
    <s v="F"/>
    <s v="F00-F99"/>
    <n v="3"/>
    <x v="10"/>
  </r>
  <r>
    <x v="2"/>
    <s v="45-64"/>
    <x v="0"/>
    <s v="F"/>
    <s v="G00-G99"/>
    <n v="4"/>
    <x v="3"/>
  </r>
  <r>
    <x v="2"/>
    <s v="45-64"/>
    <x v="0"/>
    <s v="F"/>
    <s v="I00-I99"/>
    <n v="25"/>
    <x v="8"/>
  </r>
  <r>
    <x v="2"/>
    <s v="45-64"/>
    <x v="0"/>
    <s v="F"/>
    <s v="J00-J99"/>
    <n v="13"/>
    <x v="4"/>
  </r>
  <r>
    <x v="2"/>
    <s v="45-64"/>
    <x v="0"/>
    <s v="F"/>
    <s v="K00-K93"/>
    <n v="16"/>
    <x v="9"/>
  </r>
  <r>
    <x v="2"/>
    <s v="45-64"/>
    <x v="0"/>
    <s v="F"/>
    <s v="M00-M99"/>
    <n v="1"/>
    <x v="5"/>
  </r>
  <r>
    <x v="2"/>
    <s v="45-64"/>
    <x v="0"/>
    <s v="F"/>
    <s v="N00-N99"/>
    <n v="3"/>
    <x v="11"/>
  </r>
  <r>
    <x v="2"/>
    <s v="45-64"/>
    <x v="0"/>
    <s v="F"/>
    <s v="R00-R99"/>
    <n v="5"/>
    <x v="5"/>
  </r>
  <r>
    <x v="2"/>
    <s v="45-64"/>
    <x v="0"/>
    <s v="F"/>
    <s v="V01-Y98"/>
    <n v="22"/>
    <x v="6"/>
  </r>
  <r>
    <x v="2"/>
    <s v="45-64"/>
    <x v="0"/>
    <s v="M"/>
    <s v="A00-B99"/>
    <n v="6"/>
    <x v="0"/>
  </r>
  <r>
    <x v="2"/>
    <s v="45-64"/>
    <x v="0"/>
    <s v="M"/>
    <s v="C00-D48"/>
    <n v="120"/>
    <x v="1"/>
  </r>
  <r>
    <x v="2"/>
    <s v="45-64"/>
    <x v="0"/>
    <s v="M"/>
    <s v="E00-E90"/>
    <n v="9"/>
    <x v="2"/>
  </r>
  <r>
    <x v="2"/>
    <s v="45-64"/>
    <x v="0"/>
    <s v="M"/>
    <s v="F00-F99"/>
    <n v="15"/>
    <x v="10"/>
  </r>
  <r>
    <x v="2"/>
    <s v="45-64"/>
    <x v="0"/>
    <s v="M"/>
    <s v="G00-G99"/>
    <n v="6"/>
    <x v="3"/>
  </r>
  <r>
    <x v="2"/>
    <s v="45-64"/>
    <x v="0"/>
    <s v="M"/>
    <s v="I00-I99"/>
    <n v="68"/>
    <x v="8"/>
  </r>
  <r>
    <x v="2"/>
    <s v="45-64"/>
    <x v="0"/>
    <s v="M"/>
    <s v="J00-J99"/>
    <n v="28"/>
    <x v="4"/>
  </r>
  <r>
    <x v="2"/>
    <s v="45-64"/>
    <x v="0"/>
    <s v="M"/>
    <s v="K00-K93"/>
    <n v="27"/>
    <x v="9"/>
  </r>
  <r>
    <x v="2"/>
    <s v="45-64"/>
    <x v="0"/>
    <s v="M"/>
    <s v="M00-M99"/>
    <n v="1"/>
    <x v="5"/>
  </r>
  <r>
    <x v="2"/>
    <s v="45-64"/>
    <x v="0"/>
    <s v="M"/>
    <s v="N00-N99"/>
    <n v="3"/>
    <x v="11"/>
  </r>
  <r>
    <x v="2"/>
    <s v="45-64"/>
    <x v="0"/>
    <s v="M"/>
    <s v="Q00-Q99"/>
    <n v="1"/>
    <x v="5"/>
  </r>
  <r>
    <x v="2"/>
    <s v="45-64"/>
    <x v="0"/>
    <s v="M"/>
    <s v="R00-R99"/>
    <n v="23"/>
    <x v="5"/>
  </r>
  <r>
    <x v="2"/>
    <s v="45-64"/>
    <x v="0"/>
    <s v="M"/>
    <s v="V01-Y98"/>
    <n v="44"/>
    <x v="6"/>
  </r>
  <r>
    <x v="2"/>
    <s v="65-74"/>
    <x v="1"/>
    <s v="F"/>
    <s v="A00-B99"/>
    <n v="3"/>
    <x v="0"/>
  </r>
  <r>
    <x v="2"/>
    <s v="65-74"/>
    <x v="1"/>
    <s v="F"/>
    <s v="C00-D48"/>
    <n v="71"/>
    <x v="1"/>
  </r>
  <r>
    <x v="2"/>
    <s v="65-74"/>
    <x v="1"/>
    <s v="F"/>
    <s v="E00-E90"/>
    <n v="7"/>
    <x v="2"/>
  </r>
  <r>
    <x v="2"/>
    <s v="65-74"/>
    <x v="1"/>
    <s v="F"/>
    <s v="F00-F99"/>
    <n v="8"/>
    <x v="10"/>
  </r>
  <r>
    <x v="2"/>
    <s v="65-74"/>
    <x v="1"/>
    <s v="F"/>
    <s v="G00-G99"/>
    <n v="5"/>
    <x v="3"/>
  </r>
  <r>
    <x v="2"/>
    <s v="65-74"/>
    <x v="1"/>
    <s v="F"/>
    <s v="I00-I99"/>
    <n v="39"/>
    <x v="8"/>
  </r>
  <r>
    <x v="2"/>
    <s v="65-74"/>
    <x v="1"/>
    <s v="F"/>
    <s v="J00-J99"/>
    <n v="15"/>
    <x v="4"/>
  </r>
  <r>
    <x v="2"/>
    <s v="65-74"/>
    <x v="1"/>
    <s v="F"/>
    <s v="K00-K93"/>
    <n v="8"/>
    <x v="9"/>
  </r>
  <r>
    <x v="2"/>
    <s v="65-74"/>
    <x v="1"/>
    <s v="F"/>
    <s v="M00-M99"/>
    <n v="1"/>
    <x v="5"/>
  </r>
  <r>
    <x v="2"/>
    <s v="65-74"/>
    <x v="1"/>
    <s v="F"/>
    <s v="N00-N99"/>
    <n v="2"/>
    <x v="11"/>
  </r>
  <r>
    <x v="2"/>
    <s v="65-74"/>
    <x v="1"/>
    <s v="F"/>
    <s v="R00-R99"/>
    <n v="3"/>
    <x v="5"/>
  </r>
  <r>
    <x v="2"/>
    <s v="65-74"/>
    <x v="1"/>
    <s v="F"/>
    <s v="V01-Y98"/>
    <n v="7"/>
    <x v="6"/>
  </r>
  <r>
    <x v="2"/>
    <s v="65-74"/>
    <x v="1"/>
    <s v="M"/>
    <s v="A00-B99"/>
    <n v="5"/>
    <x v="0"/>
  </r>
  <r>
    <x v="2"/>
    <s v="65-74"/>
    <x v="1"/>
    <s v="M"/>
    <s v="C00-D48"/>
    <n v="122"/>
    <x v="1"/>
  </r>
  <r>
    <x v="2"/>
    <s v="65-74"/>
    <x v="1"/>
    <s v="M"/>
    <s v="D50-D89"/>
    <n v="1"/>
    <x v="5"/>
  </r>
  <r>
    <x v="2"/>
    <s v="65-74"/>
    <x v="1"/>
    <s v="M"/>
    <s v="E00-E90"/>
    <n v="6"/>
    <x v="2"/>
  </r>
  <r>
    <x v="2"/>
    <s v="65-74"/>
    <x v="1"/>
    <s v="M"/>
    <s v="F00-F99"/>
    <n v="2"/>
    <x v="10"/>
  </r>
  <r>
    <x v="2"/>
    <s v="65-74"/>
    <x v="1"/>
    <s v="M"/>
    <s v="G00-G99"/>
    <n v="5"/>
    <x v="3"/>
  </r>
  <r>
    <x v="2"/>
    <s v="65-74"/>
    <x v="1"/>
    <s v="M"/>
    <s v="I00-I99"/>
    <n v="90"/>
    <x v="8"/>
  </r>
  <r>
    <x v="2"/>
    <s v="65-74"/>
    <x v="1"/>
    <s v="M"/>
    <s v="J00-J99"/>
    <n v="33"/>
    <x v="4"/>
  </r>
  <r>
    <x v="2"/>
    <s v="65-74"/>
    <x v="1"/>
    <s v="M"/>
    <s v="K00-K93"/>
    <n v="12"/>
    <x v="9"/>
  </r>
  <r>
    <x v="2"/>
    <s v="65-74"/>
    <x v="1"/>
    <s v="M"/>
    <s v="M00-M99"/>
    <n v="1"/>
    <x v="5"/>
  </r>
  <r>
    <x v="2"/>
    <s v="65-74"/>
    <x v="1"/>
    <s v="M"/>
    <s v="N00-N99"/>
    <n v="8"/>
    <x v="11"/>
  </r>
  <r>
    <x v="2"/>
    <s v="65-74"/>
    <x v="1"/>
    <s v="M"/>
    <s v="R00-R99"/>
    <n v="17"/>
    <x v="5"/>
  </r>
  <r>
    <x v="2"/>
    <s v="65-74"/>
    <x v="1"/>
    <s v="M"/>
    <s v="V01-Y98"/>
    <n v="15"/>
    <x v="6"/>
  </r>
  <r>
    <x v="2"/>
    <s v="75-84"/>
    <x v="1"/>
    <s v="F"/>
    <s v="A00-B99"/>
    <n v="15"/>
    <x v="0"/>
  </r>
  <r>
    <x v="2"/>
    <s v="75-84"/>
    <x v="1"/>
    <s v="F"/>
    <s v="C00-D48"/>
    <n v="107"/>
    <x v="1"/>
  </r>
  <r>
    <x v="2"/>
    <s v="75-84"/>
    <x v="1"/>
    <s v="F"/>
    <s v="D50-D89"/>
    <n v="1"/>
    <x v="5"/>
  </r>
  <r>
    <x v="2"/>
    <s v="75-84"/>
    <x v="1"/>
    <s v="F"/>
    <s v="E00-E90"/>
    <n v="25"/>
    <x v="2"/>
  </r>
  <r>
    <x v="2"/>
    <s v="75-84"/>
    <x v="1"/>
    <s v="F"/>
    <s v="F00-F99"/>
    <n v="14"/>
    <x v="10"/>
  </r>
  <r>
    <x v="2"/>
    <s v="75-84"/>
    <x v="1"/>
    <s v="F"/>
    <s v="G00-G99"/>
    <n v="27"/>
    <x v="3"/>
  </r>
  <r>
    <x v="2"/>
    <s v="75-84"/>
    <x v="1"/>
    <s v="F"/>
    <s v="I00-I99"/>
    <n v="142"/>
    <x v="8"/>
  </r>
  <r>
    <x v="2"/>
    <s v="75-84"/>
    <x v="1"/>
    <s v="F"/>
    <s v="J00-J99"/>
    <n v="50"/>
    <x v="4"/>
  </r>
  <r>
    <x v="2"/>
    <s v="75-84"/>
    <x v="1"/>
    <s v="F"/>
    <s v="K00-K93"/>
    <n v="26"/>
    <x v="9"/>
  </r>
  <r>
    <x v="2"/>
    <s v="75-84"/>
    <x v="1"/>
    <s v="F"/>
    <s v="L00-L99"/>
    <n v="1"/>
    <x v="5"/>
  </r>
  <r>
    <x v="2"/>
    <s v="75-84"/>
    <x v="1"/>
    <s v="F"/>
    <s v="M00-M99"/>
    <n v="2"/>
    <x v="5"/>
  </r>
  <r>
    <x v="2"/>
    <s v="75-84"/>
    <x v="1"/>
    <s v="F"/>
    <s v="N00-N99"/>
    <n v="23"/>
    <x v="11"/>
  </r>
  <r>
    <x v="2"/>
    <s v="75-84"/>
    <x v="1"/>
    <s v="F"/>
    <s v="R00-R99"/>
    <n v="26"/>
    <x v="5"/>
  </r>
  <r>
    <x v="2"/>
    <s v="75-84"/>
    <x v="1"/>
    <s v="F"/>
    <s v="V01-Y98"/>
    <n v="27"/>
    <x v="6"/>
  </r>
  <r>
    <x v="2"/>
    <s v="75-84"/>
    <x v="1"/>
    <s v="M"/>
    <s v="A00-B99"/>
    <n v="10"/>
    <x v="0"/>
  </r>
  <r>
    <x v="2"/>
    <s v="75-84"/>
    <x v="1"/>
    <s v="M"/>
    <s v="C00-D48"/>
    <n v="142"/>
    <x v="1"/>
  </r>
  <r>
    <x v="2"/>
    <s v="75-84"/>
    <x v="1"/>
    <s v="M"/>
    <s v="D50-D89"/>
    <n v="3"/>
    <x v="5"/>
  </r>
  <r>
    <x v="2"/>
    <s v="75-84"/>
    <x v="1"/>
    <s v="M"/>
    <s v="E00-E90"/>
    <n v="15"/>
    <x v="2"/>
  </r>
  <r>
    <x v="2"/>
    <s v="75-84"/>
    <x v="1"/>
    <s v="M"/>
    <s v="F00-F99"/>
    <n v="12"/>
    <x v="10"/>
  </r>
  <r>
    <x v="2"/>
    <s v="75-84"/>
    <x v="1"/>
    <s v="M"/>
    <s v="G00-G99"/>
    <n v="30"/>
    <x v="3"/>
  </r>
  <r>
    <x v="2"/>
    <s v="75-84"/>
    <x v="1"/>
    <s v="M"/>
    <s v="I00-I99"/>
    <n v="138"/>
    <x v="8"/>
  </r>
  <r>
    <x v="2"/>
    <s v="75-84"/>
    <x v="1"/>
    <s v="M"/>
    <s v="J00-J99"/>
    <n v="63"/>
    <x v="4"/>
  </r>
  <r>
    <x v="2"/>
    <s v="75-84"/>
    <x v="1"/>
    <s v="M"/>
    <s v="K00-K93"/>
    <n v="14"/>
    <x v="9"/>
  </r>
  <r>
    <x v="2"/>
    <s v="75-84"/>
    <x v="1"/>
    <s v="M"/>
    <s v="M00-M99"/>
    <n v="4"/>
    <x v="5"/>
  </r>
  <r>
    <x v="2"/>
    <s v="75-84"/>
    <x v="1"/>
    <s v="M"/>
    <s v="N00-N99"/>
    <n v="11"/>
    <x v="11"/>
  </r>
  <r>
    <x v="2"/>
    <s v="75-84"/>
    <x v="1"/>
    <s v="M"/>
    <s v="R00-R99"/>
    <n v="12"/>
    <x v="5"/>
  </r>
  <r>
    <x v="2"/>
    <s v="75-84"/>
    <x v="1"/>
    <s v="M"/>
    <s v="V01-Y98"/>
    <n v="26"/>
    <x v="6"/>
  </r>
  <r>
    <x v="2"/>
    <s v="85+"/>
    <x v="1"/>
    <s v="F"/>
    <s v="A00-B99"/>
    <n v="12"/>
    <x v="0"/>
  </r>
  <r>
    <x v="2"/>
    <s v="85+"/>
    <x v="1"/>
    <s v="F"/>
    <s v="C00-D48"/>
    <n v="78"/>
    <x v="1"/>
  </r>
  <r>
    <x v="2"/>
    <s v="85+"/>
    <x v="1"/>
    <s v="F"/>
    <s v="D50-D89"/>
    <n v="3"/>
    <x v="5"/>
  </r>
  <r>
    <x v="2"/>
    <s v="85+"/>
    <x v="1"/>
    <s v="F"/>
    <s v="E00-E90"/>
    <n v="28"/>
    <x v="2"/>
  </r>
  <r>
    <x v="2"/>
    <s v="85+"/>
    <x v="1"/>
    <s v="F"/>
    <s v="F00-F99"/>
    <n v="37"/>
    <x v="10"/>
  </r>
  <r>
    <x v="2"/>
    <s v="85+"/>
    <x v="1"/>
    <s v="F"/>
    <s v="G00-G99"/>
    <n v="48"/>
    <x v="3"/>
  </r>
  <r>
    <x v="2"/>
    <s v="85+"/>
    <x v="1"/>
    <s v="F"/>
    <s v="I00-I99"/>
    <n v="284"/>
    <x v="8"/>
  </r>
  <r>
    <x v="2"/>
    <s v="85+"/>
    <x v="1"/>
    <s v="F"/>
    <s v="J00-J99"/>
    <n v="62"/>
    <x v="4"/>
  </r>
  <r>
    <x v="2"/>
    <s v="85+"/>
    <x v="1"/>
    <s v="F"/>
    <s v="K00-K93"/>
    <n v="22"/>
    <x v="9"/>
  </r>
  <r>
    <x v="2"/>
    <s v="85+"/>
    <x v="1"/>
    <s v="F"/>
    <s v="L00-L99"/>
    <n v="4"/>
    <x v="5"/>
  </r>
  <r>
    <x v="2"/>
    <s v="85+"/>
    <x v="1"/>
    <s v="F"/>
    <s v="M00-M99"/>
    <n v="5"/>
    <x v="5"/>
  </r>
  <r>
    <x v="2"/>
    <s v="85+"/>
    <x v="1"/>
    <s v="F"/>
    <s v="N00-N99"/>
    <n v="29"/>
    <x v="11"/>
  </r>
  <r>
    <x v="2"/>
    <s v="85+"/>
    <x v="1"/>
    <s v="F"/>
    <s v="Q00-Q99"/>
    <n v="1"/>
    <x v="5"/>
  </r>
  <r>
    <x v="2"/>
    <s v="85+"/>
    <x v="1"/>
    <s v="F"/>
    <s v="R00-R99"/>
    <n v="47"/>
    <x v="5"/>
  </r>
  <r>
    <x v="2"/>
    <s v="85+"/>
    <x v="1"/>
    <s v="F"/>
    <s v="V01-Y98"/>
    <n v="32"/>
    <x v="6"/>
  </r>
  <r>
    <x v="2"/>
    <s v="85+"/>
    <x v="1"/>
    <s v="M"/>
    <s v="A00-B99"/>
    <n v="10"/>
    <x v="0"/>
  </r>
  <r>
    <x v="2"/>
    <s v="85+"/>
    <x v="1"/>
    <s v="M"/>
    <s v="C00-D48"/>
    <n v="70"/>
    <x v="1"/>
  </r>
  <r>
    <x v="2"/>
    <s v="85+"/>
    <x v="1"/>
    <s v="M"/>
    <s v="D50-D89"/>
    <n v="1"/>
    <x v="5"/>
  </r>
  <r>
    <x v="2"/>
    <s v="85+"/>
    <x v="1"/>
    <s v="M"/>
    <s v="E00-E90"/>
    <n v="11"/>
    <x v="2"/>
  </r>
  <r>
    <x v="2"/>
    <s v="85+"/>
    <x v="1"/>
    <s v="M"/>
    <s v="F00-F99"/>
    <n v="12"/>
    <x v="10"/>
  </r>
  <r>
    <x v="2"/>
    <s v="85+"/>
    <x v="1"/>
    <s v="M"/>
    <s v="G00-G99"/>
    <n v="9"/>
    <x v="3"/>
  </r>
  <r>
    <x v="2"/>
    <s v="85+"/>
    <x v="1"/>
    <s v="M"/>
    <s v="I00-I99"/>
    <n v="121"/>
    <x v="8"/>
  </r>
  <r>
    <x v="2"/>
    <s v="85+"/>
    <x v="1"/>
    <s v="M"/>
    <s v="J00-J99"/>
    <n v="54"/>
    <x v="4"/>
  </r>
  <r>
    <x v="2"/>
    <s v="85+"/>
    <x v="1"/>
    <s v="M"/>
    <s v="K00-K93"/>
    <n v="16"/>
    <x v="9"/>
  </r>
  <r>
    <x v="2"/>
    <s v="85+"/>
    <x v="1"/>
    <s v="M"/>
    <s v="L00-L99"/>
    <n v="3"/>
    <x v="5"/>
  </r>
  <r>
    <x v="2"/>
    <s v="85+"/>
    <x v="1"/>
    <s v="M"/>
    <s v="M00-M99"/>
    <n v="1"/>
    <x v="5"/>
  </r>
  <r>
    <x v="2"/>
    <s v="85+"/>
    <x v="1"/>
    <s v="M"/>
    <s v="N00-N99"/>
    <n v="16"/>
    <x v="11"/>
  </r>
  <r>
    <x v="2"/>
    <s v="85+"/>
    <x v="1"/>
    <s v="M"/>
    <s v="R00-R99"/>
    <n v="19"/>
    <x v="5"/>
  </r>
  <r>
    <x v="2"/>
    <s v="85+"/>
    <x v="1"/>
    <s v="M"/>
    <s v="V01-Y98"/>
    <n v="17"/>
    <x v="6"/>
  </r>
  <r>
    <x v="3"/>
    <s v="0-24"/>
    <x v="0"/>
    <s v="F"/>
    <s v="A00-B99"/>
    <n v="2"/>
    <x v="0"/>
  </r>
  <r>
    <x v="3"/>
    <s v="0-24"/>
    <x v="0"/>
    <s v="F"/>
    <s v="C00-D48"/>
    <n v="1"/>
    <x v="1"/>
  </r>
  <r>
    <x v="3"/>
    <s v="0-24"/>
    <x v="0"/>
    <s v="F"/>
    <s v="G00-G99"/>
    <n v="1"/>
    <x v="3"/>
  </r>
  <r>
    <x v="3"/>
    <s v="0-24"/>
    <x v="0"/>
    <s v="F"/>
    <s v="P00-P96"/>
    <n v="2"/>
    <x v="5"/>
  </r>
  <r>
    <x v="3"/>
    <s v="0-24"/>
    <x v="0"/>
    <s v="F"/>
    <s v="R00-R99"/>
    <n v="3"/>
    <x v="5"/>
  </r>
  <r>
    <x v="3"/>
    <s v="0-24"/>
    <x v="0"/>
    <s v="F"/>
    <s v="V01-Y98"/>
    <n v="2"/>
    <x v="6"/>
  </r>
  <r>
    <x v="3"/>
    <s v="0-24"/>
    <x v="0"/>
    <s v="M"/>
    <s v="C00-D48"/>
    <n v="1"/>
    <x v="1"/>
  </r>
  <r>
    <x v="3"/>
    <s v="0-24"/>
    <x v="0"/>
    <s v="M"/>
    <s v="D50-D89"/>
    <n v="1"/>
    <x v="5"/>
  </r>
  <r>
    <x v="3"/>
    <s v="0-24"/>
    <x v="0"/>
    <s v="M"/>
    <s v="J00-J99"/>
    <n v="1"/>
    <x v="4"/>
  </r>
  <r>
    <x v="3"/>
    <s v="0-24"/>
    <x v="0"/>
    <s v="M"/>
    <s v="K00-K93"/>
    <n v="1"/>
    <x v="9"/>
  </r>
  <r>
    <x v="3"/>
    <s v="0-24"/>
    <x v="0"/>
    <s v="M"/>
    <s v="P00-P96"/>
    <n v="3"/>
    <x v="5"/>
  </r>
  <r>
    <x v="3"/>
    <s v="0-24"/>
    <x v="0"/>
    <s v="M"/>
    <s v="V01-Y98"/>
    <n v="8"/>
    <x v="6"/>
  </r>
  <r>
    <x v="3"/>
    <s v="25-44"/>
    <x v="0"/>
    <s v="F"/>
    <s v="C00-D48"/>
    <n v="8"/>
    <x v="1"/>
  </r>
  <r>
    <x v="3"/>
    <s v="25-44"/>
    <x v="0"/>
    <s v="F"/>
    <s v="G00-G99"/>
    <n v="1"/>
    <x v="3"/>
  </r>
  <r>
    <x v="3"/>
    <s v="25-44"/>
    <x v="0"/>
    <s v="F"/>
    <s v="I00-I99"/>
    <n v="4"/>
    <x v="8"/>
  </r>
  <r>
    <x v="3"/>
    <s v="25-44"/>
    <x v="0"/>
    <s v="F"/>
    <s v="J00-J99"/>
    <n v="2"/>
    <x v="4"/>
  </r>
  <r>
    <x v="3"/>
    <s v="25-44"/>
    <x v="0"/>
    <s v="F"/>
    <s v="K00-K93"/>
    <n v="2"/>
    <x v="9"/>
  </r>
  <r>
    <x v="3"/>
    <s v="25-44"/>
    <x v="0"/>
    <s v="F"/>
    <s v="R00-R99"/>
    <n v="3"/>
    <x v="5"/>
  </r>
  <r>
    <x v="3"/>
    <s v="25-44"/>
    <x v="0"/>
    <s v="F"/>
    <s v="V01-Y98"/>
    <n v="2"/>
    <x v="6"/>
  </r>
  <r>
    <x v="3"/>
    <s v="25-44"/>
    <x v="0"/>
    <s v="M"/>
    <s v="A00-B99"/>
    <n v="1"/>
    <x v="0"/>
  </r>
  <r>
    <x v="3"/>
    <s v="25-44"/>
    <x v="0"/>
    <s v="M"/>
    <s v="C00-D48"/>
    <n v="9"/>
    <x v="1"/>
  </r>
  <r>
    <x v="3"/>
    <s v="25-44"/>
    <x v="0"/>
    <s v="M"/>
    <s v="E00-E90"/>
    <n v="1"/>
    <x v="2"/>
  </r>
  <r>
    <x v="3"/>
    <s v="25-44"/>
    <x v="0"/>
    <s v="M"/>
    <s v="F00-F99"/>
    <n v="4"/>
    <x v="10"/>
  </r>
  <r>
    <x v="3"/>
    <s v="25-44"/>
    <x v="0"/>
    <s v="M"/>
    <s v="G00-G99"/>
    <n v="5"/>
    <x v="3"/>
  </r>
  <r>
    <x v="3"/>
    <s v="25-44"/>
    <x v="0"/>
    <s v="M"/>
    <s v="I00-I99"/>
    <n v="6"/>
    <x v="8"/>
  </r>
  <r>
    <x v="3"/>
    <s v="25-44"/>
    <x v="0"/>
    <s v="M"/>
    <s v="J00-J99"/>
    <n v="1"/>
    <x v="4"/>
  </r>
  <r>
    <x v="3"/>
    <s v="25-44"/>
    <x v="0"/>
    <s v="M"/>
    <s v="K00-K93"/>
    <n v="2"/>
    <x v="9"/>
  </r>
  <r>
    <x v="3"/>
    <s v="25-44"/>
    <x v="0"/>
    <s v="M"/>
    <s v="R00-R99"/>
    <n v="2"/>
    <x v="5"/>
  </r>
  <r>
    <x v="3"/>
    <s v="25-44"/>
    <x v="0"/>
    <s v="M"/>
    <s v="V01-Y98"/>
    <n v="31"/>
    <x v="6"/>
  </r>
  <r>
    <x v="3"/>
    <s v="45-64"/>
    <x v="0"/>
    <s v="F"/>
    <s v="A00-B99"/>
    <n v="4"/>
    <x v="0"/>
  </r>
  <r>
    <x v="3"/>
    <s v="45-64"/>
    <x v="0"/>
    <s v="F"/>
    <s v="C00-D48"/>
    <n v="87"/>
    <x v="1"/>
  </r>
  <r>
    <x v="3"/>
    <s v="45-64"/>
    <x v="0"/>
    <s v="F"/>
    <s v="D50-D89"/>
    <n v="1"/>
    <x v="5"/>
  </r>
  <r>
    <x v="3"/>
    <s v="45-64"/>
    <x v="0"/>
    <s v="F"/>
    <s v="E00-E90"/>
    <n v="3"/>
    <x v="2"/>
  </r>
  <r>
    <x v="3"/>
    <s v="45-64"/>
    <x v="0"/>
    <s v="F"/>
    <s v="F00-F99"/>
    <n v="7"/>
    <x v="10"/>
  </r>
  <r>
    <x v="3"/>
    <s v="45-64"/>
    <x v="0"/>
    <s v="F"/>
    <s v="G00-G99"/>
    <n v="1"/>
    <x v="3"/>
  </r>
  <r>
    <x v="3"/>
    <s v="45-64"/>
    <x v="0"/>
    <s v="F"/>
    <s v="I00-I99"/>
    <n v="32"/>
    <x v="8"/>
  </r>
  <r>
    <x v="3"/>
    <s v="45-64"/>
    <x v="0"/>
    <s v="F"/>
    <s v="J00-J99"/>
    <n v="9"/>
    <x v="4"/>
  </r>
  <r>
    <x v="3"/>
    <s v="45-64"/>
    <x v="0"/>
    <s v="F"/>
    <s v="K00-K93"/>
    <n v="14"/>
    <x v="9"/>
  </r>
  <r>
    <x v="3"/>
    <s v="45-64"/>
    <x v="0"/>
    <s v="F"/>
    <s v="M00-M99"/>
    <n v="2"/>
    <x v="5"/>
  </r>
  <r>
    <x v="3"/>
    <s v="45-64"/>
    <x v="0"/>
    <s v="F"/>
    <s v="N00-N99"/>
    <n v="2"/>
    <x v="11"/>
  </r>
  <r>
    <x v="3"/>
    <s v="45-64"/>
    <x v="0"/>
    <s v="F"/>
    <s v="Q00-Q99"/>
    <n v="2"/>
    <x v="5"/>
  </r>
  <r>
    <x v="3"/>
    <s v="45-64"/>
    <x v="0"/>
    <s v="F"/>
    <s v="R00-R99"/>
    <n v="11"/>
    <x v="5"/>
  </r>
  <r>
    <x v="3"/>
    <s v="45-64"/>
    <x v="0"/>
    <s v="F"/>
    <s v="V01-Y98"/>
    <n v="14"/>
    <x v="6"/>
  </r>
  <r>
    <x v="3"/>
    <s v="45-64"/>
    <x v="0"/>
    <s v="M"/>
    <s v="A00-B99"/>
    <n v="10"/>
    <x v="0"/>
  </r>
  <r>
    <x v="3"/>
    <s v="45-64"/>
    <x v="0"/>
    <s v="M"/>
    <s v="C00-D48"/>
    <n v="132"/>
    <x v="1"/>
  </r>
  <r>
    <x v="3"/>
    <s v="45-64"/>
    <x v="0"/>
    <s v="M"/>
    <s v="E00-E90"/>
    <n v="7"/>
    <x v="2"/>
  </r>
  <r>
    <x v="3"/>
    <s v="45-64"/>
    <x v="0"/>
    <s v="M"/>
    <s v="F00-F99"/>
    <n v="12"/>
    <x v="10"/>
  </r>
  <r>
    <x v="3"/>
    <s v="45-64"/>
    <x v="0"/>
    <s v="M"/>
    <s v="G00-G99"/>
    <n v="11"/>
    <x v="3"/>
  </r>
  <r>
    <x v="3"/>
    <s v="45-64"/>
    <x v="0"/>
    <s v="M"/>
    <s v="I00-I99"/>
    <n v="92"/>
    <x v="8"/>
  </r>
  <r>
    <x v="3"/>
    <s v="45-64"/>
    <x v="0"/>
    <s v="M"/>
    <s v="J00-J99"/>
    <n v="29"/>
    <x v="4"/>
  </r>
  <r>
    <x v="3"/>
    <s v="45-64"/>
    <x v="0"/>
    <s v="M"/>
    <s v="K00-K93"/>
    <n v="34"/>
    <x v="9"/>
  </r>
  <r>
    <x v="3"/>
    <s v="45-64"/>
    <x v="0"/>
    <s v="M"/>
    <s v="M00-M99"/>
    <n v="1"/>
    <x v="5"/>
  </r>
  <r>
    <x v="3"/>
    <s v="45-64"/>
    <x v="0"/>
    <s v="M"/>
    <s v="N00-N99"/>
    <n v="2"/>
    <x v="11"/>
  </r>
  <r>
    <x v="3"/>
    <s v="45-64"/>
    <x v="0"/>
    <s v="M"/>
    <s v="Q00-Q99"/>
    <n v="1"/>
    <x v="5"/>
  </r>
  <r>
    <x v="3"/>
    <s v="45-64"/>
    <x v="0"/>
    <s v="M"/>
    <s v="R00-R99"/>
    <n v="19"/>
    <x v="5"/>
  </r>
  <r>
    <x v="3"/>
    <s v="45-64"/>
    <x v="0"/>
    <s v="M"/>
    <s v="V01-Y98"/>
    <n v="46"/>
    <x v="6"/>
  </r>
  <r>
    <x v="3"/>
    <s v="65-74"/>
    <x v="1"/>
    <s v="F"/>
    <s v="A00-B99"/>
    <n v="2"/>
    <x v="0"/>
  </r>
  <r>
    <x v="3"/>
    <s v="65-74"/>
    <x v="1"/>
    <s v="F"/>
    <s v="C00-D48"/>
    <n v="74"/>
    <x v="1"/>
  </r>
  <r>
    <x v="3"/>
    <s v="65-74"/>
    <x v="1"/>
    <s v="F"/>
    <s v="D50-D89"/>
    <n v="2"/>
    <x v="5"/>
  </r>
  <r>
    <x v="3"/>
    <s v="65-74"/>
    <x v="1"/>
    <s v="F"/>
    <s v="E00-E90"/>
    <n v="6"/>
    <x v="2"/>
  </r>
  <r>
    <x v="3"/>
    <s v="65-74"/>
    <x v="1"/>
    <s v="F"/>
    <s v="G00-G99"/>
    <n v="9"/>
    <x v="3"/>
  </r>
  <r>
    <x v="3"/>
    <s v="65-74"/>
    <x v="1"/>
    <s v="F"/>
    <s v="I00-I99"/>
    <n v="53"/>
    <x v="8"/>
  </r>
  <r>
    <x v="3"/>
    <s v="65-74"/>
    <x v="1"/>
    <s v="F"/>
    <s v="J00-J99"/>
    <n v="22"/>
    <x v="4"/>
  </r>
  <r>
    <x v="3"/>
    <s v="65-74"/>
    <x v="1"/>
    <s v="F"/>
    <s v="K00-K93"/>
    <n v="11"/>
    <x v="9"/>
  </r>
  <r>
    <x v="3"/>
    <s v="65-74"/>
    <x v="1"/>
    <s v="F"/>
    <s v="M00-M99"/>
    <n v="2"/>
    <x v="5"/>
  </r>
  <r>
    <x v="3"/>
    <s v="65-74"/>
    <x v="1"/>
    <s v="F"/>
    <s v="N00-N99"/>
    <n v="6"/>
    <x v="11"/>
  </r>
  <r>
    <x v="3"/>
    <s v="65-74"/>
    <x v="1"/>
    <s v="F"/>
    <s v="R00-R99"/>
    <n v="8"/>
    <x v="5"/>
  </r>
  <r>
    <x v="3"/>
    <s v="65-74"/>
    <x v="1"/>
    <s v="F"/>
    <s v="V01-Y98"/>
    <n v="7"/>
    <x v="6"/>
  </r>
  <r>
    <x v="3"/>
    <s v="65-74"/>
    <x v="1"/>
    <s v="M"/>
    <s v="A00-B99"/>
    <n v="8"/>
    <x v="0"/>
  </r>
  <r>
    <x v="3"/>
    <s v="65-74"/>
    <x v="1"/>
    <s v="M"/>
    <s v="C00-D48"/>
    <n v="112"/>
    <x v="1"/>
  </r>
  <r>
    <x v="3"/>
    <s v="65-74"/>
    <x v="1"/>
    <s v="M"/>
    <s v="E00-E90"/>
    <n v="9"/>
    <x v="2"/>
  </r>
  <r>
    <x v="3"/>
    <s v="65-74"/>
    <x v="1"/>
    <s v="M"/>
    <s v="F00-F99"/>
    <n v="5"/>
    <x v="10"/>
  </r>
  <r>
    <x v="3"/>
    <s v="65-74"/>
    <x v="1"/>
    <s v="M"/>
    <s v="G00-G99"/>
    <n v="10"/>
    <x v="3"/>
  </r>
  <r>
    <x v="3"/>
    <s v="65-74"/>
    <x v="1"/>
    <s v="M"/>
    <s v="I00-I99"/>
    <n v="83"/>
    <x v="8"/>
  </r>
  <r>
    <x v="3"/>
    <s v="65-74"/>
    <x v="1"/>
    <s v="M"/>
    <s v="J00-J99"/>
    <n v="50"/>
    <x v="4"/>
  </r>
  <r>
    <x v="3"/>
    <s v="65-74"/>
    <x v="1"/>
    <s v="M"/>
    <s v="K00-K93"/>
    <n v="16"/>
    <x v="9"/>
  </r>
  <r>
    <x v="3"/>
    <s v="65-74"/>
    <x v="1"/>
    <s v="M"/>
    <s v="L00-L99"/>
    <n v="1"/>
    <x v="5"/>
  </r>
  <r>
    <x v="3"/>
    <s v="65-74"/>
    <x v="1"/>
    <s v="M"/>
    <s v="M00-M99"/>
    <n v="4"/>
    <x v="5"/>
  </r>
  <r>
    <x v="3"/>
    <s v="65-74"/>
    <x v="1"/>
    <s v="M"/>
    <s v="N00-N99"/>
    <n v="6"/>
    <x v="11"/>
  </r>
  <r>
    <x v="3"/>
    <s v="65-74"/>
    <x v="1"/>
    <s v="M"/>
    <s v="R00-R99"/>
    <n v="13"/>
    <x v="5"/>
  </r>
  <r>
    <x v="3"/>
    <s v="65-74"/>
    <x v="1"/>
    <s v="M"/>
    <s v="V01-Y98"/>
    <n v="21"/>
    <x v="6"/>
  </r>
  <r>
    <x v="3"/>
    <s v="75-84"/>
    <x v="1"/>
    <s v="F"/>
    <s v="A00-B99"/>
    <n v="16"/>
    <x v="0"/>
  </r>
  <r>
    <x v="3"/>
    <s v="75-84"/>
    <x v="1"/>
    <s v="F"/>
    <s v="C00-D48"/>
    <n v="105"/>
    <x v="1"/>
  </r>
  <r>
    <x v="3"/>
    <s v="75-84"/>
    <x v="1"/>
    <s v="F"/>
    <s v="E00-E90"/>
    <n v="16"/>
    <x v="2"/>
  </r>
  <r>
    <x v="3"/>
    <s v="75-84"/>
    <x v="1"/>
    <s v="F"/>
    <s v="F00-F99"/>
    <n v="20"/>
    <x v="10"/>
  </r>
  <r>
    <x v="3"/>
    <s v="75-84"/>
    <x v="1"/>
    <s v="F"/>
    <s v="G00-G99"/>
    <n v="35"/>
    <x v="3"/>
  </r>
  <r>
    <x v="3"/>
    <s v="75-84"/>
    <x v="1"/>
    <s v="F"/>
    <s v="I00-I99"/>
    <n v="155"/>
    <x v="8"/>
  </r>
  <r>
    <x v="3"/>
    <s v="75-84"/>
    <x v="1"/>
    <s v="F"/>
    <s v="J00-J99"/>
    <n v="65"/>
    <x v="4"/>
  </r>
  <r>
    <x v="3"/>
    <s v="75-84"/>
    <x v="1"/>
    <s v="F"/>
    <s v="K00-K93"/>
    <n v="22"/>
    <x v="9"/>
  </r>
  <r>
    <x v="3"/>
    <s v="75-84"/>
    <x v="1"/>
    <s v="F"/>
    <s v="L00-L99"/>
    <n v="1"/>
    <x v="5"/>
  </r>
  <r>
    <x v="3"/>
    <s v="75-84"/>
    <x v="1"/>
    <s v="F"/>
    <s v="M00-M99"/>
    <n v="6"/>
    <x v="5"/>
  </r>
  <r>
    <x v="3"/>
    <s v="75-84"/>
    <x v="1"/>
    <s v="F"/>
    <s v="N00-N99"/>
    <n v="16"/>
    <x v="11"/>
  </r>
  <r>
    <x v="3"/>
    <s v="75-84"/>
    <x v="1"/>
    <s v="F"/>
    <s v="R00-R99"/>
    <n v="21"/>
    <x v="5"/>
  </r>
  <r>
    <x v="3"/>
    <s v="75-84"/>
    <x v="1"/>
    <s v="F"/>
    <s v="V01-Y98"/>
    <n v="21"/>
    <x v="6"/>
  </r>
  <r>
    <x v="3"/>
    <s v="75-84"/>
    <x v="1"/>
    <s v="M"/>
    <s v="A00-B99"/>
    <n v="20"/>
    <x v="0"/>
  </r>
  <r>
    <x v="3"/>
    <s v="75-84"/>
    <x v="1"/>
    <s v="M"/>
    <s v="C00-D48"/>
    <n v="121"/>
    <x v="1"/>
  </r>
  <r>
    <x v="3"/>
    <s v="75-84"/>
    <x v="1"/>
    <s v="M"/>
    <s v="D50-D89"/>
    <n v="2"/>
    <x v="5"/>
  </r>
  <r>
    <x v="3"/>
    <s v="75-84"/>
    <x v="1"/>
    <s v="M"/>
    <s v="E00-E90"/>
    <n v="17"/>
    <x v="2"/>
  </r>
  <r>
    <x v="3"/>
    <s v="75-84"/>
    <x v="1"/>
    <s v="M"/>
    <s v="F00-F99"/>
    <n v="20"/>
    <x v="10"/>
  </r>
  <r>
    <x v="3"/>
    <s v="75-84"/>
    <x v="1"/>
    <s v="M"/>
    <s v="G00-G99"/>
    <n v="27"/>
    <x v="3"/>
  </r>
  <r>
    <x v="3"/>
    <s v="75-84"/>
    <x v="1"/>
    <s v="M"/>
    <s v="I00-I99"/>
    <n v="178"/>
    <x v="8"/>
  </r>
  <r>
    <x v="3"/>
    <s v="75-84"/>
    <x v="1"/>
    <s v="M"/>
    <s v="J00-J99"/>
    <n v="91"/>
    <x v="4"/>
  </r>
  <r>
    <x v="3"/>
    <s v="75-84"/>
    <x v="1"/>
    <s v="M"/>
    <s v="K00-K93"/>
    <n v="19"/>
    <x v="9"/>
  </r>
  <r>
    <x v="3"/>
    <s v="75-84"/>
    <x v="1"/>
    <s v="M"/>
    <s v="M00-M99"/>
    <n v="4"/>
    <x v="5"/>
  </r>
  <r>
    <x v="3"/>
    <s v="75-84"/>
    <x v="1"/>
    <s v="M"/>
    <s v="N00-N99"/>
    <n v="17"/>
    <x v="11"/>
  </r>
  <r>
    <x v="3"/>
    <s v="75-84"/>
    <x v="1"/>
    <s v="M"/>
    <s v="R00-R99"/>
    <n v="22"/>
    <x v="5"/>
  </r>
  <r>
    <x v="3"/>
    <s v="75-84"/>
    <x v="1"/>
    <s v="M"/>
    <s v="V01-Y98"/>
    <n v="35"/>
    <x v="6"/>
  </r>
  <r>
    <x v="3"/>
    <s v="85+"/>
    <x v="1"/>
    <s v="F"/>
    <s v="A00-B99"/>
    <n v="24"/>
    <x v="0"/>
  </r>
  <r>
    <x v="3"/>
    <s v="85+"/>
    <x v="1"/>
    <s v="F"/>
    <s v="C00-D48"/>
    <n v="84"/>
    <x v="1"/>
  </r>
  <r>
    <x v="3"/>
    <s v="85+"/>
    <x v="1"/>
    <s v="F"/>
    <s v="D50-D89"/>
    <n v="7"/>
    <x v="5"/>
  </r>
  <r>
    <x v="3"/>
    <s v="85+"/>
    <x v="1"/>
    <s v="F"/>
    <s v="E00-E90"/>
    <n v="34"/>
    <x v="2"/>
  </r>
  <r>
    <x v="3"/>
    <s v="85+"/>
    <x v="1"/>
    <s v="F"/>
    <s v="F00-F99"/>
    <n v="43"/>
    <x v="10"/>
  </r>
  <r>
    <x v="3"/>
    <s v="85+"/>
    <x v="1"/>
    <s v="F"/>
    <s v="G00-G99"/>
    <n v="66"/>
    <x v="3"/>
  </r>
  <r>
    <x v="3"/>
    <s v="85+"/>
    <x v="1"/>
    <s v="F"/>
    <s v="I00-I99"/>
    <n v="372"/>
    <x v="8"/>
  </r>
  <r>
    <x v="3"/>
    <s v="85+"/>
    <x v="1"/>
    <s v="F"/>
    <s v="J00-J99"/>
    <n v="120"/>
    <x v="4"/>
  </r>
  <r>
    <x v="3"/>
    <s v="85+"/>
    <x v="1"/>
    <s v="F"/>
    <s v="K00-K93"/>
    <n v="39"/>
    <x v="9"/>
  </r>
  <r>
    <x v="3"/>
    <s v="85+"/>
    <x v="1"/>
    <s v="F"/>
    <s v="L00-L99"/>
    <n v="4"/>
    <x v="5"/>
  </r>
  <r>
    <x v="3"/>
    <s v="85+"/>
    <x v="1"/>
    <s v="F"/>
    <s v="M00-M99"/>
    <n v="7"/>
    <x v="5"/>
  </r>
  <r>
    <x v="3"/>
    <s v="85+"/>
    <x v="1"/>
    <s v="F"/>
    <s v="N00-N99"/>
    <n v="33"/>
    <x v="11"/>
  </r>
  <r>
    <x v="3"/>
    <s v="85+"/>
    <x v="1"/>
    <s v="F"/>
    <s v="R00-R99"/>
    <n v="67"/>
    <x v="5"/>
  </r>
  <r>
    <x v="3"/>
    <s v="85+"/>
    <x v="1"/>
    <s v="F"/>
    <s v="V01-Y98"/>
    <n v="35"/>
    <x v="6"/>
  </r>
  <r>
    <x v="3"/>
    <s v="85+"/>
    <x v="1"/>
    <s v="M"/>
    <s v="A00-B99"/>
    <n v="15"/>
    <x v="0"/>
  </r>
  <r>
    <x v="3"/>
    <s v="85+"/>
    <x v="1"/>
    <s v="M"/>
    <s v="C00-D48"/>
    <n v="79"/>
    <x v="1"/>
  </r>
  <r>
    <x v="3"/>
    <s v="85+"/>
    <x v="1"/>
    <s v="M"/>
    <s v="E00-E90"/>
    <n v="14"/>
    <x v="2"/>
  </r>
  <r>
    <x v="3"/>
    <s v="85+"/>
    <x v="1"/>
    <s v="M"/>
    <s v="F00-F99"/>
    <n v="18"/>
    <x v="10"/>
  </r>
  <r>
    <x v="3"/>
    <s v="85+"/>
    <x v="1"/>
    <s v="M"/>
    <s v="G00-G99"/>
    <n v="23"/>
    <x v="3"/>
  </r>
  <r>
    <x v="3"/>
    <s v="85+"/>
    <x v="1"/>
    <s v="M"/>
    <s v="I00-I99"/>
    <n v="136"/>
    <x v="8"/>
  </r>
  <r>
    <x v="3"/>
    <s v="85+"/>
    <x v="1"/>
    <s v="M"/>
    <s v="J00-J99"/>
    <n v="74"/>
    <x v="4"/>
  </r>
  <r>
    <x v="3"/>
    <s v="85+"/>
    <x v="1"/>
    <s v="M"/>
    <s v="K00-K93"/>
    <n v="14"/>
    <x v="9"/>
  </r>
  <r>
    <x v="3"/>
    <s v="85+"/>
    <x v="1"/>
    <s v="M"/>
    <s v="L00-L99"/>
    <n v="1"/>
    <x v="5"/>
  </r>
  <r>
    <x v="3"/>
    <s v="85+"/>
    <x v="1"/>
    <s v="M"/>
    <s v="M00-M99"/>
    <n v="3"/>
    <x v="5"/>
  </r>
  <r>
    <x v="3"/>
    <s v="85+"/>
    <x v="1"/>
    <s v="M"/>
    <s v="N00-N99"/>
    <n v="16"/>
    <x v="11"/>
  </r>
  <r>
    <x v="3"/>
    <s v="85+"/>
    <x v="1"/>
    <s v="M"/>
    <s v="R00-R99"/>
    <n v="16"/>
    <x v="5"/>
  </r>
  <r>
    <x v="3"/>
    <s v="85+"/>
    <x v="1"/>
    <s v="M"/>
    <s v="V01-Y98"/>
    <n v="20"/>
    <x v="6"/>
  </r>
  <r>
    <x v="4"/>
    <s v="0-24"/>
    <x v="0"/>
    <s v="F"/>
    <s v="A00-B99"/>
    <n v="1"/>
    <x v="0"/>
  </r>
  <r>
    <x v="4"/>
    <s v="0-24"/>
    <x v="0"/>
    <s v="F"/>
    <s v="C00-D48"/>
    <n v="1"/>
    <x v="1"/>
  </r>
  <r>
    <x v="4"/>
    <s v="0-24"/>
    <x v="0"/>
    <s v="F"/>
    <s v="I00-I99"/>
    <n v="1"/>
    <x v="8"/>
  </r>
  <r>
    <x v="4"/>
    <s v="0-24"/>
    <x v="0"/>
    <s v="F"/>
    <s v="P00-P96"/>
    <n v="2"/>
    <x v="5"/>
  </r>
  <r>
    <x v="4"/>
    <s v="0-24"/>
    <x v="0"/>
    <s v="F"/>
    <s v="R00-R99"/>
    <n v="1"/>
    <x v="5"/>
  </r>
  <r>
    <x v="4"/>
    <s v="0-24"/>
    <x v="0"/>
    <s v="F"/>
    <s v="V01-Y98"/>
    <n v="6"/>
    <x v="6"/>
  </r>
  <r>
    <x v="4"/>
    <s v="0-24"/>
    <x v="0"/>
    <s v="M"/>
    <s v="C00-D48"/>
    <n v="2"/>
    <x v="1"/>
  </r>
  <r>
    <x v="4"/>
    <s v="0-24"/>
    <x v="0"/>
    <s v="M"/>
    <s v="G00-G99"/>
    <n v="1"/>
    <x v="3"/>
  </r>
  <r>
    <x v="4"/>
    <s v="0-24"/>
    <x v="0"/>
    <s v="M"/>
    <s v="P00-P96"/>
    <n v="8"/>
    <x v="5"/>
  </r>
  <r>
    <x v="4"/>
    <s v="0-24"/>
    <x v="0"/>
    <s v="M"/>
    <s v="R00-R99"/>
    <n v="3"/>
    <x v="5"/>
  </r>
  <r>
    <x v="4"/>
    <s v="0-24"/>
    <x v="0"/>
    <s v="M"/>
    <s v="V01-Y98"/>
    <n v="10"/>
    <x v="6"/>
  </r>
  <r>
    <x v="4"/>
    <s v="25-44"/>
    <x v="0"/>
    <s v="F"/>
    <s v="C00-D48"/>
    <n v="9"/>
    <x v="1"/>
  </r>
  <r>
    <x v="4"/>
    <s v="25-44"/>
    <x v="0"/>
    <s v="F"/>
    <s v="F00-F99"/>
    <n v="1"/>
    <x v="10"/>
  </r>
  <r>
    <x v="4"/>
    <s v="25-44"/>
    <x v="0"/>
    <s v="F"/>
    <s v="G00-G99"/>
    <n v="1"/>
    <x v="3"/>
  </r>
  <r>
    <x v="4"/>
    <s v="25-44"/>
    <x v="0"/>
    <s v="F"/>
    <s v="I00-I99"/>
    <n v="6"/>
    <x v="8"/>
  </r>
  <r>
    <x v="4"/>
    <s v="25-44"/>
    <x v="0"/>
    <s v="F"/>
    <s v="J00-J99"/>
    <n v="4"/>
    <x v="4"/>
  </r>
  <r>
    <x v="4"/>
    <s v="25-44"/>
    <x v="0"/>
    <s v="F"/>
    <s v="R00-R99"/>
    <n v="1"/>
    <x v="5"/>
  </r>
  <r>
    <x v="4"/>
    <s v="25-44"/>
    <x v="0"/>
    <s v="F"/>
    <s v="V01-Y98"/>
    <n v="12"/>
    <x v="6"/>
  </r>
  <r>
    <x v="4"/>
    <s v="25-44"/>
    <x v="0"/>
    <s v="M"/>
    <s v="A00-B99"/>
    <n v="1"/>
    <x v="0"/>
  </r>
  <r>
    <x v="4"/>
    <s v="25-44"/>
    <x v="0"/>
    <s v="M"/>
    <s v="C00-D48"/>
    <n v="5"/>
    <x v="1"/>
  </r>
  <r>
    <x v="4"/>
    <s v="25-44"/>
    <x v="0"/>
    <s v="M"/>
    <s v="G00-G99"/>
    <n v="2"/>
    <x v="3"/>
  </r>
  <r>
    <x v="4"/>
    <s v="25-44"/>
    <x v="0"/>
    <s v="M"/>
    <s v="I00-I99"/>
    <n v="6"/>
    <x v="8"/>
  </r>
  <r>
    <x v="4"/>
    <s v="25-44"/>
    <x v="0"/>
    <s v="M"/>
    <s v="J00-J99"/>
    <n v="4"/>
    <x v="4"/>
  </r>
  <r>
    <x v="4"/>
    <s v="25-44"/>
    <x v="0"/>
    <s v="M"/>
    <s v="K00-K93"/>
    <n v="6"/>
    <x v="9"/>
  </r>
  <r>
    <x v="4"/>
    <s v="25-44"/>
    <x v="0"/>
    <s v="M"/>
    <s v="N00-N99"/>
    <n v="1"/>
    <x v="11"/>
  </r>
  <r>
    <x v="4"/>
    <s v="25-44"/>
    <x v="0"/>
    <s v="M"/>
    <s v="R00-R99"/>
    <n v="4"/>
    <x v="5"/>
  </r>
  <r>
    <x v="4"/>
    <s v="25-44"/>
    <x v="0"/>
    <s v="M"/>
    <s v="V01-Y98"/>
    <n v="32"/>
    <x v="6"/>
  </r>
  <r>
    <x v="4"/>
    <s v="45-64"/>
    <x v="0"/>
    <s v="F"/>
    <s v="A00-B99"/>
    <n v="3"/>
    <x v="0"/>
  </r>
  <r>
    <x v="4"/>
    <s v="45-64"/>
    <x v="0"/>
    <s v="F"/>
    <s v="C00-D48"/>
    <n v="87"/>
    <x v="1"/>
  </r>
  <r>
    <x v="4"/>
    <s v="45-64"/>
    <x v="0"/>
    <s v="F"/>
    <s v="E00-E90"/>
    <n v="7"/>
    <x v="2"/>
  </r>
  <r>
    <x v="4"/>
    <s v="45-64"/>
    <x v="0"/>
    <s v="F"/>
    <s v="F00-F99"/>
    <n v="4"/>
    <x v="10"/>
  </r>
  <r>
    <x v="4"/>
    <s v="45-64"/>
    <x v="0"/>
    <s v="F"/>
    <s v="G00-G99"/>
    <n v="4"/>
    <x v="3"/>
  </r>
  <r>
    <x v="4"/>
    <s v="45-64"/>
    <x v="0"/>
    <s v="F"/>
    <s v="I00-I99"/>
    <n v="25"/>
    <x v="8"/>
  </r>
  <r>
    <x v="4"/>
    <s v="45-64"/>
    <x v="0"/>
    <s v="F"/>
    <s v="J00-J99"/>
    <n v="14"/>
    <x v="4"/>
  </r>
  <r>
    <x v="4"/>
    <s v="45-64"/>
    <x v="0"/>
    <s v="F"/>
    <s v="K00-K93"/>
    <n v="12"/>
    <x v="9"/>
  </r>
  <r>
    <x v="4"/>
    <s v="45-64"/>
    <x v="0"/>
    <s v="F"/>
    <s v="M00-M99"/>
    <n v="3"/>
    <x v="5"/>
  </r>
  <r>
    <x v="4"/>
    <s v="45-64"/>
    <x v="0"/>
    <s v="F"/>
    <s v="N00-N99"/>
    <n v="3"/>
    <x v="11"/>
  </r>
  <r>
    <x v="4"/>
    <s v="45-64"/>
    <x v="0"/>
    <s v="F"/>
    <s v="R00-R99"/>
    <n v="13"/>
    <x v="5"/>
  </r>
  <r>
    <x v="4"/>
    <s v="45-64"/>
    <x v="0"/>
    <s v="F"/>
    <s v="V01-Y98"/>
    <n v="22"/>
    <x v="6"/>
  </r>
  <r>
    <x v="4"/>
    <s v="45-64"/>
    <x v="0"/>
    <s v="M"/>
    <s v="A00-B99"/>
    <n v="9"/>
    <x v="0"/>
  </r>
  <r>
    <x v="4"/>
    <s v="45-64"/>
    <x v="0"/>
    <s v="M"/>
    <s v="C00-D48"/>
    <n v="126"/>
    <x v="1"/>
  </r>
  <r>
    <x v="4"/>
    <s v="45-64"/>
    <x v="0"/>
    <s v="M"/>
    <s v="E00-E90"/>
    <n v="6"/>
    <x v="2"/>
  </r>
  <r>
    <x v="4"/>
    <s v="45-64"/>
    <x v="0"/>
    <s v="M"/>
    <s v="F00-F99"/>
    <n v="10"/>
    <x v="10"/>
  </r>
  <r>
    <x v="4"/>
    <s v="45-64"/>
    <x v="0"/>
    <s v="M"/>
    <s v="G00-G99"/>
    <n v="7"/>
    <x v="3"/>
  </r>
  <r>
    <x v="4"/>
    <s v="45-64"/>
    <x v="0"/>
    <s v="M"/>
    <s v="I00-I99"/>
    <n v="77"/>
    <x v="8"/>
  </r>
  <r>
    <x v="4"/>
    <s v="45-64"/>
    <x v="0"/>
    <s v="M"/>
    <s v="J00-J99"/>
    <n v="25"/>
    <x v="4"/>
  </r>
  <r>
    <x v="4"/>
    <s v="45-64"/>
    <x v="0"/>
    <s v="M"/>
    <s v="K00-K93"/>
    <n v="28"/>
    <x v="9"/>
  </r>
  <r>
    <x v="4"/>
    <s v="45-64"/>
    <x v="0"/>
    <s v="M"/>
    <s v="L00-L99"/>
    <n v="1"/>
    <x v="5"/>
  </r>
  <r>
    <x v="4"/>
    <s v="45-64"/>
    <x v="0"/>
    <s v="M"/>
    <s v="M00-M99"/>
    <n v="2"/>
    <x v="5"/>
  </r>
  <r>
    <x v="4"/>
    <s v="45-64"/>
    <x v="0"/>
    <s v="M"/>
    <s v="N00-N99"/>
    <n v="2"/>
    <x v="11"/>
  </r>
  <r>
    <x v="4"/>
    <s v="45-64"/>
    <x v="0"/>
    <s v="M"/>
    <s v="Q00-Q99"/>
    <n v="1"/>
    <x v="5"/>
  </r>
  <r>
    <x v="4"/>
    <s v="45-64"/>
    <x v="0"/>
    <s v="M"/>
    <s v="R00-R99"/>
    <n v="19"/>
    <x v="5"/>
  </r>
  <r>
    <x v="4"/>
    <s v="45-64"/>
    <x v="0"/>
    <s v="M"/>
    <s v="V01-Y98"/>
    <n v="33"/>
    <x v="6"/>
  </r>
  <r>
    <x v="4"/>
    <s v="65-74"/>
    <x v="1"/>
    <s v="F"/>
    <s v="A00-B99"/>
    <n v="8"/>
    <x v="0"/>
  </r>
  <r>
    <x v="4"/>
    <s v="65-74"/>
    <x v="1"/>
    <s v="F"/>
    <s v="C00-D48"/>
    <n v="79"/>
    <x v="1"/>
  </r>
  <r>
    <x v="4"/>
    <s v="65-74"/>
    <x v="1"/>
    <s v="F"/>
    <s v="D50-D89"/>
    <n v="1"/>
    <x v="5"/>
  </r>
  <r>
    <x v="4"/>
    <s v="65-74"/>
    <x v="1"/>
    <s v="F"/>
    <s v="E00-E90"/>
    <n v="6"/>
    <x v="2"/>
  </r>
  <r>
    <x v="4"/>
    <s v="65-74"/>
    <x v="1"/>
    <s v="F"/>
    <s v="F00-F99"/>
    <n v="5"/>
    <x v="10"/>
  </r>
  <r>
    <x v="4"/>
    <s v="65-74"/>
    <x v="1"/>
    <s v="F"/>
    <s v="G00-G99"/>
    <n v="14"/>
    <x v="3"/>
  </r>
  <r>
    <x v="4"/>
    <s v="65-74"/>
    <x v="1"/>
    <s v="F"/>
    <s v="I00-I99"/>
    <n v="37"/>
    <x v="8"/>
  </r>
  <r>
    <x v="4"/>
    <s v="65-74"/>
    <x v="1"/>
    <s v="F"/>
    <s v="J00-J99"/>
    <n v="27"/>
    <x v="4"/>
  </r>
  <r>
    <x v="4"/>
    <s v="65-74"/>
    <x v="1"/>
    <s v="F"/>
    <s v="K00-K93"/>
    <n v="10"/>
    <x v="9"/>
  </r>
  <r>
    <x v="4"/>
    <s v="65-74"/>
    <x v="1"/>
    <s v="F"/>
    <s v="M00-M99"/>
    <n v="1"/>
    <x v="5"/>
  </r>
  <r>
    <x v="4"/>
    <s v="65-74"/>
    <x v="1"/>
    <s v="F"/>
    <s v="N00-N99"/>
    <n v="2"/>
    <x v="11"/>
  </r>
  <r>
    <x v="4"/>
    <s v="65-74"/>
    <x v="1"/>
    <s v="F"/>
    <s v="R00-R99"/>
    <n v="7"/>
    <x v="5"/>
  </r>
  <r>
    <x v="4"/>
    <s v="65-74"/>
    <x v="1"/>
    <s v="F"/>
    <s v="V01-Y98"/>
    <n v="12"/>
    <x v="6"/>
  </r>
  <r>
    <x v="4"/>
    <s v="65-74"/>
    <x v="1"/>
    <s v="M"/>
    <s v="A00-B99"/>
    <n v="16"/>
    <x v="0"/>
  </r>
  <r>
    <x v="4"/>
    <s v="65-74"/>
    <x v="1"/>
    <s v="M"/>
    <s v="C00-D48"/>
    <n v="122"/>
    <x v="1"/>
  </r>
  <r>
    <x v="4"/>
    <s v="65-74"/>
    <x v="1"/>
    <s v="M"/>
    <s v="D50-D89"/>
    <n v="1"/>
    <x v="5"/>
  </r>
  <r>
    <x v="4"/>
    <s v="65-74"/>
    <x v="1"/>
    <s v="M"/>
    <s v="E00-E90"/>
    <n v="8"/>
    <x v="2"/>
  </r>
  <r>
    <x v="4"/>
    <s v="65-74"/>
    <x v="1"/>
    <s v="M"/>
    <s v="F00-F99"/>
    <n v="4"/>
    <x v="10"/>
  </r>
  <r>
    <x v="4"/>
    <s v="65-74"/>
    <x v="1"/>
    <s v="M"/>
    <s v="G00-G99"/>
    <n v="15"/>
    <x v="3"/>
  </r>
  <r>
    <x v="4"/>
    <s v="65-74"/>
    <x v="1"/>
    <s v="M"/>
    <s v="I00-I99"/>
    <n v="81"/>
    <x v="8"/>
  </r>
  <r>
    <x v="4"/>
    <s v="65-74"/>
    <x v="1"/>
    <s v="M"/>
    <s v="J00-J99"/>
    <n v="45"/>
    <x v="4"/>
  </r>
  <r>
    <x v="4"/>
    <s v="65-74"/>
    <x v="1"/>
    <s v="M"/>
    <s v="K00-K93"/>
    <n v="22"/>
    <x v="9"/>
  </r>
  <r>
    <x v="4"/>
    <s v="65-74"/>
    <x v="1"/>
    <s v="M"/>
    <s v="N00-N99"/>
    <n v="4"/>
    <x v="11"/>
  </r>
  <r>
    <x v="4"/>
    <s v="65-74"/>
    <x v="1"/>
    <s v="M"/>
    <s v="R00-R99"/>
    <n v="17"/>
    <x v="5"/>
  </r>
  <r>
    <x v="4"/>
    <s v="65-74"/>
    <x v="1"/>
    <s v="M"/>
    <s v="V01-Y98"/>
    <n v="12"/>
    <x v="6"/>
  </r>
  <r>
    <x v="4"/>
    <s v="75-84"/>
    <x v="1"/>
    <s v="F"/>
    <s v="A00-B99"/>
    <n v="13"/>
    <x v="0"/>
  </r>
  <r>
    <x v="4"/>
    <s v="75-84"/>
    <x v="1"/>
    <s v="F"/>
    <s v="C00-D48"/>
    <n v="111"/>
    <x v="1"/>
  </r>
  <r>
    <x v="4"/>
    <s v="75-84"/>
    <x v="1"/>
    <s v="F"/>
    <s v="D50-D89"/>
    <n v="1"/>
    <x v="5"/>
  </r>
  <r>
    <x v="4"/>
    <s v="75-84"/>
    <x v="1"/>
    <s v="F"/>
    <s v="E00-E90"/>
    <n v="22"/>
    <x v="2"/>
  </r>
  <r>
    <x v="4"/>
    <s v="75-84"/>
    <x v="1"/>
    <s v="F"/>
    <s v="F00-F99"/>
    <n v="11"/>
    <x v="10"/>
  </r>
  <r>
    <x v="4"/>
    <s v="75-84"/>
    <x v="1"/>
    <s v="F"/>
    <s v="G00-G99"/>
    <n v="45"/>
    <x v="3"/>
  </r>
  <r>
    <x v="4"/>
    <s v="75-84"/>
    <x v="1"/>
    <s v="F"/>
    <s v="I00-I99"/>
    <n v="157"/>
    <x v="8"/>
  </r>
  <r>
    <x v="4"/>
    <s v="75-84"/>
    <x v="1"/>
    <s v="F"/>
    <s v="J00-J99"/>
    <n v="79"/>
    <x v="4"/>
  </r>
  <r>
    <x v="4"/>
    <s v="75-84"/>
    <x v="1"/>
    <s v="F"/>
    <s v="K00-K93"/>
    <n v="30"/>
    <x v="9"/>
  </r>
  <r>
    <x v="4"/>
    <s v="75-84"/>
    <x v="1"/>
    <s v="F"/>
    <s v="L00-L99"/>
    <n v="4"/>
    <x v="5"/>
  </r>
  <r>
    <x v="4"/>
    <s v="75-84"/>
    <x v="1"/>
    <s v="F"/>
    <s v="M00-M99"/>
    <n v="3"/>
    <x v="5"/>
  </r>
  <r>
    <x v="4"/>
    <s v="75-84"/>
    <x v="1"/>
    <s v="F"/>
    <s v="N00-N99"/>
    <n v="15"/>
    <x v="11"/>
  </r>
  <r>
    <x v="4"/>
    <s v="75-84"/>
    <x v="1"/>
    <s v="F"/>
    <s v="Q00-Q99"/>
    <n v="2"/>
    <x v="5"/>
  </r>
  <r>
    <x v="4"/>
    <s v="75-84"/>
    <x v="1"/>
    <s v="F"/>
    <s v="R00-R99"/>
    <n v="22"/>
    <x v="5"/>
  </r>
  <r>
    <x v="4"/>
    <s v="75-84"/>
    <x v="1"/>
    <s v="F"/>
    <s v="V01-Y98"/>
    <n v="31"/>
    <x v="6"/>
  </r>
  <r>
    <x v="4"/>
    <s v="75-84"/>
    <x v="1"/>
    <s v="M"/>
    <s v="A00-B99"/>
    <n v="24"/>
    <x v="0"/>
  </r>
  <r>
    <x v="4"/>
    <s v="75-84"/>
    <x v="1"/>
    <s v="M"/>
    <s v="C00-D48"/>
    <n v="160"/>
    <x v="1"/>
  </r>
  <r>
    <x v="4"/>
    <s v="75-84"/>
    <x v="1"/>
    <s v="M"/>
    <s v="D50-D89"/>
    <n v="1"/>
    <x v="5"/>
  </r>
  <r>
    <x v="4"/>
    <s v="75-84"/>
    <x v="1"/>
    <s v="M"/>
    <s v="E00-E90"/>
    <n v="11"/>
    <x v="2"/>
  </r>
  <r>
    <x v="4"/>
    <s v="75-84"/>
    <x v="1"/>
    <s v="M"/>
    <s v="F00-F99"/>
    <n v="16"/>
    <x v="10"/>
  </r>
  <r>
    <x v="4"/>
    <s v="75-84"/>
    <x v="1"/>
    <s v="M"/>
    <s v="G00-G99"/>
    <n v="30"/>
    <x v="3"/>
  </r>
  <r>
    <x v="4"/>
    <s v="75-84"/>
    <x v="1"/>
    <s v="M"/>
    <s v="I00-I99"/>
    <n v="147"/>
    <x v="8"/>
  </r>
  <r>
    <x v="4"/>
    <s v="75-84"/>
    <x v="1"/>
    <s v="M"/>
    <s v="J00-J99"/>
    <n v="90"/>
    <x v="4"/>
  </r>
  <r>
    <x v="4"/>
    <s v="75-84"/>
    <x v="1"/>
    <s v="M"/>
    <s v="K00-K93"/>
    <n v="22"/>
    <x v="9"/>
  </r>
  <r>
    <x v="4"/>
    <s v="75-84"/>
    <x v="1"/>
    <s v="M"/>
    <s v="M00-M99"/>
    <n v="2"/>
    <x v="5"/>
  </r>
  <r>
    <x v="4"/>
    <s v="75-84"/>
    <x v="1"/>
    <s v="M"/>
    <s v="N00-N99"/>
    <n v="14"/>
    <x v="11"/>
  </r>
  <r>
    <x v="4"/>
    <s v="75-84"/>
    <x v="1"/>
    <s v="M"/>
    <s v="R00-R99"/>
    <n v="16"/>
    <x v="5"/>
  </r>
  <r>
    <x v="4"/>
    <s v="75-84"/>
    <x v="1"/>
    <s v="M"/>
    <s v="V01-Y98"/>
    <n v="16"/>
    <x v="6"/>
  </r>
  <r>
    <x v="4"/>
    <s v="85+"/>
    <x v="1"/>
    <s v="F"/>
    <s v="A00-B99"/>
    <n v="33"/>
    <x v="0"/>
  </r>
  <r>
    <x v="4"/>
    <s v="85+"/>
    <x v="1"/>
    <s v="F"/>
    <s v="C00-D48"/>
    <n v="91"/>
    <x v="1"/>
  </r>
  <r>
    <x v="4"/>
    <s v="85+"/>
    <x v="1"/>
    <s v="F"/>
    <s v="D50-D89"/>
    <n v="7"/>
    <x v="5"/>
  </r>
  <r>
    <x v="4"/>
    <s v="85+"/>
    <x v="1"/>
    <s v="F"/>
    <s v="E00-E90"/>
    <n v="35"/>
    <x v="2"/>
  </r>
  <r>
    <x v="4"/>
    <s v="85+"/>
    <x v="1"/>
    <s v="F"/>
    <s v="F00-F99"/>
    <n v="53"/>
    <x v="10"/>
  </r>
  <r>
    <x v="4"/>
    <s v="85+"/>
    <x v="1"/>
    <s v="F"/>
    <s v="G00-G99"/>
    <n v="69"/>
    <x v="3"/>
  </r>
  <r>
    <x v="4"/>
    <s v="85+"/>
    <x v="1"/>
    <s v="F"/>
    <s v="I00-I99"/>
    <n v="365"/>
    <x v="8"/>
  </r>
  <r>
    <x v="4"/>
    <s v="85+"/>
    <x v="1"/>
    <s v="F"/>
    <s v="J00-J99"/>
    <n v="128"/>
    <x v="4"/>
  </r>
  <r>
    <x v="4"/>
    <s v="85+"/>
    <x v="1"/>
    <s v="F"/>
    <s v="K00-K93"/>
    <n v="39"/>
    <x v="9"/>
  </r>
  <r>
    <x v="4"/>
    <s v="85+"/>
    <x v="1"/>
    <s v="F"/>
    <s v="L00-L99"/>
    <n v="6"/>
    <x v="5"/>
  </r>
  <r>
    <x v="4"/>
    <s v="85+"/>
    <x v="1"/>
    <s v="F"/>
    <s v="M00-M99"/>
    <n v="9"/>
    <x v="5"/>
  </r>
  <r>
    <x v="4"/>
    <s v="85+"/>
    <x v="1"/>
    <s v="F"/>
    <s v="N00-N99"/>
    <n v="42"/>
    <x v="11"/>
  </r>
  <r>
    <x v="4"/>
    <s v="85+"/>
    <x v="1"/>
    <s v="F"/>
    <s v="R00-R99"/>
    <n v="58"/>
    <x v="5"/>
  </r>
  <r>
    <x v="4"/>
    <s v="85+"/>
    <x v="1"/>
    <s v="F"/>
    <s v="V01-Y98"/>
    <n v="52"/>
    <x v="6"/>
  </r>
  <r>
    <x v="4"/>
    <s v="85+"/>
    <x v="1"/>
    <s v="M"/>
    <s v="A00-B99"/>
    <n v="7"/>
    <x v="0"/>
  </r>
  <r>
    <x v="4"/>
    <s v="85+"/>
    <x v="1"/>
    <s v="M"/>
    <s v="C00-D48"/>
    <n v="69"/>
    <x v="1"/>
  </r>
  <r>
    <x v="4"/>
    <s v="85+"/>
    <x v="1"/>
    <s v="M"/>
    <s v="D50-D89"/>
    <n v="3"/>
    <x v="5"/>
  </r>
  <r>
    <x v="4"/>
    <s v="85+"/>
    <x v="1"/>
    <s v="M"/>
    <s v="E00-E90"/>
    <n v="10"/>
    <x v="2"/>
  </r>
  <r>
    <x v="4"/>
    <s v="85+"/>
    <x v="1"/>
    <s v="M"/>
    <s v="F00-F99"/>
    <n v="14"/>
    <x v="10"/>
  </r>
  <r>
    <x v="4"/>
    <s v="85+"/>
    <x v="1"/>
    <s v="M"/>
    <s v="G00-G99"/>
    <n v="22"/>
    <x v="3"/>
  </r>
  <r>
    <x v="4"/>
    <s v="85+"/>
    <x v="1"/>
    <s v="M"/>
    <s v="I00-I99"/>
    <n v="155"/>
    <x v="8"/>
  </r>
  <r>
    <x v="4"/>
    <s v="85+"/>
    <x v="1"/>
    <s v="M"/>
    <s v="J00-J99"/>
    <n v="78"/>
    <x v="4"/>
  </r>
  <r>
    <x v="4"/>
    <s v="85+"/>
    <x v="1"/>
    <s v="M"/>
    <s v="K00-K93"/>
    <n v="11"/>
    <x v="9"/>
  </r>
  <r>
    <x v="4"/>
    <s v="85+"/>
    <x v="1"/>
    <s v="M"/>
    <s v="N00-N99"/>
    <n v="14"/>
    <x v="11"/>
  </r>
  <r>
    <x v="4"/>
    <s v="85+"/>
    <x v="1"/>
    <s v="M"/>
    <s v="R00-R99"/>
    <n v="26"/>
    <x v="5"/>
  </r>
  <r>
    <x v="4"/>
    <s v="85+"/>
    <x v="1"/>
    <s v="M"/>
    <s v="V01-Y98"/>
    <n v="22"/>
    <x v="6"/>
  </r>
  <r>
    <x v="5"/>
    <s v="0-24"/>
    <x v="0"/>
    <s v="F"/>
    <s v="A00-B99"/>
    <n v="1"/>
    <x v="0"/>
  </r>
  <r>
    <x v="5"/>
    <s v="0-24"/>
    <x v="0"/>
    <s v="F"/>
    <s v="E00-E90"/>
    <n v="2"/>
    <x v="2"/>
  </r>
  <r>
    <x v="5"/>
    <s v="0-24"/>
    <x v="0"/>
    <s v="F"/>
    <s v="G00-G99"/>
    <n v="1"/>
    <x v="3"/>
  </r>
  <r>
    <x v="5"/>
    <s v="0-24"/>
    <x v="0"/>
    <s v="F"/>
    <s v="P00-P96"/>
    <n v="4"/>
    <x v="5"/>
  </r>
  <r>
    <x v="5"/>
    <s v="0-24"/>
    <x v="0"/>
    <s v="F"/>
    <s v="R00-R99"/>
    <n v="1"/>
    <x v="5"/>
  </r>
  <r>
    <x v="5"/>
    <s v="0-24"/>
    <x v="0"/>
    <s v="F"/>
    <s v="V01-Y98"/>
    <n v="3"/>
    <x v="6"/>
  </r>
  <r>
    <x v="5"/>
    <s v="0-24"/>
    <x v="0"/>
    <s v="M"/>
    <s v="A00-B99"/>
    <n v="4"/>
    <x v="0"/>
  </r>
  <r>
    <x v="5"/>
    <s v="0-24"/>
    <x v="0"/>
    <s v="M"/>
    <s v="C00-D48"/>
    <n v="8"/>
    <x v="1"/>
  </r>
  <r>
    <x v="5"/>
    <s v="0-24"/>
    <x v="0"/>
    <s v="M"/>
    <s v="G00-G99"/>
    <n v="2"/>
    <x v="3"/>
  </r>
  <r>
    <x v="5"/>
    <s v="0-24"/>
    <x v="0"/>
    <s v="M"/>
    <s v="J00-J99"/>
    <n v="2"/>
    <x v="4"/>
  </r>
  <r>
    <x v="5"/>
    <s v="0-24"/>
    <x v="0"/>
    <s v="M"/>
    <s v="P00-P96"/>
    <n v="5"/>
    <x v="5"/>
  </r>
  <r>
    <x v="5"/>
    <s v="0-24"/>
    <x v="0"/>
    <s v="M"/>
    <s v="R00-R99"/>
    <n v="3"/>
    <x v="5"/>
  </r>
  <r>
    <x v="5"/>
    <s v="0-24"/>
    <x v="0"/>
    <s v="M"/>
    <s v="V01-Y98"/>
    <n v="4"/>
    <x v="6"/>
  </r>
  <r>
    <x v="5"/>
    <s v="25-44"/>
    <x v="0"/>
    <s v="F"/>
    <s v="A00-B99"/>
    <n v="1"/>
    <x v="0"/>
  </r>
  <r>
    <x v="5"/>
    <s v="25-44"/>
    <x v="0"/>
    <s v="F"/>
    <s v="C00-D48"/>
    <n v="12"/>
    <x v="1"/>
  </r>
  <r>
    <x v="5"/>
    <s v="25-44"/>
    <x v="0"/>
    <s v="F"/>
    <s v="F00-F99"/>
    <n v="3"/>
    <x v="10"/>
  </r>
  <r>
    <x v="5"/>
    <s v="25-44"/>
    <x v="0"/>
    <s v="F"/>
    <s v="I00-I99"/>
    <n v="2"/>
    <x v="8"/>
  </r>
  <r>
    <x v="5"/>
    <s v="25-44"/>
    <x v="0"/>
    <s v="F"/>
    <s v="J00-J99"/>
    <n v="1"/>
    <x v="4"/>
  </r>
  <r>
    <x v="5"/>
    <s v="25-44"/>
    <x v="0"/>
    <s v="F"/>
    <s v="K00-K93"/>
    <n v="2"/>
    <x v="9"/>
  </r>
  <r>
    <x v="5"/>
    <s v="25-44"/>
    <x v="0"/>
    <s v="F"/>
    <s v="R00-R99"/>
    <n v="3"/>
    <x v="5"/>
  </r>
  <r>
    <x v="5"/>
    <s v="25-44"/>
    <x v="0"/>
    <s v="F"/>
    <s v="V01-Y98"/>
    <n v="6"/>
    <x v="6"/>
  </r>
  <r>
    <x v="5"/>
    <s v="25-44"/>
    <x v="0"/>
    <s v="M"/>
    <s v="C00-D48"/>
    <n v="6"/>
    <x v="1"/>
  </r>
  <r>
    <x v="5"/>
    <s v="25-44"/>
    <x v="0"/>
    <s v="M"/>
    <s v="E00-E90"/>
    <n v="1"/>
    <x v="2"/>
  </r>
  <r>
    <x v="5"/>
    <s v="25-44"/>
    <x v="0"/>
    <s v="M"/>
    <s v="F00-F99"/>
    <n v="4"/>
    <x v="10"/>
  </r>
  <r>
    <x v="5"/>
    <s v="25-44"/>
    <x v="0"/>
    <s v="M"/>
    <s v="I00-I99"/>
    <n v="3"/>
    <x v="8"/>
  </r>
  <r>
    <x v="5"/>
    <s v="25-44"/>
    <x v="0"/>
    <s v="M"/>
    <s v="K00-K93"/>
    <n v="1"/>
    <x v="9"/>
  </r>
  <r>
    <x v="5"/>
    <s v="25-44"/>
    <x v="0"/>
    <s v="M"/>
    <s v="N00-N99"/>
    <n v="1"/>
    <x v="11"/>
  </r>
  <r>
    <x v="5"/>
    <s v="25-44"/>
    <x v="0"/>
    <s v="M"/>
    <s v="R00-R99"/>
    <n v="6"/>
    <x v="5"/>
  </r>
  <r>
    <x v="5"/>
    <s v="25-44"/>
    <x v="0"/>
    <s v="M"/>
    <s v="V01-Y98"/>
    <n v="23"/>
    <x v="6"/>
  </r>
  <r>
    <x v="5"/>
    <s v="45-64"/>
    <x v="0"/>
    <s v="F"/>
    <s v="A00-B99"/>
    <n v="2"/>
    <x v="0"/>
  </r>
  <r>
    <x v="5"/>
    <s v="45-64"/>
    <x v="0"/>
    <s v="F"/>
    <s v="C00-D48"/>
    <n v="75"/>
    <x v="1"/>
  </r>
  <r>
    <x v="5"/>
    <s v="45-64"/>
    <x v="0"/>
    <s v="F"/>
    <s v="D50-D89"/>
    <n v="1"/>
    <x v="5"/>
  </r>
  <r>
    <x v="5"/>
    <s v="45-64"/>
    <x v="0"/>
    <s v="F"/>
    <s v="E00-E90"/>
    <n v="3"/>
    <x v="2"/>
  </r>
  <r>
    <x v="5"/>
    <s v="45-64"/>
    <x v="0"/>
    <s v="F"/>
    <s v="F00-F99"/>
    <n v="6"/>
    <x v="10"/>
  </r>
  <r>
    <x v="5"/>
    <s v="45-64"/>
    <x v="0"/>
    <s v="F"/>
    <s v="G00-G99"/>
    <n v="5"/>
    <x v="3"/>
  </r>
  <r>
    <x v="5"/>
    <s v="45-64"/>
    <x v="0"/>
    <s v="F"/>
    <s v="I00-I99"/>
    <n v="26"/>
    <x v="8"/>
  </r>
  <r>
    <x v="5"/>
    <s v="45-64"/>
    <x v="0"/>
    <s v="F"/>
    <s v="J00-J99"/>
    <n v="13"/>
    <x v="4"/>
  </r>
  <r>
    <x v="5"/>
    <s v="45-64"/>
    <x v="0"/>
    <s v="F"/>
    <s v="K00-K93"/>
    <n v="9"/>
    <x v="9"/>
  </r>
  <r>
    <x v="5"/>
    <s v="45-64"/>
    <x v="0"/>
    <s v="F"/>
    <s v="N00-N99"/>
    <n v="1"/>
    <x v="11"/>
  </r>
  <r>
    <x v="5"/>
    <s v="45-64"/>
    <x v="0"/>
    <s v="F"/>
    <s v="R00-R99"/>
    <n v="7"/>
    <x v="5"/>
  </r>
  <r>
    <x v="5"/>
    <s v="45-64"/>
    <x v="0"/>
    <s v="F"/>
    <s v="V01-Y98"/>
    <n v="16"/>
    <x v="6"/>
  </r>
  <r>
    <x v="5"/>
    <s v="45-64"/>
    <x v="0"/>
    <s v="M"/>
    <s v="A00-B99"/>
    <n v="3"/>
    <x v="0"/>
  </r>
  <r>
    <x v="5"/>
    <s v="45-64"/>
    <x v="0"/>
    <s v="M"/>
    <s v="C00-D48"/>
    <n v="126"/>
    <x v="1"/>
  </r>
  <r>
    <x v="5"/>
    <s v="45-64"/>
    <x v="0"/>
    <s v="M"/>
    <s v="D50-D89"/>
    <n v="2"/>
    <x v="5"/>
  </r>
  <r>
    <x v="5"/>
    <s v="45-64"/>
    <x v="0"/>
    <s v="M"/>
    <s v="E00-E90"/>
    <n v="15"/>
    <x v="2"/>
  </r>
  <r>
    <x v="5"/>
    <s v="45-64"/>
    <x v="0"/>
    <s v="M"/>
    <s v="F00-F99"/>
    <n v="10"/>
    <x v="10"/>
  </r>
  <r>
    <x v="5"/>
    <s v="45-64"/>
    <x v="0"/>
    <s v="M"/>
    <s v="G00-G99"/>
    <n v="8"/>
    <x v="3"/>
  </r>
  <r>
    <x v="5"/>
    <s v="45-64"/>
    <x v="0"/>
    <s v="M"/>
    <s v="I00-I99"/>
    <n v="64"/>
    <x v="8"/>
  </r>
  <r>
    <x v="5"/>
    <s v="45-64"/>
    <x v="0"/>
    <s v="M"/>
    <s v="J00-J99"/>
    <n v="22"/>
    <x v="4"/>
  </r>
  <r>
    <x v="5"/>
    <s v="45-64"/>
    <x v="0"/>
    <s v="M"/>
    <s v="K00-K93"/>
    <n v="27"/>
    <x v="9"/>
  </r>
  <r>
    <x v="5"/>
    <s v="45-64"/>
    <x v="0"/>
    <s v="M"/>
    <s v="N00-N99"/>
    <n v="5"/>
    <x v="11"/>
  </r>
  <r>
    <x v="5"/>
    <s v="45-64"/>
    <x v="0"/>
    <s v="M"/>
    <s v="Q00-Q99"/>
    <n v="2"/>
    <x v="5"/>
  </r>
  <r>
    <x v="5"/>
    <s v="45-64"/>
    <x v="0"/>
    <s v="M"/>
    <s v="R00-R99"/>
    <n v="15"/>
    <x v="5"/>
  </r>
  <r>
    <x v="5"/>
    <s v="45-64"/>
    <x v="0"/>
    <s v="M"/>
    <s v="V01-Y98"/>
    <n v="35"/>
    <x v="6"/>
  </r>
  <r>
    <x v="5"/>
    <s v="65-74"/>
    <x v="1"/>
    <s v="F"/>
    <s v="A00-B99"/>
    <n v="8"/>
    <x v="0"/>
  </r>
  <r>
    <x v="5"/>
    <s v="65-74"/>
    <x v="1"/>
    <s v="F"/>
    <s v="C00-D48"/>
    <n v="84"/>
    <x v="1"/>
  </r>
  <r>
    <x v="5"/>
    <s v="65-74"/>
    <x v="1"/>
    <s v="F"/>
    <s v="E00-E90"/>
    <n v="10"/>
    <x v="2"/>
  </r>
  <r>
    <x v="5"/>
    <s v="65-74"/>
    <x v="1"/>
    <s v="F"/>
    <s v="G00-G99"/>
    <n v="12"/>
    <x v="3"/>
  </r>
  <r>
    <x v="5"/>
    <s v="65-74"/>
    <x v="1"/>
    <s v="F"/>
    <s v="I00-I99"/>
    <n v="50"/>
    <x v="8"/>
  </r>
  <r>
    <x v="5"/>
    <s v="65-74"/>
    <x v="1"/>
    <s v="F"/>
    <s v="J00-J99"/>
    <n v="19"/>
    <x v="4"/>
  </r>
  <r>
    <x v="5"/>
    <s v="65-74"/>
    <x v="1"/>
    <s v="F"/>
    <s v="K00-K93"/>
    <n v="8"/>
    <x v="9"/>
  </r>
  <r>
    <x v="5"/>
    <s v="65-74"/>
    <x v="1"/>
    <s v="F"/>
    <s v="M00-M99"/>
    <n v="2"/>
    <x v="5"/>
  </r>
  <r>
    <x v="5"/>
    <s v="65-74"/>
    <x v="1"/>
    <s v="F"/>
    <s v="N00-N99"/>
    <n v="2"/>
    <x v="11"/>
  </r>
  <r>
    <x v="5"/>
    <s v="65-74"/>
    <x v="1"/>
    <s v="F"/>
    <s v="Q00-Q99"/>
    <n v="1"/>
    <x v="5"/>
  </r>
  <r>
    <x v="5"/>
    <s v="65-74"/>
    <x v="1"/>
    <s v="F"/>
    <s v="R00-R99"/>
    <n v="7"/>
    <x v="5"/>
  </r>
  <r>
    <x v="5"/>
    <s v="65-74"/>
    <x v="1"/>
    <s v="F"/>
    <s v="V01-Y98"/>
    <n v="9"/>
    <x v="6"/>
  </r>
  <r>
    <x v="5"/>
    <s v="65-74"/>
    <x v="1"/>
    <s v="M"/>
    <s v="A00-B99"/>
    <n v="8"/>
    <x v="0"/>
  </r>
  <r>
    <x v="5"/>
    <s v="65-74"/>
    <x v="1"/>
    <s v="M"/>
    <s v="C00-D48"/>
    <n v="111"/>
    <x v="1"/>
  </r>
  <r>
    <x v="5"/>
    <s v="65-74"/>
    <x v="1"/>
    <s v="M"/>
    <s v="D50-D89"/>
    <n v="1"/>
    <x v="5"/>
  </r>
  <r>
    <x v="5"/>
    <s v="65-74"/>
    <x v="1"/>
    <s v="M"/>
    <s v="E00-E90"/>
    <n v="10"/>
    <x v="2"/>
  </r>
  <r>
    <x v="5"/>
    <s v="65-74"/>
    <x v="1"/>
    <s v="M"/>
    <s v="F00-F99"/>
    <n v="3"/>
    <x v="10"/>
  </r>
  <r>
    <x v="5"/>
    <s v="65-74"/>
    <x v="1"/>
    <s v="M"/>
    <s v="G00-G99"/>
    <n v="9"/>
    <x v="3"/>
  </r>
  <r>
    <x v="5"/>
    <s v="65-74"/>
    <x v="1"/>
    <s v="M"/>
    <s v="I00-I99"/>
    <n v="80"/>
    <x v="8"/>
  </r>
  <r>
    <x v="5"/>
    <s v="65-74"/>
    <x v="1"/>
    <s v="M"/>
    <s v="J00-J99"/>
    <n v="42"/>
    <x v="4"/>
  </r>
  <r>
    <x v="5"/>
    <s v="65-74"/>
    <x v="1"/>
    <s v="M"/>
    <s v="K00-K93"/>
    <n v="21"/>
    <x v="9"/>
  </r>
  <r>
    <x v="5"/>
    <s v="65-74"/>
    <x v="1"/>
    <s v="M"/>
    <s v="M00-M99"/>
    <n v="1"/>
    <x v="5"/>
  </r>
  <r>
    <x v="5"/>
    <s v="65-74"/>
    <x v="1"/>
    <s v="M"/>
    <s v="N00-N99"/>
    <n v="11"/>
    <x v="11"/>
  </r>
  <r>
    <x v="5"/>
    <s v="65-74"/>
    <x v="1"/>
    <s v="M"/>
    <s v="R00-R99"/>
    <n v="13"/>
    <x v="5"/>
  </r>
  <r>
    <x v="5"/>
    <s v="65-74"/>
    <x v="1"/>
    <s v="M"/>
    <s v="V01-Y98"/>
    <n v="22"/>
    <x v="6"/>
  </r>
  <r>
    <x v="5"/>
    <s v="75-84"/>
    <x v="1"/>
    <s v="F"/>
    <s v="A00-B99"/>
    <n v="16"/>
    <x v="0"/>
  </r>
  <r>
    <x v="5"/>
    <s v="75-84"/>
    <x v="1"/>
    <s v="F"/>
    <s v="C00-D48"/>
    <n v="95"/>
    <x v="1"/>
  </r>
  <r>
    <x v="5"/>
    <s v="75-84"/>
    <x v="1"/>
    <s v="F"/>
    <s v="D50-D89"/>
    <n v="1"/>
    <x v="5"/>
  </r>
  <r>
    <x v="5"/>
    <s v="75-84"/>
    <x v="1"/>
    <s v="F"/>
    <s v="E00-E90"/>
    <n v="15"/>
    <x v="2"/>
  </r>
  <r>
    <x v="5"/>
    <s v="75-84"/>
    <x v="1"/>
    <s v="F"/>
    <s v="F00-F99"/>
    <n v="10"/>
    <x v="10"/>
  </r>
  <r>
    <x v="5"/>
    <s v="75-84"/>
    <x v="1"/>
    <s v="F"/>
    <s v="G00-G99"/>
    <n v="36"/>
    <x v="3"/>
  </r>
  <r>
    <x v="5"/>
    <s v="75-84"/>
    <x v="1"/>
    <s v="F"/>
    <s v="I00-I99"/>
    <n v="141"/>
    <x v="8"/>
  </r>
  <r>
    <x v="5"/>
    <s v="75-84"/>
    <x v="1"/>
    <s v="F"/>
    <s v="J00-J99"/>
    <n v="51"/>
    <x v="4"/>
  </r>
  <r>
    <x v="5"/>
    <s v="75-84"/>
    <x v="1"/>
    <s v="F"/>
    <s v="K00-K93"/>
    <n v="26"/>
    <x v="9"/>
  </r>
  <r>
    <x v="5"/>
    <s v="75-84"/>
    <x v="1"/>
    <s v="F"/>
    <s v="L00-L99"/>
    <n v="1"/>
    <x v="5"/>
  </r>
  <r>
    <x v="5"/>
    <s v="75-84"/>
    <x v="1"/>
    <s v="F"/>
    <s v="M00-M99"/>
    <n v="7"/>
    <x v="5"/>
  </r>
  <r>
    <x v="5"/>
    <s v="75-84"/>
    <x v="1"/>
    <s v="F"/>
    <s v="N00-N99"/>
    <n v="10"/>
    <x v="11"/>
  </r>
  <r>
    <x v="5"/>
    <s v="75-84"/>
    <x v="1"/>
    <s v="F"/>
    <s v="Q00-Q99"/>
    <n v="1"/>
    <x v="5"/>
  </r>
  <r>
    <x v="5"/>
    <s v="75-84"/>
    <x v="1"/>
    <s v="F"/>
    <s v="R00-R99"/>
    <n v="21"/>
    <x v="5"/>
  </r>
  <r>
    <x v="5"/>
    <s v="75-84"/>
    <x v="1"/>
    <s v="F"/>
    <s v="V01-Y98"/>
    <n v="27"/>
    <x v="6"/>
  </r>
  <r>
    <x v="5"/>
    <s v="75-84"/>
    <x v="1"/>
    <s v="M"/>
    <s v="A00-B99"/>
    <n v="10"/>
    <x v="0"/>
  </r>
  <r>
    <x v="5"/>
    <s v="75-84"/>
    <x v="1"/>
    <s v="M"/>
    <s v="C00-D48"/>
    <n v="139"/>
    <x v="1"/>
  </r>
  <r>
    <x v="5"/>
    <s v="75-84"/>
    <x v="1"/>
    <s v="M"/>
    <s v="E00-E90"/>
    <n v="13"/>
    <x v="2"/>
  </r>
  <r>
    <x v="5"/>
    <s v="75-84"/>
    <x v="1"/>
    <s v="M"/>
    <s v="F00-F99"/>
    <n v="13"/>
    <x v="10"/>
  </r>
  <r>
    <x v="5"/>
    <s v="75-84"/>
    <x v="1"/>
    <s v="M"/>
    <s v="G00-G99"/>
    <n v="26"/>
    <x v="3"/>
  </r>
  <r>
    <x v="5"/>
    <s v="75-84"/>
    <x v="1"/>
    <s v="M"/>
    <s v="I00-I99"/>
    <n v="145"/>
    <x v="8"/>
  </r>
  <r>
    <x v="5"/>
    <s v="75-84"/>
    <x v="1"/>
    <s v="M"/>
    <s v="J00-J99"/>
    <n v="72"/>
    <x v="4"/>
  </r>
  <r>
    <x v="5"/>
    <s v="75-84"/>
    <x v="1"/>
    <s v="M"/>
    <s v="K00-K93"/>
    <n v="17"/>
    <x v="9"/>
  </r>
  <r>
    <x v="5"/>
    <s v="75-84"/>
    <x v="1"/>
    <s v="M"/>
    <s v="L00-L99"/>
    <n v="1"/>
    <x v="5"/>
  </r>
  <r>
    <x v="5"/>
    <s v="75-84"/>
    <x v="1"/>
    <s v="M"/>
    <s v="M00-M99"/>
    <n v="1"/>
    <x v="5"/>
  </r>
  <r>
    <x v="5"/>
    <s v="75-84"/>
    <x v="1"/>
    <s v="M"/>
    <s v="N00-N99"/>
    <n v="15"/>
    <x v="11"/>
  </r>
  <r>
    <x v="5"/>
    <s v="75-84"/>
    <x v="1"/>
    <s v="M"/>
    <s v="R00-R99"/>
    <n v="30"/>
    <x v="5"/>
  </r>
  <r>
    <x v="5"/>
    <s v="75-84"/>
    <x v="1"/>
    <s v="M"/>
    <s v="V01-Y98"/>
    <n v="21"/>
    <x v="6"/>
  </r>
  <r>
    <x v="5"/>
    <s v="85+"/>
    <x v="1"/>
    <s v="F"/>
    <s v="A00-B99"/>
    <n v="23"/>
    <x v="0"/>
  </r>
  <r>
    <x v="5"/>
    <s v="85+"/>
    <x v="1"/>
    <s v="F"/>
    <s v="C00-D48"/>
    <n v="100"/>
    <x v="1"/>
  </r>
  <r>
    <x v="5"/>
    <s v="85+"/>
    <x v="1"/>
    <s v="F"/>
    <s v="D50-D89"/>
    <n v="5"/>
    <x v="5"/>
  </r>
  <r>
    <x v="5"/>
    <s v="85+"/>
    <x v="1"/>
    <s v="F"/>
    <s v="E00-E90"/>
    <n v="28"/>
    <x v="2"/>
  </r>
  <r>
    <x v="5"/>
    <s v="85+"/>
    <x v="1"/>
    <s v="F"/>
    <s v="F00-F99"/>
    <n v="33"/>
    <x v="10"/>
  </r>
  <r>
    <x v="5"/>
    <s v="85+"/>
    <x v="1"/>
    <s v="F"/>
    <s v="G00-G99"/>
    <n v="49"/>
    <x v="3"/>
  </r>
  <r>
    <x v="5"/>
    <s v="85+"/>
    <x v="1"/>
    <s v="F"/>
    <s v="I00-I99"/>
    <n v="301"/>
    <x v="8"/>
  </r>
  <r>
    <x v="5"/>
    <s v="85+"/>
    <x v="1"/>
    <s v="F"/>
    <s v="J00-J99"/>
    <n v="118"/>
    <x v="4"/>
  </r>
  <r>
    <x v="5"/>
    <s v="85+"/>
    <x v="1"/>
    <s v="F"/>
    <s v="K00-K93"/>
    <n v="31"/>
    <x v="9"/>
  </r>
  <r>
    <x v="5"/>
    <s v="85+"/>
    <x v="1"/>
    <s v="F"/>
    <s v="L00-L99"/>
    <n v="3"/>
    <x v="5"/>
  </r>
  <r>
    <x v="5"/>
    <s v="85+"/>
    <x v="1"/>
    <s v="F"/>
    <s v="M00-M99"/>
    <n v="3"/>
    <x v="5"/>
  </r>
  <r>
    <x v="5"/>
    <s v="85+"/>
    <x v="1"/>
    <s v="F"/>
    <s v="N00-N99"/>
    <n v="36"/>
    <x v="11"/>
  </r>
  <r>
    <x v="5"/>
    <s v="85+"/>
    <x v="1"/>
    <s v="F"/>
    <s v="R00-R99"/>
    <n v="54"/>
    <x v="5"/>
  </r>
  <r>
    <x v="5"/>
    <s v="85+"/>
    <x v="1"/>
    <s v="F"/>
    <s v="V01-Y98"/>
    <n v="45"/>
    <x v="6"/>
  </r>
  <r>
    <x v="5"/>
    <s v="85+"/>
    <x v="1"/>
    <s v="M"/>
    <s v="A00-B99"/>
    <n v="14"/>
    <x v="0"/>
  </r>
  <r>
    <x v="5"/>
    <s v="85+"/>
    <x v="1"/>
    <s v="M"/>
    <s v="C00-D48"/>
    <n v="61"/>
    <x v="1"/>
  </r>
  <r>
    <x v="5"/>
    <s v="85+"/>
    <x v="1"/>
    <s v="M"/>
    <s v="D50-D89"/>
    <n v="1"/>
    <x v="5"/>
  </r>
  <r>
    <x v="5"/>
    <s v="85+"/>
    <x v="1"/>
    <s v="M"/>
    <s v="E00-E90"/>
    <n v="7"/>
    <x v="2"/>
  </r>
  <r>
    <x v="5"/>
    <s v="85+"/>
    <x v="1"/>
    <s v="M"/>
    <s v="F00-F99"/>
    <n v="18"/>
    <x v="10"/>
  </r>
  <r>
    <x v="5"/>
    <s v="85+"/>
    <x v="1"/>
    <s v="M"/>
    <s v="G00-G99"/>
    <n v="17"/>
    <x v="3"/>
  </r>
  <r>
    <x v="5"/>
    <s v="85+"/>
    <x v="1"/>
    <s v="M"/>
    <s v="I00-I99"/>
    <n v="136"/>
    <x v="8"/>
  </r>
  <r>
    <x v="5"/>
    <s v="85+"/>
    <x v="1"/>
    <s v="M"/>
    <s v="J00-J99"/>
    <n v="71"/>
    <x v="4"/>
  </r>
  <r>
    <x v="5"/>
    <s v="85+"/>
    <x v="1"/>
    <s v="M"/>
    <s v="K00-K93"/>
    <n v="8"/>
    <x v="9"/>
  </r>
  <r>
    <x v="5"/>
    <s v="85+"/>
    <x v="1"/>
    <s v="M"/>
    <s v="L00-L99"/>
    <n v="1"/>
    <x v="5"/>
  </r>
  <r>
    <x v="5"/>
    <s v="85+"/>
    <x v="1"/>
    <s v="M"/>
    <s v="M00-M99"/>
    <n v="3"/>
    <x v="5"/>
  </r>
  <r>
    <x v="5"/>
    <s v="85+"/>
    <x v="1"/>
    <s v="M"/>
    <s v="N00-N99"/>
    <n v="28"/>
    <x v="11"/>
  </r>
  <r>
    <x v="5"/>
    <s v="85+"/>
    <x v="1"/>
    <s v="M"/>
    <s v="Q00-Q99"/>
    <n v="1"/>
    <x v="5"/>
  </r>
  <r>
    <x v="5"/>
    <s v="85+"/>
    <x v="1"/>
    <s v="M"/>
    <s v="R00-R99"/>
    <n v="18"/>
    <x v="5"/>
  </r>
  <r>
    <x v="5"/>
    <s v="85+"/>
    <x v="1"/>
    <s v="M"/>
    <s v="V01-Y98"/>
    <n v="21"/>
    <x v="6"/>
  </r>
  <r>
    <x v="6"/>
    <s v="0-24"/>
    <x v="0"/>
    <s v="F"/>
    <s v="I00-I99"/>
    <n v="1"/>
    <x v="8"/>
  </r>
  <r>
    <x v="6"/>
    <s v="0-24"/>
    <x v="0"/>
    <s v="F"/>
    <s v="K00-K93"/>
    <n v="1"/>
    <x v="9"/>
  </r>
  <r>
    <x v="6"/>
    <s v="0-24"/>
    <x v="0"/>
    <s v="F"/>
    <s v="P00-P96"/>
    <n v="1"/>
    <x v="5"/>
  </r>
  <r>
    <x v="6"/>
    <s v="0-24"/>
    <x v="0"/>
    <s v="F"/>
    <s v="Q00-Q99"/>
    <n v="2"/>
    <x v="5"/>
  </r>
  <r>
    <x v="6"/>
    <s v="0-24"/>
    <x v="0"/>
    <s v="F"/>
    <s v="R00-R99"/>
    <n v="2"/>
    <x v="5"/>
  </r>
  <r>
    <x v="6"/>
    <s v="0-24"/>
    <x v="0"/>
    <s v="F"/>
    <s v="V01-Y98"/>
    <n v="1"/>
    <x v="6"/>
  </r>
  <r>
    <x v="6"/>
    <s v="0-24"/>
    <x v="0"/>
    <s v="M"/>
    <s v="A00-B99"/>
    <n v="1"/>
    <x v="0"/>
  </r>
  <r>
    <x v="6"/>
    <s v="0-24"/>
    <x v="0"/>
    <s v="M"/>
    <s v="C00-D48"/>
    <n v="2"/>
    <x v="1"/>
  </r>
  <r>
    <x v="6"/>
    <s v="0-24"/>
    <x v="0"/>
    <s v="M"/>
    <s v="G00-G99"/>
    <n v="1"/>
    <x v="3"/>
  </r>
  <r>
    <x v="6"/>
    <s v="0-24"/>
    <x v="0"/>
    <s v="M"/>
    <s v="I00-I99"/>
    <n v="1"/>
    <x v="8"/>
  </r>
  <r>
    <x v="6"/>
    <s v="0-24"/>
    <x v="0"/>
    <s v="M"/>
    <s v="P00-P96"/>
    <n v="3"/>
    <x v="5"/>
  </r>
  <r>
    <x v="6"/>
    <s v="0-24"/>
    <x v="0"/>
    <s v="M"/>
    <s v="Q00-Q99"/>
    <n v="1"/>
    <x v="5"/>
  </r>
  <r>
    <x v="6"/>
    <s v="0-24"/>
    <x v="0"/>
    <s v="M"/>
    <s v="R00-R99"/>
    <n v="2"/>
    <x v="5"/>
  </r>
  <r>
    <x v="6"/>
    <s v="0-24"/>
    <x v="0"/>
    <s v="M"/>
    <s v="V01-Y98"/>
    <n v="6"/>
    <x v="6"/>
  </r>
  <r>
    <x v="6"/>
    <s v="25-44"/>
    <x v="0"/>
    <s v="F"/>
    <s v="A00-B99"/>
    <n v="1"/>
    <x v="0"/>
  </r>
  <r>
    <x v="6"/>
    <s v="25-44"/>
    <x v="0"/>
    <s v="F"/>
    <s v="C00-D48"/>
    <n v="5"/>
    <x v="1"/>
  </r>
  <r>
    <x v="6"/>
    <s v="25-44"/>
    <x v="0"/>
    <s v="F"/>
    <s v="F00-F99"/>
    <n v="2"/>
    <x v="10"/>
  </r>
  <r>
    <x v="6"/>
    <s v="25-44"/>
    <x v="0"/>
    <s v="F"/>
    <s v="G00-G99"/>
    <n v="1"/>
    <x v="3"/>
  </r>
  <r>
    <x v="6"/>
    <s v="25-44"/>
    <x v="0"/>
    <s v="F"/>
    <s v="I00-I99"/>
    <n v="4"/>
    <x v="8"/>
  </r>
  <r>
    <x v="6"/>
    <s v="25-44"/>
    <x v="0"/>
    <s v="F"/>
    <s v="J00-J99"/>
    <n v="1"/>
    <x v="4"/>
  </r>
  <r>
    <x v="6"/>
    <s v="25-44"/>
    <x v="0"/>
    <s v="F"/>
    <s v="K00-K93"/>
    <n v="1"/>
    <x v="9"/>
  </r>
  <r>
    <x v="6"/>
    <s v="25-44"/>
    <x v="0"/>
    <s v="F"/>
    <s v="R00-R99"/>
    <n v="2"/>
    <x v="5"/>
  </r>
  <r>
    <x v="6"/>
    <s v="25-44"/>
    <x v="0"/>
    <s v="F"/>
    <s v="V01-Y98"/>
    <n v="7"/>
    <x v="6"/>
  </r>
  <r>
    <x v="6"/>
    <s v="25-44"/>
    <x v="0"/>
    <s v="M"/>
    <s v="A00-B99"/>
    <n v="1"/>
    <x v="0"/>
  </r>
  <r>
    <x v="6"/>
    <s v="25-44"/>
    <x v="0"/>
    <s v="M"/>
    <s v="C00-D48"/>
    <n v="5"/>
    <x v="1"/>
  </r>
  <r>
    <x v="6"/>
    <s v="25-44"/>
    <x v="0"/>
    <s v="M"/>
    <s v="E00-E90"/>
    <n v="2"/>
    <x v="2"/>
  </r>
  <r>
    <x v="6"/>
    <s v="25-44"/>
    <x v="0"/>
    <s v="M"/>
    <s v="G00-G99"/>
    <n v="2"/>
    <x v="3"/>
  </r>
  <r>
    <x v="6"/>
    <s v="25-44"/>
    <x v="0"/>
    <s v="M"/>
    <s v="I00-I99"/>
    <n v="6"/>
    <x v="8"/>
  </r>
  <r>
    <x v="6"/>
    <s v="25-44"/>
    <x v="0"/>
    <s v="M"/>
    <s v="J00-J99"/>
    <n v="2"/>
    <x v="4"/>
  </r>
  <r>
    <x v="6"/>
    <s v="25-44"/>
    <x v="0"/>
    <s v="M"/>
    <s v="N00-N99"/>
    <n v="1"/>
    <x v="11"/>
  </r>
  <r>
    <x v="6"/>
    <s v="25-44"/>
    <x v="0"/>
    <s v="M"/>
    <s v="R00-R99"/>
    <n v="6"/>
    <x v="5"/>
  </r>
  <r>
    <x v="6"/>
    <s v="25-44"/>
    <x v="0"/>
    <s v="M"/>
    <s v="V01-Y98"/>
    <n v="24"/>
    <x v="6"/>
  </r>
  <r>
    <x v="6"/>
    <s v="45-64"/>
    <x v="0"/>
    <s v="F"/>
    <s v="A00-B99"/>
    <n v="7"/>
    <x v="0"/>
  </r>
  <r>
    <x v="6"/>
    <s v="45-64"/>
    <x v="0"/>
    <s v="F"/>
    <s v="C00-D48"/>
    <n v="84"/>
    <x v="1"/>
  </r>
  <r>
    <x v="6"/>
    <s v="45-64"/>
    <x v="0"/>
    <s v="F"/>
    <s v="D50-D89"/>
    <n v="1"/>
    <x v="5"/>
  </r>
  <r>
    <x v="6"/>
    <s v="45-64"/>
    <x v="0"/>
    <s v="F"/>
    <s v="E00-E90"/>
    <n v="4"/>
    <x v="2"/>
  </r>
  <r>
    <x v="6"/>
    <s v="45-64"/>
    <x v="0"/>
    <s v="F"/>
    <s v="F00-F99"/>
    <n v="6"/>
    <x v="10"/>
  </r>
  <r>
    <x v="6"/>
    <s v="45-64"/>
    <x v="0"/>
    <s v="F"/>
    <s v="G00-G99"/>
    <n v="4"/>
    <x v="3"/>
  </r>
  <r>
    <x v="6"/>
    <s v="45-64"/>
    <x v="0"/>
    <s v="F"/>
    <s v="I00-I99"/>
    <n v="34"/>
    <x v="8"/>
  </r>
  <r>
    <x v="6"/>
    <s v="45-64"/>
    <x v="0"/>
    <s v="F"/>
    <s v="J00-J99"/>
    <n v="25"/>
    <x v="4"/>
  </r>
  <r>
    <x v="6"/>
    <s v="45-64"/>
    <x v="0"/>
    <s v="F"/>
    <s v="K00-K93"/>
    <n v="20"/>
    <x v="9"/>
  </r>
  <r>
    <x v="6"/>
    <s v="45-64"/>
    <x v="0"/>
    <s v="F"/>
    <s v="M00-M99"/>
    <n v="2"/>
    <x v="5"/>
  </r>
  <r>
    <x v="6"/>
    <s v="45-64"/>
    <x v="0"/>
    <s v="F"/>
    <s v="N00-N99"/>
    <n v="1"/>
    <x v="11"/>
  </r>
  <r>
    <x v="6"/>
    <s v="45-64"/>
    <x v="0"/>
    <s v="F"/>
    <s v="Q00-Q99"/>
    <n v="1"/>
    <x v="5"/>
  </r>
  <r>
    <x v="6"/>
    <s v="45-64"/>
    <x v="0"/>
    <s v="F"/>
    <s v="R00-R99"/>
    <n v="4"/>
    <x v="5"/>
  </r>
  <r>
    <x v="6"/>
    <s v="45-64"/>
    <x v="0"/>
    <s v="F"/>
    <s v="V01-Y98"/>
    <n v="22"/>
    <x v="6"/>
  </r>
  <r>
    <x v="6"/>
    <s v="45-64"/>
    <x v="0"/>
    <s v="M"/>
    <s v="A00-B99"/>
    <n v="5"/>
    <x v="0"/>
  </r>
  <r>
    <x v="6"/>
    <s v="45-64"/>
    <x v="0"/>
    <s v="M"/>
    <s v="C00-D48"/>
    <n v="117"/>
    <x v="1"/>
  </r>
  <r>
    <x v="6"/>
    <s v="45-64"/>
    <x v="0"/>
    <s v="M"/>
    <s v="E00-E90"/>
    <n v="8"/>
    <x v="2"/>
  </r>
  <r>
    <x v="6"/>
    <s v="45-64"/>
    <x v="0"/>
    <s v="M"/>
    <s v="F00-F99"/>
    <n v="8"/>
    <x v="10"/>
  </r>
  <r>
    <x v="6"/>
    <s v="45-64"/>
    <x v="0"/>
    <s v="M"/>
    <s v="G00-G99"/>
    <n v="8"/>
    <x v="3"/>
  </r>
  <r>
    <x v="6"/>
    <s v="45-64"/>
    <x v="0"/>
    <s v="M"/>
    <s v="I00-I99"/>
    <n v="64"/>
    <x v="8"/>
  </r>
  <r>
    <x v="6"/>
    <s v="45-64"/>
    <x v="0"/>
    <s v="M"/>
    <s v="J00-J99"/>
    <n v="18"/>
    <x v="4"/>
  </r>
  <r>
    <x v="6"/>
    <s v="45-64"/>
    <x v="0"/>
    <s v="M"/>
    <s v="K00-K93"/>
    <n v="23"/>
    <x v="9"/>
  </r>
  <r>
    <x v="6"/>
    <s v="45-64"/>
    <x v="0"/>
    <s v="M"/>
    <s v="M00-M99"/>
    <n v="3"/>
    <x v="5"/>
  </r>
  <r>
    <x v="6"/>
    <s v="45-64"/>
    <x v="0"/>
    <s v="M"/>
    <s v="N00-N99"/>
    <n v="2"/>
    <x v="11"/>
  </r>
  <r>
    <x v="6"/>
    <s v="45-64"/>
    <x v="0"/>
    <s v="M"/>
    <s v="Q00-Q99"/>
    <n v="1"/>
    <x v="5"/>
  </r>
  <r>
    <x v="6"/>
    <s v="45-64"/>
    <x v="0"/>
    <s v="M"/>
    <s v="R00-R99"/>
    <n v="23"/>
    <x v="5"/>
  </r>
  <r>
    <x v="6"/>
    <s v="45-64"/>
    <x v="0"/>
    <s v="M"/>
    <s v="V01-Y98"/>
    <n v="37"/>
    <x v="6"/>
  </r>
  <r>
    <x v="6"/>
    <s v="65-74"/>
    <x v="1"/>
    <s v="F"/>
    <s v="A00-B99"/>
    <n v="5"/>
    <x v="0"/>
  </r>
  <r>
    <x v="6"/>
    <s v="65-74"/>
    <x v="1"/>
    <s v="F"/>
    <s v="C00-D48"/>
    <n v="80"/>
    <x v="1"/>
  </r>
  <r>
    <x v="6"/>
    <s v="65-74"/>
    <x v="1"/>
    <s v="F"/>
    <s v="E00-E90"/>
    <n v="4"/>
    <x v="2"/>
  </r>
  <r>
    <x v="6"/>
    <s v="65-74"/>
    <x v="1"/>
    <s v="F"/>
    <s v="F00-F99"/>
    <n v="3"/>
    <x v="10"/>
  </r>
  <r>
    <x v="6"/>
    <s v="65-74"/>
    <x v="1"/>
    <s v="F"/>
    <s v="G00-G99"/>
    <n v="11"/>
    <x v="3"/>
  </r>
  <r>
    <x v="6"/>
    <s v="65-74"/>
    <x v="1"/>
    <s v="F"/>
    <s v="I00-I99"/>
    <n v="55"/>
    <x v="8"/>
  </r>
  <r>
    <x v="6"/>
    <s v="65-74"/>
    <x v="1"/>
    <s v="F"/>
    <s v="J00-J99"/>
    <n v="27"/>
    <x v="4"/>
  </r>
  <r>
    <x v="6"/>
    <s v="65-74"/>
    <x v="1"/>
    <s v="F"/>
    <s v="K00-K93"/>
    <n v="12"/>
    <x v="9"/>
  </r>
  <r>
    <x v="6"/>
    <s v="65-74"/>
    <x v="1"/>
    <s v="F"/>
    <s v="N00-N99"/>
    <n v="5"/>
    <x v="11"/>
  </r>
  <r>
    <x v="6"/>
    <s v="65-74"/>
    <x v="1"/>
    <s v="F"/>
    <s v="R00-R99"/>
    <n v="11"/>
    <x v="5"/>
  </r>
  <r>
    <x v="6"/>
    <s v="65-74"/>
    <x v="1"/>
    <s v="F"/>
    <s v="V01-Y98"/>
    <n v="10"/>
    <x v="6"/>
  </r>
  <r>
    <x v="6"/>
    <s v="65-74"/>
    <x v="1"/>
    <s v="M"/>
    <s v="A00-B99"/>
    <n v="11"/>
    <x v="0"/>
  </r>
  <r>
    <x v="6"/>
    <s v="65-74"/>
    <x v="1"/>
    <s v="M"/>
    <s v="C00-D48"/>
    <n v="129"/>
    <x v="1"/>
  </r>
  <r>
    <x v="6"/>
    <s v="65-74"/>
    <x v="1"/>
    <s v="M"/>
    <s v="D50-D89"/>
    <n v="1"/>
    <x v="5"/>
  </r>
  <r>
    <x v="6"/>
    <s v="65-74"/>
    <x v="1"/>
    <s v="M"/>
    <s v="E00-E90"/>
    <n v="12"/>
    <x v="2"/>
  </r>
  <r>
    <x v="6"/>
    <s v="65-74"/>
    <x v="1"/>
    <s v="M"/>
    <s v="F00-F99"/>
    <n v="6"/>
    <x v="10"/>
  </r>
  <r>
    <x v="6"/>
    <s v="65-74"/>
    <x v="1"/>
    <s v="M"/>
    <s v="G00-G99"/>
    <n v="10"/>
    <x v="3"/>
  </r>
  <r>
    <x v="6"/>
    <s v="65-74"/>
    <x v="1"/>
    <s v="M"/>
    <s v="I00-I99"/>
    <n v="78"/>
    <x v="8"/>
  </r>
  <r>
    <x v="6"/>
    <s v="65-74"/>
    <x v="1"/>
    <s v="M"/>
    <s v="J00-J99"/>
    <n v="47"/>
    <x v="4"/>
  </r>
  <r>
    <x v="6"/>
    <s v="65-74"/>
    <x v="1"/>
    <s v="M"/>
    <s v="K00-K93"/>
    <n v="22"/>
    <x v="9"/>
  </r>
  <r>
    <x v="6"/>
    <s v="65-74"/>
    <x v="1"/>
    <s v="M"/>
    <s v="M00-M99"/>
    <n v="1"/>
    <x v="5"/>
  </r>
  <r>
    <x v="6"/>
    <s v="65-74"/>
    <x v="1"/>
    <s v="M"/>
    <s v="N00-N99"/>
    <n v="4"/>
    <x v="11"/>
  </r>
  <r>
    <x v="6"/>
    <s v="65-74"/>
    <x v="1"/>
    <s v="M"/>
    <s v="R00-R99"/>
    <n v="14"/>
    <x v="5"/>
  </r>
  <r>
    <x v="6"/>
    <s v="65-74"/>
    <x v="1"/>
    <s v="M"/>
    <s v="V01-Y98"/>
    <n v="14"/>
    <x v="6"/>
  </r>
  <r>
    <x v="6"/>
    <s v="75-84"/>
    <x v="1"/>
    <s v="F"/>
    <s v="A00-B99"/>
    <n v="9"/>
    <x v="0"/>
  </r>
  <r>
    <x v="6"/>
    <s v="75-84"/>
    <x v="1"/>
    <s v="F"/>
    <s v="C00-D48"/>
    <n v="121"/>
    <x v="1"/>
  </r>
  <r>
    <x v="6"/>
    <s v="75-84"/>
    <x v="1"/>
    <s v="F"/>
    <s v="D50-D89"/>
    <n v="4"/>
    <x v="5"/>
  </r>
  <r>
    <x v="6"/>
    <s v="75-84"/>
    <x v="1"/>
    <s v="F"/>
    <s v="E00-E90"/>
    <n v="19"/>
    <x v="2"/>
  </r>
  <r>
    <x v="6"/>
    <s v="75-84"/>
    <x v="1"/>
    <s v="F"/>
    <s v="F00-F99"/>
    <n v="16"/>
    <x v="10"/>
  </r>
  <r>
    <x v="6"/>
    <s v="75-84"/>
    <x v="1"/>
    <s v="F"/>
    <s v="G00-G99"/>
    <n v="27"/>
    <x v="3"/>
  </r>
  <r>
    <x v="6"/>
    <s v="75-84"/>
    <x v="1"/>
    <s v="F"/>
    <s v="I00-I99"/>
    <n v="148"/>
    <x v="8"/>
  </r>
  <r>
    <x v="6"/>
    <s v="75-84"/>
    <x v="1"/>
    <s v="F"/>
    <s v="J00-J99"/>
    <n v="63"/>
    <x v="4"/>
  </r>
  <r>
    <x v="6"/>
    <s v="75-84"/>
    <x v="1"/>
    <s v="F"/>
    <s v="K00-K93"/>
    <n v="27"/>
    <x v="9"/>
  </r>
  <r>
    <x v="6"/>
    <s v="75-84"/>
    <x v="1"/>
    <s v="F"/>
    <s v="L00-L99"/>
    <n v="2"/>
    <x v="5"/>
  </r>
  <r>
    <x v="6"/>
    <s v="75-84"/>
    <x v="1"/>
    <s v="F"/>
    <s v="M00-M99"/>
    <n v="4"/>
    <x v="5"/>
  </r>
  <r>
    <x v="6"/>
    <s v="75-84"/>
    <x v="1"/>
    <s v="F"/>
    <s v="N00-N99"/>
    <n v="16"/>
    <x v="11"/>
  </r>
  <r>
    <x v="6"/>
    <s v="75-84"/>
    <x v="1"/>
    <s v="F"/>
    <s v="R00-R99"/>
    <n v="26"/>
    <x v="5"/>
  </r>
  <r>
    <x v="6"/>
    <s v="75-84"/>
    <x v="1"/>
    <s v="F"/>
    <s v="V01-Y98"/>
    <n v="18"/>
    <x v="6"/>
  </r>
  <r>
    <x v="6"/>
    <s v="75-84"/>
    <x v="1"/>
    <s v="M"/>
    <s v="A00-B99"/>
    <n v="14"/>
    <x v="0"/>
  </r>
  <r>
    <x v="6"/>
    <s v="75-84"/>
    <x v="1"/>
    <s v="M"/>
    <s v="C00-D48"/>
    <n v="153"/>
    <x v="1"/>
  </r>
  <r>
    <x v="6"/>
    <s v="75-84"/>
    <x v="1"/>
    <s v="M"/>
    <s v="D50-D89"/>
    <n v="1"/>
    <x v="5"/>
  </r>
  <r>
    <x v="6"/>
    <s v="75-84"/>
    <x v="1"/>
    <s v="M"/>
    <s v="E00-E90"/>
    <n v="16"/>
    <x v="2"/>
  </r>
  <r>
    <x v="6"/>
    <s v="75-84"/>
    <x v="1"/>
    <s v="M"/>
    <s v="F00-F99"/>
    <n v="18"/>
    <x v="10"/>
  </r>
  <r>
    <x v="6"/>
    <s v="75-84"/>
    <x v="1"/>
    <s v="M"/>
    <s v="G00-G99"/>
    <n v="27"/>
    <x v="3"/>
  </r>
  <r>
    <x v="6"/>
    <s v="75-84"/>
    <x v="1"/>
    <s v="M"/>
    <s v="I00-I99"/>
    <n v="143"/>
    <x v="8"/>
  </r>
  <r>
    <x v="6"/>
    <s v="75-84"/>
    <x v="1"/>
    <s v="M"/>
    <s v="J00-J99"/>
    <n v="78"/>
    <x v="4"/>
  </r>
  <r>
    <x v="6"/>
    <s v="75-84"/>
    <x v="1"/>
    <s v="M"/>
    <s v="K00-K93"/>
    <n v="20"/>
    <x v="9"/>
  </r>
  <r>
    <x v="6"/>
    <s v="75-84"/>
    <x v="1"/>
    <s v="M"/>
    <s v="L00-L99"/>
    <n v="2"/>
    <x v="5"/>
  </r>
  <r>
    <x v="6"/>
    <s v="75-84"/>
    <x v="1"/>
    <s v="M"/>
    <s v="M00-M99"/>
    <n v="3"/>
    <x v="5"/>
  </r>
  <r>
    <x v="6"/>
    <s v="75-84"/>
    <x v="1"/>
    <s v="M"/>
    <s v="N00-N99"/>
    <n v="9"/>
    <x v="11"/>
  </r>
  <r>
    <x v="6"/>
    <s v="75-84"/>
    <x v="1"/>
    <s v="M"/>
    <s v="R00-R99"/>
    <n v="16"/>
    <x v="5"/>
  </r>
  <r>
    <x v="6"/>
    <s v="75-84"/>
    <x v="1"/>
    <s v="M"/>
    <s v="V01-Y98"/>
    <n v="18"/>
    <x v="6"/>
  </r>
  <r>
    <x v="6"/>
    <s v="85+"/>
    <x v="1"/>
    <s v="F"/>
    <s v="A00-B99"/>
    <n v="29"/>
    <x v="0"/>
  </r>
  <r>
    <x v="6"/>
    <s v="85+"/>
    <x v="1"/>
    <s v="F"/>
    <s v="C00-D48"/>
    <n v="92"/>
    <x v="1"/>
  </r>
  <r>
    <x v="6"/>
    <s v="85+"/>
    <x v="1"/>
    <s v="F"/>
    <s v="D50-D89"/>
    <n v="6"/>
    <x v="5"/>
  </r>
  <r>
    <x v="6"/>
    <s v="85+"/>
    <x v="1"/>
    <s v="F"/>
    <s v="E00-E90"/>
    <n v="37"/>
    <x v="2"/>
  </r>
  <r>
    <x v="6"/>
    <s v="85+"/>
    <x v="1"/>
    <s v="F"/>
    <s v="F00-F99"/>
    <n v="46"/>
    <x v="10"/>
  </r>
  <r>
    <x v="6"/>
    <s v="85+"/>
    <x v="1"/>
    <s v="F"/>
    <s v="G00-G99"/>
    <n v="66"/>
    <x v="3"/>
  </r>
  <r>
    <x v="6"/>
    <s v="85+"/>
    <x v="1"/>
    <s v="F"/>
    <s v="I00-I99"/>
    <n v="396"/>
    <x v="8"/>
  </r>
  <r>
    <x v="6"/>
    <s v="85+"/>
    <x v="1"/>
    <s v="F"/>
    <s v="J00-J99"/>
    <n v="119"/>
    <x v="4"/>
  </r>
  <r>
    <x v="6"/>
    <s v="85+"/>
    <x v="1"/>
    <s v="F"/>
    <s v="K00-K93"/>
    <n v="38"/>
    <x v="9"/>
  </r>
  <r>
    <x v="6"/>
    <s v="85+"/>
    <x v="1"/>
    <s v="F"/>
    <s v="L00-L99"/>
    <n v="3"/>
    <x v="5"/>
  </r>
  <r>
    <x v="6"/>
    <s v="85+"/>
    <x v="1"/>
    <s v="F"/>
    <s v="M00-M99"/>
    <n v="8"/>
    <x v="5"/>
  </r>
  <r>
    <x v="6"/>
    <s v="85+"/>
    <x v="1"/>
    <s v="F"/>
    <s v="N00-N99"/>
    <n v="39"/>
    <x v="11"/>
  </r>
  <r>
    <x v="6"/>
    <s v="85+"/>
    <x v="1"/>
    <s v="F"/>
    <s v="R00-R99"/>
    <n v="64"/>
    <x v="5"/>
  </r>
  <r>
    <x v="6"/>
    <s v="85+"/>
    <x v="1"/>
    <s v="F"/>
    <s v="V01-Y98"/>
    <n v="73"/>
    <x v="6"/>
  </r>
  <r>
    <x v="6"/>
    <s v="85+"/>
    <x v="1"/>
    <s v="M"/>
    <s v="A00-B99"/>
    <n v="15"/>
    <x v="0"/>
  </r>
  <r>
    <x v="6"/>
    <s v="85+"/>
    <x v="1"/>
    <s v="M"/>
    <s v="C00-D48"/>
    <n v="76"/>
    <x v="1"/>
  </r>
  <r>
    <x v="6"/>
    <s v="85+"/>
    <x v="1"/>
    <s v="M"/>
    <s v="E00-E90"/>
    <n v="12"/>
    <x v="2"/>
  </r>
  <r>
    <x v="6"/>
    <s v="85+"/>
    <x v="1"/>
    <s v="M"/>
    <s v="F00-F99"/>
    <n v="17"/>
    <x v="10"/>
  </r>
  <r>
    <x v="6"/>
    <s v="85+"/>
    <x v="1"/>
    <s v="M"/>
    <s v="G00-G99"/>
    <n v="26"/>
    <x v="3"/>
  </r>
  <r>
    <x v="6"/>
    <s v="85+"/>
    <x v="1"/>
    <s v="M"/>
    <s v="I00-I99"/>
    <n v="164"/>
    <x v="8"/>
  </r>
  <r>
    <x v="6"/>
    <s v="85+"/>
    <x v="1"/>
    <s v="M"/>
    <s v="J00-J99"/>
    <n v="74"/>
    <x v="4"/>
  </r>
  <r>
    <x v="6"/>
    <s v="85+"/>
    <x v="1"/>
    <s v="M"/>
    <s v="K00-K93"/>
    <n v="18"/>
    <x v="9"/>
  </r>
  <r>
    <x v="6"/>
    <s v="85+"/>
    <x v="1"/>
    <s v="M"/>
    <s v="M00-M99"/>
    <n v="1"/>
    <x v="5"/>
  </r>
  <r>
    <x v="6"/>
    <s v="85+"/>
    <x v="1"/>
    <s v="M"/>
    <s v="N00-N99"/>
    <n v="16"/>
    <x v="11"/>
  </r>
  <r>
    <x v="6"/>
    <s v="85+"/>
    <x v="1"/>
    <s v="M"/>
    <s v="R00-R99"/>
    <n v="24"/>
    <x v="5"/>
  </r>
  <r>
    <x v="6"/>
    <s v="85+"/>
    <x v="1"/>
    <s v="M"/>
    <s v="V01-Y98"/>
    <n v="22"/>
    <x v="6"/>
  </r>
  <r>
    <x v="7"/>
    <s v="0-24"/>
    <x v="0"/>
    <s v="F"/>
    <s v="A00-B99"/>
    <n v="2"/>
    <x v="0"/>
  </r>
  <r>
    <x v="7"/>
    <s v="0-24"/>
    <x v="0"/>
    <s v="F"/>
    <s v="C00-D48"/>
    <n v="2"/>
    <x v="1"/>
  </r>
  <r>
    <x v="7"/>
    <s v="0-24"/>
    <x v="0"/>
    <s v="F"/>
    <s v="E00-E90"/>
    <n v="1"/>
    <x v="2"/>
  </r>
  <r>
    <x v="7"/>
    <s v="0-24"/>
    <x v="0"/>
    <s v="F"/>
    <s v="G00-G99"/>
    <n v="1"/>
    <x v="3"/>
  </r>
  <r>
    <x v="7"/>
    <s v="0-24"/>
    <x v="0"/>
    <s v="F"/>
    <s v="J00-J99"/>
    <n v="1"/>
    <x v="4"/>
  </r>
  <r>
    <x v="7"/>
    <s v="0-24"/>
    <x v="0"/>
    <s v="F"/>
    <s v="K00-K93"/>
    <n v="1"/>
    <x v="9"/>
  </r>
  <r>
    <x v="7"/>
    <s v="0-24"/>
    <x v="0"/>
    <s v="F"/>
    <s v="P00-P96"/>
    <n v="2"/>
    <x v="5"/>
  </r>
  <r>
    <x v="7"/>
    <s v="0-24"/>
    <x v="0"/>
    <s v="F"/>
    <s v="Q00-Q99"/>
    <n v="2"/>
    <x v="5"/>
  </r>
  <r>
    <x v="7"/>
    <s v="0-24"/>
    <x v="0"/>
    <s v="F"/>
    <s v="R00-R99"/>
    <n v="1"/>
    <x v="5"/>
  </r>
  <r>
    <x v="7"/>
    <s v="0-24"/>
    <x v="0"/>
    <s v="F"/>
    <s v="V01-Y98"/>
    <n v="1"/>
    <x v="6"/>
  </r>
  <r>
    <x v="7"/>
    <s v="0-24"/>
    <x v="0"/>
    <s v="M"/>
    <s v="C00-D48"/>
    <n v="1"/>
    <x v="1"/>
  </r>
  <r>
    <x v="7"/>
    <s v="0-24"/>
    <x v="0"/>
    <s v="M"/>
    <s v="G00-G99"/>
    <n v="1"/>
    <x v="3"/>
  </r>
  <r>
    <x v="7"/>
    <s v="0-24"/>
    <x v="0"/>
    <s v="M"/>
    <s v="I00-I99"/>
    <n v="1"/>
    <x v="8"/>
  </r>
  <r>
    <x v="7"/>
    <s v="0-24"/>
    <x v="0"/>
    <s v="M"/>
    <s v="P00-P96"/>
    <n v="1"/>
    <x v="5"/>
  </r>
  <r>
    <x v="7"/>
    <s v="0-24"/>
    <x v="0"/>
    <s v="M"/>
    <s v="Q00-Q99"/>
    <n v="2"/>
    <x v="5"/>
  </r>
  <r>
    <x v="7"/>
    <s v="0-24"/>
    <x v="0"/>
    <s v="M"/>
    <s v="R00-R99"/>
    <n v="1"/>
    <x v="5"/>
  </r>
  <r>
    <x v="7"/>
    <s v="0-24"/>
    <x v="0"/>
    <s v="M"/>
    <s v="V01-Y98"/>
    <n v="11"/>
    <x v="6"/>
  </r>
  <r>
    <x v="7"/>
    <s v="25-44"/>
    <x v="0"/>
    <s v="F"/>
    <s v="A00-B99"/>
    <n v="2"/>
    <x v="0"/>
  </r>
  <r>
    <x v="7"/>
    <s v="25-44"/>
    <x v="0"/>
    <s v="F"/>
    <s v="C00-D48"/>
    <n v="8"/>
    <x v="1"/>
  </r>
  <r>
    <x v="7"/>
    <s v="25-44"/>
    <x v="0"/>
    <s v="F"/>
    <s v="D50-D89"/>
    <n v="1"/>
    <x v="5"/>
  </r>
  <r>
    <x v="7"/>
    <s v="25-44"/>
    <x v="0"/>
    <s v="F"/>
    <s v="G00-G99"/>
    <n v="1"/>
    <x v="3"/>
  </r>
  <r>
    <x v="7"/>
    <s v="25-44"/>
    <x v="0"/>
    <s v="F"/>
    <s v="I00-I99"/>
    <n v="2"/>
    <x v="8"/>
  </r>
  <r>
    <x v="7"/>
    <s v="25-44"/>
    <x v="0"/>
    <s v="F"/>
    <s v="J00-J99"/>
    <n v="1"/>
    <x v="4"/>
  </r>
  <r>
    <x v="7"/>
    <s v="25-44"/>
    <x v="0"/>
    <s v="F"/>
    <s v="K00-K93"/>
    <n v="1"/>
    <x v="9"/>
  </r>
  <r>
    <x v="7"/>
    <s v="25-44"/>
    <x v="0"/>
    <s v="F"/>
    <s v="R00-R99"/>
    <n v="4"/>
    <x v="5"/>
  </r>
  <r>
    <x v="7"/>
    <s v="25-44"/>
    <x v="0"/>
    <s v="F"/>
    <s v="V01-Y98"/>
    <n v="7"/>
    <x v="6"/>
  </r>
  <r>
    <x v="7"/>
    <s v="25-44"/>
    <x v="0"/>
    <s v="M"/>
    <s v="A00-B99"/>
    <n v="1"/>
    <x v="0"/>
  </r>
  <r>
    <x v="7"/>
    <s v="25-44"/>
    <x v="0"/>
    <s v="M"/>
    <s v="C00-D48"/>
    <n v="10"/>
    <x v="1"/>
  </r>
  <r>
    <x v="7"/>
    <s v="25-44"/>
    <x v="0"/>
    <s v="M"/>
    <s v="E00-E90"/>
    <n v="1"/>
    <x v="2"/>
  </r>
  <r>
    <x v="7"/>
    <s v="25-44"/>
    <x v="0"/>
    <s v="M"/>
    <s v="F00-F99"/>
    <n v="3"/>
    <x v="10"/>
  </r>
  <r>
    <x v="7"/>
    <s v="25-44"/>
    <x v="0"/>
    <s v="M"/>
    <s v="G00-G99"/>
    <n v="1"/>
    <x v="3"/>
  </r>
  <r>
    <x v="7"/>
    <s v="25-44"/>
    <x v="0"/>
    <s v="M"/>
    <s v="I00-I99"/>
    <n v="7"/>
    <x v="8"/>
  </r>
  <r>
    <x v="7"/>
    <s v="25-44"/>
    <x v="0"/>
    <s v="M"/>
    <s v="J00-J99"/>
    <n v="2"/>
    <x v="4"/>
  </r>
  <r>
    <x v="7"/>
    <s v="25-44"/>
    <x v="0"/>
    <s v="M"/>
    <s v="K00-K93"/>
    <n v="2"/>
    <x v="9"/>
  </r>
  <r>
    <x v="7"/>
    <s v="25-44"/>
    <x v="0"/>
    <s v="M"/>
    <s v="R00-R99"/>
    <n v="6"/>
    <x v="5"/>
  </r>
  <r>
    <x v="7"/>
    <s v="25-44"/>
    <x v="0"/>
    <s v="M"/>
    <s v="V01-Y98"/>
    <n v="24"/>
    <x v="6"/>
  </r>
  <r>
    <x v="7"/>
    <s v="45-64"/>
    <x v="0"/>
    <s v="F"/>
    <s v="A00-B99"/>
    <n v="6"/>
    <x v="0"/>
  </r>
  <r>
    <x v="7"/>
    <s v="45-64"/>
    <x v="0"/>
    <s v="F"/>
    <s v="C00-D48"/>
    <n v="90"/>
    <x v="1"/>
  </r>
  <r>
    <x v="7"/>
    <s v="45-64"/>
    <x v="0"/>
    <s v="F"/>
    <s v="D50-D89"/>
    <n v="1"/>
    <x v="5"/>
  </r>
  <r>
    <x v="7"/>
    <s v="45-64"/>
    <x v="0"/>
    <s v="F"/>
    <s v="E00-E90"/>
    <n v="3"/>
    <x v="2"/>
  </r>
  <r>
    <x v="7"/>
    <s v="45-64"/>
    <x v="0"/>
    <s v="F"/>
    <s v="F00-F99"/>
    <n v="4"/>
    <x v="10"/>
  </r>
  <r>
    <x v="7"/>
    <s v="45-64"/>
    <x v="0"/>
    <s v="F"/>
    <s v="G00-G99"/>
    <n v="6"/>
    <x v="3"/>
  </r>
  <r>
    <x v="7"/>
    <s v="45-64"/>
    <x v="0"/>
    <s v="F"/>
    <s v="I00-I99"/>
    <n v="26"/>
    <x v="8"/>
  </r>
  <r>
    <x v="7"/>
    <s v="45-64"/>
    <x v="0"/>
    <s v="F"/>
    <s v="J00-J99"/>
    <n v="19"/>
    <x v="4"/>
  </r>
  <r>
    <x v="7"/>
    <s v="45-64"/>
    <x v="0"/>
    <s v="F"/>
    <s v="K00-K93"/>
    <n v="15"/>
    <x v="9"/>
  </r>
  <r>
    <x v="7"/>
    <s v="45-64"/>
    <x v="0"/>
    <s v="F"/>
    <s v="M00-M99"/>
    <n v="1"/>
    <x v="5"/>
  </r>
  <r>
    <x v="7"/>
    <s v="45-64"/>
    <x v="0"/>
    <s v="F"/>
    <s v="N00-N99"/>
    <n v="2"/>
    <x v="11"/>
  </r>
  <r>
    <x v="7"/>
    <s v="45-64"/>
    <x v="0"/>
    <s v="F"/>
    <s v="Q00-Q99"/>
    <n v="2"/>
    <x v="5"/>
  </r>
  <r>
    <x v="7"/>
    <s v="45-64"/>
    <x v="0"/>
    <s v="F"/>
    <s v="R00-R99"/>
    <n v="10"/>
    <x v="5"/>
  </r>
  <r>
    <x v="7"/>
    <s v="45-64"/>
    <x v="0"/>
    <s v="F"/>
    <s v="V01-Y98"/>
    <n v="17"/>
    <x v="6"/>
  </r>
  <r>
    <x v="7"/>
    <s v="45-64"/>
    <x v="0"/>
    <s v="M"/>
    <s v="A00-B99"/>
    <n v="7"/>
    <x v="0"/>
  </r>
  <r>
    <x v="7"/>
    <s v="45-64"/>
    <x v="0"/>
    <s v="M"/>
    <s v="C00-D48"/>
    <n v="123"/>
    <x v="1"/>
  </r>
  <r>
    <x v="7"/>
    <s v="45-64"/>
    <x v="0"/>
    <s v="M"/>
    <s v="D50-D89"/>
    <n v="4"/>
    <x v="5"/>
  </r>
  <r>
    <x v="7"/>
    <s v="45-64"/>
    <x v="0"/>
    <s v="M"/>
    <s v="E00-E90"/>
    <n v="6"/>
    <x v="2"/>
  </r>
  <r>
    <x v="7"/>
    <s v="45-64"/>
    <x v="0"/>
    <s v="M"/>
    <s v="F00-F99"/>
    <n v="14"/>
    <x v="10"/>
  </r>
  <r>
    <x v="7"/>
    <s v="45-64"/>
    <x v="0"/>
    <s v="M"/>
    <s v="G00-G99"/>
    <n v="12"/>
    <x v="3"/>
  </r>
  <r>
    <x v="7"/>
    <s v="45-64"/>
    <x v="0"/>
    <s v="M"/>
    <s v="I00-I99"/>
    <n v="65"/>
    <x v="8"/>
  </r>
  <r>
    <x v="7"/>
    <s v="45-64"/>
    <x v="0"/>
    <s v="M"/>
    <s v="J00-J99"/>
    <n v="30"/>
    <x v="4"/>
  </r>
  <r>
    <x v="7"/>
    <s v="45-64"/>
    <x v="0"/>
    <s v="M"/>
    <s v="K00-K93"/>
    <n v="25"/>
    <x v="9"/>
  </r>
  <r>
    <x v="7"/>
    <s v="45-64"/>
    <x v="0"/>
    <s v="M"/>
    <s v="N00-N99"/>
    <n v="1"/>
    <x v="11"/>
  </r>
  <r>
    <x v="7"/>
    <s v="45-64"/>
    <x v="0"/>
    <s v="M"/>
    <s v="Q00-Q99"/>
    <n v="2"/>
    <x v="5"/>
  </r>
  <r>
    <x v="7"/>
    <s v="45-64"/>
    <x v="0"/>
    <s v="M"/>
    <s v="R00-R99"/>
    <n v="15"/>
    <x v="5"/>
  </r>
  <r>
    <x v="7"/>
    <s v="45-64"/>
    <x v="0"/>
    <s v="M"/>
    <s v="V01-Y98"/>
    <n v="33"/>
    <x v="6"/>
  </r>
  <r>
    <x v="7"/>
    <s v="65-74"/>
    <x v="1"/>
    <s v="F"/>
    <s v="A00-B99"/>
    <n v="4"/>
    <x v="0"/>
  </r>
  <r>
    <x v="7"/>
    <s v="65-74"/>
    <x v="1"/>
    <s v="F"/>
    <s v="C00-D48"/>
    <n v="83"/>
    <x v="1"/>
  </r>
  <r>
    <x v="7"/>
    <s v="65-74"/>
    <x v="1"/>
    <s v="F"/>
    <s v="E00-E90"/>
    <n v="9"/>
    <x v="2"/>
  </r>
  <r>
    <x v="7"/>
    <s v="65-74"/>
    <x v="1"/>
    <s v="F"/>
    <s v="F00-F99"/>
    <n v="2"/>
    <x v="10"/>
  </r>
  <r>
    <x v="7"/>
    <s v="65-74"/>
    <x v="1"/>
    <s v="F"/>
    <s v="G00-G99"/>
    <n v="8"/>
    <x v="3"/>
  </r>
  <r>
    <x v="7"/>
    <s v="65-74"/>
    <x v="1"/>
    <s v="F"/>
    <s v="I00-I99"/>
    <n v="52"/>
    <x v="8"/>
  </r>
  <r>
    <x v="7"/>
    <s v="65-74"/>
    <x v="1"/>
    <s v="F"/>
    <s v="J00-J99"/>
    <n v="27"/>
    <x v="4"/>
  </r>
  <r>
    <x v="7"/>
    <s v="65-74"/>
    <x v="1"/>
    <s v="F"/>
    <s v="K00-K93"/>
    <n v="15"/>
    <x v="9"/>
  </r>
  <r>
    <x v="7"/>
    <s v="65-74"/>
    <x v="1"/>
    <s v="F"/>
    <s v="M00-M99"/>
    <n v="2"/>
    <x v="5"/>
  </r>
  <r>
    <x v="7"/>
    <s v="65-74"/>
    <x v="1"/>
    <s v="F"/>
    <s v="N00-N99"/>
    <n v="6"/>
    <x v="11"/>
  </r>
  <r>
    <x v="7"/>
    <s v="65-74"/>
    <x v="1"/>
    <s v="F"/>
    <s v="Q00-Q99"/>
    <n v="1"/>
    <x v="5"/>
  </r>
  <r>
    <x v="7"/>
    <s v="65-74"/>
    <x v="1"/>
    <s v="F"/>
    <s v="R00-R99"/>
    <n v="12"/>
    <x v="5"/>
  </r>
  <r>
    <x v="7"/>
    <s v="65-74"/>
    <x v="1"/>
    <s v="F"/>
    <s v="V01-Y98"/>
    <n v="12"/>
    <x v="6"/>
  </r>
  <r>
    <x v="7"/>
    <s v="65-74"/>
    <x v="1"/>
    <s v="M"/>
    <s v="A00-B99"/>
    <n v="15"/>
    <x v="0"/>
  </r>
  <r>
    <x v="7"/>
    <s v="65-74"/>
    <x v="1"/>
    <s v="M"/>
    <s v="C00-D48"/>
    <n v="150"/>
    <x v="1"/>
  </r>
  <r>
    <x v="7"/>
    <s v="65-74"/>
    <x v="1"/>
    <s v="M"/>
    <s v="D50-D89"/>
    <n v="1"/>
    <x v="5"/>
  </r>
  <r>
    <x v="7"/>
    <s v="65-74"/>
    <x v="1"/>
    <s v="M"/>
    <s v="E00-E90"/>
    <n v="11"/>
    <x v="2"/>
  </r>
  <r>
    <x v="7"/>
    <s v="65-74"/>
    <x v="1"/>
    <s v="M"/>
    <s v="F00-F99"/>
    <n v="9"/>
    <x v="10"/>
  </r>
  <r>
    <x v="7"/>
    <s v="65-74"/>
    <x v="1"/>
    <s v="M"/>
    <s v="G00-G99"/>
    <n v="16"/>
    <x v="3"/>
  </r>
  <r>
    <x v="7"/>
    <s v="65-74"/>
    <x v="1"/>
    <s v="M"/>
    <s v="I00-I99"/>
    <n v="86"/>
    <x v="8"/>
  </r>
  <r>
    <x v="7"/>
    <s v="65-74"/>
    <x v="1"/>
    <s v="M"/>
    <s v="J00-J99"/>
    <n v="38"/>
    <x v="4"/>
  </r>
  <r>
    <x v="7"/>
    <s v="65-74"/>
    <x v="1"/>
    <s v="M"/>
    <s v="K00-K93"/>
    <n v="14"/>
    <x v="9"/>
  </r>
  <r>
    <x v="7"/>
    <s v="65-74"/>
    <x v="1"/>
    <s v="M"/>
    <s v="M00-M99"/>
    <n v="1"/>
    <x v="5"/>
  </r>
  <r>
    <x v="7"/>
    <s v="65-74"/>
    <x v="1"/>
    <s v="M"/>
    <s v="N00-N99"/>
    <n v="7"/>
    <x v="11"/>
  </r>
  <r>
    <x v="7"/>
    <s v="65-74"/>
    <x v="1"/>
    <s v="M"/>
    <s v="R00-R99"/>
    <n v="25"/>
    <x v="5"/>
  </r>
  <r>
    <x v="7"/>
    <s v="65-74"/>
    <x v="1"/>
    <s v="M"/>
    <s v="V01-Y98"/>
    <n v="15"/>
    <x v="6"/>
  </r>
  <r>
    <x v="7"/>
    <s v="75-84"/>
    <x v="1"/>
    <s v="F"/>
    <s v="A00-B99"/>
    <n v="25"/>
    <x v="0"/>
  </r>
  <r>
    <x v="7"/>
    <s v="75-84"/>
    <x v="1"/>
    <s v="F"/>
    <s v="C00-D48"/>
    <n v="106"/>
    <x v="1"/>
  </r>
  <r>
    <x v="7"/>
    <s v="75-84"/>
    <x v="1"/>
    <s v="F"/>
    <s v="E00-E90"/>
    <n v="13"/>
    <x v="2"/>
  </r>
  <r>
    <x v="7"/>
    <s v="75-84"/>
    <x v="1"/>
    <s v="F"/>
    <s v="F00-F99"/>
    <n v="10"/>
    <x v="10"/>
  </r>
  <r>
    <x v="7"/>
    <s v="75-84"/>
    <x v="1"/>
    <s v="F"/>
    <s v="G00-G99"/>
    <n v="38"/>
    <x v="3"/>
  </r>
  <r>
    <x v="7"/>
    <s v="75-84"/>
    <x v="1"/>
    <s v="F"/>
    <s v="H60-H95"/>
    <n v="1"/>
    <x v="5"/>
  </r>
  <r>
    <x v="7"/>
    <s v="75-84"/>
    <x v="1"/>
    <s v="F"/>
    <s v="I00-I99"/>
    <n v="133"/>
    <x v="8"/>
  </r>
  <r>
    <x v="7"/>
    <s v="75-84"/>
    <x v="1"/>
    <s v="F"/>
    <s v="J00-J99"/>
    <n v="54"/>
    <x v="4"/>
  </r>
  <r>
    <x v="7"/>
    <s v="75-84"/>
    <x v="1"/>
    <s v="F"/>
    <s v="K00-K93"/>
    <n v="18"/>
    <x v="9"/>
  </r>
  <r>
    <x v="7"/>
    <s v="75-84"/>
    <x v="1"/>
    <s v="F"/>
    <s v="L00-L99"/>
    <n v="1"/>
    <x v="5"/>
  </r>
  <r>
    <x v="7"/>
    <s v="75-84"/>
    <x v="1"/>
    <s v="F"/>
    <s v="M00-M99"/>
    <n v="2"/>
    <x v="5"/>
  </r>
  <r>
    <x v="7"/>
    <s v="75-84"/>
    <x v="1"/>
    <s v="F"/>
    <s v="N00-N99"/>
    <n v="14"/>
    <x v="11"/>
  </r>
  <r>
    <x v="7"/>
    <s v="75-84"/>
    <x v="1"/>
    <s v="F"/>
    <s v="R00-R99"/>
    <n v="21"/>
    <x v="5"/>
  </r>
  <r>
    <x v="7"/>
    <s v="75-84"/>
    <x v="1"/>
    <s v="F"/>
    <s v="V01-Y98"/>
    <n v="18"/>
    <x v="6"/>
  </r>
  <r>
    <x v="7"/>
    <s v="75-84"/>
    <x v="1"/>
    <s v="M"/>
    <s v="A00-B99"/>
    <n v="12"/>
    <x v="0"/>
  </r>
  <r>
    <x v="7"/>
    <s v="75-84"/>
    <x v="1"/>
    <s v="M"/>
    <s v="C00-D48"/>
    <n v="126"/>
    <x v="1"/>
  </r>
  <r>
    <x v="7"/>
    <s v="75-84"/>
    <x v="1"/>
    <s v="M"/>
    <s v="D50-D89"/>
    <n v="3"/>
    <x v="5"/>
  </r>
  <r>
    <x v="7"/>
    <s v="75-84"/>
    <x v="1"/>
    <s v="M"/>
    <s v="E00-E90"/>
    <n v="17"/>
    <x v="2"/>
  </r>
  <r>
    <x v="7"/>
    <s v="75-84"/>
    <x v="1"/>
    <s v="M"/>
    <s v="F00-F99"/>
    <n v="9"/>
    <x v="10"/>
  </r>
  <r>
    <x v="7"/>
    <s v="75-84"/>
    <x v="1"/>
    <s v="M"/>
    <s v="G00-G99"/>
    <n v="36"/>
    <x v="3"/>
  </r>
  <r>
    <x v="7"/>
    <s v="75-84"/>
    <x v="1"/>
    <s v="M"/>
    <s v="I00-I99"/>
    <n v="126"/>
    <x v="8"/>
  </r>
  <r>
    <x v="7"/>
    <s v="75-84"/>
    <x v="1"/>
    <s v="M"/>
    <s v="J00-J99"/>
    <n v="75"/>
    <x v="4"/>
  </r>
  <r>
    <x v="7"/>
    <s v="75-84"/>
    <x v="1"/>
    <s v="M"/>
    <s v="K00-K93"/>
    <n v="18"/>
    <x v="9"/>
  </r>
  <r>
    <x v="7"/>
    <s v="75-84"/>
    <x v="1"/>
    <s v="M"/>
    <s v="M00-M99"/>
    <n v="4"/>
    <x v="5"/>
  </r>
  <r>
    <x v="7"/>
    <s v="75-84"/>
    <x v="1"/>
    <s v="M"/>
    <s v="N00-N99"/>
    <n v="11"/>
    <x v="11"/>
  </r>
  <r>
    <x v="7"/>
    <s v="75-84"/>
    <x v="1"/>
    <s v="M"/>
    <s v="R00-R99"/>
    <n v="27"/>
    <x v="5"/>
  </r>
  <r>
    <x v="7"/>
    <s v="75-84"/>
    <x v="1"/>
    <s v="M"/>
    <s v="V01-Y98"/>
    <n v="19"/>
    <x v="6"/>
  </r>
  <r>
    <x v="7"/>
    <s v="85+"/>
    <x v="1"/>
    <s v="F"/>
    <s v="A00-B99"/>
    <n v="26"/>
    <x v="0"/>
  </r>
  <r>
    <x v="7"/>
    <s v="85+"/>
    <x v="1"/>
    <s v="F"/>
    <s v="C00-D48"/>
    <n v="99"/>
    <x v="1"/>
  </r>
  <r>
    <x v="7"/>
    <s v="85+"/>
    <x v="1"/>
    <s v="F"/>
    <s v="D50-D89"/>
    <n v="3"/>
    <x v="5"/>
  </r>
  <r>
    <x v="7"/>
    <s v="85+"/>
    <x v="1"/>
    <s v="F"/>
    <s v="E00-E90"/>
    <n v="26"/>
    <x v="2"/>
  </r>
  <r>
    <x v="7"/>
    <s v="85+"/>
    <x v="1"/>
    <s v="F"/>
    <s v="F00-F99"/>
    <n v="51"/>
    <x v="10"/>
  </r>
  <r>
    <x v="7"/>
    <s v="85+"/>
    <x v="1"/>
    <s v="F"/>
    <s v="G00-G99"/>
    <n v="63"/>
    <x v="3"/>
  </r>
  <r>
    <x v="7"/>
    <s v="85+"/>
    <x v="1"/>
    <s v="F"/>
    <s v="I00-I99"/>
    <n v="303"/>
    <x v="8"/>
  </r>
  <r>
    <x v="7"/>
    <s v="85+"/>
    <x v="1"/>
    <s v="F"/>
    <s v="J00-J99"/>
    <n v="94"/>
    <x v="4"/>
  </r>
  <r>
    <x v="7"/>
    <s v="85+"/>
    <x v="1"/>
    <s v="F"/>
    <s v="K00-K93"/>
    <n v="24"/>
    <x v="9"/>
  </r>
  <r>
    <x v="7"/>
    <s v="85+"/>
    <x v="1"/>
    <s v="F"/>
    <s v="L00-L99"/>
    <n v="5"/>
    <x v="5"/>
  </r>
  <r>
    <x v="7"/>
    <s v="85+"/>
    <x v="1"/>
    <s v="F"/>
    <s v="M00-M99"/>
    <n v="3"/>
    <x v="5"/>
  </r>
  <r>
    <x v="7"/>
    <s v="85+"/>
    <x v="1"/>
    <s v="F"/>
    <s v="N00-N99"/>
    <n v="46"/>
    <x v="11"/>
  </r>
  <r>
    <x v="7"/>
    <s v="85+"/>
    <x v="1"/>
    <s v="F"/>
    <s v="R00-R99"/>
    <n v="84"/>
    <x v="5"/>
  </r>
  <r>
    <x v="7"/>
    <s v="85+"/>
    <x v="1"/>
    <s v="F"/>
    <s v="V01-Y98"/>
    <n v="38"/>
    <x v="6"/>
  </r>
  <r>
    <x v="7"/>
    <s v="85+"/>
    <x v="1"/>
    <s v="M"/>
    <s v="A00-B99"/>
    <n v="10"/>
    <x v="0"/>
  </r>
  <r>
    <x v="7"/>
    <s v="85+"/>
    <x v="1"/>
    <s v="M"/>
    <s v="C00-D48"/>
    <n v="75"/>
    <x v="1"/>
  </r>
  <r>
    <x v="7"/>
    <s v="85+"/>
    <x v="1"/>
    <s v="M"/>
    <s v="D50-D89"/>
    <n v="1"/>
    <x v="5"/>
  </r>
  <r>
    <x v="7"/>
    <s v="85+"/>
    <x v="1"/>
    <s v="M"/>
    <s v="E00-E90"/>
    <n v="10"/>
    <x v="2"/>
  </r>
  <r>
    <x v="7"/>
    <s v="85+"/>
    <x v="1"/>
    <s v="M"/>
    <s v="F00-F99"/>
    <n v="13"/>
    <x v="10"/>
  </r>
  <r>
    <x v="7"/>
    <s v="85+"/>
    <x v="1"/>
    <s v="M"/>
    <s v="G00-G99"/>
    <n v="23"/>
    <x v="3"/>
  </r>
  <r>
    <x v="7"/>
    <s v="85+"/>
    <x v="1"/>
    <s v="M"/>
    <s v="I00-I99"/>
    <n v="142"/>
    <x v="8"/>
  </r>
  <r>
    <x v="7"/>
    <s v="85+"/>
    <x v="1"/>
    <s v="M"/>
    <s v="J00-J99"/>
    <n v="72"/>
    <x v="4"/>
  </r>
  <r>
    <x v="7"/>
    <s v="85+"/>
    <x v="1"/>
    <s v="M"/>
    <s v="K00-K93"/>
    <n v="18"/>
    <x v="9"/>
  </r>
  <r>
    <x v="7"/>
    <s v="85+"/>
    <x v="1"/>
    <s v="M"/>
    <s v="L00-L99"/>
    <n v="4"/>
    <x v="5"/>
  </r>
  <r>
    <x v="7"/>
    <s v="85+"/>
    <x v="1"/>
    <s v="M"/>
    <s v="M00-M99"/>
    <n v="3"/>
    <x v="5"/>
  </r>
  <r>
    <x v="7"/>
    <s v="85+"/>
    <x v="1"/>
    <s v="M"/>
    <s v="N00-N99"/>
    <n v="23"/>
    <x v="11"/>
  </r>
  <r>
    <x v="7"/>
    <s v="85+"/>
    <x v="1"/>
    <s v="M"/>
    <s v="R00-R99"/>
    <n v="17"/>
    <x v="5"/>
  </r>
  <r>
    <x v="7"/>
    <s v="85+"/>
    <x v="1"/>
    <s v="M"/>
    <s v="V01-Y98"/>
    <n v="24"/>
    <x v="6"/>
  </r>
  <r>
    <x v="8"/>
    <s v="0-24"/>
    <x v="0"/>
    <s v="F"/>
    <s v="C00-D48"/>
    <n v="2"/>
    <x v="1"/>
  </r>
  <r>
    <x v="8"/>
    <s v="0-24"/>
    <x v="0"/>
    <s v="F"/>
    <s v="D50-D89"/>
    <n v="1"/>
    <x v="5"/>
  </r>
  <r>
    <x v="8"/>
    <s v="0-24"/>
    <x v="0"/>
    <s v="F"/>
    <s v="G00-G99"/>
    <n v="1"/>
    <x v="3"/>
  </r>
  <r>
    <x v="8"/>
    <s v="0-24"/>
    <x v="0"/>
    <s v="F"/>
    <s v="Q00-Q99"/>
    <n v="1"/>
    <x v="5"/>
  </r>
  <r>
    <x v="8"/>
    <s v="0-24"/>
    <x v="0"/>
    <s v="F"/>
    <s v="R00-R99"/>
    <n v="2"/>
    <x v="5"/>
  </r>
  <r>
    <x v="8"/>
    <s v="0-24"/>
    <x v="0"/>
    <s v="F"/>
    <s v="V01-Y98"/>
    <n v="3"/>
    <x v="6"/>
  </r>
  <r>
    <x v="8"/>
    <s v="0-24"/>
    <x v="0"/>
    <s v="M"/>
    <s v="C00-D48"/>
    <n v="3"/>
    <x v="1"/>
  </r>
  <r>
    <x v="8"/>
    <s v="0-24"/>
    <x v="0"/>
    <s v="M"/>
    <s v="G00-G99"/>
    <n v="1"/>
    <x v="3"/>
  </r>
  <r>
    <x v="8"/>
    <s v="0-24"/>
    <x v="0"/>
    <s v="M"/>
    <s v="P00-P96"/>
    <n v="3"/>
    <x v="5"/>
  </r>
  <r>
    <x v="8"/>
    <s v="0-24"/>
    <x v="0"/>
    <s v="M"/>
    <s v="Q00-Q99"/>
    <n v="1"/>
    <x v="5"/>
  </r>
  <r>
    <x v="8"/>
    <s v="0-24"/>
    <x v="0"/>
    <s v="M"/>
    <s v="R00-R99"/>
    <n v="3"/>
    <x v="5"/>
  </r>
  <r>
    <x v="8"/>
    <s v="0-24"/>
    <x v="0"/>
    <s v="M"/>
    <s v="V01-Y98"/>
    <n v="6"/>
    <x v="6"/>
  </r>
  <r>
    <x v="8"/>
    <s v="25-44"/>
    <x v="0"/>
    <s v="F"/>
    <s v="C00-D48"/>
    <n v="11"/>
    <x v="1"/>
  </r>
  <r>
    <x v="8"/>
    <s v="25-44"/>
    <x v="0"/>
    <s v="F"/>
    <s v="F00-F99"/>
    <n v="1"/>
    <x v="10"/>
  </r>
  <r>
    <x v="8"/>
    <s v="25-44"/>
    <x v="0"/>
    <s v="F"/>
    <s v="J00-J99"/>
    <n v="2"/>
    <x v="4"/>
  </r>
  <r>
    <x v="8"/>
    <s v="25-44"/>
    <x v="0"/>
    <s v="F"/>
    <s v="N00-N99"/>
    <n v="1"/>
    <x v="11"/>
  </r>
  <r>
    <x v="8"/>
    <s v="25-44"/>
    <x v="0"/>
    <s v="F"/>
    <s v="V01-Y98"/>
    <n v="7"/>
    <x v="6"/>
  </r>
  <r>
    <x v="8"/>
    <s v="25-44"/>
    <x v="0"/>
    <s v="M"/>
    <s v="A00-B99"/>
    <n v="1"/>
    <x v="0"/>
  </r>
  <r>
    <x v="8"/>
    <s v="25-44"/>
    <x v="0"/>
    <s v="M"/>
    <s v="C00-D48"/>
    <n v="8"/>
    <x v="1"/>
  </r>
  <r>
    <x v="8"/>
    <s v="25-44"/>
    <x v="0"/>
    <s v="M"/>
    <s v="E00-E90"/>
    <n v="2"/>
    <x v="2"/>
  </r>
  <r>
    <x v="8"/>
    <s v="25-44"/>
    <x v="0"/>
    <s v="M"/>
    <s v="F00-F99"/>
    <n v="2"/>
    <x v="10"/>
  </r>
  <r>
    <x v="8"/>
    <s v="25-44"/>
    <x v="0"/>
    <s v="M"/>
    <s v="G00-G99"/>
    <n v="2"/>
    <x v="3"/>
  </r>
  <r>
    <x v="8"/>
    <s v="25-44"/>
    <x v="0"/>
    <s v="M"/>
    <s v="I00-I99"/>
    <n v="4"/>
    <x v="8"/>
  </r>
  <r>
    <x v="8"/>
    <s v="25-44"/>
    <x v="0"/>
    <s v="M"/>
    <s v="K00-K93"/>
    <n v="3"/>
    <x v="9"/>
  </r>
  <r>
    <x v="8"/>
    <s v="25-44"/>
    <x v="0"/>
    <s v="M"/>
    <s v="R00-R99"/>
    <n v="6"/>
    <x v="5"/>
  </r>
  <r>
    <x v="8"/>
    <s v="25-44"/>
    <x v="0"/>
    <s v="M"/>
    <s v="V01-Y98"/>
    <n v="23"/>
    <x v="6"/>
  </r>
  <r>
    <x v="8"/>
    <s v="45-64"/>
    <x v="0"/>
    <s v="F"/>
    <s v="A00-B99"/>
    <n v="5"/>
    <x v="0"/>
  </r>
  <r>
    <x v="8"/>
    <s v="45-64"/>
    <x v="0"/>
    <s v="F"/>
    <s v="C00-D48"/>
    <n v="72"/>
    <x v="1"/>
  </r>
  <r>
    <x v="8"/>
    <s v="45-64"/>
    <x v="0"/>
    <s v="F"/>
    <s v="E00-E90"/>
    <n v="4"/>
    <x v="2"/>
  </r>
  <r>
    <x v="8"/>
    <s v="45-64"/>
    <x v="0"/>
    <s v="F"/>
    <s v="F00-F99"/>
    <n v="4"/>
    <x v="10"/>
  </r>
  <r>
    <x v="8"/>
    <s v="45-64"/>
    <x v="0"/>
    <s v="F"/>
    <s v="G00-G99"/>
    <n v="3"/>
    <x v="3"/>
  </r>
  <r>
    <x v="8"/>
    <s v="45-64"/>
    <x v="0"/>
    <s v="F"/>
    <s v="I00-I99"/>
    <n v="17"/>
    <x v="8"/>
  </r>
  <r>
    <x v="8"/>
    <s v="45-64"/>
    <x v="0"/>
    <s v="F"/>
    <s v="J00-J99"/>
    <n v="8"/>
    <x v="4"/>
  </r>
  <r>
    <x v="8"/>
    <s v="45-64"/>
    <x v="0"/>
    <s v="F"/>
    <s v="K00-K93"/>
    <n v="7"/>
    <x v="9"/>
  </r>
  <r>
    <x v="8"/>
    <s v="45-64"/>
    <x v="0"/>
    <s v="F"/>
    <s v="L00-L99"/>
    <n v="1"/>
    <x v="5"/>
  </r>
  <r>
    <x v="8"/>
    <s v="45-64"/>
    <x v="0"/>
    <s v="F"/>
    <s v="N00-N99"/>
    <n v="2"/>
    <x v="11"/>
  </r>
  <r>
    <x v="8"/>
    <s v="45-64"/>
    <x v="0"/>
    <s v="F"/>
    <s v="Q00-Q99"/>
    <n v="1"/>
    <x v="5"/>
  </r>
  <r>
    <x v="8"/>
    <s v="45-64"/>
    <x v="0"/>
    <s v="F"/>
    <s v="R00-R99"/>
    <n v="11"/>
    <x v="5"/>
  </r>
  <r>
    <x v="8"/>
    <s v="45-64"/>
    <x v="0"/>
    <s v="F"/>
    <s v="V01-Y98"/>
    <n v="17"/>
    <x v="6"/>
  </r>
  <r>
    <x v="8"/>
    <s v="45-64"/>
    <x v="0"/>
    <s v="M"/>
    <s v="A00-B99"/>
    <n v="7"/>
    <x v="0"/>
  </r>
  <r>
    <x v="8"/>
    <s v="45-64"/>
    <x v="0"/>
    <s v="M"/>
    <s v="C00-D48"/>
    <n v="89"/>
    <x v="1"/>
  </r>
  <r>
    <x v="8"/>
    <s v="45-64"/>
    <x v="0"/>
    <s v="M"/>
    <s v="D50-D89"/>
    <n v="1"/>
    <x v="5"/>
  </r>
  <r>
    <x v="8"/>
    <s v="45-64"/>
    <x v="0"/>
    <s v="M"/>
    <s v="E00-E90"/>
    <n v="3"/>
    <x v="2"/>
  </r>
  <r>
    <x v="8"/>
    <s v="45-64"/>
    <x v="0"/>
    <s v="M"/>
    <s v="F00-F99"/>
    <n v="10"/>
    <x v="10"/>
  </r>
  <r>
    <x v="8"/>
    <s v="45-64"/>
    <x v="0"/>
    <s v="M"/>
    <s v="G00-G99"/>
    <n v="13"/>
    <x v="3"/>
  </r>
  <r>
    <x v="8"/>
    <s v="45-64"/>
    <x v="0"/>
    <s v="M"/>
    <s v="I00-I99"/>
    <n v="87"/>
    <x v="8"/>
  </r>
  <r>
    <x v="8"/>
    <s v="45-64"/>
    <x v="0"/>
    <s v="M"/>
    <s v="J00-J99"/>
    <n v="14"/>
    <x v="4"/>
  </r>
  <r>
    <x v="8"/>
    <s v="45-64"/>
    <x v="0"/>
    <s v="M"/>
    <s v="K00-K93"/>
    <n v="32"/>
    <x v="9"/>
  </r>
  <r>
    <x v="8"/>
    <s v="45-64"/>
    <x v="0"/>
    <s v="M"/>
    <s v="N00-N99"/>
    <n v="1"/>
    <x v="11"/>
  </r>
  <r>
    <x v="8"/>
    <s v="45-64"/>
    <x v="0"/>
    <s v="M"/>
    <s v="R00-R99"/>
    <n v="13"/>
    <x v="5"/>
  </r>
  <r>
    <x v="8"/>
    <s v="45-64"/>
    <x v="0"/>
    <s v="M"/>
    <s v="V01-Y98"/>
    <n v="36"/>
    <x v="6"/>
  </r>
  <r>
    <x v="8"/>
    <s v="65-74"/>
    <x v="1"/>
    <s v="F"/>
    <s v="A00-B99"/>
    <n v="8"/>
    <x v="0"/>
  </r>
  <r>
    <x v="8"/>
    <s v="65-74"/>
    <x v="1"/>
    <s v="F"/>
    <s v="C00-D48"/>
    <n v="82"/>
    <x v="1"/>
  </r>
  <r>
    <x v="8"/>
    <s v="65-74"/>
    <x v="1"/>
    <s v="F"/>
    <s v="E00-E90"/>
    <n v="9"/>
    <x v="2"/>
  </r>
  <r>
    <x v="8"/>
    <s v="65-74"/>
    <x v="1"/>
    <s v="F"/>
    <s v="F00-F99"/>
    <n v="6"/>
    <x v="10"/>
  </r>
  <r>
    <x v="8"/>
    <s v="65-74"/>
    <x v="1"/>
    <s v="F"/>
    <s v="G00-G99"/>
    <n v="8"/>
    <x v="3"/>
  </r>
  <r>
    <x v="8"/>
    <s v="65-74"/>
    <x v="1"/>
    <s v="F"/>
    <s v="I00-I99"/>
    <n v="33"/>
    <x v="8"/>
  </r>
  <r>
    <x v="8"/>
    <s v="65-74"/>
    <x v="1"/>
    <s v="F"/>
    <s v="J00-J99"/>
    <n v="24"/>
    <x v="4"/>
  </r>
  <r>
    <x v="8"/>
    <s v="65-74"/>
    <x v="1"/>
    <s v="F"/>
    <s v="K00-K93"/>
    <n v="10"/>
    <x v="9"/>
  </r>
  <r>
    <x v="8"/>
    <s v="65-74"/>
    <x v="1"/>
    <s v="F"/>
    <s v="M00-M99"/>
    <n v="2"/>
    <x v="5"/>
  </r>
  <r>
    <x v="8"/>
    <s v="65-74"/>
    <x v="1"/>
    <s v="F"/>
    <s v="N00-N99"/>
    <n v="2"/>
    <x v="11"/>
  </r>
  <r>
    <x v="8"/>
    <s v="65-74"/>
    <x v="1"/>
    <s v="F"/>
    <s v="R00-R99"/>
    <n v="9"/>
    <x v="5"/>
  </r>
  <r>
    <x v="8"/>
    <s v="65-74"/>
    <x v="1"/>
    <s v="F"/>
    <s v="V01-Y98"/>
    <n v="11"/>
    <x v="6"/>
  </r>
  <r>
    <x v="8"/>
    <s v="65-74"/>
    <x v="1"/>
    <s v="M"/>
    <s v="A00-B99"/>
    <n v="3"/>
    <x v="0"/>
  </r>
  <r>
    <x v="8"/>
    <s v="65-74"/>
    <x v="1"/>
    <s v="M"/>
    <s v="C00-D48"/>
    <n v="124"/>
    <x v="1"/>
  </r>
  <r>
    <x v="8"/>
    <s v="65-74"/>
    <x v="1"/>
    <s v="M"/>
    <s v="D50-D89"/>
    <n v="1"/>
    <x v="5"/>
  </r>
  <r>
    <x v="8"/>
    <s v="65-74"/>
    <x v="1"/>
    <s v="M"/>
    <s v="E00-E90"/>
    <n v="9"/>
    <x v="2"/>
  </r>
  <r>
    <x v="8"/>
    <s v="65-74"/>
    <x v="1"/>
    <s v="M"/>
    <s v="F00-F99"/>
    <n v="4"/>
    <x v="10"/>
  </r>
  <r>
    <x v="8"/>
    <s v="65-74"/>
    <x v="1"/>
    <s v="M"/>
    <s v="G00-G99"/>
    <n v="8"/>
    <x v="3"/>
  </r>
  <r>
    <x v="8"/>
    <s v="65-74"/>
    <x v="1"/>
    <s v="M"/>
    <s v="I00-I99"/>
    <n v="87"/>
    <x v="8"/>
  </r>
  <r>
    <x v="8"/>
    <s v="65-74"/>
    <x v="1"/>
    <s v="M"/>
    <s v="J00-J99"/>
    <n v="24"/>
    <x v="4"/>
  </r>
  <r>
    <x v="8"/>
    <s v="65-74"/>
    <x v="1"/>
    <s v="M"/>
    <s v="K00-K93"/>
    <n v="16"/>
    <x v="9"/>
  </r>
  <r>
    <x v="8"/>
    <s v="65-74"/>
    <x v="1"/>
    <s v="M"/>
    <s v="M00-M99"/>
    <n v="2"/>
    <x v="5"/>
  </r>
  <r>
    <x v="8"/>
    <s v="65-74"/>
    <x v="1"/>
    <s v="M"/>
    <s v="N00-N99"/>
    <n v="4"/>
    <x v="11"/>
  </r>
  <r>
    <x v="8"/>
    <s v="65-74"/>
    <x v="1"/>
    <s v="M"/>
    <s v="Q00-Q99"/>
    <n v="1"/>
    <x v="5"/>
  </r>
  <r>
    <x v="8"/>
    <s v="65-74"/>
    <x v="1"/>
    <s v="M"/>
    <s v="R00-R99"/>
    <n v="15"/>
    <x v="5"/>
  </r>
  <r>
    <x v="8"/>
    <s v="65-74"/>
    <x v="1"/>
    <s v="M"/>
    <s v="V01-Y98"/>
    <n v="20"/>
    <x v="6"/>
  </r>
  <r>
    <x v="8"/>
    <s v="75-84"/>
    <x v="1"/>
    <s v="F"/>
    <s v="A00-B99"/>
    <n v="15"/>
    <x v="0"/>
  </r>
  <r>
    <x v="8"/>
    <s v="75-84"/>
    <x v="1"/>
    <s v="F"/>
    <s v="C00-D48"/>
    <n v="101"/>
    <x v="1"/>
  </r>
  <r>
    <x v="8"/>
    <s v="75-84"/>
    <x v="1"/>
    <s v="F"/>
    <s v="E00-E90"/>
    <n v="15"/>
    <x v="2"/>
  </r>
  <r>
    <x v="8"/>
    <s v="75-84"/>
    <x v="1"/>
    <s v="F"/>
    <s v="F00-F99"/>
    <n v="12"/>
    <x v="10"/>
  </r>
  <r>
    <x v="8"/>
    <s v="75-84"/>
    <x v="1"/>
    <s v="F"/>
    <s v="G00-G99"/>
    <n v="28"/>
    <x v="3"/>
  </r>
  <r>
    <x v="8"/>
    <s v="75-84"/>
    <x v="1"/>
    <s v="F"/>
    <s v="I00-I99"/>
    <n v="92"/>
    <x v="8"/>
  </r>
  <r>
    <x v="8"/>
    <s v="75-84"/>
    <x v="1"/>
    <s v="F"/>
    <s v="J00-J99"/>
    <n v="49"/>
    <x v="4"/>
  </r>
  <r>
    <x v="8"/>
    <s v="75-84"/>
    <x v="1"/>
    <s v="F"/>
    <s v="K00-K93"/>
    <n v="16"/>
    <x v="9"/>
  </r>
  <r>
    <x v="8"/>
    <s v="75-84"/>
    <x v="1"/>
    <s v="F"/>
    <s v="L00-L99"/>
    <n v="2"/>
    <x v="5"/>
  </r>
  <r>
    <x v="8"/>
    <s v="75-84"/>
    <x v="1"/>
    <s v="F"/>
    <s v="M00-M99"/>
    <n v="1"/>
    <x v="5"/>
  </r>
  <r>
    <x v="8"/>
    <s v="75-84"/>
    <x v="1"/>
    <s v="F"/>
    <s v="N00-N99"/>
    <n v="13"/>
    <x v="11"/>
  </r>
  <r>
    <x v="8"/>
    <s v="75-84"/>
    <x v="1"/>
    <s v="F"/>
    <s v="R00-R99"/>
    <n v="29"/>
    <x v="5"/>
  </r>
  <r>
    <x v="8"/>
    <s v="75-84"/>
    <x v="1"/>
    <s v="F"/>
    <s v="V01-Y98"/>
    <n v="14"/>
    <x v="6"/>
  </r>
  <r>
    <x v="8"/>
    <s v="75-84"/>
    <x v="1"/>
    <s v="M"/>
    <s v="A00-B99"/>
    <n v="13"/>
    <x v="0"/>
  </r>
  <r>
    <x v="8"/>
    <s v="75-84"/>
    <x v="1"/>
    <s v="M"/>
    <s v="C00-D48"/>
    <n v="129"/>
    <x v="1"/>
  </r>
  <r>
    <x v="8"/>
    <s v="75-84"/>
    <x v="1"/>
    <s v="M"/>
    <s v="D50-D89"/>
    <n v="1"/>
    <x v="5"/>
  </r>
  <r>
    <x v="8"/>
    <s v="75-84"/>
    <x v="1"/>
    <s v="M"/>
    <s v="E00-E90"/>
    <n v="10"/>
    <x v="2"/>
  </r>
  <r>
    <x v="8"/>
    <s v="75-84"/>
    <x v="1"/>
    <s v="M"/>
    <s v="F00-F99"/>
    <n v="10"/>
    <x v="10"/>
  </r>
  <r>
    <x v="8"/>
    <s v="75-84"/>
    <x v="1"/>
    <s v="M"/>
    <s v="G00-G99"/>
    <n v="25"/>
    <x v="3"/>
  </r>
  <r>
    <x v="8"/>
    <s v="75-84"/>
    <x v="1"/>
    <s v="M"/>
    <s v="I00-I99"/>
    <n v="116"/>
    <x v="8"/>
  </r>
  <r>
    <x v="8"/>
    <s v="75-84"/>
    <x v="1"/>
    <s v="M"/>
    <s v="J00-J99"/>
    <n v="71"/>
    <x v="4"/>
  </r>
  <r>
    <x v="8"/>
    <s v="75-84"/>
    <x v="1"/>
    <s v="M"/>
    <s v="K00-K93"/>
    <n v="21"/>
    <x v="9"/>
  </r>
  <r>
    <x v="8"/>
    <s v="75-84"/>
    <x v="1"/>
    <s v="M"/>
    <s v="L00-L99"/>
    <n v="1"/>
    <x v="5"/>
  </r>
  <r>
    <x v="8"/>
    <s v="75-84"/>
    <x v="1"/>
    <s v="M"/>
    <s v="M00-M99"/>
    <n v="3"/>
    <x v="5"/>
  </r>
  <r>
    <x v="8"/>
    <s v="75-84"/>
    <x v="1"/>
    <s v="M"/>
    <s v="N00-N99"/>
    <n v="16"/>
    <x v="11"/>
  </r>
  <r>
    <x v="8"/>
    <s v="75-84"/>
    <x v="1"/>
    <s v="M"/>
    <s v="R00-R99"/>
    <n v="17"/>
    <x v="5"/>
  </r>
  <r>
    <x v="8"/>
    <s v="75-84"/>
    <x v="1"/>
    <s v="M"/>
    <s v="V01-Y98"/>
    <n v="20"/>
    <x v="6"/>
  </r>
  <r>
    <x v="8"/>
    <s v="85+"/>
    <x v="1"/>
    <s v="F"/>
    <s v="A00-B99"/>
    <n v="27"/>
    <x v="0"/>
  </r>
  <r>
    <x v="8"/>
    <s v="85+"/>
    <x v="1"/>
    <s v="F"/>
    <s v="C00-D48"/>
    <n v="97"/>
    <x v="1"/>
  </r>
  <r>
    <x v="8"/>
    <s v="85+"/>
    <x v="1"/>
    <s v="F"/>
    <s v="D50-D89"/>
    <n v="2"/>
    <x v="5"/>
  </r>
  <r>
    <x v="8"/>
    <s v="85+"/>
    <x v="1"/>
    <s v="F"/>
    <s v="E00-E90"/>
    <n v="35"/>
    <x v="2"/>
  </r>
  <r>
    <x v="8"/>
    <s v="85+"/>
    <x v="1"/>
    <s v="F"/>
    <s v="F00-F99"/>
    <n v="53"/>
    <x v="10"/>
  </r>
  <r>
    <x v="8"/>
    <s v="85+"/>
    <x v="1"/>
    <s v="F"/>
    <s v="G00-G99"/>
    <n v="61"/>
    <x v="3"/>
  </r>
  <r>
    <x v="8"/>
    <s v="85+"/>
    <x v="1"/>
    <s v="F"/>
    <s v="I00-I99"/>
    <n v="264"/>
    <x v="8"/>
  </r>
  <r>
    <x v="8"/>
    <s v="85+"/>
    <x v="1"/>
    <s v="F"/>
    <s v="J00-J99"/>
    <n v="97"/>
    <x v="4"/>
  </r>
  <r>
    <x v="8"/>
    <s v="85+"/>
    <x v="1"/>
    <s v="F"/>
    <s v="K00-K93"/>
    <n v="29"/>
    <x v="9"/>
  </r>
  <r>
    <x v="8"/>
    <s v="85+"/>
    <x v="1"/>
    <s v="F"/>
    <s v="L00-L99"/>
    <n v="4"/>
    <x v="5"/>
  </r>
  <r>
    <x v="8"/>
    <s v="85+"/>
    <x v="1"/>
    <s v="F"/>
    <s v="M00-M99"/>
    <n v="11"/>
    <x v="5"/>
  </r>
  <r>
    <x v="8"/>
    <s v="85+"/>
    <x v="1"/>
    <s v="F"/>
    <s v="N00-N99"/>
    <n v="25"/>
    <x v="11"/>
  </r>
  <r>
    <x v="8"/>
    <s v="85+"/>
    <x v="1"/>
    <s v="F"/>
    <s v="R00-R99"/>
    <n v="85"/>
    <x v="5"/>
  </r>
  <r>
    <x v="8"/>
    <s v="85+"/>
    <x v="1"/>
    <s v="F"/>
    <s v="V01-Y98"/>
    <n v="40"/>
    <x v="6"/>
  </r>
  <r>
    <x v="8"/>
    <s v="85+"/>
    <x v="1"/>
    <s v="M"/>
    <s v="A00-B99"/>
    <n v="19"/>
    <x v="0"/>
  </r>
  <r>
    <x v="8"/>
    <s v="85+"/>
    <x v="1"/>
    <s v="M"/>
    <s v="C00-D48"/>
    <n v="73"/>
    <x v="1"/>
  </r>
  <r>
    <x v="8"/>
    <s v="85+"/>
    <x v="1"/>
    <s v="M"/>
    <s v="D50-D89"/>
    <n v="3"/>
    <x v="5"/>
  </r>
  <r>
    <x v="8"/>
    <s v="85+"/>
    <x v="1"/>
    <s v="M"/>
    <s v="E00-E90"/>
    <n v="11"/>
    <x v="2"/>
  </r>
  <r>
    <x v="8"/>
    <s v="85+"/>
    <x v="1"/>
    <s v="M"/>
    <s v="F00-F99"/>
    <n v="15"/>
    <x v="10"/>
  </r>
  <r>
    <x v="8"/>
    <s v="85+"/>
    <x v="1"/>
    <s v="M"/>
    <s v="G00-G99"/>
    <n v="21"/>
    <x v="3"/>
  </r>
  <r>
    <x v="8"/>
    <s v="85+"/>
    <x v="1"/>
    <s v="M"/>
    <s v="I00-I99"/>
    <n v="122"/>
    <x v="8"/>
  </r>
  <r>
    <x v="8"/>
    <s v="85+"/>
    <x v="1"/>
    <s v="M"/>
    <s v="J00-J99"/>
    <n v="77"/>
    <x v="4"/>
  </r>
  <r>
    <x v="8"/>
    <s v="85+"/>
    <x v="1"/>
    <s v="M"/>
    <s v="K00-K93"/>
    <n v="17"/>
    <x v="9"/>
  </r>
  <r>
    <x v="8"/>
    <s v="85+"/>
    <x v="1"/>
    <s v="M"/>
    <s v="L00-L99"/>
    <n v="1"/>
    <x v="5"/>
  </r>
  <r>
    <x v="8"/>
    <s v="85+"/>
    <x v="1"/>
    <s v="M"/>
    <s v="M00-M99"/>
    <n v="1"/>
    <x v="5"/>
  </r>
  <r>
    <x v="8"/>
    <s v="85+"/>
    <x v="1"/>
    <s v="M"/>
    <s v="N00-N99"/>
    <n v="14"/>
    <x v="11"/>
  </r>
  <r>
    <x v="8"/>
    <s v="85+"/>
    <x v="1"/>
    <s v="M"/>
    <s v="R00-R99"/>
    <n v="23"/>
    <x v="5"/>
  </r>
  <r>
    <x v="8"/>
    <s v="85+"/>
    <x v="1"/>
    <s v="M"/>
    <s v="V01-Y98"/>
    <n v="14"/>
    <x v="6"/>
  </r>
  <r>
    <x v="0"/>
    <s v="0-24"/>
    <x v="0"/>
    <s v="F"/>
    <s v="F00-F99"/>
    <n v="2"/>
    <x v="10"/>
  </r>
  <r>
    <x v="0"/>
    <s v="0-24"/>
    <x v="0"/>
    <s v="F"/>
    <s v="G00-G99"/>
    <n v="1"/>
    <x v="3"/>
  </r>
  <r>
    <x v="0"/>
    <s v="0-24"/>
    <x v="0"/>
    <s v="F"/>
    <s v="J00-J99"/>
    <n v="1"/>
    <x v="4"/>
  </r>
  <r>
    <x v="0"/>
    <s v="0-24"/>
    <x v="0"/>
    <s v="F"/>
    <s v="P00-P96"/>
    <n v="2"/>
    <x v="5"/>
  </r>
  <r>
    <x v="0"/>
    <s v="0-24"/>
    <x v="0"/>
    <s v="F"/>
    <s v="V01-Y98"/>
    <n v="2"/>
    <x v="6"/>
  </r>
  <r>
    <x v="0"/>
    <s v="0-24"/>
    <x v="0"/>
    <s v="M"/>
    <s v="A00-B99"/>
    <n v="1"/>
    <x v="0"/>
  </r>
  <r>
    <x v="0"/>
    <s v="0-24"/>
    <x v="0"/>
    <s v="M"/>
    <s v="E00-E90"/>
    <n v="1"/>
    <x v="2"/>
  </r>
  <r>
    <x v="0"/>
    <s v="0-24"/>
    <x v="0"/>
    <s v="M"/>
    <s v="J00-J99"/>
    <n v="2"/>
    <x v="4"/>
  </r>
  <r>
    <x v="0"/>
    <s v="0-24"/>
    <x v="0"/>
    <s v="M"/>
    <s v="P00-P96"/>
    <n v="1"/>
    <x v="5"/>
  </r>
  <r>
    <x v="0"/>
    <s v="0-24"/>
    <x v="0"/>
    <s v="M"/>
    <s v="Q00-Q99"/>
    <n v="1"/>
    <x v="5"/>
  </r>
  <r>
    <x v="0"/>
    <s v="0-24"/>
    <x v="0"/>
    <s v="M"/>
    <s v="R00-R99"/>
    <n v="2"/>
    <x v="5"/>
  </r>
  <r>
    <x v="0"/>
    <s v="0-24"/>
    <x v="0"/>
    <s v="M"/>
    <s v="V01-Y98"/>
    <n v="12"/>
    <x v="6"/>
  </r>
  <r>
    <x v="0"/>
    <s v="25-44"/>
    <x v="0"/>
    <s v="F"/>
    <s v="A00-B99"/>
    <n v="1"/>
    <x v="0"/>
  </r>
  <r>
    <x v="0"/>
    <s v="25-44"/>
    <x v="0"/>
    <s v="F"/>
    <s v="C00-D48"/>
    <n v="8"/>
    <x v="1"/>
  </r>
  <r>
    <x v="0"/>
    <s v="25-44"/>
    <x v="0"/>
    <s v="F"/>
    <s v="D50-D89"/>
    <n v="1"/>
    <x v="5"/>
  </r>
  <r>
    <x v="0"/>
    <s v="25-44"/>
    <x v="0"/>
    <s v="F"/>
    <s v="F00-F99"/>
    <n v="4"/>
    <x v="10"/>
  </r>
  <r>
    <x v="0"/>
    <s v="25-44"/>
    <x v="0"/>
    <s v="F"/>
    <s v="I00-I99"/>
    <n v="3"/>
    <x v="8"/>
  </r>
  <r>
    <x v="0"/>
    <s v="25-44"/>
    <x v="0"/>
    <s v="F"/>
    <s v="K00-K93"/>
    <n v="2"/>
    <x v="9"/>
  </r>
  <r>
    <x v="0"/>
    <s v="25-44"/>
    <x v="0"/>
    <s v="F"/>
    <s v="R00-R99"/>
    <n v="3"/>
    <x v="5"/>
  </r>
  <r>
    <x v="0"/>
    <s v="25-44"/>
    <x v="0"/>
    <s v="F"/>
    <s v="UNK"/>
    <n v="3"/>
    <x v="7"/>
  </r>
  <r>
    <x v="0"/>
    <s v="25-44"/>
    <x v="0"/>
    <s v="F"/>
    <s v="V01-Y98"/>
    <n v="8"/>
    <x v="6"/>
  </r>
  <r>
    <x v="0"/>
    <s v="25-44"/>
    <x v="0"/>
    <s v="M"/>
    <s v="A00-B99"/>
    <n v="1"/>
    <x v="0"/>
  </r>
  <r>
    <x v="0"/>
    <s v="25-44"/>
    <x v="0"/>
    <s v="M"/>
    <s v="C00-D48"/>
    <n v="4"/>
    <x v="1"/>
  </r>
  <r>
    <x v="0"/>
    <s v="25-44"/>
    <x v="0"/>
    <s v="M"/>
    <s v="E00-E90"/>
    <n v="3"/>
    <x v="2"/>
  </r>
  <r>
    <x v="0"/>
    <s v="25-44"/>
    <x v="0"/>
    <s v="M"/>
    <s v="F00-F99"/>
    <n v="4"/>
    <x v="10"/>
  </r>
  <r>
    <x v="0"/>
    <s v="25-44"/>
    <x v="0"/>
    <s v="M"/>
    <s v="G00-G99"/>
    <n v="5"/>
    <x v="3"/>
  </r>
  <r>
    <x v="0"/>
    <s v="25-44"/>
    <x v="0"/>
    <s v="M"/>
    <s v="I00-I99"/>
    <n v="4"/>
    <x v="8"/>
  </r>
  <r>
    <x v="0"/>
    <s v="25-44"/>
    <x v="0"/>
    <s v="M"/>
    <s v="J00-J99"/>
    <n v="2"/>
    <x v="4"/>
  </r>
  <r>
    <x v="0"/>
    <s v="25-44"/>
    <x v="0"/>
    <s v="M"/>
    <s v="K00-K93"/>
    <n v="2"/>
    <x v="9"/>
  </r>
  <r>
    <x v="0"/>
    <s v="25-44"/>
    <x v="0"/>
    <s v="M"/>
    <s v="V01-Y98"/>
    <n v="32"/>
    <x v="6"/>
  </r>
  <r>
    <x v="0"/>
    <s v="45-64"/>
    <x v="0"/>
    <s v="F"/>
    <s v="A00-B99"/>
    <n v="6"/>
    <x v="0"/>
  </r>
  <r>
    <x v="0"/>
    <s v="45-64"/>
    <x v="0"/>
    <s v="F"/>
    <s v="C00-D48"/>
    <n v="70"/>
    <x v="1"/>
  </r>
  <r>
    <x v="0"/>
    <s v="45-64"/>
    <x v="0"/>
    <s v="F"/>
    <s v="D50-D89"/>
    <n v="1"/>
    <x v="5"/>
  </r>
  <r>
    <x v="0"/>
    <s v="45-64"/>
    <x v="0"/>
    <s v="F"/>
    <s v="E00-E90"/>
    <n v="8"/>
    <x v="2"/>
  </r>
  <r>
    <x v="0"/>
    <s v="45-64"/>
    <x v="0"/>
    <s v="F"/>
    <s v="F00-F99"/>
    <n v="7"/>
    <x v="10"/>
  </r>
  <r>
    <x v="0"/>
    <s v="45-64"/>
    <x v="0"/>
    <s v="F"/>
    <s v="G00-G99"/>
    <n v="3"/>
    <x v="3"/>
  </r>
  <r>
    <x v="0"/>
    <s v="45-64"/>
    <x v="0"/>
    <s v="F"/>
    <s v="I00-I99"/>
    <n v="30"/>
    <x v="8"/>
  </r>
  <r>
    <x v="0"/>
    <s v="45-64"/>
    <x v="0"/>
    <s v="F"/>
    <s v="J00-J99"/>
    <n v="13"/>
    <x v="4"/>
  </r>
  <r>
    <x v="0"/>
    <s v="45-64"/>
    <x v="0"/>
    <s v="F"/>
    <s v="K00-K93"/>
    <n v="8"/>
    <x v="9"/>
  </r>
  <r>
    <x v="0"/>
    <s v="45-64"/>
    <x v="0"/>
    <s v="F"/>
    <s v="M00-M99"/>
    <n v="1"/>
    <x v="5"/>
  </r>
  <r>
    <x v="0"/>
    <s v="45-64"/>
    <x v="0"/>
    <s v="F"/>
    <s v="N00-N99"/>
    <n v="2"/>
    <x v="11"/>
  </r>
  <r>
    <x v="0"/>
    <s v="45-64"/>
    <x v="0"/>
    <s v="F"/>
    <s v="Q00-Q99"/>
    <n v="1"/>
    <x v="5"/>
  </r>
  <r>
    <x v="0"/>
    <s v="45-64"/>
    <x v="0"/>
    <s v="F"/>
    <s v="R00-R99"/>
    <n v="7"/>
    <x v="5"/>
  </r>
  <r>
    <x v="0"/>
    <s v="45-64"/>
    <x v="0"/>
    <s v="F"/>
    <s v="UNK"/>
    <n v="7"/>
    <x v="7"/>
  </r>
  <r>
    <x v="0"/>
    <s v="45-64"/>
    <x v="0"/>
    <s v="F"/>
    <s v="V01-Y98"/>
    <n v="18"/>
    <x v="6"/>
  </r>
  <r>
    <x v="0"/>
    <s v="45-64"/>
    <x v="0"/>
    <s v="M"/>
    <s v="A00-B99"/>
    <n v="3"/>
    <x v="0"/>
  </r>
  <r>
    <x v="0"/>
    <s v="45-64"/>
    <x v="0"/>
    <s v="M"/>
    <s v="C00-D48"/>
    <n v="113"/>
    <x v="1"/>
  </r>
  <r>
    <x v="0"/>
    <s v="45-64"/>
    <x v="0"/>
    <s v="M"/>
    <s v="D50-D89"/>
    <n v="1"/>
    <x v="5"/>
  </r>
  <r>
    <x v="0"/>
    <s v="45-64"/>
    <x v="0"/>
    <s v="M"/>
    <s v="E00-E90"/>
    <n v="5"/>
    <x v="2"/>
  </r>
  <r>
    <x v="0"/>
    <s v="45-64"/>
    <x v="0"/>
    <s v="M"/>
    <s v="F00-F99"/>
    <n v="6"/>
    <x v="10"/>
  </r>
  <r>
    <x v="0"/>
    <s v="45-64"/>
    <x v="0"/>
    <s v="M"/>
    <s v="G00-G99"/>
    <n v="6"/>
    <x v="3"/>
  </r>
  <r>
    <x v="0"/>
    <s v="45-64"/>
    <x v="0"/>
    <s v="M"/>
    <s v="I00-I99"/>
    <n v="59"/>
    <x v="8"/>
  </r>
  <r>
    <x v="0"/>
    <s v="45-64"/>
    <x v="0"/>
    <s v="M"/>
    <s v="J00-J99"/>
    <n v="16"/>
    <x v="4"/>
  </r>
  <r>
    <x v="0"/>
    <s v="45-64"/>
    <x v="0"/>
    <s v="M"/>
    <s v="K00-K93"/>
    <n v="15"/>
    <x v="9"/>
  </r>
  <r>
    <x v="0"/>
    <s v="45-64"/>
    <x v="0"/>
    <s v="M"/>
    <s v="L00-L99"/>
    <n v="1"/>
    <x v="5"/>
  </r>
  <r>
    <x v="0"/>
    <s v="45-64"/>
    <x v="0"/>
    <s v="M"/>
    <s v="N00-N99"/>
    <n v="2"/>
    <x v="11"/>
  </r>
  <r>
    <x v="0"/>
    <s v="45-64"/>
    <x v="0"/>
    <s v="M"/>
    <s v="Q00-Q99"/>
    <n v="1"/>
    <x v="5"/>
  </r>
  <r>
    <x v="0"/>
    <s v="45-64"/>
    <x v="0"/>
    <s v="M"/>
    <s v="R00-R99"/>
    <n v="15"/>
    <x v="5"/>
  </r>
  <r>
    <x v="0"/>
    <s v="45-64"/>
    <x v="0"/>
    <s v="M"/>
    <s v="UNK"/>
    <n v="3"/>
    <x v="7"/>
  </r>
  <r>
    <x v="0"/>
    <s v="45-64"/>
    <x v="0"/>
    <s v="M"/>
    <s v="V01-Y98"/>
    <n v="33"/>
    <x v="6"/>
  </r>
  <r>
    <x v="0"/>
    <s v="65-74"/>
    <x v="1"/>
    <s v="F"/>
    <s v="A00-B99"/>
    <n v="6"/>
    <x v="0"/>
  </r>
  <r>
    <x v="0"/>
    <s v="65-74"/>
    <x v="1"/>
    <s v="F"/>
    <s v="C00-D48"/>
    <n v="66"/>
    <x v="1"/>
  </r>
  <r>
    <x v="0"/>
    <s v="65-74"/>
    <x v="1"/>
    <s v="F"/>
    <s v="E00-E90"/>
    <n v="7"/>
    <x v="2"/>
  </r>
  <r>
    <x v="0"/>
    <s v="65-74"/>
    <x v="1"/>
    <s v="F"/>
    <s v="F00-F99"/>
    <n v="1"/>
    <x v="10"/>
  </r>
  <r>
    <x v="0"/>
    <s v="65-74"/>
    <x v="1"/>
    <s v="F"/>
    <s v="G00-G99"/>
    <n v="8"/>
    <x v="3"/>
  </r>
  <r>
    <x v="0"/>
    <s v="65-74"/>
    <x v="1"/>
    <s v="F"/>
    <s v="I00-I99"/>
    <n v="30"/>
    <x v="8"/>
  </r>
  <r>
    <x v="0"/>
    <s v="65-74"/>
    <x v="1"/>
    <s v="F"/>
    <s v="J00-J99"/>
    <n v="22"/>
    <x v="4"/>
  </r>
  <r>
    <x v="0"/>
    <s v="65-74"/>
    <x v="1"/>
    <s v="F"/>
    <s v="K00-K93"/>
    <n v="4"/>
    <x v="9"/>
  </r>
  <r>
    <x v="0"/>
    <s v="65-74"/>
    <x v="1"/>
    <s v="F"/>
    <s v="L00-L99"/>
    <n v="1"/>
    <x v="5"/>
  </r>
  <r>
    <x v="0"/>
    <s v="65-74"/>
    <x v="1"/>
    <s v="F"/>
    <s v="M00-M99"/>
    <n v="1"/>
    <x v="5"/>
  </r>
  <r>
    <x v="0"/>
    <s v="65-74"/>
    <x v="1"/>
    <s v="F"/>
    <s v="N00-N99"/>
    <n v="2"/>
    <x v="11"/>
  </r>
  <r>
    <x v="0"/>
    <s v="65-74"/>
    <x v="1"/>
    <s v="F"/>
    <s v="R00-R99"/>
    <n v="8"/>
    <x v="5"/>
  </r>
  <r>
    <x v="0"/>
    <s v="65-74"/>
    <x v="1"/>
    <s v="F"/>
    <s v="UNK"/>
    <n v="5"/>
    <x v="7"/>
  </r>
  <r>
    <x v="0"/>
    <s v="65-74"/>
    <x v="1"/>
    <s v="F"/>
    <s v="V01-Y98"/>
    <n v="5"/>
    <x v="6"/>
  </r>
  <r>
    <x v="0"/>
    <s v="65-74"/>
    <x v="1"/>
    <s v="M"/>
    <s v="A00-B99"/>
    <n v="4"/>
    <x v="0"/>
  </r>
  <r>
    <x v="0"/>
    <s v="65-74"/>
    <x v="1"/>
    <s v="M"/>
    <s v="C00-D48"/>
    <n v="95"/>
    <x v="1"/>
  </r>
  <r>
    <x v="0"/>
    <s v="65-74"/>
    <x v="1"/>
    <s v="M"/>
    <s v="E00-E90"/>
    <n v="6"/>
    <x v="2"/>
  </r>
  <r>
    <x v="0"/>
    <s v="65-74"/>
    <x v="1"/>
    <s v="M"/>
    <s v="F00-F99"/>
    <n v="1"/>
    <x v="10"/>
  </r>
  <r>
    <x v="0"/>
    <s v="65-74"/>
    <x v="1"/>
    <s v="M"/>
    <s v="G00-G99"/>
    <n v="5"/>
    <x v="3"/>
  </r>
  <r>
    <x v="0"/>
    <s v="65-74"/>
    <x v="1"/>
    <s v="M"/>
    <s v="I00-I99"/>
    <n v="69"/>
    <x v="8"/>
  </r>
  <r>
    <x v="0"/>
    <s v="65-74"/>
    <x v="1"/>
    <s v="M"/>
    <s v="J00-J99"/>
    <n v="31"/>
    <x v="4"/>
  </r>
  <r>
    <x v="0"/>
    <s v="65-74"/>
    <x v="1"/>
    <s v="M"/>
    <s v="K00-K93"/>
    <n v="12"/>
    <x v="9"/>
  </r>
  <r>
    <x v="0"/>
    <s v="65-74"/>
    <x v="1"/>
    <s v="M"/>
    <s v="L00-L99"/>
    <n v="2"/>
    <x v="5"/>
  </r>
  <r>
    <x v="0"/>
    <s v="65-74"/>
    <x v="1"/>
    <s v="M"/>
    <s v="N00-N99"/>
    <n v="5"/>
    <x v="11"/>
  </r>
  <r>
    <x v="0"/>
    <s v="65-74"/>
    <x v="1"/>
    <s v="M"/>
    <s v="R00-R99"/>
    <n v="7"/>
    <x v="5"/>
  </r>
  <r>
    <x v="0"/>
    <s v="65-74"/>
    <x v="1"/>
    <s v="M"/>
    <s v="UNK"/>
    <n v="9"/>
    <x v="7"/>
  </r>
  <r>
    <x v="0"/>
    <s v="65-74"/>
    <x v="1"/>
    <s v="M"/>
    <s v="V01-Y98"/>
    <n v="7"/>
    <x v="6"/>
  </r>
  <r>
    <x v="0"/>
    <s v="75-84"/>
    <x v="1"/>
    <s v="F"/>
    <s v="A00-B99"/>
    <n v="11"/>
    <x v="0"/>
  </r>
  <r>
    <x v="0"/>
    <s v="75-84"/>
    <x v="1"/>
    <s v="F"/>
    <s v="C00-D48"/>
    <n v="102"/>
    <x v="1"/>
  </r>
  <r>
    <x v="0"/>
    <s v="75-84"/>
    <x v="1"/>
    <s v="F"/>
    <s v="D50-D89"/>
    <n v="8"/>
    <x v="5"/>
  </r>
  <r>
    <x v="0"/>
    <s v="75-84"/>
    <x v="1"/>
    <s v="F"/>
    <s v="E00-E90"/>
    <n v="20"/>
    <x v="2"/>
  </r>
  <r>
    <x v="0"/>
    <s v="75-84"/>
    <x v="1"/>
    <s v="F"/>
    <s v="F00-F99"/>
    <n v="12"/>
    <x v="10"/>
  </r>
  <r>
    <x v="0"/>
    <s v="75-84"/>
    <x v="1"/>
    <s v="F"/>
    <s v="G00-G99"/>
    <n v="38"/>
    <x v="3"/>
  </r>
  <r>
    <x v="0"/>
    <s v="75-84"/>
    <x v="1"/>
    <s v="F"/>
    <s v="H00-H59"/>
    <n v="1"/>
    <x v="5"/>
  </r>
  <r>
    <x v="0"/>
    <s v="75-84"/>
    <x v="1"/>
    <s v="F"/>
    <s v="I00-I99"/>
    <n v="151"/>
    <x v="8"/>
  </r>
  <r>
    <x v="0"/>
    <s v="75-84"/>
    <x v="1"/>
    <s v="F"/>
    <s v="J00-J99"/>
    <n v="51"/>
    <x v="4"/>
  </r>
  <r>
    <x v="0"/>
    <s v="75-84"/>
    <x v="1"/>
    <s v="F"/>
    <s v="K00-K93"/>
    <n v="18"/>
    <x v="9"/>
  </r>
  <r>
    <x v="0"/>
    <s v="75-84"/>
    <x v="1"/>
    <s v="F"/>
    <s v="L00-L99"/>
    <n v="3"/>
    <x v="5"/>
  </r>
  <r>
    <x v="0"/>
    <s v="75-84"/>
    <x v="1"/>
    <s v="F"/>
    <s v="M00-M99"/>
    <n v="5"/>
    <x v="5"/>
  </r>
  <r>
    <x v="0"/>
    <s v="75-84"/>
    <x v="1"/>
    <s v="F"/>
    <s v="N00-N99"/>
    <n v="19"/>
    <x v="11"/>
  </r>
  <r>
    <x v="0"/>
    <s v="75-84"/>
    <x v="1"/>
    <s v="F"/>
    <s v="Q00-Q99"/>
    <n v="1"/>
    <x v="5"/>
  </r>
  <r>
    <x v="0"/>
    <s v="75-84"/>
    <x v="1"/>
    <s v="F"/>
    <s v="R00-R99"/>
    <n v="10"/>
    <x v="5"/>
  </r>
  <r>
    <x v="0"/>
    <s v="75-84"/>
    <x v="1"/>
    <s v="F"/>
    <s v="UNK"/>
    <n v="11"/>
    <x v="7"/>
  </r>
  <r>
    <x v="0"/>
    <s v="75-84"/>
    <x v="1"/>
    <s v="F"/>
    <s v="V01-Y98"/>
    <n v="12"/>
    <x v="6"/>
  </r>
  <r>
    <x v="0"/>
    <s v="75-84"/>
    <x v="1"/>
    <s v="M"/>
    <s v="A00-B99"/>
    <n v="11"/>
    <x v="0"/>
  </r>
  <r>
    <x v="0"/>
    <s v="75-84"/>
    <x v="1"/>
    <s v="M"/>
    <s v="C00-D48"/>
    <n v="135"/>
    <x v="1"/>
  </r>
  <r>
    <x v="0"/>
    <s v="75-84"/>
    <x v="1"/>
    <s v="M"/>
    <s v="D50-D89"/>
    <n v="2"/>
    <x v="5"/>
  </r>
  <r>
    <x v="0"/>
    <s v="75-84"/>
    <x v="1"/>
    <s v="M"/>
    <s v="E00-E90"/>
    <n v="16"/>
    <x v="2"/>
  </r>
  <r>
    <x v="0"/>
    <s v="75-84"/>
    <x v="1"/>
    <s v="M"/>
    <s v="F00-F99"/>
    <n v="9"/>
    <x v="10"/>
  </r>
  <r>
    <x v="0"/>
    <s v="75-84"/>
    <x v="1"/>
    <s v="M"/>
    <s v="G00-G99"/>
    <n v="30"/>
    <x v="3"/>
  </r>
  <r>
    <x v="0"/>
    <s v="75-84"/>
    <x v="1"/>
    <s v="M"/>
    <s v="I00-I99"/>
    <n v="166"/>
    <x v="8"/>
  </r>
  <r>
    <x v="0"/>
    <s v="75-84"/>
    <x v="1"/>
    <s v="M"/>
    <s v="J00-J99"/>
    <n v="82"/>
    <x v="4"/>
  </r>
  <r>
    <x v="0"/>
    <s v="75-84"/>
    <x v="1"/>
    <s v="M"/>
    <s v="K00-K93"/>
    <n v="16"/>
    <x v="9"/>
  </r>
  <r>
    <x v="0"/>
    <s v="75-84"/>
    <x v="1"/>
    <s v="M"/>
    <s v="L00-L99"/>
    <n v="1"/>
    <x v="5"/>
  </r>
  <r>
    <x v="0"/>
    <s v="75-84"/>
    <x v="1"/>
    <s v="M"/>
    <s v="M00-M99"/>
    <n v="2"/>
    <x v="5"/>
  </r>
  <r>
    <x v="0"/>
    <s v="75-84"/>
    <x v="1"/>
    <s v="M"/>
    <s v="N00-N99"/>
    <n v="14"/>
    <x v="11"/>
  </r>
  <r>
    <x v="0"/>
    <s v="75-84"/>
    <x v="1"/>
    <s v="M"/>
    <s v="Q00-Q99"/>
    <n v="1"/>
    <x v="5"/>
  </r>
  <r>
    <x v="0"/>
    <s v="75-84"/>
    <x v="1"/>
    <s v="M"/>
    <s v="R00-R99"/>
    <n v="11"/>
    <x v="5"/>
  </r>
  <r>
    <x v="0"/>
    <s v="75-84"/>
    <x v="1"/>
    <s v="M"/>
    <s v="UNK"/>
    <n v="15"/>
    <x v="7"/>
  </r>
  <r>
    <x v="0"/>
    <s v="75-84"/>
    <x v="1"/>
    <s v="M"/>
    <s v="V01-Y98"/>
    <n v="21"/>
    <x v="6"/>
  </r>
  <r>
    <x v="0"/>
    <s v="85+"/>
    <x v="1"/>
    <s v="F"/>
    <s v="A00-B99"/>
    <n v="13"/>
    <x v="0"/>
  </r>
  <r>
    <x v="0"/>
    <s v="85+"/>
    <x v="1"/>
    <s v="F"/>
    <s v="C00-D48"/>
    <n v="70"/>
    <x v="1"/>
  </r>
  <r>
    <x v="0"/>
    <s v="85+"/>
    <x v="1"/>
    <s v="F"/>
    <s v="D50-D89"/>
    <n v="1"/>
    <x v="5"/>
  </r>
  <r>
    <x v="0"/>
    <s v="85+"/>
    <x v="1"/>
    <s v="F"/>
    <s v="E00-E90"/>
    <n v="33"/>
    <x v="2"/>
  </r>
  <r>
    <x v="0"/>
    <s v="85+"/>
    <x v="1"/>
    <s v="F"/>
    <s v="F00-F99"/>
    <n v="22"/>
    <x v="10"/>
  </r>
  <r>
    <x v="0"/>
    <s v="85+"/>
    <x v="1"/>
    <s v="F"/>
    <s v="G00-G99"/>
    <n v="36"/>
    <x v="3"/>
  </r>
  <r>
    <x v="0"/>
    <s v="85+"/>
    <x v="1"/>
    <s v="F"/>
    <s v="I00-I99"/>
    <n v="240"/>
    <x v="8"/>
  </r>
  <r>
    <x v="0"/>
    <s v="85+"/>
    <x v="1"/>
    <s v="F"/>
    <s v="J00-J99"/>
    <n v="62"/>
    <x v="4"/>
  </r>
  <r>
    <x v="0"/>
    <s v="85+"/>
    <x v="1"/>
    <s v="F"/>
    <s v="K00-K93"/>
    <n v="22"/>
    <x v="9"/>
  </r>
  <r>
    <x v="0"/>
    <s v="85+"/>
    <x v="1"/>
    <s v="F"/>
    <s v="L00-L99"/>
    <n v="4"/>
    <x v="5"/>
  </r>
  <r>
    <x v="0"/>
    <s v="85+"/>
    <x v="1"/>
    <s v="F"/>
    <s v="M00-M99"/>
    <n v="4"/>
    <x v="5"/>
  </r>
  <r>
    <x v="0"/>
    <s v="85+"/>
    <x v="1"/>
    <s v="F"/>
    <s v="N00-N99"/>
    <n v="31"/>
    <x v="11"/>
  </r>
  <r>
    <x v="0"/>
    <s v="85+"/>
    <x v="1"/>
    <s v="F"/>
    <s v="R00-R99"/>
    <n v="37"/>
    <x v="5"/>
  </r>
  <r>
    <x v="0"/>
    <s v="85+"/>
    <x v="1"/>
    <s v="F"/>
    <s v="UNK"/>
    <n v="16"/>
    <x v="7"/>
  </r>
  <r>
    <x v="0"/>
    <s v="85+"/>
    <x v="1"/>
    <s v="F"/>
    <s v="V01-Y98"/>
    <n v="27"/>
    <x v="6"/>
  </r>
  <r>
    <x v="0"/>
    <s v="85+"/>
    <x v="1"/>
    <s v="M"/>
    <s v="A00-B99"/>
    <n v="6"/>
    <x v="0"/>
  </r>
  <r>
    <x v="0"/>
    <s v="85+"/>
    <x v="1"/>
    <s v="M"/>
    <s v="C00-D48"/>
    <n v="55"/>
    <x v="1"/>
  </r>
  <r>
    <x v="0"/>
    <s v="85+"/>
    <x v="1"/>
    <s v="M"/>
    <s v="D50-D89"/>
    <n v="2"/>
    <x v="5"/>
  </r>
  <r>
    <x v="0"/>
    <s v="85+"/>
    <x v="1"/>
    <s v="M"/>
    <s v="E00-E90"/>
    <n v="7"/>
    <x v="2"/>
  </r>
  <r>
    <x v="0"/>
    <s v="85+"/>
    <x v="1"/>
    <s v="M"/>
    <s v="F00-F99"/>
    <n v="12"/>
    <x v="10"/>
  </r>
  <r>
    <x v="0"/>
    <s v="85+"/>
    <x v="1"/>
    <s v="M"/>
    <s v="G00-G99"/>
    <n v="7"/>
    <x v="3"/>
  </r>
  <r>
    <x v="0"/>
    <s v="85+"/>
    <x v="1"/>
    <s v="M"/>
    <s v="I00-I99"/>
    <n v="106"/>
    <x v="8"/>
  </r>
  <r>
    <x v="0"/>
    <s v="85+"/>
    <x v="1"/>
    <s v="M"/>
    <s v="J00-J99"/>
    <n v="46"/>
    <x v="4"/>
  </r>
  <r>
    <x v="0"/>
    <s v="85+"/>
    <x v="1"/>
    <s v="M"/>
    <s v="K00-K93"/>
    <n v="10"/>
    <x v="9"/>
  </r>
  <r>
    <x v="0"/>
    <s v="85+"/>
    <x v="1"/>
    <s v="M"/>
    <s v="L00-L99"/>
    <n v="1"/>
    <x v="5"/>
  </r>
  <r>
    <x v="0"/>
    <s v="85+"/>
    <x v="1"/>
    <s v="M"/>
    <s v="M00-M99"/>
    <n v="2"/>
    <x v="5"/>
  </r>
  <r>
    <x v="0"/>
    <s v="85+"/>
    <x v="1"/>
    <s v="M"/>
    <s v="N00-N99"/>
    <n v="5"/>
    <x v="11"/>
  </r>
  <r>
    <x v="0"/>
    <s v="85+"/>
    <x v="1"/>
    <s v="M"/>
    <s v="R00-R99"/>
    <n v="4"/>
    <x v="5"/>
  </r>
  <r>
    <x v="0"/>
    <s v="85+"/>
    <x v="1"/>
    <s v="M"/>
    <s v="UNK"/>
    <n v="3"/>
    <x v="7"/>
  </r>
  <r>
    <x v="0"/>
    <s v="85+"/>
    <x v="1"/>
    <s v="M"/>
    <s v="V01-Y98"/>
    <n v="11"/>
    <x v="6"/>
  </r>
  <r>
    <x v="1"/>
    <s v="0-24"/>
    <x v="0"/>
    <s v="F"/>
    <s v="G00-G99"/>
    <n v="1"/>
    <x v="3"/>
  </r>
  <r>
    <x v="1"/>
    <s v="0-24"/>
    <x v="0"/>
    <s v="F"/>
    <s v="K00-K93"/>
    <n v="1"/>
    <x v="9"/>
  </r>
  <r>
    <x v="1"/>
    <s v="0-24"/>
    <x v="0"/>
    <s v="F"/>
    <s v="L00-L99"/>
    <n v="1"/>
    <x v="5"/>
  </r>
  <r>
    <x v="1"/>
    <s v="0-24"/>
    <x v="0"/>
    <s v="F"/>
    <s v="P00-P96"/>
    <n v="2"/>
    <x v="5"/>
  </r>
  <r>
    <x v="1"/>
    <s v="0-24"/>
    <x v="0"/>
    <s v="F"/>
    <s v="Q00-Q99"/>
    <n v="1"/>
    <x v="5"/>
  </r>
  <r>
    <x v="1"/>
    <s v="0-24"/>
    <x v="0"/>
    <s v="F"/>
    <s v="V01-Y98"/>
    <n v="4"/>
    <x v="6"/>
  </r>
  <r>
    <x v="1"/>
    <s v="0-24"/>
    <x v="0"/>
    <s v="M"/>
    <s v="C00-D48"/>
    <n v="3"/>
    <x v="1"/>
  </r>
  <r>
    <x v="1"/>
    <s v="0-24"/>
    <x v="0"/>
    <s v="M"/>
    <s v="F00-F99"/>
    <n v="1"/>
    <x v="10"/>
  </r>
  <r>
    <x v="1"/>
    <s v="0-24"/>
    <x v="0"/>
    <s v="M"/>
    <s v="G00-G99"/>
    <n v="1"/>
    <x v="3"/>
  </r>
  <r>
    <x v="1"/>
    <s v="0-24"/>
    <x v="0"/>
    <s v="M"/>
    <s v="P00-P96"/>
    <n v="6"/>
    <x v="5"/>
  </r>
  <r>
    <x v="1"/>
    <s v="0-24"/>
    <x v="0"/>
    <s v="M"/>
    <s v="Q00-Q99"/>
    <n v="4"/>
    <x v="5"/>
  </r>
  <r>
    <x v="1"/>
    <s v="0-24"/>
    <x v="0"/>
    <s v="M"/>
    <s v="R00-R99"/>
    <n v="2"/>
    <x v="5"/>
  </r>
  <r>
    <x v="1"/>
    <s v="0-24"/>
    <x v="0"/>
    <s v="M"/>
    <s v="V01-Y98"/>
    <n v="15"/>
    <x v="6"/>
  </r>
  <r>
    <x v="1"/>
    <s v="25-44"/>
    <x v="0"/>
    <s v="F"/>
    <s v="C00-D48"/>
    <n v="10"/>
    <x v="1"/>
  </r>
  <r>
    <x v="1"/>
    <s v="25-44"/>
    <x v="0"/>
    <s v="F"/>
    <s v="E00-E90"/>
    <n v="2"/>
    <x v="2"/>
  </r>
  <r>
    <x v="1"/>
    <s v="25-44"/>
    <x v="0"/>
    <s v="F"/>
    <s v="F00-F99"/>
    <n v="1"/>
    <x v="10"/>
  </r>
  <r>
    <x v="1"/>
    <s v="25-44"/>
    <x v="0"/>
    <s v="F"/>
    <s v="G00-G99"/>
    <n v="1"/>
    <x v="3"/>
  </r>
  <r>
    <x v="1"/>
    <s v="25-44"/>
    <x v="0"/>
    <s v="F"/>
    <s v="I00-I99"/>
    <n v="7"/>
    <x v="8"/>
  </r>
  <r>
    <x v="1"/>
    <s v="25-44"/>
    <x v="0"/>
    <s v="F"/>
    <s v="J00-J99"/>
    <n v="2"/>
    <x v="4"/>
  </r>
  <r>
    <x v="1"/>
    <s v="25-44"/>
    <x v="0"/>
    <s v="F"/>
    <s v="K00-K93"/>
    <n v="1"/>
    <x v="9"/>
  </r>
  <r>
    <x v="1"/>
    <s v="25-44"/>
    <x v="0"/>
    <s v="F"/>
    <s v="O00-O99"/>
    <n v="1"/>
    <x v="5"/>
  </r>
  <r>
    <x v="1"/>
    <s v="25-44"/>
    <x v="0"/>
    <s v="F"/>
    <s v="R00-R99"/>
    <n v="2"/>
    <x v="5"/>
  </r>
  <r>
    <x v="1"/>
    <s v="25-44"/>
    <x v="0"/>
    <s v="F"/>
    <s v="V01-Y98"/>
    <n v="13"/>
    <x v="6"/>
  </r>
  <r>
    <x v="1"/>
    <s v="25-44"/>
    <x v="0"/>
    <s v="M"/>
    <s v="C00-D48"/>
    <n v="6"/>
    <x v="1"/>
  </r>
  <r>
    <x v="1"/>
    <s v="25-44"/>
    <x v="0"/>
    <s v="M"/>
    <s v="E00-E90"/>
    <n v="2"/>
    <x v="2"/>
  </r>
  <r>
    <x v="1"/>
    <s v="25-44"/>
    <x v="0"/>
    <s v="M"/>
    <s v="F00-F99"/>
    <n v="1"/>
    <x v="10"/>
  </r>
  <r>
    <x v="1"/>
    <s v="25-44"/>
    <x v="0"/>
    <s v="M"/>
    <s v="G00-G99"/>
    <n v="2"/>
    <x v="3"/>
  </r>
  <r>
    <x v="1"/>
    <s v="25-44"/>
    <x v="0"/>
    <s v="M"/>
    <s v="I00-I99"/>
    <n v="5"/>
    <x v="8"/>
  </r>
  <r>
    <x v="1"/>
    <s v="25-44"/>
    <x v="0"/>
    <s v="M"/>
    <s v="K00-K93"/>
    <n v="2"/>
    <x v="9"/>
  </r>
  <r>
    <x v="1"/>
    <s v="25-44"/>
    <x v="0"/>
    <s v="M"/>
    <s v="R00-R99"/>
    <n v="5"/>
    <x v="5"/>
  </r>
  <r>
    <x v="1"/>
    <s v="25-44"/>
    <x v="0"/>
    <s v="M"/>
    <s v="V01-Y98"/>
    <n v="26"/>
    <x v="6"/>
  </r>
  <r>
    <x v="1"/>
    <s v="45-64"/>
    <x v="0"/>
    <s v="F"/>
    <s v="A00-B99"/>
    <n v="2"/>
    <x v="0"/>
  </r>
  <r>
    <x v="1"/>
    <s v="45-64"/>
    <x v="0"/>
    <s v="F"/>
    <s v="C00-D48"/>
    <n v="77"/>
    <x v="1"/>
  </r>
  <r>
    <x v="1"/>
    <s v="45-64"/>
    <x v="0"/>
    <s v="F"/>
    <s v="D50-D89"/>
    <n v="3"/>
    <x v="5"/>
  </r>
  <r>
    <x v="1"/>
    <s v="45-64"/>
    <x v="0"/>
    <s v="F"/>
    <s v="E00-E90"/>
    <n v="1"/>
    <x v="2"/>
  </r>
  <r>
    <x v="1"/>
    <s v="45-64"/>
    <x v="0"/>
    <s v="F"/>
    <s v="F00-F99"/>
    <n v="6"/>
    <x v="10"/>
  </r>
  <r>
    <x v="1"/>
    <s v="45-64"/>
    <x v="0"/>
    <s v="F"/>
    <s v="G00-G99"/>
    <n v="6"/>
    <x v="3"/>
  </r>
  <r>
    <x v="1"/>
    <s v="45-64"/>
    <x v="0"/>
    <s v="F"/>
    <s v="I00-I99"/>
    <n v="30"/>
    <x v="8"/>
  </r>
  <r>
    <x v="1"/>
    <s v="45-64"/>
    <x v="0"/>
    <s v="F"/>
    <s v="J00-J99"/>
    <n v="18"/>
    <x v="4"/>
  </r>
  <r>
    <x v="1"/>
    <s v="45-64"/>
    <x v="0"/>
    <s v="F"/>
    <s v="K00-K93"/>
    <n v="18"/>
    <x v="9"/>
  </r>
  <r>
    <x v="1"/>
    <s v="45-64"/>
    <x v="0"/>
    <s v="F"/>
    <s v="N00-N99"/>
    <n v="1"/>
    <x v="11"/>
  </r>
  <r>
    <x v="1"/>
    <s v="45-64"/>
    <x v="0"/>
    <s v="F"/>
    <s v="Q00-Q99"/>
    <n v="1"/>
    <x v="5"/>
  </r>
  <r>
    <x v="1"/>
    <s v="45-64"/>
    <x v="0"/>
    <s v="F"/>
    <s v="R00-R99"/>
    <n v="5"/>
    <x v="5"/>
  </r>
  <r>
    <x v="1"/>
    <s v="45-64"/>
    <x v="0"/>
    <s v="F"/>
    <s v="V01-Y98"/>
    <n v="14"/>
    <x v="6"/>
  </r>
  <r>
    <x v="1"/>
    <s v="45-64"/>
    <x v="0"/>
    <s v="M"/>
    <s v="A00-B99"/>
    <n v="10"/>
    <x v="0"/>
  </r>
  <r>
    <x v="1"/>
    <s v="45-64"/>
    <x v="0"/>
    <s v="M"/>
    <s v="C00-D48"/>
    <n v="95"/>
    <x v="1"/>
  </r>
  <r>
    <x v="1"/>
    <s v="45-64"/>
    <x v="0"/>
    <s v="M"/>
    <s v="E00-E90"/>
    <n v="8"/>
    <x v="2"/>
  </r>
  <r>
    <x v="1"/>
    <s v="45-64"/>
    <x v="0"/>
    <s v="M"/>
    <s v="F00-F99"/>
    <n v="6"/>
    <x v="10"/>
  </r>
  <r>
    <x v="1"/>
    <s v="45-64"/>
    <x v="0"/>
    <s v="M"/>
    <s v="G00-G99"/>
    <n v="9"/>
    <x v="3"/>
  </r>
  <r>
    <x v="1"/>
    <s v="45-64"/>
    <x v="0"/>
    <s v="M"/>
    <s v="I00-I99"/>
    <n v="62"/>
    <x v="8"/>
  </r>
  <r>
    <x v="1"/>
    <s v="45-64"/>
    <x v="0"/>
    <s v="M"/>
    <s v="J00-J99"/>
    <n v="20"/>
    <x v="4"/>
  </r>
  <r>
    <x v="1"/>
    <s v="45-64"/>
    <x v="0"/>
    <s v="M"/>
    <s v="K00-K93"/>
    <n v="19"/>
    <x v="9"/>
  </r>
  <r>
    <x v="1"/>
    <s v="45-64"/>
    <x v="0"/>
    <s v="M"/>
    <s v="M00-M99"/>
    <n v="1"/>
    <x v="5"/>
  </r>
  <r>
    <x v="1"/>
    <s v="45-64"/>
    <x v="0"/>
    <s v="M"/>
    <s v="N00-N99"/>
    <n v="2"/>
    <x v="11"/>
  </r>
  <r>
    <x v="1"/>
    <s v="45-64"/>
    <x v="0"/>
    <s v="M"/>
    <s v="R00-R99"/>
    <n v="16"/>
    <x v="5"/>
  </r>
  <r>
    <x v="1"/>
    <s v="45-64"/>
    <x v="0"/>
    <s v="M"/>
    <s v="V01-Y98"/>
    <n v="48"/>
    <x v="6"/>
  </r>
  <r>
    <x v="1"/>
    <s v="65-74"/>
    <x v="1"/>
    <s v="F"/>
    <s v="A00-B99"/>
    <n v="2"/>
    <x v="0"/>
  </r>
  <r>
    <x v="1"/>
    <s v="65-74"/>
    <x v="1"/>
    <s v="F"/>
    <s v="C00-D48"/>
    <n v="47"/>
    <x v="1"/>
  </r>
  <r>
    <x v="1"/>
    <s v="65-74"/>
    <x v="1"/>
    <s v="F"/>
    <s v="E00-E90"/>
    <n v="8"/>
    <x v="2"/>
  </r>
  <r>
    <x v="1"/>
    <s v="65-74"/>
    <x v="1"/>
    <s v="F"/>
    <s v="F00-F99"/>
    <n v="1"/>
    <x v="10"/>
  </r>
  <r>
    <x v="1"/>
    <s v="65-74"/>
    <x v="1"/>
    <s v="F"/>
    <s v="G00-G99"/>
    <n v="5"/>
    <x v="3"/>
  </r>
  <r>
    <x v="1"/>
    <s v="65-74"/>
    <x v="1"/>
    <s v="F"/>
    <s v="I00-I99"/>
    <n v="31"/>
    <x v="8"/>
  </r>
  <r>
    <x v="1"/>
    <s v="65-74"/>
    <x v="1"/>
    <s v="F"/>
    <s v="J00-J99"/>
    <n v="18"/>
    <x v="4"/>
  </r>
  <r>
    <x v="1"/>
    <s v="65-74"/>
    <x v="1"/>
    <s v="F"/>
    <s v="K00-K93"/>
    <n v="6"/>
    <x v="9"/>
  </r>
  <r>
    <x v="1"/>
    <s v="65-74"/>
    <x v="1"/>
    <s v="F"/>
    <s v="N00-N99"/>
    <n v="2"/>
    <x v="11"/>
  </r>
  <r>
    <x v="1"/>
    <s v="65-74"/>
    <x v="1"/>
    <s v="F"/>
    <s v="R00-R99"/>
    <n v="3"/>
    <x v="5"/>
  </r>
  <r>
    <x v="1"/>
    <s v="65-74"/>
    <x v="1"/>
    <s v="F"/>
    <s v="V01-Y98"/>
    <n v="5"/>
    <x v="6"/>
  </r>
  <r>
    <x v="1"/>
    <s v="65-74"/>
    <x v="1"/>
    <s v="M"/>
    <s v="A00-B99"/>
    <n v="8"/>
    <x v="0"/>
  </r>
  <r>
    <x v="1"/>
    <s v="65-74"/>
    <x v="1"/>
    <s v="M"/>
    <s v="C00-D48"/>
    <n v="120"/>
    <x v="1"/>
  </r>
  <r>
    <x v="1"/>
    <s v="65-74"/>
    <x v="1"/>
    <s v="M"/>
    <s v="D50-D89"/>
    <n v="3"/>
    <x v="5"/>
  </r>
  <r>
    <x v="1"/>
    <s v="65-74"/>
    <x v="1"/>
    <s v="M"/>
    <s v="E00-E90"/>
    <n v="11"/>
    <x v="2"/>
  </r>
  <r>
    <x v="1"/>
    <s v="65-74"/>
    <x v="1"/>
    <s v="M"/>
    <s v="F00-F99"/>
    <n v="3"/>
    <x v="10"/>
  </r>
  <r>
    <x v="1"/>
    <s v="65-74"/>
    <x v="1"/>
    <s v="M"/>
    <s v="G00-G99"/>
    <n v="6"/>
    <x v="3"/>
  </r>
  <r>
    <x v="1"/>
    <s v="65-74"/>
    <x v="1"/>
    <s v="M"/>
    <s v="I00-I99"/>
    <n v="63"/>
    <x v="8"/>
  </r>
  <r>
    <x v="1"/>
    <s v="65-74"/>
    <x v="1"/>
    <s v="M"/>
    <s v="J00-J99"/>
    <n v="38"/>
    <x v="4"/>
  </r>
  <r>
    <x v="1"/>
    <s v="65-74"/>
    <x v="1"/>
    <s v="M"/>
    <s v="K00-K93"/>
    <n v="9"/>
    <x v="9"/>
  </r>
  <r>
    <x v="1"/>
    <s v="65-74"/>
    <x v="1"/>
    <s v="M"/>
    <s v="L00-L99"/>
    <n v="1"/>
    <x v="5"/>
  </r>
  <r>
    <x v="1"/>
    <s v="65-74"/>
    <x v="1"/>
    <s v="M"/>
    <s v="N00-N99"/>
    <n v="3"/>
    <x v="11"/>
  </r>
  <r>
    <x v="1"/>
    <s v="65-74"/>
    <x v="1"/>
    <s v="M"/>
    <s v="R00-R99"/>
    <n v="9"/>
    <x v="5"/>
  </r>
  <r>
    <x v="1"/>
    <s v="65-74"/>
    <x v="1"/>
    <s v="M"/>
    <s v="V01-Y98"/>
    <n v="16"/>
    <x v="6"/>
  </r>
  <r>
    <x v="1"/>
    <s v="75-84"/>
    <x v="1"/>
    <s v="F"/>
    <s v="A00-B99"/>
    <n v="14"/>
    <x v="0"/>
  </r>
  <r>
    <x v="1"/>
    <s v="75-84"/>
    <x v="1"/>
    <s v="F"/>
    <s v="C00-D48"/>
    <n v="91"/>
    <x v="1"/>
  </r>
  <r>
    <x v="1"/>
    <s v="75-84"/>
    <x v="1"/>
    <s v="F"/>
    <s v="E00-E90"/>
    <n v="24"/>
    <x v="2"/>
  </r>
  <r>
    <x v="1"/>
    <s v="75-84"/>
    <x v="1"/>
    <s v="F"/>
    <s v="F00-F99"/>
    <n v="14"/>
    <x v="10"/>
  </r>
  <r>
    <x v="1"/>
    <s v="75-84"/>
    <x v="1"/>
    <s v="F"/>
    <s v="G00-G99"/>
    <n v="38"/>
    <x v="3"/>
  </r>
  <r>
    <x v="1"/>
    <s v="75-84"/>
    <x v="1"/>
    <s v="F"/>
    <s v="I00-I99"/>
    <n v="162"/>
    <x v="8"/>
  </r>
  <r>
    <x v="1"/>
    <s v="75-84"/>
    <x v="1"/>
    <s v="F"/>
    <s v="J00-J99"/>
    <n v="65"/>
    <x v="4"/>
  </r>
  <r>
    <x v="1"/>
    <s v="75-84"/>
    <x v="1"/>
    <s v="F"/>
    <s v="K00-K93"/>
    <n v="18"/>
    <x v="9"/>
  </r>
  <r>
    <x v="1"/>
    <s v="75-84"/>
    <x v="1"/>
    <s v="F"/>
    <s v="L00-L99"/>
    <n v="1"/>
    <x v="5"/>
  </r>
  <r>
    <x v="1"/>
    <s v="75-84"/>
    <x v="1"/>
    <s v="F"/>
    <s v="M00-M99"/>
    <n v="6"/>
    <x v="5"/>
  </r>
  <r>
    <x v="1"/>
    <s v="75-84"/>
    <x v="1"/>
    <s v="F"/>
    <s v="N00-N99"/>
    <n v="13"/>
    <x v="11"/>
  </r>
  <r>
    <x v="1"/>
    <s v="75-84"/>
    <x v="1"/>
    <s v="F"/>
    <s v="R00-R99"/>
    <n v="18"/>
    <x v="5"/>
  </r>
  <r>
    <x v="1"/>
    <s v="75-84"/>
    <x v="1"/>
    <s v="F"/>
    <s v="V01-Y98"/>
    <n v="18"/>
    <x v="6"/>
  </r>
  <r>
    <x v="1"/>
    <s v="75-84"/>
    <x v="1"/>
    <s v="M"/>
    <s v="A00-B99"/>
    <n v="10"/>
    <x v="0"/>
  </r>
  <r>
    <x v="1"/>
    <s v="75-84"/>
    <x v="1"/>
    <s v="M"/>
    <s v="C00-D48"/>
    <n v="139"/>
    <x v="1"/>
  </r>
  <r>
    <x v="1"/>
    <s v="75-84"/>
    <x v="1"/>
    <s v="M"/>
    <s v="D50-D89"/>
    <n v="4"/>
    <x v="5"/>
  </r>
  <r>
    <x v="1"/>
    <s v="75-84"/>
    <x v="1"/>
    <s v="M"/>
    <s v="E00-E90"/>
    <n v="15"/>
    <x v="2"/>
  </r>
  <r>
    <x v="1"/>
    <s v="75-84"/>
    <x v="1"/>
    <s v="M"/>
    <s v="F00-F99"/>
    <n v="15"/>
    <x v="10"/>
  </r>
  <r>
    <x v="1"/>
    <s v="75-84"/>
    <x v="1"/>
    <s v="M"/>
    <s v="G00-G99"/>
    <n v="28"/>
    <x v="3"/>
  </r>
  <r>
    <x v="1"/>
    <s v="75-84"/>
    <x v="1"/>
    <s v="M"/>
    <s v="I00-I99"/>
    <n v="138"/>
    <x v="8"/>
  </r>
  <r>
    <x v="1"/>
    <s v="75-84"/>
    <x v="1"/>
    <s v="M"/>
    <s v="J00-J99"/>
    <n v="79"/>
    <x v="4"/>
  </r>
  <r>
    <x v="1"/>
    <s v="75-84"/>
    <x v="1"/>
    <s v="M"/>
    <s v="K00-K93"/>
    <n v="20"/>
    <x v="9"/>
  </r>
  <r>
    <x v="1"/>
    <s v="75-84"/>
    <x v="1"/>
    <s v="M"/>
    <s v="N00-N99"/>
    <n v="10"/>
    <x v="11"/>
  </r>
  <r>
    <x v="1"/>
    <s v="75-84"/>
    <x v="1"/>
    <s v="M"/>
    <s v="R00-R99"/>
    <n v="20"/>
    <x v="5"/>
  </r>
  <r>
    <x v="1"/>
    <s v="75-84"/>
    <x v="1"/>
    <s v="M"/>
    <s v="V01-Y98"/>
    <n v="17"/>
    <x v="6"/>
  </r>
  <r>
    <x v="1"/>
    <s v="85+"/>
    <x v="1"/>
    <s v="F"/>
    <s v="A00-B99"/>
    <n v="17"/>
    <x v="0"/>
  </r>
  <r>
    <x v="1"/>
    <s v="85+"/>
    <x v="1"/>
    <s v="F"/>
    <s v="C00-D48"/>
    <n v="71"/>
    <x v="1"/>
  </r>
  <r>
    <x v="1"/>
    <s v="85+"/>
    <x v="1"/>
    <s v="F"/>
    <s v="D50-D89"/>
    <n v="6"/>
    <x v="5"/>
  </r>
  <r>
    <x v="1"/>
    <s v="85+"/>
    <x v="1"/>
    <s v="F"/>
    <s v="E00-E90"/>
    <n v="31"/>
    <x v="2"/>
  </r>
  <r>
    <x v="1"/>
    <s v="85+"/>
    <x v="1"/>
    <s v="F"/>
    <s v="F00-F99"/>
    <n v="33"/>
    <x v="10"/>
  </r>
  <r>
    <x v="1"/>
    <s v="85+"/>
    <x v="1"/>
    <s v="F"/>
    <s v="G00-G99"/>
    <n v="46"/>
    <x v="3"/>
  </r>
  <r>
    <x v="1"/>
    <s v="85+"/>
    <x v="1"/>
    <s v="F"/>
    <s v="I00-I99"/>
    <n v="248"/>
    <x v="8"/>
  </r>
  <r>
    <x v="1"/>
    <s v="85+"/>
    <x v="1"/>
    <s v="F"/>
    <s v="J00-J99"/>
    <n v="50"/>
    <x v="4"/>
  </r>
  <r>
    <x v="1"/>
    <s v="85+"/>
    <x v="1"/>
    <s v="F"/>
    <s v="K00-K93"/>
    <n v="31"/>
    <x v="9"/>
  </r>
  <r>
    <x v="1"/>
    <s v="85+"/>
    <x v="1"/>
    <s v="F"/>
    <s v="L00-L99"/>
    <n v="5"/>
    <x v="5"/>
  </r>
  <r>
    <x v="1"/>
    <s v="85+"/>
    <x v="1"/>
    <s v="F"/>
    <s v="M00-M99"/>
    <n v="4"/>
    <x v="5"/>
  </r>
  <r>
    <x v="1"/>
    <s v="85+"/>
    <x v="1"/>
    <s v="F"/>
    <s v="N00-N99"/>
    <n v="18"/>
    <x v="11"/>
  </r>
  <r>
    <x v="1"/>
    <s v="85+"/>
    <x v="1"/>
    <s v="F"/>
    <s v="R00-R99"/>
    <n v="48"/>
    <x v="5"/>
  </r>
  <r>
    <x v="1"/>
    <s v="85+"/>
    <x v="1"/>
    <s v="F"/>
    <s v="V01-Y98"/>
    <n v="34"/>
    <x v="6"/>
  </r>
  <r>
    <x v="1"/>
    <s v="85+"/>
    <x v="1"/>
    <s v="M"/>
    <s v="A00-B99"/>
    <n v="3"/>
    <x v="0"/>
  </r>
  <r>
    <x v="1"/>
    <s v="85+"/>
    <x v="1"/>
    <s v="M"/>
    <s v="C00-D48"/>
    <n v="44"/>
    <x v="1"/>
  </r>
  <r>
    <x v="1"/>
    <s v="85+"/>
    <x v="1"/>
    <s v="M"/>
    <s v="D50-D89"/>
    <n v="5"/>
    <x v="5"/>
  </r>
  <r>
    <x v="1"/>
    <s v="85+"/>
    <x v="1"/>
    <s v="M"/>
    <s v="E00-E90"/>
    <n v="9"/>
    <x v="2"/>
  </r>
  <r>
    <x v="1"/>
    <s v="85+"/>
    <x v="1"/>
    <s v="M"/>
    <s v="F00-F99"/>
    <n v="15"/>
    <x v="10"/>
  </r>
  <r>
    <x v="1"/>
    <s v="85+"/>
    <x v="1"/>
    <s v="M"/>
    <s v="G00-G99"/>
    <n v="17"/>
    <x v="3"/>
  </r>
  <r>
    <x v="1"/>
    <s v="85+"/>
    <x v="1"/>
    <s v="M"/>
    <s v="I00-I99"/>
    <n v="117"/>
    <x v="8"/>
  </r>
  <r>
    <x v="1"/>
    <s v="85+"/>
    <x v="1"/>
    <s v="M"/>
    <s v="J00-J99"/>
    <n v="40"/>
    <x v="4"/>
  </r>
  <r>
    <x v="1"/>
    <s v="85+"/>
    <x v="1"/>
    <s v="M"/>
    <s v="K00-K93"/>
    <n v="7"/>
    <x v="9"/>
  </r>
  <r>
    <x v="1"/>
    <s v="85+"/>
    <x v="1"/>
    <s v="M"/>
    <s v="M00-M99"/>
    <n v="1"/>
    <x v="5"/>
  </r>
  <r>
    <x v="1"/>
    <s v="85+"/>
    <x v="1"/>
    <s v="M"/>
    <s v="N00-N99"/>
    <n v="15"/>
    <x v="11"/>
  </r>
  <r>
    <x v="1"/>
    <s v="85+"/>
    <x v="1"/>
    <s v="M"/>
    <s v="R00-R99"/>
    <n v="13"/>
    <x v="5"/>
  </r>
  <r>
    <x v="1"/>
    <s v="85+"/>
    <x v="1"/>
    <s v="M"/>
    <s v="V01-Y98"/>
    <n v="14"/>
    <x v="6"/>
  </r>
  <r>
    <x v="2"/>
    <s v="0-24"/>
    <x v="0"/>
    <s v="F"/>
    <s v="G00-G99"/>
    <n v="1"/>
    <x v="3"/>
  </r>
  <r>
    <x v="2"/>
    <s v="0-24"/>
    <x v="0"/>
    <s v="F"/>
    <s v="P00-P96"/>
    <n v="4"/>
    <x v="5"/>
  </r>
  <r>
    <x v="2"/>
    <s v="0-24"/>
    <x v="0"/>
    <s v="F"/>
    <s v="Q00-Q99"/>
    <n v="2"/>
    <x v="5"/>
  </r>
  <r>
    <x v="2"/>
    <s v="0-24"/>
    <x v="0"/>
    <s v="F"/>
    <s v="V01-Y98"/>
    <n v="2"/>
    <x v="6"/>
  </r>
  <r>
    <x v="2"/>
    <s v="0-24"/>
    <x v="0"/>
    <s v="M"/>
    <s v="C00-D48"/>
    <n v="1"/>
    <x v="1"/>
  </r>
  <r>
    <x v="2"/>
    <s v="0-24"/>
    <x v="0"/>
    <s v="M"/>
    <s v="E00-E90"/>
    <n v="1"/>
    <x v="2"/>
  </r>
  <r>
    <x v="2"/>
    <s v="0-24"/>
    <x v="0"/>
    <s v="M"/>
    <s v="F00-F99"/>
    <n v="1"/>
    <x v="10"/>
  </r>
  <r>
    <x v="2"/>
    <s v="0-24"/>
    <x v="0"/>
    <s v="M"/>
    <s v="G00-G99"/>
    <n v="1"/>
    <x v="3"/>
  </r>
  <r>
    <x v="2"/>
    <s v="0-24"/>
    <x v="0"/>
    <s v="M"/>
    <s v="P00-P96"/>
    <n v="4"/>
    <x v="5"/>
  </r>
  <r>
    <x v="2"/>
    <s v="0-24"/>
    <x v="0"/>
    <s v="M"/>
    <s v="Q00-Q99"/>
    <n v="1"/>
    <x v="5"/>
  </r>
  <r>
    <x v="2"/>
    <s v="0-24"/>
    <x v="0"/>
    <s v="M"/>
    <s v="R00-R99"/>
    <n v="1"/>
    <x v="5"/>
  </r>
  <r>
    <x v="2"/>
    <s v="0-24"/>
    <x v="0"/>
    <s v="M"/>
    <s v="V01-Y98"/>
    <n v="15"/>
    <x v="6"/>
  </r>
  <r>
    <x v="2"/>
    <s v="25-44"/>
    <x v="0"/>
    <s v="F"/>
    <s v="C00-D48"/>
    <n v="7"/>
    <x v="1"/>
  </r>
  <r>
    <x v="2"/>
    <s v="25-44"/>
    <x v="0"/>
    <s v="F"/>
    <s v="E00-E90"/>
    <n v="1"/>
    <x v="2"/>
  </r>
  <r>
    <x v="2"/>
    <s v="25-44"/>
    <x v="0"/>
    <s v="F"/>
    <s v="F00-F99"/>
    <n v="1"/>
    <x v="10"/>
  </r>
  <r>
    <x v="2"/>
    <s v="25-44"/>
    <x v="0"/>
    <s v="F"/>
    <s v="G00-G99"/>
    <n v="1"/>
    <x v="3"/>
  </r>
  <r>
    <x v="2"/>
    <s v="25-44"/>
    <x v="0"/>
    <s v="F"/>
    <s v="I00-I99"/>
    <n v="2"/>
    <x v="8"/>
  </r>
  <r>
    <x v="2"/>
    <s v="25-44"/>
    <x v="0"/>
    <s v="F"/>
    <s v="J00-J99"/>
    <n v="2"/>
    <x v="4"/>
  </r>
  <r>
    <x v="2"/>
    <s v="25-44"/>
    <x v="0"/>
    <s v="F"/>
    <s v="K00-K93"/>
    <n v="2"/>
    <x v="9"/>
  </r>
  <r>
    <x v="2"/>
    <s v="25-44"/>
    <x v="0"/>
    <s v="F"/>
    <s v="Q00-Q99"/>
    <n v="1"/>
    <x v="5"/>
  </r>
  <r>
    <x v="2"/>
    <s v="25-44"/>
    <x v="0"/>
    <s v="F"/>
    <s v="R00-R99"/>
    <n v="1"/>
    <x v="5"/>
  </r>
  <r>
    <x v="2"/>
    <s v="25-44"/>
    <x v="0"/>
    <s v="F"/>
    <s v="V01-Y98"/>
    <n v="8"/>
    <x v="6"/>
  </r>
  <r>
    <x v="2"/>
    <s v="25-44"/>
    <x v="0"/>
    <s v="M"/>
    <s v="C00-D48"/>
    <n v="7"/>
    <x v="1"/>
  </r>
  <r>
    <x v="2"/>
    <s v="25-44"/>
    <x v="0"/>
    <s v="M"/>
    <s v="E00-E90"/>
    <n v="1"/>
    <x v="2"/>
  </r>
  <r>
    <x v="2"/>
    <s v="25-44"/>
    <x v="0"/>
    <s v="M"/>
    <s v="F00-F99"/>
    <n v="5"/>
    <x v="10"/>
  </r>
  <r>
    <x v="2"/>
    <s v="25-44"/>
    <x v="0"/>
    <s v="M"/>
    <s v="G00-G99"/>
    <n v="1"/>
    <x v="3"/>
  </r>
  <r>
    <x v="2"/>
    <s v="25-44"/>
    <x v="0"/>
    <s v="M"/>
    <s v="I00-I99"/>
    <n v="5"/>
    <x v="8"/>
  </r>
  <r>
    <x v="2"/>
    <s v="25-44"/>
    <x v="0"/>
    <s v="M"/>
    <s v="K00-K93"/>
    <n v="1"/>
    <x v="9"/>
  </r>
  <r>
    <x v="2"/>
    <s v="25-44"/>
    <x v="0"/>
    <s v="M"/>
    <s v="R00-R99"/>
    <n v="8"/>
    <x v="5"/>
  </r>
  <r>
    <x v="2"/>
    <s v="25-44"/>
    <x v="0"/>
    <s v="M"/>
    <s v="V01-Y98"/>
    <n v="44"/>
    <x v="6"/>
  </r>
  <r>
    <x v="2"/>
    <s v="45-64"/>
    <x v="0"/>
    <s v="F"/>
    <s v="A00-B99"/>
    <n v="3"/>
    <x v="0"/>
  </r>
  <r>
    <x v="2"/>
    <s v="45-64"/>
    <x v="0"/>
    <s v="F"/>
    <s v="C00-D48"/>
    <n v="75"/>
    <x v="1"/>
  </r>
  <r>
    <x v="2"/>
    <s v="45-64"/>
    <x v="0"/>
    <s v="F"/>
    <s v="E00-E90"/>
    <n v="4"/>
    <x v="2"/>
  </r>
  <r>
    <x v="2"/>
    <s v="45-64"/>
    <x v="0"/>
    <s v="F"/>
    <s v="F00-F99"/>
    <n v="3"/>
    <x v="10"/>
  </r>
  <r>
    <x v="2"/>
    <s v="45-64"/>
    <x v="0"/>
    <s v="F"/>
    <s v="G00-G99"/>
    <n v="3"/>
    <x v="3"/>
  </r>
  <r>
    <x v="2"/>
    <s v="45-64"/>
    <x v="0"/>
    <s v="F"/>
    <s v="H60-H95"/>
    <n v="1"/>
    <x v="5"/>
  </r>
  <r>
    <x v="2"/>
    <s v="45-64"/>
    <x v="0"/>
    <s v="F"/>
    <s v="I00-I99"/>
    <n v="31"/>
    <x v="8"/>
  </r>
  <r>
    <x v="2"/>
    <s v="45-64"/>
    <x v="0"/>
    <s v="F"/>
    <s v="J00-J99"/>
    <n v="13"/>
    <x v="4"/>
  </r>
  <r>
    <x v="2"/>
    <s v="45-64"/>
    <x v="0"/>
    <s v="F"/>
    <s v="K00-K93"/>
    <n v="11"/>
    <x v="9"/>
  </r>
  <r>
    <x v="2"/>
    <s v="45-64"/>
    <x v="0"/>
    <s v="F"/>
    <s v="L00-L99"/>
    <n v="1"/>
    <x v="5"/>
  </r>
  <r>
    <x v="2"/>
    <s v="45-64"/>
    <x v="0"/>
    <s v="F"/>
    <s v="M00-M99"/>
    <n v="1"/>
    <x v="5"/>
  </r>
  <r>
    <x v="2"/>
    <s v="45-64"/>
    <x v="0"/>
    <s v="F"/>
    <s v="N00-N99"/>
    <n v="3"/>
    <x v="11"/>
  </r>
  <r>
    <x v="2"/>
    <s v="45-64"/>
    <x v="0"/>
    <s v="F"/>
    <s v="R00-R99"/>
    <n v="9"/>
    <x v="5"/>
  </r>
  <r>
    <x v="2"/>
    <s v="45-64"/>
    <x v="0"/>
    <s v="F"/>
    <s v="V01-Y98"/>
    <n v="17"/>
    <x v="6"/>
  </r>
  <r>
    <x v="2"/>
    <s v="45-64"/>
    <x v="0"/>
    <s v="M"/>
    <s v="A00-B99"/>
    <n v="8"/>
    <x v="0"/>
  </r>
  <r>
    <x v="2"/>
    <s v="45-64"/>
    <x v="0"/>
    <s v="M"/>
    <s v="C00-D48"/>
    <n v="119"/>
    <x v="1"/>
  </r>
  <r>
    <x v="2"/>
    <s v="45-64"/>
    <x v="0"/>
    <s v="M"/>
    <s v="D50-D89"/>
    <n v="1"/>
    <x v="5"/>
  </r>
  <r>
    <x v="2"/>
    <s v="45-64"/>
    <x v="0"/>
    <s v="M"/>
    <s v="E00-E90"/>
    <n v="5"/>
    <x v="2"/>
  </r>
  <r>
    <x v="2"/>
    <s v="45-64"/>
    <x v="0"/>
    <s v="M"/>
    <s v="F00-F99"/>
    <n v="11"/>
    <x v="10"/>
  </r>
  <r>
    <x v="2"/>
    <s v="45-64"/>
    <x v="0"/>
    <s v="M"/>
    <s v="G00-G99"/>
    <n v="9"/>
    <x v="3"/>
  </r>
  <r>
    <x v="2"/>
    <s v="45-64"/>
    <x v="0"/>
    <s v="M"/>
    <s v="I00-I99"/>
    <n v="77"/>
    <x v="8"/>
  </r>
  <r>
    <x v="2"/>
    <s v="45-64"/>
    <x v="0"/>
    <s v="M"/>
    <s v="J00-J99"/>
    <n v="23"/>
    <x v="4"/>
  </r>
  <r>
    <x v="2"/>
    <s v="45-64"/>
    <x v="0"/>
    <s v="M"/>
    <s v="K00-K93"/>
    <n v="24"/>
    <x v="9"/>
  </r>
  <r>
    <x v="2"/>
    <s v="45-64"/>
    <x v="0"/>
    <s v="M"/>
    <s v="M00-M99"/>
    <n v="1"/>
    <x v="5"/>
  </r>
  <r>
    <x v="2"/>
    <s v="45-64"/>
    <x v="0"/>
    <s v="M"/>
    <s v="N00-N99"/>
    <n v="3"/>
    <x v="11"/>
  </r>
  <r>
    <x v="2"/>
    <s v="45-64"/>
    <x v="0"/>
    <s v="M"/>
    <s v="Q00-Q99"/>
    <n v="1"/>
    <x v="5"/>
  </r>
  <r>
    <x v="2"/>
    <s v="45-64"/>
    <x v="0"/>
    <s v="M"/>
    <s v="R00-R99"/>
    <n v="12"/>
    <x v="5"/>
  </r>
  <r>
    <x v="2"/>
    <s v="45-64"/>
    <x v="0"/>
    <s v="M"/>
    <s v="V01-Y98"/>
    <n v="37"/>
    <x v="6"/>
  </r>
  <r>
    <x v="2"/>
    <s v="65-74"/>
    <x v="1"/>
    <s v="F"/>
    <s v="A00-B99"/>
    <n v="1"/>
    <x v="0"/>
  </r>
  <r>
    <x v="2"/>
    <s v="65-74"/>
    <x v="1"/>
    <s v="F"/>
    <s v="C00-D48"/>
    <n v="88"/>
    <x v="1"/>
  </r>
  <r>
    <x v="2"/>
    <s v="65-74"/>
    <x v="1"/>
    <s v="F"/>
    <s v="D50-D89"/>
    <n v="1"/>
    <x v="5"/>
  </r>
  <r>
    <x v="2"/>
    <s v="65-74"/>
    <x v="1"/>
    <s v="F"/>
    <s v="E00-E90"/>
    <n v="6"/>
    <x v="2"/>
  </r>
  <r>
    <x v="2"/>
    <s v="65-74"/>
    <x v="1"/>
    <s v="F"/>
    <s v="F00-F99"/>
    <n v="3"/>
    <x v="10"/>
  </r>
  <r>
    <x v="2"/>
    <s v="65-74"/>
    <x v="1"/>
    <s v="F"/>
    <s v="G00-G99"/>
    <n v="16"/>
    <x v="3"/>
  </r>
  <r>
    <x v="2"/>
    <s v="65-74"/>
    <x v="1"/>
    <s v="F"/>
    <s v="I00-I99"/>
    <n v="49"/>
    <x v="8"/>
  </r>
  <r>
    <x v="2"/>
    <s v="65-74"/>
    <x v="1"/>
    <s v="F"/>
    <s v="J00-J99"/>
    <n v="18"/>
    <x v="4"/>
  </r>
  <r>
    <x v="2"/>
    <s v="65-74"/>
    <x v="1"/>
    <s v="F"/>
    <s v="K00-K93"/>
    <n v="12"/>
    <x v="9"/>
  </r>
  <r>
    <x v="2"/>
    <s v="65-74"/>
    <x v="1"/>
    <s v="F"/>
    <s v="N00-N99"/>
    <n v="3"/>
    <x v="11"/>
  </r>
  <r>
    <x v="2"/>
    <s v="65-74"/>
    <x v="1"/>
    <s v="F"/>
    <s v="Q00-Q99"/>
    <n v="2"/>
    <x v="5"/>
  </r>
  <r>
    <x v="2"/>
    <s v="65-74"/>
    <x v="1"/>
    <s v="F"/>
    <s v="R00-R99"/>
    <n v="10"/>
    <x v="5"/>
  </r>
  <r>
    <x v="2"/>
    <s v="65-74"/>
    <x v="1"/>
    <s v="F"/>
    <s v="V01-Y98"/>
    <n v="5"/>
    <x v="6"/>
  </r>
  <r>
    <x v="2"/>
    <s v="65-74"/>
    <x v="1"/>
    <s v="M"/>
    <s v="A00-B99"/>
    <n v="9"/>
    <x v="0"/>
  </r>
  <r>
    <x v="2"/>
    <s v="65-74"/>
    <x v="1"/>
    <s v="M"/>
    <s v="C00-D48"/>
    <n v="105"/>
    <x v="1"/>
  </r>
  <r>
    <x v="2"/>
    <s v="65-74"/>
    <x v="1"/>
    <s v="M"/>
    <s v="E00-E90"/>
    <n v="8"/>
    <x v="2"/>
  </r>
  <r>
    <x v="2"/>
    <s v="65-74"/>
    <x v="1"/>
    <s v="M"/>
    <s v="F00-F99"/>
    <n v="8"/>
    <x v="10"/>
  </r>
  <r>
    <x v="2"/>
    <s v="65-74"/>
    <x v="1"/>
    <s v="M"/>
    <s v="G00-G99"/>
    <n v="11"/>
    <x v="3"/>
  </r>
  <r>
    <x v="2"/>
    <s v="65-74"/>
    <x v="1"/>
    <s v="M"/>
    <s v="I00-I99"/>
    <n v="72"/>
    <x v="8"/>
  </r>
  <r>
    <x v="2"/>
    <s v="65-74"/>
    <x v="1"/>
    <s v="M"/>
    <s v="J00-J99"/>
    <n v="30"/>
    <x v="4"/>
  </r>
  <r>
    <x v="2"/>
    <s v="65-74"/>
    <x v="1"/>
    <s v="M"/>
    <s v="K00-K93"/>
    <n v="16"/>
    <x v="9"/>
  </r>
  <r>
    <x v="2"/>
    <s v="65-74"/>
    <x v="1"/>
    <s v="M"/>
    <s v="M00-M99"/>
    <n v="1"/>
    <x v="5"/>
  </r>
  <r>
    <x v="2"/>
    <s v="65-74"/>
    <x v="1"/>
    <s v="M"/>
    <s v="N00-N99"/>
    <n v="6"/>
    <x v="11"/>
  </r>
  <r>
    <x v="2"/>
    <s v="65-74"/>
    <x v="1"/>
    <s v="M"/>
    <s v="R00-R99"/>
    <n v="13"/>
    <x v="5"/>
  </r>
  <r>
    <x v="2"/>
    <s v="65-74"/>
    <x v="1"/>
    <s v="M"/>
    <s v="V01-Y98"/>
    <n v="10"/>
    <x v="6"/>
  </r>
  <r>
    <x v="2"/>
    <s v="75-84"/>
    <x v="1"/>
    <s v="F"/>
    <s v="A00-B99"/>
    <n v="14"/>
    <x v="0"/>
  </r>
  <r>
    <x v="2"/>
    <s v="75-84"/>
    <x v="1"/>
    <s v="F"/>
    <s v="C00-D48"/>
    <n v="99"/>
    <x v="1"/>
  </r>
  <r>
    <x v="2"/>
    <s v="75-84"/>
    <x v="1"/>
    <s v="F"/>
    <s v="E00-E90"/>
    <n v="18"/>
    <x v="2"/>
  </r>
  <r>
    <x v="2"/>
    <s v="75-84"/>
    <x v="1"/>
    <s v="F"/>
    <s v="F00-F99"/>
    <n v="19"/>
    <x v="10"/>
  </r>
  <r>
    <x v="2"/>
    <s v="75-84"/>
    <x v="1"/>
    <s v="F"/>
    <s v="G00-G99"/>
    <n v="24"/>
    <x v="3"/>
  </r>
  <r>
    <x v="2"/>
    <s v="75-84"/>
    <x v="1"/>
    <s v="F"/>
    <s v="I00-I99"/>
    <n v="148"/>
    <x v="8"/>
  </r>
  <r>
    <x v="2"/>
    <s v="75-84"/>
    <x v="1"/>
    <s v="F"/>
    <s v="J00-J99"/>
    <n v="32"/>
    <x v="4"/>
  </r>
  <r>
    <x v="2"/>
    <s v="75-84"/>
    <x v="1"/>
    <s v="F"/>
    <s v="K00-K93"/>
    <n v="12"/>
    <x v="9"/>
  </r>
  <r>
    <x v="2"/>
    <s v="75-84"/>
    <x v="1"/>
    <s v="F"/>
    <s v="L00-L99"/>
    <n v="5"/>
    <x v="5"/>
  </r>
  <r>
    <x v="2"/>
    <s v="75-84"/>
    <x v="1"/>
    <s v="F"/>
    <s v="M00-M99"/>
    <n v="7"/>
    <x v="5"/>
  </r>
  <r>
    <x v="2"/>
    <s v="75-84"/>
    <x v="1"/>
    <s v="F"/>
    <s v="N00-N99"/>
    <n v="15"/>
    <x v="11"/>
  </r>
  <r>
    <x v="2"/>
    <s v="75-84"/>
    <x v="1"/>
    <s v="F"/>
    <s v="R00-R99"/>
    <n v="13"/>
    <x v="5"/>
  </r>
  <r>
    <x v="2"/>
    <s v="75-84"/>
    <x v="1"/>
    <s v="F"/>
    <s v="V01-Y98"/>
    <n v="21"/>
    <x v="6"/>
  </r>
  <r>
    <x v="2"/>
    <s v="75-84"/>
    <x v="1"/>
    <s v="M"/>
    <s v="A00-B99"/>
    <n v="14"/>
    <x v="0"/>
  </r>
  <r>
    <x v="2"/>
    <s v="75-84"/>
    <x v="1"/>
    <s v="M"/>
    <s v="C00-D48"/>
    <n v="100"/>
    <x v="1"/>
  </r>
  <r>
    <x v="2"/>
    <s v="75-84"/>
    <x v="1"/>
    <s v="M"/>
    <s v="D50-D89"/>
    <n v="1"/>
    <x v="5"/>
  </r>
  <r>
    <x v="2"/>
    <s v="75-84"/>
    <x v="1"/>
    <s v="M"/>
    <s v="E00-E90"/>
    <n v="11"/>
    <x v="2"/>
  </r>
  <r>
    <x v="2"/>
    <s v="75-84"/>
    <x v="1"/>
    <s v="M"/>
    <s v="F00-F99"/>
    <n v="9"/>
    <x v="10"/>
  </r>
  <r>
    <x v="2"/>
    <s v="75-84"/>
    <x v="1"/>
    <s v="M"/>
    <s v="G00-G99"/>
    <n v="23"/>
    <x v="3"/>
  </r>
  <r>
    <x v="2"/>
    <s v="75-84"/>
    <x v="1"/>
    <s v="M"/>
    <s v="I00-I99"/>
    <n v="118"/>
    <x v="8"/>
  </r>
  <r>
    <x v="2"/>
    <s v="75-84"/>
    <x v="1"/>
    <s v="M"/>
    <s v="J00-J99"/>
    <n v="65"/>
    <x v="4"/>
  </r>
  <r>
    <x v="2"/>
    <s v="75-84"/>
    <x v="1"/>
    <s v="M"/>
    <s v="K00-K93"/>
    <n v="27"/>
    <x v="9"/>
  </r>
  <r>
    <x v="2"/>
    <s v="75-84"/>
    <x v="1"/>
    <s v="M"/>
    <s v="M00-M99"/>
    <n v="5"/>
    <x v="5"/>
  </r>
  <r>
    <x v="2"/>
    <s v="75-84"/>
    <x v="1"/>
    <s v="M"/>
    <s v="N00-N99"/>
    <n v="13"/>
    <x v="11"/>
  </r>
  <r>
    <x v="2"/>
    <s v="75-84"/>
    <x v="1"/>
    <s v="M"/>
    <s v="R00-R99"/>
    <n v="15"/>
    <x v="5"/>
  </r>
  <r>
    <x v="2"/>
    <s v="75-84"/>
    <x v="1"/>
    <s v="M"/>
    <s v="V01-Y98"/>
    <n v="24"/>
    <x v="6"/>
  </r>
  <r>
    <x v="2"/>
    <s v="85+"/>
    <x v="1"/>
    <s v="F"/>
    <s v="A00-B99"/>
    <n v="13"/>
    <x v="0"/>
  </r>
  <r>
    <x v="2"/>
    <s v="85+"/>
    <x v="1"/>
    <s v="F"/>
    <s v="C00-D48"/>
    <n v="76"/>
    <x v="1"/>
  </r>
  <r>
    <x v="2"/>
    <s v="85+"/>
    <x v="1"/>
    <s v="F"/>
    <s v="D50-D89"/>
    <n v="3"/>
    <x v="5"/>
  </r>
  <r>
    <x v="2"/>
    <s v="85+"/>
    <x v="1"/>
    <s v="F"/>
    <s v="E00-E90"/>
    <n v="39"/>
    <x v="2"/>
  </r>
  <r>
    <x v="2"/>
    <s v="85+"/>
    <x v="1"/>
    <s v="F"/>
    <s v="F00-F99"/>
    <n v="29"/>
    <x v="10"/>
  </r>
  <r>
    <x v="2"/>
    <s v="85+"/>
    <x v="1"/>
    <s v="F"/>
    <s v="G00-G99"/>
    <n v="57"/>
    <x v="3"/>
  </r>
  <r>
    <x v="2"/>
    <s v="85+"/>
    <x v="1"/>
    <s v="F"/>
    <s v="I00-I99"/>
    <n v="277"/>
    <x v="8"/>
  </r>
  <r>
    <x v="2"/>
    <s v="85+"/>
    <x v="1"/>
    <s v="F"/>
    <s v="J00-J99"/>
    <n v="83"/>
    <x v="4"/>
  </r>
  <r>
    <x v="2"/>
    <s v="85+"/>
    <x v="1"/>
    <s v="F"/>
    <s v="K00-K93"/>
    <n v="32"/>
    <x v="9"/>
  </r>
  <r>
    <x v="2"/>
    <s v="85+"/>
    <x v="1"/>
    <s v="F"/>
    <s v="L00-L99"/>
    <n v="2"/>
    <x v="5"/>
  </r>
  <r>
    <x v="2"/>
    <s v="85+"/>
    <x v="1"/>
    <s v="F"/>
    <s v="M00-M99"/>
    <n v="5"/>
    <x v="5"/>
  </r>
  <r>
    <x v="2"/>
    <s v="85+"/>
    <x v="1"/>
    <s v="F"/>
    <s v="N00-N99"/>
    <n v="18"/>
    <x v="11"/>
  </r>
  <r>
    <x v="2"/>
    <s v="85+"/>
    <x v="1"/>
    <s v="F"/>
    <s v="R00-R99"/>
    <n v="44"/>
    <x v="5"/>
  </r>
  <r>
    <x v="2"/>
    <s v="85+"/>
    <x v="1"/>
    <s v="F"/>
    <s v="V01-Y98"/>
    <n v="34"/>
    <x v="6"/>
  </r>
  <r>
    <x v="2"/>
    <s v="85+"/>
    <x v="1"/>
    <s v="M"/>
    <s v="A00-B99"/>
    <n v="10"/>
    <x v="0"/>
  </r>
  <r>
    <x v="2"/>
    <s v="85+"/>
    <x v="1"/>
    <s v="M"/>
    <s v="C00-D48"/>
    <n v="40"/>
    <x v="1"/>
  </r>
  <r>
    <x v="2"/>
    <s v="85+"/>
    <x v="1"/>
    <s v="M"/>
    <s v="D50-D89"/>
    <n v="2"/>
    <x v="5"/>
  </r>
  <r>
    <x v="2"/>
    <s v="85+"/>
    <x v="1"/>
    <s v="M"/>
    <s v="E00-E90"/>
    <n v="7"/>
    <x v="2"/>
  </r>
  <r>
    <x v="2"/>
    <s v="85+"/>
    <x v="1"/>
    <s v="M"/>
    <s v="F00-F99"/>
    <n v="8"/>
    <x v="10"/>
  </r>
  <r>
    <x v="2"/>
    <s v="85+"/>
    <x v="1"/>
    <s v="M"/>
    <s v="G00-G99"/>
    <n v="18"/>
    <x v="3"/>
  </r>
  <r>
    <x v="2"/>
    <s v="85+"/>
    <x v="1"/>
    <s v="M"/>
    <s v="I00-I99"/>
    <n v="103"/>
    <x v="8"/>
  </r>
  <r>
    <x v="2"/>
    <s v="85+"/>
    <x v="1"/>
    <s v="M"/>
    <s v="J00-J99"/>
    <n v="41"/>
    <x v="4"/>
  </r>
  <r>
    <x v="2"/>
    <s v="85+"/>
    <x v="1"/>
    <s v="M"/>
    <s v="K00-K93"/>
    <n v="7"/>
    <x v="9"/>
  </r>
  <r>
    <x v="2"/>
    <s v="85+"/>
    <x v="1"/>
    <s v="M"/>
    <s v="L00-L99"/>
    <n v="4"/>
    <x v="5"/>
  </r>
  <r>
    <x v="2"/>
    <s v="85+"/>
    <x v="1"/>
    <s v="M"/>
    <s v="M00-M99"/>
    <n v="1"/>
    <x v="5"/>
  </r>
  <r>
    <x v="2"/>
    <s v="85+"/>
    <x v="1"/>
    <s v="M"/>
    <s v="N00-N99"/>
    <n v="12"/>
    <x v="11"/>
  </r>
  <r>
    <x v="2"/>
    <s v="85+"/>
    <x v="1"/>
    <s v="M"/>
    <s v="Q00-Q99"/>
    <n v="1"/>
    <x v="5"/>
  </r>
  <r>
    <x v="2"/>
    <s v="85+"/>
    <x v="1"/>
    <s v="M"/>
    <s v="R00-R99"/>
    <n v="11"/>
    <x v="5"/>
  </r>
  <r>
    <x v="2"/>
    <s v="85+"/>
    <x v="1"/>
    <s v="M"/>
    <s v="V01-Y98"/>
    <n v="6"/>
    <x v="6"/>
  </r>
  <r>
    <x v="3"/>
    <s v="0-24"/>
    <x v="0"/>
    <s v="F"/>
    <s v="C00-D48"/>
    <n v="2"/>
    <x v="1"/>
  </r>
  <r>
    <x v="3"/>
    <s v="0-24"/>
    <x v="0"/>
    <s v="F"/>
    <s v="E00-E90"/>
    <n v="1"/>
    <x v="2"/>
  </r>
  <r>
    <x v="3"/>
    <s v="0-24"/>
    <x v="0"/>
    <s v="F"/>
    <s v="I00-I99"/>
    <n v="1"/>
    <x v="8"/>
  </r>
  <r>
    <x v="3"/>
    <s v="0-24"/>
    <x v="0"/>
    <s v="F"/>
    <s v="N00-N99"/>
    <n v="1"/>
    <x v="11"/>
  </r>
  <r>
    <x v="3"/>
    <s v="0-24"/>
    <x v="0"/>
    <s v="F"/>
    <s v="P00-P96"/>
    <n v="2"/>
    <x v="5"/>
  </r>
  <r>
    <x v="3"/>
    <s v="0-24"/>
    <x v="0"/>
    <s v="F"/>
    <s v="Q00-Q99"/>
    <n v="2"/>
    <x v="5"/>
  </r>
  <r>
    <x v="3"/>
    <s v="0-24"/>
    <x v="0"/>
    <s v="F"/>
    <s v="R00-R99"/>
    <n v="1"/>
    <x v="5"/>
  </r>
  <r>
    <x v="3"/>
    <s v="0-24"/>
    <x v="0"/>
    <s v="F"/>
    <s v="V01-Y98"/>
    <n v="2"/>
    <x v="6"/>
  </r>
  <r>
    <x v="3"/>
    <s v="0-24"/>
    <x v="0"/>
    <s v="M"/>
    <s v="C00-D48"/>
    <n v="1"/>
    <x v="1"/>
  </r>
  <r>
    <x v="3"/>
    <s v="0-24"/>
    <x v="0"/>
    <s v="M"/>
    <s v="D50-D89"/>
    <n v="1"/>
    <x v="5"/>
  </r>
  <r>
    <x v="3"/>
    <s v="0-24"/>
    <x v="0"/>
    <s v="M"/>
    <s v="Q00-Q99"/>
    <n v="2"/>
    <x v="5"/>
  </r>
  <r>
    <x v="3"/>
    <s v="0-24"/>
    <x v="0"/>
    <s v="M"/>
    <s v="R00-R99"/>
    <n v="3"/>
    <x v="5"/>
  </r>
  <r>
    <x v="3"/>
    <s v="0-24"/>
    <x v="0"/>
    <s v="M"/>
    <s v="V01-Y98"/>
    <n v="15"/>
    <x v="6"/>
  </r>
  <r>
    <x v="3"/>
    <s v="25-44"/>
    <x v="0"/>
    <s v="F"/>
    <s v="A00-B99"/>
    <n v="2"/>
    <x v="0"/>
  </r>
  <r>
    <x v="3"/>
    <s v="25-44"/>
    <x v="0"/>
    <s v="F"/>
    <s v="C00-D48"/>
    <n v="8"/>
    <x v="1"/>
  </r>
  <r>
    <x v="3"/>
    <s v="25-44"/>
    <x v="0"/>
    <s v="F"/>
    <s v="J00-J99"/>
    <n v="3"/>
    <x v="4"/>
  </r>
  <r>
    <x v="3"/>
    <s v="25-44"/>
    <x v="0"/>
    <s v="F"/>
    <s v="K00-K93"/>
    <n v="1"/>
    <x v="9"/>
  </r>
  <r>
    <x v="3"/>
    <s v="25-44"/>
    <x v="0"/>
    <s v="F"/>
    <s v="M00-M99"/>
    <n v="1"/>
    <x v="5"/>
  </r>
  <r>
    <x v="3"/>
    <s v="25-44"/>
    <x v="0"/>
    <s v="F"/>
    <s v="V01-Y98"/>
    <n v="8"/>
    <x v="6"/>
  </r>
  <r>
    <x v="3"/>
    <s v="25-44"/>
    <x v="0"/>
    <s v="M"/>
    <s v="A00-B99"/>
    <n v="1"/>
    <x v="0"/>
  </r>
  <r>
    <x v="3"/>
    <s v="25-44"/>
    <x v="0"/>
    <s v="M"/>
    <s v="C00-D48"/>
    <n v="10"/>
    <x v="1"/>
  </r>
  <r>
    <x v="3"/>
    <s v="25-44"/>
    <x v="0"/>
    <s v="M"/>
    <s v="D50-D89"/>
    <n v="2"/>
    <x v="5"/>
  </r>
  <r>
    <x v="3"/>
    <s v="25-44"/>
    <x v="0"/>
    <s v="M"/>
    <s v="F00-F99"/>
    <n v="1"/>
    <x v="10"/>
  </r>
  <r>
    <x v="3"/>
    <s v="25-44"/>
    <x v="0"/>
    <s v="M"/>
    <s v="G00-G99"/>
    <n v="2"/>
    <x v="3"/>
  </r>
  <r>
    <x v="3"/>
    <s v="25-44"/>
    <x v="0"/>
    <s v="M"/>
    <s v="I00-I99"/>
    <n v="14"/>
    <x v="8"/>
  </r>
  <r>
    <x v="3"/>
    <s v="25-44"/>
    <x v="0"/>
    <s v="M"/>
    <s v="K00-K93"/>
    <n v="1"/>
    <x v="9"/>
  </r>
  <r>
    <x v="3"/>
    <s v="25-44"/>
    <x v="0"/>
    <s v="M"/>
    <s v="N00-N99"/>
    <n v="1"/>
    <x v="11"/>
  </r>
  <r>
    <x v="3"/>
    <s v="25-44"/>
    <x v="0"/>
    <s v="M"/>
    <s v="R00-R99"/>
    <n v="3"/>
    <x v="5"/>
  </r>
  <r>
    <x v="3"/>
    <s v="25-44"/>
    <x v="0"/>
    <s v="M"/>
    <s v="V01-Y98"/>
    <n v="34"/>
    <x v="6"/>
  </r>
  <r>
    <x v="3"/>
    <s v="45-64"/>
    <x v="0"/>
    <s v="F"/>
    <s v="A00-B99"/>
    <n v="2"/>
    <x v="0"/>
  </r>
  <r>
    <x v="3"/>
    <s v="45-64"/>
    <x v="0"/>
    <s v="F"/>
    <s v="C00-D48"/>
    <n v="85"/>
    <x v="1"/>
  </r>
  <r>
    <x v="3"/>
    <s v="45-64"/>
    <x v="0"/>
    <s v="F"/>
    <s v="E00-E90"/>
    <n v="6"/>
    <x v="2"/>
  </r>
  <r>
    <x v="3"/>
    <s v="45-64"/>
    <x v="0"/>
    <s v="F"/>
    <s v="F00-F99"/>
    <n v="5"/>
    <x v="10"/>
  </r>
  <r>
    <x v="3"/>
    <s v="45-64"/>
    <x v="0"/>
    <s v="F"/>
    <s v="G00-G99"/>
    <n v="8"/>
    <x v="3"/>
  </r>
  <r>
    <x v="3"/>
    <s v="45-64"/>
    <x v="0"/>
    <s v="F"/>
    <s v="I00-I99"/>
    <n v="29"/>
    <x v="8"/>
  </r>
  <r>
    <x v="3"/>
    <s v="45-64"/>
    <x v="0"/>
    <s v="F"/>
    <s v="J00-J99"/>
    <n v="13"/>
    <x v="4"/>
  </r>
  <r>
    <x v="3"/>
    <s v="45-64"/>
    <x v="0"/>
    <s v="F"/>
    <s v="K00-K93"/>
    <n v="19"/>
    <x v="9"/>
  </r>
  <r>
    <x v="3"/>
    <s v="45-64"/>
    <x v="0"/>
    <s v="F"/>
    <s v="M00-M99"/>
    <n v="2"/>
    <x v="5"/>
  </r>
  <r>
    <x v="3"/>
    <s v="45-64"/>
    <x v="0"/>
    <s v="F"/>
    <s v="N00-N99"/>
    <n v="3"/>
    <x v="11"/>
  </r>
  <r>
    <x v="3"/>
    <s v="45-64"/>
    <x v="0"/>
    <s v="F"/>
    <s v="Q00-Q99"/>
    <n v="1"/>
    <x v="5"/>
  </r>
  <r>
    <x v="3"/>
    <s v="45-64"/>
    <x v="0"/>
    <s v="F"/>
    <s v="R00-R99"/>
    <n v="9"/>
    <x v="5"/>
  </r>
  <r>
    <x v="3"/>
    <s v="45-64"/>
    <x v="0"/>
    <s v="F"/>
    <s v="V01-Y98"/>
    <n v="13"/>
    <x v="6"/>
  </r>
  <r>
    <x v="3"/>
    <s v="45-64"/>
    <x v="0"/>
    <s v="M"/>
    <s v="A00-B99"/>
    <n v="6"/>
    <x v="0"/>
  </r>
  <r>
    <x v="3"/>
    <s v="45-64"/>
    <x v="0"/>
    <s v="M"/>
    <s v="C00-D48"/>
    <n v="117"/>
    <x v="1"/>
  </r>
  <r>
    <x v="3"/>
    <s v="45-64"/>
    <x v="0"/>
    <s v="M"/>
    <s v="D50-D89"/>
    <n v="3"/>
    <x v="5"/>
  </r>
  <r>
    <x v="3"/>
    <s v="45-64"/>
    <x v="0"/>
    <s v="M"/>
    <s v="E00-E90"/>
    <n v="8"/>
    <x v="2"/>
  </r>
  <r>
    <x v="3"/>
    <s v="45-64"/>
    <x v="0"/>
    <s v="M"/>
    <s v="F00-F99"/>
    <n v="9"/>
    <x v="10"/>
  </r>
  <r>
    <x v="3"/>
    <s v="45-64"/>
    <x v="0"/>
    <s v="M"/>
    <s v="G00-G99"/>
    <n v="5"/>
    <x v="3"/>
  </r>
  <r>
    <x v="3"/>
    <s v="45-64"/>
    <x v="0"/>
    <s v="M"/>
    <s v="I00-I99"/>
    <n v="60"/>
    <x v="8"/>
  </r>
  <r>
    <x v="3"/>
    <s v="45-64"/>
    <x v="0"/>
    <s v="M"/>
    <s v="J00-J99"/>
    <n v="20"/>
    <x v="4"/>
  </r>
  <r>
    <x v="3"/>
    <s v="45-64"/>
    <x v="0"/>
    <s v="M"/>
    <s v="K00-K93"/>
    <n v="30"/>
    <x v="9"/>
  </r>
  <r>
    <x v="3"/>
    <s v="45-64"/>
    <x v="0"/>
    <s v="M"/>
    <s v="L00-L99"/>
    <n v="1"/>
    <x v="5"/>
  </r>
  <r>
    <x v="3"/>
    <s v="45-64"/>
    <x v="0"/>
    <s v="M"/>
    <s v="M00-M99"/>
    <n v="1"/>
    <x v="5"/>
  </r>
  <r>
    <x v="3"/>
    <s v="45-64"/>
    <x v="0"/>
    <s v="M"/>
    <s v="N00-N99"/>
    <n v="4"/>
    <x v="11"/>
  </r>
  <r>
    <x v="3"/>
    <s v="45-64"/>
    <x v="0"/>
    <s v="M"/>
    <s v="Q00-Q99"/>
    <n v="1"/>
    <x v="5"/>
  </r>
  <r>
    <x v="3"/>
    <s v="45-64"/>
    <x v="0"/>
    <s v="M"/>
    <s v="R00-R99"/>
    <n v="18"/>
    <x v="5"/>
  </r>
  <r>
    <x v="3"/>
    <s v="45-64"/>
    <x v="0"/>
    <s v="M"/>
    <s v="V01-Y98"/>
    <n v="39"/>
    <x v="6"/>
  </r>
  <r>
    <x v="3"/>
    <s v="65-74"/>
    <x v="1"/>
    <s v="F"/>
    <s v="A00-B99"/>
    <n v="4"/>
    <x v="0"/>
  </r>
  <r>
    <x v="3"/>
    <s v="65-74"/>
    <x v="1"/>
    <s v="F"/>
    <s v="C00-D48"/>
    <n v="54"/>
    <x v="1"/>
  </r>
  <r>
    <x v="3"/>
    <s v="65-74"/>
    <x v="1"/>
    <s v="F"/>
    <s v="D50-D89"/>
    <n v="1"/>
    <x v="5"/>
  </r>
  <r>
    <x v="3"/>
    <s v="65-74"/>
    <x v="1"/>
    <s v="F"/>
    <s v="E00-E90"/>
    <n v="11"/>
    <x v="2"/>
  </r>
  <r>
    <x v="3"/>
    <s v="65-74"/>
    <x v="1"/>
    <s v="F"/>
    <s v="G00-G99"/>
    <n v="12"/>
    <x v="3"/>
  </r>
  <r>
    <x v="3"/>
    <s v="65-74"/>
    <x v="1"/>
    <s v="F"/>
    <s v="I00-I99"/>
    <n v="46"/>
    <x v="8"/>
  </r>
  <r>
    <x v="3"/>
    <s v="65-74"/>
    <x v="1"/>
    <s v="F"/>
    <s v="J00-J99"/>
    <n v="19"/>
    <x v="4"/>
  </r>
  <r>
    <x v="3"/>
    <s v="65-74"/>
    <x v="1"/>
    <s v="F"/>
    <s v="K00-K93"/>
    <n v="9"/>
    <x v="9"/>
  </r>
  <r>
    <x v="3"/>
    <s v="65-74"/>
    <x v="1"/>
    <s v="F"/>
    <s v="N00-N99"/>
    <n v="4"/>
    <x v="11"/>
  </r>
  <r>
    <x v="3"/>
    <s v="65-74"/>
    <x v="1"/>
    <s v="F"/>
    <s v="R00-R99"/>
    <n v="8"/>
    <x v="5"/>
  </r>
  <r>
    <x v="3"/>
    <s v="65-74"/>
    <x v="1"/>
    <s v="F"/>
    <s v="V01-Y98"/>
    <n v="6"/>
    <x v="6"/>
  </r>
  <r>
    <x v="3"/>
    <s v="65-74"/>
    <x v="1"/>
    <s v="M"/>
    <s v="A00-B99"/>
    <n v="5"/>
    <x v="0"/>
  </r>
  <r>
    <x v="3"/>
    <s v="65-74"/>
    <x v="1"/>
    <s v="M"/>
    <s v="C00-D48"/>
    <n v="120"/>
    <x v="1"/>
  </r>
  <r>
    <x v="3"/>
    <s v="65-74"/>
    <x v="1"/>
    <s v="M"/>
    <s v="E00-E90"/>
    <n v="9"/>
    <x v="2"/>
  </r>
  <r>
    <x v="3"/>
    <s v="65-74"/>
    <x v="1"/>
    <s v="M"/>
    <s v="F00-F99"/>
    <n v="2"/>
    <x v="10"/>
  </r>
  <r>
    <x v="3"/>
    <s v="65-74"/>
    <x v="1"/>
    <s v="M"/>
    <s v="G00-G99"/>
    <n v="5"/>
    <x v="3"/>
  </r>
  <r>
    <x v="3"/>
    <s v="65-74"/>
    <x v="1"/>
    <s v="M"/>
    <s v="I00-I99"/>
    <n v="70"/>
    <x v="8"/>
  </r>
  <r>
    <x v="3"/>
    <s v="65-74"/>
    <x v="1"/>
    <s v="M"/>
    <s v="J00-J99"/>
    <n v="32"/>
    <x v="4"/>
  </r>
  <r>
    <x v="3"/>
    <s v="65-74"/>
    <x v="1"/>
    <s v="M"/>
    <s v="K00-K93"/>
    <n v="10"/>
    <x v="9"/>
  </r>
  <r>
    <x v="3"/>
    <s v="65-74"/>
    <x v="1"/>
    <s v="M"/>
    <s v="N00-N99"/>
    <n v="2"/>
    <x v="11"/>
  </r>
  <r>
    <x v="3"/>
    <s v="65-74"/>
    <x v="1"/>
    <s v="M"/>
    <s v="Q00-Q99"/>
    <n v="1"/>
    <x v="5"/>
  </r>
  <r>
    <x v="3"/>
    <s v="65-74"/>
    <x v="1"/>
    <s v="M"/>
    <s v="R00-R99"/>
    <n v="19"/>
    <x v="5"/>
  </r>
  <r>
    <x v="3"/>
    <s v="65-74"/>
    <x v="1"/>
    <s v="M"/>
    <s v="V01-Y98"/>
    <n v="12"/>
    <x v="6"/>
  </r>
  <r>
    <x v="3"/>
    <s v="75-84"/>
    <x v="1"/>
    <s v="F"/>
    <s v="A00-B99"/>
    <n v="8"/>
    <x v="0"/>
  </r>
  <r>
    <x v="3"/>
    <s v="75-84"/>
    <x v="1"/>
    <s v="F"/>
    <s v="C00-D48"/>
    <n v="118"/>
    <x v="1"/>
  </r>
  <r>
    <x v="3"/>
    <s v="75-84"/>
    <x v="1"/>
    <s v="F"/>
    <s v="D50-D89"/>
    <n v="3"/>
    <x v="5"/>
  </r>
  <r>
    <x v="3"/>
    <s v="75-84"/>
    <x v="1"/>
    <s v="F"/>
    <s v="E00-E90"/>
    <n v="19"/>
    <x v="2"/>
  </r>
  <r>
    <x v="3"/>
    <s v="75-84"/>
    <x v="1"/>
    <s v="F"/>
    <s v="F00-F99"/>
    <n v="13"/>
    <x v="10"/>
  </r>
  <r>
    <x v="3"/>
    <s v="75-84"/>
    <x v="1"/>
    <s v="F"/>
    <s v="G00-G99"/>
    <n v="38"/>
    <x v="3"/>
  </r>
  <r>
    <x v="3"/>
    <s v="75-84"/>
    <x v="1"/>
    <s v="F"/>
    <s v="I00-I99"/>
    <n v="150"/>
    <x v="8"/>
  </r>
  <r>
    <x v="3"/>
    <s v="75-84"/>
    <x v="1"/>
    <s v="F"/>
    <s v="J00-J99"/>
    <n v="51"/>
    <x v="4"/>
  </r>
  <r>
    <x v="3"/>
    <s v="75-84"/>
    <x v="1"/>
    <s v="F"/>
    <s v="K00-K93"/>
    <n v="22"/>
    <x v="9"/>
  </r>
  <r>
    <x v="3"/>
    <s v="75-84"/>
    <x v="1"/>
    <s v="F"/>
    <s v="L00-L99"/>
    <n v="3"/>
    <x v="5"/>
  </r>
  <r>
    <x v="3"/>
    <s v="75-84"/>
    <x v="1"/>
    <s v="F"/>
    <s v="M00-M99"/>
    <n v="3"/>
    <x v="5"/>
  </r>
  <r>
    <x v="3"/>
    <s v="75-84"/>
    <x v="1"/>
    <s v="F"/>
    <s v="N00-N99"/>
    <n v="18"/>
    <x v="11"/>
  </r>
  <r>
    <x v="3"/>
    <s v="75-84"/>
    <x v="1"/>
    <s v="F"/>
    <s v="R00-R99"/>
    <n v="17"/>
    <x v="5"/>
  </r>
  <r>
    <x v="3"/>
    <s v="75-84"/>
    <x v="1"/>
    <s v="F"/>
    <s v="V01-Y98"/>
    <n v="20"/>
    <x v="6"/>
  </r>
  <r>
    <x v="3"/>
    <s v="75-84"/>
    <x v="1"/>
    <s v="M"/>
    <s v="A00-B99"/>
    <n v="10"/>
    <x v="0"/>
  </r>
  <r>
    <x v="3"/>
    <s v="75-84"/>
    <x v="1"/>
    <s v="M"/>
    <s v="C00-D48"/>
    <n v="127"/>
    <x v="1"/>
  </r>
  <r>
    <x v="3"/>
    <s v="75-84"/>
    <x v="1"/>
    <s v="M"/>
    <s v="D50-D89"/>
    <n v="3"/>
    <x v="5"/>
  </r>
  <r>
    <x v="3"/>
    <s v="75-84"/>
    <x v="1"/>
    <s v="M"/>
    <s v="E00-E90"/>
    <n v="12"/>
    <x v="2"/>
  </r>
  <r>
    <x v="3"/>
    <s v="75-84"/>
    <x v="1"/>
    <s v="M"/>
    <s v="F00-F99"/>
    <n v="15"/>
    <x v="10"/>
  </r>
  <r>
    <x v="3"/>
    <s v="75-84"/>
    <x v="1"/>
    <s v="M"/>
    <s v="G00-G99"/>
    <n v="21"/>
    <x v="3"/>
  </r>
  <r>
    <x v="3"/>
    <s v="75-84"/>
    <x v="1"/>
    <s v="M"/>
    <s v="I00-I99"/>
    <n v="133"/>
    <x v="8"/>
  </r>
  <r>
    <x v="3"/>
    <s v="75-84"/>
    <x v="1"/>
    <s v="M"/>
    <s v="J00-J99"/>
    <n v="57"/>
    <x v="4"/>
  </r>
  <r>
    <x v="3"/>
    <s v="75-84"/>
    <x v="1"/>
    <s v="M"/>
    <s v="K00-K93"/>
    <n v="11"/>
    <x v="9"/>
  </r>
  <r>
    <x v="3"/>
    <s v="75-84"/>
    <x v="1"/>
    <s v="M"/>
    <s v="L00-L99"/>
    <n v="1"/>
    <x v="5"/>
  </r>
  <r>
    <x v="3"/>
    <s v="75-84"/>
    <x v="1"/>
    <s v="M"/>
    <s v="M00-M99"/>
    <n v="2"/>
    <x v="5"/>
  </r>
  <r>
    <x v="3"/>
    <s v="75-84"/>
    <x v="1"/>
    <s v="M"/>
    <s v="N00-N99"/>
    <n v="12"/>
    <x v="11"/>
  </r>
  <r>
    <x v="3"/>
    <s v="75-84"/>
    <x v="1"/>
    <s v="M"/>
    <s v="R00-R99"/>
    <n v="22"/>
    <x v="5"/>
  </r>
  <r>
    <x v="3"/>
    <s v="75-84"/>
    <x v="1"/>
    <s v="M"/>
    <s v="V01-Y98"/>
    <n v="21"/>
    <x v="6"/>
  </r>
  <r>
    <x v="3"/>
    <s v="85+"/>
    <x v="1"/>
    <s v="F"/>
    <s v="A00-B99"/>
    <n v="17"/>
    <x v="0"/>
  </r>
  <r>
    <x v="3"/>
    <s v="85+"/>
    <x v="1"/>
    <s v="F"/>
    <s v="C00-D48"/>
    <n v="96"/>
    <x v="1"/>
  </r>
  <r>
    <x v="3"/>
    <s v="85+"/>
    <x v="1"/>
    <s v="F"/>
    <s v="D50-D89"/>
    <n v="4"/>
    <x v="5"/>
  </r>
  <r>
    <x v="3"/>
    <s v="85+"/>
    <x v="1"/>
    <s v="F"/>
    <s v="E00-E90"/>
    <n v="33"/>
    <x v="2"/>
  </r>
  <r>
    <x v="3"/>
    <s v="85+"/>
    <x v="1"/>
    <s v="F"/>
    <s v="F00-F99"/>
    <n v="42"/>
    <x v="10"/>
  </r>
  <r>
    <x v="3"/>
    <s v="85+"/>
    <x v="1"/>
    <s v="F"/>
    <s v="G00-G99"/>
    <n v="49"/>
    <x v="3"/>
  </r>
  <r>
    <x v="3"/>
    <s v="85+"/>
    <x v="1"/>
    <s v="F"/>
    <s v="I00-I99"/>
    <n v="281"/>
    <x v="8"/>
  </r>
  <r>
    <x v="3"/>
    <s v="85+"/>
    <x v="1"/>
    <s v="F"/>
    <s v="J00-J99"/>
    <n v="76"/>
    <x v="4"/>
  </r>
  <r>
    <x v="3"/>
    <s v="85+"/>
    <x v="1"/>
    <s v="F"/>
    <s v="K00-K93"/>
    <n v="30"/>
    <x v="9"/>
  </r>
  <r>
    <x v="3"/>
    <s v="85+"/>
    <x v="1"/>
    <s v="F"/>
    <s v="L00-L99"/>
    <n v="3"/>
    <x v="5"/>
  </r>
  <r>
    <x v="3"/>
    <s v="85+"/>
    <x v="1"/>
    <s v="F"/>
    <s v="M00-M99"/>
    <n v="8"/>
    <x v="5"/>
  </r>
  <r>
    <x v="3"/>
    <s v="85+"/>
    <x v="1"/>
    <s v="F"/>
    <s v="N00-N99"/>
    <n v="26"/>
    <x v="11"/>
  </r>
  <r>
    <x v="3"/>
    <s v="85+"/>
    <x v="1"/>
    <s v="F"/>
    <s v="R00-R99"/>
    <n v="41"/>
    <x v="5"/>
  </r>
  <r>
    <x v="3"/>
    <s v="85+"/>
    <x v="1"/>
    <s v="F"/>
    <s v="V01-Y98"/>
    <n v="36"/>
    <x v="6"/>
  </r>
  <r>
    <x v="3"/>
    <s v="85+"/>
    <x v="1"/>
    <s v="M"/>
    <s v="A00-B99"/>
    <n v="7"/>
    <x v="0"/>
  </r>
  <r>
    <x v="3"/>
    <s v="85+"/>
    <x v="1"/>
    <s v="M"/>
    <s v="C00-D48"/>
    <n v="43"/>
    <x v="1"/>
  </r>
  <r>
    <x v="3"/>
    <s v="85+"/>
    <x v="1"/>
    <s v="M"/>
    <s v="D50-D89"/>
    <n v="5"/>
    <x v="5"/>
  </r>
  <r>
    <x v="3"/>
    <s v="85+"/>
    <x v="1"/>
    <s v="M"/>
    <s v="E00-E90"/>
    <n v="14"/>
    <x v="2"/>
  </r>
  <r>
    <x v="3"/>
    <s v="85+"/>
    <x v="1"/>
    <s v="M"/>
    <s v="F00-F99"/>
    <n v="13"/>
    <x v="10"/>
  </r>
  <r>
    <x v="3"/>
    <s v="85+"/>
    <x v="1"/>
    <s v="M"/>
    <s v="G00-G99"/>
    <n v="19"/>
    <x v="3"/>
  </r>
  <r>
    <x v="3"/>
    <s v="85+"/>
    <x v="1"/>
    <s v="M"/>
    <s v="I00-I99"/>
    <n v="130"/>
    <x v="8"/>
  </r>
  <r>
    <x v="3"/>
    <s v="85+"/>
    <x v="1"/>
    <s v="M"/>
    <s v="J00-J99"/>
    <n v="56"/>
    <x v="4"/>
  </r>
  <r>
    <x v="3"/>
    <s v="85+"/>
    <x v="1"/>
    <s v="M"/>
    <s v="K00-K93"/>
    <n v="13"/>
    <x v="9"/>
  </r>
  <r>
    <x v="3"/>
    <s v="85+"/>
    <x v="1"/>
    <s v="M"/>
    <s v="M00-M99"/>
    <n v="2"/>
    <x v="5"/>
  </r>
  <r>
    <x v="3"/>
    <s v="85+"/>
    <x v="1"/>
    <s v="M"/>
    <s v="N00-N99"/>
    <n v="9"/>
    <x v="11"/>
  </r>
  <r>
    <x v="3"/>
    <s v="85+"/>
    <x v="1"/>
    <s v="M"/>
    <s v="R00-R99"/>
    <n v="18"/>
    <x v="5"/>
  </r>
  <r>
    <x v="3"/>
    <s v="85+"/>
    <x v="1"/>
    <s v="M"/>
    <s v="V01-Y98"/>
    <n v="9"/>
    <x v="6"/>
  </r>
  <r>
    <x v="4"/>
    <s v="0-24"/>
    <x v="0"/>
    <s v="F"/>
    <s v="A00-B99"/>
    <n v="1"/>
    <x v="0"/>
  </r>
  <r>
    <x v="4"/>
    <s v="0-24"/>
    <x v="0"/>
    <s v="F"/>
    <s v="D50-D89"/>
    <n v="1"/>
    <x v="5"/>
  </r>
  <r>
    <x v="4"/>
    <s v="0-24"/>
    <x v="0"/>
    <s v="F"/>
    <s v="E00-E90"/>
    <n v="1"/>
    <x v="2"/>
  </r>
  <r>
    <x v="4"/>
    <s v="0-24"/>
    <x v="0"/>
    <s v="F"/>
    <s v="J00-J99"/>
    <n v="2"/>
    <x v="4"/>
  </r>
  <r>
    <x v="4"/>
    <s v="0-24"/>
    <x v="0"/>
    <s v="F"/>
    <s v="P00-P96"/>
    <n v="2"/>
    <x v="5"/>
  </r>
  <r>
    <x v="4"/>
    <s v="0-24"/>
    <x v="0"/>
    <s v="F"/>
    <s v="Q00-Q99"/>
    <n v="1"/>
    <x v="5"/>
  </r>
  <r>
    <x v="4"/>
    <s v="0-24"/>
    <x v="0"/>
    <s v="F"/>
    <s v="R00-R99"/>
    <n v="1"/>
    <x v="5"/>
  </r>
  <r>
    <x v="4"/>
    <s v="0-24"/>
    <x v="0"/>
    <s v="F"/>
    <s v="V01-Y98"/>
    <n v="3"/>
    <x v="6"/>
  </r>
  <r>
    <x v="4"/>
    <s v="0-24"/>
    <x v="0"/>
    <s v="M"/>
    <s v="A00-B99"/>
    <n v="1"/>
    <x v="0"/>
  </r>
  <r>
    <x v="4"/>
    <s v="0-24"/>
    <x v="0"/>
    <s v="M"/>
    <s v="G00-G99"/>
    <n v="3"/>
    <x v="3"/>
  </r>
  <r>
    <x v="4"/>
    <s v="0-24"/>
    <x v="0"/>
    <s v="M"/>
    <s v="P00-P96"/>
    <n v="3"/>
    <x v="5"/>
  </r>
  <r>
    <x v="4"/>
    <s v="0-24"/>
    <x v="0"/>
    <s v="M"/>
    <s v="Q00-Q99"/>
    <n v="1"/>
    <x v="5"/>
  </r>
  <r>
    <x v="4"/>
    <s v="0-24"/>
    <x v="0"/>
    <s v="M"/>
    <s v="R00-R99"/>
    <n v="2"/>
    <x v="5"/>
  </r>
  <r>
    <x v="4"/>
    <s v="0-24"/>
    <x v="0"/>
    <s v="M"/>
    <s v="V01-Y98"/>
    <n v="13"/>
    <x v="6"/>
  </r>
  <r>
    <x v="4"/>
    <s v="25-44"/>
    <x v="0"/>
    <s v="F"/>
    <s v="A00-B99"/>
    <n v="2"/>
    <x v="0"/>
  </r>
  <r>
    <x v="4"/>
    <s v="25-44"/>
    <x v="0"/>
    <s v="F"/>
    <s v="C00-D48"/>
    <n v="7"/>
    <x v="1"/>
  </r>
  <r>
    <x v="4"/>
    <s v="25-44"/>
    <x v="0"/>
    <s v="F"/>
    <s v="E00-E90"/>
    <n v="2"/>
    <x v="2"/>
  </r>
  <r>
    <x v="4"/>
    <s v="25-44"/>
    <x v="0"/>
    <s v="F"/>
    <s v="F00-F99"/>
    <n v="2"/>
    <x v="10"/>
  </r>
  <r>
    <x v="4"/>
    <s v="25-44"/>
    <x v="0"/>
    <s v="F"/>
    <s v="G00-G99"/>
    <n v="1"/>
    <x v="3"/>
  </r>
  <r>
    <x v="4"/>
    <s v="25-44"/>
    <x v="0"/>
    <s v="F"/>
    <s v="I00-I99"/>
    <n v="4"/>
    <x v="8"/>
  </r>
  <r>
    <x v="4"/>
    <s v="25-44"/>
    <x v="0"/>
    <s v="F"/>
    <s v="K00-K93"/>
    <n v="2"/>
    <x v="9"/>
  </r>
  <r>
    <x v="4"/>
    <s v="25-44"/>
    <x v="0"/>
    <s v="F"/>
    <s v="R00-R99"/>
    <n v="2"/>
    <x v="5"/>
  </r>
  <r>
    <x v="4"/>
    <s v="25-44"/>
    <x v="0"/>
    <s v="F"/>
    <s v="V01-Y98"/>
    <n v="6"/>
    <x v="6"/>
  </r>
  <r>
    <x v="4"/>
    <s v="25-44"/>
    <x v="0"/>
    <s v="M"/>
    <s v="C00-D48"/>
    <n v="8"/>
    <x v="1"/>
  </r>
  <r>
    <x v="4"/>
    <s v="25-44"/>
    <x v="0"/>
    <s v="M"/>
    <s v="F00-F99"/>
    <n v="2"/>
    <x v="10"/>
  </r>
  <r>
    <x v="4"/>
    <s v="25-44"/>
    <x v="0"/>
    <s v="M"/>
    <s v="I00-I99"/>
    <n v="6"/>
    <x v="8"/>
  </r>
  <r>
    <x v="4"/>
    <s v="25-44"/>
    <x v="0"/>
    <s v="M"/>
    <s v="J00-J99"/>
    <n v="1"/>
    <x v="4"/>
  </r>
  <r>
    <x v="4"/>
    <s v="25-44"/>
    <x v="0"/>
    <s v="M"/>
    <s v="K00-K93"/>
    <n v="2"/>
    <x v="9"/>
  </r>
  <r>
    <x v="4"/>
    <s v="25-44"/>
    <x v="0"/>
    <s v="M"/>
    <s v="R00-R99"/>
    <n v="2"/>
    <x v="5"/>
  </r>
  <r>
    <x v="4"/>
    <s v="25-44"/>
    <x v="0"/>
    <s v="M"/>
    <s v="V01-Y98"/>
    <n v="22"/>
    <x v="6"/>
  </r>
  <r>
    <x v="4"/>
    <s v="45-64"/>
    <x v="0"/>
    <s v="F"/>
    <s v="A00-B99"/>
    <n v="5"/>
    <x v="0"/>
  </r>
  <r>
    <x v="4"/>
    <s v="45-64"/>
    <x v="0"/>
    <s v="F"/>
    <s v="C00-D48"/>
    <n v="83"/>
    <x v="1"/>
  </r>
  <r>
    <x v="4"/>
    <s v="45-64"/>
    <x v="0"/>
    <s v="F"/>
    <s v="E00-E90"/>
    <n v="1"/>
    <x v="2"/>
  </r>
  <r>
    <x v="4"/>
    <s v="45-64"/>
    <x v="0"/>
    <s v="F"/>
    <s v="F00-F99"/>
    <n v="2"/>
    <x v="10"/>
  </r>
  <r>
    <x v="4"/>
    <s v="45-64"/>
    <x v="0"/>
    <s v="F"/>
    <s v="G00-G99"/>
    <n v="7"/>
    <x v="3"/>
  </r>
  <r>
    <x v="4"/>
    <s v="45-64"/>
    <x v="0"/>
    <s v="F"/>
    <s v="I00-I99"/>
    <n v="39"/>
    <x v="8"/>
  </r>
  <r>
    <x v="4"/>
    <s v="45-64"/>
    <x v="0"/>
    <s v="F"/>
    <s v="J00-J99"/>
    <n v="12"/>
    <x v="4"/>
  </r>
  <r>
    <x v="4"/>
    <s v="45-64"/>
    <x v="0"/>
    <s v="F"/>
    <s v="K00-K93"/>
    <n v="13"/>
    <x v="9"/>
  </r>
  <r>
    <x v="4"/>
    <s v="45-64"/>
    <x v="0"/>
    <s v="F"/>
    <s v="L00-L99"/>
    <n v="1"/>
    <x v="5"/>
  </r>
  <r>
    <x v="4"/>
    <s v="45-64"/>
    <x v="0"/>
    <s v="F"/>
    <s v="M00-M99"/>
    <n v="2"/>
    <x v="5"/>
  </r>
  <r>
    <x v="4"/>
    <s v="45-64"/>
    <x v="0"/>
    <s v="F"/>
    <s v="N00-N99"/>
    <n v="2"/>
    <x v="11"/>
  </r>
  <r>
    <x v="4"/>
    <s v="45-64"/>
    <x v="0"/>
    <s v="F"/>
    <s v="Q00-Q99"/>
    <n v="2"/>
    <x v="5"/>
  </r>
  <r>
    <x v="4"/>
    <s v="45-64"/>
    <x v="0"/>
    <s v="F"/>
    <s v="R00-R99"/>
    <n v="7"/>
    <x v="5"/>
  </r>
  <r>
    <x v="4"/>
    <s v="45-64"/>
    <x v="0"/>
    <s v="F"/>
    <s v="V01-Y98"/>
    <n v="20"/>
    <x v="6"/>
  </r>
  <r>
    <x v="4"/>
    <s v="45-64"/>
    <x v="0"/>
    <s v="M"/>
    <s v="A00-B99"/>
    <n v="5"/>
    <x v="0"/>
  </r>
  <r>
    <x v="4"/>
    <s v="45-64"/>
    <x v="0"/>
    <s v="M"/>
    <s v="C00-D48"/>
    <n v="111"/>
    <x v="1"/>
  </r>
  <r>
    <x v="4"/>
    <s v="45-64"/>
    <x v="0"/>
    <s v="M"/>
    <s v="E00-E90"/>
    <n v="7"/>
    <x v="2"/>
  </r>
  <r>
    <x v="4"/>
    <s v="45-64"/>
    <x v="0"/>
    <s v="M"/>
    <s v="F00-F99"/>
    <n v="11"/>
    <x v="10"/>
  </r>
  <r>
    <x v="4"/>
    <s v="45-64"/>
    <x v="0"/>
    <s v="M"/>
    <s v="G00-G99"/>
    <n v="8"/>
    <x v="3"/>
  </r>
  <r>
    <x v="4"/>
    <s v="45-64"/>
    <x v="0"/>
    <s v="M"/>
    <s v="I00-I99"/>
    <n v="64"/>
    <x v="8"/>
  </r>
  <r>
    <x v="4"/>
    <s v="45-64"/>
    <x v="0"/>
    <s v="M"/>
    <s v="J00-J99"/>
    <n v="26"/>
    <x v="4"/>
  </r>
  <r>
    <x v="4"/>
    <s v="45-64"/>
    <x v="0"/>
    <s v="M"/>
    <s v="K00-K93"/>
    <n v="21"/>
    <x v="9"/>
  </r>
  <r>
    <x v="4"/>
    <s v="45-64"/>
    <x v="0"/>
    <s v="M"/>
    <s v="N00-N99"/>
    <n v="3"/>
    <x v="11"/>
  </r>
  <r>
    <x v="4"/>
    <s v="45-64"/>
    <x v="0"/>
    <s v="M"/>
    <s v="R00-R99"/>
    <n v="12"/>
    <x v="5"/>
  </r>
  <r>
    <x v="4"/>
    <s v="45-64"/>
    <x v="0"/>
    <s v="M"/>
    <s v="V01-Y98"/>
    <n v="50"/>
    <x v="6"/>
  </r>
  <r>
    <x v="4"/>
    <s v="65-74"/>
    <x v="1"/>
    <s v="F"/>
    <s v="A00-B99"/>
    <n v="4"/>
    <x v="0"/>
  </r>
  <r>
    <x v="4"/>
    <s v="65-74"/>
    <x v="1"/>
    <s v="F"/>
    <s v="C00-D48"/>
    <n v="75"/>
    <x v="1"/>
  </r>
  <r>
    <x v="4"/>
    <s v="65-74"/>
    <x v="1"/>
    <s v="F"/>
    <s v="D50-D89"/>
    <n v="1"/>
    <x v="5"/>
  </r>
  <r>
    <x v="4"/>
    <s v="65-74"/>
    <x v="1"/>
    <s v="F"/>
    <s v="E00-E90"/>
    <n v="11"/>
    <x v="2"/>
  </r>
  <r>
    <x v="4"/>
    <s v="65-74"/>
    <x v="1"/>
    <s v="F"/>
    <s v="F00-F99"/>
    <n v="3"/>
    <x v="10"/>
  </r>
  <r>
    <x v="4"/>
    <s v="65-74"/>
    <x v="1"/>
    <s v="F"/>
    <s v="G00-G99"/>
    <n v="4"/>
    <x v="3"/>
  </r>
  <r>
    <x v="4"/>
    <s v="65-74"/>
    <x v="1"/>
    <s v="F"/>
    <s v="I00-I99"/>
    <n v="40"/>
    <x v="8"/>
  </r>
  <r>
    <x v="4"/>
    <s v="65-74"/>
    <x v="1"/>
    <s v="F"/>
    <s v="J00-J99"/>
    <n v="26"/>
    <x v="4"/>
  </r>
  <r>
    <x v="4"/>
    <s v="65-74"/>
    <x v="1"/>
    <s v="F"/>
    <s v="K00-K93"/>
    <n v="9"/>
    <x v="9"/>
  </r>
  <r>
    <x v="4"/>
    <s v="65-74"/>
    <x v="1"/>
    <s v="F"/>
    <s v="N00-N99"/>
    <n v="10"/>
    <x v="11"/>
  </r>
  <r>
    <x v="4"/>
    <s v="65-74"/>
    <x v="1"/>
    <s v="F"/>
    <s v="R00-R99"/>
    <n v="11"/>
    <x v="5"/>
  </r>
  <r>
    <x v="4"/>
    <s v="65-74"/>
    <x v="1"/>
    <s v="F"/>
    <s v="V01-Y98"/>
    <n v="5"/>
    <x v="6"/>
  </r>
  <r>
    <x v="4"/>
    <s v="65-74"/>
    <x v="1"/>
    <s v="M"/>
    <s v="A00-B99"/>
    <n v="11"/>
    <x v="0"/>
  </r>
  <r>
    <x v="4"/>
    <s v="65-74"/>
    <x v="1"/>
    <s v="M"/>
    <s v="C00-D48"/>
    <n v="106"/>
    <x v="1"/>
  </r>
  <r>
    <x v="4"/>
    <s v="65-74"/>
    <x v="1"/>
    <s v="M"/>
    <s v="D50-D89"/>
    <n v="1"/>
    <x v="5"/>
  </r>
  <r>
    <x v="4"/>
    <s v="65-74"/>
    <x v="1"/>
    <s v="M"/>
    <s v="E00-E90"/>
    <n v="8"/>
    <x v="2"/>
  </r>
  <r>
    <x v="4"/>
    <s v="65-74"/>
    <x v="1"/>
    <s v="M"/>
    <s v="F00-F99"/>
    <n v="4"/>
    <x v="10"/>
  </r>
  <r>
    <x v="4"/>
    <s v="65-74"/>
    <x v="1"/>
    <s v="M"/>
    <s v="G00-G99"/>
    <n v="7"/>
    <x v="3"/>
  </r>
  <r>
    <x v="4"/>
    <s v="65-74"/>
    <x v="1"/>
    <s v="M"/>
    <s v="I00-I99"/>
    <n v="73"/>
    <x v="8"/>
  </r>
  <r>
    <x v="4"/>
    <s v="65-74"/>
    <x v="1"/>
    <s v="M"/>
    <s v="J00-J99"/>
    <n v="34"/>
    <x v="4"/>
  </r>
  <r>
    <x v="4"/>
    <s v="65-74"/>
    <x v="1"/>
    <s v="M"/>
    <s v="K00-K93"/>
    <n v="28"/>
    <x v="9"/>
  </r>
  <r>
    <x v="4"/>
    <s v="65-74"/>
    <x v="1"/>
    <s v="M"/>
    <s v="L00-L99"/>
    <n v="1"/>
    <x v="5"/>
  </r>
  <r>
    <x v="4"/>
    <s v="65-74"/>
    <x v="1"/>
    <s v="M"/>
    <s v="N00-N99"/>
    <n v="4"/>
    <x v="11"/>
  </r>
  <r>
    <x v="4"/>
    <s v="65-74"/>
    <x v="1"/>
    <s v="M"/>
    <s v="Q00-Q99"/>
    <n v="1"/>
    <x v="5"/>
  </r>
  <r>
    <x v="4"/>
    <s v="65-74"/>
    <x v="1"/>
    <s v="M"/>
    <s v="R00-R99"/>
    <n v="11"/>
    <x v="5"/>
  </r>
  <r>
    <x v="4"/>
    <s v="65-74"/>
    <x v="1"/>
    <s v="M"/>
    <s v="V01-Y98"/>
    <n v="16"/>
    <x v="6"/>
  </r>
  <r>
    <x v="4"/>
    <s v="75-84"/>
    <x v="1"/>
    <s v="F"/>
    <s v="A00-B99"/>
    <n v="14"/>
    <x v="0"/>
  </r>
  <r>
    <x v="4"/>
    <s v="75-84"/>
    <x v="1"/>
    <s v="F"/>
    <s v="C00-D48"/>
    <n v="110"/>
    <x v="1"/>
  </r>
  <r>
    <x v="4"/>
    <s v="75-84"/>
    <x v="1"/>
    <s v="F"/>
    <s v="D50-D89"/>
    <n v="3"/>
    <x v="5"/>
  </r>
  <r>
    <x v="4"/>
    <s v="75-84"/>
    <x v="1"/>
    <s v="F"/>
    <s v="E00-E90"/>
    <n v="19"/>
    <x v="2"/>
  </r>
  <r>
    <x v="4"/>
    <s v="75-84"/>
    <x v="1"/>
    <s v="F"/>
    <s v="F00-F99"/>
    <n v="16"/>
    <x v="10"/>
  </r>
  <r>
    <x v="4"/>
    <s v="75-84"/>
    <x v="1"/>
    <s v="F"/>
    <s v="G00-G99"/>
    <n v="34"/>
    <x v="3"/>
  </r>
  <r>
    <x v="4"/>
    <s v="75-84"/>
    <x v="1"/>
    <s v="F"/>
    <s v="I00-I99"/>
    <n v="149"/>
    <x v="8"/>
  </r>
  <r>
    <x v="4"/>
    <s v="75-84"/>
    <x v="1"/>
    <s v="F"/>
    <s v="J00-J99"/>
    <n v="59"/>
    <x v="4"/>
  </r>
  <r>
    <x v="4"/>
    <s v="75-84"/>
    <x v="1"/>
    <s v="F"/>
    <s v="K00-K93"/>
    <n v="18"/>
    <x v="9"/>
  </r>
  <r>
    <x v="4"/>
    <s v="75-84"/>
    <x v="1"/>
    <s v="F"/>
    <s v="L00-L99"/>
    <n v="2"/>
    <x v="5"/>
  </r>
  <r>
    <x v="4"/>
    <s v="75-84"/>
    <x v="1"/>
    <s v="F"/>
    <s v="M00-M99"/>
    <n v="5"/>
    <x v="5"/>
  </r>
  <r>
    <x v="4"/>
    <s v="75-84"/>
    <x v="1"/>
    <s v="F"/>
    <s v="N00-N99"/>
    <n v="14"/>
    <x v="11"/>
  </r>
  <r>
    <x v="4"/>
    <s v="75-84"/>
    <x v="1"/>
    <s v="F"/>
    <s v="R00-R99"/>
    <n v="21"/>
    <x v="5"/>
  </r>
  <r>
    <x v="4"/>
    <s v="75-84"/>
    <x v="1"/>
    <s v="F"/>
    <s v="V01-Y98"/>
    <n v="15"/>
    <x v="6"/>
  </r>
  <r>
    <x v="4"/>
    <s v="75-84"/>
    <x v="1"/>
    <s v="M"/>
    <s v="A00-B99"/>
    <n v="14"/>
    <x v="0"/>
  </r>
  <r>
    <x v="4"/>
    <s v="75-84"/>
    <x v="1"/>
    <s v="M"/>
    <s v="C00-D48"/>
    <n v="115"/>
    <x v="1"/>
  </r>
  <r>
    <x v="4"/>
    <s v="75-84"/>
    <x v="1"/>
    <s v="M"/>
    <s v="D50-D89"/>
    <n v="2"/>
    <x v="5"/>
  </r>
  <r>
    <x v="4"/>
    <s v="75-84"/>
    <x v="1"/>
    <s v="M"/>
    <s v="E00-E90"/>
    <n v="12"/>
    <x v="2"/>
  </r>
  <r>
    <x v="4"/>
    <s v="75-84"/>
    <x v="1"/>
    <s v="M"/>
    <s v="F00-F99"/>
    <n v="10"/>
    <x v="10"/>
  </r>
  <r>
    <x v="4"/>
    <s v="75-84"/>
    <x v="1"/>
    <s v="M"/>
    <s v="G00-G99"/>
    <n v="24"/>
    <x v="3"/>
  </r>
  <r>
    <x v="4"/>
    <s v="75-84"/>
    <x v="1"/>
    <s v="M"/>
    <s v="I00-I99"/>
    <n v="144"/>
    <x v="8"/>
  </r>
  <r>
    <x v="4"/>
    <s v="75-84"/>
    <x v="1"/>
    <s v="M"/>
    <s v="J00-J99"/>
    <n v="83"/>
    <x v="4"/>
  </r>
  <r>
    <x v="4"/>
    <s v="75-84"/>
    <x v="1"/>
    <s v="M"/>
    <s v="K00-K93"/>
    <n v="15"/>
    <x v="9"/>
  </r>
  <r>
    <x v="4"/>
    <s v="75-84"/>
    <x v="1"/>
    <s v="M"/>
    <s v="M00-M99"/>
    <n v="2"/>
    <x v="5"/>
  </r>
  <r>
    <x v="4"/>
    <s v="75-84"/>
    <x v="1"/>
    <s v="M"/>
    <s v="N00-N99"/>
    <n v="16"/>
    <x v="11"/>
  </r>
  <r>
    <x v="4"/>
    <s v="75-84"/>
    <x v="1"/>
    <s v="M"/>
    <s v="R00-R99"/>
    <n v="17"/>
    <x v="5"/>
  </r>
  <r>
    <x v="4"/>
    <s v="75-84"/>
    <x v="1"/>
    <s v="M"/>
    <s v="V01-Y98"/>
    <n v="26"/>
    <x v="6"/>
  </r>
  <r>
    <x v="4"/>
    <s v="85+"/>
    <x v="1"/>
    <s v="F"/>
    <s v="A00-B99"/>
    <n v="30"/>
    <x v="0"/>
  </r>
  <r>
    <x v="4"/>
    <s v="85+"/>
    <x v="1"/>
    <s v="F"/>
    <s v="C00-D48"/>
    <n v="89"/>
    <x v="1"/>
  </r>
  <r>
    <x v="4"/>
    <s v="85+"/>
    <x v="1"/>
    <s v="F"/>
    <s v="D50-D89"/>
    <n v="7"/>
    <x v="5"/>
  </r>
  <r>
    <x v="4"/>
    <s v="85+"/>
    <x v="1"/>
    <s v="F"/>
    <s v="E00-E90"/>
    <n v="42"/>
    <x v="2"/>
  </r>
  <r>
    <x v="4"/>
    <s v="85+"/>
    <x v="1"/>
    <s v="F"/>
    <s v="F00-F99"/>
    <n v="42"/>
    <x v="10"/>
  </r>
  <r>
    <x v="4"/>
    <s v="85+"/>
    <x v="1"/>
    <s v="F"/>
    <s v="G00-G99"/>
    <n v="56"/>
    <x v="3"/>
  </r>
  <r>
    <x v="4"/>
    <s v="85+"/>
    <x v="1"/>
    <s v="F"/>
    <s v="I00-I99"/>
    <n v="271"/>
    <x v="8"/>
  </r>
  <r>
    <x v="4"/>
    <s v="85+"/>
    <x v="1"/>
    <s v="F"/>
    <s v="J00-J99"/>
    <n v="132"/>
    <x v="4"/>
  </r>
  <r>
    <x v="4"/>
    <s v="85+"/>
    <x v="1"/>
    <s v="F"/>
    <s v="K00-K93"/>
    <n v="34"/>
    <x v="9"/>
  </r>
  <r>
    <x v="4"/>
    <s v="85+"/>
    <x v="1"/>
    <s v="F"/>
    <s v="L00-L99"/>
    <n v="3"/>
    <x v="5"/>
  </r>
  <r>
    <x v="4"/>
    <s v="85+"/>
    <x v="1"/>
    <s v="F"/>
    <s v="M00-M99"/>
    <n v="3"/>
    <x v="5"/>
  </r>
  <r>
    <x v="4"/>
    <s v="85+"/>
    <x v="1"/>
    <s v="F"/>
    <s v="N00-N99"/>
    <n v="41"/>
    <x v="11"/>
  </r>
  <r>
    <x v="4"/>
    <s v="85+"/>
    <x v="1"/>
    <s v="F"/>
    <s v="R00-R99"/>
    <n v="55"/>
    <x v="5"/>
  </r>
  <r>
    <x v="4"/>
    <s v="85+"/>
    <x v="1"/>
    <s v="F"/>
    <s v="V01-Y98"/>
    <n v="49"/>
    <x v="6"/>
  </r>
  <r>
    <x v="4"/>
    <s v="85+"/>
    <x v="1"/>
    <s v="M"/>
    <s v="A00-B99"/>
    <n v="11"/>
    <x v="0"/>
  </r>
  <r>
    <x v="4"/>
    <s v="85+"/>
    <x v="1"/>
    <s v="M"/>
    <s v="C00-D48"/>
    <n v="74"/>
    <x v="1"/>
  </r>
  <r>
    <x v="4"/>
    <s v="85+"/>
    <x v="1"/>
    <s v="M"/>
    <s v="E00-E90"/>
    <n v="7"/>
    <x v="2"/>
  </r>
  <r>
    <x v="4"/>
    <s v="85+"/>
    <x v="1"/>
    <s v="M"/>
    <s v="F00-F99"/>
    <n v="11"/>
    <x v="10"/>
  </r>
  <r>
    <x v="4"/>
    <s v="85+"/>
    <x v="1"/>
    <s v="M"/>
    <s v="G00-G99"/>
    <n v="21"/>
    <x v="3"/>
  </r>
  <r>
    <x v="4"/>
    <s v="85+"/>
    <x v="1"/>
    <s v="M"/>
    <s v="I00-I99"/>
    <n v="141"/>
    <x v="8"/>
  </r>
  <r>
    <x v="4"/>
    <s v="85+"/>
    <x v="1"/>
    <s v="M"/>
    <s v="J00-J99"/>
    <n v="58"/>
    <x v="4"/>
  </r>
  <r>
    <x v="4"/>
    <s v="85+"/>
    <x v="1"/>
    <s v="M"/>
    <s v="K00-K93"/>
    <n v="11"/>
    <x v="9"/>
  </r>
  <r>
    <x v="4"/>
    <s v="85+"/>
    <x v="1"/>
    <s v="M"/>
    <s v="M00-M99"/>
    <n v="2"/>
    <x v="5"/>
  </r>
  <r>
    <x v="4"/>
    <s v="85+"/>
    <x v="1"/>
    <s v="M"/>
    <s v="N00-N99"/>
    <n v="24"/>
    <x v="11"/>
  </r>
  <r>
    <x v="4"/>
    <s v="85+"/>
    <x v="1"/>
    <s v="M"/>
    <s v="R00-R99"/>
    <n v="19"/>
    <x v="5"/>
  </r>
  <r>
    <x v="4"/>
    <s v="85+"/>
    <x v="1"/>
    <s v="M"/>
    <s v="V01-Y98"/>
    <n v="16"/>
    <x v="6"/>
  </r>
  <r>
    <x v="5"/>
    <s v="0-24"/>
    <x v="0"/>
    <s v="F"/>
    <s v="P00-P96"/>
    <n v="2"/>
    <x v="5"/>
  </r>
  <r>
    <x v="5"/>
    <s v="0-24"/>
    <x v="0"/>
    <s v="M"/>
    <s v="C00-D48"/>
    <n v="1"/>
    <x v="1"/>
  </r>
  <r>
    <x v="5"/>
    <s v="0-24"/>
    <x v="0"/>
    <s v="M"/>
    <s v="E00-E90"/>
    <n v="1"/>
    <x v="2"/>
  </r>
  <r>
    <x v="5"/>
    <s v="0-24"/>
    <x v="0"/>
    <s v="M"/>
    <s v="G00-G99"/>
    <n v="2"/>
    <x v="3"/>
  </r>
  <r>
    <x v="5"/>
    <s v="0-24"/>
    <x v="0"/>
    <s v="M"/>
    <s v="I00-I99"/>
    <n v="1"/>
    <x v="8"/>
  </r>
  <r>
    <x v="5"/>
    <s v="0-24"/>
    <x v="0"/>
    <s v="M"/>
    <s v="J00-J99"/>
    <n v="2"/>
    <x v="4"/>
  </r>
  <r>
    <x v="5"/>
    <s v="0-24"/>
    <x v="0"/>
    <s v="M"/>
    <s v="P00-P96"/>
    <n v="4"/>
    <x v="5"/>
  </r>
  <r>
    <x v="5"/>
    <s v="0-24"/>
    <x v="0"/>
    <s v="M"/>
    <s v="Q00-Q99"/>
    <n v="3"/>
    <x v="5"/>
  </r>
  <r>
    <x v="5"/>
    <s v="0-24"/>
    <x v="0"/>
    <s v="M"/>
    <s v="R00-R99"/>
    <n v="2"/>
    <x v="5"/>
  </r>
  <r>
    <x v="5"/>
    <s v="0-24"/>
    <x v="0"/>
    <s v="M"/>
    <s v="V01-Y98"/>
    <n v="8"/>
    <x v="6"/>
  </r>
  <r>
    <x v="5"/>
    <s v="25-44"/>
    <x v="0"/>
    <s v="F"/>
    <s v="A00-B99"/>
    <n v="1"/>
    <x v="0"/>
  </r>
  <r>
    <x v="5"/>
    <s v="25-44"/>
    <x v="0"/>
    <s v="F"/>
    <s v="C00-D48"/>
    <n v="5"/>
    <x v="1"/>
  </r>
  <r>
    <x v="5"/>
    <s v="25-44"/>
    <x v="0"/>
    <s v="F"/>
    <s v="G00-G99"/>
    <n v="1"/>
    <x v="3"/>
  </r>
  <r>
    <x v="5"/>
    <s v="25-44"/>
    <x v="0"/>
    <s v="F"/>
    <s v="I00-I99"/>
    <n v="2"/>
    <x v="8"/>
  </r>
  <r>
    <x v="5"/>
    <s v="25-44"/>
    <x v="0"/>
    <s v="F"/>
    <s v="J00-J99"/>
    <n v="1"/>
    <x v="4"/>
  </r>
  <r>
    <x v="5"/>
    <s v="25-44"/>
    <x v="0"/>
    <s v="F"/>
    <s v="K00-K93"/>
    <n v="1"/>
    <x v="9"/>
  </r>
  <r>
    <x v="5"/>
    <s v="25-44"/>
    <x v="0"/>
    <s v="F"/>
    <s v="R00-R99"/>
    <n v="2"/>
    <x v="5"/>
  </r>
  <r>
    <x v="5"/>
    <s v="25-44"/>
    <x v="0"/>
    <s v="F"/>
    <s v="V01-Y98"/>
    <n v="10"/>
    <x v="6"/>
  </r>
  <r>
    <x v="5"/>
    <s v="25-44"/>
    <x v="0"/>
    <s v="M"/>
    <s v="C00-D48"/>
    <n v="3"/>
    <x v="1"/>
  </r>
  <r>
    <x v="5"/>
    <s v="25-44"/>
    <x v="0"/>
    <s v="M"/>
    <s v="F00-F99"/>
    <n v="2"/>
    <x v="10"/>
  </r>
  <r>
    <x v="5"/>
    <s v="25-44"/>
    <x v="0"/>
    <s v="M"/>
    <s v="G00-G99"/>
    <n v="1"/>
    <x v="3"/>
  </r>
  <r>
    <x v="5"/>
    <s v="25-44"/>
    <x v="0"/>
    <s v="M"/>
    <s v="I00-I99"/>
    <n v="6"/>
    <x v="8"/>
  </r>
  <r>
    <x v="5"/>
    <s v="25-44"/>
    <x v="0"/>
    <s v="M"/>
    <s v="R00-R99"/>
    <n v="2"/>
    <x v="5"/>
  </r>
  <r>
    <x v="5"/>
    <s v="25-44"/>
    <x v="0"/>
    <s v="M"/>
    <s v="V01-Y98"/>
    <n v="33"/>
    <x v="6"/>
  </r>
  <r>
    <x v="5"/>
    <s v="45-64"/>
    <x v="0"/>
    <s v="F"/>
    <s v="A00-B99"/>
    <n v="2"/>
    <x v="0"/>
  </r>
  <r>
    <x v="5"/>
    <s v="45-64"/>
    <x v="0"/>
    <s v="F"/>
    <s v="C00-D48"/>
    <n v="66"/>
    <x v="1"/>
  </r>
  <r>
    <x v="5"/>
    <s v="45-64"/>
    <x v="0"/>
    <s v="F"/>
    <s v="D50-D89"/>
    <n v="1"/>
    <x v="5"/>
  </r>
  <r>
    <x v="5"/>
    <s v="45-64"/>
    <x v="0"/>
    <s v="F"/>
    <s v="E00-E90"/>
    <n v="1"/>
    <x v="2"/>
  </r>
  <r>
    <x v="5"/>
    <s v="45-64"/>
    <x v="0"/>
    <s v="F"/>
    <s v="F00-F99"/>
    <n v="2"/>
    <x v="10"/>
  </r>
  <r>
    <x v="5"/>
    <s v="45-64"/>
    <x v="0"/>
    <s v="F"/>
    <s v="G00-G99"/>
    <n v="5"/>
    <x v="3"/>
  </r>
  <r>
    <x v="5"/>
    <s v="45-64"/>
    <x v="0"/>
    <s v="F"/>
    <s v="I00-I99"/>
    <n v="25"/>
    <x v="8"/>
  </r>
  <r>
    <x v="5"/>
    <s v="45-64"/>
    <x v="0"/>
    <s v="F"/>
    <s v="J00-J99"/>
    <n v="9"/>
    <x v="4"/>
  </r>
  <r>
    <x v="5"/>
    <s v="45-64"/>
    <x v="0"/>
    <s v="F"/>
    <s v="K00-K93"/>
    <n v="18"/>
    <x v="9"/>
  </r>
  <r>
    <x v="5"/>
    <s v="45-64"/>
    <x v="0"/>
    <s v="F"/>
    <s v="L00-L99"/>
    <n v="1"/>
    <x v="5"/>
  </r>
  <r>
    <x v="5"/>
    <s v="45-64"/>
    <x v="0"/>
    <s v="F"/>
    <s v="M00-M99"/>
    <n v="1"/>
    <x v="5"/>
  </r>
  <r>
    <x v="5"/>
    <s v="45-64"/>
    <x v="0"/>
    <s v="F"/>
    <s v="N00-N99"/>
    <n v="1"/>
    <x v="11"/>
  </r>
  <r>
    <x v="5"/>
    <s v="45-64"/>
    <x v="0"/>
    <s v="F"/>
    <s v="Q00-Q99"/>
    <n v="1"/>
    <x v="5"/>
  </r>
  <r>
    <x v="5"/>
    <s v="45-64"/>
    <x v="0"/>
    <s v="F"/>
    <s v="R00-R99"/>
    <n v="10"/>
    <x v="5"/>
  </r>
  <r>
    <x v="5"/>
    <s v="45-64"/>
    <x v="0"/>
    <s v="F"/>
    <s v="V01-Y98"/>
    <n v="18"/>
    <x v="6"/>
  </r>
  <r>
    <x v="5"/>
    <s v="45-64"/>
    <x v="0"/>
    <s v="M"/>
    <s v="A00-B99"/>
    <n v="6"/>
    <x v="0"/>
  </r>
  <r>
    <x v="5"/>
    <s v="45-64"/>
    <x v="0"/>
    <s v="M"/>
    <s v="C00-D48"/>
    <n v="109"/>
    <x v="1"/>
  </r>
  <r>
    <x v="5"/>
    <s v="45-64"/>
    <x v="0"/>
    <s v="M"/>
    <s v="E00-E90"/>
    <n v="7"/>
    <x v="2"/>
  </r>
  <r>
    <x v="5"/>
    <s v="45-64"/>
    <x v="0"/>
    <s v="M"/>
    <s v="F00-F99"/>
    <n v="7"/>
    <x v="10"/>
  </r>
  <r>
    <x v="5"/>
    <s v="45-64"/>
    <x v="0"/>
    <s v="M"/>
    <s v="G00-G99"/>
    <n v="5"/>
    <x v="3"/>
  </r>
  <r>
    <x v="5"/>
    <s v="45-64"/>
    <x v="0"/>
    <s v="M"/>
    <s v="I00-I99"/>
    <n v="73"/>
    <x v="8"/>
  </r>
  <r>
    <x v="5"/>
    <s v="45-64"/>
    <x v="0"/>
    <s v="M"/>
    <s v="J00-J99"/>
    <n v="25"/>
    <x v="4"/>
  </r>
  <r>
    <x v="5"/>
    <s v="45-64"/>
    <x v="0"/>
    <s v="M"/>
    <s v="K00-K93"/>
    <n v="35"/>
    <x v="9"/>
  </r>
  <r>
    <x v="5"/>
    <s v="45-64"/>
    <x v="0"/>
    <s v="M"/>
    <s v="Q00-Q99"/>
    <n v="2"/>
    <x v="5"/>
  </r>
  <r>
    <x v="5"/>
    <s v="45-64"/>
    <x v="0"/>
    <s v="M"/>
    <s v="R00-R99"/>
    <n v="24"/>
    <x v="5"/>
  </r>
  <r>
    <x v="5"/>
    <s v="45-64"/>
    <x v="0"/>
    <s v="M"/>
    <s v="V01-Y98"/>
    <n v="31"/>
    <x v="6"/>
  </r>
  <r>
    <x v="5"/>
    <s v="65-74"/>
    <x v="1"/>
    <s v="F"/>
    <s v="A00-B99"/>
    <n v="8"/>
    <x v="0"/>
  </r>
  <r>
    <x v="5"/>
    <s v="65-74"/>
    <x v="1"/>
    <s v="F"/>
    <s v="C00-D48"/>
    <n v="89"/>
    <x v="1"/>
  </r>
  <r>
    <x v="5"/>
    <s v="65-74"/>
    <x v="1"/>
    <s v="F"/>
    <s v="D50-D89"/>
    <n v="2"/>
    <x v="5"/>
  </r>
  <r>
    <x v="5"/>
    <s v="65-74"/>
    <x v="1"/>
    <s v="F"/>
    <s v="E00-E90"/>
    <n v="2"/>
    <x v="2"/>
  </r>
  <r>
    <x v="5"/>
    <s v="65-74"/>
    <x v="1"/>
    <s v="F"/>
    <s v="F00-F99"/>
    <n v="2"/>
    <x v="10"/>
  </r>
  <r>
    <x v="5"/>
    <s v="65-74"/>
    <x v="1"/>
    <s v="F"/>
    <s v="G00-G99"/>
    <n v="9"/>
    <x v="3"/>
  </r>
  <r>
    <x v="5"/>
    <s v="65-74"/>
    <x v="1"/>
    <s v="F"/>
    <s v="I00-I99"/>
    <n v="40"/>
    <x v="8"/>
  </r>
  <r>
    <x v="5"/>
    <s v="65-74"/>
    <x v="1"/>
    <s v="F"/>
    <s v="J00-J99"/>
    <n v="15"/>
    <x v="4"/>
  </r>
  <r>
    <x v="5"/>
    <s v="65-74"/>
    <x v="1"/>
    <s v="F"/>
    <s v="K00-K93"/>
    <n v="4"/>
    <x v="9"/>
  </r>
  <r>
    <x v="5"/>
    <s v="65-74"/>
    <x v="1"/>
    <s v="F"/>
    <s v="L00-L99"/>
    <n v="1"/>
    <x v="5"/>
  </r>
  <r>
    <x v="5"/>
    <s v="65-74"/>
    <x v="1"/>
    <s v="F"/>
    <s v="M00-M99"/>
    <n v="2"/>
    <x v="5"/>
  </r>
  <r>
    <x v="5"/>
    <s v="65-74"/>
    <x v="1"/>
    <s v="F"/>
    <s v="N00-N99"/>
    <n v="1"/>
    <x v="11"/>
  </r>
  <r>
    <x v="5"/>
    <s v="65-74"/>
    <x v="1"/>
    <s v="F"/>
    <s v="R00-R99"/>
    <n v="10"/>
    <x v="5"/>
  </r>
  <r>
    <x v="5"/>
    <s v="65-74"/>
    <x v="1"/>
    <s v="F"/>
    <s v="V01-Y98"/>
    <n v="14"/>
    <x v="6"/>
  </r>
  <r>
    <x v="5"/>
    <s v="65-74"/>
    <x v="1"/>
    <s v="M"/>
    <s v="A00-B99"/>
    <n v="6"/>
    <x v="0"/>
  </r>
  <r>
    <x v="5"/>
    <s v="65-74"/>
    <x v="1"/>
    <s v="M"/>
    <s v="C00-D48"/>
    <n v="113"/>
    <x v="1"/>
  </r>
  <r>
    <x v="5"/>
    <s v="65-74"/>
    <x v="1"/>
    <s v="M"/>
    <s v="D50-D89"/>
    <n v="2"/>
    <x v="5"/>
  </r>
  <r>
    <x v="5"/>
    <s v="65-74"/>
    <x v="1"/>
    <s v="M"/>
    <s v="E00-E90"/>
    <n v="5"/>
    <x v="2"/>
  </r>
  <r>
    <x v="5"/>
    <s v="65-74"/>
    <x v="1"/>
    <s v="M"/>
    <s v="F00-F99"/>
    <n v="2"/>
    <x v="10"/>
  </r>
  <r>
    <x v="5"/>
    <s v="65-74"/>
    <x v="1"/>
    <s v="M"/>
    <s v="G00-G99"/>
    <n v="4"/>
    <x v="3"/>
  </r>
  <r>
    <x v="5"/>
    <s v="65-74"/>
    <x v="1"/>
    <s v="M"/>
    <s v="I00-I99"/>
    <n v="57"/>
    <x v="8"/>
  </r>
  <r>
    <x v="5"/>
    <s v="65-74"/>
    <x v="1"/>
    <s v="M"/>
    <s v="J00-J99"/>
    <n v="27"/>
    <x v="4"/>
  </r>
  <r>
    <x v="5"/>
    <s v="65-74"/>
    <x v="1"/>
    <s v="M"/>
    <s v="K00-K93"/>
    <n v="7"/>
    <x v="9"/>
  </r>
  <r>
    <x v="5"/>
    <s v="65-74"/>
    <x v="1"/>
    <s v="M"/>
    <s v="M00-M99"/>
    <n v="2"/>
    <x v="5"/>
  </r>
  <r>
    <x v="5"/>
    <s v="65-74"/>
    <x v="1"/>
    <s v="M"/>
    <s v="N00-N99"/>
    <n v="3"/>
    <x v="11"/>
  </r>
  <r>
    <x v="5"/>
    <s v="65-74"/>
    <x v="1"/>
    <s v="M"/>
    <s v="R00-R99"/>
    <n v="15"/>
    <x v="5"/>
  </r>
  <r>
    <x v="5"/>
    <s v="65-74"/>
    <x v="1"/>
    <s v="M"/>
    <s v="V01-Y98"/>
    <n v="14"/>
    <x v="6"/>
  </r>
  <r>
    <x v="5"/>
    <s v="75-84"/>
    <x v="1"/>
    <s v="F"/>
    <s v="A00-B99"/>
    <n v="14"/>
    <x v="0"/>
  </r>
  <r>
    <x v="5"/>
    <s v="75-84"/>
    <x v="1"/>
    <s v="F"/>
    <s v="C00-D48"/>
    <n v="106"/>
    <x v="1"/>
  </r>
  <r>
    <x v="5"/>
    <s v="75-84"/>
    <x v="1"/>
    <s v="F"/>
    <s v="D50-D89"/>
    <n v="1"/>
    <x v="5"/>
  </r>
  <r>
    <x v="5"/>
    <s v="75-84"/>
    <x v="1"/>
    <s v="F"/>
    <s v="E00-E90"/>
    <n v="17"/>
    <x v="2"/>
  </r>
  <r>
    <x v="5"/>
    <s v="75-84"/>
    <x v="1"/>
    <s v="F"/>
    <s v="F00-F99"/>
    <n v="18"/>
    <x v="10"/>
  </r>
  <r>
    <x v="5"/>
    <s v="75-84"/>
    <x v="1"/>
    <s v="F"/>
    <s v="G00-G99"/>
    <n v="33"/>
    <x v="3"/>
  </r>
  <r>
    <x v="5"/>
    <s v="75-84"/>
    <x v="1"/>
    <s v="F"/>
    <s v="I00-I99"/>
    <n v="120"/>
    <x v="8"/>
  </r>
  <r>
    <x v="5"/>
    <s v="75-84"/>
    <x v="1"/>
    <s v="F"/>
    <s v="J00-J99"/>
    <n v="46"/>
    <x v="4"/>
  </r>
  <r>
    <x v="5"/>
    <s v="75-84"/>
    <x v="1"/>
    <s v="F"/>
    <s v="K00-K93"/>
    <n v="21"/>
    <x v="9"/>
  </r>
  <r>
    <x v="5"/>
    <s v="75-84"/>
    <x v="1"/>
    <s v="F"/>
    <s v="L00-L99"/>
    <n v="3"/>
    <x v="5"/>
  </r>
  <r>
    <x v="5"/>
    <s v="75-84"/>
    <x v="1"/>
    <s v="F"/>
    <s v="M00-M99"/>
    <n v="3"/>
    <x v="5"/>
  </r>
  <r>
    <x v="5"/>
    <s v="75-84"/>
    <x v="1"/>
    <s v="F"/>
    <s v="N00-N99"/>
    <n v="19"/>
    <x v="11"/>
  </r>
  <r>
    <x v="5"/>
    <s v="75-84"/>
    <x v="1"/>
    <s v="F"/>
    <s v="Q00-Q99"/>
    <n v="2"/>
    <x v="5"/>
  </r>
  <r>
    <x v="5"/>
    <s v="75-84"/>
    <x v="1"/>
    <s v="F"/>
    <s v="R00-R99"/>
    <n v="24"/>
    <x v="5"/>
  </r>
  <r>
    <x v="5"/>
    <s v="75-84"/>
    <x v="1"/>
    <s v="F"/>
    <s v="V01-Y98"/>
    <n v="17"/>
    <x v="6"/>
  </r>
  <r>
    <x v="5"/>
    <s v="75-84"/>
    <x v="1"/>
    <s v="M"/>
    <s v="A00-B99"/>
    <n v="13"/>
    <x v="0"/>
  </r>
  <r>
    <x v="5"/>
    <s v="75-84"/>
    <x v="1"/>
    <s v="M"/>
    <s v="C00-D48"/>
    <n v="109"/>
    <x v="1"/>
  </r>
  <r>
    <x v="5"/>
    <s v="75-84"/>
    <x v="1"/>
    <s v="M"/>
    <s v="D50-D89"/>
    <n v="3"/>
    <x v="5"/>
  </r>
  <r>
    <x v="5"/>
    <s v="75-84"/>
    <x v="1"/>
    <s v="M"/>
    <s v="E00-E90"/>
    <n v="8"/>
    <x v="2"/>
  </r>
  <r>
    <x v="5"/>
    <s v="75-84"/>
    <x v="1"/>
    <s v="M"/>
    <s v="F00-F99"/>
    <n v="12"/>
    <x v="10"/>
  </r>
  <r>
    <x v="5"/>
    <s v="75-84"/>
    <x v="1"/>
    <s v="M"/>
    <s v="G00-G99"/>
    <n v="20"/>
    <x v="3"/>
  </r>
  <r>
    <x v="5"/>
    <s v="75-84"/>
    <x v="1"/>
    <s v="M"/>
    <s v="I00-I99"/>
    <n v="99"/>
    <x v="8"/>
  </r>
  <r>
    <x v="5"/>
    <s v="75-84"/>
    <x v="1"/>
    <s v="M"/>
    <s v="J00-J99"/>
    <n v="56"/>
    <x v="4"/>
  </r>
  <r>
    <x v="5"/>
    <s v="75-84"/>
    <x v="1"/>
    <s v="M"/>
    <s v="K00-K93"/>
    <n v="16"/>
    <x v="9"/>
  </r>
  <r>
    <x v="5"/>
    <s v="75-84"/>
    <x v="1"/>
    <s v="M"/>
    <s v="L00-L99"/>
    <n v="1"/>
    <x v="5"/>
  </r>
  <r>
    <x v="5"/>
    <s v="75-84"/>
    <x v="1"/>
    <s v="M"/>
    <s v="N00-N99"/>
    <n v="16"/>
    <x v="11"/>
  </r>
  <r>
    <x v="5"/>
    <s v="75-84"/>
    <x v="1"/>
    <s v="M"/>
    <s v="R00-R99"/>
    <n v="15"/>
    <x v="5"/>
  </r>
  <r>
    <x v="5"/>
    <s v="75-84"/>
    <x v="1"/>
    <s v="M"/>
    <s v="V01-Y98"/>
    <n v="21"/>
    <x v="6"/>
  </r>
  <r>
    <x v="5"/>
    <s v="85+"/>
    <x v="1"/>
    <s v="F"/>
    <s v="A00-B99"/>
    <n v="16"/>
    <x v="0"/>
  </r>
  <r>
    <x v="5"/>
    <s v="85+"/>
    <x v="1"/>
    <s v="F"/>
    <s v="C00-D48"/>
    <n v="80"/>
    <x v="1"/>
  </r>
  <r>
    <x v="5"/>
    <s v="85+"/>
    <x v="1"/>
    <s v="F"/>
    <s v="D50-D89"/>
    <n v="3"/>
    <x v="5"/>
  </r>
  <r>
    <x v="5"/>
    <s v="85+"/>
    <x v="1"/>
    <s v="F"/>
    <s v="E00-E90"/>
    <n v="23"/>
    <x v="2"/>
  </r>
  <r>
    <x v="5"/>
    <s v="85+"/>
    <x v="1"/>
    <s v="F"/>
    <s v="F00-F99"/>
    <n v="26"/>
    <x v="10"/>
  </r>
  <r>
    <x v="5"/>
    <s v="85+"/>
    <x v="1"/>
    <s v="F"/>
    <s v="G00-G99"/>
    <n v="69"/>
    <x v="3"/>
  </r>
  <r>
    <x v="5"/>
    <s v="85+"/>
    <x v="1"/>
    <s v="F"/>
    <s v="I00-I99"/>
    <n v="287"/>
    <x v="8"/>
  </r>
  <r>
    <x v="5"/>
    <s v="85+"/>
    <x v="1"/>
    <s v="F"/>
    <s v="J00-J99"/>
    <n v="89"/>
    <x v="4"/>
  </r>
  <r>
    <x v="5"/>
    <s v="85+"/>
    <x v="1"/>
    <s v="F"/>
    <s v="K00-K93"/>
    <n v="29"/>
    <x v="9"/>
  </r>
  <r>
    <x v="5"/>
    <s v="85+"/>
    <x v="1"/>
    <s v="F"/>
    <s v="L00-L99"/>
    <n v="1"/>
    <x v="5"/>
  </r>
  <r>
    <x v="5"/>
    <s v="85+"/>
    <x v="1"/>
    <s v="F"/>
    <s v="M00-M99"/>
    <n v="5"/>
    <x v="5"/>
  </r>
  <r>
    <x v="5"/>
    <s v="85+"/>
    <x v="1"/>
    <s v="F"/>
    <s v="N00-N99"/>
    <n v="33"/>
    <x v="11"/>
  </r>
  <r>
    <x v="5"/>
    <s v="85+"/>
    <x v="1"/>
    <s v="F"/>
    <s v="R00-R99"/>
    <n v="53"/>
    <x v="5"/>
  </r>
  <r>
    <x v="5"/>
    <s v="85+"/>
    <x v="1"/>
    <s v="F"/>
    <s v="V01-Y98"/>
    <n v="33"/>
    <x v="6"/>
  </r>
  <r>
    <x v="5"/>
    <s v="85+"/>
    <x v="1"/>
    <s v="M"/>
    <s v="A00-B99"/>
    <n v="10"/>
    <x v="0"/>
  </r>
  <r>
    <x v="5"/>
    <s v="85+"/>
    <x v="1"/>
    <s v="M"/>
    <s v="C00-D48"/>
    <n v="49"/>
    <x v="1"/>
  </r>
  <r>
    <x v="5"/>
    <s v="85+"/>
    <x v="1"/>
    <s v="M"/>
    <s v="D50-D89"/>
    <n v="2"/>
    <x v="5"/>
  </r>
  <r>
    <x v="5"/>
    <s v="85+"/>
    <x v="1"/>
    <s v="M"/>
    <s v="E00-E90"/>
    <n v="12"/>
    <x v="2"/>
  </r>
  <r>
    <x v="5"/>
    <s v="85+"/>
    <x v="1"/>
    <s v="M"/>
    <s v="F00-F99"/>
    <n v="7"/>
    <x v="10"/>
  </r>
  <r>
    <x v="5"/>
    <s v="85+"/>
    <x v="1"/>
    <s v="M"/>
    <s v="G00-G99"/>
    <n v="21"/>
    <x v="3"/>
  </r>
  <r>
    <x v="5"/>
    <s v="85+"/>
    <x v="1"/>
    <s v="M"/>
    <s v="I00-I99"/>
    <n v="118"/>
    <x v="8"/>
  </r>
  <r>
    <x v="5"/>
    <s v="85+"/>
    <x v="1"/>
    <s v="M"/>
    <s v="J00-J99"/>
    <n v="65"/>
    <x v="4"/>
  </r>
  <r>
    <x v="5"/>
    <s v="85+"/>
    <x v="1"/>
    <s v="M"/>
    <s v="K00-K93"/>
    <n v="15"/>
    <x v="9"/>
  </r>
  <r>
    <x v="5"/>
    <s v="85+"/>
    <x v="1"/>
    <s v="M"/>
    <s v="M00-M99"/>
    <n v="2"/>
    <x v="5"/>
  </r>
  <r>
    <x v="5"/>
    <s v="85+"/>
    <x v="1"/>
    <s v="M"/>
    <s v="N00-N99"/>
    <n v="18"/>
    <x v="11"/>
  </r>
  <r>
    <x v="5"/>
    <s v="85+"/>
    <x v="1"/>
    <s v="M"/>
    <s v="R00-R99"/>
    <n v="25"/>
    <x v="5"/>
  </r>
  <r>
    <x v="5"/>
    <s v="85+"/>
    <x v="1"/>
    <s v="M"/>
    <s v="V01-Y98"/>
    <n v="19"/>
    <x v="6"/>
  </r>
  <r>
    <x v="6"/>
    <s v="0-24"/>
    <x v="0"/>
    <s v="F"/>
    <s v="C00-D48"/>
    <n v="2"/>
    <x v="1"/>
  </r>
  <r>
    <x v="6"/>
    <s v="0-24"/>
    <x v="0"/>
    <s v="F"/>
    <s v="D50-D89"/>
    <n v="1"/>
    <x v="5"/>
  </r>
  <r>
    <x v="6"/>
    <s v="0-24"/>
    <x v="0"/>
    <s v="F"/>
    <s v="I00-I99"/>
    <n v="2"/>
    <x v="8"/>
  </r>
  <r>
    <x v="6"/>
    <s v="0-24"/>
    <x v="0"/>
    <s v="F"/>
    <s v="V01-Y98"/>
    <n v="4"/>
    <x v="6"/>
  </r>
  <r>
    <x v="6"/>
    <s v="0-24"/>
    <x v="0"/>
    <s v="M"/>
    <s v="C00-D48"/>
    <n v="1"/>
    <x v="1"/>
  </r>
  <r>
    <x v="6"/>
    <s v="0-24"/>
    <x v="0"/>
    <s v="M"/>
    <s v="G00-G99"/>
    <n v="1"/>
    <x v="3"/>
  </r>
  <r>
    <x v="6"/>
    <s v="0-24"/>
    <x v="0"/>
    <s v="M"/>
    <s v="P00-P96"/>
    <n v="2"/>
    <x v="5"/>
  </r>
  <r>
    <x v="6"/>
    <s v="0-24"/>
    <x v="0"/>
    <s v="M"/>
    <s v="Q00-Q99"/>
    <n v="2"/>
    <x v="5"/>
  </r>
  <r>
    <x v="6"/>
    <s v="0-24"/>
    <x v="0"/>
    <s v="M"/>
    <s v="R00-R99"/>
    <n v="4"/>
    <x v="5"/>
  </r>
  <r>
    <x v="6"/>
    <s v="0-24"/>
    <x v="0"/>
    <s v="M"/>
    <s v="V01-Y98"/>
    <n v="3"/>
    <x v="6"/>
  </r>
  <r>
    <x v="6"/>
    <s v="25-44"/>
    <x v="0"/>
    <s v="F"/>
    <s v="C00-D48"/>
    <n v="9"/>
    <x v="1"/>
  </r>
  <r>
    <x v="6"/>
    <s v="25-44"/>
    <x v="0"/>
    <s v="F"/>
    <s v="G00-G99"/>
    <n v="2"/>
    <x v="3"/>
  </r>
  <r>
    <x v="6"/>
    <s v="25-44"/>
    <x v="0"/>
    <s v="F"/>
    <s v="I00-I99"/>
    <n v="7"/>
    <x v="8"/>
  </r>
  <r>
    <x v="6"/>
    <s v="25-44"/>
    <x v="0"/>
    <s v="F"/>
    <s v="J00-J99"/>
    <n v="1"/>
    <x v="4"/>
  </r>
  <r>
    <x v="6"/>
    <s v="25-44"/>
    <x v="0"/>
    <s v="F"/>
    <s v="K00-K93"/>
    <n v="2"/>
    <x v="9"/>
  </r>
  <r>
    <x v="6"/>
    <s v="25-44"/>
    <x v="0"/>
    <s v="F"/>
    <s v="R00-R99"/>
    <n v="4"/>
    <x v="5"/>
  </r>
  <r>
    <x v="6"/>
    <s v="25-44"/>
    <x v="0"/>
    <s v="F"/>
    <s v="V01-Y98"/>
    <n v="13"/>
    <x v="6"/>
  </r>
  <r>
    <x v="6"/>
    <s v="25-44"/>
    <x v="0"/>
    <s v="M"/>
    <s v="A00-B99"/>
    <n v="1"/>
    <x v="0"/>
  </r>
  <r>
    <x v="6"/>
    <s v="25-44"/>
    <x v="0"/>
    <s v="M"/>
    <s v="C00-D48"/>
    <n v="6"/>
    <x v="1"/>
  </r>
  <r>
    <x v="6"/>
    <s v="25-44"/>
    <x v="0"/>
    <s v="M"/>
    <s v="D50-D89"/>
    <n v="1"/>
    <x v="5"/>
  </r>
  <r>
    <x v="6"/>
    <s v="25-44"/>
    <x v="0"/>
    <s v="M"/>
    <s v="E00-E90"/>
    <n v="1"/>
    <x v="2"/>
  </r>
  <r>
    <x v="6"/>
    <s v="25-44"/>
    <x v="0"/>
    <s v="M"/>
    <s v="F00-F99"/>
    <n v="1"/>
    <x v="10"/>
  </r>
  <r>
    <x v="6"/>
    <s v="25-44"/>
    <x v="0"/>
    <s v="M"/>
    <s v="G00-G99"/>
    <n v="2"/>
    <x v="3"/>
  </r>
  <r>
    <x v="6"/>
    <s v="25-44"/>
    <x v="0"/>
    <s v="M"/>
    <s v="I00-I99"/>
    <n v="9"/>
    <x v="8"/>
  </r>
  <r>
    <x v="6"/>
    <s v="25-44"/>
    <x v="0"/>
    <s v="M"/>
    <s v="J00-J99"/>
    <n v="1"/>
    <x v="4"/>
  </r>
  <r>
    <x v="6"/>
    <s v="25-44"/>
    <x v="0"/>
    <s v="M"/>
    <s v="K00-K93"/>
    <n v="5"/>
    <x v="9"/>
  </r>
  <r>
    <x v="6"/>
    <s v="25-44"/>
    <x v="0"/>
    <s v="M"/>
    <s v="R00-R99"/>
    <n v="3"/>
    <x v="5"/>
  </r>
  <r>
    <x v="6"/>
    <s v="25-44"/>
    <x v="0"/>
    <s v="M"/>
    <s v="V01-Y98"/>
    <n v="13"/>
    <x v="6"/>
  </r>
  <r>
    <x v="6"/>
    <s v="45-64"/>
    <x v="0"/>
    <s v="F"/>
    <s v="A00-B99"/>
    <n v="6"/>
    <x v="0"/>
  </r>
  <r>
    <x v="6"/>
    <s v="45-64"/>
    <x v="0"/>
    <s v="F"/>
    <s v="C00-D48"/>
    <n v="95"/>
    <x v="1"/>
  </r>
  <r>
    <x v="6"/>
    <s v="45-64"/>
    <x v="0"/>
    <s v="F"/>
    <s v="E00-E90"/>
    <n v="5"/>
    <x v="2"/>
  </r>
  <r>
    <x v="6"/>
    <s v="45-64"/>
    <x v="0"/>
    <s v="F"/>
    <s v="F00-F99"/>
    <n v="6"/>
    <x v="10"/>
  </r>
  <r>
    <x v="6"/>
    <s v="45-64"/>
    <x v="0"/>
    <s v="F"/>
    <s v="G00-G99"/>
    <n v="2"/>
    <x v="3"/>
  </r>
  <r>
    <x v="6"/>
    <s v="45-64"/>
    <x v="0"/>
    <s v="F"/>
    <s v="I00-I99"/>
    <n v="23"/>
    <x v="8"/>
  </r>
  <r>
    <x v="6"/>
    <s v="45-64"/>
    <x v="0"/>
    <s v="F"/>
    <s v="J00-J99"/>
    <n v="26"/>
    <x v="4"/>
  </r>
  <r>
    <x v="6"/>
    <s v="45-64"/>
    <x v="0"/>
    <s v="F"/>
    <s v="K00-K93"/>
    <n v="12"/>
    <x v="9"/>
  </r>
  <r>
    <x v="6"/>
    <s v="45-64"/>
    <x v="0"/>
    <s v="F"/>
    <s v="N00-N99"/>
    <n v="5"/>
    <x v="11"/>
  </r>
  <r>
    <x v="6"/>
    <s v="45-64"/>
    <x v="0"/>
    <s v="F"/>
    <s v="Q00-Q99"/>
    <n v="1"/>
    <x v="5"/>
  </r>
  <r>
    <x v="6"/>
    <s v="45-64"/>
    <x v="0"/>
    <s v="F"/>
    <s v="R00-R99"/>
    <n v="8"/>
    <x v="5"/>
  </r>
  <r>
    <x v="6"/>
    <s v="45-64"/>
    <x v="0"/>
    <s v="F"/>
    <s v="V01-Y98"/>
    <n v="17"/>
    <x v="6"/>
  </r>
  <r>
    <x v="6"/>
    <s v="45-64"/>
    <x v="0"/>
    <s v="M"/>
    <s v="A00-B99"/>
    <n v="9"/>
    <x v="0"/>
  </r>
  <r>
    <x v="6"/>
    <s v="45-64"/>
    <x v="0"/>
    <s v="M"/>
    <s v="C00-D48"/>
    <n v="99"/>
    <x v="1"/>
  </r>
  <r>
    <x v="6"/>
    <s v="45-64"/>
    <x v="0"/>
    <s v="M"/>
    <s v="D50-D89"/>
    <n v="1"/>
    <x v="5"/>
  </r>
  <r>
    <x v="6"/>
    <s v="45-64"/>
    <x v="0"/>
    <s v="M"/>
    <s v="E00-E90"/>
    <n v="4"/>
    <x v="2"/>
  </r>
  <r>
    <x v="6"/>
    <s v="45-64"/>
    <x v="0"/>
    <s v="M"/>
    <s v="F00-F99"/>
    <n v="10"/>
    <x v="10"/>
  </r>
  <r>
    <x v="6"/>
    <s v="45-64"/>
    <x v="0"/>
    <s v="M"/>
    <s v="G00-G99"/>
    <n v="9"/>
    <x v="3"/>
  </r>
  <r>
    <x v="6"/>
    <s v="45-64"/>
    <x v="0"/>
    <s v="M"/>
    <s v="I00-I99"/>
    <n v="68"/>
    <x v="8"/>
  </r>
  <r>
    <x v="6"/>
    <s v="45-64"/>
    <x v="0"/>
    <s v="M"/>
    <s v="J00-J99"/>
    <n v="17"/>
    <x v="4"/>
  </r>
  <r>
    <x v="6"/>
    <s v="45-64"/>
    <x v="0"/>
    <s v="M"/>
    <s v="K00-K93"/>
    <n v="16"/>
    <x v="9"/>
  </r>
  <r>
    <x v="6"/>
    <s v="45-64"/>
    <x v="0"/>
    <s v="M"/>
    <s v="N00-N99"/>
    <n v="4"/>
    <x v="11"/>
  </r>
  <r>
    <x v="6"/>
    <s v="45-64"/>
    <x v="0"/>
    <s v="M"/>
    <s v="R00-R99"/>
    <n v="18"/>
    <x v="5"/>
  </r>
  <r>
    <x v="6"/>
    <s v="45-64"/>
    <x v="0"/>
    <s v="M"/>
    <s v="V01-Y98"/>
    <n v="27"/>
    <x v="6"/>
  </r>
  <r>
    <x v="6"/>
    <s v="65-74"/>
    <x v="1"/>
    <s v="F"/>
    <s v="A00-B99"/>
    <n v="6"/>
    <x v="0"/>
  </r>
  <r>
    <x v="6"/>
    <s v="65-74"/>
    <x v="1"/>
    <s v="F"/>
    <s v="C00-D48"/>
    <n v="83"/>
    <x v="1"/>
  </r>
  <r>
    <x v="6"/>
    <s v="65-74"/>
    <x v="1"/>
    <s v="F"/>
    <s v="E00-E90"/>
    <n v="5"/>
    <x v="2"/>
  </r>
  <r>
    <x v="6"/>
    <s v="65-74"/>
    <x v="1"/>
    <s v="F"/>
    <s v="F00-F99"/>
    <n v="1"/>
    <x v="10"/>
  </r>
  <r>
    <x v="6"/>
    <s v="65-74"/>
    <x v="1"/>
    <s v="F"/>
    <s v="G00-G99"/>
    <n v="9"/>
    <x v="3"/>
  </r>
  <r>
    <x v="6"/>
    <s v="65-74"/>
    <x v="1"/>
    <s v="F"/>
    <s v="I00-I99"/>
    <n v="40"/>
    <x v="8"/>
  </r>
  <r>
    <x v="6"/>
    <s v="65-74"/>
    <x v="1"/>
    <s v="F"/>
    <s v="J00-J99"/>
    <n v="35"/>
    <x v="4"/>
  </r>
  <r>
    <x v="6"/>
    <s v="65-74"/>
    <x v="1"/>
    <s v="F"/>
    <s v="K00-K93"/>
    <n v="12"/>
    <x v="9"/>
  </r>
  <r>
    <x v="6"/>
    <s v="65-74"/>
    <x v="1"/>
    <s v="F"/>
    <s v="M00-M99"/>
    <n v="3"/>
    <x v="5"/>
  </r>
  <r>
    <x v="6"/>
    <s v="65-74"/>
    <x v="1"/>
    <s v="F"/>
    <s v="N00-N99"/>
    <n v="4"/>
    <x v="11"/>
  </r>
  <r>
    <x v="6"/>
    <s v="65-74"/>
    <x v="1"/>
    <s v="F"/>
    <s v="Q00-Q99"/>
    <n v="1"/>
    <x v="5"/>
  </r>
  <r>
    <x v="6"/>
    <s v="65-74"/>
    <x v="1"/>
    <s v="F"/>
    <s v="R00-R99"/>
    <n v="7"/>
    <x v="5"/>
  </r>
  <r>
    <x v="6"/>
    <s v="65-74"/>
    <x v="1"/>
    <s v="F"/>
    <s v="V01-Y98"/>
    <n v="10"/>
    <x v="6"/>
  </r>
  <r>
    <x v="6"/>
    <s v="65-74"/>
    <x v="1"/>
    <s v="M"/>
    <s v="A00-B99"/>
    <n v="9"/>
    <x v="0"/>
  </r>
  <r>
    <x v="6"/>
    <s v="65-74"/>
    <x v="1"/>
    <s v="M"/>
    <s v="C00-D48"/>
    <n v="121"/>
    <x v="1"/>
  </r>
  <r>
    <x v="6"/>
    <s v="65-74"/>
    <x v="1"/>
    <s v="M"/>
    <s v="E00-E90"/>
    <n v="6"/>
    <x v="2"/>
  </r>
  <r>
    <x v="6"/>
    <s v="65-74"/>
    <x v="1"/>
    <s v="M"/>
    <s v="F00-F99"/>
    <n v="4"/>
    <x v="10"/>
  </r>
  <r>
    <x v="6"/>
    <s v="65-74"/>
    <x v="1"/>
    <s v="M"/>
    <s v="G00-G99"/>
    <n v="10"/>
    <x v="3"/>
  </r>
  <r>
    <x v="6"/>
    <s v="65-74"/>
    <x v="1"/>
    <s v="M"/>
    <s v="I00-I99"/>
    <n v="71"/>
    <x v="8"/>
  </r>
  <r>
    <x v="6"/>
    <s v="65-74"/>
    <x v="1"/>
    <s v="M"/>
    <s v="J00-J99"/>
    <n v="34"/>
    <x v="4"/>
  </r>
  <r>
    <x v="6"/>
    <s v="65-74"/>
    <x v="1"/>
    <s v="M"/>
    <s v="K00-K93"/>
    <n v="17"/>
    <x v="9"/>
  </r>
  <r>
    <x v="6"/>
    <s v="65-74"/>
    <x v="1"/>
    <s v="M"/>
    <s v="N00-N99"/>
    <n v="4"/>
    <x v="11"/>
  </r>
  <r>
    <x v="6"/>
    <s v="65-74"/>
    <x v="1"/>
    <s v="M"/>
    <s v="R00-R99"/>
    <n v="17"/>
    <x v="5"/>
  </r>
  <r>
    <x v="6"/>
    <s v="65-74"/>
    <x v="1"/>
    <s v="M"/>
    <s v="V01-Y98"/>
    <n v="15"/>
    <x v="6"/>
  </r>
  <r>
    <x v="6"/>
    <s v="75-84"/>
    <x v="1"/>
    <s v="F"/>
    <s v="A00-B99"/>
    <n v="14"/>
    <x v="0"/>
  </r>
  <r>
    <x v="6"/>
    <s v="75-84"/>
    <x v="1"/>
    <s v="F"/>
    <s v="C00-D48"/>
    <n v="104"/>
    <x v="1"/>
  </r>
  <r>
    <x v="6"/>
    <s v="75-84"/>
    <x v="1"/>
    <s v="F"/>
    <s v="D50-D89"/>
    <n v="2"/>
    <x v="5"/>
  </r>
  <r>
    <x v="6"/>
    <s v="75-84"/>
    <x v="1"/>
    <s v="F"/>
    <s v="E00-E90"/>
    <n v="20"/>
    <x v="2"/>
  </r>
  <r>
    <x v="6"/>
    <s v="75-84"/>
    <x v="1"/>
    <s v="F"/>
    <s v="F00-F99"/>
    <n v="15"/>
    <x v="10"/>
  </r>
  <r>
    <x v="6"/>
    <s v="75-84"/>
    <x v="1"/>
    <s v="F"/>
    <s v="G00-G99"/>
    <n v="32"/>
    <x v="3"/>
  </r>
  <r>
    <x v="6"/>
    <s v="75-84"/>
    <x v="1"/>
    <s v="F"/>
    <s v="I00-I99"/>
    <n v="156"/>
    <x v="8"/>
  </r>
  <r>
    <x v="6"/>
    <s v="75-84"/>
    <x v="1"/>
    <s v="F"/>
    <s v="J00-J99"/>
    <n v="45"/>
    <x v="4"/>
  </r>
  <r>
    <x v="6"/>
    <s v="75-84"/>
    <x v="1"/>
    <s v="F"/>
    <s v="K00-K93"/>
    <n v="20"/>
    <x v="9"/>
  </r>
  <r>
    <x v="6"/>
    <s v="75-84"/>
    <x v="1"/>
    <s v="F"/>
    <s v="M00-M99"/>
    <n v="7"/>
    <x v="5"/>
  </r>
  <r>
    <x v="6"/>
    <s v="75-84"/>
    <x v="1"/>
    <s v="F"/>
    <s v="N00-N99"/>
    <n v="9"/>
    <x v="11"/>
  </r>
  <r>
    <x v="6"/>
    <s v="75-84"/>
    <x v="1"/>
    <s v="F"/>
    <s v="R00-R99"/>
    <n v="21"/>
    <x v="5"/>
  </r>
  <r>
    <x v="6"/>
    <s v="75-84"/>
    <x v="1"/>
    <s v="F"/>
    <s v="V01-Y98"/>
    <n v="27"/>
    <x v="6"/>
  </r>
  <r>
    <x v="6"/>
    <s v="75-84"/>
    <x v="1"/>
    <s v="M"/>
    <s v="A00-B99"/>
    <n v="8"/>
    <x v="0"/>
  </r>
  <r>
    <x v="6"/>
    <s v="75-84"/>
    <x v="1"/>
    <s v="M"/>
    <s v="C00-D48"/>
    <n v="135"/>
    <x v="1"/>
  </r>
  <r>
    <x v="6"/>
    <s v="75-84"/>
    <x v="1"/>
    <s v="M"/>
    <s v="D50-D89"/>
    <n v="1"/>
    <x v="5"/>
  </r>
  <r>
    <x v="6"/>
    <s v="75-84"/>
    <x v="1"/>
    <s v="M"/>
    <s v="E00-E90"/>
    <n v="11"/>
    <x v="2"/>
  </r>
  <r>
    <x v="6"/>
    <s v="75-84"/>
    <x v="1"/>
    <s v="M"/>
    <s v="F00-F99"/>
    <n v="3"/>
    <x v="10"/>
  </r>
  <r>
    <x v="6"/>
    <s v="75-84"/>
    <x v="1"/>
    <s v="M"/>
    <s v="G00-G99"/>
    <n v="22"/>
    <x v="3"/>
  </r>
  <r>
    <x v="6"/>
    <s v="75-84"/>
    <x v="1"/>
    <s v="M"/>
    <s v="I00-I99"/>
    <n v="133"/>
    <x v="8"/>
  </r>
  <r>
    <x v="6"/>
    <s v="75-84"/>
    <x v="1"/>
    <s v="M"/>
    <s v="J00-J99"/>
    <n v="47"/>
    <x v="4"/>
  </r>
  <r>
    <x v="6"/>
    <s v="75-84"/>
    <x v="1"/>
    <s v="M"/>
    <s v="K00-K93"/>
    <n v="24"/>
    <x v="9"/>
  </r>
  <r>
    <x v="6"/>
    <s v="75-84"/>
    <x v="1"/>
    <s v="M"/>
    <s v="M00-M99"/>
    <n v="5"/>
    <x v="5"/>
  </r>
  <r>
    <x v="6"/>
    <s v="75-84"/>
    <x v="1"/>
    <s v="M"/>
    <s v="N00-N99"/>
    <n v="10"/>
    <x v="11"/>
  </r>
  <r>
    <x v="6"/>
    <s v="75-84"/>
    <x v="1"/>
    <s v="M"/>
    <s v="R00-R99"/>
    <n v="26"/>
    <x v="5"/>
  </r>
  <r>
    <x v="6"/>
    <s v="75-84"/>
    <x v="1"/>
    <s v="M"/>
    <s v="V01-Y98"/>
    <n v="19"/>
    <x v="6"/>
  </r>
  <r>
    <x v="6"/>
    <s v="85+"/>
    <x v="1"/>
    <s v="F"/>
    <s v="A00-B99"/>
    <n v="16"/>
    <x v="0"/>
  </r>
  <r>
    <x v="6"/>
    <s v="85+"/>
    <x v="1"/>
    <s v="F"/>
    <s v="C00-D48"/>
    <n v="80"/>
    <x v="1"/>
  </r>
  <r>
    <x v="6"/>
    <s v="85+"/>
    <x v="1"/>
    <s v="F"/>
    <s v="D50-D89"/>
    <n v="2"/>
    <x v="5"/>
  </r>
  <r>
    <x v="6"/>
    <s v="85+"/>
    <x v="1"/>
    <s v="F"/>
    <s v="E00-E90"/>
    <n v="36"/>
    <x v="2"/>
  </r>
  <r>
    <x v="6"/>
    <s v="85+"/>
    <x v="1"/>
    <s v="F"/>
    <s v="F00-F99"/>
    <n v="34"/>
    <x v="10"/>
  </r>
  <r>
    <x v="6"/>
    <s v="85+"/>
    <x v="1"/>
    <s v="F"/>
    <s v="G00-G99"/>
    <n v="55"/>
    <x v="3"/>
  </r>
  <r>
    <x v="6"/>
    <s v="85+"/>
    <x v="1"/>
    <s v="F"/>
    <s v="I00-I99"/>
    <n v="273"/>
    <x v="8"/>
  </r>
  <r>
    <x v="6"/>
    <s v="85+"/>
    <x v="1"/>
    <s v="F"/>
    <s v="J00-J99"/>
    <n v="91"/>
    <x v="4"/>
  </r>
  <r>
    <x v="6"/>
    <s v="85+"/>
    <x v="1"/>
    <s v="F"/>
    <s v="K00-K93"/>
    <n v="24"/>
    <x v="9"/>
  </r>
  <r>
    <x v="6"/>
    <s v="85+"/>
    <x v="1"/>
    <s v="F"/>
    <s v="L00-L99"/>
    <n v="5"/>
    <x v="5"/>
  </r>
  <r>
    <x v="6"/>
    <s v="85+"/>
    <x v="1"/>
    <s v="F"/>
    <s v="M00-M99"/>
    <n v="7"/>
    <x v="5"/>
  </r>
  <r>
    <x v="6"/>
    <s v="85+"/>
    <x v="1"/>
    <s v="F"/>
    <s v="N00-N99"/>
    <n v="31"/>
    <x v="11"/>
  </r>
  <r>
    <x v="6"/>
    <s v="85+"/>
    <x v="1"/>
    <s v="F"/>
    <s v="R00-R99"/>
    <n v="68"/>
    <x v="5"/>
  </r>
  <r>
    <x v="6"/>
    <s v="85+"/>
    <x v="1"/>
    <s v="F"/>
    <s v="V01-Y98"/>
    <n v="34"/>
    <x v="6"/>
  </r>
  <r>
    <x v="6"/>
    <s v="85+"/>
    <x v="1"/>
    <s v="M"/>
    <s v="A00-B99"/>
    <n v="15"/>
    <x v="0"/>
  </r>
  <r>
    <x v="6"/>
    <s v="85+"/>
    <x v="1"/>
    <s v="M"/>
    <s v="C00-D48"/>
    <n v="69"/>
    <x v="1"/>
  </r>
  <r>
    <x v="6"/>
    <s v="85+"/>
    <x v="1"/>
    <s v="M"/>
    <s v="D50-D89"/>
    <n v="2"/>
    <x v="5"/>
  </r>
  <r>
    <x v="6"/>
    <s v="85+"/>
    <x v="1"/>
    <s v="M"/>
    <s v="E00-E90"/>
    <n v="8"/>
    <x v="2"/>
  </r>
  <r>
    <x v="6"/>
    <s v="85+"/>
    <x v="1"/>
    <s v="M"/>
    <s v="F00-F99"/>
    <n v="14"/>
    <x v="10"/>
  </r>
  <r>
    <x v="6"/>
    <s v="85+"/>
    <x v="1"/>
    <s v="M"/>
    <s v="G00-G99"/>
    <n v="17"/>
    <x v="3"/>
  </r>
  <r>
    <x v="6"/>
    <s v="85+"/>
    <x v="1"/>
    <s v="M"/>
    <s v="I00-I99"/>
    <n v="112"/>
    <x v="8"/>
  </r>
  <r>
    <x v="6"/>
    <s v="85+"/>
    <x v="1"/>
    <s v="M"/>
    <s v="J00-J99"/>
    <n v="58"/>
    <x v="4"/>
  </r>
  <r>
    <x v="6"/>
    <s v="85+"/>
    <x v="1"/>
    <s v="M"/>
    <s v="K00-K93"/>
    <n v="6"/>
    <x v="9"/>
  </r>
  <r>
    <x v="6"/>
    <s v="85+"/>
    <x v="1"/>
    <s v="M"/>
    <s v="L00-L99"/>
    <n v="1"/>
    <x v="5"/>
  </r>
  <r>
    <x v="6"/>
    <s v="85+"/>
    <x v="1"/>
    <s v="M"/>
    <s v="M00-M99"/>
    <n v="3"/>
    <x v="5"/>
  </r>
  <r>
    <x v="6"/>
    <s v="85+"/>
    <x v="1"/>
    <s v="M"/>
    <s v="N00-N99"/>
    <n v="17"/>
    <x v="11"/>
  </r>
  <r>
    <x v="6"/>
    <s v="85+"/>
    <x v="1"/>
    <s v="M"/>
    <s v="R00-R99"/>
    <n v="13"/>
    <x v="5"/>
  </r>
  <r>
    <x v="6"/>
    <s v="85+"/>
    <x v="1"/>
    <s v="M"/>
    <s v="V01-Y98"/>
    <n v="21"/>
    <x v="6"/>
  </r>
  <r>
    <x v="7"/>
    <s v="0-24"/>
    <x v="0"/>
    <s v="F"/>
    <s v="C00-D48"/>
    <n v="2"/>
    <x v="1"/>
  </r>
  <r>
    <x v="7"/>
    <s v="0-24"/>
    <x v="0"/>
    <s v="F"/>
    <s v="I00-I99"/>
    <n v="1"/>
    <x v="8"/>
  </r>
  <r>
    <x v="7"/>
    <s v="0-24"/>
    <x v="0"/>
    <s v="F"/>
    <s v="M00-M99"/>
    <n v="1"/>
    <x v="5"/>
  </r>
  <r>
    <x v="7"/>
    <s v="0-24"/>
    <x v="0"/>
    <s v="F"/>
    <s v="P00-P96"/>
    <n v="2"/>
    <x v="5"/>
  </r>
  <r>
    <x v="7"/>
    <s v="0-24"/>
    <x v="0"/>
    <s v="F"/>
    <s v="R00-R99"/>
    <n v="1"/>
    <x v="5"/>
  </r>
  <r>
    <x v="7"/>
    <s v="0-24"/>
    <x v="0"/>
    <s v="F"/>
    <s v="V01-Y98"/>
    <n v="3"/>
    <x v="6"/>
  </r>
  <r>
    <x v="7"/>
    <s v="0-24"/>
    <x v="0"/>
    <s v="M"/>
    <s v="C00-D48"/>
    <n v="2"/>
    <x v="1"/>
  </r>
  <r>
    <x v="7"/>
    <s v="0-24"/>
    <x v="0"/>
    <s v="M"/>
    <s v="G00-G99"/>
    <n v="1"/>
    <x v="3"/>
  </r>
  <r>
    <x v="7"/>
    <s v="0-24"/>
    <x v="0"/>
    <s v="M"/>
    <s v="P00-P96"/>
    <n v="7"/>
    <x v="5"/>
  </r>
  <r>
    <x v="7"/>
    <s v="0-24"/>
    <x v="0"/>
    <s v="M"/>
    <s v="Q00-Q99"/>
    <n v="2"/>
    <x v="5"/>
  </r>
  <r>
    <x v="7"/>
    <s v="0-24"/>
    <x v="0"/>
    <s v="M"/>
    <s v="R00-R99"/>
    <n v="1"/>
    <x v="5"/>
  </r>
  <r>
    <x v="7"/>
    <s v="0-24"/>
    <x v="0"/>
    <s v="M"/>
    <s v="V01-Y98"/>
    <n v="5"/>
    <x v="6"/>
  </r>
  <r>
    <x v="7"/>
    <s v="25-44"/>
    <x v="0"/>
    <s v="F"/>
    <s v="C00-D48"/>
    <n v="8"/>
    <x v="1"/>
  </r>
  <r>
    <x v="7"/>
    <s v="25-44"/>
    <x v="0"/>
    <s v="F"/>
    <s v="F00-F99"/>
    <n v="1"/>
    <x v="10"/>
  </r>
  <r>
    <x v="7"/>
    <s v="25-44"/>
    <x v="0"/>
    <s v="F"/>
    <s v="G00-G99"/>
    <n v="3"/>
    <x v="3"/>
  </r>
  <r>
    <x v="7"/>
    <s v="25-44"/>
    <x v="0"/>
    <s v="F"/>
    <s v="I00-I99"/>
    <n v="2"/>
    <x v="8"/>
  </r>
  <r>
    <x v="7"/>
    <s v="25-44"/>
    <x v="0"/>
    <s v="F"/>
    <s v="K00-K93"/>
    <n v="1"/>
    <x v="9"/>
  </r>
  <r>
    <x v="7"/>
    <s v="25-44"/>
    <x v="0"/>
    <s v="F"/>
    <s v="Q00-Q99"/>
    <n v="1"/>
    <x v="5"/>
  </r>
  <r>
    <x v="7"/>
    <s v="25-44"/>
    <x v="0"/>
    <s v="F"/>
    <s v="R00-R99"/>
    <n v="1"/>
    <x v="5"/>
  </r>
  <r>
    <x v="7"/>
    <s v="25-44"/>
    <x v="0"/>
    <s v="F"/>
    <s v="V01-Y98"/>
    <n v="5"/>
    <x v="6"/>
  </r>
  <r>
    <x v="7"/>
    <s v="25-44"/>
    <x v="0"/>
    <s v="M"/>
    <s v="A00-B99"/>
    <n v="2"/>
    <x v="0"/>
  </r>
  <r>
    <x v="7"/>
    <s v="25-44"/>
    <x v="0"/>
    <s v="M"/>
    <s v="C00-D48"/>
    <n v="7"/>
    <x v="1"/>
  </r>
  <r>
    <x v="7"/>
    <s v="25-44"/>
    <x v="0"/>
    <s v="M"/>
    <s v="D50-D89"/>
    <n v="1"/>
    <x v="5"/>
  </r>
  <r>
    <x v="7"/>
    <s v="25-44"/>
    <x v="0"/>
    <s v="M"/>
    <s v="E00-E90"/>
    <n v="1"/>
    <x v="2"/>
  </r>
  <r>
    <x v="7"/>
    <s v="25-44"/>
    <x v="0"/>
    <s v="M"/>
    <s v="F00-F99"/>
    <n v="3"/>
    <x v="10"/>
  </r>
  <r>
    <x v="7"/>
    <s v="25-44"/>
    <x v="0"/>
    <s v="M"/>
    <s v="G00-G99"/>
    <n v="1"/>
    <x v="3"/>
  </r>
  <r>
    <x v="7"/>
    <s v="25-44"/>
    <x v="0"/>
    <s v="M"/>
    <s v="I00-I99"/>
    <n v="5"/>
    <x v="8"/>
  </r>
  <r>
    <x v="7"/>
    <s v="25-44"/>
    <x v="0"/>
    <s v="M"/>
    <s v="J00-J99"/>
    <n v="3"/>
    <x v="4"/>
  </r>
  <r>
    <x v="7"/>
    <s v="25-44"/>
    <x v="0"/>
    <s v="M"/>
    <s v="K00-K93"/>
    <n v="3"/>
    <x v="9"/>
  </r>
  <r>
    <x v="7"/>
    <s v="25-44"/>
    <x v="0"/>
    <s v="M"/>
    <s v="Q00-Q99"/>
    <n v="1"/>
    <x v="5"/>
  </r>
  <r>
    <x v="7"/>
    <s v="25-44"/>
    <x v="0"/>
    <s v="M"/>
    <s v="R00-R99"/>
    <n v="4"/>
    <x v="5"/>
  </r>
  <r>
    <x v="7"/>
    <s v="25-44"/>
    <x v="0"/>
    <s v="M"/>
    <s v="V01-Y98"/>
    <n v="16"/>
    <x v="6"/>
  </r>
  <r>
    <x v="7"/>
    <s v="45-64"/>
    <x v="0"/>
    <s v="F"/>
    <s v="A00-B99"/>
    <n v="8"/>
    <x v="0"/>
  </r>
  <r>
    <x v="7"/>
    <s v="45-64"/>
    <x v="0"/>
    <s v="F"/>
    <s v="C00-D48"/>
    <n v="86"/>
    <x v="1"/>
  </r>
  <r>
    <x v="7"/>
    <s v="45-64"/>
    <x v="0"/>
    <s v="F"/>
    <s v="D50-D89"/>
    <n v="1"/>
    <x v="5"/>
  </r>
  <r>
    <x v="7"/>
    <s v="45-64"/>
    <x v="0"/>
    <s v="F"/>
    <s v="E00-E90"/>
    <n v="4"/>
    <x v="2"/>
  </r>
  <r>
    <x v="7"/>
    <s v="45-64"/>
    <x v="0"/>
    <s v="F"/>
    <s v="F00-F99"/>
    <n v="5"/>
    <x v="10"/>
  </r>
  <r>
    <x v="7"/>
    <s v="45-64"/>
    <x v="0"/>
    <s v="F"/>
    <s v="G00-G99"/>
    <n v="5"/>
    <x v="3"/>
  </r>
  <r>
    <x v="7"/>
    <s v="45-64"/>
    <x v="0"/>
    <s v="F"/>
    <s v="I00-I99"/>
    <n v="28"/>
    <x v="8"/>
  </r>
  <r>
    <x v="7"/>
    <s v="45-64"/>
    <x v="0"/>
    <s v="F"/>
    <s v="J00-J99"/>
    <n v="17"/>
    <x v="4"/>
  </r>
  <r>
    <x v="7"/>
    <s v="45-64"/>
    <x v="0"/>
    <s v="F"/>
    <s v="K00-K93"/>
    <n v="8"/>
    <x v="9"/>
  </r>
  <r>
    <x v="7"/>
    <s v="45-64"/>
    <x v="0"/>
    <s v="F"/>
    <s v="Q00-Q99"/>
    <n v="2"/>
    <x v="5"/>
  </r>
  <r>
    <x v="7"/>
    <s v="45-64"/>
    <x v="0"/>
    <s v="F"/>
    <s v="R00-R99"/>
    <n v="8"/>
    <x v="5"/>
  </r>
  <r>
    <x v="7"/>
    <s v="45-64"/>
    <x v="0"/>
    <s v="F"/>
    <s v="V01-Y98"/>
    <n v="17"/>
    <x v="6"/>
  </r>
  <r>
    <x v="7"/>
    <s v="45-64"/>
    <x v="0"/>
    <s v="M"/>
    <s v="A00-B99"/>
    <n v="5"/>
    <x v="0"/>
  </r>
  <r>
    <x v="7"/>
    <s v="45-64"/>
    <x v="0"/>
    <s v="M"/>
    <s v="C00-D48"/>
    <n v="90"/>
    <x v="1"/>
  </r>
  <r>
    <x v="7"/>
    <s v="45-64"/>
    <x v="0"/>
    <s v="M"/>
    <s v="D50-D89"/>
    <n v="4"/>
    <x v="5"/>
  </r>
  <r>
    <x v="7"/>
    <s v="45-64"/>
    <x v="0"/>
    <s v="M"/>
    <s v="E00-E90"/>
    <n v="9"/>
    <x v="2"/>
  </r>
  <r>
    <x v="7"/>
    <s v="45-64"/>
    <x v="0"/>
    <s v="M"/>
    <s v="F00-F99"/>
    <n v="6"/>
    <x v="10"/>
  </r>
  <r>
    <x v="7"/>
    <s v="45-64"/>
    <x v="0"/>
    <s v="M"/>
    <s v="G00-G99"/>
    <n v="13"/>
    <x v="3"/>
  </r>
  <r>
    <x v="7"/>
    <s v="45-64"/>
    <x v="0"/>
    <s v="M"/>
    <s v="I00-I99"/>
    <n v="51"/>
    <x v="8"/>
  </r>
  <r>
    <x v="7"/>
    <s v="45-64"/>
    <x v="0"/>
    <s v="M"/>
    <s v="J00-J99"/>
    <n v="15"/>
    <x v="4"/>
  </r>
  <r>
    <x v="7"/>
    <s v="45-64"/>
    <x v="0"/>
    <s v="M"/>
    <s v="K00-K93"/>
    <n v="17"/>
    <x v="9"/>
  </r>
  <r>
    <x v="7"/>
    <s v="45-64"/>
    <x v="0"/>
    <s v="M"/>
    <s v="L00-L99"/>
    <n v="1"/>
    <x v="5"/>
  </r>
  <r>
    <x v="7"/>
    <s v="45-64"/>
    <x v="0"/>
    <s v="M"/>
    <s v="M00-M99"/>
    <n v="1"/>
    <x v="5"/>
  </r>
  <r>
    <x v="7"/>
    <s v="45-64"/>
    <x v="0"/>
    <s v="M"/>
    <s v="N00-N99"/>
    <n v="3"/>
    <x v="11"/>
  </r>
  <r>
    <x v="7"/>
    <s v="45-64"/>
    <x v="0"/>
    <s v="M"/>
    <s v="R00-R99"/>
    <n v="13"/>
    <x v="5"/>
  </r>
  <r>
    <x v="7"/>
    <s v="45-64"/>
    <x v="0"/>
    <s v="M"/>
    <s v="V01-Y98"/>
    <n v="32"/>
    <x v="6"/>
  </r>
  <r>
    <x v="7"/>
    <s v="65-74"/>
    <x v="1"/>
    <s v="F"/>
    <s v="A00-B99"/>
    <n v="4"/>
    <x v="0"/>
  </r>
  <r>
    <x v="7"/>
    <s v="65-74"/>
    <x v="1"/>
    <s v="F"/>
    <s v="C00-D48"/>
    <n v="72"/>
    <x v="1"/>
  </r>
  <r>
    <x v="7"/>
    <s v="65-74"/>
    <x v="1"/>
    <s v="F"/>
    <s v="D50-D89"/>
    <n v="1"/>
    <x v="5"/>
  </r>
  <r>
    <x v="7"/>
    <s v="65-74"/>
    <x v="1"/>
    <s v="F"/>
    <s v="E00-E90"/>
    <n v="6"/>
    <x v="2"/>
  </r>
  <r>
    <x v="7"/>
    <s v="65-74"/>
    <x v="1"/>
    <s v="F"/>
    <s v="F00-F99"/>
    <n v="5"/>
    <x v="10"/>
  </r>
  <r>
    <x v="7"/>
    <s v="65-74"/>
    <x v="1"/>
    <s v="F"/>
    <s v="G00-G99"/>
    <n v="6"/>
    <x v="3"/>
  </r>
  <r>
    <x v="7"/>
    <s v="65-74"/>
    <x v="1"/>
    <s v="F"/>
    <s v="I00-I99"/>
    <n v="31"/>
    <x v="8"/>
  </r>
  <r>
    <x v="7"/>
    <s v="65-74"/>
    <x v="1"/>
    <s v="F"/>
    <s v="J00-J99"/>
    <n v="15"/>
    <x v="4"/>
  </r>
  <r>
    <x v="7"/>
    <s v="65-74"/>
    <x v="1"/>
    <s v="F"/>
    <s v="K00-K93"/>
    <n v="7"/>
    <x v="9"/>
  </r>
  <r>
    <x v="7"/>
    <s v="65-74"/>
    <x v="1"/>
    <s v="F"/>
    <s v="M00-M99"/>
    <n v="3"/>
    <x v="5"/>
  </r>
  <r>
    <x v="7"/>
    <s v="65-74"/>
    <x v="1"/>
    <s v="F"/>
    <s v="N00-N99"/>
    <n v="4"/>
    <x v="11"/>
  </r>
  <r>
    <x v="7"/>
    <s v="65-74"/>
    <x v="1"/>
    <s v="F"/>
    <s v="R00-R99"/>
    <n v="9"/>
    <x v="5"/>
  </r>
  <r>
    <x v="7"/>
    <s v="65-74"/>
    <x v="1"/>
    <s v="F"/>
    <s v="V01-Y98"/>
    <n v="8"/>
    <x v="6"/>
  </r>
  <r>
    <x v="7"/>
    <s v="65-74"/>
    <x v="1"/>
    <s v="M"/>
    <s v="A00-B99"/>
    <n v="8"/>
    <x v="0"/>
  </r>
  <r>
    <x v="7"/>
    <s v="65-74"/>
    <x v="1"/>
    <s v="M"/>
    <s v="C00-D48"/>
    <n v="105"/>
    <x v="1"/>
  </r>
  <r>
    <x v="7"/>
    <s v="65-74"/>
    <x v="1"/>
    <s v="M"/>
    <s v="E00-E90"/>
    <n v="4"/>
    <x v="2"/>
  </r>
  <r>
    <x v="7"/>
    <s v="65-74"/>
    <x v="1"/>
    <s v="M"/>
    <s v="F00-F99"/>
    <n v="9"/>
    <x v="10"/>
  </r>
  <r>
    <x v="7"/>
    <s v="65-74"/>
    <x v="1"/>
    <s v="M"/>
    <s v="G00-G99"/>
    <n v="6"/>
    <x v="3"/>
  </r>
  <r>
    <x v="7"/>
    <s v="65-74"/>
    <x v="1"/>
    <s v="M"/>
    <s v="I00-I99"/>
    <n v="86"/>
    <x v="8"/>
  </r>
  <r>
    <x v="7"/>
    <s v="65-74"/>
    <x v="1"/>
    <s v="M"/>
    <s v="J00-J99"/>
    <n v="48"/>
    <x v="4"/>
  </r>
  <r>
    <x v="7"/>
    <s v="65-74"/>
    <x v="1"/>
    <s v="M"/>
    <s v="K00-K93"/>
    <n v="15"/>
    <x v="9"/>
  </r>
  <r>
    <x v="7"/>
    <s v="65-74"/>
    <x v="1"/>
    <s v="M"/>
    <s v="M00-M99"/>
    <n v="3"/>
    <x v="5"/>
  </r>
  <r>
    <x v="7"/>
    <s v="65-74"/>
    <x v="1"/>
    <s v="M"/>
    <s v="N00-N99"/>
    <n v="5"/>
    <x v="11"/>
  </r>
  <r>
    <x v="7"/>
    <s v="65-74"/>
    <x v="1"/>
    <s v="M"/>
    <s v="R00-R99"/>
    <n v="19"/>
    <x v="5"/>
  </r>
  <r>
    <x v="7"/>
    <s v="65-74"/>
    <x v="1"/>
    <s v="M"/>
    <s v="V01-Y98"/>
    <n v="12"/>
    <x v="6"/>
  </r>
  <r>
    <x v="7"/>
    <s v="75-84"/>
    <x v="1"/>
    <s v="F"/>
    <s v="A00-B99"/>
    <n v="13"/>
    <x v="0"/>
  </r>
  <r>
    <x v="7"/>
    <s v="75-84"/>
    <x v="1"/>
    <s v="F"/>
    <s v="C00-D48"/>
    <n v="92"/>
    <x v="1"/>
  </r>
  <r>
    <x v="7"/>
    <s v="75-84"/>
    <x v="1"/>
    <s v="F"/>
    <s v="D50-D89"/>
    <n v="1"/>
    <x v="5"/>
  </r>
  <r>
    <x v="7"/>
    <s v="75-84"/>
    <x v="1"/>
    <s v="F"/>
    <s v="E00-E90"/>
    <n v="14"/>
    <x v="2"/>
  </r>
  <r>
    <x v="7"/>
    <s v="75-84"/>
    <x v="1"/>
    <s v="F"/>
    <s v="F00-F99"/>
    <n v="19"/>
    <x v="10"/>
  </r>
  <r>
    <x v="7"/>
    <s v="75-84"/>
    <x v="1"/>
    <s v="F"/>
    <s v="G00-G99"/>
    <n v="19"/>
    <x v="3"/>
  </r>
  <r>
    <x v="7"/>
    <s v="75-84"/>
    <x v="1"/>
    <s v="F"/>
    <s v="I00-I99"/>
    <n v="127"/>
    <x v="8"/>
  </r>
  <r>
    <x v="7"/>
    <s v="75-84"/>
    <x v="1"/>
    <s v="F"/>
    <s v="J00-J99"/>
    <n v="55"/>
    <x v="4"/>
  </r>
  <r>
    <x v="7"/>
    <s v="75-84"/>
    <x v="1"/>
    <s v="F"/>
    <s v="K00-K93"/>
    <n v="19"/>
    <x v="9"/>
  </r>
  <r>
    <x v="7"/>
    <s v="75-84"/>
    <x v="1"/>
    <s v="F"/>
    <s v="L00-L99"/>
    <n v="3"/>
    <x v="5"/>
  </r>
  <r>
    <x v="7"/>
    <s v="75-84"/>
    <x v="1"/>
    <s v="F"/>
    <s v="M00-M99"/>
    <n v="4"/>
    <x v="5"/>
  </r>
  <r>
    <x v="7"/>
    <s v="75-84"/>
    <x v="1"/>
    <s v="F"/>
    <s v="N00-N99"/>
    <n v="15"/>
    <x v="11"/>
  </r>
  <r>
    <x v="7"/>
    <s v="75-84"/>
    <x v="1"/>
    <s v="F"/>
    <s v="R00-R99"/>
    <n v="16"/>
    <x v="5"/>
  </r>
  <r>
    <x v="7"/>
    <s v="75-84"/>
    <x v="1"/>
    <s v="F"/>
    <s v="V01-Y98"/>
    <n v="24"/>
    <x v="6"/>
  </r>
  <r>
    <x v="7"/>
    <s v="75-84"/>
    <x v="1"/>
    <s v="M"/>
    <s v="A00-B99"/>
    <n v="11"/>
    <x v="0"/>
  </r>
  <r>
    <x v="7"/>
    <s v="75-84"/>
    <x v="1"/>
    <s v="M"/>
    <s v="C00-D48"/>
    <n v="139"/>
    <x v="1"/>
  </r>
  <r>
    <x v="7"/>
    <s v="75-84"/>
    <x v="1"/>
    <s v="M"/>
    <s v="D50-D89"/>
    <n v="2"/>
    <x v="5"/>
  </r>
  <r>
    <x v="7"/>
    <s v="75-84"/>
    <x v="1"/>
    <s v="M"/>
    <s v="E00-E90"/>
    <n v="5"/>
    <x v="2"/>
  </r>
  <r>
    <x v="7"/>
    <s v="75-84"/>
    <x v="1"/>
    <s v="M"/>
    <s v="F00-F99"/>
    <n v="11"/>
    <x v="10"/>
  </r>
  <r>
    <x v="7"/>
    <s v="75-84"/>
    <x v="1"/>
    <s v="M"/>
    <s v="G00-G99"/>
    <n v="23"/>
    <x v="3"/>
  </r>
  <r>
    <x v="7"/>
    <s v="75-84"/>
    <x v="1"/>
    <s v="M"/>
    <s v="I00-I99"/>
    <n v="109"/>
    <x v="8"/>
  </r>
  <r>
    <x v="7"/>
    <s v="75-84"/>
    <x v="1"/>
    <s v="M"/>
    <s v="J00-J99"/>
    <n v="64"/>
    <x v="4"/>
  </r>
  <r>
    <x v="7"/>
    <s v="75-84"/>
    <x v="1"/>
    <s v="M"/>
    <s v="K00-K93"/>
    <n v="21"/>
    <x v="9"/>
  </r>
  <r>
    <x v="7"/>
    <s v="75-84"/>
    <x v="1"/>
    <s v="M"/>
    <s v="L00-L99"/>
    <n v="1"/>
    <x v="5"/>
  </r>
  <r>
    <x v="7"/>
    <s v="75-84"/>
    <x v="1"/>
    <s v="M"/>
    <s v="M00-M99"/>
    <n v="2"/>
    <x v="5"/>
  </r>
  <r>
    <x v="7"/>
    <s v="75-84"/>
    <x v="1"/>
    <s v="M"/>
    <s v="N00-N99"/>
    <n v="13"/>
    <x v="11"/>
  </r>
  <r>
    <x v="7"/>
    <s v="75-84"/>
    <x v="1"/>
    <s v="M"/>
    <s v="R00-R99"/>
    <n v="24"/>
    <x v="5"/>
  </r>
  <r>
    <x v="7"/>
    <s v="75-84"/>
    <x v="1"/>
    <s v="M"/>
    <s v="V01-Y98"/>
    <n v="25"/>
    <x v="6"/>
  </r>
  <r>
    <x v="7"/>
    <s v="85+"/>
    <x v="1"/>
    <s v="F"/>
    <s v="A00-B99"/>
    <n v="24"/>
    <x v="0"/>
  </r>
  <r>
    <x v="7"/>
    <s v="85+"/>
    <x v="1"/>
    <s v="F"/>
    <s v="C00-D48"/>
    <n v="92"/>
    <x v="1"/>
  </r>
  <r>
    <x v="7"/>
    <s v="85+"/>
    <x v="1"/>
    <s v="F"/>
    <s v="D50-D89"/>
    <n v="4"/>
    <x v="5"/>
  </r>
  <r>
    <x v="7"/>
    <s v="85+"/>
    <x v="1"/>
    <s v="F"/>
    <s v="E00-E90"/>
    <n v="43"/>
    <x v="2"/>
  </r>
  <r>
    <x v="7"/>
    <s v="85+"/>
    <x v="1"/>
    <s v="F"/>
    <s v="F00-F99"/>
    <n v="45"/>
    <x v="10"/>
  </r>
  <r>
    <x v="7"/>
    <s v="85+"/>
    <x v="1"/>
    <s v="F"/>
    <s v="G00-G99"/>
    <n v="51"/>
    <x v="3"/>
  </r>
  <r>
    <x v="7"/>
    <s v="85+"/>
    <x v="1"/>
    <s v="F"/>
    <s v="I00-I99"/>
    <n v="277"/>
    <x v="8"/>
  </r>
  <r>
    <x v="7"/>
    <s v="85+"/>
    <x v="1"/>
    <s v="F"/>
    <s v="J00-J99"/>
    <n v="88"/>
    <x v="4"/>
  </r>
  <r>
    <x v="7"/>
    <s v="85+"/>
    <x v="1"/>
    <s v="F"/>
    <s v="K00-K93"/>
    <n v="36"/>
    <x v="9"/>
  </r>
  <r>
    <x v="7"/>
    <s v="85+"/>
    <x v="1"/>
    <s v="F"/>
    <s v="L00-L99"/>
    <n v="3"/>
    <x v="5"/>
  </r>
  <r>
    <x v="7"/>
    <s v="85+"/>
    <x v="1"/>
    <s v="F"/>
    <s v="M00-M99"/>
    <n v="6"/>
    <x v="5"/>
  </r>
  <r>
    <x v="7"/>
    <s v="85+"/>
    <x v="1"/>
    <s v="F"/>
    <s v="N00-N99"/>
    <n v="44"/>
    <x v="11"/>
  </r>
  <r>
    <x v="7"/>
    <s v="85+"/>
    <x v="1"/>
    <s v="F"/>
    <s v="R00-R99"/>
    <n v="62"/>
    <x v="5"/>
  </r>
  <r>
    <x v="7"/>
    <s v="85+"/>
    <x v="1"/>
    <s v="F"/>
    <s v="V01-Y98"/>
    <n v="39"/>
    <x v="6"/>
  </r>
  <r>
    <x v="7"/>
    <s v="85+"/>
    <x v="1"/>
    <s v="M"/>
    <s v="A00-B99"/>
    <n v="13"/>
    <x v="0"/>
  </r>
  <r>
    <x v="7"/>
    <s v="85+"/>
    <x v="1"/>
    <s v="M"/>
    <s v="C00-D48"/>
    <n v="65"/>
    <x v="1"/>
  </r>
  <r>
    <x v="7"/>
    <s v="85+"/>
    <x v="1"/>
    <s v="M"/>
    <s v="D50-D89"/>
    <n v="2"/>
    <x v="5"/>
  </r>
  <r>
    <x v="7"/>
    <s v="85+"/>
    <x v="1"/>
    <s v="M"/>
    <s v="E00-E90"/>
    <n v="20"/>
    <x v="2"/>
  </r>
  <r>
    <x v="7"/>
    <s v="85+"/>
    <x v="1"/>
    <s v="M"/>
    <s v="F00-F99"/>
    <n v="16"/>
    <x v="10"/>
  </r>
  <r>
    <x v="7"/>
    <s v="85+"/>
    <x v="1"/>
    <s v="M"/>
    <s v="G00-G99"/>
    <n v="21"/>
    <x v="3"/>
  </r>
  <r>
    <x v="7"/>
    <s v="85+"/>
    <x v="1"/>
    <s v="M"/>
    <s v="I00-I99"/>
    <n v="137"/>
    <x v="8"/>
  </r>
  <r>
    <x v="7"/>
    <s v="85+"/>
    <x v="1"/>
    <s v="M"/>
    <s v="J00-J99"/>
    <n v="51"/>
    <x v="4"/>
  </r>
  <r>
    <x v="7"/>
    <s v="85+"/>
    <x v="1"/>
    <s v="M"/>
    <s v="K00-K93"/>
    <n v="13"/>
    <x v="9"/>
  </r>
  <r>
    <x v="7"/>
    <s v="85+"/>
    <x v="1"/>
    <s v="M"/>
    <s v="L00-L99"/>
    <n v="2"/>
    <x v="5"/>
  </r>
  <r>
    <x v="7"/>
    <s v="85+"/>
    <x v="1"/>
    <s v="M"/>
    <s v="M00-M99"/>
    <n v="1"/>
    <x v="5"/>
  </r>
  <r>
    <x v="7"/>
    <s v="85+"/>
    <x v="1"/>
    <s v="M"/>
    <s v="N00-N99"/>
    <n v="15"/>
    <x v="11"/>
  </r>
  <r>
    <x v="7"/>
    <s v="85+"/>
    <x v="1"/>
    <s v="M"/>
    <s v="R00-R99"/>
    <n v="16"/>
    <x v="5"/>
  </r>
  <r>
    <x v="7"/>
    <s v="85+"/>
    <x v="1"/>
    <s v="M"/>
    <s v="V01-Y98"/>
    <n v="18"/>
    <x v="6"/>
  </r>
  <r>
    <x v="8"/>
    <s v="0-24"/>
    <x v="0"/>
    <s v="F"/>
    <s v="C00-D48"/>
    <n v="1"/>
    <x v="1"/>
  </r>
  <r>
    <x v="8"/>
    <s v="0-24"/>
    <x v="0"/>
    <s v="F"/>
    <s v="I00-I99"/>
    <n v="1"/>
    <x v="8"/>
  </r>
  <r>
    <x v="8"/>
    <s v="0-24"/>
    <x v="0"/>
    <s v="F"/>
    <s v="J00-J99"/>
    <n v="1"/>
    <x v="4"/>
  </r>
  <r>
    <x v="8"/>
    <s v="0-24"/>
    <x v="0"/>
    <s v="F"/>
    <s v="P00-P96"/>
    <n v="1"/>
    <x v="5"/>
  </r>
  <r>
    <x v="8"/>
    <s v="0-24"/>
    <x v="0"/>
    <s v="F"/>
    <s v="Q00-Q99"/>
    <n v="1"/>
    <x v="5"/>
  </r>
  <r>
    <x v="8"/>
    <s v="0-24"/>
    <x v="0"/>
    <s v="F"/>
    <s v="V01-Y98"/>
    <n v="5"/>
    <x v="6"/>
  </r>
  <r>
    <x v="8"/>
    <s v="0-24"/>
    <x v="0"/>
    <s v="M"/>
    <s v="C00-D48"/>
    <n v="2"/>
    <x v="1"/>
  </r>
  <r>
    <x v="8"/>
    <s v="0-24"/>
    <x v="0"/>
    <s v="M"/>
    <s v="P00-P96"/>
    <n v="1"/>
    <x v="5"/>
  </r>
  <r>
    <x v="8"/>
    <s v="0-24"/>
    <x v="0"/>
    <s v="M"/>
    <s v="Q00-Q99"/>
    <n v="3"/>
    <x v="5"/>
  </r>
  <r>
    <x v="8"/>
    <s v="0-24"/>
    <x v="0"/>
    <s v="M"/>
    <s v="R00-R99"/>
    <n v="5"/>
    <x v="5"/>
  </r>
  <r>
    <x v="8"/>
    <s v="0-24"/>
    <x v="0"/>
    <s v="M"/>
    <s v="V01-Y98"/>
    <n v="12"/>
    <x v="6"/>
  </r>
  <r>
    <x v="8"/>
    <s v="25-44"/>
    <x v="0"/>
    <s v="F"/>
    <s v="C00-D48"/>
    <n v="7"/>
    <x v="1"/>
  </r>
  <r>
    <x v="8"/>
    <s v="25-44"/>
    <x v="0"/>
    <s v="F"/>
    <s v="F00-F99"/>
    <n v="1"/>
    <x v="10"/>
  </r>
  <r>
    <x v="8"/>
    <s v="25-44"/>
    <x v="0"/>
    <s v="F"/>
    <s v="G00-G99"/>
    <n v="2"/>
    <x v="3"/>
  </r>
  <r>
    <x v="8"/>
    <s v="25-44"/>
    <x v="0"/>
    <s v="F"/>
    <s v="R00-R99"/>
    <n v="1"/>
    <x v="5"/>
  </r>
  <r>
    <x v="8"/>
    <s v="25-44"/>
    <x v="0"/>
    <s v="F"/>
    <s v="V01-Y98"/>
    <n v="4"/>
    <x v="6"/>
  </r>
  <r>
    <x v="8"/>
    <s v="25-44"/>
    <x v="0"/>
    <s v="M"/>
    <s v="A00-B99"/>
    <n v="1"/>
    <x v="0"/>
  </r>
  <r>
    <x v="8"/>
    <s v="25-44"/>
    <x v="0"/>
    <s v="M"/>
    <s v="C00-D48"/>
    <n v="12"/>
    <x v="1"/>
  </r>
  <r>
    <x v="8"/>
    <s v="25-44"/>
    <x v="0"/>
    <s v="M"/>
    <s v="D50-D89"/>
    <n v="1"/>
    <x v="5"/>
  </r>
  <r>
    <x v="8"/>
    <s v="25-44"/>
    <x v="0"/>
    <s v="M"/>
    <s v="E00-E90"/>
    <n v="1"/>
    <x v="2"/>
  </r>
  <r>
    <x v="8"/>
    <s v="25-44"/>
    <x v="0"/>
    <s v="M"/>
    <s v="F00-F99"/>
    <n v="1"/>
    <x v="10"/>
  </r>
  <r>
    <x v="8"/>
    <s v="25-44"/>
    <x v="0"/>
    <s v="M"/>
    <s v="G00-G99"/>
    <n v="1"/>
    <x v="3"/>
  </r>
  <r>
    <x v="8"/>
    <s v="25-44"/>
    <x v="0"/>
    <s v="M"/>
    <s v="I00-I99"/>
    <n v="6"/>
    <x v="8"/>
  </r>
  <r>
    <x v="8"/>
    <s v="25-44"/>
    <x v="0"/>
    <s v="M"/>
    <s v="J00-J99"/>
    <n v="1"/>
    <x v="4"/>
  </r>
  <r>
    <x v="8"/>
    <s v="25-44"/>
    <x v="0"/>
    <s v="M"/>
    <s v="K00-K93"/>
    <n v="7"/>
    <x v="9"/>
  </r>
  <r>
    <x v="8"/>
    <s v="25-44"/>
    <x v="0"/>
    <s v="M"/>
    <s v="N00-N99"/>
    <n v="1"/>
    <x v="11"/>
  </r>
  <r>
    <x v="8"/>
    <s v="25-44"/>
    <x v="0"/>
    <s v="M"/>
    <s v="R00-R99"/>
    <n v="3"/>
    <x v="5"/>
  </r>
  <r>
    <x v="8"/>
    <s v="25-44"/>
    <x v="0"/>
    <s v="M"/>
    <s v="V01-Y98"/>
    <n v="22"/>
    <x v="6"/>
  </r>
  <r>
    <x v="8"/>
    <s v="45-64"/>
    <x v="0"/>
    <s v="F"/>
    <s v="A00-B99"/>
    <n v="6"/>
    <x v="0"/>
  </r>
  <r>
    <x v="8"/>
    <s v="45-64"/>
    <x v="0"/>
    <s v="F"/>
    <s v="C00-D48"/>
    <n v="70"/>
    <x v="1"/>
  </r>
  <r>
    <x v="8"/>
    <s v="45-64"/>
    <x v="0"/>
    <s v="F"/>
    <s v="D50-D89"/>
    <n v="1"/>
    <x v="5"/>
  </r>
  <r>
    <x v="8"/>
    <s v="45-64"/>
    <x v="0"/>
    <s v="F"/>
    <s v="E00-E90"/>
    <n v="4"/>
    <x v="2"/>
  </r>
  <r>
    <x v="8"/>
    <s v="45-64"/>
    <x v="0"/>
    <s v="F"/>
    <s v="F00-F99"/>
    <n v="7"/>
    <x v="10"/>
  </r>
  <r>
    <x v="8"/>
    <s v="45-64"/>
    <x v="0"/>
    <s v="F"/>
    <s v="G00-G99"/>
    <n v="6"/>
    <x v="3"/>
  </r>
  <r>
    <x v="8"/>
    <s v="45-64"/>
    <x v="0"/>
    <s v="F"/>
    <s v="I00-I99"/>
    <n v="23"/>
    <x v="8"/>
  </r>
  <r>
    <x v="8"/>
    <s v="45-64"/>
    <x v="0"/>
    <s v="F"/>
    <s v="J00-J99"/>
    <n v="14"/>
    <x v="4"/>
  </r>
  <r>
    <x v="8"/>
    <s v="45-64"/>
    <x v="0"/>
    <s v="F"/>
    <s v="K00-K93"/>
    <n v="7"/>
    <x v="9"/>
  </r>
  <r>
    <x v="8"/>
    <s v="45-64"/>
    <x v="0"/>
    <s v="F"/>
    <s v="M00-M99"/>
    <n v="1"/>
    <x v="5"/>
  </r>
  <r>
    <x v="8"/>
    <s v="45-64"/>
    <x v="0"/>
    <s v="F"/>
    <s v="N00-N99"/>
    <n v="1"/>
    <x v="11"/>
  </r>
  <r>
    <x v="8"/>
    <s v="45-64"/>
    <x v="0"/>
    <s v="F"/>
    <s v="R00-R99"/>
    <n v="6"/>
    <x v="5"/>
  </r>
  <r>
    <x v="8"/>
    <s v="45-64"/>
    <x v="0"/>
    <s v="F"/>
    <s v="V01-Y98"/>
    <n v="9"/>
    <x v="6"/>
  </r>
  <r>
    <x v="8"/>
    <s v="45-64"/>
    <x v="0"/>
    <s v="M"/>
    <s v="A00-B99"/>
    <n v="7"/>
    <x v="0"/>
  </r>
  <r>
    <x v="8"/>
    <s v="45-64"/>
    <x v="0"/>
    <s v="M"/>
    <s v="C00-D48"/>
    <n v="118"/>
    <x v="1"/>
  </r>
  <r>
    <x v="8"/>
    <s v="45-64"/>
    <x v="0"/>
    <s v="M"/>
    <s v="D50-D89"/>
    <n v="4"/>
    <x v="5"/>
  </r>
  <r>
    <x v="8"/>
    <s v="45-64"/>
    <x v="0"/>
    <s v="M"/>
    <s v="E00-E90"/>
    <n v="8"/>
    <x v="2"/>
  </r>
  <r>
    <x v="8"/>
    <s v="45-64"/>
    <x v="0"/>
    <s v="M"/>
    <s v="F00-F99"/>
    <n v="10"/>
    <x v="10"/>
  </r>
  <r>
    <x v="8"/>
    <s v="45-64"/>
    <x v="0"/>
    <s v="M"/>
    <s v="G00-G99"/>
    <n v="8"/>
    <x v="3"/>
  </r>
  <r>
    <x v="8"/>
    <s v="45-64"/>
    <x v="0"/>
    <s v="M"/>
    <s v="I00-I99"/>
    <n v="65"/>
    <x v="8"/>
  </r>
  <r>
    <x v="8"/>
    <s v="45-64"/>
    <x v="0"/>
    <s v="M"/>
    <s v="J00-J99"/>
    <n v="24"/>
    <x v="4"/>
  </r>
  <r>
    <x v="8"/>
    <s v="45-64"/>
    <x v="0"/>
    <s v="M"/>
    <s v="K00-K93"/>
    <n v="16"/>
    <x v="9"/>
  </r>
  <r>
    <x v="8"/>
    <s v="45-64"/>
    <x v="0"/>
    <s v="M"/>
    <s v="M00-M99"/>
    <n v="3"/>
    <x v="5"/>
  </r>
  <r>
    <x v="8"/>
    <s v="45-64"/>
    <x v="0"/>
    <s v="M"/>
    <s v="N00-N99"/>
    <n v="1"/>
    <x v="11"/>
  </r>
  <r>
    <x v="8"/>
    <s v="45-64"/>
    <x v="0"/>
    <s v="M"/>
    <s v="R00-R99"/>
    <n v="16"/>
    <x v="5"/>
  </r>
  <r>
    <x v="8"/>
    <s v="45-64"/>
    <x v="0"/>
    <s v="M"/>
    <s v="V01-Y98"/>
    <n v="41"/>
    <x v="6"/>
  </r>
  <r>
    <x v="8"/>
    <s v="65-74"/>
    <x v="1"/>
    <s v="F"/>
    <s v="A00-B99"/>
    <n v="6"/>
    <x v="0"/>
  </r>
  <r>
    <x v="8"/>
    <s v="65-74"/>
    <x v="1"/>
    <s v="F"/>
    <s v="C00-D48"/>
    <n v="80"/>
    <x v="1"/>
  </r>
  <r>
    <x v="8"/>
    <s v="65-74"/>
    <x v="1"/>
    <s v="F"/>
    <s v="E00-E90"/>
    <n v="2"/>
    <x v="2"/>
  </r>
  <r>
    <x v="8"/>
    <s v="65-74"/>
    <x v="1"/>
    <s v="F"/>
    <s v="F00-F99"/>
    <n v="4"/>
    <x v="10"/>
  </r>
  <r>
    <x v="8"/>
    <s v="65-74"/>
    <x v="1"/>
    <s v="F"/>
    <s v="G00-G99"/>
    <n v="9"/>
    <x v="3"/>
  </r>
  <r>
    <x v="8"/>
    <s v="65-74"/>
    <x v="1"/>
    <s v="F"/>
    <s v="I00-I99"/>
    <n v="27"/>
    <x v="8"/>
  </r>
  <r>
    <x v="8"/>
    <s v="65-74"/>
    <x v="1"/>
    <s v="F"/>
    <s v="J00-J99"/>
    <n v="26"/>
    <x v="4"/>
  </r>
  <r>
    <x v="8"/>
    <s v="65-74"/>
    <x v="1"/>
    <s v="F"/>
    <s v="K00-K93"/>
    <n v="14"/>
    <x v="9"/>
  </r>
  <r>
    <x v="8"/>
    <s v="65-74"/>
    <x v="1"/>
    <s v="F"/>
    <s v="L00-L99"/>
    <n v="1"/>
    <x v="5"/>
  </r>
  <r>
    <x v="8"/>
    <s v="65-74"/>
    <x v="1"/>
    <s v="F"/>
    <s v="M00-M99"/>
    <n v="1"/>
    <x v="5"/>
  </r>
  <r>
    <x v="8"/>
    <s v="65-74"/>
    <x v="1"/>
    <s v="F"/>
    <s v="N00-N99"/>
    <n v="1"/>
    <x v="11"/>
  </r>
  <r>
    <x v="8"/>
    <s v="65-74"/>
    <x v="1"/>
    <s v="F"/>
    <s v="R00-R99"/>
    <n v="10"/>
    <x v="5"/>
  </r>
  <r>
    <x v="8"/>
    <s v="65-74"/>
    <x v="1"/>
    <s v="F"/>
    <s v="V01-Y98"/>
    <n v="13"/>
    <x v="6"/>
  </r>
  <r>
    <x v="8"/>
    <s v="65-74"/>
    <x v="1"/>
    <s v="M"/>
    <s v="A00-B99"/>
    <n v="12"/>
    <x v="0"/>
  </r>
  <r>
    <x v="8"/>
    <s v="65-74"/>
    <x v="1"/>
    <s v="M"/>
    <s v="C00-D48"/>
    <n v="115"/>
    <x v="1"/>
  </r>
  <r>
    <x v="8"/>
    <s v="65-74"/>
    <x v="1"/>
    <s v="M"/>
    <s v="D50-D89"/>
    <n v="2"/>
    <x v="5"/>
  </r>
  <r>
    <x v="8"/>
    <s v="65-74"/>
    <x v="1"/>
    <s v="M"/>
    <s v="E00-E90"/>
    <n v="8"/>
    <x v="2"/>
  </r>
  <r>
    <x v="8"/>
    <s v="65-74"/>
    <x v="1"/>
    <s v="M"/>
    <s v="F00-F99"/>
    <n v="6"/>
    <x v="10"/>
  </r>
  <r>
    <x v="8"/>
    <s v="65-74"/>
    <x v="1"/>
    <s v="M"/>
    <s v="G00-G99"/>
    <n v="8"/>
    <x v="3"/>
  </r>
  <r>
    <x v="8"/>
    <s v="65-74"/>
    <x v="1"/>
    <s v="M"/>
    <s v="I00-I99"/>
    <n v="87"/>
    <x v="8"/>
  </r>
  <r>
    <x v="8"/>
    <s v="65-74"/>
    <x v="1"/>
    <s v="M"/>
    <s v="J00-J99"/>
    <n v="30"/>
    <x v="4"/>
  </r>
  <r>
    <x v="8"/>
    <s v="65-74"/>
    <x v="1"/>
    <s v="M"/>
    <s v="K00-K93"/>
    <n v="17"/>
    <x v="9"/>
  </r>
  <r>
    <x v="8"/>
    <s v="65-74"/>
    <x v="1"/>
    <s v="M"/>
    <s v="L00-L99"/>
    <n v="1"/>
    <x v="5"/>
  </r>
  <r>
    <x v="8"/>
    <s v="65-74"/>
    <x v="1"/>
    <s v="M"/>
    <s v="N00-N99"/>
    <n v="4"/>
    <x v="11"/>
  </r>
  <r>
    <x v="8"/>
    <s v="65-74"/>
    <x v="1"/>
    <s v="M"/>
    <s v="R00-R99"/>
    <n v="12"/>
    <x v="5"/>
  </r>
  <r>
    <x v="8"/>
    <s v="65-74"/>
    <x v="1"/>
    <s v="M"/>
    <s v="V01-Y98"/>
    <n v="19"/>
    <x v="6"/>
  </r>
  <r>
    <x v="8"/>
    <s v="75-84"/>
    <x v="1"/>
    <s v="F"/>
    <s v="A00-B99"/>
    <n v="7"/>
    <x v="0"/>
  </r>
  <r>
    <x v="8"/>
    <s v="75-84"/>
    <x v="1"/>
    <s v="F"/>
    <s v="C00-D48"/>
    <n v="77"/>
    <x v="1"/>
  </r>
  <r>
    <x v="8"/>
    <s v="75-84"/>
    <x v="1"/>
    <s v="F"/>
    <s v="D50-D89"/>
    <n v="1"/>
    <x v="5"/>
  </r>
  <r>
    <x v="8"/>
    <s v="75-84"/>
    <x v="1"/>
    <s v="F"/>
    <s v="E00-E90"/>
    <n v="9"/>
    <x v="2"/>
  </r>
  <r>
    <x v="8"/>
    <s v="75-84"/>
    <x v="1"/>
    <s v="F"/>
    <s v="F00-F99"/>
    <n v="12"/>
    <x v="10"/>
  </r>
  <r>
    <x v="8"/>
    <s v="75-84"/>
    <x v="1"/>
    <s v="F"/>
    <s v="G00-G99"/>
    <n v="21"/>
    <x v="3"/>
  </r>
  <r>
    <x v="8"/>
    <s v="75-84"/>
    <x v="1"/>
    <s v="F"/>
    <s v="I00-I99"/>
    <n v="111"/>
    <x v="8"/>
  </r>
  <r>
    <x v="8"/>
    <s v="75-84"/>
    <x v="1"/>
    <s v="F"/>
    <s v="J00-J99"/>
    <n v="42"/>
    <x v="4"/>
  </r>
  <r>
    <x v="8"/>
    <s v="75-84"/>
    <x v="1"/>
    <s v="F"/>
    <s v="K00-K93"/>
    <n v="19"/>
    <x v="9"/>
  </r>
  <r>
    <x v="8"/>
    <s v="75-84"/>
    <x v="1"/>
    <s v="F"/>
    <s v="L00-L99"/>
    <n v="4"/>
    <x v="5"/>
  </r>
  <r>
    <x v="8"/>
    <s v="75-84"/>
    <x v="1"/>
    <s v="F"/>
    <s v="M00-M99"/>
    <n v="2"/>
    <x v="5"/>
  </r>
  <r>
    <x v="8"/>
    <s v="75-84"/>
    <x v="1"/>
    <s v="F"/>
    <s v="N00-N99"/>
    <n v="12"/>
    <x v="11"/>
  </r>
  <r>
    <x v="8"/>
    <s v="75-84"/>
    <x v="1"/>
    <s v="F"/>
    <s v="R00-R99"/>
    <n v="21"/>
    <x v="5"/>
  </r>
  <r>
    <x v="8"/>
    <s v="75-84"/>
    <x v="1"/>
    <s v="F"/>
    <s v="V01-Y98"/>
    <n v="12"/>
    <x v="6"/>
  </r>
  <r>
    <x v="8"/>
    <s v="75-84"/>
    <x v="1"/>
    <s v="M"/>
    <s v="A00-B99"/>
    <n v="16"/>
    <x v="0"/>
  </r>
  <r>
    <x v="8"/>
    <s v="75-84"/>
    <x v="1"/>
    <s v="M"/>
    <s v="C00-D48"/>
    <n v="103"/>
    <x v="1"/>
  </r>
  <r>
    <x v="8"/>
    <s v="75-84"/>
    <x v="1"/>
    <s v="M"/>
    <s v="D50-D89"/>
    <n v="4"/>
    <x v="5"/>
  </r>
  <r>
    <x v="8"/>
    <s v="75-84"/>
    <x v="1"/>
    <s v="M"/>
    <s v="E00-E90"/>
    <n v="18"/>
    <x v="2"/>
  </r>
  <r>
    <x v="8"/>
    <s v="75-84"/>
    <x v="1"/>
    <s v="M"/>
    <s v="F00-F99"/>
    <n v="5"/>
    <x v="10"/>
  </r>
  <r>
    <x v="8"/>
    <s v="75-84"/>
    <x v="1"/>
    <s v="M"/>
    <s v="G00-G99"/>
    <n v="25"/>
    <x v="3"/>
  </r>
  <r>
    <x v="8"/>
    <s v="75-84"/>
    <x v="1"/>
    <s v="M"/>
    <s v="I00-I99"/>
    <n v="98"/>
    <x v="8"/>
  </r>
  <r>
    <x v="8"/>
    <s v="75-84"/>
    <x v="1"/>
    <s v="M"/>
    <s v="J00-J99"/>
    <n v="63"/>
    <x v="4"/>
  </r>
  <r>
    <x v="8"/>
    <s v="75-84"/>
    <x v="1"/>
    <s v="M"/>
    <s v="K00-K93"/>
    <n v="10"/>
    <x v="9"/>
  </r>
  <r>
    <x v="8"/>
    <s v="75-84"/>
    <x v="1"/>
    <s v="M"/>
    <s v="M00-M99"/>
    <n v="3"/>
    <x v="5"/>
  </r>
  <r>
    <x v="8"/>
    <s v="75-84"/>
    <x v="1"/>
    <s v="M"/>
    <s v="N00-N99"/>
    <n v="5"/>
    <x v="11"/>
  </r>
  <r>
    <x v="8"/>
    <s v="75-84"/>
    <x v="1"/>
    <s v="M"/>
    <s v="R00-R99"/>
    <n v="23"/>
    <x v="5"/>
  </r>
  <r>
    <x v="8"/>
    <s v="75-84"/>
    <x v="1"/>
    <s v="M"/>
    <s v="V01-Y98"/>
    <n v="16"/>
    <x v="6"/>
  </r>
  <r>
    <x v="8"/>
    <s v="85+"/>
    <x v="1"/>
    <s v="F"/>
    <s v="A00-B99"/>
    <n v="19"/>
    <x v="0"/>
  </r>
  <r>
    <x v="8"/>
    <s v="85+"/>
    <x v="1"/>
    <s v="F"/>
    <s v="C00-D48"/>
    <n v="98"/>
    <x v="1"/>
  </r>
  <r>
    <x v="8"/>
    <s v="85+"/>
    <x v="1"/>
    <s v="F"/>
    <s v="E00-E90"/>
    <n v="33"/>
    <x v="2"/>
  </r>
  <r>
    <x v="8"/>
    <s v="85+"/>
    <x v="1"/>
    <s v="F"/>
    <s v="F00-F99"/>
    <n v="32"/>
    <x v="10"/>
  </r>
  <r>
    <x v="8"/>
    <s v="85+"/>
    <x v="1"/>
    <s v="F"/>
    <s v="G00-G99"/>
    <n v="51"/>
    <x v="3"/>
  </r>
  <r>
    <x v="8"/>
    <s v="85+"/>
    <x v="1"/>
    <s v="F"/>
    <s v="I00-I99"/>
    <n v="259"/>
    <x v="8"/>
  </r>
  <r>
    <x v="8"/>
    <s v="85+"/>
    <x v="1"/>
    <s v="F"/>
    <s v="J00-J99"/>
    <n v="93"/>
    <x v="4"/>
  </r>
  <r>
    <x v="8"/>
    <s v="85+"/>
    <x v="1"/>
    <s v="F"/>
    <s v="K00-K93"/>
    <n v="33"/>
    <x v="9"/>
  </r>
  <r>
    <x v="8"/>
    <s v="85+"/>
    <x v="1"/>
    <s v="F"/>
    <s v="L00-L99"/>
    <n v="5"/>
    <x v="5"/>
  </r>
  <r>
    <x v="8"/>
    <s v="85+"/>
    <x v="1"/>
    <s v="F"/>
    <s v="M00-M99"/>
    <n v="11"/>
    <x v="5"/>
  </r>
  <r>
    <x v="8"/>
    <s v="85+"/>
    <x v="1"/>
    <s v="F"/>
    <s v="N00-N99"/>
    <n v="25"/>
    <x v="11"/>
  </r>
  <r>
    <x v="8"/>
    <s v="85+"/>
    <x v="1"/>
    <s v="F"/>
    <s v="R00-R99"/>
    <n v="75"/>
    <x v="5"/>
  </r>
  <r>
    <x v="8"/>
    <s v="85+"/>
    <x v="1"/>
    <s v="F"/>
    <s v="V01-Y98"/>
    <n v="30"/>
    <x v="6"/>
  </r>
  <r>
    <x v="8"/>
    <s v="85+"/>
    <x v="1"/>
    <s v="M"/>
    <s v="A00-B99"/>
    <n v="11"/>
    <x v="0"/>
  </r>
  <r>
    <x v="8"/>
    <s v="85+"/>
    <x v="1"/>
    <s v="M"/>
    <s v="C00-D48"/>
    <n v="71"/>
    <x v="1"/>
  </r>
  <r>
    <x v="8"/>
    <s v="85+"/>
    <x v="1"/>
    <s v="M"/>
    <s v="D50-D89"/>
    <n v="3"/>
    <x v="5"/>
  </r>
  <r>
    <x v="8"/>
    <s v="85+"/>
    <x v="1"/>
    <s v="M"/>
    <s v="E00-E90"/>
    <n v="13"/>
    <x v="2"/>
  </r>
  <r>
    <x v="8"/>
    <s v="85+"/>
    <x v="1"/>
    <s v="M"/>
    <s v="F00-F99"/>
    <n v="9"/>
    <x v="10"/>
  </r>
  <r>
    <x v="8"/>
    <s v="85+"/>
    <x v="1"/>
    <s v="M"/>
    <s v="G00-G99"/>
    <n v="15"/>
    <x v="3"/>
  </r>
  <r>
    <x v="8"/>
    <s v="85+"/>
    <x v="1"/>
    <s v="M"/>
    <s v="I00-I99"/>
    <n v="117"/>
    <x v="8"/>
  </r>
  <r>
    <x v="8"/>
    <s v="85+"/>
    <x v="1"/>
    <s v="M"/>
    <s v="J00-J99"/>
    <n v="59"/>
    <x v="4"/>
  </r>
  <r>
    <x v="8"/>
    <s v="85+"/>
    <x v="1"/>
    <s v="M"/>
    <s v="K00-K93"/>
    <n v="11"/>
    <x v="9"/>
  </r>
  <r>
    <x v="8"/>
    <s v="85+"/>
    <x v="1"/>
    <s v="M"/>
    <s v="M00-M99"/>
    <n v="1"/>
    <x v="5"/>
  </r>
  <r>
    <x v="8"/>
    <s v="85+"/>
    <x v="1"/>
    <s v="M"/>
    <s v="N00-N99"/>
    <n v="12"/>
    <x v="11"/>
  </r>
  <r>
    <x v="8"/>
    <s v="85+"/>
    <x v="1"/>
    <s v="M"/>
    <s v="R00-R99"/>
    <n v="28"/>
    <x v="5"/>
  </r>
  <r>
    <x v="8"/>
    <s v="85+"/>
    <x v="1"/>
    <s v="M"/>
    <s v="V01-Y98"/>
    <n v="18"/>
    <x v="6"/>
  </r>
  <r>
    <x v="0"/>
    <s v="0-24"/>
    <x v="0"/>
    <s v="F"/>
    <s v="A00-B99"/>
    <n v="1"/>
    <x v="0"/>
  </r>
  <r>
    <x v="0"/>
    <s v="0-24"/>
    <x v="0"/>
    <s v="F"/>
    <s v="C00-D48"/>
    <n v="1"/>
    <x v="1"/>
  </r>
  <r>
    <x v="0"/>
    <s v="0-24"/>
    <x v="0"/>
    <s v="F"/>
    <s v="D50-D89"/>
    <n v="1"/>
    <x v="5"/>
  </r>
  <r>
    <x v="0"/>
    <s v="0-24"/>
    <x v="0"/>
    <s v="F"/>
    <s v="P00-P96"/>
    <n v="6"/>
    <x v="5"/>
  </r>
  <r>
    <x v="0"/>
    <s v="0-24"/>
    <x v="0"/>
    <s v="F"/>
    <s v="R00-R99"/>
    <n v="1"/>
    <x v="5"/>
  </r>
  <r>
    <x v="0"/>
    <s v="0-24"/>
    <x v="0"/>
    <s v="M"/>
    <s v="A00-B99"/>
    <n v="3"/>
    <x v="0"/>
  </r>
  <r>
    <x v="0"/>
    <s v="0-24"/>
    <x v="0"/>
    <s v="M"/>
    <s v="C00-D48"/>
    <n v="2"/>
    <x v="1"/>
  </r>
  <r>
    <x v="0"/>
    <s v="0-24"/>
    <x v="0"/>
    <s v="M"/>
    <s v="F00-F99"/>
    <n v="1"/>
    <x v="10"/>
  </r>
  <r>
    <x v="0"/>
    <s v="0-24"/>
    <x v="0"/>
    <s v="M"/>
    <s v="I00-I99"/>
    <n v="1"/>
    <x v="8"/>
  </r>
  <r>
    <x v="0"/>
    <s v="0-24"/>
    <x v="0"/>
    <s v="M"/>
    <s v="J00-J99"/>
    <n v="1"/>
    <x v="4"/>
  </r>
  <r>
    <x v="0"/>
    <s v="0-24"/>
    <x v="0"/>
    <s v="M"/>
    <s v="P00-P96"/>
    <n v="1"/>
    <x v="5"/>
  </r>
  <r>
    <x v="0"/>
    <s v="0-24"/>
    <x v="0"/>
    <s v="M"/>
    <s v="Q00-Q99"/>
    <n v="2"/>
    <x v="5"/>
  </r>
  <r>
    <x v="0"/>
    <s v="0-24"/>
    <x v="0"/>
    <s v="M"/>
    <s v="R00-R99"/>
    <n v="1"/>
    <x v="5"/>
  </r>
  <r>
    <x v="0"/>
    <s v="0-24"/>
    <x v="0"/>
    <s v="M"/>
    <s v="UNK"/>
    <n v="2"/>
    <x v="7"/>
  </r>
  <r>
    <x v="0"/>
    <s v="0-24"/>
    <x v="0"/>
    <s v="M"/>
    <s v="V01-Y98"/>
    <n v="13"/>
    <x v="6"/>
  </r>
  <r>
    <x v="0"/>
    <s v="25-44"/>
    <x v="0"/>
    <s v="F"/>
    <s v="A00-B99"/>
    <n v="2"/>
    <x v="0"/>
  </r>
  <r>
    <x v="0"/>
    <s v="25-44"/>
    <x v="0"/>
    <s v="F"/>
    <s v="C00-D48"/>
    <n v="4"/>
    <x v="1"/>
  </r>
  <r>
    <x v="0"/>
    <s v="25-44"/>
    <x v="0"/>
    <s v="F"/>
    <s v="D50-D89"/>
    <n v="1"/>
    <x v="5"/>
  </r>
  <r>
    <x v="0"/>
    <s v="25-44"/>
    <x v="0"/>
    <s v="F"/>
    <s v="E00-E90"/>
    <n v="1"/>
    <x v="2"/>
  </r>
  <r>
    <x v="0"/>
    <s v="25-44"/>
    <x v="0"/>
    <s v="F"/>
    <s v="F00-F99"/>
    <n v="1"/>
    <x v="10"/>
  </r>
  <r>
    <x v="0"/>
    <s v="25-44"/>
    <x v="0"/>
    <s v="F"/>
    <s v="I00-I99"/>
    <n v="2"/>
    <x v="8"/>
  </r>
  <r>
    <x v="0"/>
    <s v="25-44"/>
    <x v="0"/>
    <s v="F"/>
    <s v="J00-J99"/>
    <n v="2"/>
    <x v="4"/>
  </r>
  <r>
    <x v="0"/>
    <s v="25-44"/>
    <x v="0"/>
    <s v="F"/>
    <s v="K00-K93"/>
    <n v="2"/>
    <x v="9"/>
  </r>
  <r>
    <x v="0"/>
    <s v="25-44"/>
    <x v="0"/>
    <s v="F"/>
    <s v="UNK"/>
    <n v="1"/>
    <x v="7"/>
  </r>
  <r>
    <x v="0"/>
    <s v="25-44"/>
    <x v="0"/>
    <s v="F"/>
    <s v="V01-Y98"/>
    <n v="9"/>
    <x v="6"/>
  </r>
  <r>
    <x v="0"/>
    <s v="25-44"/>
    <x v="0"/>
    <s v="M"/>
    <s v="A00-B99"/>
    <n v="2"/>
    <x v="0"/>
  </r>
  <r>
    <x v="0"/>
    <s v="25-44"/>
    <x v="0"/>
    <s v="M"/>
    <s v="C00-D48"/>
    <n v="6"/>
    <x v="1"/>
  </r>
  <r>
    <x v="0"/>
    <s v="25-44"/>
    <x v="0"/>
    <s v="M"/>
    <s v="E00-E90"/>
    <n v="1"/>
    <x v="2"/>
  </r>
  <r>
    <x v="0"/>
    <s v="25-44"/>
    <x v="0"/>
    <s v="M"/>
    <s v="F00-F99"/>
    <n v="3"/>
    <x v="10"/>
  </r>
  <r>
    <x v="0"/>
    <s v="25-44"/>
    <x v="0"/>
    <s v="M"/>
    <s v="G00-G99"/>
    <n v="2"/>
    <x v="3"/>
  </r>
  <r>
    <x v="0"/>
    <s v="25-44"/>
    <x v="0"/>
    <s v="M"/>
    <s v="I00-I99"/>
    <n v="3"/>
    <x v="8"/>
  </r>
  <r>
    <x v="0"/>
    <s v="25-44"/>
    <x v="0"/>
    <s v="M"/>
    <s v="K00-K93"/>
    <n v="10"/>
    <x v="9"/>
  </r>
  <r>
    <x v="0"/>
    <s v="25-44"/>
    <x v="0"/>
    <s v="M"/>
    <s v="R00-R99"/>
    <n v="3"/>
    <x v="5"/>
  </r>
  <r>
    <x v="0"/>
    <s v="25-44"/>
    <x v="0"/>
    <s v="M"/>
    <s v="UNK"/>
    <n v="1"/>
    <x v="7"/>
  </r>
  <r>
    <x v="0"/>
    <s v="25-44"/>
    <x v="0"/>
    <s v="M"/>
    <s v="V01-Y98"/>
    <n v="27"/>
    <x v="6"/>
  </r>
  <r>
    <x v="0"/>
    <s v="45-64"/>
    <x v="0"/>
    <s v="F"/>
    <s v="A00-B99"/>
    <n v="2"/>
    <x v="0"/>
  </r>
  <r>
    <x v="0"/>
    <s v="45-64"/>
    <x v="0"/>
    <s v="F"/>
    <s v="C00-D48"/>
    <n v="65"/>
    <x v="1"/>
  </r>
  <r>
    <x v="0"/>
    <s v="45-64"/>
    <x v="0"/>
    <s v="F"/>
    <s v="D50-D89"/>
    <n v="1"/>
    <x v="5"/>
  </r>
  <r>
    <x v="0"/>
    <s v="45-64"/>
    <x v="0"/>
    <s v="F"/>
    <s v="E00-E90"/>
    <n v="2"/>
    <x v="2"/>
  </r>
  <r>
    <x v="0"/>
    <s v="45-64"/>
    <x v="0"/>
    <s v="F"/>
    <s v="F00-F99"/>
    <n v="4"/>
    <x v="10"/>
  </r>
  <r>
    <x v="0"/>
    <s v="45-64"/>
    <x v="0"/>
    <s v="F"/>
    <s v="G00-G99"/>
    <n v="11"/>
    <x v="3"/>
  </r>
  <r>
    <x v="0"/>
    <s v="45-64"/>
    <x v="0"/>
    <s v="F"/>
    <s v="I00-I99"/>
    <n v="19"/>
    <x v="8"/>
  </r>
  <r>
    <x v="0"/>
    <s v="45-64"/>
    <x v="0"/>
    <s v="F"/>
    <s v="J00-J99"/>
    <n v="20"/>
    <x v="4"/>
  </r>
  <r>
    <x v="0"/>
    <s v="45-64"/>
    <x v="0"/>
    <s v="F"/>
    <s v="K00-K93"/>
    <n v="10"/>
    <x v="9"/>
  </r>
  <r>
    <x v="0"/>
    <s v="45-64"/>
    <x v="0"/>
    <s v="F"/>
    <s v="N00-N99"/>
    <n v="3"/>
    <x v="11"/>
  </r>
  <r>
    <x v="0"/>
    <s v="45-64"/>
    <x v="0"/>
    <s v="F"/>
    <s v="Q00-Q99"/>
    <n v="1"/>
    <x v="5"/>
  </r>
  <r>
    <x v="0"/>
    <s v="45-64"/>
    <x v="0"/>
    <s v="F"/>
    <s v="R00-R99"/>
    <n v="4"/>
    <x v="5"/>
  </r>
  <r>
    <x v="0"/>
    <s v="45-64"/>
    <x v="0"/>
    <s v="F"/>
    <s v="UNK"/>
    <n v="6"/>
    <x v="7"/>
  </r>
  <r>
    <x v="0"/>
    <s v="45-64"/>
    <x v="0"/>
    <s v="F"/>
    <s v="V01-Y98"/>
    <n v="16"/>
    <x v="6"/>
  </r>
  <r>
    <x v="0"/>
    <s v="45-64"/>
    <x v="0"/>
    <s v="M"/>
    <s v="A00-B99"/>
    <n v="5"/>
    <x v="0"/>
  </r>
  <r>
    <x v="0"/>
    <s v="45-64"/>
    <x v="0"/>
    <s v="M"/>
    <s v="C00-D48"/>
    <n v="115"/>
    <x v="1"/>
  </r>
  <r>
    <x v="0"/>
    <s v="45-64"/>
    <x v="0"/>
    <s v="M"/>
    <s v="D50-D89"/>
    <n v="2"/>
    <x v="5"/>
  </r>
  <r>
    <x v="0"/>
    <s v="45-64"/>
    <x v="0"/>
    <s v="M"/>
    <s v="E00-E90"/>
    <n v="5"/>
    <x v="2"/>
  </r>
  <r>
    <x v="0"/>
    <s v="45-64"/>
    <x v="0"/>
    <s v="M"/>
    <s v="F00-F99"/>
    <n v="12"/>
    <x v="10"/>
  </r>
  <r>
    <x v="0"/>
    <s v="45-64"/>
    <x v="0"/>
    <s v="M"/>
    <s v="G00-G99"/>
    <n v="4"/>
    <x v="3"/>
  </r>
  <r>
    <x v="0"/>
    <s v="45-64"/>
    <x v="0"/>
    <s v="M"/>
    <s v="I00-I99"/>
    <n v="61"/>
    <x v="8"/>
  </r>
  <r>
    <x v="0"/>
    <s v="45-64"/>
    <x v="0"/>
    <s v="M"/>
    <s v="J00-J99"/>
    <n v="24"/>
    <x v="4"/>
  </r>
  <r>
    <x v="0"/>
    <s v="45-64"/>
    <x v="0"/>
    <s v="M"/>
    <s v="K00-K93"/>
    <n v="38"/>
    <x v="9"/>
  </r>
  <r>
    <x v="0"/>
    <s v="45-64"/>
    <x v="0"/>
    <s v="M"/>
    <s v="L00-L99"/>
    <n v="1"/>
    <x v="5"/>
  </r>
  <r>
    <x v="0"/>
    <s v="45-64"/>
    <x v="0"/>
    <s v="M"/>
    <s v="M00-M99"/>
    <n v="1"/>
    <x v="5"/>
  </r>
  <r>
    <x v="0"/>
    <s v="45-64"/>
    <x v="0"/>
    <s v="M"/>
    <s v="N00-N99"/>
    <n v="1"/>
    <x v="11"/>
  </r>
  <r>
    <x v="0"/>
    <s v="45-64"/>
    <x v="0"/>
    <s v="M"/>
    <s v="R00-R99"/>
    <n v="11"/>
    <x v="5"/>
  </r>
  <r>
    <x v="0"/>
    <s v="45-64"/>
    <x v="0"/>
    <s v="M"/>
    <s v="UNK"/>
    <n v="13"/>
    <x v="7"/>
  </r>
  <r>
    <x v="0"/>
    <s v="45-64"/>
    <x v="0"/>
    <s v="M"/>
    <s v="V01-Y98"/>
    <n v="36"/>
    <x v="6"/>
  </r>
  <r>
    <x v="0"/>
    <s v="65-74"/>
    <x v="1"/>
    <s v="F"/>
    <s v="A00-B99"/>
    <n v="5"/>
    <x v="0"/>
  </r>
  <r>
    <x v="0"/>
    <s v="65-74"/>
    <x v="1"/>
    <s v="F"/>
    <s v="C00-D48"/>
    <n v="65"/>
    <x v="1"/>
  </r>
  <r>
    <x v="0"/>
    <s v="65-74"/>
    <x v="1"/>
    <s v="F"/>
    <s v="E00-E90"/>
    <n v="8"/>
    <x v="2"/>
  </r>
  <r>
    <x v="0"/>
    <s v="65-74"/>
    <x v="1"/>
    <s v="F"/>
    <s v="F00-F99"/>
    <n v="2"/>
    <x v="10"/>
  </r>
  <r>
    <x v="0"/>
    <s v="65-74"/>
    <x v="1"/>
    <s v="F"/>
    <s v="G00-G99"/>
    <n v="11"/>
    <x v="3"/>
  </r>
  <r>
    <x v="0"/>
    <s v="65-74"/>
    <x v="1"/>
    <s v="F"/>
    <s v="I00-I99"/>
    <n v="40"/>
    <x v="8"/>
  </r>
  <r>
    <x v="0"/>
    <s v="65-74"/>
    <x v="1"/>
    <s v="F"/>
    <s v="J00-J99"/>
    <n v="15"/>
    <x v="4"/>
  </r>
  <r>
    <x v="0"/>
    <s v="65-74"/>
    <x v="1"/>
    <s v="F"/>
    <s v="K00-K93"/>
    <n v="9"/>
    <x v="9"/>
  </r>
  <r>
    <x v="0"/>
    <s v="65-74"/>
    <x v="1"/>
    <s v="F"/>
    <s v="L00-L99"/>
    <n v="1"/>
    <x v="5"/>
  </r>
  <r>
    <x v="0"/>
    <s v="65-74"/>
    <x v="1"/>
    <s v="F"/>
    <s v="M00-M99"/>
    <n v="2"/>
    <x v="5"/>
  </r>
  <r>
    <x v="0"/>
    <s v="65-74"/>
    <x v="1"/>
    <s v="F"/>
    <s v="N00-N99"/>
    <n v="3"/>
    <x v="11"/>
  </r>
  <r>
    <x v="0"/>
    <s v="65-74"/>
    <x v="1"/>
    <s v="F"/>
    <s v="R00-R99"/>
    <n v="5"/>
    <x v="5"/>
  </r>
  <r>
    <x v="0"/>
    <s v="65-74"/>
    <x v="1"/>
    <s v="F"/>
    <s v="UNK"/>
    <n v="2"/>
    <x v="7"/>
  </r>
  <r>
    <x v="0"/>
    <s v="65-74"/>
    <x v="1"/>
    <s v="F"/>
    <s v="V01-Y98"/>
    <n v="8"/>
    <x v="6"/>
  </r>
  <r>
    <x v="0"/>
    <s v="65-74"/>
    <x v="1"/>
    <s v="M"/>
    <s v="A00-B99"/>
    <n v="4"/>
    <x v="0"/>
  </r>
  <r>
    <x v="0"/>
    <s v="65-74"/>
    <x v="1"/>
    <s v="M"/>
    <s v="C00-D48"/>
    <n v="94"/>
    <x v="1"/>
  </r>
  <r>
    <x v="0"/>
    <s v="65-74"/>
    <x v="1"/>
    <s v="M"/>
    <s v="E00-E90"/>
    <n v="7"/>
    <x v="2"/>
  </r>
  <r>
    <x v="0"/>
    <s v="65-74"/>
    <x v="1"/>
    <s v="M"/>
    <s v="F00-F99"/>
    <n v="3"/>
    <x v="10"/>
  </r>
  <r>
    <x v="0"/>
    <s v="65-74"/>
    <x v="1"/>
    <s v="M"/>
    <s v="G00-G99"/>
    <n v="4"/>
    <x v="3"/>
  </r>
  <r>
    <x v="0"/>
    <s v="65-74"/>
    <x v="1"/>
    <s v="M"/>
    <s v="I00-I99"/>
    <n v="67"/>
    <x v="8"/>
  </r>
  <r>
    <x v="0"/>
    <s v="65-74"/>
    <x v="1"/>
    <s v="M"/>
    <s v="J00-J99"/>
    <n v="31"/>
    <x v="4"/>
  </r>
  <r>
    <x v="0"/>
    <s v="65-74"/>
    <x v="1"/>
    <s v="M"/>
    <s v="K00-K93"/>
    <n v="14"/>
    <x v="9"/>
  </r>
  <r>
    <x v="0"/>
    <s v="65-74"/>
    <x v="1"/>
    <s v="M"/>
    <s v="M00-M99"/>
    <n v="1"/>
    <x v="5"/>
  </r>
  <r>
    <x v="0"/>
    <s v="65-74"/>
    <x v="1"/>
    <s v="M"/>
    <s v="N00-N99"/>
    <n v="1"/>
    <x v="11"/>
  </r>
  <r>
    <x v="0"/>
    <s v="65-74"/>
    <x v="1"/>
    <s v="M"/>
    <s v="R00-R99"/>
    <n v="9"/>
    <x v="5"/>
  </r>
  <r>
    <x v="0"/>
    <s v="65-74"/>
    <x v="1"/>
    <s v="M"/>
    <s v="UNK"/>
    <n v="4"/>
    <x v="7"/>
  </r>
  <r>
    <x v="0"/>
    <s v="65-74"/>
    <x v="1"/>
    <s v="M"/>
    <s v="V01-Y98"/>
    <n v="17"/>
    <x v="6"/>
  </r>
  <r>
    <x v="0"/>
    <s v="75-84"/>
    <x v="1"/>
    <s v="F"/>
    <s v="A00-B99"/>
    <n v="16"/>
    <x v="0"/>
  </r>
  <r>
    <x v="0"/>
    <s v="75-84"/>
    <x v="1"/>
    <s v="F"/>
    <s v="C00-D48"/>
    <n v="110"/>
    <x v="1"/>
  </r>
  <r>
    <x v="0"/>
    <s v="75-84"/>
    <x v="1"/>
    <s v="F"/>
    <s v="D50-D89"/>
    <n v="2"/>
    <x v="5"/>
  </r>
  <r>
    <x v="0"/>
    <s v="75-84"/>
    <x v="1"/>
    <s v="F"/>
    <s v="E00-E90"/>
    <n v="24"/>
    <x v="2"/>
  </r>
  <r>
    <x v="0"/>
    <s v="75-84"/>
    <x v="1"/>
    <s v="F"/>
    <s v="F00-F99"/>
    <n v="14"/>
    <x v="10"/>
  </r>
  <r>
    <x v="0"/>
    <s v="75-84"/>
    <x v="1"/>
    <s v="F"/>
    <s v="G00-G99"/>
    <n v="34"/>
    <x v="3"/>
  </r>
  <r>
    <x v="0"/>
    <s v="75-84"/>
    <x v="1"/>
    <s v="F"/>
    <s v="I00-I99"/>
    <n v="133"/>
    <x v="8"/>
  </r>
  <r>
    <x v="0"/>
    <s v="75-84"/>
    <x v="1"/>
    <s v="F"/>
    <s v="J00-J99"/>
    <n v="34"/>
    <x v="4"/>
  </r>
  <r>
    <x v="0"/>
    <s v="75-84"/>
    <x v="1"/>
    <s v="F"/>
    <s v="K00-K93"/>
    <n v="16"/>
    <x v="9"/>
  </r>
  <r>
    <x v="0"/>
    <s v="75-84"/>
    <x v="1"/>
    <s v="F"/>
    <s v="M00-M99"/>
    <n v="4"/>
    <x v="5"/>
  </r>
  <r>
    <x v="0"/>
    <s v="75-84"/>
    <x v="1"/>
    <s v="F"/>
    <s v="N00-N99"/>
    <n v="26"/>
    <x v="11"/>
  </r>
  <r>
    <x v="0"/>
    <s v="75-84"/>
    <x v="1"/>
    <s v="F"/>
    <s v="R00-R99"/>
    <n v="17"/>
    <x v="5"/>
  </r>
  <r>
    <x v="0"/>
    <s v="75-84"/>
    <x v="1"/>
    <s v="F"/>
    <s v="UNK"/>
    <n v="10"/>
    <x v="7"/>
  </r>
  <r>
    <x v="0"/>
    <s v="75-84"/>
    <x v="1"/>
    <s v="F"/>
    <s v="V01-Y98"/>
    <n v="15"/>
    <x v="6"/>
  </r>
  <r>
    <x v="0"/>
    <s v="75-84"/>
    <x v="1"/>
    <s v="M"/>
    <s v="A00-B99"/>
    <n v="13"/>
    <x v="0"/>
  </r>
  <r>
    <x v="0"/>
    <s v="75-84"/>
    <x v="1"/>
    <s v="M"/>
    <s v="C00-D48"/>
    <n v="105"/>
    <x v="1"/>
  </r>
  <r>
    <x v="0"/>
    <s v="75-84"/>
    <x v="1"/>
    <s v="M"/>
    <s v="E00-E90"/>
    <n v="6"/>
    <x v="2"/>
  </r>
  <r>
    <x v="0"/>
    <s v="75-84"/>
    <x v="1"/>
    <s v="M"/>
    <s v="F00-F99"/>
    <n v="7"/>
    <x v="10"/>
  </r>
  <r>
    <x v="0"/>
    <s v="75-84"/>
    <x v="1"/>
    <s v="M"/>
    <s v="G00-G99"/>
    <n v="21"/>
    <x v="3"/>
  </r>
  <r>
    <x v="0"/>
    <s v="75-84"/>
    <x v="1"/>
    <s v="M"/>
    <s v="I00-I99"/>
    <n v="130"/>
    <x v="8"/>
  </r>
  <r>
    <x v="0"/>
    <s v="75-84"/>
    <x v="1"/>
    <s v="M"/>
    <s v="J00-J99"/>
    <n v="69"/>
    <x v="4"/>
  </r>
  <r>
    <x v="0"/>
    <s v="75-84"/>
    <x v="1"/>
    <s v="M"/>
    <s v="K00-K93"/>
    <n v="23"/>
    <x v="9"/>
  </r>
  <r>
    <x v="0"/>
    <s v="75-84"/>
    <x v="1"/>
    <s v="M"/>
    <s v="L00-L99"/>
    <n v="2"/>
    <x v="5"/>
  </r>
  <r>
    <x v="0"/>
    <s v="75-84"/>
    <x v="1"/>
    <s v="M"/>
    <s v="M00-M99"/>
    <n v="1"/>
    <x v="5"/>
  </r>
  <r>
    <x v="0"/>
    <s v="75-84"/>
    <x v="1"/>
    <s v="M"/>
    <s v="N00-N99"/>
    <n v="20"/>
    <x v="11"/>
  </r>
  <r>
    <x v="0"/>
    <s v="75-84"/>
    <x v="1"/>
    <s v="M"/>
    <s v="Q00-Q99"/>
    <n v="1"/>
    <x v="5"/>
  </r>
  <r>
    <x v="0"/>
    <s v="75-84"/>
    <x v="1"/>
    <s v="M"/>
    <s v="R00-R99"/>
    <n v="16"/>
    <x v="5"/>
  </r>
  <r>
    <x v="0"/>
    <s v="75-84"/>
    <x v="1"/>
    <s v="M"/>
    <s v="UNK"/>
    <n v="11"/>
    <x v="7"/>
  </r>
  <r>
    <x v="0"/>
    <s v="75-84"/>
    <x v="1"/>
    <s v="M"/>
    <s v="V01-Y98"/>
    <n v="23"/>
    <x v="6"/>
  </r>
  <r>
    <x v="0"/>
    <s v="85+"/>
    <x v="1"/>
    <s v="F"/>
    <s v="A00-B99"/>
    <n v="14"/>
    <x v="0"/>
  </r>
  <r>
    <x v="0"/>
    <s v="85+"/>
    <x v="1"/>
    <s v="F"/>
    <s v="C00-D48"/>
    <n v="65"/>
    <x v="1"/>
  </r>
  <r>
    <x v="0"/>
    <s v="85+"/>
    <x v="1"/>
    <s v="F"/>
    <s v="D50-D89"/>
    <n v="1"/>
    <x v="5"/>
  </r>
  <r>
    <x v="0"/>
    <s v="85+"/>
    <x v="1"/>
    <s v="F"/>
    <s v="E00-E90"/>
    <n v="44"/>
    <x v="2"/>
  </r>
  <r>
    <x v="0"/>
    <s v="85+"/>
    <x v="1"/>
    <s v="F"/>
    <s v="F00-F99"/>
    <n v="27"/>
    <x v="10"/>
  </r>
  <r>
    <x v="0"/>
    <s v="85+"/>
    <x v="1"/>
    <s v="F"/>
    <s v="G00-G99"/>
    <n v="41"/>
    <x v="3"/>
  </r>
  <r>
    <x v="0"/>
    <s v="85+"/>
    <x v="1"/>
    <s v="F"/>
    <s v="I00-I99"/>
    <n v="222"/>
    <x v="8"/>
  </r>
  <r>
    <x v="0"/>
    <s v="85+"/>
    <x v="1"/>
    <s v="F"/>
    <s v="J00-J99"/>
    <n v="60"/>
    <x v="4"/>
  </r>
  <r>
    <x v="0"/>
    <s v="85+"/>
    <x v="1"/>
    <s v="F"/>
    <s v="K00-K93"/>
    <n v="28"/>
    <x v="9"/>
  </r>
  <r>
    <x v="0"/>
    <s v="85+"/>
    <x v="1"/>
    <s v="F"/>
    <s v="L00-L99"/>
    <n v="4"/>
    <x v="5"/>
  </r>
  <r>
    <x v="0"/>
    <s v="85+"/>
    <x v="1"/>
    <s v="F"/>
    <s v="M00-M99"/>
    <n v="5"/>
    <x v="5"/>
  </r>
  <r>
    <x v="0"/>
    <s v="85+"/>
    <x v="1"/>
    <s v="F"/>
    <s v="N00-N99"/>
    <n v="19"/>
    <x v="11"/>
  </r>
  <r>
    <x v="0"/>
    <s v="85+"/>
    <x v="1"/>
    <s v="F"/>
    <s v="R00-R99"/>
    <n v="35"/>
    <x v="5"/>
  </r>
  <r>
    <x v="0"/>
    <s v="85+"/>
    <x v="1"/>
    <s v="F"/>
    <s v="UNK"/>
    <n v="11"/>
    <x v="7"/>
  </r>
  <r>
    <x v="0"/>
    <s v="85+"/>
    <x v="1"/>
    <s v="F"/>
    <s v="V01-Y98"/>
    <n v="31"/>
    <x v="6"/>
  </r>
  <r>
    <x v="0"/>
    <s v="85+"/>
    <x v="1"/>
    <s v="M"/>
    <s v="A00-B99"/>
    <n v="3"/>
    <x v="0"/>
  </r>
  <r>
    <x v="0"/>
    <s v="85+"/>
    <x v="1"/>
    <s v="M"/>
    <s v="C00-D48"/>
    <n v="62"/>
    <x v="1"/>
  </r>
  <r>
    <x v="0"/>
    <s v="85+"/>
    <x v="1"/>
    <s v="M"/>
    <s v="D50-D89"/>
    <n v="1"/>
    <x v="5"/>
  </r>
  <r>
    <x v="0"/>
    <s v="85+"/>
    <x v="1"/>
    <s v="M"/>
    <s v="E00-E90"/>
    <n v="9"/>
    <x v="2"/>
  </r>
  <r>
    <x v="0"/>
    <s v="85+"/>
    <x v="1"/>
    <s v="M"/>
    <s v="F00-F99"/>
    <n v="8"/>
    <x v="10"/>
  </r>
  <r>
    <x v="0"/>
    <s v="85+"/>
    <x v="1"/>
    <s v="M"/>
    <s v="G00-G99"/>
    <n v="16"/>
    <x v="3"/>
  </r>
  <r>
    <x v="0"/>
    <s v="85+"/>
    <x v="1"/>
    <s v="M"/>
    <s v="I00-I99"/>
    <n v="97"/>
    <x v="8"/>
  </r>
  <r>
    <x v="0"/>
    <s v="85+"/>
    <x v="1"/>
    <s v="M"/>
    <s v="J00-J99"/>
    <n v="46"/>
    <x v="4"/>
  </r>
  <r>
    <x v="0"/>
    <s v="85+"/>
    <x v="1"/>
    <s v="M"/>
    <s v="K00-K93"/>
    <n v="6"/>
    <x v="9"/>
  </r>
  <r>
    <x v="0"/>
    <s v="85+"/>
    <x v="1"/>
    <s v="M"/>
    <s v="N00-N99"/>
    <n v="8"/>
    <x v="11"/>
  </r>
  <r>
    <x v="0"/>
    <s v="85+"/>
    <x v="1"/>
    <s v="M"/>
    <s v="R00-R99"/>
    <n v="10"/>
    <x v="5"/>
  </r>
  <r>
    <x v="0"/>
    <s v="85+"/>
    <x v="1"/>
    <s v="M"/>
    <s v="UNK"/>
    <n v="8"/>
    <x v="7"/>
  </r>
  <r>
    <x v="0"/>
    <s v="85+"/>
    <x v="1"/>
    <s v="M"/>
    <s v="V01-Y98"/>
    <n v="17"/>
    <x v="6"/>
  </r>
  <r>
    <x v="1"/>
    <s v="0-24"/>
    <x v="0"/>
    <s v="F"/>
    <s v="A00-B99"/>
    <n v="1"/>
    <x v="0"/>
  </r>
  <r>
    <x v="1"/>
    <s v="0-24"/>
    <x v="0"/>
    <s v="F"/>
    <s v="C00-D48"/>
    <n v="4"/>
    <x v="1"/>
  </r>
  <r>
    <x v="1"/>
    <s v="0-24"/>
    <x v="0"/>
    <s v="F"/>
    <s v="G00-G99"/>
    <n v="2"/>
    <x v="3"/>
  </r>
  <r>
    <x v="1"/>
    <s v="0-24"/>
    <x v="0"/>
    <s v="F"/>
    <s v="I00-I99"/>
    <n v="1"/>
    <x v="8"/>
  </r>
  <r>
    <x v="1"/>
    <s v="0-24"/>
    <x v="0"/>
    <s v="F"/>
    <s v="P00-P96"/>
    <n v="2"/>
    <x v="5"/>
  </r>
  <r>
    <x v="1"/>
    <s v="0-24"/>
    <x v="0"/>
    <s v="F"/>
    <s v="Q00-Q99"/>
    <n v="1"/>
    <x v="5"/>
  </r>
  <r>
    <x v="1"/>
    <s v="0-24"/>
    <x v="0"/>
    <s v="F"/>
    <s v="V01-Y98"/>
    <n v="2"/>
    <x v="6"/>
  </r>
  <r>
    <x v="1"/>
    <s v="0-24"/>
    <x v="0"/>
    <s v="M"/>
    <s v="A00-B99"/>
    <n v="1"/>
    <x v="0"/>
  </r>
  <r>
    <x v="1"/>
    <s v="0-24"/>
    <x v="0"/>
    <s v="M"/>
    <s v="C00-D48"/>
    <n v="1"/>
    <x v="1"/>
  </r>
  <r>
    <x v="1"/>
    <s v="0-24"/>
    <x v="0"/>
    <s v="M"/>
    <s v="D50-D89"/>
    <n v="1"/>
    <x v="5"/>
  </r>
  <r>
    <x v="1"/>
    <s v="0-24"/>
    <x v="0"/>
    <s v="M"/>
    <s v="I00-I99"/>
    <n v="1"/>
    <x v="8"/>
  </r>
  <r>
    <x v="1"/>
    <s v="0-24"/>
    <x v="0"/>
    <s v="M"/>
    <s v="P00-P96"/>
    <n v="3"/>
    <x v="5"/>
  </r>
  <r>
    <x v="1"/>
    <s v="0-24"/>
    <x v="0"/>
    <s v="M"/>
    <s v="Q00-Q99"/>
    <n v="2"/>
    <x v="5"/>
  </r>
  <r>
    <x v="1"/>
    <s v="0-24"/>
    <x v="0"/>
    <s v="M"/>
    <s v="R00-R99"/>
    <n v="2"/>
    <x v="5"/>
  </r>
  <r>
    <x v="1"/>
    <s v="0-24"/>
    <x v="0"/>
    <s v="M"/>
    <s v="V01-Y98"/>
    <n v="8"/>
    <x v="6"/>
  </r>
  <r>
    <x v="1"/>
    <s v="25-44"/>
    <x v="0"/>
    <s v="F"/>
    <s v="A00-B99"/>
    <n v="1"/>
    <x v="0"/>
  </r>
  <r>
    <x v="1"/>
    <s v="25-44"/>
    <x v="0"/>
    <s v="F"/>
    <s v="C00-D48"/>
    <n v="10"/>
    <x v="1"/>
  </r>
  <r>
    <x v="1"/>
    <s v="25-44"/>
    <x v="0"/>
    <s v="F"/>
    <s v="G00-G99"/>
    <n v="1"/>
    <x v="3"/>
  </r>
  <r>
    <x v="1"/>
    <s v="25-44"/>
    <x v="0"/>
    <s v="F"/>
    <s v="I00-I99"/>
    <n v="5"/>
    <x v="8"/>
  </r>
  <r>
    <x v="1"/>
    <s v="25-44"/>
    <x v="0"/>
    <s v="F"/>
    <s v="K00-K93"/>
    <n v="2"/>
    <x v="9"/>
  </r>
  <r>
    <x v="1"/>
    <s v="25-44"/>
    <x v="0"/>
    <s v="F"/>
    <s v="R00-R99"/>
    <n v="1"/>
    <x v="5"/>
  </r>
  <r>
    <x v="1"/>
    <s v="25-44"/>
    <x v="0"/>
    <s v="F"/>
    <s v="V01-Y98"/>
    <n v="7"/>
    <x v="6"/>
  </r>
  <r>
    <x v="1"/>
    <s v="25-44"/>
    <x v="0"/>
    <s v="M"/>
    <s v="A00-B99"/>
    <n v="1"/>
    <x v="0"/>
  </r>
  <r>
    <x v="1"/>
    <s v="25-44"/>
    <x v="0"/>
    <s v="M"/>
    <s v="C00-D48"/>
    <n v="3"/>
    <x v="1"/>
  </r>
  <r>
    <x v="1"/>
    <s v="25-44"/>
    <x v="0"/>
    <s v="M"/>
    <s v="E00-E90"/>
    <n v="2"/>
    <x v="2"/>
  </r>
  <r>
    <x v="1"/>
    <s v="25-44"/>
    <x v="0"/>
    <s v="M"/>
    <s v="F00-F99"/>
    <n v="3"/>
    <x v="10"/>
  </r>
  <r>
    <x v="1"/>
    <s v="25-44"/>
    <x v="0"/>
    <s v="M"/>
    <s v="G00-G99"/>
    <n v="2"/>
    <x v="3"/>
  </r>
  <r>
    <x v="1"/>
    <s v="25-44"/>
    <x v="0"/>
    <s v="M"/>
    <s v="I00-I99"/>
    <n v="5"/>
    <x v="8"/>
  </r>
  <r>
    <x v="1"/>
    <s v="25-44"/>
    <x v="0"/>
    <s v="M"/>
    <s v="J00-J99"/>
    <n v="1"/>
    <x v="4"/>
  </r>
  <r>
    <x v="1"/>
    <s v="25-44"/>
    <x v="0"/>
    <s v="M"/>
    <s v="K00-K93"/>
    <n v="2"/>
    <x v="9"/>
  </r>
  <r>
    <x v="1"/>
    <s v="25-44"/>
    <x v="0"/>
    <s v="M"/>
    <s v="R00-R99"/>
    <n v="6"/>
    <x v="5"/>
  </r>
  <r>
    <x v="1"/>
    <s v="25-44"/>
    <x v="0"/>
    <s v="M"/>
    <s v="V01-Y98"/>
    <n v="33"/>
    <x v="6"/>
  </r>
  <r>
    <x v="1"/>
    <s v="45-64"/>
    <x v="0"/>
    <s v="F"/>
    <s v="A00-B99"/>
    <n v="5"/>
    <x v="0"/>
  </r>
  <r>
    <x v="1"/>
    <s v="45-64"/>
    <x v="0"/>
    <s v="F"/>
    <s v="C00-D48"/>
    <n v="68"/>
    <x v="1"/>
  </r>
  <r>
    <x v="1"/>
    <s v="45-64"/>
    <x v="0"/>
    <s v="F"/>
    <s v="E00-E90"/>
    <n v="6"/>
    <x v="2"/>
  </r>
  <r>
    <x v="1"/>
    <s v="45-64"/>
    <x v="0"/>
    <s v="F"/>
    <s v="F00-F99"/>
    <n v="3"/>
    <x v="10"/>
  </r>
  <r>
    <x v="1"/>
    <s v="45-64"/>
    <x v="0"/>
    <s v="F"/>
    <s v="G00-G99"/>
    <n v="7"/>
    <x v="3"/>
  </r>
  <r>
    <x v="1"/>
    <s v="45-64"/>
    <x v="0"/>
    <s v="F"/>
    <s v="I00-I99"/>
    <n v="31"/>
    <x v="8"/>
  </r>
  <r>
    <x v="1"/>
    <s v="45-64"/>
    <x v="0"/>
    <s v="F"/>
    <s v="J00-J99"/>
    <n v="9"/>
    <x v="4"/>
  </r>
  <r>
    <x v="1"/>
    <s v="45-64"/>
    <x v="0"/>
    <s v="F"/>
    <s v="K00-K93"/>
    <n v="9"/>
    <x v="9"/>
  </r>
  <r>
    <x v="1"/>
    <s v="45-64"/>
    <x v="0"/>
    <s v="F"/>
    <s v="M00-M99"/>
    <n v="1"/>
    <x v="5"/>
  </r>
  <r>
    <x v="1"/>
    <s v="45-64"/>
    <x v="0"/>
    <s v="F"/>
    <s v="N00-N99"/>
    <n v="1"/>
    <x v="11"/>
  </r>
  <r>
    <x v="1"/>
    <s v="45-64"/>
    <x v="0"/>
    <s v="F"/>
    <s v="Q00-Q99"/>
    <n v="1"/>
    <x v="5"/>
  </r>
  <r>
    <x v="1"/>
    <s v="45-64"/>
    <x v="0"/>
    <s v="F"/>
    <s v="R00-R99"/>
    <n v="10"/>
    <x v="5"/>
  </r>
  <r>
    <x v="1"/>
    <s v="45-64"/>
    <x v="0"/>
    <s v="F"/>
    <s v="V01-Y98"/>
    <n v="18"/>
    <x v="6"/>
  </r>
  <r>
    <x v="1"/>
    <s v="45-64"/>
    <x v="0"/>
    <s v="M"/>
    <s v="A00-B99"/>
    <n v="4"/>
    <x v="0"/>
  </r>
  <r>
    <x v="1"/>
    <s v="45-64"/>
    <x v="0"/>
    <s v="M"/>
    <s v="C00-D48"/>
    <n v="134"/>
    <x v="1"/>
  </r>
  <r>
    <x v="1"/>
    <s v="45-64"/>
    <x v="0"/>
    <s v="M"/>
    <s v="D50-D89"/>
    <n v="1"/>
    <x v="5"/>
  </r>
  <r>
    <x v="1"/>
    <s v="45-64"/>
    <x v="0"/>
    <s v="M"/>
    <s v="E00-E90"/>
    <n v="5"/>
    <x v="2"/>
  </r>
  <r>
    <x v="1"/>
    <s v="45-64"/>
    <x v="0"/>
    <s v="M"/>
    <s v="F00-F99"/>
    <n v="12"/>
    <x v="10"/>
  </r>
  <r>
    <x v="1"/>
    <s v="45-64"/>
    <x v="0"/>
    <s v="M"/>
    <s v="G00-G99"/>
    <n v="10"/>
    <x v="3"/>
  </r>
  <r>
    <x v="1"/>
    <s v="45-64"/>
    <x v="0"/>
    <s v="M"/>
    <s v="I00-I99"/>
    <n v="75"/>
    <x v="8"/>
  </r>
  <r>
    <x v="1"/>
    <s v="45-64"/>
    <x v="0"/>
    <s v="M"/>
    <s v="J00-J99"/>
    <n v="17"/>
    <x v="4"/>
  </r>
  <r>
    <x v="1"/>
    <s v="45-64"/>
    <x v="0"/>
    <s v="M"/>
    <s v="K00-K93"/>
    <n v="28"/>
    <x v="9"/>
  </r>
  <r>
    <x v="1"/>
    <s v="45-64"/>
    <x v="0"/>
    <s v="M"/>
    <s v="M00-M99"/>
    <n v="1"/>
    <x v="5"/>
  </r>
  <r>
    <x v="1"/>
    <s v="45-64"/>
    <x v="0"/>
    <s v="M"/>
    <s v="N00-N99"/>
    <n v="1"/>
    <x v="11"/>
  </r>
  <r>
    <x v="1"/>
    <s v="45-64"/>
    <x v="0"/>
    <s v="M"/>
    <s v="Q00-Q99"/>
    <n v="4"/>
    <x v="5"/>
  </r>
  <r>
    <x v="1"/>
    <s v="45-64"/>
    <x v="0"/>
    <s v="M"/>
    <s v="R00-R99"/>
    <n v="19"/>
    <x v="5"/>
  </r>
  <r>
    <x v="1"/>
    <s v="45-64"/>
    <x v="0"/>
    <s v="M"/>
    <s v="V01-Y98"/>
    <n v="44"/>
    <x v="6"/>
  </r>
  <r>
    <x v="1"/>
    <s v="65-74"/>
    <x v="1"/>
    <s v="F"/>
    <s v="A00-B99"/>
    <n v="6"/>
    <x v="0"/>
  </r>
  <r>
    <x v="1"/>
    <s v="65-74"/>
    <x v="1"/>
    <s v="F"/>
    <s v="C00-D48"/>
    <n v="73"/>
    <x v="1"/>
  </r>
  <r>
    <x v="1"/>
    <s v="65-74"/>
    <x v="1"/>
    <s v="F"/>
    <s v="E00-E90"/>
    <n v="3"/>
    <x v="2"/>
  </r>
  <r>
    <x v="1"/>
    <s v="65-74"/>
    <x v="1"/>
    <s v="F"/>
    <s v="F00-F99"/>
    <n v="4"/>
    <x v="10"/>
  </r>
  <r>
    <x v="1"/>
    <s v="65-74"/>
    <x v="1"/>
    <s v="F"/>
    <s v="G00-G99"/>
    <n v="6"/>
    <x v="3"/>
  </r>
  <r>
    <x v="1"/>
    <s v="65-74"/>
    <x v="1"/>
    <s v="F"/>
    <s v="I00-I99"/>
    <n v="44"/>
    <x v="8"/>
  </r>
  <r>
    <x v="1"/>
    <s v="65-74"/>
    <x v="1"/>
    <s v="F"/>
    <s v="J00-J99"/>
    <n v="16"/>
    <x v="4"/>
  </r>
  <r>
    <x v="1"/>
    <s v="65-74"/>
    <x v="1"/>
    <s v="F"/>
    <s v="K00-K93"/>
    <n v="9"/>
    <x v="9"/>
  </r>
  <r>
    <x v="1"/>
    <s v="65-74"/>
    <x v="1"/>
    <s v="F"/>
    <s v="N00-N99"/>
    <n v="1"/>
    <x v="11"/>
  </r>
  <r>
    <x v="1"/>
    <s v="65-74"/>
    <x v="1"/>
    <s v="F"/>
    <s v="Q00-Q99"/>
    <n v="1"/>
    <x v="5"/>
  </r>
  <r>
    <x v="1"/>
    <s v="65-74"/>
    <x v="1"/>
    <s v="F"/>
    <s v="R00-R99"/>
    <n v="6"/>
    <x v="5"/>
  </r>
  <r>
    <x v="1"/>
    <s v="65-74"/>
    <x v="1"/>
    <s v="F"/>
    <s v="V01-Y98"/>
    <n v="13"/>
    <x v="6"/>
  </r>
  <r>
    <x v="1"/>
    <s v="65-74"/>
    <x v="1"/>
    <s v="M"/>
    <s v="A00-B99"/>
    <n v="9"/>
    <x v="0"/>
  </r>
  <r>
    <x v="1"/>
    <s v="65-74"/>
    <x v="1"/>
    <s v="M"/>
    <s v="C00-D48"/>
    <n v="100"/>
    <x v="1"/>
  </r>
  <r>
    <x v="1"/>
    <s v="65-74"/>
    <x v="1"/>
    <s v="M"/>
    <s v="D50-D89"/>
    <n v="3"/>
    <x v="5"/>
  </r>
  <r>
    <x v="1"/>
    <s v="65-74"/>
    <x v="1"/>
    <s v="M"/>
    <s v="E00-E90"/>
    <n v="10"/>
    <x v="2"/>
  </r>
  <r>
    <x v="1"/>
    <s v="65-74"/>
    <x v="1"/>
    <s v="M"/>
    <s v="F00-F99"/>
    <n v="2"/>
    <x v="10"/>
  </r>
  <r>
    <x v="1"/>
    <s v="65-74"/>
    <x v="1"/>
    <s v="M"/>
    <s v="G00-G99"/>
    <n v="7"/>
    <x v="3"/>
  </r>
  <r>
    <x v="1"/>
    <s v="65-74"/>
    <x v="1"/>
    <s v="M"/>
    <s v="I00-I99"/>
    <n v="66"/>
    <x v="8"/>
  </r>
  <r>
    <x v="1"/>
    <s v="65-74"/>
    <x v="1"/>
    <s v="M"/>
    <s v="J00-J99"/>
    <n v="30"/>
    <x v="4"/>
  </r>
  <r>
    <x v="1"/>
    <s v="65-74"/>
    <x v="1"/>
    <s v="M"/>
    <s v="K00-K93"/>
    <n v="9"/>
    <x v="9"/>
  </r>
  <r>
    <x v="1"/>
    <s v="65-74"/>
    <x v="1"/>
    <s v="M"/>
    <s v="L00-L99"/>
    <n v="2"/>
    <x v="5"/>
  </r>
  <r>
    <x v="1"/>
    <s v="65-74"/>
    <x v="1"/>
    <s v="M"/>
    <s v="N00-N99"/>
    <n v="2"/>
    <x v="11"/>
  </r>
  <r>
    <x v="1"/>
    <s v="65-74"/>
    <x v="1"/>
    <s v="M"/>
    <s v="R00-R99"/>
    <n v="13"/>
    <x v="5"/>
  </r>
  <r>
    <x v="1"/>
    <s v="65-74"/>
    <x v="1"/>
    <s v="M"/>
    <s v="V01-Y98"/>
    <n v="15"/>
    <x v="6"/>
  </r>
  <r>
    <x v="1"/>
    <s v="75-84"/>
    <x v="1"/>
    <s v="F"/>
    <s v="A00-B99"/>
    <n v="13"/>
    <x v="0"/>
  </r>
  <r>
    <x v="1"/>
    <s v="75-84"/>
    <x v="1"/>
    <s v="F"/>
    <s v="C00-D48"/>
    <n v="110"/>
    <x v="1"/>
  </r>
  <r>
    <x v="1"/>
    <s v="75-84"/>
    <x v="1"/>
    <s v="F"/>
    <s v="D50-D89"/>
    <n v="1"/>
    <x v="5"/>
  </r>
  <r>
    <x v="1"/>
    <s v="75-84"/>
    <x v="1"/>
    <s v="F"/>
    <s v="E00-E90"/>
    <n v="22"/>
    <x v="2"/>
  </r>
  <r>
    <x v="1"/>
    <s v="75-84"/>
    <x v="1"/>
    <s v="F"/>
    <s v="F00-F99"/>
    <n v="13"/>
    <x v="10"/>
  </r>
  <r>
    <x v="1"/>
    <s v="75-84"/>
    <x v="1"/>
    <s v="F"/>
    <s v="G00-G99"/>
    <n v="34"/>
    <x v="3"/>
  </r>
  <r>
    <x v="1"/>
    <s v="75-84"/>
    <x v="1"/>
    <s v="F"/>
    <s v="I00-I99"/>
    <n v="147"/>
    <x v="8"/>
  </r>
  <r>
    <x v="1"/>
    <s v="75-84"/>
    <x v="1"/>
    <s v="F"/>
    <s v="J00-J99"/>
    <n v="41"/>
    <x v="4"/>
  </r>
  <r>
    <x v="1"/>
    <s v="75-84"/>
    <x v="1"/>
    <s v="F"/>
    <s v="K00-K93"/>
    <n v="27"/>
    <x v="9"/>
  </r>
  <r>
    <x v="1"/>
    <s v="75-84"/>
    <x v="1"/>
    <s v="F"/>
    <s v="M00-M99"/>
    <n v="3"/>
    <x v="5"/>
  </r>
  <r>
    <x v="1"/>
    <s v="75-84"/>
    <x v="1"/>
    <s v="F"/>
    <s v="N00-N99"/>
    <n v="21"/>
    <x v="11"/>
  </r>
  <r>
    <x v="1"/>
    <s v="75-84"/>
    <x v="1"/>
    <s v="F"/>
    <s v="Q00-Q99"/>
    <n v="1"/>
    <x v="5"/>
  </r>
  <r>
    <x v="1"/>
    <s v="75-84"/>
    <x v="1"/>
    <s v="F"/>
    <s v="R00-R99"/>
    <n v="28"/>
    <x v="5"/>
  </r>
  <r>
    <x v="1"/>
    <s v="75-84"/>
    <x v="1"/>
    <s v="F"/>
    <s v="V01-Y98"/>
    <n v="18"/>
    <x v="6"/>
  </r>
  <r>
    <x v="1"/>
    <s v="75-84"/>
    <x v="1"/>
    <s v="M"/>
    <s v="A00-B99"/>
    <n v="11"/>
    <x v="0"/>
  </r>
  <r>
    <x v="1"/>
    <s v="75-84"/>
    <x v="1"/>
    <s v="M"/>
    <s v="C00-D48"/>
    <n v="135"/>
    <x v="1"/>
  </r>
  <r>
    <x v="1"/>
    <s v="75-84"/>
    <x v="1"/>
    <s v="M"/>
    <s v="D50-D89"/>
    <n v="1"/>
    <x v="5"/>
  </r>
  <r>
    <x v="1"/>
    <s v="75-84"/>
    <x v="1"/>
    <s v="M"/>
    <s v="E00-E90"/>
    <n v="15"/>
    <x v="2"/>
  </r>
  <r>
    <x v="1"/>
    <s v="75-84"/>
    <x v="1"/>
    <s v="M"/>
    <s v="F00-F99"/>
    <n v="11"/>
    <x v="10"/>
  </r>
  <r>
    <x v="1"/>
    <s v="75-84"/>
    <x v="1"/>
    <s v="M"/>
    <s v="G00-G99"/>
    <n v="25"/>
    <x v="3"/>
  </r>
  <r>
    <x v="1"/>
    <s v="75-84"/>
    <x v="1"/>
    <s v="M"/>
    <s v="I00-I99"/>
    <n v="142"/>
    <x v="8"/>
  </r>
  <r>
    <x v="1"/>
    <s v="75-84"/>
    <x v="1"/>
    <s v="M"/>
    <s v="J00-J99"/>
    <n v="77"/>
    <x v="4"/>
  </r>
  <r>
    <x v="1"/>
    <s v="75-84"/>
    <x v="1"/>
    <s v="M"/>
    <s v="K00-K93"/>
    <n v="12"/>
    <x v="9"/>
  </r>
  <r>
    <x v="1"/>
    <s v="75-84"/>
    <x v="1"/>
    <s v="M"/>
    <s v="M00-M99"/>
    <n v="3"/>
    <x v="5"/>
  </r>
  <r>
    <x v="1"/>
    <s v="75-84"/>
    <x v="1"/>
    <s v="M"/>
    <s v="N00-N99"/>
    <n v="12"/>
    <x v="11"/>
  </r>
  <r>
    <x v="1"/>
    <s v="75-84"/>
    <x v="1"/>
    <s v="M"/>
    <s v="R00-R99"/>
    <n v="17"/>
    <x v="5"/>
  </r>
  <r>
    <x v="1"/>
    <s v="75-84"/>
    <x v="1"/>
    <s v="M"/>
    <s v="V01-Y98"/>
    <n v="13"/>
    <x v="6"/>
  </r>
  <r>
    <x v="1"/>
    <s v="85+"/>
    <x v="1"/>
    <s v="F"/>
    <s v="A00-B99"/>
    <n v="16"/>
    <x v="0"/>
  </r>
  <r>
    <x v="1"/>
    <s v="85+"/>
    <x v="1"/>
    <s v="F"/>
    <s v="C00-D48"/>
    <n v="100"/>
    <x v="1"/>
  </r>
  <r>
    <x v="1"/>
    <s v="85+"/>
    <x v="1"/>
    <s v="F"/>
    <s v="D50-D89"/>
    <n v="4"/>
    <x v="5"/>
  </r>
  <r>
    <x v="1"/>
    <s v="85+"/>
    <x v="1"/>
    <s v="F"/>
    <s v="E00-E90"/>
    <n v="38"/>
    <x v="2"/>
  </r>
  <r>
    <x v="1"/>
    <s v="85+"/>
    <x v="1"/>
    <s v="F"/>
    <s v="F00-F99"/>
    <n v="21"/>
    <x v="10"/>
  </r>
  <r>
    <x v="1"/>
    <s v="85+"/>
    <x v="1"/>
    <s v="F"/>
    <s v="G00-G99"/>
    <n v="41"/>
    <x v="3"/>
  </r>
  <r>
    <x v="1"/>
    <s v="85+"/>
    <x v="1"/>
    <s v="F"/>
    <s v="I00-I99"/>
    <n v="257"/>
    <x v="8"/>
  </r>
  <r>
    <x v="1"/>
    <s v="85+"/>
    <x v="1"/>
    <s v="F"/>
    <s v="J00-J99"/>
    <n v="60"/>
    <x v="4"/>
  </r>
  <r>
    <x v="1"/>
    <s v="85+"/>
    <x v="1"/>
    <s v="F"/>
    <s v="K00-K93"/>
    <n v="20"/>
    <x v="9"/>
  </r>
  <r>
    <x v="1"/>
    <s v="85+"/>
    <x v="1"/>
    <s v="F"/>
    <s v="L00-L99"/>
    <n v="6"/>
    <x v="5"/>
  </r>
  <r>
    <x v="1"/>
    <s v="85+"/>
    <x v="1"/>
    <s v="F"/>
    <s v="M00-M99"/>
    <n v="3"/>
    <x v="5"/>
  </r>
  <r>
    <x v="1"/>
    <s v="85+"/>
    <x v="1"/>
    <s v="F"/>
    <s v="N00-N99"/>
    <n v="20"/>
    <x v="11"/>
  </r>
  <r>
    <x v="1"/>
    <s v="85+"/>
    <x v="1"/>
    <s v="F"/>
    <s v="Q00-Q99"/>
    <n v="2"/>
    <x v="5"/>
  </r>
  <r>
    <x v="1"/>
    <s v="85+"/>
    <x v="1"/>
    <s v="F"/>
    <s v="R00-R99"/>
    <n v="48"/>
    <x v="5"/>
  </r>
  <r>
    <x v="1"/>
    <s v="85+"/>
    <x v="1"/>
    <s v="F"/>
    <s v="V01-Y98"/>
    <n v="24"/>
    <x v="6"/>
  </r>
  <r>
    <x v="1"/>
    <s v="85+"/>
    <x v="1"/>
    <s v="M"/>
    <s v="A00-B99"/>
    <n v="6"/>
    <x v="0"/>
  </r>
  <r>
    <x v="1"/>
    <s v="85+"/>
    <x v="1"/>
    <s v="M"/>
    <s v="C00-D48"/>
    <n v="48"/>
    <x v="1"/>
  </r>
  <r>
    <x v="1"/>
    <s v="85+"/>
    <x v="1"/>
    <s v="M"/>
    <s v="E00-E90"/>
    <n v="8"/>
    <x v="2"/>
  </r>
  <r>
    <x v="1"/>
    <s v="85+"/>
    <x v="1"/>
    <s v="M"/>
    <s v="F00-F99"/>
    <n v="12"/>
    <x v="10"/>
  </r>
  <r>
    <x v="1"/>
    <s v="85+"/>
    <x v="1"/>
    <s v="M"/>
    <s v="G00-G99"/>
    <n v="18"/>
    <x v="3"/>
  </r>
  <r>
    <x v="1"/>
    <s v="85+"/>
    <x v="1"/>
    <s v="M"/>
    <s v="I00-I99"/>
    <n v="102"/>
    <x v="8"/>
  </r>
  <r>
    <x v="1"/>
    <s v="85+"/>
    <x v="1"/>
    <s v="M"/>
    <s v="J00-J99"/>
    <n v="46"/>
    <x v="4"/>
  </r>
  <r>
    <x v="1"/>
    <s v="85+"/>
    <x v="1"/>
    <s v="M"/>
    <s v="K00-K93"/>
    <n v="11"/>
    <x v="9"/>
  </r>
  <r>
    <x v="1"/>
    <s v="85+"/>
    <x v="1"/>
    <s v="M"/>
    <s v="L00-L99"/>
    <n v="2"/>
    <x v="5"/>
  </r>
  <r>
    <x v="1"/>
    <s v="85+"/>
    <x v="1"/>
    <s v="M"/>
    <s v="M00-M99"/>
    <n v="2"/>
    <x v="5"/>
  </r>
  <r>
    <x v="1"/>
    <s v="85+"/>
    <x v="1"/>
    <s v="M"/>
    <s v="N00-N99"/>
    <n v="10"/>
    <x v="11"/>
  </r>
  <r>
    <x v="1"/>
    <s v="85+"/>
    <x v="1"/>
    <s v="M"/>
    <s v="R00-R99"/>
    <n v="16"/>
    <x v="5"/>
  </r>
  <r>
    <x v="1"/>
    <s v="85+"/>
    <x v="1"/>
    <s v="M"/>
    <s v="V01-Y98"/>
    <n v="15"/>
    <x v="6"/>
  </r>
  <r>
    <x v="2"/>
    <s v="0-24"/>
    <x v="0"/>
    <s v="F"/>
    <s v="I00-I99"/>
    <n v="1"/>
    <x v="8"/>
  </r>
  <r>
    <x v="2"/>
    <s v="0-24"/>
    <x v="0"/>
    <s v="F"/>
    <s v="P00-P96"/>
    <n v="4"/>
    <x v="5"/>
  </r>
  <r>
    <x v="2"/>
    <s v="0-24"/>
    <x v="0"/>
    <s v="F"/>
    <s v="Q00-Q99"/>
    <n v="2"/>
    <x v="5"/>
  </r>
  <r>
    <x v="2"/>
    <s v="0-24"/>
    <x v="0"/>
    <s v="F"/>
    <s v="V01-Y98"/>
    <n v="3"/>
    <x v="6"/>
  </r>
  <r>
    <x v="2"/>
    <s v="0-24"/>
    <x v="0"/>
    <s v="M"/>
    <s v="C00-D48"/>
    <n v="1"/>
    <x v="1"/>
  </r>
  <r>
    <x v="2"/>
    <s v="0-24"/>
    <x v="0"/>
    <s v="M"/>
    <s v="F00-F99"/>
    <n v="1"/>
    <x v="10"/>
  </r>
  <r>
    <x v="2"/>
    <s v="0-24"/>
    <x v="0"/>
    <s v="M"/>
    <s v="G00-G99"/>
    <n v="1"/>
    <x v="3"/>
  </r>
  <r>
    <x v="2"/>
    <s v="0-24"/>
    <x v="0"/>
    <s v="M"/>
    <s v="P00-P96"/>
    <n v="5"/>
    <x v="5"/>
  </r>
  <r>
    <x v="2"/>
    <s v="0-24"/>
    <x v="0"/>
    <s v="M"/>
    <s v="Q00-Q99"/>
    <n v="1"/>
    <x v="5"/>
  </r>
  <r>
    <x v="2"/>
    <s v="0-24"/>
    <x v="0"/>
    <s v="M"/>
    <s v="R00-R99"/>
    <n v="1"/>
    <x v="5"/>
  </r>
  <r>
    <x v="2"/>
    <s v="0-24"/>
    <x v="0"/>
    <s v="M"/>
    <s v="V01-Y98"/>
    <n v="11"/>
    <x v="6"/>
  </r>
  <r>
    <x v="2"/>
    <s v="25-44"/>
    <x v="0"/>
    <s v="F"/>
    <s v="C00-D48"/>
    <n v="9"/>
    <x v="1"/>
  </r>
  <r>
    <x v="2"/>
    <s v="25-44"/>
    <x v="0"/>
    <s v="F"/>
    <s v="G00-G99"/>
    <n v="2"/>
    <x v="3"/>
  </r>
  <r>
    <x v="2"/>
    <s v="25-44"/>
    <x v="0"/>
    <s v="F"/>
    <s v="I00-I99"/>
    <n v="2"/>
    <x v="8"/>
  </r>
  <r>
    <x v="2"/>
    <s v="25-44"/>
    <x v="0"/>
    <s v="F"/>
    <s v="K00-K93"/>
    <n v="2"/>
    <x v="9"/>
  </r>
  <r>
    <x v="2"/>
    <s v="25-44"/>
    <x v="0"/>
    <s v="F"/>
    <s v="R00-R99"/>
    <n v="1"/>
    <x v="5"/>
  </r>
  <r>
    <x v="2"/>
    <s v="25-44"/>
    <x v="0"/>
    <s v="F"/>
    <s v="V01-Y98"/>
    <n v="8"/>
    <x v="6"/>
  </r>
  <r>
    <x v="2"/>
    <s v="25-44"/>
    <x v="0"/>
    <s v="M"/>
    <s v="A00-B99"/>
    <n v="1"/>
    <x v="0"/>
  </r>
  <r>
    <x v="2"/>
    <s v="25-44"/>
    <x v="0"/>
    <s v="M"/>
    <s v="C00-D48"/>
    <n v="10"/>
    <x v="1"/>
  </r>
  <r>
    <x v="2"/>
    <s v="25-44"/>
    <x v="0"/>
    <s v="M"/>
    <s v="E00-E90"/>
    <n v="1"/>
    <x v="2"/>
  </r>
  <r>
    <x v="2"/>
    <s v="25-44"/>
    <x v="0"/>
    <s v="M"/>
    <s v="F00-F99"/>
    <n v="1"/>
    <x v="10"/>
  </r>
  <r>
    <x v="2"/>
    <s v="25-44"/>
    <x v="0"/>
    <s v="M"/>
    <s v="G00-G99"/>
    <n v="4"/>
    <x v="3"/>
  </r>
  <r>
    <x v="2"/>
    <s v="25-44"/>
    <x v="0"/>
    <s v="M"/>
    <s v="I00-I99"/>
    <n v="7"/>
    <x v="8"/>
  </r>
  <r>
    <x v="2"/>
    <s v="25-44"/>
    <x v="0"/>
    <s v="M"/>
    <s v="K00-K93"/>
    <n v="2"/>
    <x v="9"/>
  </r>
  <r>
    <x v="2"/>
    <s v="25-44"/>
    <x v="0"/>
    <s v="M"/>
    <s v="R00-R99"/>
    <n v="7"/>
    <x v="5"/>
  </r>
  <r>
    <x v="2"/>
    <s v="25-44"/>
    <x v="0"/>
    <s v="M"/>
    <s v="V01-Y98"/>
    <n v="37"/>
    <x v="6"/>
  </r>
  <r>
    <x v="2"/>
    <s v="45-64"/>
    <x v="0"/>
    <s v="F"/>
    <s v="A00-B99"/>
    <n v="3"/>
    <x v="0"/>
  </r>
  <r>
    <x v="2"/>
    <s v="45-64"/>
    <x v="0"/>
    <s v="F"/>
    <s v="C00-D48"/>
    <n v="93"/>
    <x v="1"/>
  </r>
  <r>
    <x v="2"/>
    <s v="45-64"/>
    <x v="0"/>
    <s v="F"/>
    <s v="D50-D89"/>
    <n v="1"/>
    <x v="5"/>
  </r>
  <r>
    <x v="2"/>
    <s v="45-64"/>
    <x v="0"/>
    <s v="F"/>
    <s v="E00-E90"/>
    <n v="5"/>
    <x v="2"/>
  </r>
  <r>
    <x v="2"/>
    <s v="45-64"/>
    <x v="0"/>
    <s v="F"/>
    <s v="F00-F99"/>
    <n v="5"/>
    <x v="10"/>
  </r>
  <r>
    <x v="2"/>
    <s v="45-64"/>
    <x v="0"/>
    <s v="F"/>
    <s v="G00-G99"/>
    <n v="4"/>
    <x v="3"/>
  </r>
  <r>
    <x v="2"/>
    <s v="45-64"/>
    <x v="0"/>
    <s v="F"/>
    <s v="I00-I99"/>
    <n v="22"/>
    <x v="8"/>
  </r>
  <r>
    <x v="2"/>
    <s v="45-64"/>
    <x v="0"/>
    <s v="F"/>
    <s v="J00-J99"/>
    <n v="20"/>
    <x v="4"/>
  </r>
  <r>
    <x v="2"/>
    <s v="45-64"/>
    <x v="0"/>
    <s v="F"/>
    <s v="K00-K93"/>
    <n v="12"/>
    <x v="9"/>
  </r>
  <r>
    <x v="2"/>
    <s v="45-64"/>
    <x v="0"/>
    <s v="F"/>
    <s v="R00-R99"/>
    <n v="8"/>
    <x v="5"/>
  </r>
  <r>
    <x v="2"/>
    <s v="45-64"/>
    <x v="0"/>
    <s v="F"/>
    <s v="V01-Y98"/>
    <n v="16"/>
    <x v="6"/>
  </r>
  <r>
    <x v="2"/>
    <s v="45-64"/>
    <x v="0"/>
    <s v="M"/>
    <s v="A00-B99"/>
    <n v="10"/>
    <x v="0"/>
  </r>
  <r>
    <x v="2"/>
    <s v="45-64"/>
    <x v="0"/>
    <s v="M"/>
    <s v="C00-D48"/>
    <n v="108"/>
    <x v="1"/>
  </r>
  <r>
    <x v="2"/>
    <s v="45-64"/>
    <x v="0"/>
    <s v="M"/>
    <s v="D50-D89"/>
    <n v="2"/>
    <x v="5"/>
  </r>
  <r>
    <x v="2"/>
    <s v="45-64"/>
    <x v="0"/>
    <s v="M"/>
    <s v="E00-E90"/>
    <n v="3"/>
    <x v="2"/>
  </r>
  <r>
    <x v="2"/>
    <s v="45-64"/>
    <x v="0"/>
    <s v="M"/>
    <s v="F00-F99"/>
    <n v="6"/>
    <x v="10"/>
  </r>
  <r>
    <x v="2"/>
    <s v="45-64"/>
    <x v="0"/>
    <s v="M"/>
    <s v="G00-G99"/>
    <n v="4"/>
    <x v="3"/>
  </r>
  <r>
    <x v="2"/>
    <s v="45-64"/>
    <x v="0"/>
    <s v="M"/>
    <s v="I00-I99"/>
    <n v="62"/>
    <x v="8"/>
  </r>
  <r>
    <x v="2"/>
    <s v="45-64"/>
    <x v="0"/>
    <s v="M"/>
    <s v="J00-J99"/>
    <n v="25"/>
    <x v="4"/>
  </r>
  <r>
    <x v="2"/>
    <s v="45-64"/>
    <x v="0"/>
    <s v="M"/>
    <s v="K00-K93"/>
    <n v="24"/>
    <x v="9"/>
  </r>
  <r>
    <x v="2"/>
    <s v="45-64"/>
    <x v="0"/>
    <s v="M"/>
    <s v="M00-M99"/>
    <n v="1"/>
    <x v="5"/>
  </r>
  <r>
    <x v="2"/>
    <s v="45-64"/>
    <x v="0"/>
    <s v="M"/>
    <s v="N00-N99"/>
    <n v="2"/>
    <x v="11"/>
  </r>
  <r>
    <x v="2"/>
    <s v="45-64"/>
    <x v="0"/>
    <s v="M"/>
    <s v="Q00-Q99"/>
    <n v="2"/>
    <x v="5"/>
  </r>
  <r>
    <x v="2"/>
    <s v="45-64"/>
    <x v="0"/>
    <s v="M"/>
    <s v="R00-R99"/>
    <n v="13"/>
    <x v="5"/>
  </r>
  <r>
    <x v="2"/>
    <s v="45-64"/>
    <x v="0"/>
    <s v="M"/>
    <s v="V01-Y98"/>
    <n v="40"/>
    <x v="6"/>
  </r>
  <r>
    <x v="2"/>
    <s v="65-74"/>
    <x v="1"/>
    <s v="F"/>
    <s v="A00-B99"/>
    <n v="10"/>
    <x v="0"/>
  </r>
  <r>
    <x v="2"/>
    <s v="65-74"/>
    <x v="1"/>
    <s v="F"/>
    <s v="C00-D48"/>
    <n v="73"/>
    <x v="1"/>
  </r>
  <r>
    <x v="2"/>
    <s v="65-74"/>
    <x v="1"/>
    <s v="F"/>
    <s v="D50-D89"/>
    <n v="1"/>
    <x v="5"/>
  </r>
  <r>
    <x v="2"/>
    <s v="65-74"/>
    <x v="1"/>
    <s v="F"/>
    <s v="E00-E90"/>
    <n v="9"/>
    <x v="2"/>
  </r>
  <r>
    <x v="2"/>
    <s v="65-74"/>
    <x v="1"/>
    <s v="F"/>
    <s v="F00-F99"/>
    <n v="1"/>
    <x v="10"/>
  </r>
  <r>
    <x v="2"/>
    <s v="65-74"/>
    <x v="1"/>
    <s v="F"/>
    <s v="G00-G99"/>
    <n v="4"/>
    <x v="3"/>
  </r>
  <r>
    <x v="2"/>
    <s v="65-74"/>
    <x v="1"/>
    <s v="F"/>
    <s v="I00-I99"/>
    <n v="32"/>
    <x v="8"/>
  </r>
  <r>
    <x v="2"/>
    <s v="65-74"/>
    <x v="1"/>
    <s v="F"/>
    <s v="J00-J99"/>
    <n v="19"/>
    <x v="4"/>
  </r>
  <r>
    <x v="2"/>
    <s v="65-74"/>
    <x v="1"/>
    <s v="F"/>
    <s v="K00-K93"/>
    <n v="10"/>
    <x v="9"/>
  </r>
  <r>
    <x v="2"/>
    <s v="65-74"/>
    <x v="1"/>
    <s v="F"/>
    <s v="N00-N99"/>
    <n v="2"/>
    <x v="11"/>
  </r>
  <r>
    <x v="2"/>
    <s v="65-74"/>
    <x v="1"/>
    <s v="F"/>
    <s v="R00-R99"/>
    <n v="8"/>
    <x v="5"/>
  </r>
  <r>
    <x v="2"/>
    <s v="65-74"/>
    <x v="1"/>
    <s v="F"/>
    <s v="V01-Y98"/>
    <n v="9"/>
    <x v="6"/>
  </r>
  <r>
    <x v="2"/>
    <s v="65-74"/>
    <x v="1"/>
    <s v="M"/>
    <s v="A00-B99"/>
    <n v="6"/>
    <x v="0"/>
  </r>
  <r>
    <x v="2"/>
    <s v="65-74"/>
    <x v="1"/>
    <s v="M"/>
    <s v="C00-D48"/>
    <n v="105"/>
    <x v="1"/>
  </r>
  <r>
    <x v="2"/>
    <s v="65-74"/>
    <x v="1"/>
    <s v="M"/>
    <s v="D50-D89"/>
    <n v="1"/>
    <x v="5"/>
  </r>
  <r>
    <x v="2"/>
    <s v="65-74"/>
    <x v="1"/>
    <s v="M"/>
    <s v="E00-E90"/>
    <n v="6"/>
    <x v="2"/>
  </r>
  <r>
    <x v="2"/>
    <s v="65-74"/>
    <x v="1"/>
    <s v="M"/>
    <s v="F00-F99"/>
    <n v="2"/>
    <x v="10"/>
  </r>
  <r>
    <x v="2"/>
    <s v="65-74"/>
    <x v="1"/>
    <s v="M"/>
    <s v="G00-G99"/>
    <n v="10"/>
    <x v="3"/>
  </r>
  <r>
    <x v="2"/>
    <s v="65-74"/>
    <x v="1"/>
    <s v="M"/>
    <s v="I00-I99"/>
    <n v="53"/>
    <x v="8"/>
  </r>
  <r>
    <x v="2"/>
    <s v="65-74"/>
    <x v="1"/>
    <s v="M"/>
    <s v="J00-J99"/>
    <n v="22"/>
    <x v="4"/>
  </r>
  <r>
    <x v="2"/>
    <s v="65-74"/>
    <x v="1"/>
    <s v="M"/>
    <s v="K00-K93"/>
    <n v="9"/>
    <x v="9"/>
  </r>
  <r>
    <x v="2"/>
    <s v="65-74"/>
    <x v="1"/>
    <s v="M"/>
    <s v="N00-N99"/>
    <n v="3"/>
    <x v="11"/>
  </r>
  <r>
    <x v="2"/>
    <s v="65-74"/>
    <x v="1"/>
    <s v="M"/>
    <s v="R00-R99"/>
    <n v="11"/>
    <x v="5"/>
  </r>
  <r>
    <x v="2"/>
    <s v="65-74"/>
    <x v="1"/>
    <s v="M"/>
    <s v="V01-Y98"/>
    <n v="8"/>
    <x v="6"/>
  </r>
  <r>
    <x v="2"/>
    <s v="75-84"/>
    <x v="1"/>
    <s v="F"/>
    <s v="A00-B99"/>
    <n v="18"/>
    <x v="0"/>
  </r>
  <r>
    <x v="2"/>
    <s v="75-84"/>
    <x v="1"/>
    <s v="F"/>
    <s v="C00-D48"/>
    <n v="106"/>
    <x v="1"/>
  </r>
  <r>
    <x v="2"/>
    <s v="75-84"/>
    <x v="1"/>
    <s v="F"/>
    <s v="E00-E90"/>
    <n v="10"/>
    <x v="2"/>
  </r>
  <r>
    <x v="2"/>
    <s v="75-84"/>
    <x v="1"/>
    <s v="F"/>
    <s v="F00-F99"/>
    <n v="17"/>
    <x v="10"/>
  </r>
  <r>
    <x v="2"/>
    <s v="75-84"/>
    <x v="1"/>
    <s v="F"/>
    <s v="G00-G99"/>
    <n v="37"/>
    <x v="3"/>
  </r>
  <r>
    <x v="2"/>
    <s v="75-84"/>
    <x v="1"/>
    <s v="F"/>
    <s v="I00-I99"/>
    <n v="154"/>
    <x v="8"/>
  </r>
  <r>
    <x v="2"/>
    <s v="75-84"/>
    <x v="1"/>
    <s v="F"/>
    <s v="J00-J99"/>
    <n v="36"/>
    <x v="4"/>
  </r>
  <r>
    <x v="2"/>
    <s v="75-84"/>
    <x v="1"/>
    <s v="F"/>
    <s v="K00-K93"/>
    <n v="20"/>
    <x v="9"/>
  </r>
  <r>
    <x v="2"/>
    <s v="75-84"/>
    <x v="1"/>
    <s v="F"/>
    <s v="L00-L99"/>
    <n v="3"/>
    <x v="5"/>
  </r>
  <r>
    <x v="2"/>
    <s v="75-84"/>
    <x v="1"/>
    <s v="F"/>
    <s v="M00-M99"/>
    <n v="2"/>
    <x v="5"/>
  </r>
  <r>
    <x v="2"/>
    <s v="75-84"/>
    <x v="1"/>
    <s v="F"/>
    <s v="N00-N99"/>
    <n v="23"/>
    <x v="11"/>
  </r>
  <r>
    <x v="2"/>
    <s v="75-84"/>
    <x v="1"/>
    <s v="F"/>
    <s v="R00-R99"/>
    <n v="19"/>
    <x v="5"/>
  </r>
  <r>
    <x v="2"/>
    <s v="75-84"/>
    <x v="1"/>
    <s v="F"/>
    <s v="V01-Y98"/>
    <n v="19"/>
    <x v="6"/>
  </r>
  <r>
    <x v="2"/>
    <s v="75-84"/>
    <x v="1"/>
    <s v="M"/>
    <s v="A00-B99"/>
    <n v="24"/>
    <x v="0"/>
  </r>
  <r>
    <x v="2"/>
    <s v="75-84"/>
    <x v="1"/>
    <s v="M"/>
    <s v="C00-D48"/>
    <n v="125"/>
    <x v="1"/>
  </r>
  <r>
    <x v="2"/>
    <s v="75-84"/>
    <x v="1"/>
    <s v="M"/>
    <s v="D50-D89"/>
    <n v="2"/>
    <x v="5"/>
  </r>
  <r>
    <x v="2"/>
    <s v="75-84"/>
    <x v="1"/>
    <s v="M"/>
    <s v="E00-E90"/>
    <n v="13"/>
    <x v="2"/>
  </r>
  <r>
    <x v="2"/>
    <s v="75-84"/>
    <x v="1"/>
    <s v="M"/>
    <s v="F00-F99"/>
    <n v="12"/>
    <x v="10"/>
  </r>
  <r>
    <x v="2"/>
    <s v="75-84"/>
    <x v="1"/>
    <s v="M"/>
    <s v="G00-G99"/>
    <n v="25"/>
    <x v="3"/>
  </r>
  <r>
    <x v="2"/>
    <s v="75-84"/>
    <x v="1"/>
    <s v="M"/>
    <s v="I00-I99"/>
    <n v="145"/>
    <x v="8"/>
  </r>
  <r>
    <x v="2"/>
    <s v="75-84"/>
    <x v="1"/>
    <s v="M"/>
    <s v="J00-J99"/>
    <n v="61"/>
    <x v="4"/>
  </r>
  <r>
    <x v="2"/>
    <s v="75-84"/>
    <x v="1"/>
    <s v="M"/>
    <s v="K00-K93"/>
    <n v="19"/>
    <x v="9"/>
  </r>
  <r>
    <x v="2"/>
    <s v="75-84"/>
    <x v="1"/>
    <s v="M"/>
    <s v="M00-M99"/>
    <n v="2"/>
    <x v="5"/>
  </r>
  <r>
    <x v="2"/>
    <s v="75-84"/>
    <x v="1"/>
    <s v="M"/>
    <s v="N00-N99"/>
    <n v="7"/>
    <x v="11"/>
  </r>
  <r>
    <x v="2"/>
    <s v="75-84"/>
    <x v="1"/>
    <s v="M"/>
    <s v="R00-R99"/>
    <n v="23"/>
    <x v="5"/>
  </r>
  <r>
    <x v="2"/>
    <s v="75-84"/>
    <x v="1"/>
    <s v="M"/>
    <s v="V01-Y98"/>
    <n v="20"/>
    <x v="6"/>
  </r>
  <r>
    <x v="2"/>
    <s v="85+"/>
    <x v="1"/>
    <s v="F"/>
    <s v="A00-B99"/>
    <n v="22"/>
    <x v="0"/>
  </r>
  <r>
    <x v="2"/>
    <s v="85+"/>
    <x v="1"/>
    <s v="F"/>
    <s v="C00-D48"/>
    <n v="80"/>
    <x v="1"/>
  </r>
  <r>
    <x v="2"/>
    <s v="85+"/>
    <x v="1"/>
    <s v="F"/>
    <s v="D50-D89"/>
    <n v="2"/>
    <x v="5"/>
  </r>
  <r>
    <x v="2"/>
    <s v="85+"/>
    <x v="1"/>
    <s v="F"/>
    <s v="E00-E90"/>
    <n v="26"/>
    <x v="2"/>
  </r>
  <r>
    <x v="2"/>
    <s v="85+"/>
    <x v="1"/>
    <s v="F"/>
    <s v="F00-F99"/>
    <n v="27"/>
    <x v="10"/>
  </r>
  <r>
    <x v="2"/>
    <s v="85+"/>
    <x v="1"/>
    <s v="F"/>
    <s v="G00-G99"/>
    <n v="53"/>
    <x v="3"/>
  </r>
  <r>
    <x v="2"/>
    <s v="85+"/>
    <x v="1"/>
    <s v="F"/>
    <s v="I00-I99"/>
    <n v="271"/>
    <x v="8"/>
  </r>
  <r>
    <x v="2"/>
    <s v="85+"/>
    <x v="1"/>
    <s v="F"/>
    <s v="J00-J99"/>
    <n v="60"/>
    <x v="4"/>
  </r>
  <r>
    <x v="2"/>
    <s v="85+"/>
    <x v="1"/>
    <s v="F"/>
    <s v="K00-K93"/>
    <n v="32"/>
    <x v="9"/>
  </r>
  <r>
    <x v="2"/>
    <s v="85+"/>
    <x v="1"/>
    <s v="F"/>
    <s v="L00-L99"/>
    <n v="4"/>
    <x v="5"/>
  </r>
  <r>
    <x v="2"/>
    <s v="85+"/>
    <x v="1"/>
    <s v="F"/>
    <s v="M00-M99"/>
    <n v="5"/>
    <x v="5"/>
  </r>
  <r>
    <x v="2"/>
    <s v="85+"/>
    <x v="1"/>
    <s v="F"/>
    <s v="N00-N99"/>
    <n v="28"/>
    <x v="11"/>
  </r>
  <r>
    <x v="2"/>
    <s v="85+"/>
    <x v="1"/>
    <s v="F"/>
    <s v="R00-R99"/>
    <n v="46"/>
    <x v="5"/>
  </r>
  <r>
    <x v="2"/>
    <s v="85+"/>
    <x v="1"/>
    <s v="F"/>
    <s v="V01-Y98"/>
    <n v="30"/>
    <x v="6"/>
  </r>
  <r>
    <x v="2"/>
    <s v="85+"/>
    <x v="1"/>
    <s v="M"/>
    <s v="A00-B99"/>
    <n v="9"/>
    <x v="0"/>
  </r>
  <r>
    <x v="2"/>
    <s v="85+"/>
    <x v="1"/>
    <s v="M"/>
    <s v="C00-D48"/>
    <n v="53"/>
    <x v="1"/>
  </r>
  <r>
    <x v="2"/>
    <s v="85+"/>
    <x v="1"/>
    <s v="M"/>
    <s v="D50-D89"/>
    <n v="1"/>
    <x v="5"/>
  </r>
  <r>
    <x v="2"/>
    <s v="85+"/>
    <x v="1"/>
    <s v="M"/>
    <s v="E00-E90"/>
    <n v="8"/>
    <x v="2"/>
  </r>
  <r>
    <x v="2"/>
    <s v="85+"/>
    <x v="1"/>
    <s v="M"/>
    <s v="F00-F99"/>
    <n v="7"/>
    <x v="10"/>
  </r>
  <r>
    <x v="2"/>
    <s v="85+"/>
    <x v="1"/>
    <s v="M"/>
    <s v="G00-G99"/>
    <n v="18"/>
    <x v="3"/>
  </r>
  <r>
    <x v="2"/>
    <s v="85+"/>
    <x v="1"/>
    <s v="M"/>
    <s v="I00-I99"/>
    <n v="125"/>
    <x v="8"/>
  </r>
  <r>
    <x v="2"/>
    <s v="85+"/>
    <x v="1"/>
    <s v="M"/>
    <s v="J00-J99"/>
    <n v="43"/>
    <x v="4"/>
  </r>
  <r>
    <x v="2"/>
    <s v="85+"/>
    <x v="1"/>
    <s v="M"/>
    <s v="K00-K93"/>
    <n v="11"/>
    <x v="9"/>
  </r>
  <r>
    <x v="2"/>
    <s v="85+"/>
    <x v="1"/>
    <s v="M"/>
    <s v="M00-M99"/>
    <n v="1"/>
    <x v="5"/>
  </r>
  <r>
    <x v="2"/>
    <s v="85+"/>
    <x v="1"/>
    <s v="M"/>
    <s v="N00-N99"/>
    <n v="6"/>
    <x v="11"/>
  </r>
  <r>
    <x v="2"/>
    <s v="85+"/>
    <x v="1"/>
    <s v="M"/>
    <s v="R00-R99"/>
    <n v="15"/>
    <x v="5"/>
  </r>
  <r>
    <x v="2"/>
    <s v="85+"/>
    <x v="1"/>
    <s v="M"/>
    <s v="V01-Y98"/>
    <n v="19"/>
    <x v="6"/>
  </r>
  <r>
    <x v="3"/>
    <s v="0-24"/>
    <x v="0"/>
    <s v="F"/>
    <s v="C00-D48"/>
    <n v="1"/>
    <x v="1"/>
  </r>
  <r>
    <x v="3"/>
    <s v="0-24"/>
    <x v="0"/>
    <s v="F"/>
    <s v="I00-I99"/>
    <n v="1"/>
    <x v="8"/>
  </r>
  <r>
    <x v="3"/>
    <s v="0-24"/>
    <x v="0"/>
    <s v="F"/>
    <s v="P00-P96"/>
    <n v="3"/>
    <x v="5"/>
  </r>
  <r>
    <x v="3"/>
    <s v="0-24"/>
    <x v="0"/>
    <s v="F"/>
    <s v="Q00-Q99"/>
    <n v="3"/>
    <x v="5"/>
  </r>
  <r>
    <x v="3"/>
    <s v="0-24"/>
    <x v="0"/>
    <s v="F"/>
    <s v="R00-R99"/>
    <n v="2"/>
    <x v="5"/>
  </r>
  <r>
    <x v="3"/>
    <s v="0-24"/>
    <x v="0"/>
    <s v="F"/>
    <s v="V01-Y98"/>
    <n v="2"/>
    <x v="6"/>
  </r>
  <r>
    <x v="3"/>
    <s v="0-24"/>
    <x v="0"/>
    <s v="M"/>
    <s v="C00-D48"/>
    <n v="5"/>
    <x v="1"/>
  </r>
  <r>
    <x v="3"/>
    <s v="0-24"/>
    <x v="0"/>
    <s v="M"/>
    <s v="E00-E90"/>
    <n v="1"/>
    <x v="2"/>
  </r>
  <r>
    <x v="3"/>
    <s v="0-24"/>
    <x v="0"/>
    <s v="M"/>
    <s v="I00-I99"/>
    <n v="1"/>
    <x v="8"/>
  </r>
  <r>
    <x v="3"/>
    <s v="0-24"/>
    <x v="0"/>
    <s v="M"/>
    <s v="P00-P96"/>
    <n v="1"/>
    <x v="5"/>
  </r>
  <r>
    <x v="3"/>
    <s v="0-24"/>
    <x v="0"/>
    <s v="M"/>
    <s v="Q00-Q99"/>
    <n v="1"/>
    <x v="5"/>
  </r>
  <r>
    <x v="3"/>
    <s v="0-24"/>
    <x v="0"/>
    <s v="M"/>
    <s v="R00-R99"/>
    <n v="2"/>
    <x v="5"/>
  </r>
  <r>
    <x v="3"/>
    <s v="0-24"/>
    <x v="0"/>
    <s v="M"/>
    <s v="V01-Y98"/>
    <n v="6"/>
    <x v="6"/>
  </r>
  <r>
    <x v="3"/>
    <s v="25-44"/>
    <x v="0"/>
    <s v="F"/>
    <s v="A00-B99"/>
    <n v="2"/>
    <x v="0"/>
  </r>
  <r>
    <x v="3"/>
    <s v="25-44"/>
    <x v="0"/>
    <s v="F"/>
    <s v="C00-D48"/>
    <n v="9"/>
    <x v="1"/>
  </r>
  <r>
    <x v="3"/>
    <s v="25-44"/>
    <x v="0"/>
    <s v="F"/>
    <s v="F00-F99"/>
    <n v="1"/>
    <x v="10"/>
  </r>
  <r>
    <x v="3"/>
    <s v="25-44"/>
    <x v="0"/>
    <s v="F"/>
    <s v="G00-G99"/>
    <n v="1"/>
    <x v="3"/>
  </r>
  <r>
    <x v="3"/>
    <s v="25-44"/>
    <x v="0"/>
    <s v="F"/>
    <s v="I00-I99"/>
    <n v="6"/>
    <x v="8"/>
  </r>
  <r>
    <x v="3"/>
    <s v="25-44"/>
    <x v="0"/>
    <s v="F"/>
    <s v="J00-J99"/>
    <n v="2"/>
    <x v="4"/>
  </r>
  <r>
    <x v="3"/>
    <s v="25-44"/>
    <x v="0"/>
    <s v="F"/>
    <s v="K00-K93"/>
    <n v="1"/>
    <x v="9"/>
  </r>
  <r>
    <x v="3"/>
    <s v="25-44"/>
    <x v="0"/>
    <s v="F"/>
    <s v="R00-R99"/>
    <n v="4"/>
    <x v="5"/>
  </r>
  <r>
    <x v="3"/>
    <s v="25-44"/>
    <x v="0"/>
    <s v="F"/>
    <s v="V01-Y98"/>
    <n v="7"/>
    <x v="6"/>
  </r>
  <r>
    <x v="3"/>
    <s v="25-44"/>
    <x v="0"/>
    <s v="M"/>
    <s v="A00-B99"/>
    <n v="2"/>
    <x v="0"/>
  </r>
  <r>
    <x v="3"/>
    <s v="25-44"/>
    <x v="0"/>
    <s v="M"/>
    <s v="C00-D48"/>
    <n v="6"/>
    <x v="1"/>
  </r>
  <r>
    <x v="3"/>
    <s v="25-44"/>
    <x v="0"/>
    <s v="M"/>
    <s v="E00-E90"/>
    <n v="1"/>
    <x v="2"/>
  </r>
  <r>
    <x v="3"/>
    <s v="25-44"/>
    <x v="0"/>
    <s v="M"/>
    <s v="F00-F99"/>
    <n v="2"/>
    <x v="10"/>
  </r>
  <r>
    <x v="3"/>
    <s v="25-44"/>
    <x v="0"/>
    <s v="M"/>
    <s v="G00-G99"/>
    <n v="2"/>
    <x v="3"/>
  </r>
  <r>
    <x v="3"/>
    <s v="25-44"/>
    <x v="0"/>
    <s v="M"/>
    <s v="I00-I99"/>
    <n v="11"/>
    <x v="8"/>
  </r>
  <r>
    <x v="3"/>
    <s v="25-44"/>
    <x v="0"/>
    <s v="M"/>
    <s v="K00-K93"/>
    <n v="2"/>
    <x v="9"/>
  </r>
  <r>
    <x v="3"/>
    <s v="25-44"/>
    <x v="0"/>
    <s v="M"/>
    <s v="R00-R99"/>
    <n v="5"/>
    <x v="5"/>
  </r>
  <r>
    <x v="3"/>
    <s v="25-44"/>
    <x v="0"/>
    <s v="M"/>
    <s v="V01-Y98"/>
    <n v="28"/>
    <x v="6"/>
  </r>
  <r>
    <x v="3"/>
    <s v="45-64"/>
    <x v="0"/>
    <s v="F"/>
    <s v="A00-B99"/>
    <n v="4"/>
    <x v="0"/>
  </r>
  <r>
    <x v="3"/>
    <s v="45-64"/>
    <x v="0"/>
    <s v="F"/>
    <s v="C00-D48"/>
    <n v="76"/>
    <x v="1"/>
  </r>
  <r>
    <x v="3"/>
    <s v="45-64"/>
    <x v="0"/>
    <s v="F"/>
    <s v="D50-D89"/>
    <n v="1"/>
    <x v="5"/>
  </r>
  <r>
    <x v="3"/>
    <s v="45-64"/>
    <x v="0"/>
    <s v="F"/>
    <s v="E00-E90"/>
    <n v="3"/>
    <x v="2"/>
  </r>
  <r>
    <x v="3"/>
    <s v="45-64"/>
    <x v="0"/>
    <s v="F"/>
    <s v="F00-F99"/>
    <n v="4"/>
    <x v="10"/>
  </r>
  <r>
    <x v="3"/>
    <s v="45-64"/>
    <x v="0"/>
    <s v="F"/>
    <s v="G00-G99"/>
    <n v="4"/>
    <x v="3"/>
  </r>
  <r>
    <x v="3"/>
    <s v="45-64"/>
    <x v="0"/>
    <s v="F"/>
    <s v="I00-I99"/>
    <n v="23"/>
    <x v="8"/>
  </r>
  <r>
    <x v="3"/>
    <s v="45-64"/>
    <x v="0"/>
    <s v="F"/>
    <s v="J00-J99"/>
    <n v="9"/>
    <x v="4"/>
  </r>
  <r>
    <x v="3"/>
    <s v="45-64"/>
    <x v="0"/>
    <s v="F"/>
    <s v="K00-K93"/>
    <n v="12"/>
    <x v="9"/>
  </r>
  <r>
    <x v="3"/>
    <s v="45-64"/>
    <x v="0"/>
    <s v="F"/>
    <s v="M00-M99"/>
    <n v="1"/>
    <x v="5"/>
  </r>
  <r>
    <x v="3"/>
    <s v="45-64"/>
    <x v="0"/>
    <s v="F"/>
    <s v="Q00-Q99"/>
    <n v="2"/>
    <x v="5"/>
  </r>
  <r>
    <x v="3"/>
    <s v="45-64"/>
    <x v="0"/>
    <s v="F"/>
    <s v="R00-R99"/>
    <n v="8"/>
    <x v="5"/>
  </r>
  <r>
    <x v="3"/>
    <s v="45-64"/>
    <x v="0"/>
    <s v="F"/>
    <s v="V01-Y98"/>
    <n v="24"/>
    <x v="6"/>
  </r>
  <r>
    <x v="3"/>
    <s v="45-64"/>
    <x v="0"/>
    <s v="M"/>
    <s v="A00-B99"/>
    <n v="12"/>
    <x v="0"/>
  </r>
  <r>
    <x v="3"/>
    <s v="45-64"/>
    <x v="0"/>
    <s v="M"/>
    <s v="C00-D48"/>
    <n v="107"/>
    <x v="1"/>
  </r>
  <r>
    <x v="3"/>
    <s v="45-64"/>
    <x v="0"/>
    <s v="M"/>
    <s v="D50-D89"/>
    <n v="2"/>
    <x v="5"/>
  </r>
  <r>
    <x v="3"/>
    <s v="45-64"/>
    <x v="0"/>
    <s v="M"/>
    <s v="E00-E90"/>
    <n v="2"/>
    <x v="2"/>
  </r>
  <r>
    <x v="3"/>
    <s v="45-64"/>
    <x v="0"/>
    <s v="M"/>
    <s v="F00-F99"/>
    <n v="10"/>
    <x v="10"/>
  </r>
  <r>
    <x v="3"/>
    <s v="45-64"/>
    <x v="0"/>
    <s v="M"/>
    <s v="G00-G99"/>
    <n v="4"/>
    <x v="3"/>
  </r>
  <r>
    <x v="3"/>
    <s v="45-64"/>
    <x v="0"/>
    <s v="M"/>
    <s v="I00-I99"/>
    <n v="59"/>
    <x v="8"/>
  </r>
  <r>
    <x v="3"/>
    <s v="45-64"/>
    <x v="0"/>
    <s v="M"/>
    <s v="J00-J99"/>
    <n v="13"/>
    <x v="4"/>
  </r>
  <r>
    <x v="3"/>
    <s v="45-64"/>
    <x v="0"/>
    <s v="M"/>
    <s v="K00-K93"/>
    <n v="29"/>
    <x v="9"/>
  </r>
  <r>
    <x v="3"/>
    <s v="45-64"/>
    <x v="0"/>
    <s v="M"/>
    <s v="N00-N99"/>
    <n v="1"/>
    <x v="11"/>
  </r>
  <r>
    <x v="3"/>
    <s v="45-64"/>
    <x v="0"/>
    <s v="M"/>
    <s v="Q00-Q99"/>
    <n v="1"/>
    <x v="5"/>
  </r>
  <r>
    <x v="3"/>
    <s v="45-64"/>
    <x v="0"/>
    <s v="M"/>
    <s v="R00-R99"/>
    <n v="22"/>
    <x v="5"/>
  </r>
  <r>
    <x v="3"/>
    <s v="45-64"/>
    <x v="0"/>
    <s v="M"/>
    <s v="V01-Y98"/>
    <n v="50"/>
    <x v="6"/>
  </r>
  <r>
    <x v="3"/>
    <s v="65-74"/>
    <x v="1"/>
    <s v="F"/>
    <s v="A00-B99"/>
    <n v="2"/>
    <x v="0"/>
  </r>
  <r>
    <x v="3"/>
    <s v="65-74"/>
    <x v="1"/>
    <s v="F"/>
    <s v="C00-D48"/>
    <n v="70"/>
    <x v="1"/>
  </r>
  <r>
    <x v="3"/>
    <s v="65-74"/>
    <x v="1"/>
    <s v="F"/>
    <s v="E00-E90"/>
    <n v="4"/>
    <x v="2"/>
  </r>
  <r>
    <x v="3"/>
    <s v="65-74"/>
    <x v="1"/>
    <s v="F"/>
    <s v="F00-F99"/>
    <n v="1"/>
    <x v="10"/>
  </r>
  <r>
    <x v="3"/>
    <s v="65-74"/>
    <x v="1"/>
    <s v="F"/>
    <s v="G00-G99"/>
    <n v="10"/>
    <x v="3"/>
  </r>
  <r>
    <x v="3"/>
    <s v="65-74"/>
    <x v="1"/>
    <s v="F"/>
    <s v="I00-I99"/>
    <n v="29"/>
    <x v="8"/>
  </r>
  <r>
    <x v="3"/>
    <s v="65-74"/>
    <x v="1"/>
    <s v="F"/>
    <s v="J00-J99"/>
    <n v="16"/>
    <x v="4"/>
  </r>
  <r>
    <x v="3"/>
    <s v="65-74"/>
    <x v="1"/>
    <s v="F"/>
    <s v="K00-K93"/>
    <n v="11"/>
    <x v="9"/>
  </r>
  <r>
    <x v="3"/>
    <s v="65-74"/>
    <x v="1"/>
    <s v="F"/>
    <s v="N00-N99"/>
    <n v="2"/>
    <x v="11"/>
  </r>
  <r>
    <x v="3"/>
    <s v="65-74"/>
    <x v="1"/>
    <s v="F"/>
    <s v="R00-R99"/>
    <n v="5"/>
    <x v="5"/>
  </r>
  <r>
    <x v="3"/>
    <s v="65-74"/>
    <x v="1"/>
    <s v="F"/>
    <s v="V01-Y98"/>
    <n v="9"/>
    <x v="6"/>
  </r>
  <r>
    <x v="3"/>
    <s v="65-74"/>
    <x v="1"/>
    <s v="M"/>
    <s v="A00-B99"/>
    <n v="3"/>
    <x v="0"/>
  </r>
  <r>
    <x v="3"/>
    <s v="65-74"/>
    <x v="1"/>
    <s v="M"/>
    <s v="C00-D48"/>
    <n v="104"/>
    <x v="1"/>
  </r>
  <r>
    <x v="3"/>
    <s v="65-74"/>
    <x v="1"/>
    <s v="M"/>
    <s v="D50-D89"/>
    <n v="1"/>
    <x v="5"/>
  </r>
  <r>
    <x v="3"/>
    <s v="65-74"/>
    <x v="1"/>
    <s v="M"/>
    <s v="E00-E90"/>
    <n v="3"/>
    <x v="2"/>
  </r>
  <r>
    <x v="3"/>
    <s v="65-74"/>
    <x v="1"/>
    <s v="M"/>
    <s v="F00-F99"/>
    <n v="1"/>
    <x v="10"/>
  </r>
  <r>
    <x v="3"/>
    <s v="65-74"/>
    <x v="1"/>
    <s v="M"/>
    <s v="G00-G99"/>
    <n v="6"/>
    <x v="3"/>
  </r>
  <r>
    <x v="3"/>
    <s v="65-74"/>
    <x v="1"/>
    <s v="M"/>
    <s v="I00-I99"/>
    <n v="69"/>
    <x v="8"/>
  </r>
  <r>
    <x v="3"/>
    <s v="65-74"/>
    <x v="1"/>
    <s v="M"/>
    <s v="J00-J99"/>
    <n v="37"/>
    <x v="4"/>
  </r>
  <r>
    <x v="3"/>
    <s v="65-74"/>
    <x v="1"/>
    <s v="M"/>
    <s v="K00-K93"/>
    <n v="8"/>
    <x v="9"/>
  </r>
  <r>
    <x v="3"/>
    <s v="65-74"/>
    <x v="1"/>
    <s v="M"/>
    <s v="M00-M99"/>
    <n v="1"/>
    <x v="5"/>
  </r>
  <r>
    <x v="3"/>
    <s v="65-74"/>
    <x v="1"/>
    <s v="M"/>
    <s v="N00-N99"/>
    <n v="3"/>
    <x v="11"/>
  </r>
  <r>
    <x v="3"/>
    <s v="65-74"/>
    <x v="1"/>
    <s v="M"/>
    <s v="R00-R99"/>
    <n v="15"/>
    <x v="5"/>
  </r>
  <r>
    <x v="3"/>
    <s v="65-74"/>
    <x v="1"/>
    <s v="M"/>
    <s v="V01-Y98"/>
    <n v="17"/>
    <x v="6"/>
  </r>
  <r>
    <x v="3"/>
    <s v="75-84"/>
    <x v="1"/>
    <s v="F"/>
    <s v="A00-B99"/>
    <n v="12"/>
    <x v="0"/>
  </r>
  <r>
    <x v="3"/>
    <s v="75-84"/>
    <x v="1"/>
    <s v="F"/>
    <s v="C00-D48"/>
    <n v="103"/>
    <x v="1"/>
  </r>
  <r>
    <x v="3"/>
    <s v="75-84"/>
    <x v="1"/>
    <s v="F"/>
    <s v="D50-D89"/>
    <n v="1"/>
    <x v="5"/>
  </r>
  <r>
    <x v="3"/>
    <s v="75-84"/>
    <x v="1"/>
    <s v="F"/>
    <s v="E00-E90"/>
    <n v="13"/>
    <x v="2"/>
  </r>
  <r>
    <x v="3"/>
    <s v="75-84"/>
    <x v="1"/>
    <s v="F"/>
    <s v="F00-F99"/>
    <n v="16"/>
    <x v="10"/>
  </r>
  <r>
    <x v="3"/>
    <s v="75-84"/>
    <x v="1"/>
    <s v="F"/>
    <s v="G00-G99"/>
    <n v="27"/>
    <x v="3"/>
  </r>
  <r>
    <x v="3"/>
    <s v="75-84"/>
    <x v="1"/>
    <s v="F"/>
    <s v="I00-I99"/>
    <n v="143"/>
    <x v="8"/>
  </r>
  <r>
    <x v="3"/>
    <s v="75-84"/>
    <x v="1"/>
    <s v="F"/>
    <s v="J00-J99"/>
    <n v="56"/>
    <x v="4"/>
  </r>
  <r>
    <x v="3"/>
    <s v="75-84"/>
    <x v="1"/>
    <s v="F"/>
    <s v="K00-K93"/>
    <n v="24"/>
    <x v="9"/>
  </r>
  <r>
    <x v="3"/>
    <s v="75-84"/>
    <x v="1"/>
    <s v="F"/>
    <s v="M00-M99"/>
    <n v="5"/>
    <x v="5"/>
  </r>
  <r>
    <x v="3"/>
    <s v="75-84"/>
    <x v="1"/>
    <s v="F"/>
    <s v="N00-N99"/>
    <n v="18"/>
    <x v="11"/>
  </r>
  <r>
    <x v="3"/>
    <s v="75-84"/>
    <x v="1"/>
    <s v="F"/>
    <s v="R00-R99"/>
    <n v="21"/>
    <x v="5"/>
  </r>
  <r>
    <x v="3"/>
    <s v="75-84"/>
    <x v="1"/>
    <s v="F"/>
    <s v="V01-Y98"/>
    <n v="19"/>
    <x v="6"/>
  </r>
  <r>
    <x v="3"/>
    <s v="75-84"/>
    <x v="1"/>
    <s v="M"/>
    <s v="A00-B99"/>
    <n v="5"/>
    <x v="0"/>
  </r>
  <r>
    <x v="3"/>
    <s v="75-84"/>
    <x v="1"/>
    <s v="M"/>
    <s v="C00-D48"/>
    <n v="131"/>
    <x v="1"/>
  </r>
  <r>
    <x v="3"/>
    <s v="75-84"/>
    <x v="1"/>
    <s v="M"/>
    <s v="D50-D89"/>
    <n v="3"/>
    <x v="5"/>
  </r>
  <r>
    <x v="3"/>
    <s v="75-84"/>
    <x v="1"/>
    <s v="M"/>
    <s v="E00-E90"/>
    <n v="10"/>
    <x v="2"/>
  </r>
  <r>
    <x v="3"/>
    <s v="75-84"/>
    <x v="1"/>
    <s v="M"/>
    <s v="F00-F99"/>
    <n v="10"/>
    <x v="10"/>
  </r>
  <r>
    <x v="3"/>
    <s v="75-84"/>
    <x v="1"/>
    <s v="M"/>
    <s v="G00-G99"/>
    <n v="36"/>
    <x v="3"/>
  </r>
  <r>
    <x v="3"/>
    <s v="75-84"/>
    <x v="1"/>
    <s v="M"/>
    <s v="I00-I99"/>
    <n v="157"/>
    <x v="8"/>
  </r>
  <r>
    <x v="3"/>
    <s v="75-84"/>
    <x v="1"/>
    <s v="M"/>
    <s v="J00-J99"/>
    <n v="68"/>
    <x v="4"/>
  </r>
  <r>
    <x v="3"/>
    <s v="75-84"/>
    <x v="1"/>
    <s v="M"/>
    <s v="K00-K93"/>
    <n v="17"/>
    <x v="9"/>
  </r>
  <r>
    <x v="3"/>
    <s v="75-84"/>
    <x v="1"/>
    <s v="M"/>
    <s v="L00-L99"/>
    <n v="1"/>
    <x v="5"/>
  </r>
  <r>
    <x v="3"/>
    <s v="75-84"/>
    <x v="1"/>
    <s v="M"/>
    <s v="M00-M99"/>
    <n v="4"/>
    <x v="5"/>
  </r>
  <r>
    <x v="3"/>
    <s v="75-84"/>
    <x v="1"/>
    <s v="M"/>
    <s v="N00-N99"/>
    <n v="10"/>
    <x v="11"/>
  </r>
  <r>
    <x v="3"/>
    <s v="75-84"/>
    <x v="1"/>
    <s v="M"/>
    <s v="R00-R99"/>
    <n v="20"/>
    <x v="5"/>
  </r>
  <r>
    <x v="3"/>
    <s v="75-84"/>
    <x v="1"/>
    <s v="M"/>
    <s v="V01-Y98"/>
    <n v="13"/>
    <x v="6"/>
  </r>
  <r>
    <x v="3"/>
    <s v="85+"/>
    <x v="1"/>
    <s v="F"/>
    <s v="A00-B99"/>
    <n v="20"/>
    <x v="0"/>
  </r>
  <r>
    <x v="3"/>
    <s v="85+"/>
    <x v="1"/>
    <s v="F"/>
    <s v="C00-D48"/>
    <n v="101"/>
    <x v="1"/>
  </r>
  <r>
    <x v="3"/>
    <s v="85+"/>
    <x v="1"/>
    <s v="F"/>
    <s v="D50-D89"/>
    <n v="7"/>
    <x v="5"/>
  </r>
  <r>
    <x v="3"/>
    <s v="85+"/>
    <x v="1"/>
    <s v="F"/>
    <s v="E00-E90"/>
    <n v="30"/>
    <x v="2"/>
  </r>
  <r>
    <x v="3"/>
    <s v="85+"/>
    <x v="1"/>
    <s v="F"/>
    <s v="F00-F99"/>
    <n v="28"/>
    <x v="10"/>
  </r>
  <r>
    <x v="3"/>
    <s v="85+"/>
    <x v="1"/>
    <s v="F"/>
    <s v="G00-G99"/>
    <n v="56"/>
    <x v="3"/>
  </r>
  <r>
    <x v="3"/>
    <s v="85+"/>
    <x v="1"/>
    <s v="F"/>
    <s v="I00-I99"/>
    <n v="305"/>
    <x v="8"/>
  </r>
  <r>
    <x v="3"/>
    <s v="85+"/>
    <x v="1"/>
    <s v="F"/>
    <s v="J00-J99"/>
    <n v="65"/>
    <x v="4"/>
  </r>
  <r>
    <x v="3"/>
    <s v="85+"/>
    <x v="1"/>
    <s v="F"/>
    <s v="K00-K93"/>
    <n v="23"/>
    <x v="9"/>
  </r>
  <r>
    <x v="3"/>
    <s v="85+"/>
    <x v="1"/>
    <s v="F"/>
    <s v="L00-L99"/>
    <n v="5"/>
    <x v="5"/>
  </r>
  <r>
    <x v="3"/>
    <s v="85+"/>
    <x v="1"/>
    <s v="F"/>
    <s v="M00-M99"/>
    <n v="6"/>
    <x v="5"/>
  </r>
  <r>
    <x v="3"/>
    <s v="85+"/>
    <x v="1"/>
    <s v="F"/>
    <s v="N00-N99"/>
    <n v="23"/>
    <x v="11"/>
  </r>
  <r>
    <x v="3"/>
    <s v="85+"/>
    <x v="1"/>
    <s v="F"/>
    <s v="R00-R99"/>
    <n v="41"/>
    <x v="5"/>
  </r>
  <r>
    <x v="3"/>
    <s v="85+"/>
    <x v="1"/>
    <s v="F"/>
    <s v="V01-Y98"/>
    <n v="45"/>
    <x v="6"/>
  </r>
  <r>
    <x v="3"/>
    <s v="85+"/>
    <x v="1"/>
    <s v="M"/>
    <s v="A00-B99"/>
    <n v="7"/>
    <x v="0"/>
  </r>
  <r>
    <x v="3"/>
    <s v="85+"/>
    <x v="1"/>
    <s v="M"/>
    <s v="C00-D48"/>
    <n v="61"/>
    <x v="1"/>
  </r>
  <r>
    <x v="3"/>
    <s v="85+"/>
    <x v="1"/>
    <s v="M"/>
    <s v="D50-D89"/>
    <n v="1"/>
    <x v="5"/>
  </r>
  <r>
    <x v="3"/>
    <s v="85+"/>
    <x v="1"/>
    <s v="M"/>
    <s v="E00-E90"/>
    <n v="4"/>
    <x v="2"/>
  </r>
  <r>
    <x v="3"/>
    <s v="85+"/>
    <x v="1"/>
    <s v="M"/>
    <s v="F00-F99"/>
    <n v="11"/>
    <x v="10"/>
  </r>
  <r>
    <x v="3"/>
    <s v="85+"/>
    <x v="1"/>
    <s v="M"/>
    <s v="G00-G99"/>
    <n v="19"/>
    <x v="3"/>
  </r>
  <r>
    <x v="3"/>
    <s v="85+"/>
    <x v="1"/>
    <s v="M"/>
    <s v="I00-I99"/>
    <n v="136"/>
    <x v="8"/>
  </r>
  <r>
    <x v="3"/>
    <s v="85+"/>
    <x v="1"/>
    <s v="M"/>
    <s v="J00-J99"/>
    <n v="41"/>
    <x v="4"/>
  </r>
  <r>
    <x v="3"/>
    <s v="85+"/>
    <x v="1"/>
    <s v="M"/>
    <s v="K00-K93"/>
    <n v="15"/>
    <x v="9"/>
  </r>
  <r>
    <x v="3"/>
    <s v="85+"/>
    <x v="1"/>
    <s v="M"/>
    <s v="M00-M99"/>
    <n v="1"/>
    <x v="5"/>
  </r>
  <r>
    <x v="3"/>
    <s v="85+"/>
    <x v="1"/>
    <s v="M"/>
    <s v="N00-N99"/>
    <n v="15"/>
    <x v="11"/>
  </r>
  <r>
    <x v="3"/>
    <s v="85+"/>
    <x v="1"/>
    <s v="M"/>
    <s v="R00-R99"/>
    <n v="18"/>
    <x v="5"/>
  </r>
  <r>
    <x v="3"/>
    <s v="85+"/>
    <x v="1"/>
    <s v="M"/>
    <s v="V01-Y98"/>
    <n v="13"/>
    <x v="6"/>
  </r>
  <r>
    <x v="4"/>
    <s v="0-24"/>
    <x v="0"/>
    <s v="F"/>
    <s v="P00-P96"/>
    <n v="3"/>
    <x v="5"/>
  </r>
  <r>
    <x v="4"/>
    <s v="0-24"/>
    <x v="0"/>
    <s v="F"/>
    <s v="Q00-Q99"/>
    <n v="1"/>
    <x v="5"/>
  </r>
  <r>
    <x v="4"/>
    <s v="0-24"/>
    <x v="0"/>
    <s v="F"/>
    <s v="R00-R99"/>
    <n v="1"/>
    <x v="5"/>
  </r>
  <r>
    <x v="4"/>
    <s v="0-24"/>
    <x v="0"/>
    <s v="F"/>
    <s v="V01-Y98"/>
    <n v="2"/>
    <x v="6"/>
  </r>
  <r>
    <x v="4"/>
    <s v="0-24"/>
    <x v="0"/>
    <s v="M"/>
    <s v="C00-D48"/>
    <n v="2"/>
    <x v="1"/>
  </r>
  <r>
    <x v="4"/>
    <s v="0-24"/>
    <x v="0"/>
    <s v="M"/>
    <s v="J00-J99"/>
    <n v="3"/>
    <x v="4"/>
  </r>
  <r>
    <x v="4"/>
    <s v="0-24"/>
    <x v="0"/>
    <s v="M"/>
    <s v="K00-K93"/>
    <n v="1"/>
    <x v="9"/>
  </r>
  <r>
    <x v="4"/>
    <s v="0-24"/>
    <x v="0"/>
    <s v="M"/>
    <s v="N00-N99"/>
    <n v="1"/>
    <x v="11"/>
  </r>
  <r>
    <x v="4"/>
    <s v="0-24"/>
    <x v="0"/>
    <s v="M"/>
    <s v="P00-P96"/>
    <n v="3"/>
    <x v="5"/>
  </r>
  <r>
    <x v="4"/>
    <s v="0-24"/>
    <x v="0"/>
    <s v="M"/>
    <s v="Q00-Q99"/>
    <n v="9"/>
    <x v="5"/>
  </r>
  <r>
    <x v="4"/>
    <s v="0-24"/>
    <x v="0"/>
    <s v="M"/>
    <s v="R00-R99"/>
    <n v="1"/>
    <x v="5"/>
  </r>
  <r>
    <x v="4"/>
    <s v="0-24"/>
    <x v="0"/>
    <s v="M"/>
    <s v="V01-Y98"/>
    <n v="10"/>
    <x v="6"/>
  </r>
  <r>
    <x v="4"/>
    <s v="25-44"/>
    <x v="0"/>
    <s v="F"/>
    <s v="A00-B99"/>
    <n v="1"/>
    <x v="0"/>
  </r>
  <r>
    <x v="4"/>
    <s v="25-44"/>
    <x v="0"/>
    <s v="F"/>
    <s v="C00-D48"/>
    <n v="8"/>
    <x v="1"/>
  </r>
  <r>
    <x v="4"/>
    <s v="25-44"/>
    <x v="0"/>
    <s v="F"/>
    <s v="D50-D89"/>
    <n v="1"/>
    <x v="5"/>
  </r>
  <r>
    <x v="4"/>
    <s v="25-44"/>
    <x v="0"/>
    <s v="F"/>
    <s v="E00-E90"/>
    <n v="1"/>
    <x v="2"/>
  </r>
  <r>
    <x v="4"/>
    <s v="25-44"/>
    <x v="0"/>
    <s v="F"/>
    <s v="G00-G99"/>
    <n v="1"/>
    <x v="3"/>
  </r>
  <r>
    <x v="4"/>
    <s v="25-44"/>
    <x v="0"/>
    <s v="F"/>
    <s v="I00-I99"/>
    <n v="2"/>
    <x v="8"/>
  </r>
  <r>
    <x v="4"/>
    <s v="25-44"/>
    <x v="0"/>
    <s v="F"/>
    <s v="J00-J99"/>
    <n v="2"/>
    <x v="4"/>
  </r>
  <r>
    <x v="4"/>
    <s v="25-44"/>
    <x v="0"/>
    <s v="F"/>
    <s v="R00-R99"/>
    <n v="1"/>
    <x v="5"/>
  </r>
  <r>
    <x v="4"/>
    <s v="25-44"/>
    <x v="0"/>
    <s v="F"/>
    <s v="V01-Y98"/>
    <n v="9"/>
    <x v="6"/>
  </r>
  <r>
    <x v="4"/>
    <s v="25-44"/>
    <x v="0"/>
    <s v="M"/>
    <s v="A00-B99"/>
    <n v="1"/>
    <x v="0"/>
  </r>
  <r>
    <x v="4"/>
    <s v="25-44"/>
    <x v="0"/>
    <s v="M"/>
    <s v="C00-D48"/>
    <n v="7"/>
    <x v="1"/>
  </r>
  <r>
    <x v="4"/>
    <s v="25-44"/>
    <x v="0"/>
    <s v="M"/>
    <s v="E00-E90"/>
    <n v="1"/>
    <x v="2"/>
  </r>
  <r>
    <x v="4"/>
    <s v="25-44"/>
    <x v="0"/>
    <s v="M"/>
    <s v="I00-I99"/>
    <n v="6"/>
    <x v="8"/>
  </r>
  <r>
    <x v="4"/>
    <s v="25-44"/>
    <x v="0"/>
    <s v="M"/>
    <s v="J00-J99"/>
    <n v="3"/>
    <x v="4"/>
  </r>
  <r>
    <x v="4"/>
    <s v="25-44"/>
    <x v="0"/>
    <s v="M"/>
    <s v="K00-K93"/>
    <n v="4"/>
    <x v="9"/>
  </r>
  <r>
    <x v="4"/>
    <s v="25-44"/>
    <x v="0"/>
    <s v="M"/>
    <s v="R00-R99"/>
    <n v="7"/>
    <x v="5"/>
  </r>
  <r>
    <x v="4"/>
    <s v="25-44"/>
    <x v="0"/>
    <s v="M"/>
    <s v="V01-Y98"/>
    <n v="17"/>
    <x v="6"/>
  </r>
  <r>
    <x v="4"/>
    <s v="45-64"/>
    <x v="0"/>
    <s v="F"/>
    <s v="A00-B99"/>
    <n v="5"/>
    <x v="0"/>
  </r>
  <r>
    <x v="4"/>
    <s v="45-64"/>
    <x v="0"/>
    <s v="F"/>
    <s v="C00-D48"/>
    <n v="89"/>
    <x v="1"/>
  </r>
  <r>
    <x v="4"/>
    <s v="45-64"/>
    <x v="0"/>
    <s v="F"/>
    <s v="D50-D89"/>
    <n v="1"/>
    <x v="5"/>
  </r>
  <r>
    <x v="4"/>
    <s v="45-64"/>
    <x v="0"/>
    <s v="F"/>
    <s v="E00-E90"/>
    <n v="5"/>
    <x v="2"/>
  </r>
  <r>
    <x v="4"/>
    <s v="45-64"/>
    <x v="0"/>
    <s v="F"/>
    <s v="F00-F99"/>
    <n v="6"/>
    <x v="10"/>
  </r>
  <r>
    <x v="4"/>
    <s v="45-64"/>
    <x v="0"/>
    <s v="F"/>
    <s v="G00-G99"/>
    <n v="3"/>
    <x v="3"/>
  </r>
  <r>
    <x v="4"/>
    <s v="45-64"/>
    <x v="0"/>
    <s v="F"/>
    <s v="I00-I99"/>
    <n v="23"/>
    <x v="8"/>
  </r>
  <r>
    <x v="4"/>
    <s v="45-64"/>
    <x v="0"/>
    <s v="F"/>
    <s v="J00-J99"/>
    <n v="13"/>
    <x v="4"/>
  </r>
  <r>
    <x v="4"/>
    <s v="45-64"/>
    <x v="0"/>
    <s v="F"/>
    <s v="K00-K93"/>
    <n v="9"/>
    <x v="9"/>
  </r>
  <r>
    <x v="4"/>
    <s v="45-64"/>
    <x v="0"/>
    <s v="F"/>
    <s v="M00-M99"/>
    <n v="2"/>
    <x v="5"/>
  </r>
  <r>
    <x v="4"/>
    <s v="45-64"/>
    <x v="0"/>
    <s v="F"/>
    <s v="R00-R99"/>
    <n v="8"/>
    <x v="5"/>
  </r>
  <r>
    <x v="4"/>
    <s v="45-64"/>
    <x v="0"/>
    <s v="F"/>
    <s v="V01-Y98"/>
    <n v="21"/>
    <x v="6"/>
  </r>
  <r>
    <x v="4"/>
    <s v="45-64"/>
    <x v="0"/>
    <s v="M"/>
    <s v="A00-B99"/>
    <n v="11"/>
    <x v="0"/>
  </r>
  <r>
    <x v="4"/>
    <s v="45-64"/>
    <x v="0"/>
    <s v="M"/>
    <s v="C00-D48"/>
    <n v="119"/>
    <x v="1"/>
  </r>
  <r>
    <x v="4"/>
    <s v="45-64"/>
    <x v="0"/>
    <s v="M"/>
    <s v="D50-D89"/>
    <n v="1"/>
    <x v="5"/>
  </r>
  <r>
    <x v="4"/>
    <s v="45-64"/>
    <x v="0"/>
    <s v="M"/>
    <s v="E00-E90"/>
    <n v="7"/>
    <x v="2"/>
  </r>
  <r>
    <x v="4"/>
    <s v="45-64"/>
    <x v="0"/>
    <s v="M"/>
    <s v="F00-F99"/>
    <n v="9"/>
    <x v="10"/>
  </r>
  <r>
    <x v="4"/>
    <s v="45-64"/>
    <x v="0"/>
    <s v="M"/>
    <s v="G00-G99"/>
    <n v="7"/>
    <x v="3"/>
  </r>
  <r>
    <x v="4"/>
    <s v="45-64"/>
    <x v="0"/>
    <s v="M"/>
    <s v="I00-I99"/>
    <n v="56"/>
    <x v="8"/>
  </r>
  <r>
    <x v="4"/>
    <s v="45-64"/>
    <x v="0"/>
    <s v="M"/>
    <s v="J00-J99"/>
    <n v="23"/>
    <x v="4"/>
  </r>
  <r>
    <x v="4"/>
    <s v="45-64"/>
    <x v="0"/>
    <s v="M"/>
    <s v="K00-K93"/>
    <n v="28"/>
    <x v="9"/>
  </r>
  <r>
    <x v="4"/>
    <s v="45-64"/>
    <x v="0"/>
    <s v="M"/>
    <s v="N00-N99"/>
    <n v="3"/>
    <x v="11"/>
  </r>
  <r>
    <x v="4"/>
    <s v="45-64"/>
    <x v="0"/>
    <s v="M"/>
    <s v="Q00-Q99"/>
    <n v="1"/>
    <x v="5"/>
  </r>
  <r>
    <x v="4"/>
    <s v="45-64"/>
    <x v="0"/>
    <s v="M"/>
    <s v="R00-R99"/>
    <n v="19"/>
    <x v="5"/>
  </r>
  <r>
    <x v="4"/>
    <s v="45-64"/>
    <x v="0"/>
    <s v="M"/>
    <s v="V01-Y98"/>
    <n v="32"/>
    <x v="6"/>
  </r>
  <r>
    <x v="4"/>
    <s v="65-74"/>
    <x v="1"/>
    <s v="F"/>
    <s v="A00-B99"/>
    <n v="3"/>
    <x v="0"/>
  </r>
  <r>
    <x v="4"/>
    <s v="65-74"/>
    <x v="1"/>
    <s v="F"/>
    <s v="C00-D48"/>
    <n v="75"/>
    <x v="1"/>
  </r>
  <r>
    <x v="4"/>
    <s v="65-74"/>
    <x v="1"/>
    <s v="F"/>
    <s v="E00-E90"/>
    <n v="3"/>
    <x v="2"/>
  </r>
  <r>
    <x v="4"/>
    <s v="65-74"/>
    <x v="1"/>
    <s v="F"/>
    <s v="F00-F99"/>
    <n v="3"/>
    <x v="10"/>
  </r>
  <r>
    <x v="4"/>
    <s v="65-74"/>
    <x v="1"/>
    <s v="F"/>
    <s v="G00-G99"/>
    <n v="5"/>
    <x v="3"/>
  </r>
  <r>
    <x v="4"/>
    <s v="65-74"/>
    <x v="1"/>
    <s v="F"/>
    <s v="I00-I99"/>
    <n v="41"/>
    <x v="8"/>
  </r>
  <r>
    <x v="4"/>
    <s v="65-74"/>
    <x v="1"/>
    <s v="F"/>
    <s v="J00-J99"/>
    <n v="20"/>
    <x v="4"/>
  </r>
  <r>
    <x v="4"/>
    <s v="65-74"/>
    <x v="1"/>
    <s v="F"/>
    <s v="K00-K93"/>
    <n v="11"/>
    <x v="9"/>
  </r>
  <r>
    <x v="4"/>
    <s v="65-74"/>
    <x v="1"/>
    <s v="F"/>
    <s v="M00-M99"/>
    <n v="2"/>
    <x v="5"/>
  </r>
  <r>
    <x v="4"/>
    <s v="65-74"/>
    <x v="1"/>
    <s v="F"/>
    <s v="N00-N99"/>
    <n v="1"/>
    <x v="11"/>
  </r>
  <r>
    <x v="4"/>
    <s v="65-74"/>
    <x v="1"/>
    <s v="F"/>
    <s v="Q00-Q99"/>
    <n v="2"/>
    <x v="5"/>
  </r>
  <r>
    <x v="4"/>
    <s v="65-74"/>
    <x v="1"/>
    <s v="F"/>
    <s v="R00-R99"/>
    <n v="7"/>
    <x v="5"/>
  </r>
  <r>
    <x v="4"/>
    <s v="65-74"/>
    <x v="1"/>
    <s v="F"/>
    <s v="V01-Y98"/>
    <n v="12"/>
    <x v="6"/>
  </r>
  <r>
    <x v="4"/>
    <s v="65-74"/>
    <x v="1"/>
    <s v="M"/>
    <s v="A00-B99"/>
    <n v="3"/>
    <x v="0"/>
  </r>
  <r>
    <x v="4"/>
    <s v="65-74"/>
    <x v="1"/>
    <s v="M"/>
    <s v="C00-D48"/>
    <n v="99"/>
    <x v="1"/>
  </r>
  <r>
    <x v="4"/>
    <s v="65-74"/>
    <x v="1"/>
    <s v="M"/>
    <s v="D50-D89"/>
    <n v="2"/>
    <x v="5"/>
  </r>
  <r>
    <x v="4"/>
    <s v="65-74"/>
    <x v="1"/>
    <s v="M"/>
    <s v="E00-E90"/>
    <n v="10"/>
    <x v="2"/>
  </r>
  <r>
    <x v="4"/>
    <s v="65-74"/>
    <x v="1"/>
    <s v="M"/>
    <s v="F00-F99"/>
    <n v="4"/>
    <x v="10"/>
  </r>
  <r>
    <x v="4"/>
    <s v="65-74"/>
    <x v="1"/>
    <s v="M"/>
    <s v="G00-G99"/>
    <n v="11"/>
    <x v="3"/>
  </r>
  <r>
    <x v="4"/>
    <s v="65-74"/>
    <x v="1"/>
    <s v="M"/>
    <s v="I00-I99"/>
    <n v="66"/>
    <x v="8"/>
  </r>
  <r>
    <x v="4"/>
    <s v="65-74"/>
    <x v="1"/>
    <s v="M"/>
    <s v="J00-J99"/>
    <n v="32"/>
    <x v="4"/>
  </r>
  <r>
    <x v="4"/>
    <s v="65-74"/>
    <x v="1"/>
    <s v="M"/>
    <s v="K00-K93"/>
    <n v="13"/>
    <x v="9"/>
  </r>
  <r>
    <x v="4"/>
    <s v="65-74"/>
    <x v="1"/>
    <s v="M"/>
    <s v="L00-L99"/>
    <n v="1"/>
    <x v="5"/>
  </r>
  <r>
    <x v="4"/>
    <s v="65-74"/>
    <x v="1"/>
    <s v="M"/>
    <s v="N00-N99"/>
    <n v="9"/>
    <x v="11"/>
  </r>
  <r>
    <x v="4"/>
    <s v="65-74"/>
    <x v="1"/>
    <s v="M"/>
    <s v="R00-R99"/>
    <n v="19"/>
    <x v="5"/>
  </r>
  <r>
    <x v="4"/>
    <s v="65-74"/>
    <x v="1"/>
    <s v="M"/>
    <s v="V01-Y98"/>
    <n v="15"/>
    <x v="6"/>
  </r>
  <r>
    <x v="4"/>
    <s v="75-84"/>
    <x v="1"/>
    <s v="F"/>
    <s v="A00-B99"/>
    <n v="11"/>
    <x v="0"/>
  </r>
  <r>
    <x v="4"/>
    <s v="75-84"/>
    <x v="1"/>
    <s v="F"/>
    <s v="C00-D48"/>
    <n v="96"/>
    <x v="1"/>
  </r>
  <r>
    <x v="4"/>
    <s v="75-84"/>
    <x v="1"/>
    <s v="F"/>
    <s v="D50-D89"/>
    <n v="4"/>
    <x v="5"/>
  </r>
  <r>
    <x v="4"/>
    <s v="75-84"/>
    <x v="1"/>
    <s v="F"/>
    <s v="E00-E90"/>
    <n v="17"/>
    <x v="2"/>
  </r>
  <r>
    <x v="4"/>
    <s v="75-84"/>
    <x v="1"/>
    <s v="F"/>
    <s v="F00-F99"/>
    <n v="10"/>
    <x v="10"/>
  </r>
  <r>
    <x v="4"/>
    <s v="75-84"/>
    <x v="1"/>
    <s v="F"/>
    <s v="G00-G99"/>
    <n v="38"/>
    <x v="3"/>
  </r>
  <r>
    <x v="4"/>
    <s v="75-84"/>
    <x v="1"/>
    <s v="F"/>
    <s v="I00-I99"/>
    <n v="154"/>
    <x v="8"/>
  </r>
  <r>
    <x v="4"/>
    <s v="75-84"/>
    <x v="1"/>
    <s v="F"/>
    <s v="J00-J99"/>
    <n v="50"/>
    <x v="4"/>
  </r>
  <r>
    <x v="4"/>
    <s v="75-84"/>
    <x v="1"/>
    <s v="F"/>
    <s v="K00-K93"/>
    <n v="19"/>
    <x v="9"/>
  </r>
  <r>
    <x v="4"/>
    <s v="75-84"/>
    <x v="1"/>
    <s v="F"/>
    <s v="L00-L99"/>
    <n v="2"/>
    <x v="5"/>
  </r>
  <r>
    <x v="4"/>
    <s v="75-84"/>
    <x v="1"/>
    <s v="F"/>
    <s v="M00-M99"/>
    <n v="1"/>
    <x v="5"/>
  </r>
  <r>
    <x v="4"/>
    <s v="75-84"/>
    <x v="1"/>
    <s v="F"/>
    <s v="N00-N99"/>
    <n v="16"/>
    <x v="11"/>
  </r>
  <r>
    <x v="4"/>
    <s v="75-84"/>
    <x v="1"/>
    <s v="F"/>
    <s v="R00-R99"/>
    <n v="15"/>
    <x v="5"/>
  </r>
  <r>
    <x v="4"/>
    <s v="75-84"/>
    <x v="1"/>
    <s v="F"/>
    <s v="V01-Y98"/>
    <n v="21"/>
    <x v="6"/>
  </r>
  <r>
    <x v="4"/>
    <s v="75-84"/>
    <x v="1"/>
    <s v="M"/>
    <s v="A00-B99"/>
    <n v="15"/>
    <x v="0"/>
  </r>
  <r>
    <x v="4"/>
    <s v="75-84"/>
    <x v="1"/>
    <s v="M"/>
    <s v="C00-D48"/>
    <n v="114"/>
    <x v="1"/>
  </r>
  <r>
    <x v="4"/>
    <s v="75-84"/>
    <x v="1"/>
    <s v="M"/>
    <s v="D50-D89"/>
    <n v="2"/>
    <x v="5"/>
  </r>
  <r>
    <x v="4"/>
    <s v="75-84"/>
    <x v="1"/>
    <s v="M"/>
    <s v="E00-E90"/>
    <n v="17"/>
    <x v="2"/>
  </r>
  <r>
    <x v="4"/>
    <s v="75-84"/>
    <x v="1"/>
    <s v="M"/>
    <s v="F00-F99"/>
    <n v="12"/>
    <x v="10"/>
  </r>
  <r>
    <x v="4"/>
    <s v="75-84"/>
    <x v="1"/>
    <s v="M"/>
    <s v="G00-G99"/>
    <n v="22"/>
    <x v="3"/>
  </r>
  <r>
    <x v="4"/>
    <s v="75-84"/>
    <x v="1"/>
    <s v="M"/>
    <s v="I00-I99"/>
    <n v="126"/>
    <x v="8"/>
  </r>
  <r>
    <x v="4"/>
    <s v="75-84"/>
    <x v="1"/>
    <s v="M"/>
    <s v="J00-J99"/>
    <n v="57"/>
    <x v="4"/>
  </r>
  <r>
    <x v="4"/>
    <s v="75-84"/>
    <x v="1"/>
    <s v="M"/>
    <s v="K00-K93"/>
    <n v="14"/>
    <x v="9"/>
  </r>
  <r>
    <x v="4"/>
    <s v="75-84"/>
    <x v="1"/>
    <s v="M"/>
    <s v="M00-M99"/>
    <n v="3"/>
    <x v="5"/>
  </r>
  <r>
    <x v="4"/>
    <s v="75-84"/>
    <x v="1"/>
    <s v="M"/>
    <s v="N00-N99"/>
    <n v="11"/>
    <x v="11"/>
  </r>
  <r>
    <x v="4"/>
    <s v="75-84"/>
    <x v="1"/>
    <s v="M"/>
    <s v="R00-R99"/>
    <n v="21"/>
    <x v="5"/>
  </r>
  <r>
    <x v="4"/>
    <s v="75-84"/>
    <x v="1"/>
    <s v="M"/>
    <s v="V01-Y98"/>
    <n v="18"/>
    <x v="6"/>
  </r>
  <r>
    <x v="4"/>
    <s v="85+"/>
    <x v="1"/>
    <s v="F"/>
    <s v="A00-B99"/>
    <n v="23"/>
    <x v="0"/>
  </r>
  <r>
    <x v="4"/>
    <s v="85+"/>
    <x v="1"/>
    <s v="F"/>
    <s v="C00-D48"/>
    <n v="88"/>
    <x v="1"/>
  </r>
  <r>
    <x v="4"/>
    <s v="85+"/>
    <x v="1"/>
    <s v="F"/>
    <s v="E00-E90"/>
    <n v="26"/>
    <x v="2"/>
  </r>
  <r>
    <x v="4"/>
    <s v="85+"/>
    <x v="1"/>
    <s v="F"/>
    <s v="F00-F99"/>
    <n v="19"/>
    <x v="10"/>
  </r>
  <r>
    <x v="4"/>
    <s v="85+"/>
    <x v="1"/>
    <s v="F"/>
    <s v="G00-G99"/>
    <n v="50"/>
    <x v="3"/>
  </r>
  <r>
    <x v="4"/>
    <s v="85+"/>
    <x v="1"/>
    <s v="F"/>
    <s v="I00-I99"/>
    <n v="286"/>
    <x v="8"/>
  </r>
  <r>
    <x v="4"/>
    <s v="85+"/>
    <x v="1"/>
    <s v="F"/>
    <s v="J00-J99"/>
    <n v="64"/>
    <x v="4"/>
  </r>
  <r>
    <x v="4"/>
    <s v="85+"/>
    <x v="1"/>
    <s v="F"/>
    <s v="K00-K93"/>
    <n v="35"/>
    <x v="9"/>
  </r>
  <r>
    <x v="4"/>
    <s v="85+"/>
    <x v="1"/>
    <s v="F"/>
    <s v="L00-L99"/>
    <n v="2"/>
    <x v="5"/>
  </r>
  <r>
    <x v="4"/>
    <s v="85+"/>
    <x v="1"/>
    <s v="F"/>
    <s v="M00-M99"/>
    <n v="6"/>
    <x v="5"/>
  </r>
  <r>
    <x v="4"/>
    <s v="85+"/>
    <x v="1"/>
    <s v="F"/>
    <s v="N00-N99"/>
    <n v="31"/>
    <x v="11"/>
  </r>
  <r>
    <x v="4"/>
    <s v="85+"/>
    <x v="1"/>
    <s v="F"/>
    <s v="R00-R99"/>
    <n v="57"/>
    <x v="5"/>
  </r>
  <r>
    <x v="4"/>
    <s v="85+"/>
    <x v="1"/>
    <s v="F"/>
    <s v="V01-Y98"/>
    <n v="46"/>
    <x v="6"/>
  </r>
  <r>
    <x v="4"/>
    <s v="85+"/>
    <x v="1"/>
    <s v="M"/>
    <s v="A00-B99"/>
    <n v="14"/>
    <x v="0"/>
  </r>
  <r>
    <x v="4"/>
    <s v="85+"/>
    <x v="1"/>
    <s v="M"/>
    <s v="C00-D48"/>
    <n v="67"/>
    <x v="1"/>
  </r>
  <r>
    <x v="4"/>
    <s v="85+"/>
    <x v="1"/>
    <s v="M"/>
    <s v="D50-D89"/>
    <n v="2"/>
    <x v="5"/>
  </r>
  <r>
    <x v="4"/>
    <s v="85+"/>
    <x v="1"/>
    <s v="M"/>
    <s v="E00-E90"/>
    <n v="13"/>
    <x v="2"/>
  </r>
  <r>
    <x v="4"/>
    <s v="85+"/>
    <x v="1"/>
    <s v="M"/>
    <s v="F00-F99"/>
    <n v="12"/>
    <x v="10"/>
  </r>
  <r>
    <x v="4"/>
    <s v="85+"/>
    <x v="1"/>
    <s v="M"/>
    <s v="G00-G99"/>
    <n v="18"/>
    <x v="3"/>
  </r>
  <r>
    <x v="4"/>
    <s v="85+"/>
    <x v="1"/>
    <s v="M"/>
    <s v="I00-I99"/>
    <n v="130"/>
    <x v="8"/>
  </r>
  <r>
    <x v="4"/>
    <s v="85+"/>
    <x v="1"/>
    <s v="M"/>
    <s v="J00-J99"/>
    <n v="65"/>
    <x v="4"/>
  </r>
  <r>
    <x v="4"/>
    <s v="85+"/>
    <x v="1"/>
    <s v="M"/>
    <s v="K00-K93"/>
    <n v="11"/>
    <x v="9"/>
  </r>
  <r>
    <x v="4"/>
    <s v="85+"/>
    <x v="1"/>
    <s v="M"/>
    <s v="L00-L99"/>
    <n v="3"/>
    <x v="5"/>
  </r>
  <r>
    <x v="4"/>
    <s v="85+"/>
    <x v="1"/>
    <s v="M"/>
    <s v="N00-N99"/>
    <n v="5"/>
    <x v="11"/>
  </r>
  <r>
    <x v="4"/>
    <s v="85+"/>
    <x v="1"/>
    <s v="M"/>
    <s v="R00-R99"/>
    <n v="20"/>
    <x v="5"/>
  </r>
  <r>
    <x v="4"/>
    <s v="85+"/>
    <x v="1"/>
    <s v="M"/>
    <s v="V01-Y98"/>
    <n v="12"/>
    <x v="6"/>
  </r>
  <r>
    <x v="5"/>
    <s v="0-24"/>
    <x v="0"/>
    <s v="F"/>
    <s v="G00-G99"/>
    <n v="1"/>
    <x v="3"/>
  </r>
  <r>
    <x v="5"/>
    <s v="0-24"/>
    <x v="0"/>
    <s v="F"/>
    <s v="P00-P96"/>
    <n v="5"/>
    <x v="5"/>
  </r>
  <r>
    <x v="5"/>
    <s v="0-24"/>
    <x v="0"/>
    <s v="F"/>
    <s v="Q00-Q99"/>
    <n v="3"/>
    <x v="5"/>
  </r>
  <r>
    <x v="5"/>
    <s v="0-24"/>
    <x v="0"/>
    <s v="F"/>
    <s v="R00-R99"/>
    <n v="1"/>
    <x v="5"/>
  </r>
  <r>
    <x v="5"/>
    <s v="0-24"/>
    <x v="0"/>
    <s v="F"/>
    <s v="V01-Y98"/>
    <n v="1"/>
    <x v="6"/>
  </r>
  <r>
    <x v="5"/>
    <s v="0-24"/>
    <x v="0"/>
    <s v="M"/>
    <s v="A00-B99"/>
    <n v="1"/>
    <x v="0"/>
  </r>
  <r>
    <x v="5"/>
    <s v="0-24"/>
    <x v="0"/>
    <s v="M"/>
    <s v="C00-D48"/>
    <n v="1"/>
    <x v="1"/>
  </r>
  <r>
    <x v="5"/>
    <s v="0-24"/>
    <x v="0"/>
    <s v="M"/>
    <s v="P00-P96"/>
    <n v="5"/>
    <x v="5"/>
  </r>
  <r>
    <x v="5"/>
    <s v="0-24"/>
    <x v="0"/>
    <s v="M"/>
    <s v="Q00-Q99"/>
    <n v="5"/>
    <x v="5"/>
  </r>
  <r>
    <x v="5"/>
    <s v="0-24"/>
    <x v="0"/>
    <s v="M"/>
    <s v="R00-R99"/>
    <n v="5"/>
    <x v="5"/>
  </r>
  <r>
    <x v="5"/>
    <s v="0-24"/>
    <x v="0"/>
    <s v="M"/>
    <s v="V01-Y98"/>
    <n v="6"/>
    <x v="6"/>
  </r>
  <r>
    <x v="5"/>
    <s v="25-44"/>
    <x v="0"/>
    <s v="F"/>
    <s v="C00-D48"/>
    <n v="5"/>
    <x v="1"/>
  </r>
  <r>
    <x v="5"/>
    <s v="25-44"/>
    <x v="0"/>
    <s v="F"/>
    <s v="G00-G99"/>
    <n v="1"/>
    <x v="3"/>
  </r>
  <r>
    <x v="5"/>
    <s v="25-44"/>
    <x v="0"/>
    <s v="F"/>
    <s v="I00-I99"/>
    <n v="1"/>
    <x v="8"/>
  </r>
  <r>
    <x v="5"/>
    <s v="25-44"/>
    <x v="0"/>
    <s v="F"/>
    <s v="J00-J99"/>
    <n v="1"/>
    <x v="4"/>
  </r>
  <r>
    <x v="5"/>
    <s v="25-44"/>
    <x v="0"/>
    <s v="F"/>
    <s v="K00-K93"/>
    <n v="2"/>
    <x v="9"/>
  </r>
  <r>
    <x v="5"/>
    <s v="25-44"/>
    <x v="0"/>
    <s v="F"/>
    <s v="R00-R99"/>
    <n v="1"/>
    <x v="5"/>
  </r>
  <r>
    <x v="5"/>
    <s v="25-44"/>
    <x v="0"/>
    <s v="F"/>
    <s v="V01-Y98"/>
    <n v="10"/>
    <x v="6"/>
  </r>
  <r>
    <x v="5"/>
    <s v="25-44"/>
    <x v="0"/>
    <s v="M"/>
    <s v="A00-B99"/>
    <n v="2"/>
    <x v="0"/>
  </r>
  <r>
    <x v="5"/>
    <s v="25-44"/>
    <x v="0"/>
    <s v="M"/>
    <s v="C00-D48"/>
    <n v="6"/>
    <x v="1"/>
  </r>
  <r>
    <x v="5"/>
    <s v="25-44"/>
    <x v="0"/>
    <s v="M"/>
    <s v="D50-D89"/>
    <n v="1"/>
    <x v="5"/>
  </r>
  <r>
    <x v="5"/>
    <s v="25-44"/>
    <x v="0"/>
    <s v="M"/>
    <s v="E00-E90"/>
    <n v="3"/>
    <x v="2"/>
  </r>
  <r>
    <x v="5"/>
    <s v="25-44"/>
    <x v="0"/>
    <s v="M"/>
    <s v="F00-F99"/>
    <n v="3"/>
    <x v="10"/>
  </r>
  <r>
    <x v="5"/>
    <s v="25-44"/>
    <x v="0"/>
    <s v="M"/>
    <s v="G00-G99"/>
    <n v="1"/>
    <x v="3"/>
  </r>
  <r>
    <x v="5"/>
    <s v="25-44"/>
    <x v="0"/>
    <s v="M"/>
    <s v="I00-I99"/>
    <n v="4"/>
    <x v="8"/>
  </r>
  <r>
    <x v="5"/>
    <s v="25-44"/>
    <x v="0"/>
    <s v="M"/>
    <s v="J00-J99"/>
    <n v="2"/>
    <x v="4"/>
  </r>
  <r>
    <x v="5"/>
    <s v="25-44"/>
    <x v="0"/>
    <s v="M"/>
    <s v="K00-K93"/>
    <n v="4"/>
    <x v="9"/>
  </r>
  <r>
    <x v="5"/>
    <s v="25-44"/>
    <x v="0"/>
    <s v="M"/>
    <s v="R00-R99"/>
    <n v="5"/>
    <x v="5"/>
  </r>
  <r>
    <x v="5"/>
    <s v="25-44"/>
    <x v="0"/>
    <s v="M"/>
    <s v="V01-Y98"/>
    <n v="27"/>
    <x v="6"/>
  </r>
  <r>
    <x v="5"/>
    <s v="45-64"/>
    <x v="0"/>
    <s v="F"/>
    <s v="A00-B99"/>
    <n v="4"/>
    <x v="0"/>
  </r>
  <r>
    <x v="5"/>
    <s v="45-64"/>
    <x v="0"/>
    <s v="F"/>
    <s v="C00-D48"/>
    <n v="74"/>
    <x v="1"/>
  </r>
  <r>
    <x v="5"/>
    <s v="45-64"/>
    <x v="0"/>
    <s v="F"/>
    <s v="E00-E90"/>
    <n v="4"/>
    <x v="2"/>
  </r>
  <r>
    <x v="5"/>
    <s v="45-64"/>
    <x v="0"/>
    <s v="F"/>
    <s v="F00-F99"/>
    <n v="4"/>
    <x v="10"/>
  </r>
  <r>
    <x v="5"/>
    <s v="45-64"/>
    <x v="0"/>
    <s v="F"/>
    <s v="G00-G99"/>
    <n v="3"/>
    <x v="3"/>
  </r>
  <r>
    <x v="5"/>
    <s v="45-64"/>
    <x v="0"/>
    <s v="F"/>
    <s v="I00-I99"/>
    <n v="27"/>
    <x v="8"/>
  </r>
  <r>
    <x v="5"/>
    <s v="45-64"/>
    <x v="0"/>
    <s v="F"/>
    <s v="J00-J99"/>
    <n v="12"/>
    <x v="4"/>
  </r>
  <r>
    <x v="5"/>
    <s v="45-64"/>
    <x v="0"/>
    <s v="F"/>
    <s v="K00-K93"/>
    <n v="12"/>
    <x v="9"/>
  </r>
  <r>
    <x v="5"/>
    <s v="45-64"/>
    <x v="0"/>
    <s v="F"/>
    <s v="M00-M99"/>
    <n v="1"/>
    <x v="5"/>
  </r>
  <r>
    <x v="5"/>
    <s v="45-64"/>
    <x v="0"/>
    <s v="F"/>
    <s v="N00-N99"/>
    <n v="2"/>
    <x v="11"/>
  </r>
  <r>
    <x v="5"/>
    <s v="45-64"/>
    <x v="0"/>
    <s v="F"/>
    <s v="Q00-Q99"/>
    <n v="1"/>
    <x v="5"/>
  </r>
  <r>
    <x v="5"/>
    <s v="45-64"/>
    <x v="0"/>
    <s v="F"/>
    <s v="R00-R99"/>
    <n v="6"/>
    <x v="5"/>
  </r>
  <r>
    <x v="5"/>
    <s v="45-64"/>
    <x v="0"/>
    <s v="F"/>
    <s v="V01-Y98"/>
    <n v="19"/>
    <x v="6"/>
  </r>
  <r>
    <x v="5"/>
    <s v="45-64"/>
    <x v="0"/>
    <s v="M"/>
    <s v="A00-B99"/>
    <n v="5"/>
    <x v="0"/>
  </r>
  <r>
    <x v="5"/>
    <s v="45-64"/>
    <x v="0"/>
    <s v="M"/>
    <s v="C00-D48"/>
    <n v="106"/>
    <x v="1"/>
  </r>
  <r>
    <x v="5"/>
    <s v="45-64"/>
    <x v="0"/>
    <s v="M"/>
    <s v="E00-E90"/>
    <n v="8"/>
    <x v="2"/>
  </r>
  <r>
    <x v="5"/>
    <s v="45-64"/>
    <x v="0"/>
    <s v="M"/>
    <s v="F00-F99"/>
    <n v="14"/>
    <x v="10"/>
  </r>
  <r>
    <x v="5"/>
    <s v="45-64"/>
    <x v="0"/>
    <s v="M"/>
    <s v="G00-G99"/>
    <n v="4"/>
    <x v="3"/>
  </r>
  <r>
    <x v="5"/>
    <s v="45-64"/>
    <x v="0"/>
    <s v="M"/>
    <s v="I00-I99"/>
    <n v="62"/>
    <x v="8"/>
  </r>
  <r>
    <x v="5"/>
    <s v="45-64"/>
    <x v="0"/>
    <s v="M"/>
    <s v="J00-J99"/>
    <n v="16"/>
    <x v="4"/>
  </r>
  <r>
    <x v="5"/>
    <s v="45-64"/>
    <x v="0"/>
    <s v="M"/>
    <s v="K00-K93"/>
    <n v="29"/>
    <x v="9"/>
  </r>
  <r>
    <x v="5"/>
    <s v="45-64"/>
    <x v="0"/>
    <s v="M"/>
    <s v="M00-M99"/>
    <n v="2"/>
    <x v="5"/>
  </r>
  <r>
    <x v="5"/>
    <s v="45-64"/>
    <x v="0"/>
    <s v="M"/>
    <s v="N00-N99"/>
    <n v="3"/>
    <x v="11"/>
  </r>
  <r>
    <x v="5"/>
    <s v="45-64"/>
    <x v="0"/>
    <s v="M"/>
    <s v="R00-R99"/>
    <n v="12"/>
    <x v="5"/>
  </r>
  <r>
    <x v="5"/>
    <s v="45-64"/>
    <x v="0"/>
    <s v="M"/>
    <s v="V01-Y98"/>
    <n v="35"/>
    <x v="6"/>
  </r>
  <r>
    <x v="5"/>
    <s v="65-74"/>
    <x v="1"/>
    <s v="F"/>
    <s v="A00-B99"/>
    <n v="2"/>
    <x v="0"/>
  </r>
  <r>
    <x v="5"/>
    <s v="65-74"/>
    <x v="1"/>
    <s v="F"/>
    <s v="C00-D48"/>
    <n v="80"/>
    <x v="1"/>
  </r>
  <r>
    <x v="5"/>
    <s v="65-74"/>
    <x v="1"/>
    <s v="F"/>
    <s v="D50-D89"/>
    <n v="1"/>
    <x v="5"/>
  </r>
  <r>
    <x v="5"/>
    <s v="65-74"/>
    <x v="1"/>
    <s v="F"/>
    <s v="E00-E90"/>
    <n v="9"/>
    <x v="2"/>
  </r>
  <r>
    <x v="5"/>
    <s v="65-74"/>
    <x v="1"/>
    <s v="F"/>
    <s v="F00-F99"/>
    <n v="3"/>
    <x v="10"/>
  </r>
  <r>
    <x v="5"/>
    <s v="65-74"/>
    <x v="1"/>
    <s v="F"/>
    <s v="G00-G99"/>
    <n v="10"/>
    <x v="3"/>
  </r>
  <r>
    <x v="5"/>
    <s v="65-74"/>
    <x v="1"/>
    <s v="F"/>
    <s v="I00-I99"/>
    <n v="45"/>
    <x v="8"/>
  </r>
  <r>
    <x v="5"/>
    <s v="65-74"/>
    <x v="1"/>
    <s v="F"/>
    <s v="J00-J99"/>
    <n v="13"/>
    <x v="4"/>
  </r>
  <r>
    <x v="5"/>
    <s v="65-74"/>
    <x v="1"/>
    <s v="F"/>
    <s v="K00-K93"/>
    <n v="6"/>
    <x v="9"/>
  </r>
  <r>
    <x v="5"/>
    <s v="65-74"/>
    <x v="1"/>
    <s v="F"/>
    <s v="L00-L99"/>
    <n v="1"/>
    <x v="5"/>
  </r>
  <r>
    <x v="5"/>
    <s v="65-74"/>
    <x v="1"/>
    <s v="F"/>
    <s v="M00-M99"/>
    <n v="1"/>
    <x v="5"/>
  </r>
  <r>
    <x v="5"/>
    <s v="65-74"/>
    <x v="1"/>
    <s v="F"/>
    <s v="N00-N99"/>
    <n v="5"/>
    <x v="11"/>
  </r>
  <r>
    <x v="5"/>
    <s v="65-74"/>
    <x v="1"/>
    <s v="F"/>
    <s v="Q00-Q99"/>
    <n v="2"/>
    <x v="5"/>
  </r>
  <r>
    <x v="5"/>
    <s v="65-74"/>
    <x v="1"/>
    <s v="F"/>
    <s v="R00-R99"/>
    <n v="6"/>
    <x v="5"/>
  </r>
  <r>
    <x v="5"/>
    <s v="65-74"/>
    <x v="1"/>
    <s v="F"/>
    <s v="V01-Y98"/>
    <n v="6"/>
    <x v="6"/>
  </r>
  <r>
    <x v="5"/>
    <s v="65-74"/>
    <x v="1"/>
    <s v="M"/>
    <s v="A00-B99"/>
    <n v="8"/>
    <x v="0"/>
  </r>
  <r>
    <x v="5"/>
    <s v="65-74"/>
    <x v="1"/>
    <s v="M"/>
    <s v="C00-D48"/>
    <n v="115"/>
    <x v="1"/>
  </r>
  <r>
    <x v="5"/>
    <s v="65-74"/>
    <x v="1"/>
    <s v="M"/>
    <s v="D50-D89"/>
    <n v="2"/>
    <x v="5"/>
  </r>
  <r>
    <x v="5"/>
    <s v="65-74"/>
    <x v="1"/>
    <s v="M"/>
    <s v="E00-E90"/>
    <n v="6"/>
    <x v="2"/>
  </r>
  <r>
    <x v="5"/>
    <s v="65-74"/>
    <x v="1"/>
    <s v="M"/>
    <s v="F00-F99"/>
    <n v="5"/>
    <x v="10"/>
  </r>
  <r>
    <x v="5"/>
    <s v="65-74"/>
    <x v="1"/>
    <s v="M"/>
    <s v="G00-G99"/>
    <n v="8"/>
    <x v="3"/>
  </r>
  <r>
    <x v="5"/>
    <s v="65-74"/>
    <x v="1"/>
    <s v="M"/>
    <s v="I00-I99"/>
    <n v="68"/>
    <x v="8"/>
  </r>
  <r>
    <x v="5"/>
    <s v="65-74"/>
    <x v="1"/>
    <s v="M"/>
    <s v="J00-J99"/>
    <n v="29"/>
    <x v="4"/>
  </r>
  <r>
    <x v="5"/>
    <s v="65-74"/>
    <x v="1"/>
    <s v="M"/>
    <s v="K00-K93"/>
    <n v="14"/>
    <x v="9"/>
  </r>
  <r>
    <x v="5"/>
    <s v="65-74"/>
    <x v="1"/>
    <s v="M"/>
    <s v="M00-M99"/>
    <n v="1"/>
    <x v="5"/>
  </r>
  <r>
    <x v="5"/>
    <s v="65-74"/>
    <x v="1"/>
    <s v="M"/>
    <s v="N00-N99"/>
    <n v="4"/>
    <x v="11"/>
  </r>
  <r>
    <x v="5"/>
    <s v="65-74"/>
    <x v="1"/>
    <s v="M"/>
    <s v="R00-R99"/>
    <n v="21"/>
    <x v="5"/>
  </r>
  <r>
    <x v="5"/>
    <s v="65-74"/>
    <x v="1"/>
    <s v="M"/>
    <s v="V01-Y98"/>
    <n v="16"/>
    <x v="6"/>
  </r>
  <r>
    <x v="5"/>
    <s v="75-84"/>
    <x v="1"/>
    <s v="F"/>
    <s v="A00-B99"/>
    <n v="18"/>
    <x v="0"/>
  </r>
  <r>
    <x v="5"/>
    <s v="75-84"/>
    <x v="1"/>
    <s v="F"/>
    <s v="C00-D48"/>
    <n v="105"/>
    <x v="1"/>
  </r>
  <r>
    <x v="5"/>
    <s v="75-84"/>
    <x v="1"/>
    <s v="F"/>
    <s v="D50-D89"/>
    <n v="4"/>
    <x v="5"/>
  </r>
  <r>
    <x v="5"/>
    <s v="75-84"/>
    <x v="1"/>
    <s v="F"/>
    <s v="E00-E90"/>
    <n v="15"/>
    <x v="2"/>
  </r>
  <r>
    <x v="5"/>
    <s v="75-84"/>
    <x v="1"/>
    <s v="F"/>
    <s v="F00-F99"/>
    <n v="14"/>
    <x v="10"/>
  </r>
  <r>
    <x v="5"/>
    <s v="75-84"/>
    <x v="1"/>
    <s v="F"/>
    <s v="G00-G99"/>
    <n v="33"/>
    <x v="3"/>
  </r>
  <r>
    <x v="5"/>
    <s v="75-84"/>
    <x v="1"/>
    <s v="F"/>
    <s v="I00-I99"/>
    <n v="111"/>
    <x v="8"/>
  </r>
  <r>
    <x v="5"/>
    <s v="75-84"/>
    <x v="1"/>
    <s v="F"/>
    <s v="J00-J99"/>
    <n v="43"/>
    <x v="4"/>
  </r>
  <r>
    <x v="5"/>
    <s v="75-84"/>
    <x v="1"/>
    <s v="F"/>
    <s v="K00-K93"/>
    <n v="14"/>
    <x v="9"/>
  </r>
  <r>
    <x v="5"/>
    <s v="75-84"/>
    <x v="1"/>
    <s v="F"/>
    <s v="L00-L99"/>
    <n v="2"/>
    <x v="5"/>
  </r>
  <r>
    <x v="5"/>
    <s v="75-84"/>
    <x v="1"/>
    <s v="F"/>
    <s v="M00-M99"/>
    <n v="3"/>
    <x v="5"/>
  </r>
  <r>
    <x v="5"/>
    <s v="75-84"/>
    <x v="1"/>
    <s v="F"/>
    <s v="N00-N99"/>
    <n v="16"/>
    <x v="11"/>
  </r>
  <r>
    <x v="5"/>
    <s v="75-84"/>
    <x v="1"/>
    <s v="F"/>
    <s v="R00-R99"/>
    <n v="16"/>
    <x v="5"/>
  </r>
  <r>
    <x v="5"/>
    <s v="75-84"/>
    <x v="1"/>
    <s v="F"/>
    <s v="V01-Y98"/>
    <n v="27"/>
    <x v="6"/>
  </r>
  <r>
    <x v="5"/>
    <s v="75-84"/>
    <x v="1"/>
    <s v="M"/>
    <s v="A00-B99"/>
    <n v="14"/>
    <x v="0"/>
  </r>
  <r>
    <x v="5"/>
    <s v="75-84"/>
    <x v="1"/>
    <s v="M"/>
    <s v="C00-D48"/>
    <n v="130"/>
    <x v="1"/>
  </r>
  <r>
    <x v="5"/>
    <s v="75-84"/>
    <x v="1"/>
    <s v="M"/>
    <s v="D50-D89"/>
    <n v="2"/>
    <x v="5"/>
  </r>
  <r>
    <x v="5"/>
    <s v="75-84"/>
    <x v="1"/>
    <s v="M"/>
    <s v="E00-E90"/>
    <n v="14"/>
    <x v="2"/>
  </r>
  <r>
    <x v="5"/>
    <s v="75-84"/>
    <x v="1"/>
    <s v="M"/>
    <s v="F00-F99"/>
    <n v="6"/>
    <x v="10"/>
  </r>
  <r>
    <x v="5"/>
    <s v="75-84"/>
    <x v="1"/>
    <s v="M"/>
    <s v="G00-G99"/>
    <n v="17"/>
    <x v="3"/>
  </r>
  <r>
    <x v="5"/>
    <s v="75-84"/>
    <x v="1"/>
    <s v="M"/>
    <s v="I00-I99"/>
    <n v="131"/>
    <x v="8"/>
  </r>
  <r>
    <x v="5"/>
    <s v="75-84"/>
    <x v="1"/>
    <s v="M"/>
    <s v="J00-J99"/>
    <n v="76"/>
    <x v="4"/>
  </r>
  <r>
    <x v="5"/>
    <s v="75-84"/>
    <x v="1"/>
    <s v="M"/>
    <s v="K00-K93"/>
    <n v="13"/>
    <x v="9"/>
  </r>
  <r>
    <x v="5"/>
    <s v="75-84"/>
    <x v="1"/>
    <s v="M"/>
    <s v="L00-L99"/>
    <n v="1"/>
    <x v="5"/>
  </r>
  <r>
    <x v="5"/>
    <s v="75-84"/>
    <x v="1"/>
    <s v="M"/>
    <s v="M00-M99"/>
    <n v="2"/>
    <x v="5"/>
  </r>
  <r>
    <x v="5"/>
    <s v="75-84"/>
    <x v="1"/>
    <s v="M"/>
    <s v="N00-N99"/>
    <n v="8"/>
    <x v="11"/>
  </r>
  <r>
    <x v="5"/>
    <s v="75-84"/>
    <x v="1"/>
    <s v="M"/>
    <s v="R00-R99"/>
    <n v="13"/>
    <x v="5"/>
  </r>
  <r>
    <x v="5"/>
    <s v="75-84"/>
    <x v="1"/>
    <s v="M"/>
    <s v="V01-Y98"/>
    <n v="22"/>
    <x v="6"/>
  </r>
  <r>
    <x v="5"/>
    <s v="85+"/>
    <x v="1"/>
    <s v="F"/>
    <s v="A00-B99"/>
    <n v="12"/>
    <x v="0"/>
  </r>
  <r>
    <x v="5"/>
    <s v="85+"/>
    <x v="1"/>
    <s v="F"/>
    <s v="C00-D48"/>
    <n v="75"/>
    <x v="1"/>
  </r>
  <r>
    <x v="5"/>
    <s v="85+"/>
    <x v="1"/>
    <s v="F"/>
    <s v="E00-E90"/>
    <n v="41"/>
    <x v="2"/>
  </r>
  <r>
    <x v="5"/>
    <s v="85+"/>
    <x v="1"/>
    <s v="F"/>
    <s v="F00-F99"/>
    <n v="28"/>
    <x v="10"/>
  </r>
  <r>
    <x v="5"/>
    <s v="85+"/>
    <x v="1"/>
    <s v="F"/>
    <s v="G00-G99"/>
    <n v="51"/>
    <x v="3"/>
  </r>
  <r>
    <x v="5"/>
    <s v="85+"/>
    <x v="1"/>
    <s v="F"/>
    <s v="I00-I99"/>
    <n v="250"/>
    <x v="8"/>
  </r>
  <r>
    <x v="5"/>
    <s v="85+"/>
    <x v="1"/>
    <s v="F"/>
    <s v="J00-J99"/>
    <n v="62"/>
    <x v="4"/>
  </r>
  <r>
    <x v="5"/>
    <s v="85+"/>
    <x v="1"/>
    <s v="F"/>
    <s v="K00-K93"/>
    <n v="31"/>
    <x v="9"/>
  </r>
  <r>
    <x v="5"/>
    <s v="85+"/>
    <x v="1"/>
    <s v="F"/>
    <s v="L00-L99"/>
    <n v="6"/>
    <x v="5"/>
  </r>
  <r>
    <x v="5"/>
    <s v="85+"/>
    <x v="1"/>
    <s v="F"/>
    <s v="M00-M99"/>
    <n v="9"/>
    <x v="5"/>
  </r>
  <r>
    <x v="5"/>
    <s v="85+"/>
    <x v="1"/>
    <s v="F"/>
    <s v="N00-N99"/>
    <n v="30"/>
    <x v="11"/>
  </r>
  <r>
    <x v="5"/>
    <s v="85+"/>
    <x v="1"/>
    <s v="F"/>
    <s v="R00-R99"/>
    <n v="49"/>
    <x v="5"/>
  </r>
  <r>
    <x v="5"/>
    <s v="85+"/>
    <x v="1"/>
    <s v="F"/>
    <s v="V01-Y98"/>
    <n v="34"/>
    <x v="6"/>
  </r>
  <r>
    <x v="5"/>
    <s v="85+"/>
    <x v="1"/>
    <s v="M"/>
    <s v="A00-B99"/>
    <n v="3"/>
    <x v="0"/>
  </r>
  <r>
    <x v="5"/>
    <s v="85+"/>
    <x v="1"/>
    <s v="M"/>
    <s v="C00-D48"/>
    <n v="68"/>
    <x v="1"/>
  </r>
  <r>
    <x v="5"/>
    <s v="85+"/>
    <x v="1"/>
    <s v="M"/>
    <s v="D50-D89"/>
    <n v="1"/>
    <x v="5"/>
  </r>
  <r>
    <x v="5"/>
    <s v="85+"/>
    <x v="1"/>
    <s v="M"/>
    <s v="E00-E90"/>
    <n v="10"/>
    <x v="2"/>
  </r>
  <r>
    <x v="5"/>
    <s v="85+"/>
    <x v="1"/>
    <s v="M"/>
    <s v="F00-F99"/>
    <n v="13"/>
    <x v="10"/>
  </r>
  <r>
    <x v="5"/>
    <s v="85+"/>
    <x v="1"/>
    <s v="M"/>
    <s v="G00-G99"/>
    <n v="23"/>
    <x v="3"/>
  </r>
  <r>
    <x v="5"/>
    <s v="85+"/>
    <x v="1"/>
    <s v="M"/>
    <s v="I00-I99"/>
    <n v="123"/>
    <x v="8"/>
  </r>
  <r>
    <x v="5"/>
    <s v="85+"/>
    <x v="1"/>
    <s v="M"/>
    <s v="J00-J99"/>
    <n v="50"/>
    <x v="4"/>
  </r>
  <r>
    <x v="5"/>
    <s v="85+"/>
    <x v="1"/>
    <s v="M"/>
    <s v="K00-K93"/>
    <n v="8"/>
    <x v="9"/>
  </r>
  <r>
    <x v="5"/>
    <s v="85+"/>
    <x v="1"/>
    <s v="M"/>
    <s v="L00-L99"/>
    <n v="1"/>
    <x v="5"/>
  </r>
  <r>
    <x v="5"/>
    <s v="85+"/>
    <x v="1"/>
    <s v="M"/>
    <s v="M00-M99"/>
    <n v="1"/>
    <x v="5"/>
  </r>
  <r>
    <x v="5"/>
    <s v="85+"/>
    <x v="1"/>
    <s v="M"/>
    <s v="N00-N99"/>
    <n v="6"/>
    <x v="11"/>
  </r>
  <r>
    <x v="5"/>
    <s v="85+"/>
    <x v="1"/>
    <s v="M"/>
    <s v="R00-R99"/>
    <n v="16"/>
    <x v="5"/>
  </r>
  <r>
    <x v="5"/>
    <s v="85+"/>
    <x v="1"/>
    <s v="M"/>
    <s v="V01-Y98"/>
    <n v="14"/>
    <x v="6"/>
  </r>
  <r>
    <x v="6"/>
    <s v="0-24"/>
    <x v="0"/>
    <s v="F"/>
    <s v="C00-D48"/>
    <n v="2"/>
    <x v="1"/>
  </r>
  <r>
    <x v="6"/>
    <s v="0-24"/>
    <x v="0"/>
    <s v="F"/>
    <s v="G00-G99"/>
    <n v="1"/>
    <x v="3"/>
  </r>
  <r>
    <x v="6"/>
    <s v="0-24"/>
    <x v="0"/>
    <s v="F"/>
    <s v="I00-I99"/>
    <n v="1"/>
    <x v="8"/>
  </r>
  <r>
    <x v="6"/>
    <s v="0-24"/>
    <x v="0"/>
    <s v="F"/>
    <s v="P00-P96"/>
    <n v="2"/>
    <x v="5"/>
  </r>
  <r>
    <x v="6"/>
    <s v="0-24"/>
    <x v="0"/>
    <s v="F"/>
    <s v="R00-R99"/>
    <n v="2"/>
    <x v="5"/>
  </r>
  <r>
    <x v="6"/>
    <s v="0-24"/>
    <x v="0"/>
    <s v="F"/>
    <s v="V01-Y98"/>
    <n v="2"/>
    <x v="6"/>
  </r>
  <r>
    <x v="6"/>
    <s v="0-24"/>
    <x v="0"/>
    <s v="M"/>
    <s v="C00-D48"/>
    <n v="1"/>
    <x v="1"/>
  </r>
  <r>
    <x v="6"/>
    <s v="0-24"/>
    <x v="0"/>
    <s v="M"/>
    <s v="G00-G99"/>
    <n v="2"/>
    <x v="3"/>
  </r>
  <r>
    <x v="6"/>
    <s v="0-24"/>
    <x v="0"/>
    <s v="M"/>
    <s v="I00-I99"/>
    <n v="1"/>
    <x v="8"/>
  </r>
  <r>
    <x v="6"/>
    <s v="0-24"/>
    <x v="0"/>
    <s v="M"/>
    <s v="J00-J99"/>
    <n v="1"/>
    <x v="4"/>
  </r>
  <r>
    <x v="6"/>
    <s v="0-24"/>
    <x v="0"/>
    <s v="M"/>
    <s v="P00-P96"/>
    <n v="3"/>
    <x v="5"/>
  </r>
  <r>
    <x v="6"/>
    <s v="0-24"/>
    <x v="0"/>
    <s v="M"/>
    <s v="R00-R99"/>
    <n v="1"/>
    <x v="5"/>
  </r>
  <r>
    <x v="6"/>
    <s v="0-24"/>
    <x v="0"/>
    <s v="M"/>
    <s v="V01-Y98"/>
    <n v="13"/>
    <x v="6"/>
  </r>
  <r>
    <x v="6"/>
    <s v="25-44"/>
    <x v="0"/>
    <s v="F"/>
    <s v="C00-D48"/>
    <n v="7"/>
    <x v="1"/>
  </r>
  <r>
    <x v="6"/>
    <s v="25-44"/>
    <x v="0"/>
    <s v="F"/>
    <s v="E00-E90"/>
    <n v="3"/>
    <x v="2"/>
  </r>
  <r>
    <x v="6"/>
    <s v="25-44"/>
    <x v="0"/>
    <s v="F"/>
    <s v="F00-F99"/>
    <n v="1"/>
    <x v="10"/>
  </r>
  <r>
    <x v="6"/>
    <s v="25-44"/>
    <x v="0"/>
    <s v="F"/>
    <s v="I00-I99"/>
    <n v="3"/>
    <x v="8"/>
  </r>
  <r>
    <x v="6"/>
    <s v="25-44"/>
    <x v="0"/>
    <s v="F"/>
    <s v="Q00-Q99"/>
    <n v="1"/>
    <x v="5"/>
  </r>
  <r>
    <x v="6"/>
    <s v="25-44"/>
    <x v="0"/>
    <s v="F"/>
    <s v="R00-R99"/>
    <n v="3"/>
    <x v="5"/>
  </r>
  <r>
    <x v="6"/>
    <s v="25-44"/>
    <x v="0"/>
    <s v="F"/>
    <s v="V01-Y98"/>
    <n v="6"/>
    <x v="6"/>
  </r>
  <r>
    <x v="6"/>
    <s v="25-44"/>
    <x v="0"/>
    <s v="M"/>
    <s v="C00-D48"/>
    <n v="9"/>
    <x v="1"/>
  </r>
  <r>
    <x v="6"/>
    <s v="25-44"/>
    <x v="0"/>
    <s v="M"/>
    <s v="F00-F99"/>
    <n v="1"/>
    <x v="10"/>
  </r>
  <r>
    <x v="6"/>
    <s v="25-44"/>
    <x v="0"/>
    <s v="M"/>
    <s v="G00-G99"/>
    <n v="1"/>
    <x v="3"/>
  </r>
  <r>
    <x v="6"/>
    <s v="25-44"/>
    <x v="0"/>
    <s v="M"/>
    <s v="I00-I99"/>
    <n v="6"/>
    <x v="8"/>
  </r>
  <r>
    <x v="6"/>
    <s v="25-44"/>
    <x v="0"/>
    <s v="M"/>
    <s v="J00-J99"/>
    <n v="1"/>
    <x v="4"/>
  </r>
  <r>
    <x v="6"/>
    <s v="25-44"/>
    <x v="0"/>
    <s v="M"/>
    <s v="K00-K93"/>
    <n v="3"/>
    <x v="9"/>
  </r>
  <r>
    <x v="6"/>
    <s v="25-44"/>
    <x v="0"/>
    <s v="M"/>
    <s v="R00-R99"/>
    <n v="7"/>
    <x v="5"/>
  </r>
  <r>
    <x v="6"/>
    <s v="25-44"/>
    <x v="0"/>
    <s v="M"/>
    <s v="V01-Y98"/>
    <n v="34"/>
    <x v="6"/>
  </r>
  <r>
    <x v="6"/>
    <s v="45-64"/>
    <x v="0"/>
    <s v="F"/>
    <s v="A00-B99"/>
    <n v="5"/>
    <x v="0"/>
  </r>
  <r>
    <x v="6"/>
    <s v="45-64"/>
    <x v="0"/>
    <s v="F"/>
    <s v="C00-D48"/>
    <n v="73"/>
    <x v="1"/>
  </r>
  <r>
    <x v="6"/>
    <s v="45-64"/>
    <x v="0"/>
    <s v="F"/>
    <s v="E00-E90"/>
    <n v="2"/>
    <x v="2"/>
  </r>
  <r>
    <x v="6"/>
    <s v="45-64"/>
    <x v="0"/>
    <s v="F"/>
    <s v="F00-F99"/>
    <n v="9"/>
    <x v="10"/>
  </r>
  <r>
    <x v="6"/>
    <s v="45-64"/>
    <x v="0"/>
    <s v="F"/>
    <s v="G00-G99"/>
    <n v="7"/>
    <x v="3"/>
  </r>
  <r>
    <x v="6"/>
    <s v="45-64"/>
    <x v="0"/>
    <s v="F"/>
    <s v="I00-I99"/>
    <n v="32"/>
    <x v="8"/>
  </r>
  <r>
    <x v="6"/>
    <s v="45-64"/>
    <x v="0"/>
    <s v="F"/>
    <s v="J00-J99"/>
    <n v="12"/>
    <x v="4"/>
  </r>
  <r>
    <x v="6"/>
    <s v="45-64"/>
    <x v="0"/>
    <s v="F"/>
    <s v="K00-K93"/>
    <n v="22"/>
    <x v="9"/>
  </r>
  <r>
    <x v="6"/>
    <s v="45-64"/>
    <x v="0"/>
    <s v="F"/>
    <s v="M00-M99"/>
    <n v="1"/>
    <x v="5"/>
  </r>
  <r>
    <x v="6"/>
    <s v="45-64"/>
    <x v="0"/>
    <s v="F"/>
    <s v="N00-N99"/>
    <n v="1"/>
    <x v="11"/>
  </r>
  <r>
    <x v="6"/>
    <s v="45-64"/>
    <x v="0"/>
    <s v="F"/>
    <s v="R00-R99"/>
    <n v="12"/>
    <x v="5"/>
  </r>
  <r>
    <x v="6"/>
    <s v="45-64"/>
    <x v="0"/>
    <s v="F"/>
    <s v="V01-Y98"/>
    <n v="22"/>
    <x v="6"/>
  </r>
  <r>
    <x v="6"/>
    <s v="45-64"/>
    <x v="0"/>
    <s v="M"/>
    <s v="A00-B99"/>
    <n v="6"/>
    <x v="0"/>
  </r>
  <r>
    <x v="6"/>
    <s v="45-64"/>
    <x v="0"/>
    <s v="M"/>
    <s v="C00-D48"/>
    <n v="107"/>
    <x v="1"/>
  </r>
  <r>
    <x v="6"/>
    <s v="45-64"/>
    <x v="0"/>
    <s v="M"/>
    <s v="D50-D89"/>
    <n v="1"/>
    <x v="5"/>
  </r>
  <r>
    <x v="6"/>
    <s v="45-64"/>
    <x v="0"/>
    <s v="M"/>
    <s v="E00-E90"/>
    <n v="8"/>
    <x v="2"/>
  </r>
  <r>
    <x v="6"/>
    <s v="45-64"/>
    <x v="0"/>
    <s v="M"/>
    <s v="F00-F99"/>
    <n v="7"/>
    <x v="10"/>
  </r>
  <r>
    <x v="6"/>
    <s v="45-64"/>
    <x v="0"/>
    <s v="M"/>
    <s v="G00-G99"/>
    <n v="5"/>
    <x v="3"/>
  </r>
  <r>
    <x v="6"/>
    <s v="45-64"/>
    <x v="0"/>
    <s v="M"/>
    <s v="I00-I99"/>
    <n v="66"/>
    <x v="8"/>
  </r>
  <r>
    <x v="6"/>
    <s v="45-64"/>
    <x v="0"/>
    <s v="M"/>
    <s v="J00-J99"/>
    <n v="11"/>
    <x v="4"/>
  </r>
  <r>
    <x v="6"/>
    <s v="45-64"/>
    <x v="0"/>
    <s v="M"/>
    <s v="K00-K93"/>
    <n v="15"/>
    <x v="9"/>
  </r>
  <r>
    <x v="6"/>
    <s v="45-64"/>
    <x v="0"/>
    <s v="M"/>
    <s v="N00-N99"/>
    <n v="2"/>
    <x v="11"/>
  </r>
  <r>
    <x v="6"/>
    <s v="45-64"/>
    <x v="0"/>
    <s v="M"/>
    <s v="R00-R99"/>
    <n v="14"/>
    <x v="5"/>
  </r>
  <r>
    <x v="6"/>
    <s v="45-64"/>
    <x v="0"/>
    <s v="M"/>
    <s v="V01-Y98"/>
    <n v="33"/>
    <x v="6"/>
  </r>
  <r>
    <x v="6"/>
    <s v="65-74"/>
    <x v="1"/>
    <s v="F"/>
    <s v="A00-B99"/>
    <n v="5"/>
    <x v="0"/>
  </r>
  <r>
    <x v="6"/>
    <s v="65-74"/>
    <x v="1"/>
    <s v="F"/>
    <s v="C00-D48"/>
    <n v="71"/>
    <x v="1"/>
  </r>
  <r>
    <x v="6"/>
    <s v="65-74"/>
    <x v="1"/>
    <s v="F"/>
    <s v="D50-D89"/>
    <n v="1"/>
    <x v="5"/>
  </r>
  <r>
    <x v="6"/>
    <s v="65-74"/>
    <x v="1"/>
    <s v="F"/>
    <s v="E00-E90"/>
    <n v="6"/>
    <x v="2"/>
  </r>
  <r>
    <x v="6"/>
    <s v="65-74"/>
    <x v="1"/>
    <s v="F"/>
    <s v="F00-F99"/>
    <n v="2"/>
    <x v="10"/>
  </r>
  <r>
    <x v="6"/>
    <s v="65-74"/>
    <x v="1"/>
    <s v="F"/>
    <s v="G00-G99"/>
    <n v="7"/>
    <x v="3"/>
  </r>
  <r>
    <x v="6"/>
    <s v="65-74"/>
    <x v="1"/>
    <s v="F"/>
    <s v="I00-I99"/>
    <n v="39"/>
    <x v="8"/>
  </r>
  <r>
    <x v="6"/>
    <s v="65-74"/>
    <x v="1"/>
    <s v="F"/>
    <s v="J00-J99"/>
    <n v="18"/>
    <x v="4"/>
  </r>
  <r>
    <x v="6"/>
    <s v="65-74"/>
    <x v="1"/>
    <s v="F"/>
    <s v="K00-K93"/>
    <n v="14"/>
    <x v="9"/>
  </r>
  <r>
    <x v="6"/>
    <s v="65-74"/>
    <x v="1"/>
    <s v="F"/>
    <s v="M00-M99"/>
    <n v="5"/>
    <x v="5"/>
  </r>
  <r>
    <x v="6"/>
    <s v="65-74"/>
    <x v="1"/>
    <s v="F"/>
    <s v="N00-N99"/>
    <n v="1"/>
    <x v="11"/>
  </r>
  <r>
    <x v="6"/>
    <s v="65-74"/>
    <x v="1"/>
    <s v="F"/>
    <s v="Q00-Q99"/>
    <n v="1"/>
    <x v="5"/>
  </r>
  <r>
    <x v="6"/>
    <s v="65-74"/>
    <x v="1"/>
    <s v="F"/>
    <s v="R00-R99"/>
    <n v="8"/>
    <x v="5"/>
  </r>
  <r>
    <x v="6"/>
    <s v="65-74"/>
    <x v="1"/>
    <s v="F"/>
    <s v="V01-Y98"/>
    <n v="12"/>
    <x v="6"/>
  </r>
  <r>
    <x v="6"/>
    <s v="65-74"/>
    <x v="1"/>
    <s v="M"/>
    <s v="A00-B99"/>
    <n v="5"/>
    <x v="0"/>
  </r>
  <r>
    <x v="6"/>
    <s v="65-74"/>
    <x v="1"/>
    <s v="M"/>
    <s v="C00-D48"/>
    <n v="101"/>
    <x v="1"/>
  </r>
  <r>
    <x v="6"/>
    <s v="65-74"/>
    <x v="1"/>
    <s v="M"/>
    <s v="E00-E90"/>
    <n v="8"/>
    <x v="2"/>
  </r>
  <r>
    <x v="6"/>
    <s v="65-74"/>
    <x v="1"/>
    <s v="M"/>
    <s v="F00-F99"/>
    <n v="6"/>
    <x v="10"/>
  </r>
  <r>
    <x v="6"/>
    <s v="65-74"/>
    <x v="1"/>
    <s v="M"/>
    <s v="G00-G99"/>
    <n v="10"/>
    <x v="3"/>
  </r>
  <r>
    <x v="6"/>
    <s v="65-74"/>
    <x v="1"/>
    <s v="M"/>
    <s v="I00-I99"/>
    <n v="70"/>
    <x v="8"/>
  </r>
  <r>
    <x v="6"/>
    <s v="65-74"/>
    <x v="1"/>
    <s v="M"/>
    <s v="J00-J99"/>
    <n v="36"/>
    <x v="4"/>
  </r>
  <r>
    <x v="6"/>
    <s v="65-74"/>
    <x v="1"/>
    <s v="M"/>
    <s v="K00-K93"/>
    <n v="16"/>
    <x v="9"/>
  </r>
  <r>
    <x v="6"/>
    <s v="65-74"/>
    <x v="1"/>
    <s v="M"/>
    <s v="L00-L99"/>
    <n v="1"/>
    <x v="5"/>
  </r>
  <r>
    <x v="6"/>
    <s v="65-74"/>
    <x v="1"/>
    <s v="M"/>
    <s v="N00-N99"/>
    <n v="6"/>
    <x v="11"/>
  </r>
  <r>
    <x v="6"/>
    <s v="65-74"/>
    <x v="1"/>
    <s v="M"/>
    <s v="R00-R99"/>
    <n v="20"/>
    <x v="5"/>
  </r>
  <r>
    <x v="6"/>
    <s v="65-74"/>
    <x v="1"/>
    <s v="M"/>
    <s v="V01-Y98"/>
    <n v="11"/>
    <x v="6"/>
  </r>
  <r>
    <x v="6"/>
    <s v="75-84"/>
    <x v="1"/>
    <s v="F"/>
    <s v="A00-B99"/>
    <n v="17"/>
    <x v="0"/>
  </r>
  <r>
    <x v="6"/>
    <s v="75-84"/>
    <x v="1"/>
    <s v="F"/>
    <s v="C00-D48"/>
    <n v="108"/>
    <x v="1"/>
  </r>
  <r>
    <x v="6"/>
    <s v="75-84"/>
    <x v="1"/>
    <s v="F"/>
    <s v="D50-D89"/>
    <n v="1"/>
    <x v="5"/>
  </r>
  <r>
    <x v="6"/>
    <s v="75-84"/>
    <x v="1"/>
    <s v="F"/>
    <s v="E00-E90"/>
    <n v="14"/>
    <x v="2"/>
  </r>
  <r>
    <x v="6"/>
    <s v="75-84"/>
    <x v="1"/>
    <s v="F"/>
    <s v="F00-F99"/>
    <n v="18"/>
    <x v="10"/>
  </r>
  <r>
    <x v="6"/>
    <s v="75-84"/>
    <x v="1"/>
    <s v="F"/>
    <s v="G00-G99"/>
    <n v="39"/>
    <x v="3"/>
  </r>
  <r>
    <x v="6"/>
    <s v="75-84"/>
    <x v="1"/>
    <s v="F"/>
    <s v="I00-I99"/>
    <n v="116"/>
    <x v="8"/>
  </r>
  <r>
    <x v="6"/>
    <s v="75-84"/>
    <x v="1"/>
    <s v="F"/>
    <s v="J00-J99"/>
    <n v="38"/>
    <x v="4"/>
  </r>
  <r>
    <x v="6"/>
    <s v="75-84"/>
    <x v="1"/>
    <s v="F"/>
    <s v="K00-K93"/>
    <n v="15"/>
    <x v="9"/>
  </r>
  <r>
    <x v="6"/>
    <s v="75-84"/>
    <x v="1"/>
    <s v="F"/>
    <s v="L00-L99"/>
    <n v="2"/>
    <x v="5"/>
  </r>
  <r>
    <x v="6"/>
    <s v="75-84"/>
    <x v="1"/>
    <s v="F"/>
    <s v="M00-M99"/>
    <n v="5"/>
    <x v="5"/>
  </r>
  <r>
    <x v="6"/>
    <s v="75-84"/>
    <x v="1"/>
    <s v="F"/>
    <s v="N00-N99"/>
    <n v="25"/>
    <x v="11"/>
  </r>
  <r>
    <x v="6"/>
    <s v="75-84"/>
    <x v="1"/>
    <s v="F"/>
    <s v="R00-R99"/>
    <n v="12"/>
    <x v="5"/>
  </r>
  <r>
    <x v="6"/>
    <s v="75-84"/>
    <x v="1"/>
    <s v="F"/>
    <s v="V01-Y98"/>
    <n v="13"/>
    <x v="6"/>
  </r>
  <r>
    <x v="6"/>
    <s v="75-84"/>
    <x v="1"/>
    <s v="M"/>
    <s v="A00-B99"/>
    <n v="14"/>
    <x v="0"/>
  </r>
  <r>
    <x v="6"/>
    <s v="75-84"/>
    <x v="1"/>
    <s v="M"/>
    <s v="C00-D48"/>
    <n v="116"/>
    <x v="1"/>
  </r>
  <r>
    <x v="6"/>
    <s v="75-84"/>
    <x v="1"/>
    <s v="M"/>
    <s v="D50-D89"/>
    <n v="1"/>
    <x v="5"/>
  </r>
  <r>
    <x v="6"/>
    <s v="75-84"/>
    <x v="1"/>
    <s v="M"/>
    <s v="E00-E90"/>
    <n v="9"/>
    <x v="2"/>
  </r>
  <r>
    <x v="6"/>
    <s v="75-84"/>
    <x v="1"/>
    <s v="M"/>
    <s v="F00-F99"/>
    <n v="17"/>
    <x v="10"/>
  </r>
  <r>
    <x v="6"/>
    <s v="75-84"/>
    <x v="1"/>
    <s v="M"/>
    <s v="G00-G99"/>
    <n v="27"/>
    <x v="3"/>
  </r>
  <r>
    <x v="6"/>
    <s v="75-84"/>
    <x v="1"/>
    <s v="M"/>
    <s v="I00-I99"/>
    <n v="136"/>
    <x v="8"/>
  </r>
  <r>
    <x v="6"/>
    <s v="75-84"/>
    <x v="1"/>
    <s v="M"/>
    <s v="J00-J99"/>
    <n v="50"/>
    <x v="4"/>
  </r>
  <r>
    <x v="6"/>
    <s v="75-84"/>
    <x v="1"/>
    <s v="M"/>
    <s v="K00-K93"/>
    <n v="18"/>
    <x v="9"/>
  </r>
  <r>
    <x v="6"/>
    <s v="75-84"/>
    <x v="1"/>
    <s v="M"/>
    <s v="M00-M99"/>
    <n v="4"/>
    <x v="5"/>
  </r>
  <r>
    <x v="6"/>
    <s v="75-84"/>
    <x v="1"/>
    <s v="M"/>
    <s v="N00-N99"/>
    <n v="12"/>
    <x v="11"/>
  </r>
  <r>
    <x v="6"/>
    <s v="75-84"/>
    <x v="1"/>
    <s v="M"/>
    <s v="Q00-Q99"/>
    <n v="1"/>
    <x v="5"/>
  </r>
  <r>
    <x v="6"/>
    <s v="75-84"/>
    <x v="1"/>
    <s v="M"/>
    <s v="R00-R99"/>
    <n v="25"/>
    <x v="5"/>
  </r>
  <r>
    <x v="6"/>
    <s v="75-84"/>
    <x v="1"/>
    <s v="M"/>
    <s v="V01-Y98"/>
    <n v="16"/>
    <x v="6"/>
  </r>
  <r>
    <x v="6"/>
    <s v="85+"/>
    <x v="1"/>
    <s v="F"/>
    <s v="A00-B99"/>
    <n v="27"/>
    <x v="0"/>
  </r>
  <r>
    <x v="6"/>
    <s v="85+"/>
    <x v="1"/>
    <s v="F"/>
    <s v="C00-D48"/>
    <n v="75"/>
    <x v="1"/>
  </r>
  <r>
    <x v="6"/>
    <s v="85+"/>
    <x v="1"/>
    <s v="F"/>
    <s v="D50-D89"/>
    <n v="5"/>
    <x v="5"/>
  </r>
  <r>
    <x v="6"/>
    <s v="85+"/>
    <x v="1"/>
    <s v="F"/>
    <s v="E00-E90"/>
    <n v="35"/>
    <x v="2"/>
  </r>
  <r>
    <x v="6"/>
    <s v="85+"/>
    <x v="1"/>
    <s v="F"/>
    <s v="F00-F99"/>
    <n v="36"/>
    <x v="10"/>
  </r>
  <r>
    <x v="6"/>
    <s v="85+"/>
    <x v="1"/>
    <s v="F"/>
    <s v="G00-G99"/>
    <n v="48"/>
    <x v="3"/>
  </r>
  <r>
    <x v="6"/>
    <s v="85+"/>
    <x v="1"/>
    <s v="F"/>
    <s v="I00-I99"/>
    <n v="248"/>
    <x v="8"/>
  </r>
  <r>
    <x v="6"/>
    <s v="85+"/>
    <x v="1"/>
    <s v="F"/>
    <s v="J00-J99"/>
    <n v="68"/>
    <x v="4"/>
  </r>
  <r>
    <x v="6"/>
    <s v="85+"/>
    <x v="1"/>
    <s v="F"/>
    <s v="K00-K93"/>
    <n v="31"/>
    <x v="9"/>
  </r>
  <r>
    <x v="6"/>
    <s v="85+"/>
    <x v="1"/>
    <s v="F"/>
    <s v="L00-L99"/>
    <n v="8"/>
    <x v="5"/>
  </r>
  <r>
    <x v="6"/>
    <s v="85+"/>
    <x v="1"/>
    <s v="F"/>
    <s v="M00-M99"/>
    <n v="7"/>
    <x v="5"/>
  </r>
  <r>
    <x v="6"/>
    <s v="85+"/>
    <x v="1"/>
    <s v="F"/>
    <s v="N00-N99"/>
    <n v="23"/>
    <x v="11"/>
  </r>
  <r>
    <x v="6"/>
    <s v="85+"/>
    <x v="1"/>
    <s v="F"/>
    <s v="Q00-Q99"/>
    <n v="2"/>
    <x v="5"/>
  </r>
  <r>
    <x v="6"/>
    <s v="85+"/>
    <x v="1"/>
    <s v="F"/>
    <s v="R00-R99"/>
    <n v="66"/>
    <x v="5"/>
  </r>
  <r>
    <x v="6"/>
    <s v="85+"/>
    <x v="1"/>
    <s v="F"/>
    <s v="V01-Y98"/>
    <n v="34"/>
    <x v="6"/>
  </r>
  <r>
    <x v="6"/>
    <s v="85+"/>
    <x v="1"/>
    <s v="M"/>
    <s v="A00-B99"/>
    <n v="8"/>
    <x v="0"/>
  </r>
  <r>
    <x v="6"/>
    <s v="85+"/>
    <x v="1"/>
    <s v="M"/>
    <s v="C00-D48"/>
    <n v="71"/>
    <x v="1"/>
  </r>
  <r>
    <x v="6"/>
    <s v="85+"/>
    <x v="1"/>
    <s v="M"/>
    <s v="D50-D89"/>
    <n v="1"/>
    <x v="5"/>
  </r>
  <r>
    <x v="6"/>
    <s v="85+"/>
    <x v="1"/>
    <s v="M"/>
    <s v="E00-E90"/>
    <n v="6"/>
    <x v="2"/>
  </r>
  <r>
    <x v="6"/>
    <s v="85+"/>
    <x v="1"/>
    <s v="M"/>
    <s v="F00-F99"/>
    <n v="16"/>
    <x v="10"/>
  </r>
  <r>
    <x v="6"/>
    <s v="85+"/>
    <x v="1"/>
    <s v="M"/>
    <s v="G00-G99"/>
    <n v="16"/>
    <x v="3"/>
  </r>
  <r>
    <x v="6"/>
    <s v="85+"/>
    <x v="1"/>
    <s v="M"/>
    <s v="I00-I99"/>
    <n v="134"/>
    <x v="8"/>
  </r>
  <r>
    <x v="6"/>
    <s v="85+"/>
    <x v="1"/>
    <s v="M"/>
    <s v="J00-J99"/>
    <n v="53"/>
    <x v="4"/>
  </r>
  <r>
    <x v="6"/>
    <s v="85+"/>
    <x v="1"/>
    <s v="M"/>
    <s v="K00-K93"/>
    <n v="12"/>
    <x v="9"/>
  </r>
  <r>
    <x v="6"/>
    <s v="85+"/>
    <x v="1"/>
    <s v="M"/>
    <s v="L00-L99"/>
    <n v="1"/>
    <x v="5"/>
  </r>
  <r>
    <x v="6"/>
    <s v="85+"/>
    <x v="1"/>
    <s v="M"/>
    <s v="M00-M99"/>
    <n v="3"/>
    <x v="5"/>
  </r>
  <r>
    <x v="6"/>
    <s v="85+"/>
    <x v="1"/>
    <s v="M"/>
    <s v="N00-N99"/>
    <n v="12"/>
    <x v="11"/>
  </r>
  <r>
    <x v="6"/>
    <s v="85+"/>
    <x v="1"/>
    <s v="M"/>
    <s v="Q00-Q99"/>
    <n v="1"/>
    <x v="5"/>
  </r>
  <r>
    <x v="6"/>
    <s v="85+"/>
    <x v="1"/>
    <s v="M"/>
    <s v="R00-R99"/>
    <n v="16"/>
    <x v="5"/>
  </r>
  <r>
    <x v="6"/>
    <s v="85+"/>
    <x v="1"/>
    <s v="M"/>
    <s v="V01-Y98"/>
    <n v="26"/>
    <x v="6"/>
  </r>
  <r>
    <x v="7"/>
    <s v="0-24"/>
    <x v="0"/>
    <s v="F"/>
    <s v="A00-B99"/>
    <n v="1"/>
    <x v="0"/>
  </r>
  <r>
    <x v="7"/>
    <s v="0-24"/>
    <x v="0"/>
    <s v="F"/>
    <s v="G00-G99"/>
    <n v="1"/>
    <x v="3"/>
  </r>
  <r>
    <x v="7"/>
    <s v="0-24"/>
    <x v="0"/>
    <s v="F"/>
    <s v="I00-I99"/>
    <n v="1"/>
    <x v="8"/>
  </r>
  <r>
    <x v="7"/>
    <s v="0-24"/>
    <x v="0"/>
    <s v="F"/>
    <s v="K00-K93"/>
    <n v="1"/>
    <x v="9"/>
  </r>
  <r>
    <x v="7"/>
    <s v="0-24"/>
    <x v="0"/>
    <s v="F"/>
    <s v="P00-P96"/>
    <n v="2"/>
    <x v="5"/>
  </r>
  <r>
    <x v="7"/>
    <s v="0-24"/>
    <x v="0"/>
    <s v="F"/>
    <s v="Q00-Q99"/>
    <n v="1"/>
    <x v="5"/>
  </r>
  <r>
    <x v="7"/>
    <s v="0-24"/>
    <x v="0"/>
    <s v="F"/>
    <s v="R00-R99"/>
    <n v="2"/>
    <x v="5"/>
  </r>
  <r>
    <x v="7"/>
    <s v="0-24"/>
    <x v="0"/>
    <s v="F"/>
    <s v="V01-Y98"/>
    <n v="2"/>
    <x v="6"/>
  </r>
  <r>
    <x v="7"/>
    <s v="0-24"/>
    <x v="0"/>
    <s v="M"/>
    <s v="C00-D48"/>
    <n v="1"/>
    <x v="1"/>
  </r>
  <r>
    <x v="7"/>
    <s v="0-24"/>
    <x v="0"/>
    <s v="M"/>
    <s v="F00-F99"/>
    <n v="1"/>
    <x v="10"/>
  </r>
  <r>
    <x v="7"/>
    <s v="0-24"/>
    <x v="0"/>
    <s v="M"/>
    <s v="I00-I99"/>
    <n v="1"/>
    <x v="8"/>
  </r>
  <r>
    <x v="7"/>
    <s v="0-24"/>
    <x v="0"/>
    <s v="M"/>
    <s v="P00-P96"/>
    <n v="5"/>
    <x v="5"/>
  </r>
  <r>
    <x v="7"/>
    <s v="0-24"/>
    <x v="0"/>
    <s v="M"/>
    <s v="Q00-Q99"/>
    <n v="2"/>
    <x v="5"/>
  </r>
  <r>
    <x v="7"/>
    <s v="0-24"/>
    <x v="0"/>
    <s v="M"/>
    <s v="R00-R99"/>
    <n v="1"/>
    <x v="5"/>
  </r>
  <r>
    <x v="7"/>
    <s v="0-24"/>
    <x v="0"/>
    <s v="M"/>
    <s v="V01-Y98"/>
    <n v="9"/>
    <x v="6"/>
  </r>
  <r>
    <x v="7"/>
    <s v="25-44"/>
    <x v="0"/>
    <s v="F"/>
    <s v="C00-D48"/>
    <n v="8"/>
    <x v="1"/>
  </r>
  <r>
    <x v="7"/>
    <s v="25-44"/>
    <x v="0"/>
    <s v="F"/>
    <s v="F00-F99"/>
    <n v="2"/>
    <x v="10"/>
  </r>
  <r>
    <x v="7"/>
    <s v="25-44"/>
    <x v="0"/>
    <s v="F"/>
    <s v="I00-I99"/>
    <n v="1"/>
    <x v="8"/>
  </r>
  <r>
    <x v="7"/>
    <s v="25-44"/>
    <x v="0"/>
    <s v="F"/>
    <s v="K00-K93"/>
    <n v="1"/>
    <x v="9"/>
  </r>
  <r>
    <x v="7"/>
    <s v="25-44"/>
    <x v="0"/>
    <s v="F"/>
    <s v="V01-Y98"/>
    <n v="8"/>
    <x v="6"/>
  </r>
  <r>
    <x v="7"/>
    <s v="25-44"/>
    <x v="0"/>
    <s v="M"/>
    <s v="C00-D48"/>
    <n v="5"/>
    <x v="1"/>
  </r>
  <r>
    <x v="7"/>
    <s v="25-44"/>
    <x v="0"/>
    <s v="M"/>
    <s v="F00-F99"/>
    <n v="3"/>
    <x v="10"/>
  </r>
  <r>
    <x v="7"/>
    <s v="25-44"/>
    <x v="0"/>
    <s v="M"/>
    <s v="G00-G99"/>
    <n v="1"/>
    <x v="3"/>
  </r>
  <r>
    <x v="7"/>
    <s v="25-44"/>
    <x v="0"/>
    <s v="M"/>
    <s v="I00-I99"/>
    <n v="3"/>
    <x v="8"/>
  </r>
  <r>
    <x v="7"/>
    <s v="25-44"/>
    <x v="0"/>
    <s v="M"/>
    <s v="J00-J99"/>
    <n v="2"/>
    <x v="4"/>
  </r>
  <r>
    <x v="7"/>
    <s v="25-44"/>
    <x v="0"/>
    <s v="M"/>
    <s v="K00-K93"/>
    <n v="2"/>
    <x v="9"/>
  </r>
  <r>
    <x v="7"/>
    <s v="25-44"/>
    <x v="0"/>
    <s v="M"/>
    <s v="N00-N99"/>
    <n v="1"/>
    <x v="11"/>
  </r>
  <r>
    <x v="7"/>
    <s v="25-44"/>
    <x v="0"/>
    <s v="M"/>
    <s v="R00-R99"/>
    <n v="7"/>
    <x v="5"/>
  </r>
  <r>
    <x v="7"/>
    <s v="25-44"/>
    <x v="0"/>
    <s v="M"/>
    <s v="V01-Y98"/>
    <n v="35"/>
    <x v="6"/>
  </r>
  <r>
    <x v="7"/>
    <s v="45-64"/>
    <x v="0"/>
    <s v="F"/>
    <s v="A00-B99"/>
    <n v="5"/>
    <x v="0"/>
  </r>
  <r>
    <x v="7"/>
    <s v="45-64"/>
    <x v="0"/>
    <s v="F"/>
    <s v="C00-D48"/>
    <n v="77"/>
    <x v="1"/>
  </r>
  <r>
    <x v="7"/>
    <s v="45-64"/>
    <x v="0"/>
    <s v="F"/>
    <s v="E00-E90"/>
    <n v="4"/>
    <x v="2"/>
  </r>
  <r>
    <x v="7"/>
    <s v="45-64"/>
    <x v="0"/>
    <s v="F"/>
    <s v="F00-F99"/>
    <n v="9"/>
    <x v="10"/>
  </r>
  <r>
    <x v="7"/>
    <s v="45-64"/>
    <x v="0"/>
    <s v="F"/>
    <s v="G00-G99"/>
    <n v="1"/>
    <x v="3"/>
  </r>
  <r>
    <x v="7"/>
    <s v="45-64"/>
    <x v="0"/>
    <s v="F"/>
    <s v="I00-I99"/>
    <n v="28"/>
    <x v="8"/>
  </r>
  <r>
    <x v="7"/>
    <s v="45-64"/>
    <x v="0"/>
    <s v="F"/>
    <s v="J00-J99"/>
    <n v="15"/>
    <x v="4"/>
  </r>
  <r>
    <x v="7"/>
    <s v="45-64"/>
    <x v="0"/>
    <s v="F"/>
    <s v="K00-K93"/>
    <n v="12"/>
    <x v="9"/>
  </r>
  <r>
    <x v="7"/>
    <s v="45-64"/>
    <x v="0"/>
    <s v="F"/>
    <s v="N00-N99"/>
    <n v="2"/>
    <x v="11"/>
  </r>
  <r>
    <x v="7"/>
    <s v="45-64"/>
    <x v="0"/>
    <s v="F"/>
    <s v="Q00-Q99"/>
    <n v="1"/>
    <x v="5"/>
  </r>
  <r>
    <x v="7"/>
    <s v="45-64"/>
    <x v="0"/>
    <s v="F"/>
    <s v="R00-R99"/>
    <n v="8"/>
    <x v="5"/>
  </r>
  <r>
    <x v="7"/>
    <s v="45-64"/>
    <x v="0"/>
    <s v="F"/>
    <s v="V01-Y98"/>
    <n v="18"/>
    <x v="6"/>
  </r>
  <r>
    <x v="7"/>
    <s v="45-64"/>
    <x v="0"/>
    <s v="M"/>
    <s v="A00-B99"/>
    <n v="9"/>
    <x v="0"/>
  </r>
  <r>
    <x v="7"/>
    <s v="45-64"/>
    <x v="0"/>
    <s v="M"/>
    <s v="C00-D48"/>
    <n v="114"/>
    <x v="1"/>
  </r>
  <r>
    <x v="7"/>
    <s v="45-64"/>
    <x v="0"/>
    <s v="M"/>
    <s v="D50-D89"/>
    <n v="1"/>
    <x v="5"/>
  </r>
  <r>
    <x v="7"/>
    <s v="45-64"/>
    <x v="0"/>
    <s v="M"/>
    <s v="E00-E90"/>
    <n v="8"/>
    <x v="2"/>
  </r>
  <r>
    <x v="7"/>
    <s v="45-64"/>
    <x v="0"/>
    <s v="M"/>
    <s v="F00-F99"/>
    <n v="9"/>
    <x v="10"/>
  </r>
  <r>
    <x v="7"/>
    <s v="45-64"/>
    <x v="0"/>
    <s v="M"/>
    <s v="G00-G99"/>
    <n v="6"/>
    <x v="3"/>
  </r>
  <r>
    <x v="7"/>
    <s v="45-64"/>
    <x v="0"/>
    <s v="M"/>
    <s v="I00-I99"/>
    <n v="61"/>
    <x v="8"/>
  </r>
  <r>
    <x v="7"/>
    <s v="45-64"/>
    <x v="0"/>
    <s v="M"/>
    <s v="J00-J99"/>
    <n v="30"/>
    <x v="4"/>
  </r>
  <r>
    <x v="7"/>
    <s v="45-64"/>
    <x v="0"/>
    <s v="M"/>
    <s v="K00-K93"/>
    <n v="20"/>
    <x v="9"/>
  </r>
  <r>
    <x v="7"/>
    <s v="45-64"/>
    <x v="0"/>
    <s v="M"/>
    <s v="L00-L99"/>
    <n v="1"/>
    <x v="5"/>
  </r>
  <r>
    <x v="7"/>
    <s v="45-64"/>
    <x v="0"/>
    <s v="M"/>
    <s v="M00-M99"/>
    <n v="1"/>
    <x v="5"/>
  </r>
  <r>
    <x v="7"/>
    <s v="45-64"/>
    <x v="0"/>
    <s v="M"/>
    <s v="N00-N99"/>
    <n v="2"/>
    <x v="11"/>
  </r>
  <r>
    <x v="7"/>
    <s v="45-64"/>
    <x v="0"/>
    <s v="M"/>
    <s v="R00-R99"/>
    <n v="20"/>
    <x v="5"/>
  </r>
  <r>
    <x v="7"/>
    <s v="45-64"/>
    <x v="0"/>
    <s v="M"/>
    <s v="V01-Y98"/>
    <n v="38"/>
    <x v="6"/>
  </r>
  <r>
    <x v="7"/>
    <s v="65-74"/>
    <x v="1"/>
    <s v="F"/>
    <s v="A00-B99"/>
    <n v="7"/>
    <x v="0"/>
  </r>
  <r>
    <x v="7"/>
    <s v="65-74"/>
    <x v="1"/>
    <s v="F"/>
    <s v="C00-D48"/>
    <n v="90"/>
    <x v="1"/>
  </r>
  <r>
    <x v="7"/>
    <s v="65-74"/>
    <x v="1"/>
    <s v="F"/>
    <s v="D50-D89"/>
    <n v="2"/>
    <x v="5"/>
  </r>
  <r>
    <x v="7"/>
    <s v="65-74"/>
    <x v="1"/>
    <s v="F"/>
    <s v="F00-F99"/>
    <n v="5"/>
    <x v="10"/>
  </r>
  <r>
    <x v="7"/>
    <s v="65-74"/>
    <x v="1"/>
    <s v="F"/>
    <s v="G00-G99"/>
    <n v="8"/>
    <x v="3"/>
  </r>
  <r>
    <x v="7"/>
    <s v="65-74"/>
    <x v="1"/>
    <s v="F"/>
    <s v="I00-I99"/>
    <n v="46"/>
    <x v="8"/>
  </r>
  <r>
    <x v="7"/>
    <s v="65-74"/>
    <x v="1"/>
    <s v="F"/>
    <s v="J00-J99"/>
    <n v="16"/>
    <x v="4"/>
  </r>
  <r>
    <x v="7"/>
    <s v="65-74"/>
    <x v="1"/>
    <s v="F"/>
    <s v="K00-K93"/>
    <n v="14"/>
    <x v="9"/>
  </r>
  <r>
    <x v="7"/>
    <s v="65-74"/>
    <x v="1"/>
    <s v="F"/>
    <s v="M00-M99"/>
    <n v="1"/>
    <x v="5"/>
  </r>
  <r>
    <x v="7"/>
    <s v="65-74"/>
    <x v="1"/>
    <s v="F"/>
    <s v="N00-N99"/>
    <n v="2"/>
    <x v="11"/>
  </r>
  <r>
    <x v="7"/>
    <s v="65-74"/>
    <x v="1"/>
    <s v="F"/>
    <s v="Q00-Q99"/>
    <n v="1"/>
    <x v="5"/>
  </r>
  <r>
    <x v="7"/>
    <s v="65-74"/>
    <x v="1"/>
    <s v="F"/>
    <s v="R00-R99"/>
    <n v="12"/>
    <x v="5"/>
  </r>
  <r>
    <x v="7"/>
    <s v="65-74"/>
    <x v="1"/>
    <s v="F"/>
    <s v="V01-Y98"/>
    <n v="7"/>
    <x v="6"/>
  </r>
  <r>
    <x v="7"/>
    <s v="65-74"/>
    <x v="1"/>
    <s v="M"/>
    <s v="A00-B99"/>
    <n v="4"/>
    <x v="0"/>
  </r>
  <r>
    <x v="7"/>
    <s v="65-74"/>
    <x v="1"/>
    <s v="M"/>
    <s v="C00-D48"/>
    <n v="120"/>
    <x v="1"/>
  </r>
  <r>
    <x v="7"/>
    <s v="65-74"/>
    <x v="1"/>
    <s v="M"/>
    <s v="D50-D89"/>
    <n v="2"/>
    <x v="5"/>
  </r>
  <r>
    <x v="7"/>
    <s v="65-74"/>
    <x v="1"/>
    <s v="M"/>
    <s v="E00-E90"/>
    <n v="10"/>
    <x v="2"/>
  </r>
  <r>
    <x v="7"/>
    <s v="65-74"/>
    <x v="1"/>
    <s v="M"/>
    <s v="F00-F99"/>
    <n v="7"/>
    <x v="10"/>
  </r>
  <r>
    <x v="7"/>
    <s v="65-74"/>
    <x v="1"/>
    <s v="M"/>
    <s v="G00-G99"/>
    <n v="7"/>
    <x v="3"/>
  </r>
  <r>
    <x v="7"/>
    <s v="65-74"/>
    <x v="1"/>
    <s v="M"/>
    <s v="I00-I99"/>
    <n v="84"/>
    <x v="8"/>
  </r>
  <r>
    <x v="7"/>
    <s v="65-74"/>
    <x v="1"/>
    <s v="M"/>
    <s v="J00-J99"/>
    <n v="25"/>
    <x v="4"/>
  </r>
  <r>
    <x v="7"/>
    <s v="65-74"/>
    <x v="1"/>
    <s v="M"/>
    <s v="K00-K93"/>
    <n v="18"/>
    <x v="9"/>
  </r>
  <r>
    <x v="7"/>
    <s v="65-74"/>
    <x v="1"/>
    <s v="M"/>
    <s v="L00-L99"/>
    <n v="1"/>
    <x v="5"/>
  </r>
  <r>
    <x v="7"/>
    <s v="65-74"/>
    <x v="1"/>
    <s v="M"/>
    <s v="M00-M99"/>
    <n v="2"/>
    <x v="5"/>
  </r>
  <r>
    <x v="7"/>
    <s v="65-74"/>
    <x v="1"/>
    <s v="M"/>
    <s v="N00-N99"/>
    <n v="4"/>
    <x v="11"/>
  </r>
  <r>
    <x v="7"/>
    <s v="65-74"/>
    <x v="1"/>
    <s v="M"/>
    <s v="R00-R99"/>
    <n v="20"/>
    <x v="5"/>
  </r>
  <r>
    <x v="7"/>
    <s v="65-74"/>
    <x v="1"/>
    <s v="M"/>
    <s v="V01-Y98"/>
    <n v="19"/>
    <x v="6"/>
  </r>
  <r>
    <x v="7"/>
    <s v="75-84"/>
    <x v="1"/>
    <s v="F"/>
    <s v="A00-B99"/>
    <n v="14"/>
    <x v="0"/>
  </r>
  <r>
    <x v="7"/>
    <s v="75-84"/>
    <x v="1"/>
    <s v="F"/>
    <s v="C00-D48"/>
    <n v="100"/>
    <x v="1"/>
  </r>
  <r>
    <x v="7"/>
    <s v="75-84"/>
    <x v="1"/>
    <s v="F"/>
    <s v="D50-D89"/>
    <n v="1"/>
    <x v="5"/>
  </r>
  <r>
    <x v="7"/>
    <s v="75-84"/>
    <x v="1"/>
    <s v="F"/>
    <s v="E00-E90"/>
    <n v="11"/>
    <x v="2"/>
  </r>
  <r>
    <x v="7"/>
    <s v="75-84"/>
    <x v="1"/>
    <s v="F"/>
    <s v="F00-F99"/>
    <n v="12"/>
    <x v="10"/>
  </r>
  <r>
    <x v="7"/>
    <s v="75-84"/>
    <x v="1"/>
    <s v="F"/>
    <s v="G00-G99"/>
    <n v="29"/>
    <x v="3"/>
  </r>
  <r>
    <x v="7"/>
    <s v="75-84"/>
    <x v="1"/>
    <s v="F"/>
    <s v="I00-I99"/>
    <n v="120"/>
    <x v="8"/>
  </r>
  <r>
    <x v="7"/>
    <s v="75-84"/>
    <x v="1"/>
    <s v="F"/>
    <s v="J00-J99"/>
    <n v="45"/>
    <x v="4"/>
  </r>
  <r>
    <x v="7"/>
    <s v="75-84"/>
    <x v="1"/>
    <s v="F"/>
    <s v="K00-K93"/>
    <n v="20"/>
    <x v="9"/>
  </r>
  <r>
    <x v="7"/>
    <s v="75-84"/>
    <x v="1"/>
    <s v="F"/>
    <s v="L00-L99"/>
    <n v="4"/>
    <x v="5"/>
  </r>
  <r>
    <x v="7"/>
    <s v="75-84"/>
    <x v="1"/>
    <s v="F"/>
    <s v="M00-M99"/>
    <n v="3"/>
    <x v="5"/>
  </r>
  <r>
    <x v="7"/>
    <s v="75-84"/>
    <x v="1"/>
    <s v="F"/>
    <s v="N00-N99"/>
    <n v="13"/>
    <x v="11"/>
  </r>
  <r>
    <x v="7"/>
    <s v="75-84"/>
    <x v="1"/>
    <s v="F"/>
    <s v="R00-R99"/>
    <n v="19"/>
    <x v="5"/>
  </r>
  <r>
    <x v="7"/>
    <s v="75-84"/>
    <x v="1"/>
    <s v="F"/>
    <s v="V01-Y98"/>
    <n v="16"/>
    <x v="6"/>
  </r>
  <r>
    <x v="7"/>
    <s v="75-84"/>
    <x v="1"/>
    <s v="M"/>
    <s v="A00-B99"/>
    <n v="14"/>
    <x v="0"/>
  </r>
  <r>
    <x v="7"/>
    <s v="75-84"/>
    <x v="1"/>
    <s v="M"/>
    <s v="C00-D48"/>
    <n v="123"/>
    <x v="1"/>
  </r>
  <r>
    <x v="7"/>
    <s v="75-84"/>
    <x v="1"/>
    <s v="M"/>
    <s v="D50-D89"/>
    <n v="2"/>
    <x v="5"/>
  </r>
  <r>
    <x v="7"/>
    <s v="75-84"/>
    <x v="1"/>
    <s v="M"/>
    <s v="E00-E90"/>
    <n v="12"/>
    <x v="2"/>
  </r>
  <r>
    <x v="7"/>
    <s v="75-84"/>
    <x v="1"/>
    <s v="M"/>
    <s v="F00-F99"/>
    <n v="8"/>
    <x v="10"/>
  </r>
  <r>
    <x v="7"/>
    <s v="75-84"/>
    <x v="1"/>
    <s v="M"/>
    <s v="G00-G99"/>
    <n v="20"/>
    <x v="3"/>
  </r>
  <r>
    <x v="7"/>
    <s v="75-84"/>
    <x v="1"/>
    <s v="M"/>
    <s v="I00-I99"/>
    <n v="109"/>
    <x v="8"/>
  </r>
  <r>
    <x v="7"/>
    <s v="75-84"/>
    <x v="1"/>
    <s v="M"/>
    <s v="J00-J99"/>
    <n v="56"/>
    <x v="4"/>
  </r>
  <r>
    <x v="7"/>
    <s v="75-84"/>
    <x v="1"/>
    <s v="M"/>
    <s v="K00-K93"/>
    <n v="11"/>
    <x v="9"/>
  </r>
  <r>
    <x v="7"/>
    <s v="75-84"/>
    <x v="1"/>
    <s v="M"/>
    <s v="L00-L99"/>
    <n v="2"/>
    <x v="5"/>
  </r>
  <r>
    <x v="7"/>
    <s v="75-84"/>
    <x v="1"/>
    <s v="M"/>
    <s v="M00-M99"/>
    <n v="1"/>
    <x v="5"/>
  </r>
  <r>
    <x v="7"/>
    <s v="75-84"/>
    <x v="1"/>
    <s v="M"/>
    <s v="N00-N99"/>
    <n v="10"/>
    <x v="11"/>
  </r>
  <r>
    <x v="7"/>
    <s v="75-84"/>
    <x v="1"/>
    <s v="M"/>
    <s v="R00-R99"/>
    <n v="28"/>
    <x v="5"/>
  </r>
  <r>
    <x v="7"/>
    <s v="75-84"/>
    <x v="1"/>
    <s v="M"/>
    <s v="V01-Y98"/>
    <n v="27"/>
    <x v="6"/>
  </r>
  <r>
    <x v="7"/>
    <s v="85+"/>
    <x v="1"/>
    <s v="F"/>
    <s v="A00-B99"/>
    <n v="28"/>
    <x v="0"/>
  </r>
  <r>
    <x v="7"/>
    <s v="85+"/>
    <x v="1"/>
    <s v="F"/>
    <s v="C00-D48"/>
    <n v="74"/>
    <x v="1"/>
  </r>
  <r>
    <x v="7"/>
    <s v="85+"/>
    <x v="1"/>
    <s v="F"/>
    <s v="D50-D89"/>
    <n v="5"/>
    <x v="5"/>
  </r>
  <r>
    <x v="7"/>
    <s v="85+"/>
    <x v="1"/>
    <s v="F"/>
    <s v="E00-E90"/>
    <n v="26"/>
    <x v="2"/>
  </r>
  <r>
    <x v="7"/>
    <s v="85+"/>
    <x v="1"/>
    <s v="F"/>
    <s v="F00-F99"/>
    <n v="39"/>
    <x v="10"/>
  </r>
  <r>
    <x v="7"/>
    <s v="85+"/>
    <x v="1"/>
    <s v="F"/>
    <s v="G00-G99"/>
    <n v="49"/>
    <x v="3"/>
  </r>
  <r>
    <x v="7"/>
    <s v="85+"/>
    <x v="1"/>
    <s v="F"/>
    <s v="H00-H59"/>
    <n v="1"/>
    <x v="5"/>
  </r>
  <r>
    <x v="7"/>
    <s v="85+"/>
    <x v="1"/>
    <s v="F"/>
    <s v="I00-I99"/>
    <n v="243"/>
    <x v="8"/>
  </r>
  <r>
    <x v="7"/>
    <s v="85+"/>
    <x v="1"/>
    <s v="F"/>
    <s v="J00-J99"/>
    <n v="86"/>
    <x v="4"/>
  </r>
  <r>
    <x v="7"/>
    <s v="85+"/>
    <x v="1"/>
    <s v="F"/>
    <s v="K00-K93"/>
    <n v="35"/>
    <x v="9"/>
  </r>
  <r>
    <x v="7"/>
    <s v="85+"/>
    <x v="1"/>
    <s v="F"/>
    <s v="M00-M99"/>
    <n v="5"/>
    <x v="5"/>
  </r>
  <r>
    <x v="7"/>
    <s v="85+"/>
    <x v="1"/>
    <s v="F"/>
    <s v="N00-N99"/>
    <n v="34"/>
    <x v="11"/>
  </r>
  <r>
    <x v="7"/>
    <s v="85+"/>
    <x v="1"/>
    <s v="F"/>
    <s v="R00-R99"/>
    <n v="42"/>
    <x v="5"/>
  </r>
  <r>
    <x v="7"/>
    <s v="85+"/>
    <x v="1"/>
    <s v="F"/>
    <s v="V01-Y98"/>
    <n v="39"/>
    <x v="6"/>
  </r>
  <r>
    <x v="7"/>
    <s v="85+"/>
    <x v="1"/>
    <s v="M"/>
    <s v="A00-B99"/>
    <n v="10"/>
    <x v="0"/>
  </r>
  <r>
    <x v="7"/>
    <s v="85+"/>
    <x v="1"/>
    <s v="M"/>
    <s v="C00-D48"/>
    <n v="66"/>
    <x v="1"/>
  </r>
  <r>
    <x v="7"/>
    <s v="85+"/>
    <x v="1"/>
    <s v="M"/>
    <s v="E00-E90"/>
    <n v="4"/>
    <x v="2"/>
  </r>
  <r>
    <x v="7"/>
    <s v="85+"/>
    <x v="1"/>
    <s v="M"/>
    <s v="F00-F99"/>
    <n v="7"/>
    <x v="10"/>
  </r>
  <r>
    <x v="7"/>
    <s v="85+"/>
    <x v="1"/>
    <s v="M"/>
    <s v="G00-G99"/>
    <n v="19"/>
    <x v="3"/>
  </r>
  <r>
    <x v="7"/>
    <s v="85+"/>
    <x v="1"/>
    <s v="M"/>
    <s v="I00-I99"/>
    <n v="123"/>
    <x v="8"/>
  </r>
  <r>
    <x v="7"/>
    <s v="85+"/>
    <x v="1"/>
    <s v="M"/>
    <s v="J00-J99"/>
    <n v="59"/>
    <x v="4"/>
  </r>
  <r>
    <x v="7"/>
    <s v="85+"/>
    <x v="1"/>
    <s v="M"/>
    <s v="K00-K93"/>
    <n v="17"/>
    <x v="9"/>
  </r>
  <r>
    <x v="7"/>
    <s v="85+"/>
    <x v="1"/>
    <s v="M"/>
    <s v="L00-L99"/>
    <n v="2"/>
    <x v="5"/>
  </r>
  <r>
    <x v="7"/>
    <s v="85+"/>
    <x v="1"/>
    <s v="M"/>
    <s v="N00-N99"/>
    <n v="24"/>
    <x v="11"/>
  </r>
  <r>
    <x v="7"/>
    <s v="85+"/>
    <x v="1"/>
    <s v="M"/>
    <s v="R00-R99"/>
    <n v="18"/>
    <x v="5"/>
  </r>
  <r>
    <x v="7"/>
    <s v="85+"/>
    <x v="1"/>
    <s v="M"/>
    <s v="V01-Y98"/>
    <n v="17"/>
    <x v="6"/>
  </r>
  <r>
    <x v="8"/>
    <s v="0-24"/>
    <x v="0"/>
    <s v="F"/>
    <s v="C00-D48"/>
    <n v="1"/>
    <x v="1"/>
  </r>
  <r>
    <x v="8"/>
    <s v="0-24"/>
    <x v="0"/>
    <s v="F"/>
    <s v="G00-G99"/>
    <n v="1"/>
    <x v="3"/>
  </r>
  <r>
    <x v="8"/>
    <s v="0-24"/>
    <x v="0"/>
    <s v="F"/>
    <s v="N00-N99"/>
    <n v="1"/>
    <x v="11"/>
  </r>
  <r>
    <x v="8"/>
    <s v="0-24"/>
    <x v="0"/>
    <s v="F"/>
    <s v="Q00-Q99"/>
    <n v="1"/>
    <x v="5"/>
  </r>
  <r>
    <x v="8"/>
    <s v="0-24"/>
    <x v="0"/>
    <s v="F"/>
    <s v="R00-R99"/>
    <n v="3"/>
    <x v="5"/>
  </r>
  <r>
    <x v="8"/>
    <s v="0-24"/>
    <x v="0"/>
    <s v="F"/>
    <s v="V01-Y98"/>
    <n v="4"/>
    <x v="6"/>
  </r>
  <r>
    <x v="8"/>
    <s v="0-24"/>
    <x v="0"/>
    <s v="M"/>
    <s v="A00-B99"/>
    <n v="1"/>
    <x v="0"/>
  </r>
  <r>
    <x v="8"/>
    <s v="0-24"/>
    <x v="0"/>
    <s v="M"/>
    <s v="C00-D48"/>
    <n v="2"/>
    <x v="1"/>
  </r>
  <r>
    <x v="8"/>
    <s v="0-24"/>
    <x v="0"/>
    <s v="M"/>
    <s v="E00-E90"/>
    <n v="1"/>
    <x v="2"/>
  </r>
  <r>
    <x v="8"/>
    <s v="0-24"/>
    <x v="0"/>
    <s v="M"/>
    <s v="J00-J99"/>
    <n v="1"/>
    <x v="4"/>
  </r>
  <r>
    <x v="8"/>
    <s v="0-24"/>
    <x v="0"/>
    <s v="M"/>
    <s v="R00-R99"/>
    <n v="4"/>
    <x v="5"/>
  </r>
  <r>
    <x v="8"/>
    <s v="0-24"/>
    <x v="0"/>
    <s v="M"/>
    <s v="V01-Y98"/>
    <n v="5"/>
    <x v="6"/>
  </r>
  <r>
    <x v="8"/>
    <s v="25-44"/>
    <x v="0"/>
    <s v="F"/>
    <s v="C00-D48"/>
    <n v="5"/>
    <x v="1"/>
  </r>
  <r>
    <x v="8"/>
    <s v="25-44"/>
    <x v="0"/>
    <s v="F"/>
    <s v="E00-E90"/>
    <n v="1"/>
    <x v="2"/>
  </r>
  <r>
    <x v="8"/>
    <s v="25-44"/>
    <x v="0"/>
    <s v="F"/>
    <s v="F00-F99"/>
    <n v="1"/>
    <x v="10"/>
  </r>
  <r>
    <x v="8"/>
    <s v="25-44"/>
    <x v="0"/>
    <s v="F"/>
    <s v="G00-G99"/>
    <n v="1"/>
    <x v="3"/>
  </r>
  <r>
    <x v="8"/>
    <s v="25-44"/>
    <x v="0"/>
    <s v="F"/>
    <s v="I00-I99"/>
    <n v="2"/>
    <x v="8"/>
  </r>
  <r>
    <x v="8"/>
    <s v="25-44"/>
    <x v="0"/>
    <s v="F"/>
    <s v="K00-K93"/>
    <n v="1"/>
    <x v="9"/>
  </r>
  <r>
    <x v="8"/>
    <s v="25-44"/>
    <x v="0"/>
    <s v="F"/>
    <s v="Q00-Q99"/>
    <n v="1"/>
    <x v="5"/>
  </r>
  <r>
    <x v="8"/>
    <s v="25-44"/>
    <x v="0"/>
    <s v="F"/>
    <s v="R00-R99"/>
    <n v="1"/>
    <x v="5"/>
  </r>
  <r>
    <x v="8"/>
    <s v="25-44"/>
    <x v="0"/>
    <s v="F"/>
    <s v="V01-Y98"/>
    <n v="11"/>
    <x v="6"/>
  </r>
  <r>
    <x v="8"/>
    <s v="25-44"/>
    <x v="0"/>
    <s v="M"/>
    <s v="A00-B99"/>
    <n v="1"/>
    <x v="0"/>
  </r>
  <r>
    <x v="8"/>
    <s v="25-44"/>
    <x v="0"/>
    <s v="M"/>
    <s v="C00-D48"/>
    <n v="7"/>
    <x v="1"/>
  </r>
  <r>
    <x v="8"/>
    <s v="25-44"/>
    <x v="0"/>
    <s v="M"/>
    <s v="F00-F99"/>
    <n v="2"/>
    <x v="10"/>
  </r>
  <r>
    <x v="8"/>
    <s v="25-44"/>
    <x v="0"/>
    <s v="M"/>
    <s v="I00-I99"/>
    <n v="4"/>
    <x v="8"/>
  </r>
  <r>
    <x v="8"/>
    <s v="25-44"/>
    <x v="0"/>
    <s v="M"/>
    <s v="J00-J99"/>
    <n v="2"/>
    <x v="4"/>
  </r>
  <r>
    <x v="8"/>
    <s v="25-44"/>
    <x v="0"/>
    <s v="M"/>
    <s v="K00-K93"/>
    <n v="1"/>
    <x v="9"/>
  </r>
  <r>
    <x v="8"/>
    <s v="25-44"/>
    <x v="0"/>
    <s v="M"/>
    <s v="R00-R99"/>
    <n v="6"/>
    <x v="5"/>
  </r>
  <r>
    <x v="8"/>
    <s v="25-44"/>
    <x v="0"/>
    <s v="M"/>
    <s v="V01-Y98"/>
    <n v="16"/>
    <x v="6"/>
  </r>
  <r>
    <x v="8"/>
    <s v="45-64"/>
    <x v="0"/>
    <s v="F"/>
    <s v="A00-B99"/>
    <n v="4"/>
    <x v="0"/>
  </r>
  <r>
    <x v="8"/>
    <s v="45-64"/>
    <x v="0"/>
    <s v="F"/>
    <s v="C00-D48"/>
    <n v="79"/>
    <x v="1"/>
  </r>
  <r>
    <x v="8"/>
    <s v="45-64"/>
    <x v="0"/>
    <s v="F"/>
    <s v="D50-D89"/>
    <n v="1"/>
    <x v="5"/>
  </r>
  <r>
    <x v="8"/>
    <s v="45-64"/>
    <x v="0"/>
    <s v="F"/>
    <s v="E00-E90"/>
    <n v="3"/>
    <x v="2"/>
  </r>
  <r>
    <x v="8"/>
    <s v="45-64"/>
    <x v="0"/>
    <s v="F"/>
    <s v="F00-F99"/>
    <n v="4"/>
    <x v="10"/>
  </r>
  <r>
    <x v="8"/>
    <s v="45-64"/>
    <x v="0"/>
    <s v="F"/>
    <s v="G00-G99"/>
    <n v="8"/>
    <x v="3"/>
  </r>
  <r>
    <x v="8"/>
    <s v="45-64"/>
    <x v="0"/>
    <s v="F"/>
    <s v="I00-I99"/>
    <n v="34"/>
    <x v="8"/>
  </r>
  <r>
    <x v="8"/>
    <s v="45-64"/>
    <x v="0"/>
    <s v="F"/>
    <s v="J00-J99"/>
    <n v="17"/>
    <x v="4"/>
  </r>
  <r>
    <x v="8"/>
    <s v="45-64"/>
    <x v="0"/>
    <s v="F"/>
    <s v="K00-K93"/>
    <n v="14"/>
    <x v="9"/>
  </r>
  <r>
    <x v="8"/>
    <s v="45-64"/>
    <x v="0"/>
    <s v="F"/>
    <s v="M00-M99"/>
    <n v="2"/>
    <x v="5"/>
  </r>
  <r>
    <x v="8"/>
    <s v="45-64"/>
    <x v="0"/>
    <s v="F"/>
    <s v="N00-N99"/>
    <n v="1"/>
    <x v="11"/>
  </r>
  <r>
    <x v="8"/>
    <s v="45-64"/>
    <x v="0"/>
    <s v="F"/>
    <s v="Q00-Q99"/>
    <n v="1"/>
    <x v="5"/>
  </r>
  <r>
    <x v="8"/>
    <s v="45-64"/>
    <x v="0"/>
    <s v="F"/>
    <s v="R00-R99"/>
    <n v="7"/>
    <x v="5"/>
  </r>
  <r>
    <x v="8"/>
    <s v="45-64"/>
    <x v="0"/>
    <s v="F"/>
    <s v="V01-Y98"/>
    <n v="22"/>
    <x v="6"/>
  </r>
  <r>
    <x v="8"/>
    <s v="45-64"/>
    <x v="0"/>
    <s v="M"/>
    <s v="A00-B99"/>
    <n v="8"/>
    <x v="0"/>
  </r>
  <r>
    <x v="8"/>
    <s v="45-64"/>
    <x v="0"/>
    <s v="M"/>
    <s v="C00-D48"/>
    <n v="83"/>
    <x v="1"/>
  </r>
  <r>
    <x v="8"/>
    <s v="45-64"/>
    <x v="0"/>
    <s v="M"/>
    <s v="D50-D89"/>
    <n v="2"/>
    <x v="5"/>
  </r>
  <r>
    <x v="8"/>
    <s v="45-64"/>
    <x v="0"/>
    <s v="M"/>
    <s v="E00-E90"/>
    <n v="10"/>
    <x v="2"/>
  </r>
  <r>
    <x v="8"/>
    <s v="45-64"/>
    <x v="0"/>
    <s v="M"/>
    <s v="F00-F99"/>
    <n v="13"/>
    <x v="10"/>
  </r>
  <r>
    <x v="8"/>
    <s v="45-64"/>
    <x v="0"/>
    <s v="M"/>
    <s v="G00-G99"/>
    <n v="11"/>
    <x v="3"/>
  </r>
  <r>
    <x v="8"/>
    <s v="45-64"/>
    <x v="0"/>
    <s v="M"/>
    <s v="I00-I99"/>
    <n v="71"/>
    <x v="8"/>
  </r>
  <r>
    <x v="8"/>
    <s v="45-64"/>
    <x v="0"/>
    <s v="M"/>
    <s v="J00-J99"/>
    <n v="14"/>
    <x v="4"/>
  </r>
  <r>
    <x v="8"/>
    <s v="45-64"/>
    <x v="0"/>
    <s v="M"/>
    <s v="K00-K93"/>
    <n v="14"/>
    <x v="9"/>
  </r>
  <r>
    <x v="8"/>
    <s v="45-64"/>
    <x v="0"/>
    <s v="M"/>
    <s v="N00-N99"/>
    <n v="1"/>
    <x v="11"/>
  </r>
  <r>
    <x v="8"/>
    <s v="45-64"/>
    <x v="0"/>
    <s v="M"/>
    <s v="R00-R99"/>
    <n v="16"/>
    <x v="5"/>
  </r>
  <r>
    <x v="8"/>
    <s v="45-64"/>
    <x v="0"/>
    <s v="M"/>
    <s v="V01-Y98"/>
    <n v="33"/>
    <x v="6"/>
  </r>
  <r>
    <x v="8"/>
    <s v="65-74"/>
    <x v="1"/>
    <s v="F"/>
    <s v="A00-B99"/>
    <n v="11"/>
    <x v="0"/>
  </r>
  <r>
    <x v="8"/>
    <s v="65-74"/>
    <x v="1"/>
    <s v="F"/>
    <s v="C00-D48"/>
    <n v="79"/>
    <x v="1"/>
  </r>
  <r>
    <x v="8"/>
    <s v="65-74"/>
    <x v="1"/>
    <s v="F"/>
    <s v="E00-E90"/>
    <n v="5"/>
    <x v="2"/>
  </r>
  <r>
    <x v="8"/>
    <s v="65-74"/>
    <x v="1"/>
    <s v="F"/>
    <s v="F00-F99"/>
    <n v="5"/>
    <x v="10"/>
  </r>
  <r>
    <x v="8"/>
    <s v="65-74"/>
    <x v="1"/>
    <s v="F"/>
    <s v="G00-G99"/>
    <n v="7"/>
    <x v="3"/>
  </r>
  <r>
    <x v="8"/>
    <s v="65-74"/>
    <x v="1"/>
    <s v="F"/>
    <s v="I00-I99"/>
    <n v="37"/>
    <x v="8"/>
  </r>
  <r>
    <x v="8"/>
    <s v="65-74"/>
    <x v="1"/>
    <s v="F"/>
    <s v="J00-J99"/>
    <n v="25"/>
    <x v="4"/>
  </r>
  <r>
    <x v="8"/>
    <s v="65-74"/>
    <x v="1"/>
    <s v="F"/>
    <s v="K00-K93"/>
    <n v="17"/>
    <x v="9"/>
  </r>
  <r>
    <x v="8"/>
    <s v="65-74"/>
    <x v="1"/>
    <s v="F"/>
    <s v="R00-R99"/>
    <n v="13"/>
    <x v="5"/>
  </r>
  <r>
    <x v="8"/>
    <s v="65-74"/>
    <x v="1"/>
    <s v="F"/>
    <s v="V01-Y98"/>
    <n v="12"/>
    <x v="6"/>
  </r>
  <r>
    <x v="8"/>
    <s v="65-74"/>
    <x v="1"/>
    <s v="M"/>
    <s v="A00-B99"/>
    <n v="3"/>
    <x v="0"/>
  </r>
  <r>
    <x v="8"/>
    <s v="65-74"/>
    <x v="1"/>
    <s v="M"/>
    <s v="C00-D48"/>
    <n v="118"/>
    <x v="1"/>
  </r>
  <r>
    <x v="8"/>
    <s v="65-74"/>
    <x v="1"/>
    <s v="M"/>
    <s v="E00-E90"/>
    <n v="2"/>
    <x v="2"/>
  </r>
  <r>
    <x v="8"/>
    <s v="65-74"/>
    <x v="1"/>
    <s v="M"/>
    <s v="F00-F99"/>
    <n v="6"/>
    <x v="10"/>
  </r>
  <r>
    <x v="8"/>
    <s v="65-74"/>
    <x v="1"/>
    <s v="M"/>
    <s v="G00-G99"/>
    <n v="12"/>
    <x v="3"/>
  </r>
  <r>
    <x v="8"/>
    <s v="65-74"/>
    <x v="1"/>
    <s v="M"/>
    <s v="H00-H59"/>
    <n v="1"/>
    <x v="5"/>
  </r>
  <r>
    <x v="8"/>
    <s v="65-74"/>
    <x v="1"/>
    <s v="M"/>
    <s v="I00-I99"/>
    <n v="71"/>
    <x v="8"/>
  </r>
  <r>
    <x v="8"/>
    <s v="65-74"/>
    <x v="1"/>
    <s v="M"/>
    <s v="J00-J99"/>
    <n v="39"/>
    <x v="4"/>
  </r>
  <r>
    <x v="8"/>
    <s v="65-74"/>
    <x v="1"/>
    <s v="M"/>
    <s v="K00-K93"/>
    <n v="15"/>
    <x v="9"/>
  </r>
  <r>
    <x v="8"/>
    <s v="65-74"/>
    <x v="1"/>
    <s v="M"/>
    <s v="L00-L99"/>
    <n v="2"/>
    <x v="5"/>
  </r>
  <r>
    <x v="8"/>
    <s v="65-74"/>
    <x v="1"/>
    <s v="M"/>
    <s v="N00-N99"/>
    <n v="4"/>
    <x v="11"/>
  </r>
  <r>
    <x v="8"/>
    <s v="65-74"/>
    <x v="1"/>
    <s v="M"/>
    <s v="R00-R99"/>
    <n v="24"/>
    <x v="5"/>
  </r>
  <r>
    <x v="8"/>
    <s v="65-74"/>
    <x v="1"/>
    <s v="M"/>
    <s v="V01-Y98"/>
    <n v="12"/>
    <x v="6"/>
  </r>
  <r>
    <x v="8"/>
    <s v="75-84"/>
    <x v="1"/>
    <s v="F"/>
    <s v="A00-B99"/>
    <n v="12"/>
    <x v="0"/>
  </r>
  <r>
    <x v="8"/>
    <s v="75-84"/>
    <x v="1"/>
    <s v="F"/>
    <s v="C00-D48"/>
    <n v="87"/>
    <x v="1"/>
  </r>
  <r>
    <x v="8"/>
    <s v="75-84"/>
    <x v="1"/>
    <s v="F"/>
    <s v="D50-D89"/>
    <n v="1"/>
    <x v="5"/>
  </r>
  <r>
    <x v="8"/>
    <s v="75-84"/>
    <x v="1"/>
    <s v="F"/>
    <s v="E00-E90"/>
    <n v="12"/>
    <x v="2"/>
  </r>
  <r>
    <x v="8"/>
    <s v="75-84"/>
    <x v="1"/>
    <s v="F"/>
    <s v="F00-F99"/>
    <n v="12"/>
    <x v="10"/>
  </r>
  <r>
    <x v="8"/>
    <s v="75-84"/>
    <x v="1"/>
    <s v="F"/>
    <s v="G00-G99"/>
    <n v="34"/>
    <x v="3"/>
  </r>
  <r>
    <x v="8"/>
    <s v="75-84"/>
    <x v="1"/>
    <s v="F"/>
    <s v="I00-I99"/>
    <n v="96"/>
    <x v="8"/>
  </r>
  <r>
    <x v="8"/>
    <s v="75-84"/>
    <x v="1"/>
    <s v="F"/>
    <s v="J00-J99"/>
    <n v="41"/>
    <x v="4"/>
  </r>
  <r>
    <x v="8"/>
    <s v="75-84"/>
    <x v="1"/>
    <s v="F"/>
    <s v="K00-K93"/>
    <n v="19"/>
    <x v="9"/>
  </r>
  <r>
    <x v="8"/>
    <s v="75-84"/>
    <x v="1"/>
    <s v="F"/>
    <s v="L00-L99"/>
    <n v="2"/>
    <x v="5"/>
  </r>
  <r>
    <x v="8"/>
    <s v="75-84"/>
    <x v="1"/>
    <s v="F"/>
    <s v="N00-N99"/>
    <n v="12"/>
    <x v="11"/>
  </r>
  <r>
    <x v="8"/>
    <s v="75-84"/>
    <x v="1"/>
    <s v="F"/>
    <s v="R00-R99"/>
    <n v="30"/>
    <x v="5"/>
  </r>
  <r>
    <x v="8"/>
    <s v="75-84"/>
    <x v="1"/>
    <s v="F"/>
    <s v="V01-Y98"/>
    <n v="21"/>
    <x v="6"/>
  </r>
  <r>
    <x v="8"/>
    <s v="75-84"/>
    <x v="1"/>
    <s v="M"/>
    <s v="A00-B99"/>
    <n v="15"/>
    <x v="0"/>
  </r>
  <r>
    <x v="8"/>
    <s v="75-84"/>
    <x v="1"/>
    <s v="M"/>
    <s v="C00-D48"/>
    <n v="124"/>
    <x v="1"/>
  </r>
  <r>
    <x v="8"/>
    <s v="75-84"/>
    <x v="1"/>
    <s v="M"/>
    <s v="D50-D89"/>
    <n v="2"/>
    <x v="5"/>
  </r>
  <r>
    <x v="8"/>
    <s v="75-84"/>
    <x v="1"/>
    <s v="M"/>
    <s v="E00-E90"/>
    <n v="14"/>
    <x v="2"/>
  </r>
  <r>
    <x v="8"/>
    <s v="75-84"/>
    <x v="1"/>
    <s v="M"/>
    <s v="F00-F99"/>
    <n v="17"/>
    <x v="10"/>
  </r>
  <r>
    <x v="8"/>
    <s v="75-84"/>
    <x v="1"/>
    <s v="M"/>
    <s v="G00-G99"/>
    <n v="28"/>
    <x v="3"/>
  </r>
  <r>
    <x v="8"/>
    <s v="75-84"/>
    <x v="1"/>
    <s v="M"/>
    <s v="I00-I99"/>
    <n v="99"/>
    <x v="8"/>
  </r>
  <r>
    <x v="8"/>
    <s v="75-84"/>
    <x v="1"/>
    <s v="M"/>
    <s v="J00-J99"/>
    <n v="64"/>
    <x v="4"/>
  </r>
  <r>
    <x v="8"/>
    <s v="75-84"/>
    <x v="1"/>
    <s v="M"/>
    <s v="K00-K93"/>
    <n v="15"/>
    <x v="9"/>
  </r>
  <r>
    <x v="8"/>
    <s v="75-84"/>
    <x v="1"/>
    <s v="M"/>
    <s v="L00-L99"/>
    <n v="1"/>
    <x v="5"/>
  </r>
  <r>
    <x v="8"/>
    <s v="75-84"/>
    <x v="1"/>
    <s v="M"/>
    <s v="M00-M99"/>
    <n v="2"/>
    <x v="5"/>
  </r>
  <r>
    <x v="8"/>
    <s v="75-84"/>
    <x v="1"/>
    <s v="M"/>
    <s v="N00-N99"/>
    <n v="12"/>
    <x v="11"/>
  </r>
  <r>
    <x v="8"/>
    <s v="75-84"/>
    <x v="1"/>
    <s v="M"/>
    <s v="R00-R99"/>
    <n v="28"/>
    <x v="5"/>
  </r>
  <r>
    <x v="8"/>
    <s v="75-84"/>
    <x v="1"/>
    <s v="M"/>
    <s v="V01-Y98"/>
    <n v="12"/>
    <x v="6"/>
  </r>
  <r>
    <x v="8"/>
    <s v="85+"/>
    <x v="1"/>
    <s v="F"/>
    <s v="A00-B99"/>
    <n v="40"/>
    <x v="0"/>
  </r>
  <r>
    <x v="8"/>
    <s v="85+"/>
    <x v="1"/>
    <s v="F"/>
    <s v="C00-D48"/>
    <n v="96"/>
    <x v="1"/>
  </r>
  <r>
    <x v="8"/>
    <s v="85+"/>
    <x v="1"/>
    <s v="F"/>
    <s v="D50-D89"/>
    <n v="2"/>
    <x v="5"/>
  </r>
  <r>
    <x v="8"/>
    <s v="85+"/>
    <x v="1"/>
    <s v="F"/>
    <s v="E00-E90"/>
    <n v="26"/>
    <x v="2"/>
  </r>
  <r>
    <x v="8"/>
    <s v="85+"/>
    <x v="1"/>
    <s v="F"/>
    <s v="F00-F99"/>
    <n v="35"/>
    <x v="10"/>
  </r>
  <r>
    <x v="8"/>
    <s v="85+"/>
    <x v="1"/>
    <s v="F"/>
    <s v="G00-G99"/>
    <n v="54"/>
    <x v="3"/>
  </r>
  <r>
    <x v="8"/>
    <s v="85+"/>
    <x v="1"/>
    <s v="F"/>
    <s v="I00-I99"/>
    <n v="277"/>
    <x v="8"/>
  </r>
  <r>
    <x v="8"/>
    <s v="85+"/>
    <x v="1"/>
    <s v="F"/>
    <s v="J00-J99"/>
    <n v="107"/>
    <x v="4"/>
  </r>
  <r>
    <x v="8"/>
    <s v="85+"/>
    <x v="1"/>
    <s v="F"/>
    <s v="K00-K93"/>
    <n v="28"/>
    <x v="9"/>
  </r>
  <r>
    <x v="8"/>
    <s v="85+"/>
    <x v="1"/>
    <s v="F"/>
    <s v="L00-L99"/>
    <n v="4"/>
    <x v="5"/>
  </r>
  <r>
    <x v="8"/>
    <s v="85+"/>
    <x v="1"/>
    <s v="F"/>
    <s v="M00-M99"/>
    <n v="7"/>
    <x v="5"/>
  </r>
  <r>
    <x v="8"/>
    <s v="85+"/>
    <x v="1"/>
    <s v="F"/>
    <s v="N00-N99"/>
    <n v="28"/>
    <x v="11"/>
  </r>
  <r>
    <x v="8"/>
    <s v="85+"/>
    <x v="1"/>
    <s v="F"/>
    <s v="R00-R99"/>
    <n v="85"/>
    <x v="5"/>
  </r>
  <r>
    <x v="8"/>
    <s v="85+"/>
    <x v="1"/>
    <s v="F"/>
    <s v="V01-Y98"/>
    <n v="34"/>
    <x v="6"/>
  </r>
  <r>
    <x v="8"/>
    <s v="85+"/>
    <x v="1"/>
    <s v="M"/>
    <s v="A00-B99"/>
    <n v="9"/>
    <x v="0"/>
  </r>
  <r>
    <x v="8"/>
    <s v="85+"/>
    <x v="1"/>
    <s v="M"/>
    <s v="C00-D48"/>
    <n v="74"/>
    <x v="1"/>
  </r>
  <r>
    <x v="8"/>
    <s v="85+"/>
    <x v="1"/>
    <s v="M"/>
    <s v="E00-E90"/>
    <n v="15"/>
    <x v="2"/>
  </r>
  <r>
    <x v="8"/>
    <s v="85+"/>
    <x v="1"/>
    <s v="M"/>
    <s v="F00-F99"/>
    <n v="16"/>
    <x v="10"/>
  </r>
  <r>
    <x v="8"/>
    <s v="85+"/>
    <x v="1"/>
    <s v="M"/>
    <s v="G00-G99"/>
    <n v="17"/>
    <x v="3"/>
  </r>
  <r>
    <x v="8"/>
    <s v="85+"/>
    <x v="1"/>
    <s v="M"/>
    <s v="I00-I99"/>
    <n v="122"/>
    <x v="8"/>
  </r>
  <r>
    <x v="8"/>
    <s v="85+"/>
    <x v="1"/>
    <s v="M"/>
    <s v="J00-J99"/>
    <n v="56"/>
    <x v="4"/>
  </r>
  <r>
    <x v="8"/>
    <s v="85+"/>
    <x v="1"/>
    <s v="M"/>
    <s v="K00-K93"/>
    <n v="15"/>
    <x v="9"/>
  </r>
  <r>
    <x v="8"/>
    <s v="85+"/>
    <x v="1"/>
    <s v="M"/>
    <s v="M00-M99"/>
    <n v="1"/>
    <x v="5"/>
  </r>
  <r>
    <x v="8"/>
    <s v="85+"/>
    <x v="1"/>
    <s v="M"/>
    <s v="N00-N99"/>
    <n v="16"/>
    <x v="11"/>
  </r>
  <r>
    <x v="8"/>
    <s v="85+"/>
    <x v="1"/>
    <s v="M"/>
    <s v="R00-R99"/>
    <n v="21"/>
    <x v="5"/>
  </r>
  <r>
    <x v="8"/>
    <s v="85+"/>
    <x v="1"/>
    <s v="M"/>
    <s v="V01-Y98"/>
    <n v="22"/>
    <x v="6"/>
  </r>
  <r>
    <x v="0"/>
    <s v="0-24"/>
    <x v="0"/>
    <s v="F"/>
    <s v="A00-B99"/>
    <n v="1"/>
    <x v="0"/>
  </r>
  <r>
    <x v="0"/>
    <s v="0-24"/>
    <x v="0"/>
    <s v="F"/>
    <s v="C00-D48"/>
    <n v="1"/>
    <x v="1"/>
  </r>
  <r>
    <x v="0"/>
    <s v="0-24"/>
    <x v="0"/>
    <s v="F"/>
    <s v="P00-P96"/>
    <n v="1"/>
    <x v="5"/>
  </r>
  <r>
    <x v="0"/>
    <s v="0-24"/>
    <x v="0"/>
    <s v="F"/>
    <s v="Q00-Q99"/>
    <n v="1"/>
    <x v="5"/>
  </r>
  <r>
    <x v="0"/>
    <s v="0-24"/>
    <x v="0"/>
    <s v="F"/>
    <s v="R00-R99"/>
    <n v="3"/>
    <x v="5"/>
  </r>
  <r>
    <x v="0"/>
    <s v="0-24"/>
    <x v="0"/>
    <s v="F"/>
    <s v="UNK"/>
    <n v="1"/>
    <x v="7"/>
  </r>
  <r>
    <x v="0"/>
    <s v="0-24"/>
    <x v="0"/>
    <s v="F"/>
    <s v="V01-Y98"/>
    <n v="5"/>
    <x v="6"/>
  </r>
  <r>
    <x v="0"/>
    <s v="0-24"/>
    <x v="0"/>
    <s v="M"/>
    <s v="C00-D48"/>
    <n v="1"/>
    <x v="1"/>
  </r>
  <r>
    <x v="0"/>
    <s v="0-24"/>
    <x v="0"/>
    <s v="M"/>
    <s v="D50-D89"/>
    <n v="1"/>
    <x v="5"/>
  </r>
  <r>
    <x v="0"/>
    <s v="0-24"/>
    <x v="0"/>
    <s v="M"/>
    <s v="I00-I99"/>
    <n v="1"/>
    <x v="8"/>
  </r>
  <r>
    <x v="0"/>
    <s v="0-24"/>
    <x v="0"/>
    <s v="M"/>
    <s v="P00-P96"/>
    <n v="1"/>
    <x v="5"/>
  </r>
  <r>
    <x v="0"/>
    <s v="0-24"/>
    <x v="0"/>
    <s v="M"/>
    <s v="R00-R99"/>
    <n v="6"/>
    <x v="5"/>
  </r>
  <r>
    <x v="0"/>
    <s v="0-24"/>
    <x v="0"/>
    <s v="M"/>
    <s v="V01-Y98"/>
    <n v="18"/>
    <x v="6"/>
  </r>
  <r>
    <x v="0"/>
    <s v="25-44"/>
    <x v="0"/>
    <s v="F"/>
    <s v="A00-B99"/>
    <n v="2"/>
    <x v="0"/>
  </r>
  <r>
    <x v="0"/>
    <s v="25-44"/>
    <x v="0"/>
    <s v="F"/>
    <s v="C00-D48"/>
    <n v="4"/>
    <x v="1"/>
  </r>
  <r>
    <x v="0"/>
    <s v="25-44"/>
    <x v="0"/>
    <s v="F"/>
    <s v="G00-G99"/>
    <n v="1"/>
    <x v="3"/>
  </r>
  <r>
    <x v="0"/>
    <s v="25-44"/>
    <x v="0"/>
    <s v="F"/>
    <s v="I00-I99"/>
    <n v="3"/>
    <x v="8"/>
  </r>
  <r>
    <x v="0"/>
    <s v="25-44"/>
    <x v="0"/>
    <s v="F"/>
    <s v="J00-J99"/>
    <n v="2"/>
    <x v="4"/>
  </r>
  <r>
    <x v="0"/>
    <s v="25-44"/>
    <x v="0"/>
    <s v="F"/>
    <s v="K00-K93"/>
    <n v="2"/>
    <x v="9"/>
  </r>
  <r>
    <x v="0"/>
    <s v="25-44"/>
    <x v="0"/>
    <s v="F"/>
    <s v="R00-R99"/>
    <n v="3"/>
    <x v="5"/>
  </r>
  <r>
    <x v="0"/>
    <s v="25-44"/>
    <x v="0"/>
    <s v="F"/>
    <s v="UNK"/>
    <n v="1"/>
    <x v="7"/>
  </r>
  <r>
    <x v="0"/>
    <s v="25-44"/>
    <x v="0"/>
    <s v="F"/>
    <s v="V01-Y98"/>
    <n v="2"/>
    <x v="6"/>
  </r>
  <r>
    <x v="0"/>
    <s v="25-44"/>
    <x v="0"/>
    <s v="M"/>
    <s v="C00-D48"/>
    <n v="5"/>
    <x v="1"/>
  </r>
  <r>
    <x v="0"/>
    <s v="25-44"/>
    <x v="0"/>
    <s v="M"/>
    <s v="E00-E90"/>
    <n v="1"/>
    <x v="2"/>
  </r>
  <r>
    <x v="0"/>
    <s v="25-44"/>
    <x v="0"/>
    <s v="M"/>
    <s v="F00-F99"/>
    <n v="1"/>
    <x v="10"/>
  </r>
  <r>
    <x v="0"/>
    <s v="25-44"/>
    <x v="0"/>
    <s v="M"/>
    <s v="G00-G99"/>
    <n v="3"/>
    <x v="3"/>
  </r>
  <r>
    <x v="0"/>
    <s v="25-44"/>
    <x v="0"/>
    <s v="M"/>
    <s v="I00-I99"/>
    <n v="9"/>
    <x v="8"/>
  </r>
  <r>
    <x v="0"/>
    <s v="25-44"/>
    <x v="0"/>
    <s v="M"/>
    <s v="J00-J99"/>
    <n v="4"/>
    <x v="4"/>
  </r>
  <r>
    <x v="0"/>
    <s v="25-44"/>
    <x v="0"/>
    <s v="M"/>
    <s v="K00-K93"/>
    <n v="4"/>
    <x v="9"/>
  </r>
  <r>
    <x v="0"/>
    <s v="25-44"/>
    <x v="0"/>
    <s v="M"/>
    <s v="Q00-Q99"/>
    <n v="1"/>
    <x v="5"/>
  </r>
  <r>
    <x v="0"/>
    <s v="25-44"/>
    <x v="0"/>
    <s v="M"/>
    <s v="R00-R99"/>
    <n v="4"/>
    <x v="5"/>
  </r>
  <r>
    <x v="0"/>
    <s v="25-44"/>
    <x v="0"/>
    <s v="M"/>
    <s v="UNK"/>
    <n v="1"/>
    <x v="7"/>
  </r>
  <r>
    <x v="0"/>
    <s v="25-44"/>
    <x v="0"/>
    <s v="M"/>
    <s v="V01-Y98"/>
    <n v="30"/>
    <x v="6"/>
  </r>
  <r>
    <x v="0"/>
    <s v="45-64"/>
    <x v="0"/>
    <s v="F"/>
    <s v="A00-B99"/>
    <n v="8"/>
    <x v="0"/>
  </r>
  <r>
    <x v="0"/>
    <s v="45-64"/>
    <x v="0"/>
    <s v="F"/>
    <s v="C00-D48"/>
    <n v="79"/>
    <x v="1"/>
  </r>
  <r>
    <x v="0"/>
    <s v="45-64"/>
    <x v="0"/>
    <s v="F"/>
    <s v="E00-E90"/>
    <n v="5"/>
    <x v="2"/>
  </r>
  <r>
    <x v="0"/>
    <s v="45-64"/>
    <x v="0"/>
    <s v="F"/>
    <s v="F00-F99"/>
    <n v="2"/>
    <x v="10"/>
  </r>
  <r>
    <x v="0"/>
    <s v="45-64"/>
    <x v="0"/>
    <s v="F"/>
    <s v="G00-G99"/>
    <n v="6"/>
    <x v="3"/>
  </r>
  <r>
    <x v="0"/>
    <s v="45-64"/>
    <x v="0"/>
    <s v="F"/>
    <s v="I00-I99"/>
    <n v="29"/>
    <x v="8"/>
  </r>
  <r>
    <x v="0"/>
    <s v="45-64"/>
    <x v="0"/>
    <s v="F"/>
    <s v="J00-J99"/>
    <n v="13"/>
    <x v="4"/>
  </r>
  <r>
    <x v="0"/>
    <s v="45-64"/>
    <x v="0"/>
    <s v="F"/>
    <s v="K00-K93"/>
    <n v="13"/>
    <x v="9"/>
  </r>
  <r>
    <x v="0"/>
    <s v="45-64"/>
    <x v="0"/>
    <s v="F"/>
    <s v="N00-N99"/>
    <n v="2"/>
    <x v="11"/>
  </r>
  <r>
    <x v="0"/>
    <s v="45-64"/>
    <x v="0"/>
    <s v="F"/>
    <s v="Q00-Q99"/>
    <n v="1"/>
    <x v="5"/>
  </r>
  <r>
    <x v="0"/>
    <s v="45-64"/>
    <x v="0"/>
    <s v="F"/>
    <s v="R00-R99"/>
    <n v="7"/>
    <x v="5"/>
  </r>
  <r>
    <x v="0"/>
    <s v="45-64"/>
    <x v="0"/>
    <s v="F"/>
    <s v="UNK"/>
    <n v="3"/>
    <x v="7"/>
  </r>
  <r>
    <x v="0"/>
    <s v="45-64"/>
    <x v="0"/>
    <s v="F"/>
    <s v="V01-Y98"/>
    <n v="14"/>
    <x v="6"/>
  </r>
  <r>
    <x v="0"/>
    <s v="45-64"/>
    <x v="0"/>
    <s v="M"/>
    <s v="A00-B99"/>
    <n v="5"/>
    <x v="0"/>
  </r>
  <r>
    <x v="0"/>
    <s v="45-64"/>
    <x v="0"/>
    <s v="M"/>
    <s v="C00-D48"/>
    <n v="105"/>
    <x v="1"/>
  </r>
  <r>
    <x v="0"/>
    <s v="45-64"/>
    <x v="0"/>
    <s v="M"/>
    <s v="E00-E90"/>
    <n v="11"/>
    <x v="2"/>
  </r>
  <r>
    <x v="0"/>
    <s v="45-64"/>
    <x v="0"/>
    <s v="M"/>
    <s v="F00-F99"/>
    <n v="17"/>
    <x v="10"/>
  </r>
  <r>
    <x v="0"/>
    <s v="45-64"/>
    <x v="0"/>
    <s v="M"/>
    <s v="G00-G99"/>
    <n v="9"/>
    <x v="3"/>
  </r>
  <r>
    <x v="0"/>
    <s v="45-64"/>
    <x v="0"/>
    <s v="M"/>
    <s v="I00-I99"/>
    <n v="64"/>
    <x v="8"/>
  </r>
  <r>
    <x v="0"/>
    <s v="45-64"/>
    <x v="0"/>
    <s v="M"/>
    <s v="J00-J99"/>
    <n v="16"/>
    <x v="4"/>
  </r>
  <r>
    <x v="0"/>
    <s v="45-64"/>
    <x v="0"/>
    <s v="M"/>
    <s v="K00-K93"/>
    <n v="24"/>
    <x v="9"/>
  </r>
  <r>
    <x v="0"/>
    <s v="45-64"/>
    <x v="0"/>
    <s v="M"/>
    <s v="M00-M99"/>
    <n v="1"/>
    <x v="5"/>
  </r>
  <r>
    <x v="0"/>
    <s v="45-64"/>
    <x v="0"/>
    <s v="M"/>
    <s v="N00-N99"/>
    <n v="1"/>
    <x v="11"/>
  </r>
  <r>
    <x v="0"/>
    <s v="45-64"/>
    <x v="0"/>
    <s v="M"/>
    <s v="R00-R99"/>
    <n v="15"/>
    <x v="5"/>
  </r>
  <r>
    <x v="0"/>
    <s v="45-64"/>
    <x v="0"/>
    <s v="M"/>
    <s v="UNK"/>
    <n v="9"/>
    <x v="7"/>
  </r>
  <r>
    <x v="0"/>
    <s v="45-64"/>
    <x v="0"/>
    <s v="M"/>
    <s v="V01-Y98"/>
    <n v="40"/>
    <x v="6"/>
  </r>
  <r>
    <x v="0"/>
    <s v="65-74"/>
    <x v="1"/>
    <s v="F"/>
    <s v="A00-B99"/>
    <n v="9"/>
    <x v="0"/>
  </r>
  <r>
    <x v="0"/>
    <s v="65-74"/>
    <x v="1"/>
    <s v="F"/>
    <s v="C00-D48"/>
    <n v="76"/>
    <x v="1"/>
  </r>
  <r>
    <x v="0"/>
    <s v="65-74"/>
    <x v="1"/>
    <s v="F"/>
    <s v="D50-D89"/>
    <n v="1"/>
    <x v="5"/>
  </r>
  <r>
    <x v="0"/>
    <s v="65-74"/>
    <x v="1"/>
    <s v="F"/>
    <s v="E00-E90"/>
    <n v="6"/>
    <x v="2"/>
  </r>
  <r>
    <x v="0"/>
    <s v="65-74"/>
    <x v="1"/>
    <s v="F"/>
    <s v="F00-F99"/>
    <n v="3"/>
    <x v="10"/>
  </r>
  <r>
    <x v="0"/>
    <s v="65-74"/>
    <x v="1"/>
    <s v="F"/>
    <s v="G00-G99"/>
    <n v="10"/>
    <x v="3"/>
  </r>
  <r>
    <x v="0"/>
    <s v="65-74"/>
    <x v="1"/>
    <s v="F"/>
    <s v="I00-I99"/>
    <n v="29"/>
    <x v="8"/>
  </r>
  <r>
    <x v="0"/>
    <s v="65-74"/>
    <x v="1"/>
    <s v="F"/>
    <s v="J00-J99"/>
    <n v="20"/>
    <x v="4"/>
  </r>
  <r>
    <x v="0"/>
    <s v="65-74"/>
    <x v="1"/>
    <s v="F"/>
    <s v="K00-K93"/>
    <n v="8"/>
    <x v="9"/>
  </r>
  <r>
    <x v="0"/>
    <s v="65-74"/>
    <x v="1"/>
    <s v="F"/>
    <s v="L00-L99"/>
    <n v="1"/>
    <x v="5"/>
  </r>
  <r>
    <x v="0"/>
    <s v="65-74"/>
    <x v="1"/>
    <s v="F"/>
    <s v="N00-N99"/>
    <n v="8"/>
    <x v="11"/>
  </r>
  <r>
    <x v="0"/>
    <s v="65-74"/>
    <x v="1"/>
    <s v="F"/>
    <s v="R00-R99"/>
    <n v="4"/>
    <x v="5"/>
  </r>
  <r>
    <x v="0"/>
    <s v="65-74"/>
    <x v="1"/>
    <s v="F"/>
    <s v="UNK"/>
    <n v="2"/>
    <x v="7"/>
  </r>
  <r>
    <x v="0"/>
    <s v="65-74"/>
    <x v="1"/>
    <s v="F"/>
    <s v="V01-Y98"/>
    <n v="7"/>
    <x v="6"/>
  </r>
  <r>
    <x v="0"/>
    <s v="65-74"/>
    <x v="1"/>
    <s v="M"/>
    <s v="A00-B99"/>
    <n v="3"/>
    <x v="0"/>
  </r>
  <r>
    <x v="0"/>
    <s v="65-74"/>
    <x v="1"/>
    <s v="M"/>
    <s v="C00-D48"/>
    <n v="92"/>
    <x v="1"/>
  </r>
  <r>
    <x v="0"/>
    <s v="65-74"/>
    <x v="1"/>
    <s v="M"/>
    <s v="E00-E90"/>
    <n v="5"/>
    <x v="2"/>
  </r>
  <r>
    <x v="0"/>
    <s v="65-74"/>
    <x v="1"/>
    <s v="M"/>
    <s v="F00-F99"/>
    <n v="5"/>
    <x v="10"/>
  </r>
  <r>
    <x v="0"/>
    <s v="65-74"/>
    <x v="1"/>
    <s v="M"/>
    <s v="G00-G99"/>
    <n v="7"/>
    <x v="3"/>
  </r>
  <r>
    <x v="0"/>
    <s v="65-74"/>
    <x v="1"/>
    <s v="M"/>
    <s v="I00-I99"/>
    <n v="79"/>
    <x v="8"/>
  </r>
  <r>
    <x v="0"/>
    <s v="65-74"/>
    <x v="1"/>
    <s v="M"/>
    <s v="J00-J99"/>
    <n v="26"/>
    <x v="4"/>
  </r>
  <r>
    <x v="0"/>
    <s v="65-74"/>
    <x v="1"/>
    <s v="M"/>
    <s v="K00-K93"/>
    <n v="14"/>
    <x v="9"/>
  </r>
  <r>
    <x v="0"/>
    <s v="65-74"/>
    <x v="1"/>
    <s v="M"/>
    <s v="M00-M99"/>
    <n v="1"/>
    <x v="5"/>
  </r>
  <r>
    <x v="0"/>
    <s v="65-74"/>
    <x v="1"/>
    <s v="M"/>
    <s v="N00-N99"/>
    <n v="2"/>
    <x v="11"/>
  </r>
  <r>
    <x v="0"/>
    <s v="65-74"/>
    <x v="1"/>
    <s v="M"/>
    <s v="R00-R99"/>
    <n v="15"/>
    <x v="5"/>
  </r>
  <r>
    <x v="0"/>
    <s v="65-74"/>
    <x v="1"/>
    <s v="M"/>
    <s v="UNK"/>
    <n v="6"/>
    <x v="7"/>
  </r>
  <r>
    <x v="0"/>
    <s v="65-74"/>
    <x v="1"/>
    <s v="M"/>
    <s v="V01-Y98"/>
    <n v="16"/>
    <x v="6"/>
  </r>
  <r>
    <x v="0"/>
    <s v="75-84"/>
    <x v="1"/>
    <s v="F"/>
    <s v="A00-B99"/>
    <n v="10"/>
    <x v="0"/>
  </r>
  <r>
    <x v="0"/>
    <s v="75-84"/>
    <x v="1"/>
    <s v="F"/>
    <s v="C00-D48"/>
    <n v="102"/>
    <x v="1"/>
  </r>
  <r>
    <x v="0"/>
    <s v="75-84"/>
    <x v="1"/>
    <s v="F"/>
    <s v="D50-D89"/>
    <n v="2"/>
    <x v="5"/>
  </r>
  <r>
    <x v="0"/>
    <s v="75-84"/>
    <x v="1"/>
    <s v="F"/>
    <s v="E00-E90"/>
    <n v="17"/>
    <x v="2"/>
  </r>
  <r>
    <x v="0"/>
    <s v="75-84"/>
    <x v="1"/>
    <s v="F"/>
    <s v="F00-F99"/>
    <n v="14"/>
    <x v="10"/>
  </r>
  <r>
    <x v="0"/>
    <s v="75-84"/>
    <x v="1"/>
    <s v="F"/>
    <s v="G00-G99"/>
    <n v="38"/>
    <x v="3"/>
  </r>
  <r>
    <x v="0"/>
    <s v="75-84"/>
    <x v="1"/>
    <s v="F"/>
    <s v="I00-I99"/>
    <n v="167"/>
    <x v="8"/>
  </r>
  <r>
    <x v="0"/>
    <s v="75-84"/>
    <x v="1"/>
    <s v="F"/>
    <s v="J00-J99"/>
    <n v="38"/>
    <x v="4"/>
  </r>
  <r>
    <x v="0"/>
    <s v="75-84"/>
    <x v="1"/>
    <s v="F"/>
    <s v="K00-K93"/>
    <n v="23"/>
    <x v="9"/>
  </r>
  <r>
    <x v="0"/>
    <s v="75-84"/>
    <x v="1"/>
    <s v="F"/>
    <s v="L00-L99"/>
    <n v="3"/>
    <x v="5"/>
  </r>
  <r>
    <x v="0"/>
    <s v="75-84"/>
    <x v="1"/>
    <s v="F"/>
    <s v="M00-M99"/>
    <n v="2"/>
    <x v="5"/>
  </r>
  <r>
    <x v="0"/>
    <s v="75-84"/>
    <x v="1"/>
    <s v="F"/>
    <s v="N00-N99"/>
    <n v="11"/>
    <x v="11"/>
  </r>
  <r>
    <x v="0"/>
    <s v="75-84"/>
    <x v="1"/>
    <s v="F"/>
    <s v="R00-R99"/>
    <n v="20"/>
    <x v="5"/>
  </r>
  <r>
    <x v="0"/>
    <s v="75-84"/>
    <x v="1"/>
    <s v="F"/>
    <s v="UNK"/>
    <n v="8"/>
    <x v="7"/>
  </r>
  <r>
    <x v="0"/>
    <s v="75-84"/>
    <x v="1"/>
    <s v="F"/>
    <s v="V01-Y98"/>
    <n v="13"/>
    <x v="6"/>
  </r>
  <r>
    <x v="0"/>
    <s v="75-84"/>
    <x v="1"/>
    <s v="M"/>
    <s v="A00-B99"/>
    <n v="11"/>
    <x v="0"/>
  </r>
  <r>
    <x v="0"/>
    <s v="75-84"/>
    <x v="1"/>
    <s v="M"/>
    <s v="C00-D48"/>
    <n v="131"/>
    <x v="1"/>
  </r>
  <r>
    <x v="0"/>
    <s v="75-84"/>
    <x v="1"/>
    <s v="M"/>
    <s v="D50-D89"/>
    <n v="2"/>
    <x v="5"/>
  </r>
  <r>
    <x v="0"/>
    <s v="75-84"/>
    <x v="1"/>
    <s v="M"/>
    <s v="E00-E90"/>
    <n v="18"/>
    <x v="2"/>
  </r>
  <r>
    <x v="0"/>
    <s v="75-84"/>
    <x v="1"/>
    <s v="M"/>
    <s v="F00-F99"/>
    <n v="6"/>
    <x v="10"/>
  </r>
  <r>
    <x v="0"/>
    <s v="75-84"/>
    <x v="1"/>
    <s v="M"/>
    <s v="G00-G99"/>
    <n v="26"/>
    <x v="3"/>
  </r>
  <r>
    <x v="0"/>
    <s v="75-84"/>
    <x v="1"/>
    <s v="M"/>
    <s v="I00-I99"/>
    <n v="147"/>
    <x v="8"/>
  </r>
  <r>
    <x v="0"/>
    <s v="75-84"/>
    <x v="1"/>
    <s v="M"/>
    <s v="J00-J99"/>
    <n v="60"/>
    <x v="4"/>
  </r>
  <r>
    <x v="0"/>
    <s v="75-84"/>
    <x v="1"/>
    <s v="M"/>
    <s v="K00-K93"/>
    <n v="13"/>
    <x v="9"/>
  </r>
  <r>
    <x v="0"/>
    <s v="75-84"/>
    <x v="1"/>
    <s v="M"/>
    <s v="L00-L99"/>
    <n v="1"/>
    <x v="5"/>
  </r>
  <r>
    <x v="0"/>
    <s v="75-84"/>
    <x v="1"/>
    <s v="M"/>
    <s v="M00-M99"/>
    <n v="3"/>
    <x v="5"/>
  </r>
  <r>
    <x v="0"/>
    <s v="75-84"/>
    <x v="1"/>
    <s v="M"/>
    <s v="N00-N99"/>
    <n v="11"/>
    <x v="11"/>
  </r>
  <r>
    <x v="0"/>
    <s v="75-84"/>
    <x v="1"/>
    <s v="M"/>
    <s v="R00-R99"/>
    <n v="11"/>
    <x v="5"/>
  </r>
  <r>
    <x v="0"/>
    <s v="75-84"/>
    <x v="1"/>
    <s v="M"/>
    <s v="UNK"/>
    <n v="8"/>
    <x v="7"/>
  </r>
  <r>
    <x v="0"/>
    <s v="75-84"/>
    <x v="1"/>
    <s v="M"/>
    <s v="V01-Y98"/>
    <n v="23"/>
    <x v="6"/>
  </r>
  <r>
    <x v="0"/>
    <s v="85+"/>
    <x v="1"/>
    <s v="F"/>
    <s v="A00-B99"/>
    <n v="13"/>
    <x v="0"/>
  </r>
  <r>
    <x v="0"/>
    <s v="85+"/>
    <x v="1"/>
    <s v="F"/>
    <s v="C00-D48"/>
    <n v="74"/>
    <x v="1"/>
  </r>
  <r>
    <x v="0"/>
    <s v="85+"/>
    <x v="1"/>
    <s v="F"/>
    <s v="D50-D89"/>
    <n v="2"/>
    <x v="5"/>
  </r>
  <r>
    <x v="0"/>
    <s v="85+"/>
    <x v="1"/>
    <s v="F"/>
    <s v="E00-E90"/>
    <n v="31"/>
    <x v="2"/>
  </r>
  <r>
    <x v="0"/>
    <s v="85+"/>
    <x v="1"/>
    <s v="F"/>
    <s v="F00-F99"/>
    <n v="22"/>
    <x v="10"/>
  </r>
  <r>
    <x v="0"/>
    <s v="85+"/>
    <x v="1"/>
    <s v="F"/>
    <s v="G00-G99"/>
    <n v="28"/>
    <x v="3"/>
  </r>
  <r>
    <x v="0"/>
    <s v="85+"/>
    <x v="1"/>
    <s v="F"/>
    <s v="I00-I99"/>
    <n v="219"/>
    <x v="8"/>
  </r>
  <r>
    <x v="0"/>
    <s v="85+"/>
    <x v="1"/>
    <s v="F"/>
    <s v="J00-J99"/>
    <n v="63"/>
    <x v="4"/>
  </r>
  <r>
    <x v="0"/>
    <s v="85+"/>
    <x v="1"/>
    <s v="F"/>
    <s v="K00-K93"/>
    <n v="20"/>
    <x v="9"/>
  </r>
  <r>
    <x v="0"/>
    <s v="85+"/>
    <x v="1"/>
    <s v="F"/>
    <s v="L00-L99"/>
    <n v="3"/>
    <x v="5"/>
  </r>
  <r>
    <x v="0"/>
    <s v="85+"/>
    <x v="1"/>
    <s v="F"/>
    <s v="M00-M99"/>
    <n v="8"/>
    <x v="5"/>
  </r>
  <r>
    <x v="0"/>
    <s v="85+"/>
    <x v="1"/>
    <s v="F"/>
    <s v="N00-N99"/>
    <n v="28"/>
    <x v="11"/>
  </r>
  <r>
    <x v="0"/>
    <s v="85+"/>
    <x v="1"/>
    <s v="F"/>
    <s v="R00-R99"/>
    <n v="26"/>
    <x v="5"/>
  </r>
  <r>
    <x v="0"/>
    <s v="85+"/>
    <x v="1"/>
    <s v="F"/>
    <s v="UNK"/>
    <n v="15"/>
    <x v="7"/>
  </r>
  <r>
    <x v="0"/>
    <s v="85+"/>
    <x v="1"/>
    <s v="F"/>
    <s v="V01-Y98"/>
    <n v="39"/>
    <x v="6"/>
  </r>
  <r>
    <x v="0"/>
    <s v="85+"/>
    <x v="1"/>
    <s v="M"/>
    <s v="A00-B99"/>
    <n v="4"/>
    <x v="0"/>
  </r>
  <r>
    <x v="0"/>
    <s v="85+"/>
    <x v="1"/>
    <s v="M"/>
    <s v="C00-D48"/>
    <n v="54"/>
    <x v="1"/>
  </r>
  <r>
    <x v="0"/>
    <s v="85+"/>
    <x v="1"/>
    <s v="M"/>
    <s v="E00-E90"/>
    <n v="14"/>
    <x v="2"/>
  </r>
  <r>
    <x v="0"/>
    <s v="85+"/>
    <x v="1"/>
    <s v="M"/>
    <s v="F00-F99"/>
    <n v="6"/>
    <x v="10"/>
  </r>
  <r>
    <x v="0"/>
    <s v="85+"/>
    <x v="1"/>
    <s v="M"/>
    <s v="G00-G99"/>
    <n v="9"/>
    <x v="3"/>
  </r>
  <r>
    <x v="0"/>
    <s v="85+"/>
    <x v="1"/>
    <s v="M"/>
    <s v="I00-I99"/>
    <n v="75"/>
    <x v="8"/>
  </r>
  <r>
    <x v="0"/>
    <s v="85+"/>
    <x v="1"/>
    <s v="M"/>
    <s v="J00-J99"/>
    <n v="35"/>
    <x v="4"/>
  </r>
  <r>
    <x v="0"/>
    <s v="85+"/>
    <x v="1"/>
    <s v="M"/>
    <s v="K00-K93"/>
    <n v="10"/>
    <x v="9"/>
  </r>
  <r>
    <x v="0"/>
    <s v="85+"/>
    <x v="1"/>
    <s v="M"/>
    <s v="L00-L99"/>
    <n v="1"/>
    <x v="5"/>
  </r>
  <r>
    <x v="0"/>
    <s v="85+"/>
    <x v="1"/>
    <s v="M"/>
    <s v="M00-M99"/>
    <n v="1"/>
    <x v="5"/>
  </r>
  <r>
    <x v="0"/>
    <s v="85+"/>
    <x v="1"/>
    <s v="M"/>
    <s v="N00-N99"/>
    <n v="7"/>
    <x v="11"/>
  </r>
  <r>
    <x v="0"/>
    <s v="85+"/>
    <x v="1"/>
    <s v="M"/>
    <s v="R00-R99"/>
    <n v="10"/>
    <x v="5"/>
  </r>
  <r>
    <x v="0"/>
    <s v="85+"/>
    <x v="1"/>
    <s v="M"/>
    <s v="UNK"/>
    <n v="11"/>
    <x v="7"/>
  </r>
  <r>
    <x v="0"/>
    <s v="85+"/>
    <x v="1"/>
    <s v="M"/>
    <s v="V01-Y98"/>
    <n v="17"/>
    <x v="6"/>
  </r>
  <r>
    <x v="1"/>
    <s v="0-24"/>
    <x v="0"/>
    <s v="F"/>
    <s v="G00-G99"/>
    <n v="1"/>
    <x v="3"/>
  </r>
  <r>
    <x v="1"/>
    <s v="0-24"/>
    <x v="0"/>
    <s v="F"/>
    <s v="P00-P96"/>
    <n v="2"/>
    <x v="5"/>
  </r>
  <r>
    <x v="1"/>
    <s v="0-24"/>
    <x v="0"/>
    <s v="F"/>
    <s v="Q00-Q99"/>
    <n v="2"/>
    <x v="5"/>
  </r>
  <r>
    <x v="1"/>
    <s v="0-24"/>
    <x v="0"/>
    <s v="F"/>
    <s v="R00-R99"/>
    <n v="1"/>
    <x v="5"/>
  </r>
  <r>
    <x v="1"/>
    <s v="0-24"/>
    <x v="0"/>
    <s v="F"/>
    <s v="V01-Y98"/>
    <n v="4"/>
    <x v="6"/>
  </r>
  <r>
    <x v="1"/>
    <s v="0-24"/>
    <x v="0"/>
    <s v="M"/>
    <s v="A00-B99"/>
    <n v="1"/>
    <x v="0"/>
  </r>
  <r>
    <x v="1"/>
    <s v="0-24"/>
    <x v="0"/>
    <s v="M"/>
    <s v="C00-D48"/>
    <n v="2"/>
    <x v="1"/>
  </r>
  <r>
    <x v="1"/>
    <s v="0-24"/>
    <x v="0"/>
    <s v="M"/>
    <s v="E00-E90"/>
    <n v="2"/>
    <x v="2"/>
  </r>
  <r>
    <x v="1"/>
    <s v="0-24"/>
    <x v="0"/>
    <s v="M"/>
    <s v="G00-G99"/>
    <n v="1"/>
    <x v="3"/>
  </r>
  <r>
    <x v="1"/>
    <s v="0-24"/>
    <x v="0"/>
    <s v="M"/>
    <s v="P00-P96"/>
    <n v="4"/>
    <x v="5"/>
  </r>
  <r>
    <x v="1"/>
    <s v="0-24"/>
    <x v="0"/>
    <s v="M"/>
    <s v="R00-R99"/>
    <n v="2"/>
    <x v="5"/>
  </r>
  <r>
    <x v="1"/>
    <s v="0-24"/>
    <x v="0"/>
    <s v="M"/>
    <s v="V01-Y98"/>
    <n v="20"/>
    <x v="6"/>
  </r>
  <r>
    <x v="1"/>
    <s v="25-44"/>
    <x v="0"/>
    <s v="F"/>
    <s v="A00-B99"/>
    <n v="2"/>
    <x v="0"/>
  </r>
  <r>
    <x v="1"/>
    <s v="25-44"/>
    <x v="0"/>
    <s v="F"/>
    <s v="C00-D48"/>
    <n v="5"/>
    <x v="1"/>
  </r>
  <r>
    <x v="1"/>
    <s v="25-44"/>
    <x v="0"/>
    <s v="F"/>
    <s v="E00-E90"/>
    <n v="1"/>
    <x v="2"/>
  </r>
  <r>
    <x v="1"/>
    <s v="25-44"/>
    <x v="0"/>
    <s v="F"/>
    <s v="G00-G99"/>
    <n v="2"/>
    <x v="3"/>
  </r>
  <r>
    <x v="1"/>
    <s v="25-44"/>
    <x v="0"/>
    <s v="F"/>
    <s v="I00-I99"/>
    <n v="6"/>
    <x v="8"/>
  </r>
  <r>
    <x v="1"/>
    <s v="25-44"/>
    <x v="0"/>
    <s v="F"/>
    <s v="J00-J99"/>
    <n v="1"/>
    <x v="4"/>
  </r>
  <r>
    <x v="1"/>
    <s v="25-44"/>
    <x v="0"/>
    <s v="F"/>
    <s v="R00-R99"/>
    <n v="3"/>
    <x v="5"/>
  </r>
  <r>
    <x v="1"/>
    <s v="25-44"/>
    <x v="0"/>
    <s v="F"/>
    <s v="V01-Y98"/>
    <n v="11"/>
    <x v="6"/>
  </r>
  <r>
    <x v="1"/>
    <s v="25-44"/>
    <x v="0"/>
    <s v="M"/>
    <s v="C00-D48"/>
    <n v="4"/>
    <x v="1"/>
  </r>
  <r>
    <x v="1"/>
    <s v="25-44"/>
    <x v="0"/>
    <s v="M"/>
    <s v="F00-F99"/>
    <n v="4"/>
    <x v="10"/>
  </r>
  <r>
    <x v="1"/>
    <s v="25-44"/>
    <x v="0"/>
    <s v="M"/>
    <s v="G00-G99"/>
    <n v="2"/>
    <x v="3"/>
  </r>
  <r>
    <x v="1"/>
    <s v="25-44"/>
    <x v="0"/>
    <s v="M"/>
    <s v="I00-I99"/>
    <n v="5"/>
    <x v="8"/>
  </r>
  <r>
    <x v="1"/>
    <s v="25-44"/>
    <x v="0"/>
    <s v="M"/>
    <s v="J00-J99"/>
    <n v="3"/>
    <x v="4"/>
  </r>
  <r>
    <x v="1"/>
    <s v="25-44"/>
    <x v="0"/>
    <s v="M"/>
    <s v="K00-K93"/>
    <n v="2"/>
    <x v="9"/>
  </r>
  <r>
    <x v="1"/>
    <s v="25-44"/>
    <x v="0"/>
    <s v="M"/>
    <s v="N00-N99"/>
    <n v="1"/>
    <x v="11"/>
  </r>
  <r>
    <x v="1"/>
    <s v="25-44"/>
    <x v="0"/>
    <s v="M"/>
    <s v="R00-R99"/>
    <n v="1"/>
    <x v="5"/>
  </r>
  <r>
    <x v="1"/>
    <s v="25-44"/>
    <x v="0"/>
    <s v="M"/>
    <s v="V01-Y98"/>
    <n v="43"/>
    <x v="6"/>
  </r>
  <r>
    <x v="1"/>
    <s v="45-64"/>
    <x v="0"/>
    <s v="F"/>
    <s v="A00-B99"/>
    <n v="4"/>
    <x v="0"/>
  </r>
  <r>
    <x v="1"/>
    <s v="45-64"/>
    <x v="0"/>
    <s v="F"/>
    <s v="C00-D48"/>
    <n v="88"/>
    <x v="1"/>
  </r>
  <r>
    <x v="1"/>
    <s v="45-64"/>
    <x v="0"/>
    <s v="F"/>
    <s v="E00-E90"/>
    <n v="2"/>
    <x v="2"/>
  </r>
  <r>
    <x v="1"/>
    <s v="45-64"/>
    <x v="0"/>
    <s v="F"/>
    <s v="F00-F99"/>
    <n v="3"/>
    <x v="10"/>
  </r>
  <r>
    <x v="1"/>
    <s v="45-64"/>
    <x v="0"/>
    <s v="F"/>
    <s v="G00-G99"/>
    <n v="5"/>
    <x v="3"/>
  </r>
  <r>
    <x v="1"/>
    <s v="45-64"/>
    <x v="0"/>
    <s v="F"/>
    <s v="I00-I99"/>
    <n v="26"/>
    <x v="8"/>
  </r>
  <r>
    <x v="1"/>
    <s v="45-64"/>
    <x v="0"/>
    <s v="F"/>
    <s v="J00-J99"/>
    <n v="14"/>
    <x v="4"/>
  </r>
  <r>
    <x v="1"/>
    <s v="45-64"/>
    <x v="0"/>
    <s v="F"/>
    <s v="K00-K93"/>
    <n v="10"/>
    <x v="9"/>
  </r>
  <r>
    <x v="1"/>
    <s v="45-64"/>
    <x v="0"/>
    <s v="F"/>
    <s v="M00-M99"/>
    <n v="1"/>
    <x v="5"/>
  </r>
  <r>
    <x v="1"/>
    <s v="45-64"/>
    <x v="0"/>
    <s v="F"/>
    <s v="N00-N99"/>
    <n v="3"/>
    <x v="11"/>
  </r>
  <r>
    <x v="1"/>
    <s v="45-64"/>
    <x v="0"/>
    <s v="F"/>
    <s v="R00-R99"/>
    <n v="11"/>
    <x v="5"/>
  </r>
  <r>
    <x v="1"/>
    <s v="45-64"/>
    <x v="0"/>
    <s v="F"/>
    <s v="V01-Y98"/>
    <n v="19"/>
    <x v="6"/>
  </r>
  <r>
    <x v="1"/>
    <s v="45-64"/>
    <x v="0"/>
    <s v="M"/>
    <s v="A00-B99"/>
    <n v="9"/>
    <x v="0"/>
  </r>
  <r>
    <x v="1"/>
    <s v="45-64"/>
    <x v="0"/>
    <s v="M"/>
    <s v="C00-D48"/>
    <n v="120"/>
    <x v="1"/>
  </r>
  <r>
    <x v="1"/>
    <s v="45-64"/>
    <x v="0"/>
    <s v="M"/>
    <s v="D50-D89"/>
    <n v="1"/>
    <x v="5"/>
  </r>
  <r>
    <x v="1"/>
    <s v="45-64"/>
    <x v="0"/>
    <s v="M"/>
    <s v="E00-E90"/>
    <n v="4"/>
    <x v="2"/>
  </r>
  <r>
    <x v="1"/>
    <s v="45-64"/>
    <x v="0"/>
    <s v="M"/>
    <s v="F00-F99"/>
    <n v="9"/>
    <x v="10"/>
  </r>
  <r>
    <x v="1"/>
    <s v="45-64"/>
    <x v="0"/>
    <s v="M"/>
    <s v="G00-G99"/>
    <n v="9"/>
    <x v="3"/>
  </r>
  <r>
    <x v="1"/>
    <s v="45-64"/>
    <x v="0"/>
    <s v="M"/>
    <s v="I00-I99"/>
    <n v="72"/>
    <x v="8"/>
  </r>
  <r>
    <x v="1"/>
    <s v="45-64"/>
    <x v="0"/>
    <s v="M"/>
    <s v="J00-J99"/>
    <n v="17"/>
    <x v="4"/>
  </r>
  <r>
    <x v="1"/>
    <s v="45-64"/>
    <x v="0"/>
    <s v="M"/>
    <s v="K00-K93"/>
    <n v="20"/>
    <x v="9"/>
  </r>
  <r>
    <x v="1"/>
    <s v="45-64"/>
    <x v="0"/>
    <s v="M"/>
    <s v="N00-N99"/>
    <n v="1"/>
    <x v="11"/>
  </r>
  <r>
    <x v="1"/>
    <s v="45-64"/>
    <x v="0"/>
    <s v="M"/>
    <s v="R00-R99"/>
    <n v="20"/>
    <x v="5"/>
  </r>
  <r>
    <x v="1"/>
    <s v="45-64"/>
    <x v="0"/>
    <s v="M"/>
    <s v="V01-Y98"/>
    <n v="46"/>
    <x v="6"/>
  </r>
  <r>
    <x v="1"/>
    <s v="65-74"/>
    <x v="1"/>
    <s v="F"/>
    <s v="A00-B99"/>
    <n v="5"/>
    <x v="0"/>
  </r>
  <r>
    <x v="1"/>
    <s v="65-74"/>
    <x v="1"/>
    <s v="F"/>
    <s v="C00-D48"/>
    <n v="72"/>
    <x v="1"/>
  </r>
  <r>
    <x v="1"/>
    <s v="65-74"/>
    <x v="1"/>
    <s v="F"/>
    <s v="D50-D89"/>
    <n v="3"/>
    <x v="5"/>
  </r>
  <r>
    <x v="1"/>
    <s v="65-74"/>
    <x v="1"/>
    <s v="F"/>
    <s v="E00-E90"/>
    <n v="5"/>
    <x v="2"/>
  </r>
  <r>
    <x v="1"/>
    <s v="65-74"/>
    <x v="1"/>
    <s v="F"/>
    <s v="F00-F99"/>
    <n v="2"/>
    <x v="10"/>
  </r>
  <r>
    <x v="1"/>
    <s v="65-74"/>
    <x v="1"/>
    <s v="F"/>
    <s v="G00-G99"/>
    <n v="9"/>
    <x v="3"/>
  </r>
  <r>
    <x v="1"/>
    <s v="65-74"/>
    <x v="1"/>
    <s v="F"/>
    <s v="I00-I99"/>
    <n v="33"/>
    <x v="8"/>
  </r>
  <r>
    <x v="1"/>
    <s v="65-74"/>
    <x v="1"/>
    <s v="F"/>
    <s v="J00-J99"/>
    <n v="21"/>
    <x v="4"/>
  </r>
  <r>
    <x v="1"/>
    <s v="65-74"/>
    <x v="1"/>
    <s v="F"/>
    <s v="K00-K93"/>
    <n v="7"/>
    <x v="9"/>
  </r>
  <r>
    <x v="1"/>
    <s v="65-74"/>
    <x v="1"/>
    <s v="F"/>
    <s v="N00-N99"/>
    <n v="1"/>
    <x v="11"/>
  </r>
  <r>
    <x v="1"/>
    <s v="65-74"/>
    <x v="1"/>
    <s v="F"/>
    <s v="R00-R99"/>
    <n v="6"/>
    <x v="5"/>
  </r>
  <r>
    <x v="1"/>
    <s v="65-74"/>
    <x v="1"/>
    <s v="F"/>
    <s v="V01-Y98"/>
    <n v="10"/>
    <x v="6"/>
  </r>
  <r>
    <x v="1"/>
    <s v="65-74"/>
    <x v="1"/>
    <s v="M"/>
    <s v="A00-B99"/>
    <n v="10"/>
    <x v="0"/>
  </r>
  <r>
    <x v="1"/>
    <s v="65-74"/>
    <x v="1"/>
    <s v="M"/>
    <s v="C00-D48"/>
    <n v="126"/>
    <x v="1"/>
  </r>
  <r>
    <x v="1"/>
    <s v="65-74"/>
    <x v="1"/>
    <s v="M"/>
    <s v="E00-E90"/>
    <n v="1"/>
    <x v="2"/>
  </r>
  <r>
    <x v="1"/>
    <s v="65-74"/>
    <x v="1"/>
    <s v="M"/>
    <s v="F00-F99"/>
    <n v="4"/>
    <x v="10"/>
  </r>
  <r>
    <x v="1"/>
    <s v="65-74"/>
    <x v="1"/>
    <s v="M"/>
    <s v="G00-G99"/>
    <n v="5"/>
    <x v="3"/>
  </r>
  <r>
    <x v="1"/>
    <s v="65-74"/>
    <x v="1"/>
    <s v="M"/>
    <s v="I00-I99"/>
    <n v="52"/>
    <x v="8"/>
  </r>
  <r>
    <x v="1"/>
    <s v="65-74"/>
    <x v="1"/>
    <s v="M"/>
    <s v="J00-J99"/>
    <n v="39"/>
    <x v="4"/>
  </r>
  <r>
    <x v="1"/>
    <s v="65-74"/>
    <x v="1"/>
    <s v="M"/>
    <s v="K00-K93"/>
    <n v="18"/>
    <x v="9"/>
  </r>
  <r>
    <x v="1"/>
    <s v="65-74"/>
    <x v="1"/>
    <s v="M"/>
    <s v="M00-M99"/>
    <n v="2"/>
    <x v="5"/>
  </r>
  <r>
    <x v="1"/>
    <s v="65-74"/>
    <x v="1"/>
    <s v="M"/>
    <s v="N00-N99"/>
    <n v="3"/>
    <x v="11"/>
  </r>
  <r>
    <x v="1"/>
    <s v="65-74"/>
    <x v="1"/>
    <s v="M"/>
    <s v="Q00-Q99"/>
    <n v="1"/>
    <x v="5"/>
  </r>
  <r>
    <x v="1"/>
    <s v="65-74"/>
    <x v="1"/>
    <s v="M"/>
    <s v="R00-R99"/>
    <n v="9"/>
    <x v="5"/>
  </r>
  <r>
    <x v="1"/>
    <s v="65-74"/>
    <x v="1"/>
    <s v="M"/>
    <s v="V01-Y98"/>
    <n v="8"/>
    <x v="6"/>
  </r>
  <r>
    <x v="1"/>
    <s v="75-84"/>
    <x v="1"/>
    <s v="F"/>
    <s v="A00-B99"/>
    <n v="18"/>
    <x v="0"/>
  </r>
  <r>
    <x v="1"/>
    <s v="75-84"/>
    <x v="1"/>
    <s v="F"/>
    <s v="C00-D48"/>
    <n v="97"/>
    <x v="1"/>
  </r>
  <r>
    <x v="1"/>
    <s v="75-84"/>
    <x v="1"/>
    <s v="F"/>
    <s v="D50-D89"/>
    <n v="1"/>
    <x v="5"/>
  </r>
  <r>
    <x v="1"/>
    <s v="75-84"/>
    <x v="1"/>
    <s v="F"/>
    <s v="E00-E90"/>
    <n v="26"/>
    <x v="2"/>
  </r>
  <r>
    <x v="1"/>
    <s v="75-84"/>
    <x v="1"/>
    <s v="F"/>
    <s v="F00-F99"/>
    <n v="17"/>
    <x v="10"/>
  </r>
  <r>
    <x v="1"/>
    <s v="75-84"/>
    <x v="1"/>
    <s v="F"/>
    <s v="G00-G99"/>
    <n v="31"/>
    <x v="3"/>
  </r>
  <r>
    <x v="1"/>
    <s v="75-84"/>
    <x v="1"/>
    <s v="F"/>
    <s v="I00-I99"/>
    <n v="136"/>
    <x v="8"/>
  </r>
  <r>
    <x v="1"/>
    <s v="75-84"/>
    <x v="1"/>
    <s v="F"/>
    <s v="J00-J99"/>
    <n v="46"/>
    <x v="4"/>
  </r>
  <r>
    <x v="1"/>
    <s v="75-84"/>
    <x v="1"/>
    <s v="F"/>
    <s v="K00-K93"/>
    <n v="14"/>
    <x v="9"/>
  </r>
  <r>
    <x v="1"/>
    <s v="75-84"/>
    <x v="1"/>
    <s v="F"/>
    <s v="L00-L99"/>
    <n v="1"/>
    <x v="5"/>
  </r>
  <r>
    <x v="1"/>
    <s v="75-84"/>
    <x v="1"/>
    <s v="F"/>
    <s v="M00-M99"/>
    <n v="1"/>
    <x v="5"/>
  </r>
  <r>
    <x v="1"/>
    <s v="75-84"/>
    <x v="1"/>
    <s v="F"/>
    <s v="N00-N99"/>
    <n v="12"/>
    <x v="11"/>
  </r>
  <r>
    <x v="1"/>
    <s v="75-84"/>
    <x v="1"/>
    <s v="F"/>
    <s v="Q00-Q99"/>
    <n v="1"/>
    <x v="5"/>
  </r>
  <r>
    <x v="1"/>
    <s v="75-84"/>
    <x v="1"/>
    <s v="F"/>
    <s v="R00-R99"/>
    <n v="17"/>
    <x v="5"/>
  </r>
  <r>
    <x v="1"/>
    <s v="75-84"/>
    <x v="1"/>
    <s v="F"/>
    <s v="V01-Y98"/>
    <n v="8"/>
    <x v="6"/>
  </r>
  <r>
    <x v="1"/>
    <s v="75-84"/>
    <x v="1"/>
    <s v="M"/>
    <s v="A00-B99"/>
    <n v="11"/>
    <x v="0"/>
  </r>
  <r>
    <x v="1"/>
    <s v="75-84"/>
    <x v="1"/>
    <s v="M"/>
    <s v="C00-D48"/>
    <n v="130"/>
    <x v="1"/>
  </r>
  <r>
    <x v="1"/>
    <s v="75-84"/>
    <x v="1"/>
    <s v="M"/>
    <s v="E00-E90"/>
    <n v="14"/>
    <x v="2"/>
  </r>
  <r>
    <x v="1"/>
    <s v="75-84"/>
    <x v="1"/>
    <s v="M"/>
    <s v="F00-F99"/>
    <n v="7"/>
    <x v="10"/>
  </r>
  <r>
    <x v="1"/>
    <s v="75-84"/>
    <x v="1"/>
    <s v="M"/>
    <s v="G00-G99"/>
    <n v="23"/>
    <x v="3"/>
  </r>
  <r>
    <x v="1"/>
    <s v="75-84"/>
    <x v="1"/>
    <s v="M"/>
    <s v="I00-I99"/>
    <n v="148"/>
    <x v="8"/>
  </r>
  <r>
    <x v="1"/>
    <s v="75-84"/>
    <x v="1"/>
    <s v="M"/>
    <s v="J00-J99"/>
    <n v="72"/>
    <x v="4"/>
  </r>
  <r>
    <x v="1"/>
    <s v="75-84"/>
    <x v="1"/>
    <s v="M"/>
    <s v="K00-K93"/>
    <n v="16"/>
    <x v="9"/>
  </r>
  <r>
    <x v="1"/>
    <s v="75-84"/>
    <x v="1"/>
    <s v="M"/>
    <s v="M00-M99"/>
    <n v="1"/>
    <x v="5"/>
  </r>
  <r>
    <x v="1"/>
    <s v="75-84"/>
    <x v="1"/>
    <s v="M"/>
    <s v="N00-N99"/>
    <n v="13"/>
    <x v="11"/>
  </r>
  <r>
    <x v="1"/>
    <s v="75-84"/>
    <x v="1"/>
    <s v="M"/>
    <s v="Q00-Q99"/>
    <n v="2"/>
    <x v="5"/>
  </r>
  <r>
    <x v="1"/>
    <s v="75-84"/>
    <x v="1"/>
    <s v="M"/>
    <s v="R00-R99"/>
    <n v="17"/>
    <x v="5"/>
  </r>
  <r>
    <x v="1"/>
    <s v="75-84"/>
    <x v="1"/>
    <s v="M"/>
    <s v="V01-Y98"/>
    <n v="18"/>
    <x v="6"/>
  </r>
  <r>
    <x v="1"/>
    <s v="85+"/>
    <x v="1"/>
    <s v="F"/>
    <s v="A00-B99"/>
    <n v="13"/>
    <x v="0"/>
  </r>
  <r>
    <x v="1"/>
    <s v="85+"/>
    <x v="1"/>
    <s v="F"/>
    <s v="C00-D48"/>
    <n v="72"/>
    <x v="1"/>
  </r>
  <r>
    <x v="1"/>
    <s v="85+"/>
    <x v="1"/>
    <s v="F"/>
    <s v="D50-D89"/>
    <n v="3"/>
    <x v="5"/>
  </r>
  <r>
    <x v="1"/>
    <s v="85+"/>
    <x v="1"/>
    <s v="F"/>
    <s v="E00-E90"/>
    <n v="27"/>
    <x v="2"/>
  </r>
  <r>
    <x v="1"/>
    <s v="85+"/>
    <x v="1"/>
    <s v="F"/>
    <s v="F00-F99"/>
    <n v="21"/>
    <x v="10"/>
  </r>
  <r>
    <x v="1"/>
    <s v="85+"/>
    <x v="1"/>
    <s v="F"/>
    <s v="G00-G99"/>
    <n v="41"/>
    <x v="3"/>
  </r>
  <r>
    <x v="1"/>
    <s v="85+"/>
    <x v="1"/>
    <s v="F"/>
    <s v="I00-I99"/>
    <n v="258"/>
    <x v="8"/>
  </r>
  <r>
    <x v="1"/>
    <s v="85+"/>
    <x v="1"/>
    <s v="F"/>
    <s v="J00-J99"/>
    <n v="61"/>
    <x v="4"/>
  </r>
  <r>
    <x v="1"/>
    <s v="85+"/>
    <x v="1"/>
    <s v="F"/>
    <s v="K00-K93"/>
    <n v="31"/>
    <x v="9"/>
  </r>
  <r>
    <x v="1"/>
    <s v="85+"/>
    <x v="1"/>
    <s v="F"/>
    <s v="M00-M99"/>
    <n v="9"/>
    <x v="5"/>
  </r>
  <r>
    <x v="1"/>
    <s v="85+"/>
    <x v="1"/>
    <s v="F"/>
    <s v="N00-N99"/>
    <n v="26"/>
    <x v="11"/>
  </r>
  <r>
    <x v="1"/>
    <s v="85+"/>
    <x v="1"/>
    <s v="F"/>
    <s v="R00-R99"/>
    <n v="37"/>
    <x v="5"/>
  </r>
  <r>
    <x v="1"/>
    <s v="85+"/>
    <x v="1"/>
    <s v="F"/>
    <s v="V01-Y98"/>
    <n v="30"/>
    <x v="6"/>
  </r>
  <r>
    <x v="1"/>
    <s v="85+"/>
    <x v="1"/>
    <s v="M"/>
    <s v="A00-B99"/>
    <n v="5"/>
    <x v="0"/>
  </r>
  <r>
    <x v="1"/>
    <s v="85+"/>
    <x v="1"/>
    <s v="M"/>
    <s v="C00-D48"/>
    <n v="61"/>
    <x v="1"/>
  </r>
  <r>
    <x v="1"/>
    <s v="85+"/>
    <x v="1"/>
    <s v="M"/>
    <s v="E00-E90"/>
    <n v="10"/>
    <x v="2"/>
  </r>
  <r>
    <x v="1"/>
    <s v="85+"/>
    <x v="1"/>
    <s v="M"/>
    <s v="F00-F99"/>
    <n v="14"/>
    <x v="10"/>
  </r>
  <r>
    <x v="1"/>
    <s v="85+"/>
    <x v="1"/>
    <s v="M"/>
    <s v="G00-G99"/>
    <n v="17"/>
    <x v="3"/>
  </r>
  <r>
    <x v="1"/>
    <s v="85+"/>
    <x v="1"/>
    <s v="M"/>
    <s v="I00-I99"/>
    <n v="100"/>
    <x v="8"/>
  </r>
  <r>
    <x v="1"/>
    <s v="85+"/>
    <x v="1"/>
    <s v="M"/>
    <s v="J00-J99"/>
    <n v="39"/>
    <x v="4"/>
  </r>
  <r>
    <x v="1"/>
    <s v="85+"/>
    <x v="1"/>
    <s v="M"/>
    <s v="K00-K93"/>
    <n v="13"/>
    <x v="9"/>
  </r>
  <r>
    <x v="1"/>
    <s v="85+"/>
    <x v="1"/>
    <s v="M"/>
    <s v="M00-M99"/>
    <n v="2"/>
    <x v="5"/>
  </r>
  <r>
    <x v="1"/>
    <s v="85+"/>
    <x v="1"/>
    <s v="M"/>
    <s v="N00-N99"/>
    <n v="12"/>
    <x v="11"/>
  </r>
  <r>
    <x v="1"/>
    <s v="85+"/>
    <x v="1"/>
    <s v="M"/>
    <s v="R00-R99"/>
    <n v="18"/>
    <x v="5"/>
  </r>
  <r>
    <x v="1"/>
    <s v="85+"/>
    <x v="1"/>
    <s v="M"/>
    <s v="V01-Y98"/>
    <n v="21"/>
    <x v="6"/>
  </r>
  <r>
    <x v="2"/>
    <s v="0-24"/>
    <x v="0"/>
    <s v="F"/>
    <s v="A00-B99"/>
    <n v="1"/>
    <x v="0"/>
  </r>
  <r>
    <x v="2"/>
    <s v="0-24"/>
    <x v="0"/>
    <s v="F"/>
    <s v="E00-E90"/>
    <n v="1"/>
    <x v="2"/>
  </r>
  <r>
    <x v="2"/>
    <s v="0-24"/>
    <x v="0"/>
    <s v="F"/>
    <s v="F00-F99"/>
    <n v="1"/>
    <x v="10"/>
  </r>
  <r>
    <x v="2"/>
    <s v="0-24"/>
    <x v="0"/>
    <s v="F"/>
    <s v="G00-G99"/>
    <n v="1"/>
    <x v="3"/>
  </r>
  <r>
    <x v="2"/>
    <s v="0-24"/>
    <x v="0"/>
    <s v="F"/>
    <s v="I00-I99"/>
    <n v="1"/>
    <x v="8"/>
  </r>
  <r>
    <x v="2"/>
    <s v="0-24"/>
    <x v="0"/>
    <s v="F"/>
    <s v="P00-P96"/>
    <n v="4"/>
    <x v="5"/>
  </r>
  <r>
    <x v="2"/>
    <s v="0-24"/>
    <x v="0"/>
    <s v="F"/>
    <s v="Q00-Q99"/>
    <n v="3"/>
    <x v="5"/>
  </r>
  <r>
    <x v="2"/>
    <s v="0-24"/>
    <x v="0"/>
    <s v="F"/>
    <s v="V01-Y98"/>
    <n v="6"/>
    <x v="6"/>
  </r>
  <r>
    <x v="2"/>
    <s v="0-24"/>
    <x v="0"/>
    <s v="M"/>
    <s v="A00-B99"/>
    <n v="2"/>
    <x v="0"/>
  </r>
  <r>
    <x v="2"/>
    <s v="0-24"/>
    <x v="0"/>
    <s v="M"/>
    <s v="G00-G99"/>
    <n v="1"/>
    <x v="3"/>
  </r>
  <r>
    <x v="2"/>
    <s v="0-24"/>
    <x v="0"/>
    <s v="M"/>
    <s v="I00-I99"/>
    <n v="1"/>
    <x v="8"/>
  </r>
  <r>
    <x v="2"/>
    <s v="0-24"/>
    <x v="0"/>
    <s v="M"/>
    <s v="P00-P96"/>
    <n v="4"/>
    <x v="5"/>
  </r>
  <r>
    <x v="2"/>
    <s v="0-24"/>
    <x v="0"/>
    <s v="M"/>
    <s v="R00-R99"/>
    <n v="2"/>
    <x v="5"/>
  </r>
  <r>
    <x v="2"/>
    <s v="0-24"/>
    <x v="0"/>
    <s v="M"/>
    <s v="V01-Y98"/>
    <n v="11"/>
    <x v="6"/>
  </r>
  <r>
    <x v="2"/>
    <s v="25-44"/>
    <x v="0"/>
    <s v="F"/>
    <s v="A00-B99"/>
    <n v="2"/>
    <x v="0"/>
  </r>
  <r>
    <x v="2"/>
    <s v="25-44"/>
    <x v="0"/>
    <s v="F"/>
    <s v="C00-D48"/>
    <n v="6"/>
    <x v="1"/>
  </r>
  <r>
    <x v="2"/>
    <s v="25-44"/>
    <x v="0"/>
    <s v="F"/>
    <s v="D50-D89"/>
    <n v="1"/>
    <x v="5"/>
  </r>
  <r>
    <x v="2"/>
    <s v="25-44"/>
    <x v="0"/>
    <s v="F"/>
    <s v="E00-E90"/>
    <n v="1"/>
    <x v="2"/>
  </r>
  <r>
    <x v="2"/>
    <s v="25-44"/>
    <x v="0"/>
    <s v="F"/>
    <s v="G00-G99"/>
    <n v="2"/>
    <x v="3"/>
  </r>
  <r>
    <x v="2"/>
    <s v="25-44"/>
    <x v="0"/>
    <s v="F"/>
    <s v="I00-I99"/>
    <n v="2"/>
    <x v="8"/>
  </r>
  <r>
    <x v="2"/>
    <s v="25-44"/>
    <x v="0"/>
    <s v="F"/>
    <s v="J00-J99"/>
    <n v="2"/>
    <x v="4"/>
  </r>
  <r>
    <x v="2"/>
    <s v="25-44"/>
    <x v="0"/>
    <s v="F"/>
    <s v="O00-O99"/>
    <n v="1"/>
    <x v="5"/>
  </r>
  <r>
    <x v="2"/>
    <s v="25-44"/>
    <x v="0"/>
    <s v="F"/>
    <s v="R00-R99"/>
    <n v="4"/>
    <x v="5"/>
  </r>
  <r>
    <x v="2"/>
    <s v="25-44"/>
    <x v="0"/>
    <s v="F"/>
    <s v="V01-Y98"/>
    <n v="14"/>
    <x v="6"/>
  </r>
  <r>
    <x v="2"/>
    <s v="25-44"/>
    <x v="0"/>
    <s v="M"/>
    <s v="A00-B99"/>
    <n v="1"/>
    <x v="0"/>
  </r>
  <r>
    <x v="2"/>
    <s v="25-44"/>
    <x v="0"/>
    <s v="M"/>
    <s v="C00-D48"/>
    <n v="7"/>
    <x v="1"/>
  </r>
  <r>
    <x v="2"/>
    <s v="25-44"/>
    <x v="0"/>
    <s v="M"/>
    <s v="E00-E90"/>
    <n v="1"/>
    <x v="2"/>
  </r>
  <r>
    <x v="2"/>
    <s v="25-44"/>
    <x v="0"/>
    <s v="M"/>
    <s v="F00-F99"/>
    <n v="4"/>
    <x v="10"/>
  </r>
  <r>
    <x v="2"/>
    <s v="25-44"/>
    <x v="0"/>
    <s v="M"/>
    <s v="G00-G99"/>
    <n v="1"/>
    <x v="3"/>
  </r>
  <r>
    <x v="2"/>
    <s v="25-44"/>
    <x v="0"/>
    <s v="M"/>
    <s v="I00-I99"/>
    <n v="2"/>
    <x v="8"/>
  </r>
  <r>
    <x v="2"/>
    <s v="25-44"/>
    <x v="0"/>
    <s v="M"/>
    <s v="J00-J99"/>
    <n v="1"/>
    <x v="4"/>
  </r>
  <r>
    <x v="2"/>
    <s v="25-44"/>
    <x v="0"/>
    <s v="M"/>
    <s v="R00-R99"/>
    <n v="5"/>
    <x v="5"/>
  </r>
  <r>
    <x v="2"/>
    <s v="25-44"/>
    <x v="0"/>
    <s v="M"/>
    <s v="V01-Y98"/>
    <n v="25"/>
    <x v="6"/>
  </r>
  <r>
    <x v="2"/>
    <s v="45-64"/>
    <x v="0"/>
    <s v="F"/>
    <s v="A00-B99"/>
    <n v="7"/>
    <x v="0"/>
  </r>
  <r>
    <x v="2"/>
    <s v="45-64"/>
    <x v="0"/>
    <s v="F"/>
    <s v="C00-D48"/>
    <n v="77"/>
    <x v="1"/>
  </r>
  <r>
    <x v="2"/>
    <s v="45-64"/>
    <x v="0"/>
    <s v="F"/>
    <s v="E00-E90"/>
    <n v="7"/>
    <x v="2"/>
  </r>
  <r>
    <x v="2"/>
    <s v="45-64"/>
    <x v="0"/>
    <s v="F"/>
    <s v="F00-F99"/>
    <n v="1"/>
    <x v="10"/>
  </r>
  <r>
    <x v="2"/>
    <s v="45-64"/>
    <x v="0"/>
    <s v="F"/>
    <s v="G00-G99"/>
    <n v="1"/>
    <x v="3"/>
  </r>
  <r>
    <x v="2"/>
    <s v="45-64"/>
    <x v="0"/>
    <s v="F"/>
    <s v="I00-I99"/>
    <n v="25"/>
    <x v="8"/>
  </r>
  <r>
    <x v="2"/>
    <s v="45-64"/>
    <x v="0"/>
    <s v="F"/>
    <s v="J00-J99"/>
    <n v="13"/>
    <x v="4"/>
  </r>
  <r>
    <x v="2"/>
    <s v="45-64"/>
    <x v="0"/>
    <s v="F"/>
    <s v="K00-K93"/>
    <n v="11"/>
    <x v="9"/>
  </r>
  <r>
    <x v="2"/>
    <s v="45-64"/>
    <x v="0"/>
    <s v="F"/>
    <s v="N00-N99"/>
    <n v="2"/>
    <x v="11"/>
  </r>
  <r>
    <x v="2"/>
    <s v="45-64"/>
    <x v="0"/>
    <s v="F"/>
    <s v="Q00-Q99"/>
    <n v="1"/>
    <x v="5"/>
  </r>
  <r>
    <x v="2"/>
    <s v="45-64"/>
    <x v="0"/>
    <s v="F"/>
    <s v="R00-R99"/>
    <n v="8"/>
    <x v="5"/>
  </r>
  <r>
    <x v="2"/>
    <s v="45-64"/>
    <x v="0"/>
    <s v="F"/>
    <s v="V01-Y98"/>
    <n v="24"/>
    <x v="6"/>
  </r>
  <r>
    <x v="2"/>
    <s v="45-64"/>
    <x v="0"/>
    <s v="M"/>
    <s v="A00-B99"/>
    <n v="3"/>
    <x v="0"/>
  </r>
  <r>
    <x v="2"/>
    <s v="45-64"/>
    <x v="0"/>
    <s v="M"/>
    <s v="C00-D48"/>
    <n v="102"/>
    <x v="1"/>
  </r>
  <r>
    <x v="2"/>
    <s v="45-64"/>
    <x v="0"/>
    <s v="M"/>
    <s v="E00-E90"/>
    <n v="9"/>
    <x v="2"/>
  </r>
  <r>
    <x v="2"/>
    <s v="45-64"/>
    <x v="0"/>
    <s v="M"/>
    <s v="F00-F99"/>
    <n v="12"/>
    <x v="10"/>
  </r>
  <r>
    <x v="2"/>
    <s v="45-64"/>
    <x v="0"/>
    <s v="M"/>
    <s v="G00-G99"/>
    <n v="10"/>
    <x v="3"/>
  </r>
  <r>
    <x v="2"/>
    <s v="45-64"/>
    <x v="0"/>
    <s v="M"/>
    <s v="I00-I99"/>
    <n v="51"/>
    <x v="8"/>
  </r>
  <r>
    <x v="2"/>
    <s v="45-64"/>
    <x v="0"/>
    <s v="M"/>
    <s v="J00-J99"/>
    <n v="20"/>
    <x v="4"/>
  </r>
  <r>
    <x v="2"/>
    <s v="45-64"/>
    <x v="0"/>
    <s v="M"/>
    <s v="K00-K93"/>
    <n v="27"/>
    <x v="9"/>
  </r>
  <r>
    <x v="2"/>
    <s v="45-64"/>
    <x v="0"/>
    <s v="M"/>
    <s v="L00-L99"/>
    <n v="1"/>
    <x v="5"/>
  </r>
  <r>
    <x v="2"/>
    <s v="45-64"/>
    <x v="0"/>
    <s v="M"/>
    <s v="M00-M99"/>
    <n v="1"/>
    <x v="5"/>
  </r>
  <r>
    <x v="2"/>
    <s v="45-64"/>
    <x v="0"/>
    <s v="M"/>
    <s v="N00-N99"/>
    <n v="2"/>
    <x v="11"/>
  </r>
  <r>
    <x v="2"/>
    <s v="45-64"/>
    <x v="0"/>
    <s v="M"/>
    <s v="R00-R99"/>
    <n v="13"/>
    <x v="5"/>
  </r>
  <r>
    <x v="2"/>
    <s v="45-64"/>
    <x v="0"/>
    <s v="M"/>
    <s v="V01-Y98"/>
    <n v="33"/>
    <x v="6"/>
  </r>
  <r>
    <x v="2"/>
    <s v="65-74"/>
    <x v="1"/>
    <s v="F"/>
    <s v="A00-B99"/>
    <n v="5"/>
    <x v="0"/>
  </r>
  <r>
    <x v="2"/>
    <s v="65-74"/>
    <x v="1"/>
    <s v="F"/>
    <s v="C00-D48"/>
    <n v="65"/>
    <x v="1"/>
  </r>
  <r>
    <x v="2"/>
    <s v="65-74"/>
    <x v="1"/>
    <s v="F"/>
    <s v="D50-D89"/>
    <n v="1"/>
    <x v="5"/>
  </r>
  <r>
    <x v="2"/>
    <s v="65-74"/>
    <x v="1"/>
    <s v="F"/>
    <s v="E00-E90"/>
    <n v="6"/>
    <x v="2"/>
  </r>
  <r>
    <x v="2"/>
    <s v="65-74"/>
    <x v="1"/>
    <s v="F"/>
    <s v="F00-F99"/>
    <n v="4"/>
    <x v="10"/>
  </r>
  <r>
    <x v="2"/>
    <s v="65-74"/>
    <x v="1"/>
    <s v="F"/>
    <s v="G00-G99"/>
    <n v="7"/>
    <x v="3"/>
  </r>
  <r>
    <x v="2"/>
    <s v="65-74"/>
    <x v="1"/>
    <s v="F"/>
    <s v="I00-I99"/>
    <n v="33"/>
    <x v="8"/>
  </r>
  <r>
    <x v="2"/>
    <s v="65-74"/>
    <x v="1"/>
    <s v="F"/>
    <s v="J00-J99"/>
    <n v="19"/>
    <x v="4"/>
  </r>
  <r>
    <x v="2"/>
    <s v="65-74"/>
    <x v="1"/>
    <s v="F"/>
    <s v="K00-K93"/>
    <n v="5"/>
    <x v="9"/>
  </r>
  <r>
    <x v="2"/>
    <s v="65-74"/>
    <x v="1"/>
    <s v="F"/>
    <s v="N00-N99"/>
    <n v="6"/>
    <x v="11"/>
  </r>
  <r>
    <x v="2"/>
    <s v="65-74"/>
    <x v="1"/>
    <s v="F"/>
    <s v="R00-R99"/>
    <n v="4"/>
    <x v="5"/>
  </r>
  <r>
    <x v="2"/>
    <s v="65-74"/>
    <x v="1"/>
    <s v="F"/>
    <s v="V01-Y98"/>
    <n v="10"/>
    <x v="6"/>
  </r>
  <r>
    <x v="2"/>
    <s v="65-74"/>
    <x v="1"/>
    <s v="M"/>
    <s v="A00-B99"/>
    <n v="3"/>
    <x v="0"/>
  </r>
  <r>
    <x v="2"/>
    <s v="65-74"/>
    <x v="1"/>
    <s v="M"/>
    <s v="C00-D48"/>
    <n v="105"/>
    <x v="1"/>
  </r>
  <r>
    <x v="2"/>
    <s v="65-74"/>
    <x v="1"/>
    <s v="M"/>
    <s v="E00-E90"/>
    <n v="12"/>
    <x v="2"/>
  </r>
  <r>
    <x v="2"/>
    <s v="65-74"/>
    <x v="1"/>
    <s v="M"/>
    <s v="F00-F99"/>
    <n v="1"/>
    <x v="10"/>
  </r>
  <r>
    <x v="2"/>
    <s v="65-74"/>
    <x v="1"/>
    <s v="M"/>
    <s v="G00-G99"/>
    <n v="6"/>
    <x v="3"/>
  </r>
  <r>
    <x v="2"/>
    <s v="65-74"/>
    <x v="1"/>
    <s v="M"/>
    <s v="I00-I99"/>
    <n v="92"/>
    <x v="8"/>
  </r>
  <r>
    <x v="2"/>
    <s v="65-74"/>
    <x v="1"/>
    <s v="M"/>
    <s v="J00-J99"/>
    <n v="35"/>
    <x v="4"/>
  </r>
  <r>
    <x v="2"/>
    <s v="65-74"/>
    <x v="1"/>
    <s v="M"/>
    <s v="K00-K93"/>
    <n v="10"/>
    <x v="9"/>
  </r>
  <r>
    <x v="2"/>
    <s v="65-74"/>
    <x v="1"/>
    <s v="M"/>
    <s v="R00-R99"/>
    <n v="16"/>
    <x v="5"/>
  </r>
  <r>
    <x v="2"/>
    <s v="65-74"/>
    <x v="1"/>
    <s v="M"/>
    <s v="V01-Y98"/>
    <n v="14"/>
    <x v="6"/>
  </r>
  <r>
    <x v="2"/>
    <s v="75-84"/>
    <x v="1"/>
    <s v="F"/>
    <s v="A00-B99"/>
    <n v="17"/>
    <x v="0"/>
  </r>
  <r>
    <x v="2"/>
    <s v="75-84"/>
    <x v="1"/>
    <s v="F"/>
    <s v="C00-D48"/>
    <n v="126"/>
    <x v="1"/>
  </r>
  <r>
    <x v="2"/>
    <s v="75-84"/>
    <x v="1"/>
    <s v="F"/>
    <s v="D50-D89"/>
    <n v="4"/>
    <x v="5"/>
  </r>
  <r>
    <x v="2"/>
    <s v="75-84"/>
    <x v="1"/>
    <s v="F"/>
    <s v="E00-E90"/>
    <n v="11"/>
    <x v="2"/>
  </r>
  <r>
    <x v="2"/>
    <s v="75-84"/>
    <x v="1"/>
    <s v="F"/>
    <s v="F00-F99"/>
    <n v="13"/>
    <x v="10"/>
  </r>
  <r>
    <x v="2"/>
    <s v="75-84"/>
    <x v="1"/>
    <s v="F"/>
    <s v="G00-G99"/>
    <n v="40"/>
    <x v="3"/>
  </r>
  <r>
    <x v="2"/>
    <s v="75-84"/>
    <x v="1"/>
    <s v="F"/>
    <s v="I00-I99"/>
    <n v="150"/>
    <x v="8"/>
  </r>
  <r>
    <x v="2"/>
    <s v="75-84"/>
    <x v="1"/>
    <s v="F"/>
    <s v="J00-J99"/>
    <n v="50"/>
    <x v="4"/>
  </r>
  <r>
    <x v="2"/>
    <s v="75-84"/>
    <x v="1"/>
    <s v="F"/>
    <s v="K00-K93"/>
    <n v="16"/>
    <x v="9"/>
  </r>
  <r>
    <x v="2"/>
    <s v="75-84"/>
    <x v="1"/>
    <s v="F"/>
    <s v="L00-L99"/>
    <n v="1"/>
    <x v="5"/>
  </r>
  <r>
    <x v="2"/>
    <s v="75-84"/>
    <x v="1"/>
    <s v="F"/>
    <s v="M00-M99"/>
    <n v="4"/>
    <x v="5"/>
  </r>
  <r>
    <x v="2"/>
    <s v="75-84"/>
    <x v="1"/>
    <s v="F"/>
    <s v="N00-N99"/>
    <n v="11"/>
    <x v="11"/>
  </r>
  <r>
    <x v="2"/>
    <s v="75-84"/>
    <x v="1"/>
    <s v="F"/>
    <s v="R00-R99"/>
    <n v="24"/>
    <x v="5"/>
  </r>
  <r>
    <x v="2"/>
    <s v="75-84"/>
    <x v="1"/>
    <s v="F"/>
    <s v="V01-Y98"/>
    <n v="27"/>
    <x v="6"/>
  </r>
  <r>
    <x v="2"/>
    <s v="75-84"/>
    <x v="1"/>
    <s v="M"/>
    <s v="A00-B99"/>
    <n v="7"/>
    <x v="0"/>
  </r>
  <r>
    <x v="2"/>
    <s v="75-84"/>
    <x v="1"/>
    <s v="M"/>
    <s v="C00-D48"/>
    <n v="130"/>
    <x v="1"/>
  </r>
  <r>
    <x v="2"/>
    <s v="75-84"/>
    <x v="1"/>
    <s v="M"/>
    <s v="E00-E90"/>
    <n v="12"/>
    <x v="2"/>
  </r>
  <r>
    <x v="2"/>
    <s v="75-84"/>
    <x v="1"/>
    <s v="M"/>
    <s v="F00-F99"/>
    <n v="11"/>
    <x v="10"/>
  </r>
  <r>
    <x v="2"/>
    <s v="75-84"/>
    <x v="1"/>
    <s v="M"/>
    <s v="G00-G99"/>
    <n v="25"/>
    <x v="3"/>
  </r>
  <r>
    <x v="2"/>
    <s v="75-84"/>
    <x v="1"/>
    <s v="M"/>
    <s v="I00-I99"/>
    <n v="132"/>
    <x v="8"/>
  </r>
  <r>
    <x v="2"/>
    <s v="75-84"/>
    <x v="1"/>
    <s v="M"/>
    <s v="J00-J99"/>
    <n v="60"/>
    <x v="4"/>
  </r>
  <r>
    <x v="2"/>
    <s v="75-84"/>
    <x v="1"/>
    <s v="M"/>
    <s v="K00-K93"/>
    <n v="18"/>
    <x v="9"/>
  </r>
  <r>
    <x v="2"/>
    <s v="75-84"/>
    <x v="1"/>
    <s v="M"/>
    <s v="L00-L99"/>
    <n v="2"/>
    <x v="5"/>
  </r>
  <r>
    <x v="2"/>
    <s v="75-84"/>
    <x v="1"/>
    <s v="M"/>
    <s v="M00-M99"/>
    <n v="2"/>
    <x v="5"/>
  </r>
  <r>
    <x v="2"/>
    <s v="75-84"/>
    <x v="1"/>
    <s v="M"/>
    <s v="N00-N99"/>
    <n v="10"/>
    <x v="11"/>
  </r>
  <r>
    <x v="2"/>
    <s v="75-84"/>
    <x v="1"/>
    <s v="M"/>
    <s v="R00-R99"/>
    <n v="18"/>
    <x v="5"/>
  </r>
  <r>
    <x v="2"/>
    <s v="75-84"/>
    <x v="1"/>
    <s v="M"/>
    <s v="V01-Y98"/>
    <n v="20"/>
    <x v="6"/>
  </r>
  <r>
    <x v="2"/>
    <s v="85+"/>
    <x v="1"/>
    <s v="F"/>
    <s v="A00-B99"/>
    <n v="19"/>
    <x v="0"/>
  </r>
  <r>
    <x v="2"/>
    <s v="85+"/>
    <x v="1"/>
    <s v="F"/>
    <s v="C00-D48"/>
    <n v="90"/>
    <x v="1"/>
  </r>
  <r>
    <x v="2"/>
    <s v="85+"/>
    <x v="1"/>
    <s v="F"/>
    <s v="D50-D89"/>
    <n v="3"/>
    <x v="5"/>
  </r>
  <r>
    <x v="2"/>
    <s v="85+"/>
    <x v="1"/>
    <s v="F"/>
    <s v="E00-E90"/>
    <n v="27"/>
    <x v="2"/>
  </r>
  <r>
    <x v="2"/>
    <s v="85+"/>
    <x v="1"/>
    <s v="F"/>
    <s v="F00-F99"/>
    <n v="29"/>
    <x v="10"/>
  </r>
  <r>
    <x v="2"/>
    <s v="85+"/>
    <x v="1"/>
    <s v="F"/>
    <s v="G00-G99"/>
    <n v="47"/>
    <x v="3"/>
  </r>
  <r>
    <x v="2"/>
    <s v="85+"/>
    <x v="1"/>
    <s v="F"/>
    <s v="I00-I99"/>
    <n v="281"/>
    <x v="8"/>
  </r>
  <r>
    <x v="2"/>
    <s v="85+"/>
    <x v="1"/>
    <s v="F"/>
    <s v="J00-J99"/>
    <n v="57"/>
    <x v="4"/>
  </r>
  <r>
    <x v="2"/>
    <s v="85+"/>
    <x v="1"/>
    <s v="F"/>
    <s v="K00-K93"/>
    <n v="26"/>
    <x v="9"/>
  </r>
  <r>
    <x v="2"/>
    <s v="85+"/>
    <x v="1"/>
    <s v="F"/>
    <s v="L00-L99"/>
    <n v="8"/>
    <x v="5"/>
  </r>
  <r>
    <x v="2"/>
    <s v="85+"/>
    <x v="1"/>
    <s v="F"/>
    <s v="M00-M99"/>
    <n v="3"/>
    <x v="5"/>
  </r>
  <r>
    <x v="2"/>
    <s v="85+"/>
    <x v="1"/>
    <s v="F"/>
    <s v="N00-N99"/>
    <n v="22"/>
    <x v="11"/>
  </r>
  <r>
    <x v="2"/>
    <s v="85+"/>
    <x v="1"/>
    <s v="F"/>
    <s v="R00-R99"/>
    <n v="41"/>
    <x v="5"/>
  </r>
  <r>
    <x v="2"/>
    <s v="85+"/>
    <x v="1"/>
    <s v="F"/>
    <s v="V01-Y98"/>
    <n v="23"/>
    <x v="6"/>
  </r>
  <r>
    <x v="2"/>
    <s v="85+"/>
    <x v="1"/>
    <s v="M"/>
    <s v="A00-B99"/>
    <n v="4"/>
    <x v="0"/>
  </r>
  <r>
    <x v="2"/>
    <s v="85+"/>
    <x v="1"/>
    <s v="M"/>
    <s v="C00-D48"/>
    <n v="55"/>
    <x v="1"/>
  </r>
  <r>
    <x v="2"/>
    <s v="85+"/>
    <x v="1"/>
    <s v="M"/>
    <s v="E00-E90"/>
    <n v="9"/>
    <x v="2"/>
  </r>
  <r>
    <x v="2"/>
    <s v="85+"/>
    <x v="1"/>
    <s v="M"/>
    <s v="F00-F99"/>
    <n v="15"/>
    <x v="10"/>
  </r>
  <r>
    <x v="2"/>
    <s v="85+"/>
    <x v="1"/>
    <s v="M"/>
    <s v="G00-G99"/>
    <n v="11"/>
    <x v="3"/>
  </r>
  <r>
    <x v="2"/>
    <s v="85+"/>
    <x v="1"/>
    <s v="M"/>
    <s v="I00-I99"/>
    <n v="110"/>
    <x v="8"/>
  </r>
  <r>
    <x v="2"/>
    <s v="85+"/>
    <x v="1"/>
    <s v="M"/>
    <s v="J00-J99"/>
    <n v="42"/>
    <x v="4"/>
  </r>
  <r>
    <x v="2"/>
    <s v="85+"/>
    <x v="1"/>
    <s v="M"/>
    <s v="K00-K93"/>
    <n v="9"/>
    <x v="9"/>
  </r>
  <r>
    <x v="2"/>
    <s v="85+"/>
    <x v="1"/>
    <s v="M"/>
    <s v="L00-L99"/>
    <n v="1"/>
    <x v="5"/>
  </r>
  <r>
    <x v="2"/>
    <s v="85+"/>
    <x v="1"/>
    <s v="M"/>
    <s v="M00-M99"/>
    <n v="1"/>
    <x v="5"/>
  </r>
  <r>
    <x v="2"/>
    <s v="85+"/>
    <x v="1"/>
    <s v="M"/>
    <s v="N00-N99"/>
    <n v="14"/>
    <x v="11"/>
  </r>
  <r>
    <x v="2"/>
    <s v="85+"/>
    <x v="1"/>
    <s v="M"/>
    <s v="R00-R99"/>
    <n v="17"/>
    <x v="5"/>
  </r>
  <r>
    <x v="2"/>
    <s v="85+"/>
    <x v="1"/>
    <s v="M"/>
    <s v="V01-Y98"/>
    <n v="14"/>
    <x v="6"/>
  </r>
  <r>
    <x v="3"/>
    <s v="0-24"/>
    <x v="0"/>
    <s v="F"/>
    <s v="C00-D48"/>
    <n v="2"/>
    <x v="1"/>
  </r>
  <r>
    <x v="3"/>
    <s v="0-24"/>
    <x v="0"/>
    <s v="F"/>
    <s v="G00-G99"/>
    <n v="1"/>
    <x v="3"/>
  </r>
  <r>
    <x v="3"/>
    <s v="0-24"/>
    <x v="0"/>
    <s v="F"/>
    <s v="K00-K93"/>
    <n v="1"/>
    <x v="9"/>
  </r>
  <r>
    <x v="3"/>
    <s v="0-24"/>
    <x v="0"/>
    <s v="F"/>
    <s v="P00-P96"/>
    <n v="8"/>
    <x v="5"/>
  </r>
  <r>
    <x v="3"/>
    <s v="0-24"/>
    <x v="0"/>
    <s v="F"/>
    <s v="Q00-Q99"/>
    <n v="2"/>
    <x v="5"/>
  </r>
  <r>
    <x v="3"/>
    <s v="0-24"/>
    <x v="0"/>
    <s v="F"/>
    <s v="V01-Y98"/>
    <n v="8"/>
    <x v="6"/>
  </r>
  <r>
    <x v="3"/>
    <s v="0-24"/>
    <x v="0"/>
    <s v="M"/>
    <s v="C00-D48"/>
    <n v="3"/>
    <x v="1"/>
  </r>
  <r>
    <x v="3"/>
    <s v="0-24"/>
    <x v="0"/>
    <s v="M"/>
    <s v="J00-J99"/>
    <n v="1"/>
    <x v="4"/>
  </r>
  <r>
    <x v="3"/>
    <s v="0-24"/>
    <x v="0"/>
    <s v="M"/>
    <s v="P00-P96"/>
    <n v="5"/>
    <x v="5"/>
  </r>
  <r>
    <x v="3"/>
    <s v="0-24"/>
    <x v="0"/>
    <s v="M"/>
    <s v="Q00-Q99"/>
    <n v="1"/>
    <x v="5"/>
  </r>
  <r>
    <x v="3"/>
    <s v="0-24"/>
    <x v="0"/>
    <s v="M"/>
    <s v="R00-R99"/>
    <n v="4"/>
    <x v="5"/>
  </r>
  <r>
    <x v="3"/>
    <s v="0-24"/>
    <x v="0"/>
    <s v="M"/>
    <s v="V01-Y98"/>
    <n v="7"/>
    <x v="6"/>
  </r>
  <r>
    <x v="3"/>
    <s v="25-44"/>
    <x v="0"/>
    <s v="F"/>
    <s v="A00-B99"/>
    <n v="1"/>
    <x v="0"/>
  </r>
  <r>
    <x v="3"/>
    <s v="25-44"/>
    <x v="0"/>
    <s v="F"/>
    <s v="C00-D48"/>
    <n v="7"/>
    <x v="1"/>
  </r>
  <r>
    <x v="3"/>
    <s v="25-44"/>
    <x v="0"/>
    <s v="F"/>
    <s v="D50-D89"/>
    <n v="1"/>
    <x v="5"/>
  </r>
  <r>
    <x v="3"/>
    <s v="25-44"/>
    <x v="0"/>
    <s v="F"/>
    <s v="E00-E90"/>
    <n v="1"/>
    <x v="2"/>
  </r>
  <r>
    <x v="3"/>
    <s v="25-44"/>
    <x v="0"/>
    <s v="F"/>
    <s v="F00-F99"/>
    <n v="1"/>
    <x v="10"/>
  </r>
  <r>
    <x v="3"/>
    <s v="25-44"/>
    <x v="0"/>
    <s v="F"/>
    <s v="G00-G99"/>
    <n v="2"/>
    <x v="3"/>
  </r>
  <r>
    <x v="3"/>
    <s v="25-44"/>
    <x v="0"/>
    <s v="F"/>
    <s v="I00-I99"/>
    <n v="3"/>
    <x v="8"/>
  </r>
  <r>
    <x v="3"/>
    <s v="25-44"/>
    <x v="0"/>
    <s v="F"/>
    <s v="K00-K93"/>
    <n v="1"/>
    <x v="9"/>
  </r>
  <r>
    <x v="3"/>
    <s v="25-44"/>
    <x v="0"/>
    <s v="F"/>
    <s v="R00-R99"/>
    <n v="2"/>
    <x v="5"/>
  </r>
  <r>
    <x v="3"/>
    <s v="25-44"/>
    <x v="0"/>
    <s v="F"/>
    <s v="V01-Y98"/>
    <n v="14"/>
    <x v="6"/>
  </r>
  <r>
    <x v="3"/>
    <s v="25-44"/>
    <x v="0"/>
    <s v="M"/>
    <s v="A00-B99"/>
    <n v="2"/>
    <x v="0"/>
  </r>
  <r>
    <x v="3"/>
    <s v="25-44"/>
    <x v="0"/>
    <s v="M"/>
    <s v="C00-D48"/>
    <n v="2"/>
    <x v="1"/>
  </r>
  <r>
    <x v="3"/>
    <s v="25-44"/>
    <x v="0"/>
    <s v="M"/>
    <s v="G00-G99"/>
    <n v="2"/>
    <x v="3"/>
  </r>
  <r>
    <x v="3"/>
    <s v="25-44"/>
    <x v="0"/>
    <s v="M"/>
    <s v="I00-I99"/>
    <n v="7"/>
    <x v="8"/>
  </r>
  <r>
    <x v="3"/>
    <s v="25-44"/>
    <x v="0"/>
    <s v="M"/>
    <s v="N00-N99"/>
    <n v="1"/>
    <x v="11"/>
  </r>
  <r>
    <x v="3"/>
    <s v="25-44"/>
    <x v="0"/>
    <s v="M"/>
    <s v="Q00-Q99"/>
    <n v="1"/>
    <x v="5"/>
  </r>
  <r>
    <x v="3"/>
    <s v="25-44"/>
    <x v="0"/>
    <s v="M"/>
    <s v="R00-R99"/>
    <n v="9"/>
    <x v="5"/>
  </r>
  <r>
    <x v="3"/>
    <s v="25-44"/>
    <x v="0"/>
    <s v="M"/>
    <s v="V01-Y98"/>
    <n v="34"/>
    <x v="6"/>
  </r>
  <r>
    <x v="3"/>
    <s v="45-64"/>
    <x v="0"/>
    <s v="F"/>
    <s v="A00-B99"/>
    <n v="4"/>
    <x v="0"/>
  </r>
  <r>
    <x v="3"/>
    <s v="45-64"/>
    <x v="0"/>
    <s v="F"/>
    <s v="C00-D48"/>
    <n v="85"/>
    <x v="1"/>
  </r>
  <r>
    <x v="3"/>
    <s v="45-64"/>
    <x v="0"/>
    <s v="F"/>
    <s v="E00-E90"/>
    <n v="5"/>
    <x v="2"/>
  </r>
  <r>
    <x v="3"/>
    <s v="45-64"/>
    <x v="0"/>
    <s v="F"/>
    <s v="F00-F99"/>
    <n v="9"/>
    <x v="10"/>
  </r>
  <r>
    <x v="3"/>
    <s v="45-64"/>
    <x v="0"/>
    <s v="F"/>
    <s v="G00-G99"/>
    <n v="5"/>
    <x v="3"/>
  </r>
  <r>
    <x v="3"/>
    <s v="45-64"/>
    <x v="0"/>
    <s v="F"/>
    <s v="I00-I99"/>
    <n v="22"/>
    <x v="8"/>
  </r>
  <r>
    <x v="3"/>
    <s v="45-64"/>
    <x v="0"/>
    <s v="F"/>
    <s v="J00-J99"/>
    <n v="4"/>
    <x v="4"/>
  </r>
  <r>
    <x v="3"/>
    <s v="45-64"/>
    <x v="0"/>
    <s v="F"/>
    <s v="K00-K93"/>
    <n v="15"/>
    <x v="9"/>
  </r>
  <r>
    <x v="3"/>
    <s v="45-64"/>
    <x v="0"/>
    <s v="F"/>
    <s v="M00-M99"/>
    <n v="1"/>
    <x v="5"/>
  </r>
  <r>
    <x v="3"/>
    <s v="45-64"/>
    <x v="0"/>
    <s v="F"/>
    <s v="N00-N99"/>
    <n v="2"/>
    <x v="11"/>
  </r>
  <r>
    <x v="3"/>
    <s v="45-64"/>
    <x v="0"/>
    <s v="F"/>
    <s v="R00-R99"/>
    <n v="7"/>
    <x v="5"/>
  </r>
  <r>
    <x v="3"/>
    <s v="45-64"/>
    <x v="0"/>
    <s v="F"/>
    <s v="V01-Y98"/>
    <n v="26"/>
    <x v="6"/>
  </r>
  <r>
    <x v="3"/>
    <s v="45-64"/>
    <x v="0"/>
    <s v="M"/>
    <s v="A00-B99"/>
    <n v="4"/>
    <x v="0"/>
  </r>
  <r>
    <x v="3"/>
    <s v="45-64"/>
    <x v="0"/>
    <s v="M"/>
    <s v="C00-D48"/>
    <n v="123"/>
    <x v="1"/>
  </r>
  <r>
    <x v="3"/>
    <s v="45-64"/>
    <x v="0"/>
    <s v="M"/>
    <s v="D50-D89"/>
    <n v="1"/>
    <x v="5"/>
  </r>
  <r>
    <x v="3"/>
    <s v="45-64"/>
    <x v="0"/>
    <s v="M"/>
    <s v="E00-E90"/>
    <n v="12"/>
    <x v="2"/>
  </r>
  <r>
    <x v="3"/>
    <s v="45-64"/>
    <x v="0"/>
    <s v="M"/>
    <s v="F00-F99"/>
    <n v="10"/>
    <x v="10"/>
  </r>
  <r>
    <x v="3"/>
    <s v="45-64"/>
    <x v="0"/>
    <s v="M"/>
    <s v="G00-G99"/>
    <n v="9"/>
    <x v="3"/>
  </r>
  <r>
    <x v="3"/>
    <s v="45-64"/>
    <x v="0"/>
    <s v="M"/>
    <s v="I00-I99"/>
    <n v="60"/>
    <x v="8"/>
  </r>
  <r>
    <x v="3"/>
    <s v="45-64"/>
    <x v="0"/>
    <s v="M"/>
    <s v="J00-J99"/>
    <n v="15"/>
    <x v="4"/>
  </r>
  <r>
    <x v="3"/>
    <s v="45-64"/>
    <x v="0"/>
    <s v="M"/>
    <s v="K00-K93"/>
    <n v="34"/>
    <x v="9"/>
  </r>
  <r>
    <x v="3"/>
    <s v="45-64"/>
    <x v="0"/>
    <s v="M"/>
    <s v="M00-M99"/>
    <n v="1"/>
    <x v="5"/>
  </r>
  <r>
    <x v="3"/>
    <s v="45-64"/>
    <x v="0"/>
    <s v="M"/>
    <s v="N00-N99"/>
    <n v="4"/>
    <x v="11"/>
  </r>
  <r>
    <x v="3"/>
    <s v="45-64"/>
    <x v="0"/>
    <s v="M"/>
    <s v="R00-R99"/>
    <n v="19"/>
    <x v="5"/>
  </r>
  <r>
    <x v="3"/>
    <s v="45-64"/>
    <x v="0"/>
    <s v="M"/>
    <s v="V01-Y98"/>
    <n v="34"/>
    <x v="6"/>
  </r>
  <r>
    <x v="3"/>
    <s v="65-74"/>
    <x v="1"/>
    <s v="F"/>
    <s v="A00-B99"/>
    <n v="1"/>
    <x v="0"/>
  </r>
  <r>
    <x v="3"/>
    <s v="65-74"/>
    <x v="1"/>
    <s v="F"/>
    <s v="C00-D48"/>
    <n v="65"/>
    <x v="1"/>
  </r>
  <r>
    <x v="3"/>
    <s v="65-74"/>
    <x v="1"/>
    <s v="F"/>
    <s v="D50-D89"/>
    <n v="1"/>
    <x v="5"/>
  </r>
  <r>
    <x v="3"/>
    <s v="65-74"/>
    <x v="1"/>
    <s v="F"/>
    <s v="E00-E90"/>
    <n v="7"/>
    <x v="2"/>
  </r>
  <r>
    <x v="3"/>
    <s v="65-74"/>
    <x v="1"/>
    <s v="F"/>
    <s v="F00-F99"/>
    <n v="6"/>
    <x v="10"/>
  </r>
  <r>
    <x v="3"/>
    <s v="65-74"/>
    <x v="1"/>
    <s v="F"/>
    <s v="G00-G99"/>
    <n v="9"/>
    <x v="3"/>
  </r>
  <r>
    <x v="3"/>
    <s v="65-74"/>
    <x v="1"/>
    <s v="F"/>
    <s v="I00-I99"/>
    <n v="34"/>
    <x v="8"/>
  </r>
  <r>
    <x v="3"/>
    <s v="65-74"/>
    <x v="1"/>
    <s v="F"/>
    <s v="J00-J99"/>
    <n v="13"/>
    <x v="4"/>
  </r>
  <r>
    <x v="3"/>
    <s v="65-74"/>
    <x v="1"/>
    <s v="F"/>
    <s v="K00-K93"/>
    <n v="11"/>
    <x v="9"/>
  </r>
  <r>
    <x v="3"/>
    <s v="65-74"/>
    <x v="1"/>
    <s v="F"/>
    <s v="N00-N99"/>
    <n v="8"/>
    <x v="11"/>
  </r>
  <r>
    <x v="3"/>
    <s v="65-74"/>
    <x v="1"/>
    <s v="F"/>
    <s v="R00-R99"/>
    <n v="4"/>
    <x v="5"/>
  </r>
  <r>
    <x v="3"/>
    <s v="65-74"/>
    <x v="1"/>
    <s v="F"/>
    <s v="V01-Y98"/>
    <n v="9"/>
    <x v="6"/>
  </r>
  <r>
    <x v="3"/>
    <s v="65-74"/>
    <x v="1"/>
    <s v="M"/>
    <s v="A00-B99"/>
    <n v="8"/>
    <x v="0"/>
  </r>
  <r>
    <x v="3"/>
    <s v="65-74"/>
    <x v="1"/>
    <s v="M"/>
    <s v="C00-D48"/>
    <n v="108"/>
    <x v="1"/>
  </r>
  <r>
    <x v="3"/>
    <s v="65-74"/>
    <x v="1"/>
    <s v="M"/>
    <s v="D50-D89"/>
    <n v="1"/>
    <x v="5"/>
  </r>
  <r>
    <x v="3"/>
    <s v="65-74"/>
    <x v="1"/>
    <s v="M"/>
    <s v="E00-E90"/>
    <n v="5"/>
    <x v="2"/>
  </r>
  <r>
    <x v="3"/>
    <s v="65-74"/>
    <x v="1"/>
    <s v="M"/>
    <s v="F00-F99"/>
    <n v="3"/>
    <x v="10"/>
  </r>
  <r>
    <x v="3"/>
    <s v="65-74"/>
    <x v="1"/>
    <s v="M"/>
    <s v="G00-G99"/>
    <n v="6"/>
    <x v="3"/>
  </r>
  <r>
    <x v="3"/>
    <s v="65-74"/>
    <x v="1"/>
    <s v="M"/>
    <s v="I00-I99"/>
    <n v="61"/>
    <x v="8"/>
  </r>
  <r>
    <x v="3"/>
    <s v="65-74"/>
    <x v="1"/>
    <s v="M"/>
    <s v="J00-J99"/>
    <n v="22"/>
    <x v="4"/>
  </r>
  <r>
    <x v="3"/>
    <s v="65-74"/>
    <x v="1"/>
    <s v="M"/>
    <s v="K00-K93"/>
    <n v="14"/>
    <x v="9"/>
  </r>
  <r>
    <x v="3"/>
    <s v="65-74"/>
    <x v="1"/>
    <s v="M"/>
    <s v="L00-L99"/>
    <n v="1"/>
    <x v="5"/>
  </r>
  <r>
    <x v="3"/>
    <s v="65-74"/>
    <x v="1"/>
    <s v="M"/>
    <s v="N00-N99"/>
    <n v="8"/>
    <x v="11"/>
  </r>
  <r>
    <x v="3"/>
    <s v="65-74"/>
    <x v="1"/>
    <s v="M"/>
    <s v="R00-R99"/>
    <n v="11"/>
    <x v="5"/>
  </r>
  <r>
    <x v="3"/>
    <s v="65-74"/>
    <x v="1"/>
    <s v="M"/>
    <s v="V01-Y98"/>
    <n v="12"/>
    <x v="6"/>
  </r>
  <r>
    <x v="3"/>
    <s v="75-84"/>
    <x v="1"/>
    <s v="F"/>
    <s v="A00-B99"/>
    <n v="10"/>
    <x v="0"/>
  </r>
  <r>
    <x v="3"/>
    <s v="75-84"/>
    <x v="1"/>
    <s v="F"/>
    <s v="C00-D48"/>
    <n v="114"/>
    <x v="1"/>
  </r>
  <r>
    <x v="3"/>
    <s v="75-84"/>
    <x v="1"/>
    <s v="F"/>
    <s v="D50-D89"/>
    <n v="1"/>
    <x v="5"/>
  </r>
  <r>
    <x v="3"/>
    <s v="75-84"/>
    <x v="1"/>
    <s v="F"/>
    <s v="E00-E90"/>
    <n v="16"/>
    <x v="2"/>
  </r>
  <r>
    <x v="3"/>
    <s v="75-84"/>
    <x v="1"/>
    <s v="F"/>
    <s v="F00-F99"/>
    <n v="11"/>
    <x v="10"/>
  </r>
  <r>
    <x v="3"/>
    <s v="75-84"/>
    <x v="1"/>
    <s v="F"/>
    <s v="G00-G99"/>
    <n v="44"/>
    <x v="3"/>
  </r>
  <r>
    <x v="3"/>
    <s v="75-84"/>
    <x v="1"/>
    <s v="F"/>
    <s v="I00-I99"/>
    <n v="127"/>
    <x v="8"/>
  </r>
  <r>
    <x v="3"/>
    <s v="75-84"/>
    <x v="1"/>
    <s v="F"/>
    <s v="J00-J99"/>
    <n v="36"/>
    <x v="4"/>
  </r>
  <r>
    <x v="3"/>
    <s v="75-84"/>
    <x v="1"/>
    <s v="F"/>
    <s v="K00-K93"/>
    <n v="20"/>
    <x v="9"/>
  </r>
  <r>
    <x v="3"/>
    <s v="75-84"/>
    <x v="1"/>
    <s v="F"/>
    <s v="L00-L99"/>
    <n v="3"/>
    <x v="5"/>
  </r>
  <r>
    <x v="3"/>
    <s v="75-84"/>
    <x v="1"/>
    <s v="F"/>
    <s v="M00-M99"/>
    <n v="1"/>
    <x v="5"/>
  </r>
  <r>
    <x v="3"/>
    <s v="75-84"/>
    <x v="1"/>
    <s v="F"/>
    <s v="N00-N99"/>
    <n v="19"/>
    <x v="11"/>
  </r>
  <r>
    <x v="3"/>
    <s v="75-84"/>
    <x v="1"/>
    <s v="F"/>
    <s v="R00-R99"/>
    <n v="12"/>
    <x v="5"/>
  </r>
  <r>
    <x v="3"/>
    <s v="75-84"/>
    <x v="1"/>
    <s v="F"/>
    <s v="V01-Y98"/>
    <n v="17"/>
    <x v="6"/>
  </r>
  <r>
    <x v="3"/>
    <s v="75-84"/>
    <x v="1"/>
    <s v="M"/>
    <s v="A00-B99"/>
    <n v="15"/>
    <x v="0"/>
  </r>
  <r>
    <x v="3"/>
    <s v="75-84"/>
    <x v="1"/>
    <s v="M"/>
    <s v="C00-D48"/>
    <n v="142"/>
    <x v="1"/>
  </r>
  <r>
    <x v="3"/>
    <s v="75-84"/>
    <x v="1"/>
    <s v="M"/>
    <s v="D50-D89"/>
    <n v="2"/>
    <x v="5"/>
  </r>
  <r>
    <x v="3"/>
    <s v="75-84"/>
    <x v="1"/>
    <s v="M"/>
    <s v="E00-E90"/>
    <n v="8"/>
    <x v="2"/>
  </r>
  <r>
    <x v="3"/>
    <s v="75-84"/>
    <x v="1"/>
    <s v="M"/>
    <s v="F00-F99"/>
    <n v="10"/>
    <x v="10"/>
  </r>
  <r>
    <x v="3"/>
    <s v="75-84"/>
    <x v="1"/>
    <s v="M"/>
    <s v="G00-G99"/>
    <n v="25"/>
    <x v="3"/>
  </r>
  <r>
    <x v="3"/>
    <s v="75-84"/>
    <x v="1"/>
    <s v="M"/>
    <s v="I00-I99"/>
    <n v="122"/>
    <x v="8"/>
  </r>
  <r>
    <x v="3"/>
    <s v="75-84"/>
    <x v="1"/>
    <s v="M"/>
    <s v="J00-J99"/>
    <n v="53"/>
    <x v="4"/>
  </r>
  <r>
    <x v="3"/>
    <s v="75-84"/>
    <x v="1"/>
    <s v="M"/>
    <s v="K00-K93"/>
    <n v="13"/>
    <x v="9"/>
  </r>
  <r>
    <x v="3"/>
    <s v="75-84"/>
    <x v="1"/>
    <s v="M"/>
    <s v="L00-L99"/>
    <n v="1"/>
    <x v="5"/>
  </r>
  <r>
    <x v="3"/>
    <s v="75-84"/>
    <x v="1"/>
    <s v="M"/>
    <s v="M00-M99"/>
    <n v="2"/>
    <x v="5"/>
  </r>
  <r>
    <x v="3"/>
    <s v="75-84"/>
    <x v="1"/>
    <s v="M"/>
    <s v="N00-N99"/>
    <n v="10"/>
    <x v="11"/>
  </r>
  <r>
    <x v="3"/>
    <s v="75-84"/>
    <x v="1"/>
    <s v="M"/>
    <s v="Q00-Q99"/>
    <n v="2"/>
    <x v="5"/>
  </r>
  <r>
    <x v="3"/>
    <s v="75-84"/>
    <x v="1"/>
    <s v="M"/>
    <s v="R00-R99"/>
    <n v="12"/>
    <x v="5"/>
  </r>
  <r>
    <x v="3"/>
    <s v="75-84"/>
    <x v="1"/>
    <s v="M"/>
    <s v="V01-Y98"/>
    <n v="21"/>
    <x v="6"/>
  </r>
  <r>
    <x v="3"/>
    <s v="85+"/>
    <x v="1"/>
    <s v="F"/>
    <s v="A00-B99"/>
    <n v="16"/>
    <x v="0"/>
  </r>
  <r>
    <x v="3"/>
    <s v="85+"/>
    <x v="1"/>
    <s v="F"/>
    <s v="C00-D48"/>
    <n v="89"/>
    <x v="1"/>
  </r>
  <r>
    <x v="3"/>
    <s v="85+"/>
    <x v="1"/>
    <s v="F"/>
    <s v="D50-D89"/>
    <n v="4"/>
    <x v="5"/>
  </r>
  <r>
    <x v="3"/>
    <s v="85+"/>
    <x v="1"/>
    <s v="F"/>
    <s v="E00-E90"/>
    <n v="27"/>
    <x v="2"/>
  </r>
  <r>
    <x v="3"/>
    <s v="85+"/>
    <x v="1"/>
    <s v="F"/>
    <s v="F00-F99"/>
    <n v="26"/>
    <x v="10"/>
  </r>
  <r>
    <x v="3"/>
    <s v="85+"/>
    <x v="1"/>
    <s v="F"/>
    <s v="G00-G99"/>
    <n v="56"/>
    <x v="3"/>
  </r>
  <r>
    <x v="3"/>
    <s v="85+"/>
    <x v="1"/>
    <s v="F"/>
    <s v="I00-I99"/>
    <n v="227"/>
    <x v="8"/>
  </r>
  <r>
    <x v="3"/>
    <s v="85+"/>
    <x v="1"/>
    <s v="F"/>
    <s v="J00-J99"/>
    <n v="62"/>
    <x v="4"/>
  </r>
  <r>
    <x v="3"/>
    <s v="85+"/>
    <x v="1"/>
    <s v="F"/>
    <s v="K00-K93"/>
    <n v="25"/>
    <x v="9"/>
  </r>
  <r>
    <x v="3"/>
    <s v="85+"/>
    <x v="1"/>
    <s v="F"/>
    <s v="L00-L99"/>
    <n v="4"/>
    <x v="5"/>
  </r>
  <r>
    <x v="3"/>
    <s v="85+"/>
    <x v="1"/>
    <s v="F"/>
    <s v="M00-M99"/>
    <n v="7"/>
    <x v="5"/>
  </r>
  <r>
    <x v="3"/>
    <s v="85+"/>
    <x v="1"/>
    <s v="F"/>
    <s v="N00-N99"/>
    <n v="27"/>
    <x v="11"/>
  </r>
  <r>
    <x v="3"/>
    <s v="85+"/>
    <x v="1"/>
    <s v="F"/>
    <s v="Q00-Q99"/>
    <n v="1"/>
    <x v="5"/>
  </r>
  <r>
    <x v="3"/>
    <s v="85+"/>
    <x v="1"/>
    <s v="F"/>
    <s v="R00-R99"/>
    <n v="48"/>
    <x v="5"/>
  </r>
  <r>
    <x v="3"/>
    <s v="85+"/>
    <x v="1"/>
    <s v="F"/>
    <s v="V01-Y98"/>
    <n v="33"/>
    <x v="6"/>
  </r>
  <r>
    <x v="3"/>
    <s v="85+"/>
    <x v="1"/>
    <s v="M"/>
    <s v="A00-B99"/>
    <n v="8"/>
    <x v="0"/>
  </r>
  <r>
    <x v="3"/>
    <s v="85+"/>
    <x v="1"/>
    <s v="M"/>
    <s v="C00-D48"/>
    <n v="61"/>
    <x v="1"/>
  </r>
  <r>
    <x v="3"/>
    <s v="85+"/>
    <x v="1"/>
    <s v="M"/>
    <s v="D50-D89"/>
    <n v="3"/>
    <x v="5"/>
  </r>
  <r>
    <x v="3"/>
    <s v="85+"/>
    <x v="1"/>
    <s v="M"/>
    <s v="E00-E90"/>
    <n v="11"/>
    <x v="2"/>
  </r>
  <r>
    <x v="3"/>
    <s v="85+"/>
    <x v="1"/>
    <s v="M"/>
    <s v="F00-F99"/>
    <n v="9"/>
    <x v="10"/>
  </r>
  <r>
    <x v="3"/>
    <s v="85+"/>
    <x v="1"/>
    <s v="M"/>
    <s v="G00-G99"/>
    <n v="11"/>
    <x v="3"/>
  </r>
  <r>
    <x v="3"/>
    <s v="85+"/>
    <x v="1"/>
    <s v="M"/>
    <s v="I00-I99"/>
    <n v="131"/>
    <x v="8"/>
  </r>
  <r>
    <x v="3"/>
    <s v="85+"/>
    <x v="1"/>
    <s v="M"/>
    <s v="J00-J99"/>
    <n v="45"/>
    <x v="4"/>
  </r>
  <r>
    <x v="3"/>
    <s v="85+"/>
    <x v="1"/>
    <s v="M"/>
    <s v="K00-K93"/>
    <n v="4"/>
    <x v="9"/>
  </r>
  <r>
    <x v="3"/>
    <s v="85+"/>
    <x v="1"/>
    <s v="M"/>
    <s v="M00-M99"/>
    <n v="1"/>
    <x v="5"/>
  </r>
  <r>
    <x v="3"/>
    <s v="85+"/>
    <x v="1"/>
    <s v="M"/>
    <s v="N00-N99"/>
    <n v="8"/>
    <x v="11"/>
  </r>
  <r>
    <x v="3"/>
    <s v="85+"/>
    <x v="1"/>
    <s v="M"/>
    <s v="R00-R99"/>
    <n v="13"/>
    <x v="5"/>
  </r>
  <r>
    <x v="3"/>
    <s v="85+"/>
    <x v="1"/>
    <s v="M"/>
    <s v="V01-Y98"/>
    <n v="35"/>
    <x v="6"/>
  </r>
  <r>
    <x v="4"/>
    <s v="0-24"/>
    <x v="0"/>
    <s v="F"/>
    <s v="C00-D48"/>
    <n v="2"/>
    <x v="1"/>
  </r>
  <r>
    <x v="4"/>
    <s v="0-24"/>
    <x v="0"/>
    <s v="F"/>
    <s v="E00-E90"/>
    <n v="1"/>
    <x v="2"/>
  </r>
  <r>
    <x v="4"/>
    <s v="0-24"/>
    <x v="0"/>
    <s v="F"/>
    <s v="P00-P96"/>
    <n v="2"/>
    <x v="5"/>
  </r>
  <r>
    <x v="4"/>
    <s v="0-24"/>
    <x v="0"/>
    <s v="F"/>
    <s v="Q00-Q99"/>
    <n v="3"/>
    <x v="5"/>
  </r>
  <r>
    <x v="4"/>
    <s v="0-24"/>
    <x v="0"/>
    <s v="F"/>
    <s v="R00-R99"/>
    <n v="4"/>
    <x v="5"/>
  </r>
  <r>
    <x v="4"/>
    <s v="0-24"/>
    <x v="0"/>
    <s v="F"/>
    <s v="V01-Y98"/>
    <n v="1"/>
    <x v="6"/>
  </r>
  <r>
    <x v="4"/>
    <s v="0-24"/>
    <x v="0"/>
    <s v="M"/>
    <s v="G00-G99"/>
    <n v="2"/>
    <x v="3"/>
  </r>
  <r>
    <x v="4"/>
    <s v="0-24"/>
    <x v="0"/>
    <s v="M"/>
    <s v="P00-P96"/>
    <n v="4"/>
    <x v="5"/>
  </r>
  <r>
    <x v="4"/>
    <s v="0-24"/>
    <x v="0"/>
    <s v="M"/>
    <s v="Q00-Q99"/>
    <n v="3"/>
    <x v="5"/>
  </r>
  <r>
    <x v="4"/>
    <s v="0-24"/>
    <x v="0"/>
    <s v="M"/>
    <s v="R00-R99"/>
    <n v="4"/>
    <x v="5"/>
  </r>
  <r>
    <x v="4"/>
    <s v="0-24"/>
    <x v="0"/>
    <s v="M"/>
    <s v="V01-Y98"/>
    <n v="8"/>
    <x v="6"/>
  </r>
  <r>
    <x v="4"/>
    <s v="25-44"/>
    <x v="0"/>
    <s v="F"/>
    <s v="C00-D48"/>
    <n v="10"/>
    <x v="1"/>
  </r>
  <r>
    <x v="4"/>
    <s v="25-44"/>
    <x v="0"/>
    <s v="F"/>
    <s v="G00-G99"/>
    <n v="2"/>
    <x v="3"/>
  </r>
  <r>
    <x v="4"/>
    <s v="25-44"/>
    <x v="0"/>
    <s v="F"/>
    <s v="I00-I99"/>
    <n v="2"/>
    <x v="8"/>
  </r>
  <r>
    <x v="4"/>
    <s v="25-44"/>
    <x v="0"/>
    <s v="F"/>
    <s v="J00-J99"/>
    <n v="1"/>
    <x v="4"/>
  </r>
  <r>
    <x v="4"/>
    <s v="25-44"/>
    <x v="0"/>
    <s v="F"/>
    <s v="Q00-Q99"/>
    <n v="1"/>
    <x v="5"/>
  </r>
  <r>
    <x v="4"/>
    <s v="25-44"/>
    <x v="0"/>
    <s v="F"/>
    <s v="R00-R99"/>
    <n v="1"/>
    <x v="5"/>
  </r>
  <r>
    <x v="4"/>
    <s v="25-44"/>
    <x v="0"/>
    <s v="F"/>
    <s v="V01-Y98"/>
    <n v="5"/>
    <x v="6"/>
  </r>
  <r>
    <x v="4"/>
    <s v="25-44"/>
    <x v="0"/>
    <s v="M"/>
    <s v="C00-D48"/>
    <n v="8"/>
    <x v="1"/>
  </r>
  <r>
    <x v="4"/>
    <s v="25-44"/>
    <x v="0"/>
    <s v="M"/>
    <s v="F00-F99"/>
    <n v="4"/>
    <x v="10"/>
  </r>
  <r>
    <x v="4"/>
    <s v="25-44"/>
    <x v="0"/>
    <s v="M"/>
    <s v="G00-G99"/>
    <n v="1"/>
    <x v="3"/>
  </r>
  <r>
    <x v="4"/>
    <s v="25-44"/>
    <x v="0"/>
    <s v="M"/>
    <s v="I00-I99"/>
    <n v="4"/>
    <x v="8"/>
  </r>
  <r>
    <x v="4"/>
    <s v="25-44"/>
    <x v="0"/>
    <s v="M"/>
    <s v="J00-J99"/>
    <n v="1"/>
    <x v="4"/>
  </r>
  <r>
    <x v="4"/>
    <s v="25-44"/>
    <x v="0"/>
    <s v="M"/>
    <s v="K00-K93"/>
    <n v="3"/>
    <x v="9"/>
  </r>
  <r>
    <x v="4"/>
    <s v="25-44"/>
    <x v="0"/>
    <s v="M"/>
    <s v="R00-R99"/>
    <n v="3"/>
    <x v="5"/>
  </r>
  <r>
    <x v="4"/>
    <s v="25-44"/>
    <x v="0"/>
    <s v="M"/>
    <s v="V01-Y98"/>
    <n v="38"/>
    <x v="6"/>
  </r>
  <r>
    <x v="4"/>
    <s v="45-64"/>
    <x v="0"/>
    <s v="F"/>
    <s v="A00-B99"/>
    <n v="7"/>
    <x v="0"/>
  </r>
  <r>
    <x v="4"/>
    <s v="45-64"/>
    <x v="0"/>
    <s v="F"/>
    <s v="C00-D48"/>
    <n v="83"/>
    <x v="1"/>
  </r>
  <r>
    <x v="4"/>
    <s v="45-64"/>
    <x v="0"/>
    <s v="F"/>
    <s v="E00-E90"/>
    <n v="1"/>
    <x v="2"/>
  </r>
  <r>
    <x v="4"/>
    <s v="45-64"/>
    <x v="0"/>
    <s v="F"/>
    <s v="F00-F99"/>
    <n v="6"/>
    <x v="10"/>
  </r>
  <r>
    <x v="4"/>
    <s v="45-64"/>
    <x v="0"/>
    <s v="F"/>
    <s v="G00-G99"/>
    <n v="6"/>
    <x v="3"/>
  </r>
  <r>
    <x v="4"/>
    <s v="45-64"/>
    <x v="0"/>
    <s v="F"/>
    <s v="I00-I99"/>
    <n v="30"/>
    <x v="8"/>
  </r>
  <r>
    <x v="4"/>
    <s v="45-64"/>
    <x v="0"/>
    <s v="F"/>
    <s v="J00-J99"/>
    <n v="17"/>
    <x v="4"/>
  </r>
  <r>
    <x v="4"/>
    <s v="45-64"/>
    <x v="0"/>
    <s v="F"/>
    <s v="K00-K93"/>
    <n v="13"/>
    <x v="9"/>
  </r>
  <r>
    <x v="4"/>
    <s v="45-64"/>
    <x v="0"/>
    <s v="F"/>
    <s v="N00-N99"/>
    <n v="1"/>
    <x v="11"/>
  </r>
  <r>
    <x v="4"/>
    <s v="45-64"/>
    <x v="0"/>
    <s v="F"/>
    <s v="R00-R99"/>
    <n v="11"/>
    <x v="5"/>
  </r>
  <r>
    <x v="4"/>
    <s v="45-64"/>
    <x v="0"/>
    <s v="F"/>
    <s v="V01-Y98"/>
    <n v="9"/>
    <x v="6"/>
  </r>
  <r>
    <x v="4"/>
    <s v="45-64"/>
    <x v="0"/>
    <s v="M"/>
    <s v="A00-B99"/>
    <n v="9"/>
    <x v="0"/>
  </r>
  <r>
    <x v="4"/>
    <s v="45-64"/>
    <x v="0"/>
    <s v="M"/>
    <s v="C00-D48"/>
    <n v="127"/>
    <x v="1"/>
  </r>
  <r>
    <x v="4"/>
    <s v="45-64"/>
    <x v="0"/>
    <s v="M"/>
    <s v="D50-D89"/>
    <n v="2"/>
    <x v="5"/>
  </r>
  <r>
    <x v="4"/>
    <s v="45-64"/>
    <x v="0"/>
    <s v="M"/>
    <s v="E00-E90"/>
    <n v="3"/>
    <x v="2"/>
  </r>
  <r>
    <x v="4"/>
    <s v="45-64"/>
    <x v="0"/>
    <s v="M"/>
    <s v="F00-F99"/>
    <n v="10"/>
    <x v="10"/>
  </r>
  <r>
    <x v="4"/>
    <s v="45-64"/>
    <x v="0"/>
    <s v="M"/>
    <s v="G00-G99"/>
    <n v="1"/>
    <x v="3"/>
  </r>
  <r>
    <x v="4"/>
    <s v="45-64"/>
    <x v="0"/>
    <s v="M"/>
    <s v="I00-I99"/>
    <n v="70"/>
    <x v="8"/>
  </r>
  <r>
    <x v="4"/>
    <s v="45-64"/>
    <x v="0"/>
    <s v="M"/>
    <s v="J00-J99"/>
    <n v="19"/>
    <x v="4"/>
  </r>
  <r>
    <x v="4"/>
    <s v="45-64"/>
    <x v="0"/>
    <s v="M"/>
    <s v="K00-K93"/>
    <n v="22"/>
    <x v="9"/>
  </r>
  <r>
    <x v="4"/>
    <s v="45-64"/>
    <x v="0"/>
    <s v="M"/>
    <s v="M00-M99"/>
    <n v="1"/>
    <x v="5"/>
  </r>
  <r>
    <x v="4"/>
    <s v="45-64"/>
    <x v="0"/>
    <s v="M"/>
    <s v="R00-R99"/>
    <n v="17"/>
    <x v="5"/>
  </r>
  <r>
    <x v="4"/>
    <s v="45-64"/>
    <x v="0"/>
    <s v="M"/>
    <s v="V01-Y98"/>
    <n v="40"/>
    <x v="6"/>
  </r>
  <r>
    <x v="4"/>
    <s v="65-74"/>
    <x v="1"/>
    <s v="F"/>
    <s v="A00-B99"/>
    <n v="3"/>
    <x v="0"/>
  </r>
  <r>
    <x v="4"/>
    <s v="65-74"/>
    <x v="1"/>
    <s v="F"/>
    <s v="C00-D48"/>
    <n v="72"/>
    <x v="1"/>
  </r>
  <r>
    <x v="4"/>
    <s v="65-74"/>
    <x v="1"/>
    <s v="F"/>
    <s v="D50-D89"/>
    <n v="1"/>
    <x v="5"/>
  </r>
  <r>
    <x v="4"/>
    <s v="65-74"/>
    <x v="1"/>
    <s v="F"/>
    <s v="E00-E90"/>
    <n v="6"/>
    <x v="2"/>
  </r>
  <r>
    <x v="4"/>
    <s v="65-74"/>
    <x v="1"/>
    <s v="F"/>
    <s v="F00-F99"/>
    <n v="5"/>
    <x v="10"/>
  </r>
  <r>
    <x v="4"/>
    <s v="65-74"/>
    <x v="1"/>
    <s v="F"/>
    <s v="G00-G99"/>
    <n v="5"/>
    <x v="3"/>
  </r>
  <r>
    <x v="4"/>
    <s v="65-74"/>
    <x v="1"/>
    <s v="F"/>
    <s v="I00-I99"/>
    <n v="35"/>
    <x v="8"/>
  </r>
  <r>
    <x v="4"/>
    <s v="65-74"/>
    <x v="1"/>
    <s v="F"/>
    <s v="J00-J99"/>
    <n v="21"/>
    <x v="4"/>
  </r>
  <r>
    <x v="4"/>
    <s v="65-74"/>
    <x v="1"/>
    <s v="F"/>
    <s v="K00-K93"/>
    <n v="7"/>
    <x v="9"/>
  </r>
  <r>
    <x v="4"/>
    <s v="65-74"/>
    <x v="1"/>
    <s v="F"/>
    <s v="M00-M99"/>
    <n v="1"/>
    <x v="5"/>
  </r>
  <r>
    <x v="4"/>
    <s v="65-74"/>
    <x v="1"/>
    <s v="F"/>
    <s v="N00-N99"/>
    <n v="1"/>
    <x v="11"/>
  </r>
  <r>
    <x v="4"/>
    <s v="65-74"/>
    <x v="1"/>
    <s v="F"/>
    <s v="Q00-Q99"/>
    <n v="1"/>
    <x v="5"/>
  </r>
  <r>
    <x v="4"/>
    <s v="65-74"/>
    <x v="1"/>
    <s v="F"/>
    <s v="R00-R99"/>
    <n v="8"/>
    <x v="5"/>
  </r>
  <r>
    <x v="4"/>
    <s v="65-74"/>
    <x v="1"/>
    <s v="F"/>
    <s v="V01-Y98"/>
    <n v="10"/>
    <x v="6"/>
  </r>
  <r>
    <x v="4"/>
    <s v="65-74"/>
    <x v="1"/>
    <s v="M"/>
    <s v="A00-B99"/>
    <n v="8"/>
    <x v="0"/>
  </r>
  <r>
    <x v="4"/>
    <s v="65-74"/>
    <x v="1"/>
    <s v="M"/>
    <s v="C00-D48"/>
    <n v="132"/>
    <x v="1"/>
  </r>
  <r>
    <x v="4"/>
    <s v="65-74"/>
    <x v="1"/>
    <s v="M"/>
    <s v="D50-D89"/>
    <n v="2"/>
    <x v="5"/>
  </r>
  <r>
    <x v="4"/>
    <s v="65-74"/>
    <x v="1"/>
    <s v="M"/>
    <s v="E00-E90"/>
    <n v="9"/>
    <x v="2"/>
  </r>
  <r>
    <x v="4"/>
    <s v="65-74"/>
    <x v="1"/>
    <s v="M"/>
    <s v="F00-F99"/>
    <n v="1"/>
    <x v="10"/>
  </r>
  <r>
    <x v="4"/>
    <s v="65-74"/>
    <x v="1"/>
    <s v="M"/>
    <s v="G00-G99"/>
    <n v="7"/>
    <x v="3"/>
  </r>
  <r>
    <x v="4"/>
    <s v="65-74"/>
    <x v="1"/>
    <s v="M"/>
    <s v="I00-I99"/>
    <n v="69"/>
    <x v="8"/>
  </r>
  <r>
    <x v="4"/>
    <s v="65-74"/>
    <x v="1"/>
    <s v="M"/>
    <s v="J00-J99"/>
    <n v="34"/>
    <x v="4"/>
  </r>
  <r>
    <x v="4"/>
    <s v="65-74"/>
    <x v="1"/>
    <s v="M"/>
    <s v="K00-K93"/>
    <n v="15"/>
    <x v="9"/>
  </r>
  <r>
    <x v="4"/>
    <s v="65-74"/>
    <x v="1"/>
    <s v="M"/>
    <s v="M00-M99"/>
    <n v="3"/>
    <x v="5"/>
  </r>
  <r>
    <x v="4"/>
    <s v="65-74"/>
    <x v="1"/>
    <s v="M"/>
    <s v="N00-N99"/>
    <n v="9"/>
    <x v="11"/>
  </r>
  <r>
    <x v="4"/>
    <s v="65-74"/>
    <x v="1"/>
    <s v="M"/>
    <s v="R00-R99"/>
    <n v="15"/>
    <x v="5"/>
  </r>
  <r>
    <x v="4"/>
    <s v="65-74"/>
    <x v="1"/>
    <s v="M"/>
    <s v="V01-Y98"/>
    <n v="7"/>
    <x v="6"/>
  </r>
  <r>
    <x v="4"/>
    <s v="75-84"/>
    <x v="1"/>
    <s v="F"/>
    <s v="A00-B99"/>
    <n v="18"/>
    <x v="0"/>
  </r>
  <r>
    <x v="4"/>
    <s v="75-84"/>
    <x v="1"/>
    <s v="F"/>
    <s v="C00-D48"/>
    <n v="107"/>
    <x v="1"/>
  </r>
  <r>
    <x v="4"/>
    <s v="75-84"/>
    <x v="1"/>
    <s v="F"/>
    <s v="D50-D89"/>
    <n v="3"/>
    <x v="5"/>
  </r>
  <r>
    <x v="4"/>
    <s v="75-84"/>
    <x v="1"/>
    <s v="F"/>
    <s v="E00-E90"/>
    <n v="15"/>
    <x v="2"/>
  </r>
  <r>
    <x v="4"/>
    <s v="75-84"/>
    <x v="1"/>
    <s v="F"/>
    <s v="F00-F99"/>
    <n v="7"/>
    <x v="10"/>
  </r>
  <r>
    <x v="4"/>
    <s v="75-84"/>
    <x v="1"/>
    <s v="F"/>
    <s v="G00-G99"/>
    <n v="26"/>
    <x v="3"/>
  </r>
  <r>
    <x v="4"/>
    <s v="75-84"/>
    <x v="1"/>
    <s v="F"/>
    <s v="I00-I99"/>
    <n v="130"/>
    <x v="8"/>
  </r>
  <r>
    <x v="4"/>
    <s v="75-84"/>
    <x v="1"/>
    <s v="F"/>
    <s v="J00-J99"/>
    <n v="45"/>
    <x v="4"/>
  </r>
  <r>
    <x v="4"/>
    <s v="75-84"/>
    <x v="1"/>
    <s v="F"/>
    <s v="K00-K93"/>
    <n v="20"/>
    <x v="9"/>
  </r>
  <r>
    <x v="4"/>
    <s v="75-84"/>
    <x v="1"/>
    <s v="F"/>
    <s v="L00-L99"/>
    <n v="1"/>
    <x v="5"/>
  </r>
  <r>
    <x v="4"/>
    <s v="75-84"/>
    <x v="1"/>
    <s v="F"/>
    <s v="M00-M99"/>
    <n v="3"/>
    <x v="5"/>
  </r>
  <r>
    <x v="4"/>
    <s v="75-84"/>
    <x v="1"/>
    <s v="F"/>
    <s v="N00-N99"/>
    <n v="22"/>
    <x v="11"/>
  </r>
  <r>
    <x v="4"/>
    <s v="75-84"/>
    <x v="1"/>
    <s v="F"/>
    <s v="R00-R99"/>
    <n v="20"/>
    <x v="5"/>
  </r>
  <r>
    <x v="4"/>
    <s v="75-84"/>
    <x v="1"/>
    <s v="F"/>
    <s v="V01-Y98"/>
    <n v="22"/>
    <x v="6"/>
  </r>
  <r>
    <x v="4"/>
    <s v="75-84"/>
    <x v="1"/>
    <s v="M"/>
    <s v="A00-B99"/>
    <n v="12"/>
    <x v="0"/>
  </r>
  <r>
    <x v="4"/>
    <s v="75-84"/>
    <x v="1"/>
    <s v="M"/>
    <s v="C00-D48"/>
    <n v="134"/>
    <x v="1"/>
  </r>
  <r>
    <x v="4"/>
    <s v="75-84"/>
    <x v="1"/>
    <s v="M"/>
    <s v="D50-D89"/>
    <n v="2"/>
    <x v="5"/>
  </r>
  <r>
    <x v="4"/>
    <s v="75-84"/>
    <x v="1"/>
    <s v="M"/>
    <s v="E00-E90"/>
    <n v="9"/>
    <x v="2"/>
  </r>
  <r>
    <x v="4"/>
    <s v="75-84"/>
    <x v="1"/>
    <s v="M"/>
    <s v="F00-F99"/>
    <n v="5"/>
    <x v="10"/>
  </r>
  <r>
    <x v="4"/>
    <s v="75-84"/>
    <x v="1"/>
    <s v="M"/>
    <s v="G00-G99"/>
    <n v="21"/>
    <x v="3"/>
  </r>
  <r>
    <x v="4"/>
    <s v="75-84"/>
    <x v="1"/>
    <s v="M"/>
    <s v="I00-I99"/>
    <n v="132"/>
    <x v="8"/>
  </r>
  <r>
    <x v="4"/>
    <s v="75-84"/>
    <x v="1"/>
    <s v="M"/>
    <s v="J00-J99"/>
    <n v="81"/>
    <x v="4"/>
  </r>
  <r>
    <x v="4"/>
    <s v="75-84"/>
    <x v="1"/>
    <s v="M"/>
    <s v="K00-K93"/>
    <n v="15"/>
    <x v="9"/>
  </r>
  <r>
    <x v="4"/>
    <s v="75-84"/>
    <x v="1"/>
    <s v="M"/>
    <s v="M00-M99"/>
    <n v="2"/>
    <x v="5"/>
  </r>
  <r>
    <x v="4"/>
    <s v="75-84"/>
    <x v="1"/>
    <s v="M"/>
    <s v="N00-N99"/>
    <n v="13"/>
    <x v="11"/>
  </r>
  <r>
    <x v="4"/>
    <s v="75-84"/>
    <x v="1"/>
    <s v="M"/>
    <s v="R00-R99"/>
    <n v="17"/>
    <x v="5"/>
  </r>
  <r>
    <x v="4"/>
    <s v="75-84"/>
    <x v="1"/>
    <s v="M"/>
    <s v="V01-Y98"/>
    <n v="16"/>
    <x v="6"/>
  </r>
  <r>
    <x v="4"/>
    <s v="85+"/>
    <x v="1"/>
    <s v="F"/>
    <s v="A00-B99"/>
    <n v="16"/>
    <x v="0"/>
  </r>
  <r>
    <x v="4"/>
    <s v="85+"/>
    <x v="1"/>
    <s v="F"/>
    <s v="C00-D48"/>
    <n v="80"/>
    <x v="1"/>
  </r>
  <r>
    <x v="4"/>
    <s v="85+"/>
    <x v="1"/>
    <s v="F"/>
    <s v="D50-D89"/>
    <n v="9"/>
    <x v="5"/>
  </r>
  <r>
    <x v="4"/>
    <s v="85+"/>
    <x v="1"/>
    <s v="F"/>
    <s v="E00-E90"/>
    <n v="24"/>
    <x v="2"/>
  </r>
  <r>
    <x v="4"/>
    <s v="85+"/>
    <x v="1"/>
    <s v="F"/>
    <s v="F00-F99"/>
    <n v="38"/>
    <x v="10"/>
  </r>
  <r>
    <x v="4"/>
    <s v="85+"/>
    <x v="1"/>
    <s v="F"/>
    <s v="G00-G99"/>
    <n v="44"/>
    <x v="3"/>
  </r>
  <r>
    <x v="4"/>
    <s v="85+"/>
    <x v="1"/>
    <s v="F"/>
    <s v="I00-I99"/>
    <n v="268"/>
    <x v="8"/>
  </r>
  <r>
    <x v="4"/>
    <s v="85+"/>
    <x v="1"/>
    <s v="F"/>
    <s v="J00-J99"/>
    <n v="61"/>
    <x v="4"/>
  </r>
  <r>
    <x v="4"/>
    <s v="85+"/>
    <x v="1"/>
    <s v="F"/>
    <s v="K00-K93"/>
    <n v="24"/>
    <x v="9"/>
  </r>
  <r>
    <x v="4"/>
    <s v="85+"/>
    <x v="1"/>
    <s v="F"/>
    <s v="L00-L99"/>
    <n v="3"/>
    <x v="5"/>
  </r>
  <r>
    <x v="4"/>
    <s v="85+"/>
    <x v="1"/>
    <s v="F"/>
    <s v="M00-M99"/>
    <n v="10"/>
    <x v="5"/>
  </r>
  <r>
    <x v="4"/>
    <s v="85+"/>
    <x v="1"/>
    <s v="F"/>
    <s v="N00-N99"/>
    <n v="32"/>
    <x v="11"/>
  </r>
  <r>
    <x v="4"/>
    <s v="85+"/>
    <x v="1"/>
    <s v="F"/>
    <s v="R00-R99"/>
    <n v="44"/>
    <x v="5"/>
  </r>
  <r>
    <x v="4"/>
    <s v="85+"/>
    <x v="1"/>
    <s v="F"/>
    <s v="V01-Y98"/>
    <n v="35"/>
    <x v="6"/>
  </r>
  <r>
    <x v="4"/>
    <s v="85+"/>
    <x v="1"/>
    <s v="M"/>
    <s v="A00-B99"/>
    <n v="14"/>
    <x v="0"/>
  </r>
  <r>
    <x v="4"/>
    <s v="85+"/>
    <x v="1"/>
    <s v="M"/>
    <s v="C00-D48"/>
    <n v="59"/>
    <x v="1"/>
  </r>
  <r>
    <x v="4"/>
    <s v="85+"/>
    <x v="1"/>
    <s v="M"/>
    <s v="D50-D89"/>
    <n v="1"/>
    <x v="5"/>
  </r>
  <r>
    <x v="4"/>
    <s v="85+"/>
    <x v="1"/>
    <s v="M"/>
    <s v="E00-E90"/>
    <n v="9"/>
    <x v="2"/>
  </r>
  <r>
    <x v="4"/>
    <s v="85+"/>
    <x v="1"/>
    <s v="M"/>
    <s v="F00-F99"/>
    <n v="16"/>
    <x v="10"/>
  </r>
  <r>
    <x v="4"/>
    <s v="85+"/>
    <x v="1"/>
    <s v="M"/>
    <s v="G00-G99"/>
    <n v="21"/>
    <x v="3"/>
  </r>
  <r>
    <x v="4"/>
    <s v="85+"/>
    <x v="1"/>
    <s v="M"/>
    <s v="I00-I99"/>
    <n v="119"/>
    <x v="8"/>
  </r>
  <r>
    <x v="4"/>
    <s v="85+"/>
    <x v="1"/>
    <s v="M"/>
    <s v="J00-J99"/>
    <n v="61"/>
    <x v="4"/>
  </r>
  <r>
    <x v="4"/>
    <s v="85+"/>
    <x v="1"/>
    <s v="M"/>
    <s v="K00-K93"/>
    <n v="14"/>
    <x v="9"/>
  </r>
  <r>
    <x v="4"/>
    <s v="85+"/>
    <x v="1"/>
    <s v="M"/>
    <s v="M00-M99"/>
    <n v="3"/>
    <x v="5"/>
  </r>
  <r>
    <x v="4"/>
    <s v="85+"/>
    <x v="1"/>
    <s v="M"/>
    <s v="N00-N99"/>
    <n v="16"/>
    <x v="11"/>
  </r>
  <r>
    <x v="4"/>
    <s v="85+"/>
    <x v="1"/>
    <s v="M"/>
    <s v="R00-R99"/>
    <n v="17"/>
    <x v="5"/>
  </r>
  <r>
    <x v="4"/>
    <s v="85+"/>
    <x v="1"/>
    <s v="M"/>
    <s v="V01-Y98"/>
    <n v="14"/>
    <x v="6"/>
  </r>
  <r>
    <x v="5"/>
    <s v="0-24"/>
    <x v="0"/>
    <s v="F"/>
    <s v="A00-B99"/>
    <n v="1"/>
    <x v="0"/>
  </r>
  <r>
    <x v="5"/>
    <s v="0-24"/>
    <x v="0"/>
    <s v="F"/>
    <s v="C00-D48"/>
    <n v="3"/>
    <x v="1"/>
  </r>
  <r>
    <x v="5"/>
    <s v="0-24"/>
    <x v="0"/>
    <s v="F"/>
    <s v="I00-I99"/>
    <n v="2"/>
    <x v="8"/>
  </r>
  <r>
    <x v="5"/>
    <s v="0-24"/>
    <x v="0"/>
    <s v="F"/>
    <s v="P00-P96"/>
    <n v="4"/>
    <x v="5"/>
  </r>
  <r>
    <x v="5"/>
    <s v="0-24"/>
    <x v="0"/>
    <s v="F"/>
    <s v="Q00-Q99"/>
    <n v="4"/>
    <x v="5"/>
  </r>
  <r>
    <x v="5"/>
    <s v="0-24"/>
    <x v="0"/>
    <s v="F"/>
    <s v="R00-R99"/>
    <n v="2"/>
    <x v="5"/>
  </r>
  <r>
    <x v="5"/>
    <s v="0-24"/>
    <x v="0"/>
    <s v="F"/>
    <s v="V01-Y98"/>
    <n v="5"/>
    <x v="6"/>
  </r>
  <r>
    <x v="5"/>
    <s v="0-24"/>
    <x v="0"/>
    <s v="M"/>
    <s v="C00-D48"/>
    <n v="2"/>
    <x v="1"/>
  </r>
  <r>
    <x v="5"/>
    <s v="0-24"/>
    <x v="0"/>
    <s v="M"/>
    <s v="G00-G99"/>
    <n v="3"/>
    <x v="3"/>
  </r>
  <r>
    <x v="5"/>
    <s v="0-24"/>
    <x v="0"/>
    <s v="M"/>
    <s v="I00-I99"/>
    <n v="1"/>
    <x v="8"/>
  </r>
  <r>
    <x v="5"/>
    <s v="0-24"/>
    <x v="0"/>
    <s v="M"/>
    <s v="P00-P96"/>
    <n v="1"/>
    <x v="5"/>
  </r>
  <r>
    <x v="5"/>
    <s v="0-24"/>
    <x v="0"/>
    <s v="M"/>
    <s v="Q00-Q99"/>
    <n v="1"/>
    <x v="5"/>
  </r>
  <r>
    <x v="5"/>
    <s v="0-24"/>
    <x v="0"/>
    <s v="M"/>
    <s v="R00-R99"/>
    <n v="3"/>
    <x v="5"/>
  </r>
  <r>
    <x v="5"/>
    <s v="0-24"/>
    <x v="0"/>
    <s v="M"/>
    <s v="V01-Y98"/>
    <n v="13"/>
    <x v="6"/>
  </r>
  <r>
    <x v="5"/>
    <s v="25-44"/>
    <x v="0"/>
    <s v="F"/>
    <s v="A00-B99"/>
    <n v="2"/>
    <x v="0"/>
  </r>
  <r>
    <x v="5"/>
    <s v="25-44"/>
    <x v="0"/>
    <s v="F"/>
    <s v="C00-D48"/>
    <n v="10"/>
    <x v="1"/>
  </r>
  <r>
    <x v="5"/>
    <s v="25-44"/>
    <x v="0"/>
    <s v="F"/>
    <s v="F00-F99"/>
    <n v="1"/>
    <x v="10"/>
  </r>
  <r>
    <x v="5"/>
    <s v="25-44"/>
    <x v="0"/>
    <s v="F"/>
    <s v="I00-I99"/>
    <n v="4"/>
    <x v="8"/>
  </r>
  <r>
    <x v="5"/>
    <s v="25-44"/>
    <x v="0"/>
    <s v="F"/>
    <s v="K00-K93"/>
    <n v="1"/>
    <x v="9"/>
  </r>
  <r>
    <x v="5"/>
    <s v="25-44"/>
    <x v="0"/>
    <s v="F"/>
    <s v="R00-R99"/>
    <n v="2"/>
    <x v="5"/>
  </r>
  <r>
    <x v="5"/>
    <s v="25-44"/>
    <x v="0"/>
    <s v="F"/>
    <s v="V01-Y98"/>
    <n v="4"/>
    <x v="6"/>
  </r>
  <r>
    <x v="5"/>
    <s v="25-44"/>
    <x v="0"/>
    <s v="M"/>
    <s v="C00-D48"/>
    <n v="6"/>
    <x v="1"/>
  </r>
  <r>
    <x v="5"/>
    <s v="25-44"/>
    <x v="0"/>
    <s v="M"/>
    <s v="E00-E90"/>
    <n v="1"/>
    <x v="2"/>
  </r>
  <r>
    <x v="5"/>
    <s v="25-44"/>
    <x v="0"/>
    <s v="M"/>
    <s v="F00-F99"/>
    <n v="4"/>
    <x v="10"/>
  </r>
  <r>
    <x v="5"/>
    <s v="25-44"/>
    <x v="0"/>
    <s v="M"/>
    <s v="G00-G99"/>
    <n v="2"/>
    <x v="3"/>
  </r>
  <r>
    <x v="5"/>
    <s v="25-44"/>
    <x v="0"/>
    <s v="M"/>
    <s v="I00-I99"/>
    <n v="7"/>
    <x v="8"/>
  </r>
  <r>
    <x v="5"/>
    <s v="25-44"/>
    <x v="0"/>
    <s v="M"/>
    <s v="J00-J99"/>
    <n v="2"/>
    <x v="4"/>
  </r>
  <r>
    <x v="5"/>
    <s v="25-44"/>
    <x v="0"/>
    <s v="M"/>
    <s v="K00-K93"/>
    <n v="3"/>
    <x v="9"/>
  </r>
  <r>
    <x v="5"/>
    <s v="25-44"/>
    <x v="0"/>
    <s v="M"/>
    <s v="L00-L99"/>
    <n v="1"/>
    <x v="5"/>
  </r>
  <r>
    <x v="5"/>
    <s v="25-44"/>
    <x v="0"/>
    <s v="M"/>
    <s v="R00-R99"/>
    <n v="9"/>
    <x v="5"/>
  </r>
  <r>
    <x v="5"/>
    <s v="25-44"/>
    <x v="0"/>
    <s v="M"/>
    <s v="V01-Y98"/>
    <n v="34"/>
    <x v="6"/>
  </r>
  <r>
    <x v="5"/>
    <s v="45-64"/>
    <x v="0"/>
    <s v="F"/>
    <s v="A00-B99"/>
    <n v="4"/>
    <x v="0"/>
  </r>
  <r>
    <x v="5"/>
    <s v="45-64"/>
    <x v="0"/>
    <s v="F"/>
    <s v="C00-D48"/>
    <n v="86"/>
    <x v="1"/>
  </r>
  <r>
    <x v="5"/>
    <s v="45-64"/>
    <x v="0"/>
    <s v="F"/>
    <s v="E00-E90"/>
    <n v="5"/>
    <x v="2"/>
  </r>
  <r>
    <x v="5"/>
    <s v="45-64"/>
    <x v="0"/>
    <s v="F"/>
    <s v="F00-F99"/>
    <n v="2"/>
    <x v="10"/>
  </r>
  <r>
    <x v="5"/>
    <s v="45-64"/>
    <x v="0"/>
    <s v="F"/>
    <s v="G00-G99"/>
    <n v="5"/>
    <x v="3"/>
  </r>
  <r>
    <x v="5"/>
    <s v="45-64"/>
    <x v="0"/>
    <s v="F"/>
    <s v="I00-I99"/>
    <n v="27"/>
    <x v="8"/>
  </r>
  <r>
    <x v="5"/>
    <s v="45-64"/>
    <x v="0"/>
    <s v="F"/>
    <s v="J00-J99"/>
    <n v="12"/>
    <x v="4"/>
  </r>
  <r>
    <x v="5"/>
    <s v="45-64"/>
    <x v="0"/>
    <s v="F"/>
    <s v="K00-K93"/>
    <n v="10"/>
    <x v="9"/>
  </r>
  <r>
    <x v="5"/>
    <s v="45-64"/>
    <x v="0"/>
    <s v="F"/>
    <s v="L00-L99"/>
    <n v="1"/>
    <x v="5"/>
  </r>
  <r>
    <x v="5"/>
    <s v="45-64"/>
    <x v="0"/>
    <s v="F"/>
    <s v="N00-N99"/>
    <n v="1"/>
    <x v="11"/>
  </r>
  <r>
    <x v="5"/>
    <s v="45-64"/>
    <x v="0"/>
    <s v="F"/>
    <s v="R00-R99"/>
    <n v="6"/>
    <x v="5"/>
  </r>
  <r>
    <x v="5"/>
    <s v="45-64"/>
    <x v="0"/>
    <s v="F"/>
    <s v="V01-Y98"/>
    <n v="19"/>
    <x v="6"/>
  </r>
  <r>
    <x v="5"/>
    <s v="45-64"/>
    <x v="0"/>
    <s v="M"/>
    <s v="A00-B99"/>
    <n v="6"/>
    <x v="0"/>
  </r>
  <r>
    <x v="5"/>
    <s v="45-64"/>
    <x v="0"/>
    <s v="M"/>
    <s v="C00-D48"/>
    <n v="118"/>
    <x v="1"/>
  </r>
  <r>
    <x v="5"/>
    <s v="45-64"/>
    <x v="0"/>
    <s v="M"/>
    <s v="D50-D89"/>
    <n v="1"/>
    <x v="5"/>
  </r>
  <r>
    <x v="5"/>
    <s v="45-64"/>
    <x v="0"/>
    <s v="M"/>
    <s v="E00-E90"/>
    <n v="5"/>
    <x v="2"/>
  </r>
  <r>
    <x v="5"/>
    <s v="45-64"/>
    <x v="0"/>
    <s v="M"/>
    <s v="F00-F99"/>
    <n v="6"/>
    <x v="10"/>
  </r>
  <r>
    <x v="5"/>
    <s v="45-64"/>
    <x v="0"/>
    <s v="M"/>
    <s v="G00-G99"/>
    <n v="4"/>
    <x v="3"/>
  </r>
  <r>
    <x v="5"/>
    <s v="45-64"/>
    <x v="0"/>
    <s v="M"/>
    <s v="I00-I99"/>
    <n v="50"/>
    <x v="8"/>
  </r>
  <r>
    <x v="5"/>
    <s v="45-64"/>
    <x v="0"/>
    <s v="M"/>
    <s v="J00-J99"/>
    <n v="16"/>
    <x v="4"/>
  </r>
  <r>
    <x v="5"/>
    <s v="45-64"/>
    <x v="0"/>
    <s v="M"/>
    <s v="K00-K93"/>
    <n v="29"/>
    <x v="9"/>
  </r>
  <r>
    <x v="5"/>
    <s v="45-64"/>
    <x v="0"/>
    <s v="M"/>
    <s v="N00-N99"/>
    <n v="2"/>
    <x v="11"/>
  </r>
  <r>
    <x v="5"/>
    <s v="45-64"/>
    <x v="0"/>
    <s v="M"/>
    <s v="R00-R99"/>
    <n v="23"/>
    <x v="5"/>
  </r>
  <r>
    <x v="5"/>
    <s v="45-64"/>
    <x v="0"/>
    <s v="M"/>
    <s v="V01-Y98"/>
    <n v="42"/>
    <x v="6"/>
  </r>
  <r>
    <x v="5"/>
    <s v="65-74"/>
    <x v="1"/>
    <s v="F"/>
    <s v="A00-B99"/>
    <n v="6"/>
    <x v="0"/>
  </r>
  <r>
    <x v="5"/>
    <s v="65-74"/>
    <x v="1"/>
    <s v="F"/>
    <s v="C00-D48"/>
    <n v="69"/>
    <x v="1"/>
  </r>
  <r>
    <x v="5"/>
    <s v="65-74"/>
    <x v="1"/>
    <s v="F"/>
    <s v="E00-E90"/>
    <n v="5"/>
    <x v="2"/>
  </r>
  <r>
    <x v="5"/>
    <s v="65-74"/>
    <x v="1"/>
    <s v="F"/>
    <s v="F00-F99"/>
    <n v="3"/>
    <x v="10"/>
  </r>
  <r>
    <x v="5"/>
    <s v="65-74"/>
    <x v="1"/>
    <s v="F"/>
    <s v="G00-G99"/>
    <n v="11"/>
    <x v="3"/>
  </r>
  <r>
    <x v="5"/>
    <s v="65-74"/>
    <x v="1"/>
    <s v="F"/>
    <s v="I00-I99"/>
    <n v="46"/>
    <x v="8"/>
  </r>
  <r>
    <x v="5"/>
    <s v="65-74"/>
    <x v="1"/>
    <s v="F"/>
    <s v="J00-J99"/>
    <n v="20"/>
    <x v="4"/>
  </r>
  <r>
    <x v="5"/>
    <s v="65-74"/>
    <x v="1"/>
    <s v="F"/>
    <s v="K00-K93"/>
    <n v="7"/>
    <x v="9"/>
  </r>
  <r>
    <x v="5"/>
    <s v="65-74"/>
    <x v="1"/>
    <s v="F"/>
    <s v="L00-L99"/>
    <n v="1"/>
    <x v="5"/>
  </r>
  <r>
    <x v="5"/>
    <s v="65-74"/>
    <x v="1"/>
    <s v="F"/>
    <s v="N00-N99"/>
    <n v="1"/>
    <x v="11"/>
  </r>
  <r>
    <x v="5"/>
    <s v="65-74"/>
    <x v="1"/>
    <s v="F"/>
    <s v="R00-R99"/>
    <n v="6"/>
    <x v="5"/>
  </r>
  <r>
    <x v="5"/>
    <s v="65-74"/>
    <x v="1"/>
    <s v="F"/>
    <s v="V01-Y98"/>
    <n v="9"/>
    <x v="6"/>
  </r>
  <r>
    <x v="5"/>
    <s v="65-74"/>
    <x v="1"/>
    <s v="M"/>
    <s v="A00-B99"/>
    <n v="8"/>
    <x v="0"/>
  </r>
  <r>
    <x v="5"/>
    <s v="65-74"/>
    <x v="1"/>
    <s v="M"/>
    <s v="C00-D48"/>
    <n v="118"/>
    <x v="1"/>
  </r>
  <r>
    <x v="5"/>
    <s v="65-74"/>
    <x v="1"/>
    <s v="M"/>
    <s v="D50-D89"/>
    <n v="1"/>
    <x v="5"/>
  </r>
  <r>
    <x v="5"/>
    <s v="65-74"/>
    <x v="1"/>
    <s v="M"/>
    <s v="E00-E90"/>
    <n v="11"/>
    <x v="2"/>
  </r>
  <r>
    <x v="5"/>
    <s v="65-74"/>
    <x v="1"/>
    <s v="M"/>
    <s v="F00-F99"/>
    <n v="11"/>
    <x v="10"/>
  </r>
  <r>
    <x v="5"/>
    <s v="65-74"/>
    <x v="1"/>
    <s v="M"/>
    <s v="G00-G99"/>
    <n v="11"/>
    <x v="3"/>
  </r>
  <r>
    <x v="5"/>
    <s v="65-74"/>
    <x v="1"/>
    <s v="M"/>
    <s v="I00-I99"/>
    <n v="67"/>
    <x v="8"/>
  </r>
  <r>
    <x v="5"/>
    <s v="65-74"/>
    <x v="1"/>
    <s v="M"/>
    <s v="J00-J99"/>
    <n v="35"/>
    <x v="4"/>
  </r>
  <r>
    <x v="5"/>
    <s v="65-74"/>
    <x v="1"/>
    <s v="M"/>
    <s v="K00-K93"/>
    <n v="5"/>
    <x v="9"/>
  </r>
  <r>
    <x v="5"/>
    <s v="65-74"/>
    <x v="1"/>
    <s v="M"/>
    <s v="N00-N99"/>
    <n v="6"/>
    <x v="11"/>
  </r>
  <r>
    <x v="5"/>
    <s v="65-74"/>
    <x v="1"/>
    <s v="M"/>
    <s v="Q00-Q99"/>
    <n v="1"/>
    <x v="5"/>
  </r>
  <r>
    <x v="5"/>
    <s v="65-74"/>
    <x v="1"/>
    <s v="M"/>
    <s v="R00-R99"/>
    <n v="19"/>
    <x v="5"/>
  </r>
  <r>
    <x v="5"/>
    <s v="65-74"/>
    <x v="1"/>
    <s v="M"/>
    <s v="V01-Y98"/>
    <n v="14"/>
    <x v="6"/>
  </r>
  <r>
    <x v="5"/>
    <s v="75-84"/>
    <x v="1"/>
    <s v="F"/>
    <s v="A00-B99"/>
    <n v="16"/>
    <x v="0"/>
  </r>
  <r>
    <x v="5"/>
    <s v="75-84"/>
    <x v="1"/>
    <s v="F"/>
    <s v="C00-D48"/>
    <n v="95"/>
    <x v="1"/>
  </r>
  <r>
    <x v="5"/>
    <s v="75-84"/>
    <x v="1"/>
    <s v="F"/>
    <s v="E00-E90"/>
    <n v="21"/>
    <x v="2"/>
  </r>
  <r>
    <x v="5"/>
    <s v="75-84"/>
    <x v="1"/>
    <s v="F"/>
    <s v="F00-F99"/>
    <n v="13"/>
    <x v="10"/>
  </r>
  <r>
    <x v="5"/>
    <s v="75-84"/>
    <x v="1"/>
    <s v="F"/>
    <s v="G00-G99"/>
    <n v="24"/>
    <x v="3"/>
  </r>
  <r>
    <x v="5"/>
    <s v="75-84"/>
    <x v="1"/>
    <s v="F"/>
    <s v="H00-H59"/>
    <n v="1"/>
    <x v="5"/>
  </r>
  <r>
    <x v="5"/>
    <s v="75-84"/>
    <x v="1"/>
    <s v="F"/>
    <s v="I00-I99"/>
    <n v="112"/>
    <x v="8"/>
  </r>
  <r>
    <x v="5"/>
    <s v="75-84"/>
    <x v="1"/>
    <s v="F"/>
    <s v="J00-J99"/>
    <n v="41"/>
    <x v="4"/>
  </r>
  <r>
    <x v="5"/>
    <s v="75-84"/>
    <x v="1"/>
    <s v="F"/>
    <s v="K00-K93"/>
    <n v="16"/>
    <x v="9"/>
  </r>
  <r>
    <x v="5"/>
    <s v="75-84"/>
    <x v="1"/>
    <s v="F"/>
    <s v="L00-L99"/>
    <n v="2"/>
    <x v="5"/>
  </r>
  <r>
    <x v="5"/>
    <s v="75-84"/>
    <x v="1"/>
    <s v="F"/>
    <s v="M00-M99"/>
    <n v="3"/>
    <x v="5"/>
  </r>
  <r>
    <x v="5"/>
    <s v="75-84"/>
    <x v="1"/>
    <s v="F"/>
    <s v="N00-N99"/>
    <n v="13"/>
    <x v="11"/>
  </r>
  <r>
    <x v="5"/>
    <s v="75-84"/>
    <x v="1"/>
    <s v="F"/>
    <s v="R00-R99"/>
    <n v="18"/>
    <x v="5"/>
  </r>
  <r>
    <x v="5"/>
    <s v="75-84"/>
    <x v="1"/>
    <s v="F"/>
    <s v="V01-Y98"/>
    <n v="17"/>
    <x v="6"/>
  </r>
  <r>
    <x v="5"/>
    <s v="75-84"/>
    <x v="1"/>
    <s v="M"/>
    <s v="A00-B99"/>
    <n v="12"/>
    <x v="0"/>
  </r>
  <r>
    <x v="5"/>
    <s v="75-84"/>
    <x v="1"/>
    <s v="M"/>
    <s v="C00-D48"/>
    <n v="98"/>
    <x v="1"/>
  </r>
  <r>
    <x v="5"/>
    <s v="75-84"/>
    <x v="1"/>
    <s v="M"/>
    <s v="D50-D89"/>
    <n v="2"/>
    <x v="5"/>
  </r>
  <r>
    <x v="5"/>
    <s v="75-84"/>
    <x v="1"/>
    <s v="M"/>
    <s v="E00-E90"/>
    <n v="6"/>
    <x v="2"/>
  </r>
  <r>
    <x v="5"/>
    <s v="75-84"/>
    <x v="1"/>
    <s v="M"/>
    <s v="F00-F99"/>
    <n v="12"/>
    <x v="10"/>
  </r>
  <r>
    <x v="5"/>
    <s v="75-84"/>
    <x v="1"/>
    <s v="M"/>
    <s v="G00-G99"/>
    <n v="17"/>
    <x v="3"/>
  </r>
  <r>
    <x v="5"/>
    <s v="75-84"/>
    <x v="1"/>
    <s v="M"/>
    <s v="I00-I99"/>
    <n v="99"/>
    <x v="8"/>
  </r>
  <r>
    <x v="5"/>
    <s v="75-84"/>
    <x v="1"/>
    <s v="M"/>
    <s v="J00-J99"/>
    <n v="46"/>
    <x v="4"/>
  </r>
  <r>
    <x v="5"/>
    <s v="75-84"/>
    <x v="1"/>
    <s v="M"/>
    <s v="K00-K93"/>
    <n v="14"/>
    <x v="9"/>
  </r>
  <r>
    <x v="5"/>
    <s v="75-84"/>
    <x v="1"/>
    <s v="M"/>
    <s v="L00-L99"/>
    <n v="2"/>
    <x v="5"/>
  </r>
  <r>
    <x v="5"/>
    <s v="75-84"/>
    <x v="1"/>
    <s v="M"/>
    <s v="M00-M99"/>
    <n v="4"/>
    <x v="5"/>
  </r>
  <r>
    <x v="5"/>
    <s v="75-84"/>
    <x v="1"/>
    <s v="M"/>
    <s v="N00-N99"/>
    <n v="15"/>
    <x v="11"/>
  </r>
  <r>
    <x v="5"/>
    <s v="75-84"/>
    <x v="1"/>
    <s v="M"/>
    <s v="R00-R99"/>
    <n v="13"/>
    <x v="5"/>
  </r>
  <r>
    <x v="5"/>
    <s v="75-84"/>
    <x v="1"/>
    <s v="M"/>
    <s v="V01-Y98"/>
    <n v="14"/>
    <x v="6"/>
  </r>
  <r>
    <x v="5"/>
    <s v="85+"/>
    <x v="1"/>
    <s v="F"/>
    <s v="A00-B99"/>
    <n v="15"/>
    <x v="0"/>
  </r>
  <r>
    <x v="5"/>
    <s v="85+"/>
    <x v="1"/>
    <s v="F"/>
    <s v="C00-D48"/>
    <n v="98"/>
    <x v="1"/>
  </r>
  <r>
    <x v="5"/>
    <s v="85+"/>
    <x v="1"/>
    <s v="F"/>
    <s v="D50-D89"/>
    <n v="6"/>
    <x v="5"/>
  </r>
  <r>
    <x v="5"/>
    <s v="85+"/>
    <x v="1"/>
    <s v="F"/>
    <s v="E00-E90"/>
    <n v="42"/>
    <x v="2"/>
  </r>
  <r>
    <x v="5"/>
    <s v="85+"/>
    <x v="1"/>
    <s v="F"/>
    <s v="F00-F99"/>
    <n v="36"/>
    <x v="10"/>
  </r>
  <r>
    <x v="5"/>
    <s v="85+"/>
    <x v="1"/>
    <s v="F"/>
    <s v="G00-G99"/>
    <n v="49"/>
    <x v="3"/>
  </r>
  <r>
    <x v="5"/>
    <s v="85+"/>
    <x v="1"/>
    <s v="F"/>
    <s v="I00-I99"/>
    <n v="237"/>
    <x v="8"/>
  </r>
  <r>
    <x v="5"/>
    <s v="85+"/>
    <x v="1"/>
    <s v="F"/>
    <s v="J00-J99"/>
    <n v="65"/>
    <x v="4"/>
  </r>
  <r>
    <x v="5"/>
    <s v="85+"/>
    <x v="1"/>
    <s v="F"/>
    <s v="K00-K93"/>
    <n v="19"/>
    <x v="9"/>
  </r>
  <r>
    <x v="5"/>
    <s v="85+"/>
    <x v="1"/>
    <s v="F"/>
    <s v="L00-L99"/>
    <n v="5"/>
    <x v="5"/>
  </r>
  <r>
    <x v="5"/>
    <s v="85+"/>
    <x v="1"/>
    <s v="F"/>
    <s v="M00-M99"/>
    <n v="7"/>
    <x v="5"/>
  </r>
  <r>
    <x v="5"/>
    <s v="85+"/>
    <x v="1"/>
    <s v="F"/>
    <s v="N00-N99"/>
    <n v="25"/>
    <x v="11"/>
  </r>
  <r>
    <x v="5"/>
    <s v="85+"/>
    <x v="1"/>
    <s v="F"/>
    <s v="Q00-Q99"/>
    <n v="2"/>
    <x v="5"/>
  </r>
  <r>
    <x v="5"/>
    <s v="85+"/>
    <x v="1"/>
    <s v="F"/>
    <s v="R00-R99"/>
    <n v="52"/>
    <x v="5"/>
  </r>
  <r>
    <x v="5"/>
    <s v="85+"/>
    <x v="1"/>
    <s v="F"/>
    <s v="V01-Y98"/>
    <n v="32"/>
    <x v="6"/>
  </r>
  <r>
    <x v="5"/>
    <s v="85+"/>
    <x v="1"/>
    <s v="M"/>
    <s v="A00-B99"/>
    <n v="3"/>
    <x v="0"/>
  </r>
  <r>
    <x v="5"/>
    <s v="85+"/>
    <x v="1"/>
    <s v="M"/>
    <s v="C00-D48"/>
    <n v="54"/>
    <x v="1"/>
  </r>
  <r>
    <x v="5"/>
    <s v="85+"/>
    <x v="1"/>
    <s v="M"/>
    <s v="D50-D89"/>
    <n v="4"/>
    <x v="5"/>
  </r>
  <r>
    <x v="5"/>
    <s v="85+"/>
    <x v="1"/>
    <s v="M"/>
    <s v="E00-E90"/>
    <n v="8"/>
    <x v="2"/>
  </r>
  <r>
    <x v="5"/>
    <s v="85+"/>
    <x v="1"/>
    <s v="M"/>
    <s v="F00-F99"/>
    <n v="11"/>
    <x v="10"/>
  </r>
  <r>
    <x v="5"/>
    <s v="85+"/>
    <x v="1"/>
    <s v="M"/>
    <s v="G00-G99"/>
    <n v="15"/>
    <x v="3"/>
  </r>
  <r>
    <x v="5"/>
    <s v="85+"/>
    <x v="1"/>
    <s v="M"/>
    <s v="I00-I99"/>
    <n v="93"/>
    <x v="8"/>
  </r>
  <r>
    <x v="5"/>
    <s v="85+"/>
    <x v="1"/>
    <s v="M"/>
    <s v="J00-J99"/>
    <n v="36"/>
    <x v="4"/>
  </r>
  <r>
    <x v="5"/>
    <s v="85+"/>
    <x v="1"/>
    <s v="M"/>
    <s v="K00-K93"/>
    <n v="15"/>
    <x v="9"/>
  </r>
  <r>
    <x v="5"/>
    <s v="85+"/>
    <x v="1"/>
    <s v="M"/>
    <s v="L00-L99"/>
    <n v="1"/>
    <x v="5"/>
  </r>
  <r>
    <x v="5"/>
    <s v="85+"/>
    <x v="1"/>
    <s v="M"/>
    <s v="N00-N99"/>
    <n v="10"/>
    <x v="11"/>
  </r>
  <r>
    <x v="5"/>
    <s v="85+"/>
    <x v="1"/>
    <s v="M"/>
    <s v="R00-R99"/>
    <n v="10"/>
    <x v="5"/>
  </r>
  <r>
    <x v="5"/>
    <s v="85+"/>
    <x v="1"/>
    <s v="M"/>
    <s v="V01-Y98"/>
    <n v="17"/>
    <x v="6"/>
  </r>
  <r>
    <x v="6"/>
    <s v="0-24"/>
    <x v="0"/>
    <s v="F"/>
    <s v="C00-D48"/>
    <n v="2"/>
    <x v="1"/>
  </r>
  <r>
    <x v="6"/>
    <s v="0-24"/>
    <x v="0"/>
    <s v="F"/>
    <s v="P00-P96"/>
    <n v="1"/>
    <x v="5"/>
  </r>
  <r>
    <x v="6"/>
    <s v="0-24"/>
    <x v="0"/>
    <s v="F"/>
    <s v="Q00-Q99"/>
    <n v="1"/>
    <x v="5"/>
  </r>
  <r>
    <x v="6"/>
    <s v="0-24"/>
    <x v="0"/>
    <s v="F"/>
    <s v="R00-R99"/>
    <n v="4"/>
    <x v="5"/>
  </r>
  <r>
    <x v="6"/>
    <s v="0-24"/>
    <x v="0"/>
    <s v="F"/>
    <s v="V01-Y98"/>
    <n v="3"/>
    <x v="6"/>
  </r>
  <r>
    <x v="6"/>
    <s v="0-24"/>
    <x v="0"/>
    <s v="M"/>
    <s v="P00-P96"/>
    <n v="2"/>
    <x v="5"/>
  </r>
  <r>
    <x v="6"/>
    <s v="0-24"/>
    <x v="0"/>
    <s v="M"/>
    <s v="Q00-Q99"/>
    <n v="1"/>
    <x v="5"/>
  </r>
  <r>
    <x v="6"/>
    <s v="0-24"/>
    <x v="0"/>
    <s v="M"/>
    <s v="R00-R99"/>
    <n v="3"/>
    <x v="5"/>
  </r>
  <r>
    <x v="6"/>
    <s v="0-24"/>
    <x v="0"/>
    <s v="M"/>
    <s v="V01-Y98"/>
    <n v="12"/>
    <x v="6"/>
  </r>
  <r>
    <x v="6"/>
    <s v="25-44"/>
    <x v="0"/>
    <s v="F"/>
    <s v="C00-D48"/>
    <n v="8"/>
    <x v="1"/>
  </r>
  <r>
    <x v="6"/>
    <s v="25-44"/>
    <x v="0"/>
    <s v="F"/>
    <s v="E00-E90"/>
    <n v="1"/>
    <x v="2"/>
  </r>
  <r>
    <x v="6"/>
    <s v="25-44"/>
    <x v="0"/>
    <s v="F"/>
    <s v="F00-F99"/>
    <n v="1"/>
    <x v="10"/>
  </r>
  <r>
    <x v="6"/>
    <s v="25-44"/>
    <x v="0"/>
    <s v="F"/>
    <s v="I00-I99"/>
    <n v="4"/>
    <x v="8"/>
  </r>
  <r>
    <x v="6"/>
    <s v="25-44"/>
    <x v="0"/>
    <s v="F"/>
    <s v="J00-J99"/>
    <n v="1"/>
    <x v="4"/>
  </r>
  <r>
    <x v="6"/>
    <s v="25-44"/>
    <x v="0"/>
    <s v="F"/>
    <s v="K00-K93"/>
    <n v="1"/>
    <x v="9"/>
  </r>
  <r>
    <x v="6"/>
    <s v="25-44"/>
    <x v="0"/>
    <s v="F"/>
    <s v="M00-M99"/>
    <n v="1"/>
    <x v="5"/>
  </r>
  <r>
    <x v="6"/>
    <s v="25-44"/>
    <x v="0"/>
    <s v="F"/>
    <s v="R00-R99"/>
    <n v="2"/>
    <x v="5"/>
  </r>
  <r>
    <x v="6"/>
    <s v="25-44"/>
    <x v="0"/>
    <s v="F"/>
    <s v="V01-Y98"/>
    <n v="9"/>
    <x v="6"/>
  </r>
  <r>
    <x v="6"/>
    <s v="25-44"/>
    <x v="0"/>
    <s v="M"/>
    <s v="A00-B99"/>
    <n v="4"/>
    <x v="0"/>
  </r>
  <r>
    <x v="6"/>
    <s v="25-44"/>
    <x v="0"/>
    <s v="M"/>
    <s v="C00-D48"/>
    <n v="4"/>
    <x v="1"/>
  </r>
  <r>
    <x v="6"/>
    <s v="25-44"/>
    <x v="0"/>
    <s v="M"/>
    <s v="F00-F99"/>
    <n v="1"/>
    <x v="10"/>
  </r>
  <r>
    <x v="6"/>
    <s v="25-44"/>
    <x v="0"/>
    <s v="M"/>
    <s v="G00-G99"/>
    <n v="2"/>
    <x v="3"/>
  </r>
  <r>
    <x v="6"/>
    <s v="25-44"/>
    <x v="0"/>
    <s v="M"/>
    <s v="I00-I99"/>
    <n v="7"/>
    <x v="8"/>
  </r>
  <r>
    <x v="6"/>
    <s v="25-44"/>
    <x v="0"/>
    <s v="M"/>
    <s v="J00-J99"/>
    <n v="2"/>
    <x v="4"/>
  </r>
  <r>
    <x v="6"/>
    <s v="25-44"/>
    <x v="0"/>
    <s v="M"/>
    <s v="K00-K93"/>
    <n v="8"/>
    <x v="9"/>
  </r>
  <r>
    <x v="6"/>
    <s v="25-44"/>
    <x v="0"/>
    <s v="M"/>
    <s v="R00-R99"/>
    <n v="5"/>
    <x v="5"/>
  </r>
  <r>
    <x v="6"/>
    <s v="25-44"/>
    <x v="0"/>
    <s v="M"/>
    <s v="V01-Y98"/>
    <n v="25"/>
    <x v="6"/>
  </r>
  <r>
    <x v="6"/>
    <s v="45-64"/>
    <x v="0"/>
    <s v="F"/>
    <s v="A00-B99"/>
    <n v="4"/>
    <x v="0"/>
  </r>
  <r>
    <x v="6"/>
    <s v="45-64"/>
    <x v="0"/>
    <s v="F"/>
    <s v="C00-D48"/>
    <n v="84"/>
    <x v="1"/>
  </r>
  <r>
    <x v="6"/>
    <s v="45-64"/>
    <x v="0"/>
    <s v="F"/>
    <s v="D50-D89"/>
    <n v="1"/>
    <x v="5"/>
  </r>
  <r>
    <x v="6"/>
    <s v="45-64"/>
    <x v="0"/>
    <s v="F"/>
    <s v="E00-E90"/>
    <n v="4"/>
    <x v="2"/>
  </r>
  <r>
    <x v="6"/>
    <s v="45-64"/>
    <x v="0"/>
    <s v="F"/>
    <s v="F00-F99"/>
    <n v="2"/>
    <x v="10"/>
  </r>
  <r>
    <x v="6"/>
    <s v="45-64"/>
    <x v="0"/>
    <s v="F"/>
    <s v="G00-G99"/>
    <n v="6"/>
    <x v="3"/>
  </r>
  <r>
    <x v="6"/>
    <s v="45-64"/>
    <x v="0"/>
    <s v="F"/>
    <s v="I00-I99"/>
    <n v="27"/>
    <x v="8"/>
  </r>
  <r>
    <x v="6"/>
    <s v="45-64"/>
    <x v="0"/>
    <s v="F"/>
    <s v="J00-J99"/>
    <n v="14"/>
    <x v="4"/>
  </r>
  <r>
    <x v="6"/>
    <s v="45-64"/>
    <x v="0"/>
    <s v="F"/>
    <s v="K00-K93"/>
    <n v="10"/>
    <x v="9"/>
  </r>
  <r>
    <x v="6"/>
    <s v="45-64"/>
    <x v="0"/>
    <s v="F"/>
    <s v="L00-L99"/>
    <n v="1"/>
    <x v="5"/>
  </r>
  <r>
    <x v="6"/>
    <s v="45-64"/>
    <x v="0"/>
    <s v="F"/>
    <s v="M00-M99"/>
    <n v="1"/>
    <x v="5"/>
  </r>
  <r>
    <x v="6"/>
    <s v="45-64"/>
    <x v="0"/>
    <s v="F"/>
    <s v="N00-N99"/>
    <n v="1"/>
    <x v="11"/>
  </r>
  <r>
    <x v="6"/>
    <s v="45-64"/>
    <x v="0"/>
    <s v="F"/>
    <s v="R00-R99"/>
    <n v="13"/>
    <x v="5"/>
  </r>
  <r>
    <x v="6"/>
    <s v="45-64"/>
    <x v="0"/>
    <s v="F"/>
    <s v="V01-Y98"/>
    <n v="14"/>
    <x v="6"/>
  </r>
  <r>
    <x v="6"/>
    <s v="45-64"/>
    <x v="0"/>
    <s v="M"/>
    <s v="A00-B99"/>
    <n v="6"/>
    <x v="0"/>
  </r>
  <r>
    <x v="6"/>
    <s v="45-64"/>
    <x v="0"/>
    <s v="M"/>
    <s v="C00-D48"/>
    <n v="94"/>
    <x v="1"/>
  </r>
  <r>
    <x v="6"/>
    <s v="45-64"/>
    <x v="0"/>
    <s v="M"/>
    <s v="D50-D89"/>
    <n v="1"/>
    <x v="5"/>
  </r>
  <r>
    <x v="6"/>
    <s v="45-64"/>
    <x v="0"/>
    <s v="M"/>
    <s v="E00-E90"/>
    <n v="6"/>
    <x v="2"/>
  </r>
  <r>
    <x v="6"/>
    <s v="45-64"/>
    <x v="0"/>
    <s v="M"/>
    <s v="F00-F99"/>
    <n v="6"/>
    <x v="10"/>
  </r>
  <r>
    <x v="6"/>
    <s v="45-64"/>
    <x v="0"/>
    <s v="M"/>
    <s v="G00-G99"/>
    <n v="7"/>
    <x v="3"/>
  </r>
  <r>
    <x v="6"/>
    <s v="45-64"/>
    <x v="0"/>
    <s v="M"/>
    <s v="I00-I99"/>
    <n v="63"/>
    <x v="8"/>
  </r>
  <r>
    <x v="6"/>
    <s v="45-64"/>
    <x v="0"/>
    <s v="M"/>
    <s v="J00-J99"/>
    <n v="18"/>
    <x v="4"/>
  </r>
  <r>
    <x v="6"/>
    <s v="45-64"/>
    <x v="0"/>
    <s v="M"/>
    <s v="K00-K93"/>
    <n v="29"/>
    <x v="9"/>
  </r>
  <r>
    <x v="6"/>
    <s v="45-64"/>
    <x v="0"/>
    <s v="M"/>
    <s v="N00-N99"/>
    <n v="3"/>
    <x v="11"/>
  </r>
  <r>
    <x v="6"/>
    <s v="45-64"/>
    <x v="0"/>
    <s v="M"/>
    <s v="R00-R99"/>
    <n v="19"/>
    <x v="5"/>
  </r>
  <r>
    <x v="6"/>
    <s v="45-64"/>
    <x v="0"/>
    <s v="M"/>
    <s v="V01-Y98"/>
    <n v="38"/>
    <x v="6"/>
  </r>
  <r>
    <x v="6"/>
    <s v="65-74"/>
    <x v="1"/>
    <s v="F"/>
    <s v="A00-B99"/>
    <n v="4"/>
    <x v="0"/>
  </r>
  <r>
    <x v="6"/>
    <s v="65-74"/>
    <x v="1"/>
    <s v="F"/>
    <s v="C00-D48"/>
    <n v="59"/>
    <x v="1"/>
  </r>
  <r>
    <x v="6"/>
    <s v="65-74"/>
    <x v="1"/>
    <s v="F"/>
    <s v="D50-D89"/>
    <n v="1"/>
    <x v="5"/>
  </r>
  <r>
    <x v="6"/>
    <s v="65-74"/>
    <x v="1"/>
    <s v="F"/>
    <s v="E00-E90"/>
    <n v="10"/>
    <x v="2"/>
  </r>
  <r>
    <x v="6"/>
    <s v="65-74"/>
    <x v="1"/>
    <s v="F"/>
    <s v="F00-F99"/>
    <n v="3"/>
    <x v="10"/>
  </r>
  <r>
    <x v="6"/>
    <s v="65-74"/>
    <x v="1"/>
    <s v="F"/>
    <s v="G00-G99"/>
    <n v="8"/>
    <x v="3"/>
  </r>
  <r>
    <x v="6"/>
    <s v="65-74"/>
    <x v="1"/>
    <s v="F"/>
    <s v="I00-I99"/>
    <n v="25"/>
    <x v="8"/>
  </r>
  <r>
    <x v="6"/>
    <s v="65-74"/>
    <x v="1"/>
    <s v="F"/>
    <s v="J00-J99"/>
    <n v="23"/>
    <x v="4"/>
  </r>
  <r>
    <x v="6"/>
    <s v="65-74"/>
    <x v="1"/>
    <s v="F"/>
    <s v="K00-K93"/>
    <n v="12"/>
    <x v="9"/>
  </r>
  <r>
    <x v="6"/>
    <s v="65-74"/>
    <x v="1"/>
    <s v="F"/>
    <s v="L00-L99"/>
    <n v="1"/>
    <x v="5"/>
  </r>
  <r>
    <x v="6"/>
    <s v="65-74"/>
    <x v="1"/>
    <s v="F"/>
    <s v="M00-M99"/>
    <n v="2"/>
    <x v="5"/>
  </r>
  <r>
    <x v="6"/>
    <s v="65-74"/>
    <x v="1"/>
    <s v="F"/>
    <s v="N00-N99"/>
    <n v="4"/>
    <x v="11"/>
  </r>
  <r>
    <x v="6"/>
    <s v="65-74"/>
    <x v="1"/>
    <s v="F"/>
    <s v="R00-R99"/>
    <n v="6"/>
    <x v="5"/>
  </r>
  <r>
    <x v="6"/>
    <s v="65-74"/>
    <x v="1"/>
    <s v="F"/>
    <s v="V01-Y98"/>
    <n v="8"/>
    <x v="6"/>
  </r>
  <r>
    <x v="6"/>
    <s v="65-74"/>
    <x v="1"/>
    <s v="M"/>
    <s v="A00-B99"/>
    <n v="10"/>
    <x v="0"/>
  </r>
  <r>
    <x v="6"/>
    <s v="65-74"/>
    <x v="1"/>
    <s v="M"/>
    <s v="C00-D48"/>
    <n v="118"/>
    <x v="1"/>
  </r>
  <r>
    <x v="6"/>
    <s v="65-74"/>
    <x v="1"/>
    <s v="M"/>
    <s v="D50-D89"/>
    <n v="1"/>
    <x v="5"/>
  </r>
  <r>
    <x v="6"/>
    <s v="65-74"/>
    <x v="1"/>
    <s v="M"/>
    <s v="E00-E90"/>
    <n v="7"/>
    <x v="2"/>
  </r>
  <r>
    <x v="6"/>
    <s v="65-74"/>
    <x v="1"/>
    <s v="M"/>
    <s v="F00-F99"/>
    <n v="4"/>
    <x v="10"/>
  </r>
  <r>
    <x v="6"/>
    <s v="65-74"/>
    <x v="1"/>
    <s v="M"/>
    <s v="G00-G99"/>
    <n v="8"/>
    <x v="3"/>
  </r>
  <r>
    <x v="6"/>
    <s v="65-74"/>
    <x v="1"/>
    <s v="M"/>
    <s v="I00-I99"/>
    <n v="83"/>
    <x v="8"/>
  </r>
  <r>
    <x v="6"/>
    <s v="65-74"/>
    <x v="1"/>
    <s v="M"/>
    <s v="J00-J99"/>
    <n v="28"/>
    <x v="4"/>
  </r>
  <r>
    <x v="6"/>
    <s v="65-74"/>
    <x v="1"/>
    <s v="M"/>
    <s v="K00-K93"/>
    <n v="13"/>
    <x v="9"/>
  </r>
  <r>
    <x v="6"/>
    <s v="65-74"/>
    <x v="1"/>
    <s v="M"/>
    <s v="N00-N99"/>
    <n v="6"/>
    <x v="11"/>
  </r>
  <r>
    <x v="6"/>
    <s v="65-74"/>
    <x v="1"/>
    <s v="M"/>
    <s v="Q00-Q99"/>
    <n v="1"/>
    <x v="5"/>
  </r>
  <r>
    <x v="6"/>
    <s v="65-74"/>
    <x v="1"/>
    <s v="M"/>
    <s v="R00-R99"/>
    <n v="9"/>
    <x v="5"/>
  </r>
  <r>
    <x v="6"/>
    <s v="65-74"/>
    <x v="1"/>
    <s v="M"/>
    <s v="V01-Y98"/>
    <n v="12"/>
    <x v="6"/>
  </r>
  <r>
    <x v="6"/>
    <s v="75-84"/>
    <x v="1"/>
    <s v="F"/>
    <s v="A00-B99"/>
    <n v="7"/>
    <x v="0"/>
  </r>
  <r>
    <x v="6"/>
    <s v="75-84"/>
    <x v="1"/>
    <s v="F"/>
    <s v="C00-D48"/>
    <n v="116"/>
    <x v="1"/>
  </r>
  <r>
    <x v="6"/>
    <s v="75-84"/>
    <x v="1"/>
    <s v="F"/>
    <s v="E00-E90"/>
    <n v="20"/>
    <x v="2"/>
  </r>
  <r>
    <x v="6"/>
    <s v="75-84"/>
    <x v="1"/>
    <s v="F"/>
    <s v="F00-F99"/>
    <n v="9"/>
    <x v="10"/>
  </r>
  <r>
    <x v="6"/>
    <s v="75-84"/>
    <x v="1"/>
    <s v="F"/>
    <s v="G00-G99"/>
    <n v="36"/>
    <x v="3"/>
  </r>
  <r>
    <x v="6"/>
    <s v="75-84"/>
    <x v="1"/>
    <s v="F"/>
    <s v="I00-I99"/>
    <n v="116"/>
    <x v="8"/>
  </r>
  <r>
    <x v="6"/>
    <s v="75-84"/>
    <x v="1"/>
    <s v="F"/>
    <s v="J00-J99"/>
    <n v="37"/>
    <x v="4"/>
  </r>
  <r>
    <x v="6"/>
    <s v="75-84"/>
    <x v="1"/>
    <s v="F"/>
    <s v="K00-K93"/>
    <n v="16"/>
    <x v="9"/>
  </r>
  <r>
    <x v="6"/>
    <s v="75-84"/>
    <x v="1"/>
    <s v="F"/>
    <s v="L00-L99"/>
    <n v="1"/>
    <x v="5"/>
  </r>
  <r>
    <x v="6"/>
    <s v="75-84"/>
    <x v="1"/>
    <s v="F"/>
    <s v="M00-M99"/>
    <n v="3"/>
    <x v="5"/>
  </r>
  <r>
    <x v="6"/>
    <s v="75-84"/>
    <x v="1"/>
    <s v="F"/>
    <s v="N00-N99"/>
    <n v="19"/>
    <x v="11"/>
  </r>
  <r>
    <x v="6"/>
    <s v="75-84"/>
    <x v="1"/>
    <s v="F"/>
    <s v="Q00-Q99"/>
    <n v="1"/>
    <x v="5"/>
  </r>
  <r>
    <x v="6"/>
    <s v="75-84"/>
    <x v="1"/>
    <s v="F"/>
    <s v="R00-R99"/>
    <n v="17"/>
    <x v="5"/>
  </r>
  <r>
    <x v="6"/>
    <s v="75-84"/>
    <x v="1"/>
    <s v="F"/>
    <s v="V01-Y98"/>
    <n v="11"/>
    <x v="6"/>
  </r>
  <r>
    <x v="6"/>
    <s v="75-84"/>
    <x v="1"/>
    <s v="M"/>
    <s v="A00-B99"/>
    <n v="11"/>
    <x v="0"/>
  </r>
  <r>
    <x v="6"/>
    <s v="75-84"/>
    <x v="1"/>
    <s v="M"/>
    <s v="C00-D48"/>
    <n v="131"/>
    <x v="1"/>
  </r>
  <r>
    <x v="6"/>
    <s v="75-84"/>
    <x v="1"/>
    <s v="M"/>
    <s v="D50-D89"/>
    <n v="5"/>
    <x v="5"/>
  </r>
  <r>
    <x v="6"/>
    <s v="75-84"/>
    <x v="1"/>
    <s v="M"/>
    <s v="E00-E90"/>
    <n v="19"/>
    <x v="2"/>
  </r>
  <r>
    <x v="6"/>
    <s v="75-84"/>
    <x v="1"/>
    <s v="M"/>
    <s v="F00-F99"/>
    <n v="11"/>
    <x v="10"/>
  </r>
  <r>
    <x v="6"/>
    <s v="75-84"/>
    <x v="1"/>
    <s v="M"/>
    <s v="G00-G99"/>
    <n v="15"/>
    <x v="3"/>
  </r>
  <r>
    <x v="6"/>
    <s v="75-84"/>
    <x v="1"/>
    <s v="M"/>
    <s v="I00-I99"/>
    <n v="116"/>
    <x v="8"/>
  </r>
  <r>
    <x v="6"/>
    <s v="75-84"/>
    <x v="1"/>
    <s v="M"/>
    <s v="J00-J99"/>
    <n v="62"/>
    <x v="4"/>
  </r>
  <r>
    <x v="6"/>
    <s v="75-84"/>
    <x v="1"/>
    <s v="M"/>
    <s v="K00-K93"/>
    <n v="12"/>
    <x v="9"/>
  </r>
  <r>
    <x v="6"/>
    <s v="75-84"/>
    <x v="1"/>
    <s v="M"/>
    <s v="L00-L99"/>
    <n v="1"/>
    <x v="5"/>
  </r>
  <r>
    <x v="6"/>
    <s v="75-84"/>
    <x v="1"/>
    <s v="M"/>
    <s v="M00-M99"/>
    <n v="2"/>
    <x v="5"/>
  </r>
  <r>
    <x v="6"/>
    <s v="75-84"/>
    <x v="1"/>
    <s v="M"/>
    <s v="N00-N99"/>
    <n v="14"/>
    <x v="11"/>
  </r>
  <r>
    <x v="6"/>
    <s v="75-84"/>
    <x v="1"/>
    <s v="M"/>
    <s v="R00-R99"/>
    <n v="26"/>
    <x v="5"/>
  </r>
  <r>
    <x v="6"/>
    <s v="75-84"/>
    <x v="1"/>
    <s v="M"/>
    <s v="V01-Y98"/>
    <n v="13"/>
    <x v="6"/>
  </r>
  <r>
    <x v="6"/>
    <s v="85+"/>
    <x v="1"/>
    <s v="F"/>
    <s v="A00-B99"/>
    <n v="19"/>
    <x v="0"/>
  </r>
  <r>
    <x v="6"/>
    <s v="85+"/>
    <x v="1"/>
    <s v="F"/>
    <s v="C00-D48"/>
    <n v="103"/>
    <x v="1"/>
  </r>
  <r>
    <x v="6"/>
    <s v="85+"/>
    <x v="1"/>
    <s v="F"/>
    <s v="D50-D89"/>
    <n v="3"/>
    <x v="5"/>
  </r>
  <r>
    <x v="6"/>
    <s v="85+"/>
    <x v="1"/>
    <s v="F"/>
    <s v="E00-E90"/>
    <n v="31"/>
    <x v="2"/>
  </r>
  <r>
    <x v="6"/>
    <s v="85+"/>
    <x v="1"/>
    <s v="F"/>
    <s v="F00-F99"/>
    <n v="43"/>
    <x v="10"/>
  </r>
  <r>
    <x v="6"/>
    <s v="85+"/>
    <x v="1"/>
    <s v="F"/>
    <s v="G00-G99"/>
    <n v="45"/>
    <x v="3"/>
  </r>
  <r>
    <x v="6"/>
    <s v="85+"/>
    <x v="1"/>
    <s v="F"/>
    <s v="I00-I99"/>
    <n v="253"/>
    <x v="8"/>
  </r>
  <r>
    <x v="6"/>
    <s v="85+"/>
    <x v="1"/>
    <s v="F"/>
    <s v="J00-J99"/>
    <n v="69"/>
    <x v="4"/>
  </r>
  <r>
    <x v="6"/>
    <s v="85+"/>
    <x v="1"/>
    <s v="F"/>
    <s v="K00-K93"/>
    <n v="30"/>
    <x v="9"/>
  </r>
  <r>
    <x v="6"/>
    <s v="85+"/>
    <x v="1"/>
    <s v="F"/>
    <s v="L00-L99"/>
    <n v="3"/>
    <x v="5"/>
  </r>
  <r>
    <x v="6"/>
    <s v="85+"/>
    <x v="1"/>
    <s v="F"/>
    <s v="M00-M99"/>
    <n v="7"/>
    <x v="5"/>
  </r>
  <r>
    <x v="6"/>
    <s v="85+"/>
    <x v="1"/>
    <s v="F"/>
    <s v="N00-N99"/>
    <n v="38"/>
    <x v="11"/>
  </r>
  <r>
    <x v="6"/>
    <s v="85+"/>
    <x v="1"/>
    <s v="F"/>
    <s v="R00-R99"/>
    <n v="38"/>
    <x v="5"/>
  </r>
  <r>
    <x v="6"/>
    <s v="85+"/>
    <x v="1"/>
    <s v="F"/>
    <s v="V01-Y98"/>
    <n v="30"/>
    <x v="6"/>
  </r>
  <r>
    <x v="6"/>
    <s v="85+"/>
    <x v="1"/>
    <s v="M"/>
    <s v="A00-B99"/>
    <n v="8"/>
    <x v="0"/>
  </r>
  <r>
    <x v="6"/>
    <s v="85+"/>
    <x v="1"/>
    <s v="M"/>
    <s v="C00-D48"/>
    <n v="67"/>
    <x v="1"/>
  </r>
  <r>
    <x v="6"/>
    <s v="85+"/>
    <x v="1"/>
    <s v="M"/>
    <s v="D50-D89"/>
    <n v="3"/>
    <x v="5"/>
  </r>
  <r>
    <x v="6"/>
    <s v="85+"/>
    <x v="1"/>
    <s v="M"/>
    <s v="E00-E90"/>
    <n v="12"/>
    <x v="2"/>
  </r>
  <r>
    <x v="6"/>
    <s v="85+"/>
    <x v="1"/>
    <s v="M"/>
    <s v="F00-F99"/>
    <n v="9"/>
    <x v="10"/>
  </r>
  <r>
    <x v="6"/>
    <s v="85+"/>
    <x v="1"/>
    <s v="M"/>
    <s v="G00-G99"/>
    <n v="19"/>
    <x v="3"/>
  </r>
  <r>
    <x v="6"/>
    <s v="85+"/>
    <x v="1"/>
    <s v="M"/>
    <s v="I00-I99"/>
    <n v="111"/>
    <x v="8"/>
  </r>
  <r>
    <x v="6"/>
    <s v="85+"/>
    <x v="1"/>
    <s v="M"/>
    <s v="J00-J99"/>
    <n v="54"/>
    <x v="4"/>
  </r>
  <r>
    <x v="6"/>
    <s v="85+"/>
    <x v="1"/>
    <s v="M"/>
    <s v="K00-K93"/>
    <n v="9"/>
    <x v="9"/>
  </r>
  <r>
    <x v="6"/>
    <s v="85+"/>
    <x v="1"/>
    <s v="M"/>
    <s v="L00-L99"/>
    <n v="1"/>
    <x v="5"/>
  </r>
  <r>
    <x v="6"/>
    <s v="85+"/>
    <x v="1"/>
    <s v="M"/>
    <s v="M00-M99"/>
    <n v="2"/>
    <x v="5"/>
  </r>
  <r>
    <x v="6"/>
    <s v="85+"/>
    <x v="1"/>
    <s v="M"/>
    <s v="N00-N99"/>
    <n v="14"/>
    <x v="11"/>
  </r>
  <r>
    <x v="6"/>
    <s v="85+"/>
    <x v="1"/>
    <s v="M"/>
    <s v="R00-R99"/>
    <n v="19"/>
    <x v="5"/>
  </r>
  <r>
    <x v="6"/>
    <s v="85+"/>
    <x v="1"/>
    <s v="M"/>
    <s v="V01-Y98"/>
    <n v="21"/>
    <x v="6"/>
  </r>
  <r>
    <x v="7"/>
    <s v="0-24"/>
    <x v="0"/>
    <s v="F"/>
    <s v="C00-D48"/>
    <n v="1"/>
    <x v="1"/>
  </r>
  <r>
    <x v="7"/>
    <s v="0-24"/>
    <x v="0"/>
    <s v="F"/>
    <s v="P00-P96"/>
    <n v="2"/>
    <x v="5"/>
  </r>
  <r>
    <x v="7"/>
    <s v="0-24"/>
    <x v="0"/>
    <s v="F"/>
    <s v="Q00-Q99"/>
    <n v="3"/>
    <x v="5"/>
  </r>
  <r>
    <x v="7"/>
    <s v="0-24"/>
    <x v="0"/>
    <s v="F"/>
    <s v="V01-Y98"/>
    <n v="1"/>
    <x v="6"/>
  </r>
  <r>
    <x v="7"/>
    <s v="0-24"/>
    <x v="0"/>
    <s v="M"/>
    <s v="C00-D48"/>
    <n v="1"/>
    <x v="1"/>
  </r>
  <r>
    <x v="7"/>
    <s v="0-24"/>
    <x v="0"/>
    <s v="M"/>
    <s v="G00-G99"/>
    <n v="2"/>
    <x v="3"/>
  </r>
  <r>
    <x v="7"/>
    <s v="0-24"/>
    <x v="0"/>
    <s v="M"/>
    <s v="P00-P96"/>
    <n v="5"/>
    <x v="5"/>
  </r>
  <r>
    <x v="7"/>
    <s v="0-24"/>
    <x v="0"/>
    <s v="M"/>
    <s v="Q00-Q99"/>
    <n v="1"/>
    <x v="5"/>
  </r>
  <r>
    <x v="7"/>
    <s v="0-24"/>
    <x v="0"/>
    <s v="M"/>
    <s v="V01-Y98"/>
    <n v="7"/>
    <x v="6"/>
  </r>
  <r>
    <x v="7"/>
    <s v="25-44"/>
    <x v="0"/>
    <s v="F"/>
    <s v="C00-D48"/>
    <n v="7"/>
    <x v="1"/>
  </r>
  <r>
    <x v="7"/>
    <s v="25-44"/>
    <x v="0"/>
    <s v="F"/>
    <s v="F00-F99"/>
    <n v="2"/>
    <x v="10"/>
  </r>
  <r>
    <x v="7"/>
    <s v="25-44"/>
    <x v="0"/>
    <s v="F"/>
    <s v="G00-G99"/>
    <n v="2"/>
    <x v="3"/>
  </r>
  <r>
    <x v="7"/>
    <s v="25-44"/>
    <x v="0"/>
    <s v="F"/>
    <s v="I00-I99"/>
    <n v="3"/>
    <x v="8"/>
  </r>
  <r>
    <x v="7"/>
    <s v="25-44"/>
    <x v="0"/>
    <s v="F"/>
    <s v="K00-K93"/>
    <n v="1"/>
    <x v="9"/>
  </r>
  <r>
    <x v="7"/>
    <s v="25-44"/>
    <x v="0"/>
    <s v="F"/>
    <s v="V01-Y98"/>
    <n v="10"/>
    <x v="6"/>
  </r>
  <r>
    <x v="7"/>
    <s v="25-44"/>
    <x v="0"/>
    <s v="M"/>
    <s v="A00-B99"/>
    <n v="2"/>
    <x v="0"/>
  </r>
  <r>
    <x v="7"/>
    <s v="25-44"/>
    <x v="0"/>
    <s v="M"/>
    <s v="C00-D48"/>
    <n v="7"/>
    <x v="1"/>
  </r>
  <r>
    <x v="7"/>
    <s v="25-44"/>
    <x v="0"/>
    <s v="M"/>
    <s v="F00-F99"/>
    <n v="1"/>
    <x v="10"/>
  </r>
  <r>
    <x v="7"/>
    <s v="25-44"/>
    <x v="0"/>
    <s v="M"/>
    <s v="G00-G99"/>
    <n v="1"/>
    <x v="3"/>
  </r>
  <r>
    <x v="7"/>
    <s v="25-44"/>
    <x v="0"/>
    <s v="M"/>
    <s v="I00-I99"/>
    <n v="4"/>
    <x v="8"/>
  </r>
  <r>
    <x v="7"/>
    <s v="25-44"/>
    <x v="0"/>
    <s v="M"/>
    <s v="J00-J99"/>
    <n v="1"/>
    <x v="4"/>
  </r>
  <r>
    <x v="7"/>
    <s v="25-44"/>
    <x v="0"/>
    <s v="M"/>
    <s v="K00-K93"/>
    <n v="1"/>
    <x v="9"/>
  </r>
  <r>
    <x v="7"/>
    <s v="25-44"/>
    <x v="0"/>
    <s v="M"/>
    <s v="R00-R99"/>
    <n v="3"/>
    <x v="5"/>
  </r>
  <r>
    <x v="7"/>
    <s v="25-44"/>
    <x v="0"/>
    <s v="M"/>
    <s v="V01-Y98"/>
    <n v="21"/>
    <x v="6"/>
  </r>
  <r>
    <x v="7"/>
    <s v="45-64"/>
    <x v="0"/>
    <s v="F"/>
    <s v="A00-B99"/>
    <n v="3"/>
    <x v="0"/>
  </r>
  <r>
    <x v="7"/>
    <s v="45-64"/>
    <x v="0"/>
    <s v="F"/>
    <s v="C00-D48"/>
    <n v="73"/>
    <x v="1"/>
  </r>
  <r>
    <x v="7"/>
    <s v="45-64"/>
    <x v="0"/>
    <s v="F"/>
    <s v="E00-E90"/>
    <n v="5"/>
    <x v="2"/>
  </r>
  <r>
    <x v="7"/>
    <s v="45-64"/>
    <x v="0"/>
    <s v="F"/>
    <s v="F00-F99"/>
    <n v="3"/>
    <x v="10"/>
  </r>
  <r>
    <x v="7"/>
    <s v="45-64"/>
    <x v="0"/>
    <s v="F"/>
    <s v="G00-G99"/>
    <n v="7"/>
    <x v="3"/>
  </r>
  <r>
    <x v="7"/>
    <s v="45-64"/>
    <x v="0"/>
    <s v="F"/>
    <s v="I00-I99"/>
    <n v="17"/>
    <x v="8"/>
  </r>
  <r>
    <x v="7"/>
    <s v="45-64"/>
    <x v="0"/>
    <s v="F"/>
    <s v="J00-J99"/>
    <n v="11"/>
    <x v="4"/>
  </r>
  <r>
    <x v="7"/>
    <s v="45-64"/>
    <x v="0"/>
    <s v="F"/>
    <s v="K00-K93"/>
    <n v="15"/>
    <x v="9"/>
  </r>
  <r>
    <x v="7"/>
    <s v="45-64"/>
    <x v="0"/>
    <s v="F"/>
    <s v="L00-L99"/>
    <n v="1"/>
    <x v="5"/>
  </r>
  <r>
    <x v="7"/>
    <s v="45-64"/>
    <x v="0"/>
    <s v="F"/>
    <s v="N00-N99"/>
    <n v="2"/>
    <x v="11"/>
  </r>
  <r>
    <x v="7"/>
    <s v="45-64"/>
    <x v="0"/>
    <s v="F"/>
    <s v="R00-R99"/>
    <n v="9"/>
    <x v="5"/>
  </r>
  <r>
    <x v="7"/>
    <s v="45-64"/>
    <x v="0"/>
    <s v="F"/>
    <s v="V01-Y98"/>
    <n v="19"/>
    <x v="6"/>
  </r>
  <r>
    <x v="7"/>
    <s v="45-64"/>
    <x v="0"/>
    <s v="M"/>
    <s v="A00-B99"/>
    <n v="6"/>
    <x v="0"/>
  </r>
  <r>
    <x v="7"/>
    <s v="45-64"/>
    <x v="0"/>
    <s v="M"/>
    <s v="C00-D48"/>
    <n v="124"/>
    <x v="1"/>
  </r>
  <r>
    <x v="7"/>
    <s v="45-64"/>
    <x v="0"/>
    <s v="M"/>
    <s v="E00-E90"/>
    <n v="5"/>
    <x v="2"/>
  </r>
  <r>
    <x v="7"/>
    <s v="45-64"/>
    <x v="0"/>
    <s v="M"/>
    <s v="F00-F99"/>
    <n v="6"/>
    <x v="10"/>
  </r>
  <r>
    <x v="7"/>
    <s v="45-64"/>
    <x v="0"/>
    <s v="M"/>
    <s v="G00-G99"/>
    <n v="6"/>
    <x v="3"/>
  </r>
  <r>
    <x v="7"/>
    <s v="45-64"/>
    <x v="0"/>
    <s v="M"/>
    <s v="I00-I99"/>
    <n v="47"/>
    <x v="8"/>
  </r>
  <r>
    <x v="7"/>
    <s v="45-64"/>
    <x v="0"/>
    <s v="M"/>
    <s v="J00-J99"/>
    <n v="22"/>
    <x v="4"/>
  </r>
  <r>
    <x v="7"/>
    <s v="45-64"/>
    <x v="0"/>
    <s v="M"/>
    <s v="K00-K93"/>
    <n v="21"/>
    <x v="9"/>
  </r>
  <r>
    <x v="7"/>
    <s v="45-64"/>
    <x v="0"/>
    <s v="M"/>
    <s v="M00-M99"/>
    <n v="1"/>
    <x v="5"/>
  </r>
  <r>
    <x v="7"/>
    <s v="45-64"/>
    <x v="0"/>
    <s v="M"/>
    <s v="N00-N99"/>
    <n v="4"/>
    <x v="11"/>
  </r>
  <r>
    <x v="7"/>
    <s v="45-64"/>
    <x v="0"/>
    <s v="M"/>
    <s v="Q00-Q99"/>
    <n v="1"/>
    <x v="5"/>
  </r>
  <r>
    <x v="7"/>
    <s v="45-64"/>
    <x v="0"/>
    <s v="M"/>
    <s v="R00-R99"/>
    <n v="23"/>
    <x v="5"/>
  </r>
  <r>
    <x v="7"/>
    <s v="45-64"/>
    <x v="0"/>
    <s v="M"/>
    <s v="V01-Y98"/>
    <n v="43"/>
    <x v="6"/>
  </r>
  <r>
    <x v="7"/>
    <s v="65-74"/>
    <x v="1"/>
    <s v="F"/>
    <s v="A00-B99"/>
    <n v="5"/>
    <x v="0"/>
  </r>
  <r>
    <x v="7"/>
    <s v="65-74"/>
    <x v="1"/>
    <s v="F"/>
    <s v="C00-D48"/>
    <n v="78"/>
    <x v="1"/>
  </r>
  <r>
    <x v="7"/>
    <s v="65-74"/>
    <x v="1"/>
    <s v="F"/>
    <s v="D50-D89"/>
    <n v="1"/>
    <x v="5"/>
  </r>
  <r>
    <x v="7"/>
    <s v="65-74"/>
    <x v="1"/>
    <s v="F"/>
    <s v="E00-E90"/>
    <n v="5"/>
    <x v="2"/>
  </r>
  <r>
    <x v="7"/>
    <s v="65-74"/>
    <x v="1"/>
    <s v="F"/>
    <s v="F00-F99"/>
    <n v="6"/>
    <x v="10"/>
  </r>
  <r>
    <x v="7"/>
    <s v="65-74"/>
    <x v="1"/>
    <s v="F"/>
    <s v="G00-G99"/>
    <n v="12"/>
    <x v="3"/>
  </r>
  <r>
    <x v="7"/>
    <s v="65-74"/>
    <x v="1"/>
    <s v="F"/>
    <s v="I00-I99"/>
    <n v="47"/>
    <x v="8"/>
  </r>
  <r>
    <x v="7"/>
    <s v="65-74"/>
    <x v="1"/>
    <s v="F"/>
    <s v="J00-J99"/>
    <n v="16"/>
    <x v="4"/>
  </r>
  <r>
    <x v="7"/>
    <s v="65-74"/>
    <x v="1"/>
    <s v="F"/>
    <s v="K00-K93"/>
    <n v="6"/>
    <x v="9"/>
  </r>
  <r>
    <x v="7"/>
    <s v="65-74"/>
    <x v="1"/>
    <s v="F"/>
    <s v="M00-M99"/>
    <n v="1"/>
    <x v="5"/>
  </r>
  <r>
    <x v="7"/>
    <s v="65-74"/>
    <x v="1"/>
    <s v="F"/>
    <s v="N00-N99"/>
    <n v="5"/>
    <x v="11"/>
  </r>
  <r>
    <x v="7"/>
    <s v="65-74"/>
    <x v="1"/>
    <s v="F"/>
    <s v="R00-R99"/>
    <n v="14"/>
    <x v="5"/>
  </r>
  <r>
    <x v="7"/>
    <s v="65-74"/>
    <x v="1"/>
    <s v="F"/>
    <s v="V01-Y98"/>
    <n v="7"/>
    <x v="6"/>
  </r>
  <r>
    <x v="7"/>
    <s v="65-74"/>
    <x v="1"/>
    <s v="M"/>
    <s v="A00-B99"/>
    <n v="7"/>
    <x v="0"/>
  </r>
  <r>
    <x v="7"/>
    <s v="65-74"/>
    <x v="1"/>
    <s v="M"/>
    <s v="C00-D48"/>
    <n v="120"/>
    <x v="1"/>
  </r>
  <r>
    <x v="7"/>
    <s v="65-74"/>
    <x v="1"/>
    <s v="M"/>
    <s v="D50-D89"/>
    <n v="2"/>
    <x v="5"/>
  </r>
  <r>
    <x v="7"/>
    <s v="65-74"/>
    <x v="1"/>
    <s v="M"/>
    <s v="E00-E90"/>
    <n v="12"/>
    <x v="2"/>
  </r>
  <r>
    <x v="7"/>
    <s v="65-74"/>
    <x v="1"/>
    <s v="M"/>
    <s v="F00-F99"/>
    <n v="9"/>
    <x v="10"/>
  </r>
  <r>
    <x v="7"/>
    <s v="65-74"/>
    <x v="1"/>
    <s v="M"/>
    <s v="G00-G99"/>
    <n v="8"/>
    <x v="3"/>
  </r>
  <r>
    <x v="7"/>
    <s v="65-74"/>
    <x v="1"/>
    <s v="M"/>
    <s v="H60-H95"/>
    <n v="1"/>
    <x v="5"/>
  </r>
  <r>
    <x v="7"/>
    <s v="65-74"/>
    <x v="1"/>
    <s v="M"/>
    <s v="I00-I99"/>
    <n v="64"/>
    <x v="8"/>
  </r>
  <r>
    <x v="7"/>
    <s v="65-74"/>
    <x v="1"/>
    <s v="M"/>
    <s v="J00-J99"/>
    <n v="30"/>
    <x v="4"/>
  </r>
  <r>
    <x v="7"/>
    <s v="65-74"/>
    <x v="1"/>
    <s v="M"/>
    <s v="K00-K93"/>
    <n v="12"/>
    <x v="9"/>
  </r>
  <r>
    <x v="7"/>
    <s v="65-74"/>
    <x v="1"/>
    <s v="M"/>
    <s v="M00-M99"/>
    <n v="3"/>
    <x v="5"/>
  </r>
  <r>
    <x v="7"/>
    <s v="65-74"/>
    <x v="1"/>
    <s v="M"/>
    <s v="N00-N99"/>
    <n v="3"/>
    <x v="11"/>
  </r>
  <r>
    <x v="7"/>
    <s v="65-74"/>
    <x v="1"/>
    <s v="M"/>
    <s v="R00-R99"/>
    <n v="20"/>
    <x v="5"/>
  </r>
  <r>
    <x v="7"/>
    <s v="65-74"/>
    <x v="1"/>
    <s v="M"/>
    <s v="V01-Y98"/>
    <n v="15"/>
    <x v="6"/>
  </r>
  <r>
    <x v="7"/>
    <s v="75-84"/>
    <x v="1"/>
    <s v="F"/>
    <s v="A00-B99"/>
    <n v="8"/>
    <x v="0"/>
  </r>
  <r>
    <x v="7"/>
    <s v="75-84"/>
    <x v="1"/>
    <s v="F"/>
    <s v="C00-D48"/>
    <n v="101"/>
    <x v="1"/>
  </r>
  <r>
    <x v="7"/>
    <s v="75-84"/>
    <x v="1"/>
    <s v="F"/>
    <s v="D50-D89"/>
    <n v="2"/>
    <x v="5"/>
  </r>
  <r>
    <x v="7"/>
    <s v="75-84"/>
    <x v="1"/>
    <s v="F"/>
    <s v="E00-E90"/>
    <n v="11"/>
    <x v="2"/>
  </r>
  <r>
    <x v="7"/>
    <s v="75-84"/>
    <x v="1"/>
    <s v="F"/>
    <s v="F00-F99"/>
    <n v="8"/>
    <x v="10"/>
  </r>
  <r>
    <x v="7"/>
    <s v="75-84"/>
    <x v="1"/>
    <s v="F"/>
    <s v="G00-G99"/>
    <n v="29"/>
    <x v="3"/>
  </r>
  <r>
    <x v="7"/>
    <s v="75-84"/>
    <x v="1"/>
    <s v="F"/>
    <s v="I00-I99"/>
    <n v="100"/>
    <x v="8"/>
  </r>
  <r>
    <x v="7"/>
    <s v="75-84"/>
    <x v="1"/>
    <s v="F"/>
    <s v="J00-J99"/>
    <n v="24"/>
    <x v="4"/>
  </r>
  <r>
    <x v="7"/>
    <s v="75-84"/>
    <x v="1"/>
    <s v="F"/>
    <s v="K00-K93"/>
    <n v="24"/>
    <x v="9"/>
  </r>
  <r>
    <x v="7"/>
    <s v="75-84"/>
    <x v="1"/>
    <s v="F"/>
    <s v="L00-L99"/>
    <n v="1"/>
    <x v="5"/>
  </r>
  <r>
    <x v="7"/>
    <s v="75-84"/>
    <x v="1"/>
    <s v="F"/>
    <s v="M00-M99"/>
    <n v="4"/>
    <x v="5"/>
  </r>
  <r>
    <x v="7"/>
    <s v="75-84"/>
    <x v="1"/>
    <s v="F"/>
    <s v="N00-N99"/>
    <n v="9"/>
    <x v="11"/>
  </r>
  <r>
    <x v="7"/>
    <s v="75-84"/>
    <x v="1"/>
    <s v="F"/>
    <s v="R00-R99"/>
    <n v="15"/>
    <x v="5"/>
  </r>
  <r>
    <x v="7"/>
    <s v="75-84"/>
    <x v="1"/>
    <s v="F"/>
    <s v="V01-Y98"/>
    <n v="22"/>
    <x v="6"/>
  </r>
  <r>
    <x v="7"/>
    <s v="75-84"/>
    <x v="1"/>
    <s v="M"/>
    <s v="A00-B99"/>
    <n v="20"/>
    <x v="0"/>
  </r>
  <r>
    <x v="7"/>
    <s v="75-84"/>
    <x v="1"/>
    <s v="M"/>
    <s v="C00-D48"/>
    <n v="125"/>
    <x v="1"/>
  </r>
  <r>
    <x v="7"/>
    <s v="75-84"/>
    <x v="1"/>
    <s v="M"/>
    <s v="D50-D89"/>
    <n v="1"/>
    <x v="5"/>
  </r>
  <r>
    <x v="7"/>
    <s v="75-84"/>
    <x v="1"/>
    <s v="M"/>
    <s v="E00-E90"/>
    <n v="5"/>
    <x v="2"/>
  </r>
  <r>
    <x v="7"/>
    <s v="75-84"/>
    <x v="1"/>
    <s v="M"/>
    <s v="F00-F99"/>
    <n v="9"/>
    <x v="10"/>
  </r>
  <r>
    <x v="7"/>
    <s v="75-84"/>
    <x v="1"/>
    <s v="M"/>
    <s v="G00-G99"/>
    <n v="12"/>
    <x v="3"/>
  </r>
  <r>
    <x v="7"/>
    <s v="75-84"/>
    <x v="1"/>
    <s v="M"/>
    <s v="I00-I99"/>
    <n v="115"/>
    <x v="8"/>
  </r>
  <r>
    <x v="7"/>
    <s v="75-84"/>
    <x v="1"/>
    <s v="M"/>
    <s v="J00-J99"/>
    <n v="53"/>
    <x v="4"/>
  </r>
  <r>
    <x v="7"/>
    <s v="75-84"/>
    <x v="1"/>
    <s v="M"/>
    <s v="K00-K93"/>
    <n v="19"/>
    <x v="9"/>
  </r>
  <r>
    <x v="7"/>
    <s v="75-84"/>
    <x v="1"/>
    <s v="M"/>
    <s v="M00-M99"/>
    <n v="6"/>
    <x v="5"/>
  </r>
  <r>
    <x v="7"/>
    <s v="75-84"/>
    <x v="1"/>
    <s v="M"/>
    <s v="N00-N99"/>
    <n v="10"/>
    <x v="11"/>
  </r>
  <r>
    <x v="7"/>
    <s v="75-84"/>
    <x v="1"/>
    <s v="M"/>
    <s v="R00-R99"/>
    <n v="22"/>
    <x v="5"/>
  </r>
  <r>
    <x v="7"/>
    <s v="75-84"/>
    <x v="1"/>
    <s v="M"/>
    <s v="V01-Y98"/>
    <n v="20"/>
    <x v="6"/>
  </r>
  <r>
    <x v="7"/>
    <s v="85+"/>
    <x v="1"/>
    <s v="F"/>
    <s v="A00-B99"/>
    <n v="16"/>
    <x v="0"/>
  </r>
  <r>
    <x v="7"/>
    <s v="85+"/>
    <x v="1"/>
    <s v="F"/>
    <s v="C00-D48"/>
    <n v="85"/>
    <x v="1"/>
  </r>
  <r>
    <x v="7"/>
    <s v="85+"/>
    <x v="1"/>
    <s v="F"/>
    <s v="D50-D89"/>
    <n v="1"/>
    <x v="5"/>
  </r>
  <r>
    <x v="7"/>
    <s v="85+"/>
    <x v="1"/>
    <s v="F"/>
    <s v="E00-E90"/>
    <n v="29"/>
    <x v="2"/>
  </r>
  <r>
    <x v="7"/>
    <s v="85+"/>
    <x v="1"/>
    <s v="F"/>
    <s v="F00-F99"/>
    <n v="36"/>
    <x v="10"/>
  </r>
  <r>
    <x v="7"/>
    <s v="85+"/>
    <x v="1"/>
    <s v="F"/>
    <s v="G00-G99"/>
    <n v="41"/>
    <x v="3"/>
  </r>
  <r>
    <x v="7"/>
    <s v="85+"/>
    <x v="1"/>
    <s v="F"/>
    <s v="I00-I99"/>
    <n v="240"/>
    <x v="8"/>
  </r>
  <r>
    <x v="7"/>
    <s v="85+"/>
    <x v="1"/>
    <s v="F"/>
    <s v="J00-J99"/>
    <n v="56"/>
    <x v="4"/>
  </r>
  <r>
    <x v="7"/>
    <s v="85+"/>
    <x v="1"/>
    <s v="F"/>
    <s v="K00-K93"/>
    <n v="27"/>
    <x v="9"/>
  </r>
  <r>
    <x v="7"/>
    <s v="85+"/>
    <x v="1"/>
    <s v="F"/>
    <s v="L00-L99"/>
    <n v="6"/>
    <x v="5"/>
  </r>
  <r>
    <x v="7"/>
    <s v="85+"/>
    <x v="1"/>
    <s v="F"/>
    <s v="M00-M99"/>
    <n v="7"/>
    <x v="5"/>
  </r>
  <r>
    <x v="7"/>
    <s v="85+"/>
    <x v="1"/>
    <s v="F"/>
    <s v="N00-N99"/>
    <n v="32"/>
    <x v="11"/>
  </r>
  <r>
    <x v="7"/>
    <s v="85+"/>
    <x v="1"/>
    <s v="F"/>
    <s v="R00-R99"/>
    <n v="56"/>
    <x v="5"/>
  </r>
  <r>
    <x v="7"/>
    <s v="85+"/>
    <x v="1"/>
    <s v="F"/>
    <s v="V01-Y98"/>
    <n v="31"/>
    <x v="6"/>
  </r>
  <r>
    <x v="7"/>
    <s v="85+"/>
    <x v="1"/>
    <s v="M"/>
    <s v="A00-B99"/>
    <n v="7"/>
    <x v="0"/>
  </r>
  <r>
    <x v="7"/>
    <s v="85+"/>
    <x v="1"/>
    <s v="M"/>
    <s v="C00-D48"/>
    <n v="58"/>
    <x v="1"/>
  </r>
  <r>
    <x v="7"/>
    <s v="85+"/>
    <x v="1"/>
    <s v="M"/>
    <s v="D50-D89"/>
    <n v="2"/>
    <x v="5"/>
  </r>
  <r>
    <x v="7"/>
    <s v="85+"/>
    <x v="1"/>
    <s v="M"/>
    <s v="E00-E90"/>
    <n v="10"/>
    <x v="2"/>
  </r>
  <r>
    <x v="7"/>
    <s v="85+"/>
    <x v="1"/>
    <s v="M"/>
    <s v="F00-F99"/>
    <n v="10"/>
    <x v="10"/>
  </r>
  <r>
    <x v="7"/>
    <s v="85+"/>
    <x v="1"/>
    <s v="M"/>
    <s v="G00-G99"/>
    <n v="19"/>
    <x v="3"/>
  </r>
  <r>
    <x v="7"/>
    <s v="85+"/>
    <x v="1"/>
    <s v="M"/>
    <s v="I00-I99"/>
    <n v="122"/>
    <x v="8"/>
  </r>
  <r>
    <x v="7"/>
    <s v="85+"/>
    <x v="1"/>
    <s v="M"/>
    <s v="J00-J99"/>
    <n v="56"/>
    <x v="4"/>
  </r>
  <r>
    <x v="7"/>
    <s v="85+"/>
    <x v="1"/>
    <s v="M"/>
    <s v="K00-K93"/>
    <n v="17"/>
    <x v="9"/>
  </r>
  <r>
    <x v="7"/>
    <s v="85+"/>
    <x v="1"/>
    <s v="M"/>
    <s v="L00-L99"/>
    <n v="2"/>
    <x v="5"/>
  </r>
  <r>
    <x v="7"/>
    <s v="85+"/>
    <x v="1"/>
    <s v="M"/>
    <s v="N00-N99"/>
    <n v="10"/>
    <x v="11"/>
  </r>
  <r>
    <x v="7"/>
    <s v="85+"/>
    <x v="1"/>
    <s v="M"/>
    <s v="R00-R99"/>
    <n v="15"/>
    <x v="5"/>
  </r>
  <r>
    <x v="7"/>
    <s v="85+"/>
    <x v="1"/>
    <s v="M"/>
    <s v="V01-Y98"/>
    <n v="11"/>
    <x v="6"/>
  </r>
  <r>
    <x v="8"/>
    <s v="0-24"/>
    <x v="0"/>
    <s v="F"/>
    <s v="P00-P96"/>
    <n v="1"/>
    <x v="5"/>
  </r>
  <r>
    <x v="8"/>
    <s v="0-24"/>
    <x v="0"/>
    <s v="F"/>
    <s v="Q00-Q99"/>
    <n v="1"/>
    <x v="5"/>
  </r>
  <r>
    <x v="8"/>
    <s v="0-24"/>
    <x v="0"/>
    <s v="F"/>
    <s v="R00-R99"/>
    <n v="3"/>
    <x v="5"/>
  </r>
  <r>
    <x v="8"/>
    <s v="0-24"/>
    <x v="0"/>
    <s v="M"/>
    <s v="A00-B99"/>
    <n v="1"/>
    <x v="0"/>
  </r>
  <r>
    <x v="8"/>
    <s v="0-24"/>
    <x v="0"/>
    <s v="M"/>
    <s v="C00-D48"/>
    <n v="3"/>
    <x v="1"/>
  </r>
  <r>
    <x v="8"/>
    <s v="0-24"/>
    <x v="0"/>
    <s v="M"/>
    <s v="I00-I99"/>
    <n v="1"/>
    <x v="8"/>
  </r>
  <r>
    <x v="8"/>
    <s v="0-24"/>
    <x v="0"/>
    <s v="M"/>
    <s v="Q00-Q99"/>
    <n v="1"/>
    <x v="5"/>
  </r>
  <r>
    <x v="8"/>
    <s v="0-24"/>
    <x v="0"/>
    <s v="M"/>
    <s v="R00-R99"/>
    <n v="5"/>
    <x v="5"/>
  </r>
  <r>
    <x v="8"/>
    <s v="0-24"/>
    <x v="0"/>
    <s v="M"/>
    <s v="V01-Y98"/>
    <n v="9"/>
    <x v="6"/>
  </r>
  <r>
    <x v="8"/>
    <s v="25-44"/>
    <x v="0"/>
    <s v="F"/>
    <s v="A00-B99"/>
    <n v="1"/>
    <x v="0"/>
  </r>
  <r>
    <x v="8"/>
    <s v="25-44"/>
    <x v="0"/>
    <s v="F"/>
    <s v="C00-D48"/>
    <n v="7"/>
    <x v="1"/>
  </r>
  <r>
    <x v="8"/>
    <s v="25-44"/>
    <x v="0"/>
    <s v="F"/>
    <s v="E00-E90"/>
    <n v="2"/>
    <x v="2"/>
  </r>
  <r>
    <x v="8"/>
    <s v="25-44"/>
    <x v="0"/>
    <s v="F"/>
    <s v="I00-I99"/>
    <n v="5"/>
    <x v="8"/>
  </r>
  <r>
    <x v="8"/>
    <s v="25-44"/>
    <x v="0"/>
    <s v="F"/>
    <s v="K00-K93"/>
    <n v="1"/>
    <x v="9"/>
  </r>
  <r>
    <x v="8"/>
    <s v="25-44"/>
    <x v="0"/>
    <s v="F"/>
    <s v="R00-R99"/>
    <n v="3"/>
    <x v="5"/>
  </r>
  <r>
    <x v="8"/>
    <s v="25-44"/>
    <x v="0"/>
    <s v="F"/>
    <s v="V01-Y98"/>
    <n v="7"/>
    <x v="6"/>
  </r>
  <r>
    <x v="8"/>
    <s v="25-44"/>
    <x v="0"/>
    <s v="M"/>
    <s v="A00-B99"/>
    <n v="1"/>
    <x v="0"/>
  </r>
  <r>
    <x v="8"/>
    <s v="25-44"/>
    <x v="0"/>
    <s v="M"/>
    <s v="C00-D48"/>
    <n v="4"/>
    <x v="1"/>
  </r>
  <r>
    <x v="8"/>
    <s v="25-44"/>
    <x v="0"/>
    <s v="M"/>
    <s v="F00-F99"/>
    <n v="4"/>
    <x v="10"/>
  </r>
  <r>
    <x v="8"/>
    <s v="25-44"/>
    <x v="0"/>
    <s v="M"/>
    <s v="G00-G99"/>
    <n v="3"/>
    <x v="3"/>
  </r>
  <r>
    <x v="8"/>
    <s v="25-44"/>
    <x v="0"/>
    <s v="M"/>
    <s v="I00-I99"/>
    <n v="1"/>
    <x v="8"/>
  </r>
  <r>
    <x v="8"/>
    <s v="25-44"/>
    <x v="0"/>
    <s v="M"/>
    <s v="J00-J99"/>
    <n v="3"/>
    <x v="4"/>
  </r>
  <r>
    <x v="8"/>
    <s v="25-44"/>
    <x v="0"/>
    <s v="M"/>
    <s v="K00-K93"/>
    <n v="1"/>
    <x v="9"/>
  </r>
  <r>
    <x v="8"/>
    <s v="25-44"/>
    <x v="0"/>
    <s v="M"/>
    <s v="M00-M99"/>
    <n v="1"/>
    <x v="5"/>
  </r>
  <r>
    <x v="8"/>
    <s v="25-44"/>
    <x v="0"/>
    <s v="M"/>
    <s v="R00-R99"/>
    <n v="2"/>
    <x v="5"/>
  </r>
  <r>
    <x v="8"/>
    <s v="25-44"/>
    <x v="0"/>
    <s v="M"/>
    <s v="V01-Y98"/>
    <n v="19"/>
    <x v="6"/>
  </r>
  <r>
    <x v="8"/>
    <s v="45-64"/>
    <x v="0"/>
    <s v="F"/>
    <s v="A00-B99"/>
    <n v="4"/>
    <x v="0"/>
  </r>
  <r>
    <x v="8"/>
    <s v="45-64"/>
    <x v="0"/>
    <s v="F"/>
    <s v="C00-D48"/>
    <n v="59"/>
    <x v="1"/>
  </r>
  <r>
    <x v="8"/>
    <s v="45-64"/>
    <x v="0"/>
    <s v="F"/>
    <s v="E00-E90"/>
    <n v="3"/>
    <x v="2"/>
  </r>
  <r>
    <x v="8"/>
    <s v="45-64"/>
    <x v="0"/>
    <s v="F"/>
    <s v="F00-F99"/>
    <n v="4"/>
    <x v="10"/>
  </r>
  <r>
    <x v="8"/>
    <s v="45-64"/>
    <x v="0"/>
    <s v="F"/>
    <s v="G00-G99"/>
    <n v="8"/>
    <x v="3"/>
  </r>
  <r>
    <x v="8"/>
    <s v="45-64"/>
    <x v="0"/>
    <s v="F"/>
    <s v="I00-I99"/>
    <n v="27"/>
    <x v="8"/>
  </r>
  <r>
    <x v="8"/>
    <s v="45-64"/>
    <x v="0"/>
    <s v="F"/>
    <s v="J00-J99"/>
    <n v="4"/>
    <x v="4"/>
  </r>
  <r>
    <x v="8"/>
    <s v="45-64"/>
    <x v="0"/>
    <s v="F"/>
    <s v="K00-K93"/>
    <n v="13"/>
    <x v="9"/>
  </r>
  <r>
    <x v="8"/>
    <s v="45-64"/>
    <x v="0"/>
    <s v="F"/>
    <s v="N00-N99"/>
    <n v="4"/>
    <x v="11"/>
  </r>
  <r>
    <x v="8"/>
    <s v="45-64"/>
    <x v="0"/>
    <s v="F"/>
    <s v="Q00-Q99"/>
    <n v="1"/>
    <x v="5"/>
  </r>
  <r>
    <x v="8"/>
    <s v="45-64"/>
    <x v="0"/>
    <s v="F"/>
    <s v="R00-R99"/>
    <n v="8"/>
    <x v="5"/>
  </r>
  <r>
    <x v="8"/>
    <s v="45-64"/>
    <x v="0"/>
    <s v="F"/>
    <s v="V01-Y98"/>
    <n v="14"/>
    <x v="6"/>
  </r>
  <r>
    <x v="8"/>
    <s v="45-64"/>
    <x v="0"/>
    <s v="M"/>
    <s v="A00-B99"/>
    <n v="10"/>
    <x v="0"/>
  </r>
  <r>
    <x v="8"/>
    <s v="45-64"/>
    <x v="0"/>
    <s v="M"/>
    <s v="C00-D48"/>
    <n v="87"/>
    <x v="1"/>
  </r>
  <r>
    <x v="8"/>
    <s v="45-64"/>
    <x v="0"/>
    <s v="M"/>
    <s v="D50-D89"/>
    <n v="2"/>
    <x v="5"/>
  </r>
  <r>
    <x v="8"/>
    <s v="45-64"/>
    <x v="0"/>
    <s v="M"/>
    <s v="E00-E90"/>
    <n v="8"/>
    <x v="2"/>
  </r>
  <r>
    <x v="8"/>
    <s v="45-64"/>
    <x v="0"/>
    <s v="M"/>
    <s v="F00-F99"/>
    <n v="4"/>
    <x v="10"/>
  </r>
  <r>
    <x v="8"/>
    <s v="45-64"/>
    <x v="0"/>
    <s v="M"/>
    <s v="G00-G99"/>
    <n v="12"/>
    <x v="3"/>
  </r>
  <r>
    <x v="8"/>
    <s v="45-64"/>
    <x v="0"/>
    <s v="M"/>
    <s v="I00-I99"/>
    <n v="48"/>
    <x v="8"/>
  </r>
  <r>
    <x v="8"/>
    <s v="45-64"/>
    <x v="0"/>
    <s v="M"/>
    <s v="J00-J99"/>
    <n v="18"/>
    <x v="4"/>
  </r>
  <r>
    <x v="8"/>
    <s v="45-64"/>
    <x v="0"/>
    <s v="M"/>
    <s v="K00-K93"/>
    <n v="28"/>
    <x v="9"/>
  </r>
  <r>
    <x v="8"/>
    <s v="45-64"/>
    <x v="0"/>
    <s v="M"/>
    <s v="M00-M99"/>
    <n v="2"/>
    <x v="5"/>
  </r>
  <r>
    <x v="8"/>
    <s v="45-64"/>
    <x v="0"/>
    <s v="M"/>
    <s v="N00-N99"/>
    <n v="1"/>
    <x v="11"/>
  </r>
  <r>
    <x v="8"/>
    <s v="45-64"/>
    <x v="0"/>
    <s v="M"/>
    <s v="R00-R99"/>
    <n v="14"/>
    <x v="5"/>
  </r>
  <r>
    <x v="8"/>
    <s v="45-64"/>
    <x v="0"/>
    <s v="M"/>
    <s v="V01-Y98"/>
    <n v="43"/>
    <x v="6"/>
  </r>
  <r>
    <x v="8"/>
    <s v="65-74"/>
    <x v="1"/>
    <s v="F"/>
    <s v="A00-B99"/>
    <n v="6"/>
    <x v="0"/>
  </r>
  <r>
    <x v="8"/>
    <s v="65-74"/>
    <x v="1"/>
    <s v="F"/>
    <s v="C00-D48"/>
    <n v="72"/>
    <x v="1"/>
  </r>
  <r>
    <x v="8"/>
    <s v="65-74"/>
    <x v="1"/>
    <s v="F"/>
    <s v="E00-E90"/>
    <n v="4"/>
    <x v="2"/>
  </r>
  <r>
    <x v="8"/>
    <s v="65-74"/>
    <x v="1"/>
    <s v="F"/>
    <s v="F00-F99"/>
    <n v="5"/>
    <x v="10"/>
  </r>
  <r>
    <x v="8"/>
    <s v="65-74"/>
    <x v="1"/>
    <s v="F"/>
    <s v="G00-G99"/>
    <n v="8"/>
    <x v="3"/>
  </r>
  <r>
    <x v="8"/>
    <s v="65-74"/>
    <x v="1"/>
    <s v="F"/>
    <s v="I00-I99"/>
    <n v="37"/>
    <x v="8"/>
  </r>
  <r>
    <x v="8"/>
    <s v="65-74"/>
    <x v="1"/>
    <s v="F"/>
    <s v="J00-J99"/>
    <n v="19"/>
    <x v="4"/>
  </r>
  <r>
    <x v="8"/>
    <s v="65-74"/>
    <x v="1"/>
    <s v="F"/>
    <s v="K00-K93"/>
    <n v="6"/>
    <x v="9"/>
  </r>
  <r>
    <x v="8"/>
    <s v="65-74"/>
    <x v="1"/>
    <s v="F"/>
    <s v="M00-M99"/>
    <n v="2"/>
    <x v="5"/>
  </r>
  <r>
    <x v="8"/>
    <s v="65-74"/>
    <x v="1"/>
    <s v="F"/>
    <s v="N00-N99"/>
    <n v="1"/>
    <x v="11"/>
  </r>
  <r>
    <x v="8"/>
    <s v="65-74"/>
    <x v="1"/>
    <s v="F"/>
    <s v="R00-R99"/>
    <n v="7"/>
    <x v="5"/>
  </r>
  <r>
    <x v="8"/>
    <s v="65-74"/>
    <x v="1"/>
    <s v="F"/>
    <s v="V01-Y98"/>
    <n v="7"/>
    <x v="6"/>
  </r>
  <r>
    <x v="8"/>
    <s v="65-74"/>
    <x v="1"/>
    <s v="M"/>
    <s v="A00-B99"/>
    <n v="7"/>
    <x v="0"/>
  </r>
  <r>
    <x v="8"/>
    <s v="65-74"/>
    <x v="1"/>
    <s v="M"/>
    <s v="C00-D48"/>
    <n v="123"/>
    <x v="1"/>
  </r>
  <r>
    <x v="8"/>
    <s v="65-74"/>
    <x v="1"/>
    <s v="M"/>
    <s v="D50-D89"/>
    <n v="1"/>
    <x v="5"/>
  </r>
  <r>
    <x v="8"/>
    <s v="65-74"/>
    <x v="1"/>
    <s v="M"/>
    <s v="E00-E90"/>
    <n v="8"/>
    <x v="2"/>
  </r>
  <r>
    <x v="8"/>
    <s v="65-74"/>
    <x v="1"/>
    <s v="M"/>
    <s v="F00-F99"/>
    <n v="6"/>
    <x v="10"/>
  </r>
  <r>
    <x v="8"/>
    <s v="65-74"/>
    <x v="1"/>
    <s v="M"/>
    <s v="G00-G99"/>
    <n v="12"/>
    <x v="3"/>
  </r>
  <r>
    <x v="8"/>
    <s v="65-74"/>
    <x v="1"/>
    <s v="M"/>
    <s v="I00-I99"/>
    <n v="68"/>
    <x v="8"/>
  </r>
  <r>
    <x v="8"/>
    <s v="65-74"/>
    <x v="1"/>
    <s v="M"/>
    <s v="J00-J99"/>
    <n v="31"/>
    <x v="4"/>
  </r>
  <r>
    <x v="8"/>
    <s v="65-74"/>
    <x v="1"/>
    <s v="M"/>
    <s v="K00-K93"/>
    <n v="16"/>
    <x v="9"/>
  </r>
  <r>
    <x v="8"/>
    <s v="65-74"/>
    <x v="1"/>
    <s v="M"/>
    <s v="M00-M99"/>
    <n v="1"/>
    <x v="5"/>
  </r>
  <r>
    <x v="8"/>
    <s v="65-74"/>
    <x v="1"/>
    <s v="M"/>
    <s v="N00-N99"/>
    <n v="11"/>
    <x v="11"/>
  </r>
  <r>
    <x v="8"/>
    <s v="65-74"/>
    <x v="1"/>
    <s v="M"/>
    <s v="Q00-Q99"/>
    <n v="1"/>
    <x v="5"/>
  </r>
  <r>
    <x v="8"/>
    <s v="65-74"/>
    <x v="1"/>
    <s v="M"/>
    <s v="R00-R99"/>
    <n v="18"/>
    <x v="5"/>
  </r>
  <r>
    <x v="8"/>
    <s v="65-74"/>
    <x v="1"/>
    <s v="M"/>
    <s v="V01-Y98"/>
    <n v="17"/>
    <x v="6"/>
  </r>
  <r>
    <x v="8"/>
    <s v="75-84"/>
    <x v="1"/>
    <s v="F"/>
    <s v="A00-B99"/>
    <n v="13"/>
    <x v="0"/>
  </r>
  <r>
    <x v="8"/>
    <s v="75-84"/>
    <x v="1"/>
    <s v="F"/>
    <s v="C00-D48"/>
    <n v="86"/>
    <x v="1"/>
  </r>
  <r>
    <x v="8"/>
    <s v="75-84"/>
    <x v="1"/>
    <s v="F"/>
    <s v="D50-D89"/>
    <n v="1"/>
    <x v="5"/>
  </r>
  <r>
    <x v="8"/>
    <s v="75-84"/>
    <x v="1"/>
    <s v="F"/>
    <s v="E00-E90"/>
    <n v="14"/>
    <x v="2"/>
  </r>
  <r>
    <x v="8"/>
    <s v="75-84"/>
    <x v="1"/>
    <s v="F"/>
    <s v="F00-F99"/>
    <n v="19"/>
    <x v="10"/>
  </r>
  <r>
    <x v="8"/>
    <s v="75-84"/>
    <x v="1"/>
    <s v="F"/>
    <s v="G00-G99"/>
    <n v="32"/>
    <x v="3"/>
  </r>
  <r>
    <x v="8"/>
    <s v="75-84"/>
    <x v="1"/>
    <s v="F"/>
    <s v="I00-I99"/>
    <n v="103"/>
    <x v="8"/>
  </r>
  <r>
    <x v="8"/>
    <s v="75-84"/>
    <x v="1"/>
    <s v="F"/>
    <s v="J00-J99"/>
    <n v="34"/>
    <x v="4"/>
  </r>
  <r>
    <x v="8"/>
    <s v="75-84"/>
    <x v="1"/>
    <s v="F"/>
    <s v="K00-K93"/>
    <n v="17"/>
    <x v="9"/>
  </r>
  <r>
    <x v="8"/>
    <s v="75-84"/>
    <x v="1"/>
    <s v="F"/>
    <s v="L00-L99"/>
    <n v="3"/>
    <x v="5"/>
  </r>
  <r>
    <x v="8"/>
    <s v="75-84"/>
    <x v="1"/>
    <s v="F"/>
    <s v="M00-M99"/>
    <n v="2"/>
    <x v="5"/>
  </r>
  <r>
    <x v="8"/>
    <s v="75-84"/>
    <x v="1"/>
    <s v="F"/>
    <s v="N00-N99"/>
    <n v="10"/>
    <x v="11"/>
  </r>
  <r>
    <x v="8"/>
    <s v="75-84"/>
    <x v="1"/>
    <s v="F"/>
    <s v="R00-R99"/>
    <n v="26"/>
    <x v="5"/>
  </r>
  <r>
    <x v="8"/>
    <s v="75-84"/>
    <x v="1"/>
    <s v="F"/>
    <s v="V01-Y98"/>
    <n v="16"/>
    <x v="6"/>
  </r>
  <r>
    <x v="8"/>
    <s v="75-84"/>
    <x v="1"/>
    <s v="M"/>
    <s v="A00-B99"/>
    <n v="12"/>
    <x v="0"/>
  </r>
  <r>
    <x v="8"/>
    <s v="75-84"/>
    <x v="1"/>
    <s v="M"/>
    <s v="C00-D48"/>
    <n v="129"/>
    <x v="1"/>
  </r>
  <r>
    <x v="8"/>
    <s v="75-84"/>
    <x v="1"/>
    <s v="M"/>
    <s v="D50-D89"/>
    <n v="1"/>
    <x v="5"/>
  </r>
  <r>
    <x v="8"/>
    <s v="75-84"/>
    <x v="1"/>
    <s v="M"/>
    <s v="E00-E90"/>
    <n v="6"/>
    <x v="2"/>
  </r>
  <r>
    <x v="8"/>
    <s v="75-84"/>
    <x v="1"/>
    <s v="M"/>
    <s v="F00-F99"/>
    <n v="11"/>
    <x v="10"/>
  </r>
  <r>
    <x v="8"/>
    <s v="75-84"/>
    <x v="1"/>
    <s v="M"/>
    <s v="G00-G99"/>
    <n v="19"/>
    <x v="3"/>
  </r>
  <r>
    <x v="8"/>
    <s v="75-84"/>
    <x v="1"/>
    <s v="M"/>
    <s v="I00-I99"/>
    <n v="96"/>
    <x v="8"/>
  </r>
  <r>
    <x v="8"/>
    <s v="75-84"/>
    <x v="1"/>
    <s v="M"/>
    <s v="J00-J99"/>
    <n v="55"/>
    <x v="4"/>
  </r>
  <r>
    <x v="8"/>
    <s v="75-84"/>
    <x v="1"/>
    <s v="M"/>
    <s v="K00-K93"/>
    <n v="17"/>
    <x v="9"/>
  </r>
  <r>
    <x v="8"/>
    <s v="75-84"/>
    <x v="1"/>
    <s v="M"/>
    <s v="L00-L99"/>
    <n v="1"/>
    <x v="5"/>
  </r>
  <r>
    <x v="8"/>
    <s v="75-84"/>
    <x v="1"/>
    <s v="M"/>
    <s v="N00-N99"/>
    <n v="9"/>
    <x v="11"/>
  </r>
  <r>
    <x v="8"/>
    <s v="75-84"/>
    <x v="1"/>
    <s v="M"/>
    <s v="R00-R99"/>
    <n v="24"/>
    <x v="5"/>
  </r>
  <r>
    <x v="8"/>
    <s v="75-84"/>
    <x v="1"/>
    <s v="M"/>
    <s v="V01-Y98"/>
    <n v="19"/>
    <x v="6"/>
  </r>
  <r>
    <x v="8"/>
    <s v="85+"/>
    <x v="1"/>
    <s v="F"/>
    <s v="A00-B99"/>
    <n v="23"/>
    <x v="0"/>
  </r>
  <r>
    <x v="8"/>
    <s v="85+"/>
    <x v="1"/>
    <s v="F"/>
    <s v="C00-D48"/>
    <n v="98"/>
    <x v="1"/>
  </r>
  <r>
    <x v="8"/>
    <s v="85+"/>
    <x v="1"/>
    <s v="F"/>
    <s v="D50-D89"/>
    <n v="3"/>
    <x v="5"/>
  </r>
  <r>
    <x v="8"/>
    <s v="85+"/>
    <x v="1"/>
    <s v="F"/>
    <s v="E00-E90"/>
    <n v="37"/>
    <x v="2"/>
  </r>
  <r>
    <x v="8"/>
    <s v="85+"/>
    <x v="1"/>
    <s v="F"/>
    <s v="F00-F99"/>
    <n v="34"/>
    <x v="10"/>
  </r>
  <r>
    <x v="8"/>
    <s v="85+"/>
    <x v="1"/>
    <s v="F"/>
    <s v="G00-G99"/>
    <n v="53"/>
    <x v="3"/>
  </r>
  <r>
    <x v="8"/>
    <s v="85+"/>
    <x v="1"/>
    <s v="F"/>
    <s v="H00-H59"/>
    <n v="1"/>
    <x v="5"/>
  </r>
  <r>
    <x v="8"/>
    <s v="85+"/>
    <x v="1"/>
    <s v="F"/>
    <s v="I00-I99"/>
    <n v="226"/>
    <x v="8"/>
  </r>
  <r>
    <x v="8"/>
    <s v="85+"/>
    <x v="1"/>
    <s v="F"/>
    <s v="J00-J99"/>
    <n v="71"/>
    <x v="4"/>
  </r>
  <r>
    <x v="8"/>
    <s v="85+"/>
    <x v="1"/>
    <s v="F"/>
    <s v="K00-K93"/>
    <n v="32"/>
    <x v="9"/>
  </r>
  <r>
    <x v="8"/>
    <s v="85+"/>
    <x v="1"/>
    <s v="F"/>
    <s v="L00-L99"/>
    <n v="9"/>
    <x v="5"/>
  </r>
  <r>
    <x v="8"/>
    <s v="85+"/>
    <x v="1"/>
    <s v="F"/>
    <s v="M00-M99"/>
    <n v="4"/>
    <x v="5"/>
  </r>
  <r>
    <x v="8"/>
    <s v="85+"/>
    <x v="1"/>
    <s v="F"/>
    <s v="N00-N99"/>
    <n v="25"/>
    <x v="11"/>
  </r>
  <r>
    <x v="8"/>
    <s v="85+"/>
    <x v="1"/>
    <s v="F"/>
    <s v="Q00-Q99"/>
    <n v="1"/>
    <x v="5"/>
  </r>
  <r>
    <x v="8"/>
    <s v="85+"/>
    <x v="1"/>
    <s v="F"/>
    <s v="R00-R99"/>
    <n v="61"/>
    <x v="5"/>
  </r>
  <r>
    <x v="8"/>
    <s v="85+"/>
    <x v="1"/>
    <s v="F"/>
    <s v="V01-Y98"/>
    <n v="33"/>
    <x v="6"/>
  </r>
  <r>
    <x v="8"/>
    <s v="85+"/>
    <x v="1"/>
    <s v="M"/>
    <s v="A00-B99"/>
    <n v="13"/>
    <x v="0"/>
  </r>
  <r>
    <x v="8"/>
    <s v="85+"/>
    <x v="1"/>
    <s v="M"/>
    <s v="C00-D48"/>
    <n v="63"/>
    <x v="1"/>
  </r>
  <r>
    <x v="8"/>
    <s v="85+"/>
    <x v="1"/>
    <s v="M"/>
    <s v="E00-E90"/>
    <n v="9"/>
    <x v="2"/>
  </r>
  <r>
    <x v="8"/>
    <s v="85+"/>
    <x v="1"/>
    <s v="M"/>
    <s v="F00-F99"/>
    <n v="13"/>
    <x v="10"/>
  </r>
  <r>
    <x v="8"/>
    <s v="85+"/>
    <x v="1"/>
    <s v="M"/>
    <s v="G00-G99"/>
    <n v="19"/>
    <x v="3"/>
  </r>
  <r>
    <x v="8"/>
    <s v="85+"/>
    <x v="1"/>
    <s v="M"/>
    <s v="I00-I99"/>
    <n v="120"/>
    <x v="8"/>
  </r>
  <r>
    <x v="8"/>
    <s v="85+"/>
    <x v="1"/>
    <s v="M"/>
    <s v="J00-J99"/>
    <n v="59"/>
    <x v="4"/>
  </r>
  <r>
    <x v="8"/>
    <s v="85+"/>
    <x v="1"/>
    <s v="M"/>
    <s v="K00-K93"/>
    <n v="11"/>
    <x v="9"/>
  </r>
  <r>
    <x v="8"/>
    <s v="85+"/>
    <x v="1"/>
    <s v="M"/>
    <s v="L00-L99"/>
    <n v="2"/>
    <x v="5"/>
  </r>
  <r>
    <x v="8"/>
    <s v="85+"/>
    <x v="1"/>
    <s v="M"/>
    <s v="M00-M99"/>
    <n v="1"/>
    <x v="5"/>
  </r>
  <r>
    <x v="8"/>
    <s v="85+"/>
    <x v="1"/>
    <s v="M"/>
    <s v="N00-N99"/>
    <n v="9"/>
    <x v="11"/>
  </r>
  <r>
    <x v="8"/>
    <s v="85+"/>
    <x v="1"/>
    <s v="M"/>
    <s v="Q00-Q99"/>
    <n v="1"/>
    <x v="5"/>
  </r>
  <r>
    <x v="8"/>
    <s v="85+"/>
    <x v="1"/>
    <s v="M"/>
    <s v="R00-R99"/>
    <n v="24"/>
    <x v="5"/>
  </r>
  <r>
    <x v="8"/>
    <s v="85+"/>
    <x v="1"/>
    <s v="M"/>
    <s v="V01-Y98"/>
    <n v="18"/>
    <x v="6"/>
  </r>
  <r>
    <x v="0"/>
    <s v="0-24"/>
    <x v="0"/>
    <s v="F"/>
    <s v="C00-D48"/>
    <n v="1"/>
    <x v="1"/>
  </r>
  <r>
    <x v="0"/>
    <s v="0-24"/>
    <x v="0"/>
    <s v="F"/>
    <s v="E00-E90"/>
    <n v="1"/>
    <x v="2"/>
  </r>
  <r>
    <x v="0"/>
    <s v="0-24"/>
    <x v="0"/>
    <s v="F"/>
    <s v="G00-G99"/>
    <n v="1"/>
    <x v="3"/>
  </r>
  <r>
    <x v="0"/>
    <s v="0-24"/>
    <x v="0"/>
    <s v="F"/>
    <s v="I00-I99"/>
    <n v="2"/>
    <x v="8"/>
  </r>
  <r>
    <x v="0"/>
    <s v="0-24"/>
    <x v="0"/>
    <s v="F"/>
    <s v="J00-J99"/>
    <n v="1"/>
    <x v="4"/>
  </r>
  <r>
    <x v="0"/>
    <s v="0-24"/>
    <x v="0"/>
    <s v="F"/>
    <s v="Q00-Q99"/>
    <n v="1"/>
    <x v="5"/>
  </r>
  <r>
    <x v="0"/>
    <s v="0-24"/>
    <x v="0"/>
    <s v="F"/>
    <s v="R00-R99"/>
    <n v="3"/>
    <x v="5"/>
  </r>
  <r>
    <x v="0"/>
    <s v="0-24"/>
    <x v="0"/>
    <s v="F"/>
    <s v="V01-Y98"/>
    <n v="3"/>
    <x v="6"/>
  </r>
  <r>
    <x v="0"/>
    <s v="0-24"/>
    <x v="0"/>
    <s v="M"/>
    <s v="A00-B99"/>
    <n v="1"/>
    <x v="0"/>
  </r>
  <r>
    <x v="0"/>
    <s v="0-24"/>
    <x v="0"/>
    <s v="M"/>
    <s v="G00-G99"/>
    <n v="3"/>
    <x v="3"/>
  </r>
  <r>
    <x v="0"/>
    <s v="0-24"/>
    <x v="0"/>
    <s v="M"/>
    <s v="I00-I99"/>
    <n v="1"/>
    <x v="8"/>
  </r>
  <r>
    <x v="0"/>
    <s v="0-24"/>
    <x v="0"/>
    <s v="M"/>
    <s v="L00-L99"/>
    <n v="1"/>
    <x v="5"/>
  </r>
  <r>
    <x v="0"/>
    <s v="0-24"/>
    <x v="0"/>
    <s v="M"/>
    <s v="P00-P96"/>
    <n v="2"/>
    <x v="5"/>
  </r>
  <r>
    <x v="0"/>
    <s v="0-24"/>
    <x v="0"/>
    <s v="M"/>
    <s v="Q00-Q99"/>
    <n v="2"/>
    <x v="5"/>
  </r>
  <r>
    <x v="0"/>
    <s v="0-24"/>
    <x v="0"/>
    <s v="M"/>
    <s v="R00-R99"/>
    <n v="4"/>
    <x v="5"/>
  </r>
  <r>
    <x v="0"/>
    <s v="0-24"/>
    <x v="0"/>
    <s v="M"/>
    <s v="UNK"/>
    <n v="1"/>
    <x v="7"/>
  </r>
  <r>
    <x v="0"/>
    <s v="0-24"/>
    <x v="0"/>
    <s v="M"/>
    <s v="V01-Y98"/>
    <n v="15"/>
    <x v="6"/>
  </r>
  <r>
    <x v="0"/>
    <s v="25-44"/>
    <x v="0"/>
    <s v="F"/>
    <s v="A00-B99"/>
    <n v="1"/>
    <x v="0"/>
  </r>
  <r>
    <x v="0"/>
    <s v="25-44"/>
    <x v="0"/>
    <s v="F"/>
    <s v="C00-D48"/>
    <n v="15"/>
    <x v="1"/>
  </r>
  <r>
    <x v="0"/>
    <s v="25-44"/>
    <x v="0"/>
    <s v="F"/>
    <s v="D50-D89"/>
    <n v="1"/>
    <x v="5"/>
  </r>
  <r>
    <x v="0"/>
    <s v="25-44"/>
    <x v="0"/>
    <s v="F"/>
    <s v="E00-E90"/>
    <n v="1"/>
    <x v="2"/>
  </r>
  <r>
    <x v="0"/>
    <s v="25-44"/>
    <x v="0"/>
    <s v="F"/>
    <s v="F00-F99"/>
    <n v="1"/>
    <x v="10"/>
  </r>
  <r>
    <x v="0"/>
    <s v="25-44"/>
    <x v="0"/>
    <s v="F"/>
    <s v="G00-G99"/>
    <n v="1"/>
    <x v="3"/>
  </r>
  <r>
    <x v="0"/>
    <s v="25-44"/>
    <x v="0"/>
    <s v="F"/>
    <s v="I00-I99"/>
    <n v="1"/>
    <x v="8"/>
  </r>
  <r>
    <x v="0"/>
    <s v="25-44"/>
    <x v="0"/>
    <s v="F"/>
    <s v="K00-K93"/>
    <n v="2"/>
    <x v="9"/>
  </r>
  <r>
    <x v="0"/>
    <s v="25-44"/>
    <x v="0"/>
    <s v="F"/>
    <s v="O00-O99"/>
    <n v="1"/>
    <x v="5"/>
  </r>
  <r>
    <x v="0"/>
    <s v="25-44"/>
    <x v="0"/>
    <s v="F"/>
    <s v="Q00-Q99"/>
    <n v="1"/>
    <x v="5"/>
  </r>
  <r>
    <x v="0"/>
    <s v="25-44"/>
    <x v="0"/>
    <s v="F"/>
    <s v="R00-R99"/>
    <n v="1"/>
    <x v="5"/>
  </r>
  <r>
    <x v="0"/>
    <s v="25-44"/>
    <x v="0"/>
    <s v="F"/>
    <s v="V01-Y98"/>
    <n v="5"/>
    <x v="6"/>
  </r>
  <r>
    <x v="0"/>
    <s v="25-44"/>
    <x v="0"/>
    <s v="M"/>
    <s v="A00-B99"/>
    <n v="1"/>
    <x v="0"/>
  </r>
  <r>
    <x v="0"/>
    <s v="25-44"/>
    <x v="0"/>
    <s v="M"/>
    <s v="C00-D48"/>
    <n v="1"/>
    <x v="1"/>
  </r>
  <r>
    <x v="0"/>
    <s v="25-44"/>
    <x v="0"/>
    <s v="M"/>
    <s v="E00-E90"/>
    <n v="1"/>
    <x v="2"/>
  </r>
  <r>
    <x v="0"/>
    <s v="25-44"/>
    <x v="0"/>
    <s v="M"/>
    <s v="F00-F99"/>
    <n v="4"/>
    <x v="10"/>
  </r>
  <r>
    <x v="0"/>
    <s v="25-44"/>
    <x v="0"/>
    <s v="M"/>
    <s v="G00-G99"/>
    <n v="1"/>
    <x v="3"/>
  </r>
  <r>
    <x v="0"/>
    <s v="25-44"/>
    <x v="0"/>
    <s v="M"/>
    <s v="I00-I99"/>
    <n v="8"/>
    <x v="8"/>
  </r>
  <r>
    <x v="0"/>
    <s v="25-44"/>
    <x v="0"/>
    <s v="M"/>
    <s v="J00-J99"/>
    <n v="1"/>
    <x v="4"/>
  </r>
  <r>
    <x v="0"/>
    <s v="25-44"/>
    <x v="0"/>
    <s v="M"/>
    <s v="K00-K93"/>
    <n v="3"/>
    <x v="9"/>
  </r>
  <r>
    <x v="0"/>
    <s v="25-44"/>
    <x v="0"/>
    <s v="M"/>
    <s v="N00-N99"/>
    <n v="1"/>
    <x v="11"/>
  </r>
  <r>
    <x v="0"/>
    <s v="25-44"/>
    <x v="0"/>
    <s v="M"/>
    <s v="R00-R99"/>
    <n v="4"/>
    <x v="5"/>
  </r>
  <r>
    <x v="0"/>
    <s v="25-44"/>
    <x v="0"/>
    <s v="M"/>
    <s v="V01-Y98"/>
    <n v="25"/>
    <x v="6"/>
  </r>
  <r>
    <x v="0"/>
    <s v="45-64"/>
    <x v="0"/>
    <s v="F"/>
    <s v="A00-B99"/>
    <n v="9"/>
    <x v="0"/>
  </r>
  <r>
    <x v="0"/>
    <s v="45-64"/>
    <x v="0"/>
    <s v="F"/>
    <s v="C00-D48"/>
    <n v="64"/>
    <x v="1"/>
  </r>
  <r>
    <x v="0"/>
    <s v="45-64"/>
    <x v="0"/>
    <s v="F"/>
    <s v="D50-D89"/>
    <n v="1"/>
    <x v="5"/>
  </r>
  <r>
    <x v="0"/>
    <s v="45-64"/>
    <x v="0"/>
    <s v="F"/>
    <s v="E00-E90"/>
    <n v="3"/>
    <x v="2"/>
  </r>
  <r>
    <x v="0"/>
    <s v="45-64"/>
    <x v="0"/>
    <s v="F"/>
    <s v="F00-F99"/>
    <n v="3"/>
    <x v="10"/>
  </r>
  <r>
    <x v="0"/>
    <s v="45-64"/>
    <x v="0"/>
    <s v="F"/>
    <s v="G00-G99"/>
    <n v="4"/>
    <x v="3"/>
  </r>
  <r>
    <x v="0"/>
    <s v="45-64"/>
    <x v="0"/>
    <s v="F"/>
    <s v="I00-I99"/>
    <n v="24"/>
    <x v="8"/>
  </r>
  <r>
    <x v="0"/>
    <s v="45-64"/>
    <x v="0"/>
    <s v="F"/>
    <s v="J00-J99"/>
    <n v="12"/>
    <x v="4"/>
  </r>
  <r>
    <x v="0"/>
    <s v="45-64"/>
    <x v="0"/>
    <s v="F"/>
    <s v="K00-K93"/>
    <n v="16"/>
    <x v="9"/>
  </r>
  <r>
    <x v="0"/>
    <s v="45-64"/>
    <x v="0"/>
    <s v="F"/>
    <s v="L00-L99"/>
    <n v="1"/>
    <x v="5"/>
  </r>
  <r>
    <x v="0"/>
    <s v="45-64"/>
    <x v="0"/>
    <s v="F"/>
    <s v="N00-N99"/>
    <n v="2"/>
    <x v="11"/>
  </r>
  <r>
    <x v="0"/>
    <s v="45-64"/>
    <x v="0"/>
    <s v="F"/>
    <s v="R00-R99"/>
    <n v="9"/>
    <x v="5"/>
  </r>
  <r>
    <x v="0"/>
    <s v="45-64"/>
    <x v="0"/>
    <s v="F"/>
    <s v="UNK"/>
    <n v="4"/>
    <x v="7"/>
  </r>
  <r>
    <x v="0"/>
    <s v="45-64"/>
    <x v="0"/>
    <s v="F"/>
    <s v="V01-Y98"/>
    <n v="16"/>
    <x v="6"/>
  </r>
  <r>
    <x v="0"/>
    <s v="45-64"/>
    <x v="0"/>
    <s v="M"/>
    <s v="A00-B99"/>
    <n v="8"/>
    <x v="0"/>
  </r>
  <r>
    <x v="0"/>
    <s v="45-64"/>
    <x v="0"/>
    <s v="M"/>
    <s v="C00-D48"/>
    <n v="112"/>
    <x v="1"/>
  </r>
  <r>
    <x v="0"/>
    <s v="45-64"/>
    <x v="0"/>
    <s v="M"/>
    <s v="E00-E90"/>
    <n v="8"/>
    <x v="2"/>
  </r>
  <r>
    <x v="0"/>
    <s v="45-64"/>
    <x v="0"/>
    <s v="M"/>
    <s v="F00-F99"/>
    <n v="8"/>
    <x v="10"/>
  </r>
  <r>
    <x v="0"/>
    <s v="45-64"/>
    <x v="0"/>
    <s v="M"/>
    <s v="G00-G99"/>
    <n v="5"/>
    <x v="3"/>
  </r>
  <r>
    <x v="0"/>
    <s v="45-64"/>
    <x v="0"/>
    <s v="M"/>
    <s v="I00-I99"/>
    <n v="65"/>
    <x v="8"/>
  </r>
  <r>
    <x v="0"/>
    <s v="45-64"/>
    <x v="0"/>
    <s v="M"/>
    <s v="J00-J99"/>
    <n v="20"/>
    <x v="4"/>
  </r>
  <r>
    <x v="0"/>
    <s v="45-64"/>
    <x v="0"/>
    <s v="M"/>
    <s v="K00-K93"/>
    <n v="35"/>
    <x v="9"/>
  </r>
  <r>
    <x v="0"/>
    <s v="45-64"/>
    <x v="0"/>
    <s v="M"/>
    <s v="M00-M99"/>
    <n v="1"/>
    <x v="5"/>
  </r>
  <r>
    <x v="0"/>
    <s v="45-64"/>
    <x v="0"/>
    <s v="M"/>
    <s v="N00-N99"/>
    <n v="3"/>
    <x v="11"/>
  </r>
  <r>
    <x v="0"/>
    <s v="45-64"/>
    <x v="0"/>
    <s v="M"/>
    <s v="R00-R99"/>
    <n v="22"/>
    <x v="5"/>
  </r>
  <r>
    <x v="0"/>
    <s v="45-64"/>
    <x v="0"/>
    <s v="M"/>
    <s v="UNK"/>
    <n v="8"/>
    <x v="7"/>
  </r>
  <r>
    <x v="0"/>
    <s v="45-64"/>
    <x v="0"/>
    <s v="M"/>
    <s v="V01-Y98"/>
    <n v="41"/>
    <x v="6"/>
  </r>
  <r>
    <x v="0"/>
    <s v="65-74"/>
    <x v="1"/>
    <s v="F"/>
    <s v="A00-B99"/>
    <n v="1"/>
    <x v="0"/>
  </r>
  <r>
    <x v="0"/>
    <s v="65-74"/>
    <x v="1"/>
    <s v="F"/>
    <s v="C00-D48"/>
    <n v="88"/>
    <x v="1"/>
  </r>
  <r>
    <x v="0"/>
    <s v="65-74"/>
    <x v="1"/>
    <s v="F"/>
    <s v="E00-E90"/>
    <n v="4"/>
    <x v="2"/>
  </r>
  <r>
    <x v="0"/>
    <s v="65-74"/>
    <x v="1"/>
    <s v="F"/>
    <s v="F00-F99"/>
    <n v="1"/>
    <x v="10"/>
  </r>
  <r>
    <x v="0"/>
    <s v="65-74"/>
    <x v="1"/>
    <s v="F"/>
    <s v="G00-G99"/>
    <n v="6"/>
    <x v="3"/>
  </r>
  <r>
    <x v="0"/>
    <s v="65-74"/>
    <x v="1"/>
    <s v="F"/>
    <s v="I00-I99"/>
    <n v="46"/>
    <x v="8"/>
  </r>
  <r>
    <x v="0"/>
    <s v="65-74"/>
    <x v="1"/>
    <s v="F"/>
    <s v="J00-J99"/>
    <n v="10"/>
    <x v="4"/>
  </r>
  <r>
    <x v="0"/>
    <s v="65-74"/>
    <x v="1"/>
    <s v="F"/>
    <s v="K00-K93"/>
    <n v="3"/>
    <x v="9"/>
  </r>
  <r>
    <x v="0"/>
    <s v="65-74"/>
    <x v="1"/>
    <s v="F"/>
    <s v="M00-M99"/>
    <n v="4"/>
    <x v="5"/>
  </r>
  <r>
    <x v="0"/>
    <s v="65-74"/>
    <x v="1"/>
    <s v="F"/>
    <s v="N00-N99"/>
    <n v="2"/>
    <x v="11"/>
  </r>
  <r>
    <x v="0"/>
    <s v="65-74"/>
    <x v="1"/>
    <s v="F"/>
    <s v="R00-R99"/>
    <n v="3"/>
    <x v="5"/>
  </r>
  <r>
    <x v="0"/>
    <s v="65-74"/>
    <x v="1"/>
    <s v="F"/>
    <s v="UNK"/>
    <n v="4"/>
    <x v="7"/>
  </r>
  <r>
    <x v="0"/>
    <s v="65-74"/>
    <x v="1"/>
    <s v="F"/>
    <s v="V01-Y98"/>
    <n v="8"/>
    <x v="6"/>
  </r>
  <r>
    <x v="0"/>
    <s v="65-74"/>
    <x v="1"/>
    <s v="M"/>
    <s v="A00-B99"/>
    <n v="5"/>
    <x v="0"/>
  </r>
  <r>
    <x v="0"/>
    <s v="65-74"/>
    <x v="1"/>
    <s v="M"/>
    <s v="C00-D48"/>
    <n v="99"/>
    <x v="1"/>
  </r>
  <r>
    <x v="0"/>
    <s v="65-74"/>
    <x v="1"/>
    <s v="M"/>
    <s v="D50-D89"/>
    <n v="1"/>
    <x v="5"/>
  </r>
  <r>
    <x v="0"/>
    <s v="65-74"/>
    <x v="1"/>
    <s v="M"/>
    <s v="E00-E90"/>
    <n v="5"/>
    <x v="2"/>
  </r>
  <r>
    <x v="0"/>
    <s v="65-74"/>
    <x v="1"/>
    <s v="M"/>
    <s v="F00-F99"/>
    <n v="5"/>
    <x v="10"/>
  </r>
  <r>
    <x v="0"/>
    <s v="65-74"/>
    <x v="1"/>
    <s v="M"/>
    <s v="G00-G99"/>
    <n v="6"/>
    <x v="3"/>
  </r>
  <r>
    <x v="0"/>
    <s v="65-74"/>
    <x v="1"/>
    <s v="M"/>
    <s v="I00-I99"/>
    <n v="56"/>
    <x v="8"/>
  </r>
  <r>
    <x v="0"/>
    <s v="65-74"/>
    <x v="1"/>
    <s v="M"/>
    <s v="J00-J99"/>
    <n v="35"/>
    <x v="4"/>
  </r>
  <r>
    <x v="0"/>
    <s v="65-74"/>
    <x v="1"/>
    <s v="M"/>
    <s v="K00-K93"/>
    <n v="9"/>
    <x v="9"/>
  </r>
  <r>
    <x v="0"/>
    <s v="65-74"/>
    <x v="1"/>
    <s v="M"/>
    <s v="M00-M99"/>
    <n v="1"/>
    <x v="5"/>
  </r>
  <r>
    <x v="0"/>
    <s v="65-74"/>
    <x v="1"/>
    <s v="M"/>
    <s v="N00-N99"/>
    <n v="4"/>
    <x v="11"/>
  </r>
  <r>
    <x v="0"/>
    <s v="65-74"/>
    <x v="1"/>
    <s v="M"/>
    <s v="R00-R99"/>
    <n v="8"/>
    <x v="5"/>
  </r>
  <r>
    <x v="0"/>
    <s v="65-74"/>
    <x v="1"/>
    <s v="M"/>
    <s v="UNK"/>
    <n v="4"/>
    <x v="7"/>
  </r>
  <r>
    <x v="0"/>
    <s v="65-74"/>
    <x v="1"/>
    <s v="M"/>
    <s v="V01-Y98"/>
    <n v="11"/>
    <x v="6"/>
  </r>
  <r>
    <x v="0"/>
    <s v="75-84"/>
    <x v="1"/>
    <s v="F"/>
    <s v="A00-B99"/>
    <n v="13"/>
    <x v="0"/>
  </r>
  <r>
    <x v="0"/>
    <s v="75-84"/>
    <x v="1"/>
    <s v="F"/>
    <s v="C00-D48"/>
    <n v="113"/>
    <x v="1"/>
  </r>
  <r>
    <x v="0"/>
    <s v="75-84"/>
    <x v="1"/>
    <s v="F"/>
    <s v="D50-D89"/>
    <n v="2"/>
    <x v="5"/>
  </r>
  <r>
    <x v="0"/>
    <s v="75-84"/>
    <x v="1"/>
    <s v="F"/>
    <s v="E00-E90"/>
    <n v="21"/>
    <x v="2"/>
  </r>
  <r>
    <x v="0"/>
    <s v="75-84"/>
    <x v="1"/>
    <s v="F"/>
    <s v="F00-F99"/>
    <n v="12"/>
    <x v="10"/>
  </r>
  <r>
    <x v="0"/>
    <s v="75-84"/>
    <x v="1"/>
    <s v="F"/>
    <s v="G00-G99"/>
    <n v="37"/>
    <x v="3"/>
  </r>
  <r>
    <x v="0"/>
    <s v="75-84"/>
    <x v="1"/>
    <s v="F"/>
    <s v="I00-I99"/>
    <n v="157"/>
    <x v="8"/>
  </r>
  <r>
    <x v="0"/>
    <s v="75-84"/>
    <x v="1"/>
    <s v="F"/>
    <s v="J00-J99"/>
    <n v="35"/>
    <x v="4"/>
  </r>
  <r>
    <x v="0"/>
    <s v="75-84"/>
    <x v="1"/>
    <s v="F"/>
    <s v="K00-K93"/>
    <n v="18"/>
    <x v="9"/>
  </r>
  <r>
    <x v="0"/>
    <s v="75-84"/>
    <x v="1"/>
    <s v="F"/>
    <s v="L00-L99"/>
    <n v="4"/>
    <x v="5"/>
  </r>
  <r>
    <x v="0"/>
    <s v="75-84"/>
    <x v="1"/>
    <s v="F"/>
    <s v="M00-M99"/>
    <n v="7"/>
    <x v="5"/>
  </r>
  <r>
    <x v="0"/>
    <s v="75-84"/>
    <x v="1"/>
    <s v="F"/>
    <s v="N00-N99"/>
    <n v="17"/>
    <x v="11"/>
  </r>
  <r>
    <x v="0"/>
    <s v="75-84"/>
    <x v="1"/>
    <s v="F"/>
    <s v="R00-R99"/>
    <n v="15"/>
    <x v="5"/>
  </r>
  <r>
    <x v="0"/>
    <s v="75-84"/>
    <x v="1"/>
    <s v="F"/>
    <s v="UNK"/>
    <n v="5"/>
    <x v="7"/>
  </r>
  <r>
    <x v="0"/>
    <s v="75-84"/>
    <x v="1"/>
    <s v="F"/>
    <s v="V01-Y98"/>
    <n v="22"/>
    <x v="6"/>
  </r>
  <r>
    <x v="0"/>
    <s v="75-84"/>
    <x v="1"/>
    <s v="M"/>
    <s v="A00-B99"/>
    <n v="10"/>
    <x v="0"/>
  </r>
  <r>
    <x v="0"/>
    <s v="75-84"/>
    <x v="1"/>
    <s v="M"/>
    <s v="C00-D48"/>
    <n v="113"/>
    <x v="1"/>
  </r>
  <r>
    <x v="0"/>
    <s v="75-84"/>
    <x v="1"/>
    <s v="M"/>
    <s v="D50-D89"/>
    <n v="5"/>
    <x v="5"/>
  </r>
  <r>
    <x v="0"/>
    <s v="75-84"/>
    <x v="1"/>
    <s v="M"/>
    <s v="E00-E90"/>
    <n v="9"/>
    <x v="2"/>
  </r>
  <r>
    <x v="0"/>
    <s v="75-84"/>
    <x v="1"/>
    <s v="M"/>
    <s v="F00-F99"/>
    <n v="7"/>
    <x v="10"/>
  </r>
  <r>
    <x v="0"/>
    <s v="75-84"/>
    <x v="1"/>
    <s v="M"/>
    <s v="G00-G99"/>
    <n v="26"/>
    <x v="3"/>
  </r>
  <r>
    <x v="0"/>
    <s v="75-84"/>
    <x v="1"/>
    <s v="M"/>
    <s v="I00-I99"/>
    <n v="138"/>
    <x v="8"/>
  </r>
  <r>
    <x v="0"/>
    <s v="75-84"/>
    <x v="1"/>
    <s v="M"/>
    <s v="J00-J99"/>
    <n v="68"/>
    <x v="4"/>
  </r>
  <r>
    <x v="0"/>
    <s v="75-84"/>
    <x v="1"/>
    <s v="M"/>
    <s v="K00-K93"/>
    <n v="7"/>
    <x v="9"/>
  </r>
  <r>
    <x v="0"/>
    <s v="75-84"/>
    <x v="1"/>
    <s v="M"/>
    <s v="L00-L99"/>
    <n v="1"/>
    <x v="5"/>
  </r>
  <r>
    <x v="0"/>
    <s v="75-84"/>
    <x v="1"/>
    <s v="M"/>
    <s v="M00-M99"/>
    <n v="1"/>
    <x v="5"/>
  </r>
  <r>
    <x v="0"/>
    <s v="75-84"/>
    <x v="1"/>
    <s v="M"/>
    <s v="N00-N99"/>
    <n v="6"/>
    <x v="11"/>
  </r>
  <r>
    <x v="0"/>
    <s v="75-84"/>
    <x v="1"/>
    <s v="M"/>
    <s v="R00-R99"/>
    <n v="13"/>
    <x v="5"/>
  </r>
  <r>
    <x v="0"/>
    <s v="75-84"/>
    <x v="1"/>
    <s v="M"/>
    <s v="UNK"/>
    <n v="8"/>
    <x v="7"/>
  </r>
  <r>
    <x v="0"/>
    <s v="75-84"/>
    <x v="1"/>
    <s v="M"/>
    <s v="V01-Y98"/>
    <n v="19"/>
    <x v="6"/>
  </r>
  <r>
    <x v="0"/>
    <s v="85+"/>
    <x v="1"/>
    <s v="F"/>
    <s v="A00-B99"/>
    <n v="13"/>
    <x v="0"/>
  </r>
  <r>
    <x v="0"/>
    <s v="85+"/>
    <x v="1"/>
    <s v="F"/>
    <s v="C00-D48"/>
    <n v="81"/>
    <x v="1"/>
  </r>
  <r>
    <x v="0"/>
    <s v="85+"/>
    <x v="1"/>
    <s v="F"/>
    <s v="D50-D89"/>
    <n v="2"/>
    <x v="5"/>
  </r>
  <r>
    <x v="0"/>
    <s v="85+"/>
    <x v="1"/>
    <s v="F"/>
    <s v="E00-E90"/>
    <n v="31"/>
    <x v="2"/>
  </r>
  <r>
    <x v="0"/>
    <s v="85+"/>
    <x v="1"/>
    <s v="F"/>
    <s v="F00-F99"/>
    <n v="27"/>
    <x v="10"/>
  </r>
  <r>
    <x v="0"/>
    <s v="85+"/>
    <x v="1"/>
    <s v="F"/>
    <s v="G00-G99"/>
    <n v="38"/>
    <x v="3"/>
  </r>
  <r>
    <x v="0"/>
    <s v="85+"/>
    <x v="1"/>
    <s v="F"/>
    <s v="I00-I99"/>
    <n v="233"/>
    <x v="8"/>
  </r>
  <r>
    <x v="0"/>
    <s v="85+"/>
    <x v="1"/>
    <s v="F"/>
    <s v="J00-J99"/>
    <n v="54"/>
    <x v="4"/>
  </r>
  <r>
    <x v="0"/>
    <s v="85+"/>
    <x v="1"/>
    <s v="F"/>
    <s v="K00-K93"/>
    <n v="25"/>
    <x v="9"/>
  </r>
  <r>
    <x v="0"/>
    <s v="85+"/>
    <x v="1"/>
    <s v="F"/>
    <s v="L00-L99"/>
    <n v="8"/>
    <x v="5"/>
  </r>
  <r>
    <x v="0"/>
    <s v="85+"/>
    <x v="1"/>
    <s v="F"/>
    <s v="M00-M99"/>
    <n v="6"/>
    <x v="5"/>
  </r>
  <r>
    <x v="0"/>
    <s v="85+"/>
    <x v="1"/>
    <s v="F"/>
    <s v="N00-N99"/>
    <n v="26"/>
    <x v="11"/>
  </r>
  <r>
    <x v="0"/>
    <s v="85+"/>
    <x v="1"/>
    <s v="F"/>
    <s v="R00-R99"/>
    <n v="45"/>
    <x v="5"/>
  </r>
  <r>
    <x v="0"/>
    <s v="85+"/>
    <x v="1"/>
    <s v="F"/>
    <s v="UNK"/>
    <n v="14"/>
    <x v="7"/>
  </r>
  <r>
    <x v="0"/>
    <s v="85+"/>
    <x v="1"/>
    <s v="F"/>
    <s v="V01-Y98"/>
    <n v="27"/>
    <x v="6"/>
  </r>
  <r>
    <x v="0"/>
    <s v="85+"/>
    <x v="1"/>
    <s v="M"/>
    <s v="A00-B99"/>
    <n v="8"/>
    <x v="0"/>
  </r>
  <r>
    <x v="0"/>
    <s v="85+"/>
    <x v="1"/>
    <s v="M"/>
    <s v="C00-D48"/>
    <n v="54"/>
    <x v="1"/>
  </r>
  <r>
    <x v="0"/>
    <s v="85+"/>
    <x v="1"/>
    <s v="M"/>
    <s v="D50-D89"/>
    <n v="3"/>
    <x v="5"/>
  </r>
  <r>
    <x v="0"/>
    <s v="85+"/>
    <x v="1"/>
    <s v="M"/>
    <s v="E00-E90"/>
    <n v="11"/>
    <x v="2"/>
  </r>
  <r>
    <x v="0"/>
    <s v="85+"/>
    <x v="1"/>
    <s v="M"/>
    <s v="F00-F99"/>
    <n v="9"/>
    <x v="10"/>
  </r>
  <r>
    <x v="0"/>
    <s v="85+"/>
    <x v="1"/>
    <s v="M"/>
    <s v="G00-G99"/>
    <n v="6"/>
    <x v="3"/>
  </r>
  <r>
    <x v="0"/>
    <s v="85+"/>
    <x v="1"/>
    <s v="M"/>
    <s v="I00-I99"/>
    <n v="83"/>
    <x v="8"/>
  </r>
  <r>
    <x v="0"/>
    <s v="85+"/>
    <x v="1"/>
    <s v="M"/>
    <s v="J00-J99"/>
    <n v="30"/>
    <x v="4"/>
  </r>
  <r>
    <x v="0"/>
    <s v="85+"/>
    <x v="1"/>
    <s v="M"/>
    <s v="K00-K93"/>
    <n v="10"/>
    <x v="9"/>
  </r>
  <r>
    <x v="0"/>
    <s v="85+"/>
    <x v="1"/>
    <s v="M"/>
    <s v="M00-M99"/>
    <n v="1"/>
    <x v="5"/>
  </r>
  <r>
    <x v="0"/>
    <s v="85+"/>
    <x v="1"/>
    <s v="M"/>
    <s v="N00-N99"/>
    <n v="13"/>
    <x v="11"/>
  </r>
  <r>
    <x v="0"/>
    <s v="85+"/>
    <x v="1"/>
    <s v="M"/>
    <s v="R00-R99"/>
    <n v="7"/>
    <x v="5"/>
  </r>
  <r>
    <x v="0"/>
    <s v="85+"/>
    <x v="1"/>
    <s v="M"/>
    <s v="UNK"/>
    <n v="4"/>
    <x v="7"/>
  </r>
  <r>
    <x v="0"/>
    <s v="85+"/>
    <x v="1"/>
    <s v="M"/>
    <s v="V01-Y98"/>
    <n v="15"/>
    <x v="6"/>
  </r>
  <r>
    <x v="1"/>
    <s v="0-24"/>
    <x v="0"/>
    <s v="F"/>
    <s v="A00-B99"/>
    <n v="1"/>
    <x v="0"/>
  </r>
  <r>
    <x v="1"/>
    <s v="0-24"/>
    <x v="0"/>
    <s v="F"/>
    <s v="C00-D48"/>
    <n v="3"/>
    <x v="1"/>
  </r>
  <r>
    <x v="1"/>
    <s v="0-24"/>
    <x v="0"/>
    <s v="F"/>
    <s v="E00-E90"/>
    <n v="1"/>
    <x v="2"/>
  </r>
  <r>
    <x v="1"/>
    <s v="0-24"/>
    <x v="0"/>
    <s v="F"/>
    <s v="G00-G99"/>
    <n v="1"/>
    <x v="3"/>
  </r>
  <r>
    <x v="1"/>
    <s v="0-24"/>
    <x v="0"/>
    <s v="F"/>
    <s v="J00-J99"/>
    <n v="1"/>
    <x v="4"/>
  </r>
  <r>
    <x v="1"/>
    <s v="0-24"/>
    <x v="0"/>
    <s v="F"/>
    <s v="P00-P96"/>
    <n v="1"/>
    <x v="5"/>
  </r>
  <r>
    <x v="1"/>
    <s v="0-24"/>
    <x v="0"/>
    <s v="F"/>
    <s v="Q00-Q99"/>
    <n v="3"/>
    <x v="5"/>
  </r>
  <r>
    <x v="1"/>
    <s v="0-24"/>
    <x v="0"/>
    <s v="F"/>
    <s v="V01-Y98"/>
    <n v="4"/>
    <x v="6"/>
  </r>
  <r>
    <x v="1"/>
    <s v="0-24"/>
    <x v="0"/>
    <s v="M"/>
    <s v="C00-D48"/>
    <n v="1"/>
    <x v="1"/>
  </r>
  <r>
    <x v="1"/>
    <s v="0-24"/>
    <x v="0"/>
    <s v="M"/>
    <s v="E00-E90"/>
    <n v="1"/>
    <x v="2"/>
  </r>
  <r>
    <x v="1"/>
    <s v="0-24"/>
    <x v="0"/>
    <s v="M"/>
    <s v="P00-P96"/>
    <n v="3"/>
    <x v="5"/>
  </r>
  <r>
    <x v="1"/>
    <s v="0-24"/>
    <x v="0"/>
    <s v="M"/>
    <s v="Q00-Q99"/>
    <n v="1"/>
    <x v="5"/>
  </r>
  <r>
    <x v="1"/>
    <s v="0-24"/>
    <x v="0"/>
    <s v="M"/>
    <s v="R00-R99"/>
    <n v="3"/>
    <x v="5"/>
  </r>
  <r>
    <x v="1"/>
    <s v="0-24"/>
    <x v="0"/>
    <s v="M"/>
    <s v="V01-Y98"/>
    <n v="17"/>
    <x v="6"/>
  </r>
  <r>
    <x v="1"/>
    <s v="25-44"/>
    <x v="0"/>
    <s v="F"/>
    <s v="C00-D48"/>
    <n v="12"/>
    <x v="1"/>
  </r>
  <r>
    <x v="1"/>
    <s v="25-44"/>
    <x v="0"/>
    <s v="F"/>
    <s v="F00-F99"/>
    <n v="2"/>
    <x v="10"/>
  </r>
  <r>
    <x v="1"/>
    <s v="25-44"/>
    <x v="0"/>
    <s v="F"/>
    <s v="G00-G99"/>
    <n v="1"/>
    <x v="3"/>
  </r>
  <r>
    <x v="1"/>
    <s v="25-44"/>
    <x v="0"/>
    <s v="F"/>
    <s v="I00-I99"/>
    <n v="6"/>
    <x v="8"/>
  </r>
  <r>
    <x v="1"/>
    <s v="25-44"/>
    <x v="0"/>
    <s v="F"/>
    <s v="J00-J99"/>
    <n v="1"/>
    <x v="4"/>
  </r>
  <r>
    <x v="1"/>
    <s v="25-44"/>
    <x v="0"/>
    <s v="F"/>
    <s v="M00-M99"/>
    <n v="1"/>
    <x v="5"/>
  </r>
  <r>
    <x v="1"/>
    <s v="25-44"/>
    <x v="0"/>
    <s v="F"/>
    <s v="N00-N99"/>
    <n v="1"/>
    <x v="11"/>
  </r>
  <r>
    <x v="1"/>
    <s v="25-44"/>
    <x v="0"/>
    <s v="F"/>
    <s v="R00-R99"/>
    <n v="2"/>
    <x v="5"/>
  </r>
  <r>
    <x v="1"/>
    <s v="25-44"/>
    <x v="0"/>
    <s v="F"/>
    <s v="V01-Y98"/>
    <n v="7"/>
    <x v="6"/>
  </r>
  <r>
    <x v="1"/>
    <s v="25-44"/>
    <x v="0"/>
    <s v="M"/>
    <s v="A00-B99"/>
    <n v="2"/>
    <x v="0"/>
  </r>
  <r>
    <x v="1"/>
    <s v="25-44"/>
    <x v="0"/>
    <s v="M"/>
    <s v="C00-D48"/>
    <n v="5"/>
    <x v="1"/>
  </r>
  <r>
    <x v="1"/>
    <s v="25-44"/>
    <x v="0"/>
    <s v="M"/>
    <s v="D50-D89"/>
    <n v="1"/>
    <x v="5"/>
  </r>
  <r>
    <x v="1"/>
    <s v="25-44"/>
    <x v="0"/>
    <s v="M"/>
    <s v="E00-E90"/>
    <n v="3"/>
    <x v="2"/>
  </r>
  <r>
    <x v="1"/>
    <s v="25-44"/>
    <x v="0"/>
    <s v="M"/>
    <s v="F00-F99"/>
    <n v="4"/>
    <x v="10"/>
  </r>
  <r>
    <x v="1"/>
    <s v="25-44"/>
    <x v="0"/>
    <s v="M"/>
    <s v="G00-G99"/>
    <n v="1"/>
    <x v="3"/>
  </r>
  <r>
    <x v="1"/>
    <s v="25-44"/>
    <x v="0"/>
    <s v="M"/>
    <s v="I00-I99"/>
    <n v="6"/>
    <x v="8"/>
  </r>
  <r>
    <x v="1"/>
    <s v="25-44"/>
    <x v="0"/>
    <s v="M"/>
    <s v="J00-J99"/>
    <n v="1"/>
    <x v="4"/>
  </r>
  <r>
    <x v="1"/>
    <s v="25-44"/>
    <x v="0"/>
    <s v="M"/>
    <s v="K00-K93"/>
    <n v="2"/>
    <x v="9"/>
  </r>
  <r>
    <x v="1"/>
    <s v="25-44"/>
    <x v="0"/>
    <s v="M"/>
    <s v="M00-M99"/>
    <n v="2"/>
    <x v="5"/>
  </r>
  <r>
    <x v="1"/>
    <s v="25-44"/>
    <x v="0"/>
    <s v="M"/>
    <s v="R00-R99"/>
    <n v="9"/>
    <x v="5"/>
  </r>
  <r>
    <x v="1"/>
    <s v="25-44"/>
    <x v="0"/>
    <s v="M"/>
    <s v="V01-Y98"/>
    <n v="42"/>
    <x v="6"/>
  </r>
  <r>
    <x v="1"/>
    <s v="45-64"/>
    <x v="0"/>
    <s v="F"/>
    <s v="A00-B99"/>
    <n v="6"/>
    <x v="0"/>
  </r>
  <r>
    <x v="1"/>
    <s v="45-64"/>
    <x v="0"/>
    <s v="F"/>
    <s v="C00-D48"/>
    <n v="88"/>
    <x v="1"/>
  </r>
  <r>
    <x v="1"/>
    <s v="45-64"/>
    <x v="0"/>
    <s v="F"/>
    <s v="E00-E90"/>
    <n v="2"/>
    <x v="2"/>
  </r>
  <r>
    <x v="1"/>
    <s v="45-64"/>
    <x v="0"/>
    <s v="F"/>
    <s v="F00-F99"/>
    <n v="1"/>
    <x v="10"/>
  </r>
  <r>
    <x v="1"/>
    <s v="45-64"/>
    <x v="0"/>
    <s v="F"/>
    <s v="G00-G99"/>
    <n v="5"/>
    <x v="3"/>
  </r>
  <r>
    <x v="1"/>
    <s v="45-64"/>
    <x v="0"/>
    <s v="F"/>
    <s v="I00-I99"/>
    <n v="31"/>
    <x v="8"/>
  </r>
  <r>
    <x v="1"/>
    <s v="45-64"/>
    <x v="0"/>
    <s v="F"/>
    <s v="J00-J99"/>
    <n v="14"/>
    <x v="4"/>
  </r>
  <r>
    <x v="1"/>
    <s v="45-64"/>
    <x v="0"/>
    <s v="F"/>
    <s v="K00-K93"/>
    <n v="14"/>
    <x v="9"/>
  </r>
  <r>
    <x v="1"/>
    <s v="45-64"/>
    <x v="0"/>
    <s v="F"/>
    <s v="N00-N99"/>
    <n v="3"/>
    <x v="11"/>
  </r>
  <r>
    <x v="1"/>
    <s v="45-64"/>
    <x v="0"/>
    <s v="F"/>
    <s v="R00-R99"/>
    <n v="14"/>
    <x v="5"/>
  </r>
  <r>
    <x v="1"/>
    <s v="45-64"/>
    <x v="0"/>
    <s v="F"/>
    <s v="V01-Y98"/>
    <n v="13"/>
    <x v="6"/>
  </r>
  <r>
    <x v="1"/>
    <s v="45-64"/>
    <x v="0"/>
    <s v="M"/>
    <s v="A00-B99"/>
    <n v="7"/>
    <x v="0"/>
  </r>
  <r>
    <x v="1"/>
    <s v="45-64"/>
    <x v="0"/>
    <s v="M"/>
    <s v="C00-D48"/>
    <n v="113"/>
    <x v="1"/>
  </r>
  <r>
    <x v="1"/>
    <s v="45-64"/>
    <x v="0"/>
    <s v="M"/>
    <s v="E00-E90"/>
    <n v="9"/>
    <x v="2"/>
  </r>
  <r>
    <x v="1"/>
    <s v="45-64"/>
    <x v="0"/>
    <s v="M"/>
    <s v="F00-F99"/>
    <n v="4"/>
    <x v="10"/>
  </r>
  <r>
    <x v="1"/>
    <s v="45-64"/>
    <x v="0"/>
    <s v="M"/>
    <s v="G00-G99"/>
    <n v="8"/>
    <x v="3"/>
  </r>
  <r>
    <x v="1"/>
    <s v="45-64"/>
    <x v="0"/>
    <s v="M"/>
    <s v="I00-I99"/>
    <n v="61"/>
    <x v="8"/>
  </r>
  <r>
    <x v="1"/>
    <s v="45-64"/>
    <x v="0"/>
    <s v="M"/>
    <s v="J00-J99"/>
    <n v="19"/>
    <x v="4"/>
  </r>
  <r>
    <x v="1"/>
    <s v="45-64"/>
    <x v="0"/>
    <s v="M"/>
    <s v="K00-K93"/>
    <n v="26"/>
    <x v="9"/>
  </r>
  <r>
    <x v="1"/>
    <s v="45-64"/>
    <x v="0"/>
    <s v="M"/>
    <s v="M00-M99"/>
    <n v="1"/>
    <x v="5"/>
  </r>
  <r>
    <x v="1"/>
    <s v="45-64"/>
    <x v="0"/>
    <s v="M"/>
    <s v="N00-N99"/>
    <n v="3"/>
    <x v="11"/>
  </r>
  <r>
    <x v="1"/>
    <s v="45-64"/>
    <x v="0"/>
    <s v="M"/>
    <s v="R00-R99"/>
    <n v="16"/>
    <x v="5"/>
  </r>
  <r>
    <x v="1"/>
    <s v="45-64"/>
    <x v="0"/>
    <s v="M"/>
    <s v="V01-Y98"/>
    <n v="38"/>
    <x v="6"/>
  </r>
  <r>
    <x v="1"/>
    <s v="65-74"/>
    <x v="1"/>
    <s v="F"/>
    <s v="A00-B99"/>
    <n v="1"/>
    <x v="0"/>
  </r>
  <r>
    <x v="1"/>
    <s v="65-74"/>
    <x v="1"/>
    <s v="F"/>
    <s v="C00-D48"/>
    <n v="73"/>
    <x v="1"/>
  </r>
  <r>
    <x v="1"/>
    <s v="65-74"/>
    <x v="1"/>
    <s v="F"/>
    <s v="D50-D89"/>
    <n v="3"/>
    <x v="5"/>
  </r>
  <r>
    <x v="1"/>
    <s v="65-74"/>
    <x v="1"/>
    <s v="F"/>
    <s v="E00-E90"/>
    <n v="9"/>
    <x v="2"/>
  </r>
  <r>
    <x v="1"/>
    <s v="65-74"/>
    <x v="1"/>
    <s v="F"/>
    <s v="F00-F99"/>
    <n v="3"/>
    <x v="10"/>
  </r>
  <r>
    <x v="1"/>
    <s v="65-74"/>
    <x v="1"/>
    <s v="F"/>
    <s v="G00-G99"/>
    <n v="9"/>
    <x v="3"/>
  </r>
  <r>
    <x v="1"/>
    <s v="65-74"/>
    <x v="1"/>
    <s v="F"/>
    <s v="I00-I99"/>
    <n v="28"/>
    <x v="8"/>
  </r>
  <r>
    <x v="1"/>
    <s v="65-74"/>
    <x v="1"/>
    <s v="F"/>
    <s v="J00-J99"/>
    <n v="15"/>
    <x v="4"/>
  </r>
  <r>
    <x v="1"/>
    <s v="65-74"/>
    <x v="1"/>
    <s v="F"/>
    <s v="K00-K93"/>
    <n v="1"/>
    <x v="9"/>
  </r>
  <r>
    <x v="1"/>
    <s v="65-74"/>
    <x v="1"/>
    <s v="F"/>
    <s v="L00-L99"/>
    <n v="1"/>
    <x v="5"/>
  </r>
  <r>
    <x v="1"/>
    <s v="65-74"/>
    <x v="1"/>
    <s v="F"/>
    <s v="M00-M99"/>
    <n v="1"/>
    <x v="5"/>
  </r>
  <r>
    <x v="1"/>
    <s v="65-74"/>
    <x v="1"/>
    <s v="F"/>
    <s v="N00-N99"/>
    <n v="6"/>
    <x v="11"/>
  </r>
  <r>
    <x v="1"/>
    <s v="65-74"/>
    <x v="1"/>
    <s v="F"/>
    <s v="R00-R99"/>
    <n v="13"/>
    <x v="5"/>
  </r>
  <r>
    <x v="1"/>
    <s v="65-74"/>
    <x v="1"/>
    <s v="F"/>
    <s v="V01-Y98"/>
    <n v="8"/>
    <x v="6"/>
  </r>
  <r>
    <x v="1"/>
    <s v="65-74"/>
    <x v="1"/>
    <s v="M"/>
    <s v="A00-B99"/>
    <n v="2"/>
    <x v="0"/>
  </r>
  <r>
    <x v="1"/>
    <s v="65-74"/>
    <x v="1"/>
    <s v="M"/>
    <s v="C00-D48"/>
    <n v="110"/>
    <x v="1"/>
  </r>
  <r>
    <x v="1"/>
    <s v="65-74"/>
    <x v="1"/>
    <s v="M"/>
    <s v="E00-E90"/>
    <n v="8"/>
    <x v="2"/>
  </r>
  <r>
    <x v="1"/>
    <s v="65-74"/>
    <x v="1"/>
    <s v="M"/>
    <s v="F00-F99"/>
    <n v="4"/>
    <x v="10"/>
  </r>
  <r>
    <x v="1"/>
    <s v="65-74"/>
    <x v="1"/>
    <s v="M"/>
    <s v="G00-G99"/>
    <n v="11"/>
    <x v="3"/>
  </r>
  <r>
    <x v="1"/>
    <s v="65-74"/>
    <x v="1"/>
    <s v="M"/>
    <s v="I00-I99"/>
    <n v="62"/>
    <x v="8"/>
  </r>
  <r>
    <x v="1"/>
    <s v="65-74"/>
    <x v="1"/>
    <s v="M"/>
    <s v="J00-J99"/>
    <n v="31"/>
    <x v="4"/>
  </r>
  <r>
    <x v="1"/>
    <s v="65-74"/>
    <x v="1"/>
    <s v="M"/>
    <s v="K00-K93"/>
    <n v="8"/>
    <x v="9"/>
  </r>
  <r>
    <x v="1"/>
    <s v="65-74"/>
    <x v="1"/>
    <s v="M"/>
    <s v="M00-M99"/>
    <n v="1"/>
    <x v="5"/>
  </r>
  <r>
    <x v="1"/>
    <s v="65-74"/>
    <x v="1"/>
    <s v="M"/>
    <s v="N00-N99"/>
    <n v="4"/>
    <x v="11"/>
  </r>
  <r>
    <x v="1"/>
    <s v="65-74"/>
    <x v="1"/>
    <s v="M"/>
    <s v="Q00-Q99"/>
    <n v="1"/>
    <x v="5"/>
  </r>
  <r>
    <x v="1"/>
    <s v="65-74"/>
    <x v="1"/>
    <s v="M"/>
    <s v="R00-R99"/>
    <n v="8"/>
    <x v="5"/>
  </r>
  <r>
    <x v="1"/>
    <s v="65-74"/>
    <x v="1"/>
    <s v="M"/>
    <s v="V01-Y98"/>
    <n v="13"/>
    <x v="6"/>
  </r>
  <r>
    <x v="1"/>
    <s v="75-84"/>
    <x v="1"/>
    <s v="F"/>
    <s v="A00-B99"/>
    <n v="19"/>
    <x v="0"/>
  </r>
  <r>
    <x v="1"/>
    <s v="75-84"/>
    <x v="1"/>
    <s v="F"/>
    <s v="C00-D48"/>
    <n v="133"/>
    <x v="1"/>
  </r>
  <r>
    <x v="1"/>
    <s v="75-84"/>
    <x v="1"/>
    <s v="F"/>
    <s v="D50-D89"/>
    <n v="2"/>
    <x v="5"/>
  </r>
  <r>
    <x v="1"/>
    <s v="75-84"/>
    <x v="1"/>
    <s v="F"/>
    <s v="E00-E90"/>
    <n v="19"/>
    <x v="2"/>
  </r>
  <r>
    <x v="1"/>
    <s v="75-84"/>
    <x v="1"/>
    <s v="F"/>
    <s v="F00-F99"/>
    <n v="15"/>
    <x v="10"/>
  </r>
  <r>
    <x v="1"/>
    <s v="75-84"/>
    <x v="1"/>
    <s v="F"/>
    <s v="G00-G99"/>
    <n v="41"/>
    <x v="3"/>
  </r>
  <r>
    <x v="1"/>
    <s v="75-84"/>
    <x v="1"/>
    <s v="F"/>
    <s v="H00-H59"/>
    <n v="1"/>
    <x v="5"/>
  </r>
  <r>
    <x v="1"/>
    <s v="75-84"/>
    <x v="1"/>
    <s v="F"/>
    <s v="I00-I99"/>
    <n v="141"/>
    <x v="8"/>
  </r>
  <r>
    <x v="1"/>
    <s v="75-84"/>
    <x v="1"/>
    <s v="F"/>
    <s v="J00-J99"/>
    <n v="52"/>
    <x v="4"/>
  </r>
  <r>
    <x v="1"/>
    <s v="75-84"/>
    <x v="1"/>
    <s v="F"/>
    <s v="K00-K93"/>
    <n v="13"/>
    <x v="9"/>
  </r>
  <r>
    <x v="1"/>
    <s v="75-84"/>
    <x v="1"/>
    <s v="F"/>
    <s v="L00-L99"/>
    <n v="3"/>
    <x v="5"/>
  </r>
  <r>
    <x v="1"/>
    <s v="75-84"/>
    <x v="1"/>
    <s v="F"/>
    <s v="M00-M99"/>
    <n v="5"/>
    <x v="5"/>
  </r>
  <r>
    <x v="1"/>
    <s v="75-84"/>
    <x v="1"/>
    <s v="F"/>
    <s v="N00-N99"/>
    <n v="21"/>
    <x v="11"/>
  </r>
  <r>
    <x v="1"/>
    <s v="75-84"/>
    <x v="1"/>
    <s v="F"/>
    <s v="R00-R99"/>
    <n v="11"/>
    <x v="5"/>
  </r>
  <r>
    <x v="1"/>
    <s v="75-84"/>
    <x v="1"/>
    <s v="F"/>
    <s v="V01-Y98"/>
    <n v="16"/>
    <x v="6"/>
  </r>
  <r>
    <x v="1"/>
    <s v="75-84"/>
    <x v="1"/>
    <s v="M"/>
    <s v="A00-B99"/>
    <n v="12"/>
    <x v="0"/>
  </r>
  <r>
    <x v="1"/>
    <s v="75-84"/>
    <x v="1"/>
    <s v="M"/>
    <s v="C00-D48"/>
    <n v="122"/>
    <x v="1"/>
  </r>
  <r>
    <x v="1"/>
    <s v="75-84"/>
    <x v="1"/>
    <s v="M"/>
    <s v="D50-D89"/>
    <n v="3"/>
    <x v="5"/>
  </r>
  <r>
    <x v="1"/>
    <s v="75-84"/>
    <x v="1"/>
    <s v="M"/>
    <s v="E00-E90"/>
    <n v="10"/>
    <x v="2"/>
  </r>
  <r>
    <x v="1"/>
    <s v="75-84"/>
    <x v="1"/>
    <s v="M"/>
    <s v="F00-F99"/>
    <n v="11"/>
    <x v="10"/>
  </r>
  <r>
    <x v="1"/>
    <s v="75-84"/>
    <x v="1"/>
    <s v="M"/>
    <s v="G00-G99"/>
    <n v="31"/>
    <x v="3"/>
  </r>
  <r>
    <x v="1"/>
    <s v="75-84"/>
    <x v="1"/>
    <s v="M"/>
    <s v="I00-I99"/>
    <n v="147"/>
    <x v="8"/>
  </r>
  <r>
    <x v="1"/>
    <s v="75-84"/>
    <x v="1"/>
    <s v="M"/>
    <s v="J00-J99"/>
    <n v="64"/>
    <x v="4"/>
  </r>
  <r>
    <x v="1"/>
    <s v="75-84"/>
    <x v="1"/>
    <s v="M"/>
    <s v="K00-K93"/>
    <n v="12"/>
    <x v="9"/>
  </r>
  <r>
    <x v="1"/>
    <s v="75-84"/>
    <x v="1"/>
    <s v="M"/>
    <s v="L00-L99"/>
    <n v="3"/>
    <x v="5"/>
  </r>
  <r>
    <x v="1"/>
    <s v="75-84"/>
    <x v="1"/>
    <s v="M"/>
    <s v="M00-M99"/>
    <n v="4"/>
    <x v="5"/>
  </r>
  <r>
    <x v="1"/>
    <s v="75-84"/>
    <x v="1"/>
    <s v="M"/>
    <s v="N00-N99"/>
    <n v="15"/>
    <x v="11"/>
  </r>
  <r>
    <x v="1"/>
    <s v="75-84"/>
    <x v="1"/>
    <s v="M"/>
    <s v="R00-R99"/>
    <n v="17"/>
    <x v="5"/>
  </r>
  <r>
    <x v="1"/>
    <s v="75-84"/>
    <x v="1"/>
    <s v="M"/>
    <s v="V01-Y98"/>
    <n v="27"/>
    <x v="6"/>
  </r>
  <r>
    <x v="1"/>
    <s v="85+"/>
    <x v="1"/>
    <s v="F"/>
    <s v="A00-B99"/>
    <n v="29"/>
    <x v="0"/>
  </r>
  <r>
    <x v="1"/>
    <s v="85+"/>
    <x v="1"/>
    <s v="F"/>
    <s v="C00-D48"/>
    <n v="81"/>
    <x v="1"/>
  </r>
  <r>
    <x v="1"/>
    <s v="85+"/>
    <x v="1"/>
    <s v="F"/>
    <s v="D50-D89"/>
    <n v="4"/>
    <x v="5"/>
  </r>
  <r>
    <x v="1"/>
    <s v="85+"/>
    <x v="1"/>
    <s v="F"/>
    <s v="E00-E90"/>
    <n v="29"/>
    <x v="2"/>
  </r>
  <r>
    <x v="1"/>
    <s v="85+"/>
    <x v="1"/>
    <s v="F"/>
    <s v="F00-F99"/>
    <n v="36"/>
    <x v="10"/>
  </r>
  <r>
    <x v="1"/>
    <s v="85+"/>
    <x v="1"/>
    <s v="F"/>
    <s v="G00-G99"/>
    <n v="51"/>
    <x v="3"/>
  </r>
  <r>
    <x v="1"/>
    <s v="85+"/>
    <x v="1"/>
    <s v="F"/>
    <s v="I00-I99"/>
    <n v="234"/>
    <x v="8"/>
  </r>
  <r>
    <x v="1"/>
    <s v="85+"/>
    <x v="1"/>
    <s v="F"/>
    <s v="J00-J99"/>
    <n v="58"/>
    <x v="4"/>
  </r>
  <r>
    <x v="1"/>
    <s v="85+"/>
    <x v="1"/>
    <s v="F"/>
    <s v="K00-K93"/>
    <n v="33"/>
    <x v="9"/>
  </r>
  <r>
    <x v="1"/>
    <s v="85+"/>
    <x v="1"/>
    <s v="F"/>
    <s v="L00-L99"/>
    <n v="3"/>
    <x v="5"/>
  </r>
  <r>
    <x v="1"/>
    <s v="85+"/>
    <x v="1"/>
    <s v="F"/>
    <s v="M00-M99"/>
    <n v="5"/>
    <x v="5"/>
  </r>
  <r>
    <x v="1"/>
    <s v="85+"/>
    <x v="1"/>
    <s v="F"/>
    <s v="N00-N99"/>
    <n v="19"/>
    <x v="11"/>
  </r>
  <r>
    <x v="1"/>
    <s v="85+"/>
    <x v="1"/>
    <s v="F"/>
    <s v="R00-R99"/>
    <n v="38"/>
    <x v="5"/>
  </r>
  <r>
    <x v="1"/>
    <s v="85+"/>
    <x v="1"/>
    <s v="F"/>
    <s v="V01-Y98"/>
    <n v="39"/>
    <x v="6"/>
  </r>
  <r>
    <x v="1"/>
    <s v="85+"/>
    <x v="1"/>
    <s v="M"/>
    <s v="A00-B99"/>
    <n v="6"/>
    <x v="0"/>
  </r>
  <r>
    <x v="1"/>
    <s v="85+"/>
    <x v="1"/>
    <s v="M"/>
    <s v="C00-D48"/>
    <n v="58"/>
    <x v="1"/>
  </r>
  <r>
    <x v="1"/>
    <s v="85+"/>
    <x v="1"/>
    <s v="M"/>
    <s v="D50-D89"/>
    <n v="1"/>
    <x v="5"/>
  </r>
  <r>
    <x v="1"/>
    <s v="85+"/>
    <x v="1"/>
    <s v="M"/>
    <s v="E00-E90"/>
    <n v="13"/>
    <x v="2"/>
  </r>
  <r>
    <x v="1"/>
    <s v="85+"/>
    <x v="1"/>
    <s v="M"/>
    <s v="F00-F99"/>
    <n v="11"/>
    <x v="10"/>
  </r>
  <r>
    <x v="1"/>
    <s v="85+"/>
    <x v="1"/>
    <s v="M"/>
    <s v="G00-G99"/>
    <n v="14"/>
    <x v="3"/>
  </r>
  <r>
    <x v="1"/>
    <s v="85+"/>
    <x v="1"/>
    <s v="M"/>
    <s v="I00-I99"/>
    <n v="91"/>
    <x v="8"/>
  </r>
  <r>
    <x v="1"/>
    <s v="85+"/>
    <x v="1"/>
    <s v="M"/>
    <s v="J00-J99"/>
    <n v="45"/>
    <x v="4"/>
  </r>
  <r>
    <x v="1"/>
    <s v="85+"/>
    <x v="1"/>
    <s v="M"/>
    <s v="K00-K93"/>
    <n v="16"/>
    <x v="9"/>
  </r>
  <r>
    <x v="1"/>
    <s v="85+"/>
    <x v="1"/>
    <s v="M"/>
    <s v="L00-L99"/>
    <n v="2"/>
    <x v="5"/>
  </r>
  <r>
    <x v="1"/>
    <s v="85+"/>
    <x v="1"/>
    <s v="M"/>
    <s v="M00-M99"/>
    <n v="2"/>
    <x v="5"/>
  </r>
  <r>
    <x v="1"/>
    <s v="85+"/>
    <x v="1"/>
    <s v="M"/>
    <s v="N00-N99"/>
    <n v="6"/>
    <x v="11"/>
  </r>
  <r>
    <x v="1"/>
    <s v="85+"/>
    <x v="1"/>
    <s v="M"/>
    <s v="R00-R99"/>
    <n v="12"/>
    <x v="5"/>
  </r>
  <r>
    <x v="1"/>
    <s v="85+"/>
    <x v="1"/>
    <s v="M"/>
    <s v="V01-Y98"/>
    <n v="16"/>
    <x v="6"/>
  </r>
  <r>
    <x v="2"/>
    <s v="0-24"/>
    <x v="0"/>
    <s v="F"/>
    <s v="C00-D48"/>
    <n v="1"/>
    <x v="1"/>
  </r>
  <r>
    <x v="2"/>
    <s v="0-24"/>
    <x v="0"/>
    <s v="F"/>
    <s v="D50-D89"/>
    <n v="1"/>
    <x v="5"/>
  </r>
  <r>
    <x v="2"/>
    <s v="0-24"/>
    <x v="0"/>
    <s v="F"/>
    <s v="P00-P96"/>
    <n v="3"/>
    <x v="5"/>
  </r>
  <r>
    <x v="2"/>
    <s v="0-24"/>
    <x v="0"/>
    <s v="F"/>
    <s v="Q00-Q99"/>
    <n v="3"/>
    <x v="5"/>
  </r>
  <r>
    <x v="2"/>
    <s v="0-24"/>
    <x v="0"/>
    <s v="F"/>
    <s v="R00-R99"/>
    <n v="2"/>
    <x v="5"/>
  </r>
  <r>
    <x v="2"/>
    <s v="0-24"/>
    <x v="0"/>
    <s v="F"/>
    <s v="V01-Y98"/>
    <n v="3"/>
    <x v="6"/>
  </r>
  <r>
    <x v="2"/>
    <s v="0-24"/>
    <x v="0"/>
    <s v="M"/>
    <s v="C00-D48"/>
    <n v="1"/>
    <x v="1"/>
  </r>
  <r>
    <x v="2"/>
    <s v="0-24"/>
    <x v="0"/>
    <s v="M"/>
    <s v="P00-P96"/>
    <n v="3"/>
    <x v="5"/>
  </r>
  <r>
    <x v="2"/>
    <s v="0-24"/>
    <x v="0"/>
    <s v="M"/>
    <s v="Q00-Q99"/>
    <n v="1"/>
    <x v="5"/>
  </r>
  <r>
    <x v="2"/>
    <s v="0-24"/>
    <x v="0"/>
    <s v="M"/>
    <s v="R00-R99"/>
    <n v="1"/>
    <x v="5"/>
  </r>
  <r>
    <x v="2"/>
    <s v="0-24"/>
    <x v="0"/>
    <s v="M"/>
    <s v="V01-Y98"/>
    <n v="11"/>
    <x v="6"/>
  </r>
  <r>
    <x v="2"/>
    <s v="25-44"/>
    <x v="0"/>
    <s v="F"/>
    <s v="C00-D48"/>
    <n v="5"/>
    <x v="1"/>
  </r>
  <r>
    <x v="2"/>
    <s v="25-44"/>
    <x v="0"/>
    <s v="F"/>
    <s v="D50-D89"/>
    <n v="1"/>
    <x v="5"/>
  </r>
  <r>
    <x v="2"/>
    <s v="25-44"/>
    <x v="0"/>
    <s v="F"/>
    <s v="E00-E90"/>
    <n v="1"/>
    <x v="2"/>
  </r>
  <r>
    <x v="2"/>
    <s v="25-44"/>
    <x v="0"/>
    <s v="F"/>
    <s v="F00-F99"/>
    <n v="1"/>
    <x v="10"/>
  </r>
  <r>
    <x v="2"/>
    <s v="25-44"/>
    <x v="0"/>
    <s v="F"/>
    <s v="G00-G99"/>
    <n v="1"/>
    <x v="3"/>
  </r>
  <r>
    <x v="2"/>
    <s v="25-44"/>
    <x v="0"/>
    <s v="F"/>
    <s v="I00-I99"/>
    <n v="8"/>
    <x v="8"/>
  </r>
  <r>
    <x v="2"/>
    <s v="25-44"/>
    <x v="0"/>
    <s v="F"/>
    <s v="J00-J99"/>
    <n v="1"/>
    <x v="4"/>
  </r>
  <r>
    <x v="2"/>
    <s v="25-44"/>
    <x v="0"/>
    <s v="F"/>
    <s v="K00-K93"/>
    <n v="2"/>
    <x v="9"/>
  </r>
  <r>
    <x v="2"/>
    <s v="25-44"/>
    <x v="0"/>
    <s v="F"/>
    <s v="R00-R99"/>
    <n v="1"/>
    <x v="5"/>
  </r>
  <r>
    <x v="2"/>
    <s v="25-44"/>
    <x v="0"/>
    <s v="F"/>
    <s v="V01-Y98"/>
    <n v="7"/>
    <x v="6"/>
  </r>
  <r>
    <x v="2"/>
    <s v="25-44"/>
    <x v="0"/>
    <s v="M"/>
    <s v="A00-B99"/>
    <n v="1"/>
    <x v="0"/>
  </r>
  <r>
    <x v="2"/>
    <s v="25-44"/>
    <x v="0"/>
    <s v="M"/>
    <s v="C00-D48"/>
    <n v="14"/>
    <x v="1"/>
  </r>
  <r>
    <x v="2"/>
    <s v="25-44"/>
    <x v="0"/>
    <s v="M"/>
    <s v="E00-E90"/>
    <n v="1"/>
    <x v="2"/>
  </r>
  <r>
    <x v="2"/>
    <s v="25-44"/>
    <x v="0"/>
    <s v="M"/>
    <s v="F00-F99"/>
    <n v="3"/>
    <x v="10"/>
  </r>
  <r>
    <x v="2"/>
    <s v="25-44"/>
    <x v="0"/>
    <s v="M"/>
    <s v="G00-G99"/>
    <n v="2"/>
    <x v="3"/>
  </r>
  <r>
    <x v="2"/>
    <s v="25-44"/>
    <x v="0"/>
    <s v="M"/>
    <s v="I00-I99"/>
    <n v="6"/>
    <x v="8"/>
  </r>
  <r>
    <x v="2"/>
    <s v="25-44"/>
    <x v="0"/>
    <s v="M"/>
    <s v="J00-J99"/>
    <n v="2"/>
    <x v="4"/>
  </r>
  <r>
    <x v="2"/>
    <s v="25-44"/>
    <x v="0"/>
    <s v="M"/>
    <s v="K00-K93"/>
    <n v="2"/>
    <x v="9"/>
  </r>
  <r>
    <x v="2"/>
    <s v="25-44"/>
    <x v="0"/>
    <s v="M"/>
    <s v="R00-R99"/>
    <n v="4"/>
    <x v="5"/>
  </r>
  <r>
    <x v="2"/>
    <s v="25-44"/>
    <x v="0"/>
    <s v="M"/>
    <s v="V01-Y98"/>
    <n v="20"/>
    <x v="6"/>
  </r>
  <r>
    <x v="2"/>
    <s v="45-64"/>
    <x v="0"/>
    <s v="F"/>
    <s v="A00-B99"/>
    <n v="2"/>
    <x v="0"/>
  </r>
  <r>
    <x v="2"/>
    <s v="45-64"/>
    <x v="0"/>
    <s v="F"/>
    <s v="C00-D48"/>
    <n v="90"/>
    <x v="1"/>
  </r>
  <r>
    <x v="2"/>
    <s v="45-64"/>
    <x v="0"/>
    <s v="F"/>
    <s v="D50-D89"/>
    <n v="1"/>
    <x v="5"/>
  </r>
  <r>
    <x v="2"/>
    <s v="45-64"/>
    <x v="0"/>
    <s v="F"/>
    <s v="E00-E90"/>
    <n v="4"/>
    <x v="2"/>
  </r>
  <r>
    <x v="2"/>
    <s v="45-64"/>
    <x v="0"/>
    <s v="F"/>
    <s v="F00-F99"/>
    <n v="2"/>
    <x v="10"/>
  </r>
  <r>
    <x v="2"/>
    <s v="45-64"/>
    <x v="0"/>
    <s v="F"/>
    <s v="G00-G99"/>
    <n v="6"/>
    <x v="3"/>
  </r>
  <r>
    <x v="2"/>
    <s v="45-64"/>
    <x v="0"/>
    <s v="F"/>
    <s v="I00-I99"/>
    <n v="32"/>
    <x v="8"/>
  </r>
  <r>
    <x v="2"/>
    <s v="45-64"/>
    <x v="0"/>
    <s v="F"/>
    <s v="J00-J99"/>
    <n v="14"/>
    <x v="4"/>
  </r>
  <r>
    <x v="2"/>
    <s v="45-64"/>
    <x v="0"/>
    <s v="F"/>
    <s v="K00-K93"/>
    <n v="13"/>
    <x v="9"/>
  </r>
  <r>
    <x v="2"/>
    <s v="45-64"/>
    <x v="0"/>
    <s v="F"/>
    <s v="N00-N99"/>
    <n v="2"/>
    <x v="11"/>
  </r>
  <r>
    <x v="2"/>
    <s v="45-64"/>
    <x v="0"/>
    <s v="F"/>
    <s v="Q00-Q99"/>
    <n v="1"/>
    <x v="5"/>
  </r>
  <r>
    <x v="2"/>
    <s v="45-64"/>
    <x v="0"/>
    <s v="F"/>
    <s v="R00-R99"/>
    <n v="10"/>
    <x v="5"/>
  </r>
  <r>
    <x v="2"/>
    <s v="45-64"/>
    <x v="0"/>
    <s v="F"/>
    <s v="V01-Y98"/>
    <n v="16"/>
    <x v="6"/>
  </r>
  <r>
    <x v="2"/>
    <s v="45-64"/>
    <x v="0"/>
    <s v="M"/>
    <s v="A00-B99"/>
    <n v="7"/>
    <x v="0"/>
  </r>
  <r>
    <x v="2"/>
    <s v="45-64"/>
    <x v="0"/>
    <s v="M"/>
    <s v="C00-D48"/>
    <n v="111"/>
    <x v="1"/>
  </r>
  <r>
    <x v="2"/>
    <s v="45-64"/>
    <x v="0"/>
    <s v="M"/>
    <s v="D50-D89"/>
    <n v="1"/>
    <x v="5"/>
  </r>
  <r>
    <x v="2"/>
    <s v="45-64"/>
    <x v="0"/>
    <s v="M"/>
    <s v="E00-E90"/>
    <n v="1"/>
    <x v="2"/>
  </r>
  <r>
    <x v="2"/>
    <s v="45-64"/>
    <x v="0"/>
    <s v="M"/>
    <s v="F00-F99"/>
    <n v="7"/>
    <x v="10"/>
  </r>
  <r>
    <x v="2"/>
    <s v="45-64"/>
    <x v="0"/>
    <s v="M"/>
    <s v="G00-G99"/>
    <n v="4"/>
    <x v="3"/>
  </r>
  <r>
    <x v="2"/>
    <s v="45-64"/>
    <x v="0"/>
    <s v="M"/>
    <s v="I00-I99"/>
    <n v="76"/>
    <x v="8"/>
  </r>
  <r>
    <x v="2"/>
    <s v="45-64"/>
    <x v="0"/>
    <s v="M"/>
    <s v="J00-J99"/>
    <n v="32"/>
    <x v="4"/>
  </r>
  <r>
    <x v="2"/>
    <s v="45-64"/>
    <x v="0"/>
    <s v="M"/>
    <s v="K00-K93"/>
    <n v="33"/>
    <x v="9"/>
  </r>
  <r>
    <x v="2"/>
    <s v="45-64"/>
    <x v="0"/>
    <s v="M"/>
    <s v="N00-N99"/>
    <n v="2"/>
    <x v="11"/>
  </r>
  <r>
    <x v="2"/>
    <s v="45-64"/>
    <x v="0"/>
    <s v="M"/>
    <s v="Q00-Q99"/>
    <n v="2"/>
    <x v="5"/>
  </r>
  <r>
    <x v="2"/>
    <s v="45-64"/>
    <x v="0"/>
    <s v="M"/>
    <s v="R00-R99"/>
    <n v="22"/>
    <x v="5"/>
  </r>
  <r>
    <x v="2"/>
    <s v="45-64"/>
    <x v="0"/>
    <s v="M"/>
    <s v="V01-Y98"/>
    <n v="38"/>
    <x v="6"/>
  </r>
  <r>
    <x v="2"/>
    <s v="65-74"/>
    <x v="1"/>
    <s v="F"/>
    <s v="A00-B99"/>
    <n v="4"/>
    <x v="0"/>
  </r>
  <r>
    <x v="2"/>
    <s v="65-74"/>
    <x v="1"/>
    <s v="F"/>
    <s v="C00-D48"/>
    <n v="64"/>
    <x v="1"/>
  </r>
  <r>
    <x v="2"/>
    <s v="65-74"/>
    <x v="1"/>
    <s v="F"/>
    <s v="E00-E90"/>
    <n v="5"/>
    <x v="2"/>
  </r>
  <r>
    <x v="2"/>
    <s v="65-74"/>
    <x v="1"/>
    <s v="F"/>
    <s v="F00-F99"/>
    <n v="6"/>
    <x v="10"/>
  </r>
  <r>
    <x v="2"/>
    <s v="65-74"/>
    <x v="1"/>
    <s v="F"/>
    <s v="G00-G99"/>
    <n v="9"/>
    <x v="3"/>
  </r>
  <r>
    <x v="2"/>
    <s v="65-74"/>
    <x v="1"/>
    <s v="F"/>
    <s v="I00-I99"/>
    <n v="30"/>
    <x v="8"/>
  </r>
  <r>
    <x v="2"/>
    <s v="65-74"/>
    <x v="1"/>
    <s v="F"/>
    <s v="J00-J99"/>
    <n v="19"/>
    <x v="4"/>
  </r>
  <r>
    <x v="2"/>
    <s v="65-74"/>
    <x v="1"/>
    <s v="F"/>
    <s v="K00-K93"/>
    <n v="9"/>
    <x v="9"/>
  </r>
  <r>
    <x v="2"/>
    <s v="65-74"/>
    <x v="1"/>
    <s v="F"/>
    <s v="M00-M99"/>
    <n v="3"/>
    <x v="5"/>
  </r>
  <r>
    <x v="2"/>
    <s v="65-74"/>
    <x v="1"/>
    <s v="F"/>
    <s v="N00-N99"/>
    <n v="3"/>
    <x v="11"/>
  </r>
  <r>
    <x v="2"/>
    <s v="65-74"/>
    <x v="1"/>
    <s v="F"/>
    <s v="R00-R99"/>
    <n v="6"/>
    <x v="5"/>
  </r>
  <r>
    <x v="2"/>
    <s v="65-74"/>
    <x v="1"/>
    <s v="F"/>
    <s v="V01-Y98"/>
    <n v="7"/>
    <x v="6"/>
  </r>
  <r>
    <x v="2"/>
    <s v="65-74"/>
    <x v="1"/>
    <s v="M"/>
    <s v="A00-B99"/>
    <n v="7"/>
    <x v="0"/>
  </r>
  <r>
    <x v="2"/>
    <s v="65-74"/>
    <x v="1"/>
    <s v="M"/>
    <s v="C00-D48"/>
    <n v="104"/>
    <x v="1"/>
  </r>
  <r>
    <x v="2"/>
    <s v="65-74"/>
    <x v="1"/>
    <s v="M"/>
    <s v="E00-E90"/>
    <n v="3"/>
    <x v="2"/>
  </r>
  <r>
    <x v="2"/>
    <s v="65-74"/>
    <x v="1"/>
    <s v="M"/>
    <s v="F00-F99"/>
    <n v="4"/>
    <x v="10"/>
  </r>
  <r>
    <x v="2"/>
    <s v="65-74"/>
    <x v="1"/>
    <s v="M"/>
    <s v="G00-G99"/>
    <n v="8"/>
    <x v="3"/>
  </r>
  <r>
    <x v="2"/>
    <s v="65-74"/>
    <x v="1"/>
    <s v="M"/>
    <s v="I00-I99"/>
    <n v="61"/>
    <x v="8"/>
  </r>
  <r>
    <x v="2"/>
    <s v="65-74"/>
    <x v="1"/>
    <s v="M"/>
    <s v="J00-J99"/>
    <n v="20"/>
    <x v="4"/>
  </r>
  <r>
    <x v="2"/>
    <s v="65-74"/>
    <x v="1"/>
    <s v="M"/>
    <s v="K00-K93"/>
    <n v="16"/>
    <x v="9"/>
  </r>
  <r>
    <x v="2"/>
    <s v="65-74"/>
    <x v="1"/>
    <s v="M"/>
    <s v="M00-M99"/>
    <n v="2"/>
    <x v="5"/>
  </r>
  <r>
    <x v="2"/>
    <s v="65-74"/>
    <x v="1"/>
    <s v="M"/>
    <s v="N00-N99"/>
    <n v="4"/>
    <x v="11"/>
  </r>
  <r>
    <x v="2"/>
    <s v="65-74"/>
    <x v="1"/>
    <s v="M"/>
    <s v="R00-R99"/>
    <n v="15"/>
    <x v="5"/>
  </r>
  <r>
    <x v="2"/>
    <s v="65-74"/>
    <x v="1"/>
    <s v="M"/>
    <s v="V01-Y98"/>
    <n v="11"/>
    <x v="6"/>
  </r>
  <r>
    <x v="2"/>
    <s v="75-84"/>
    <x v="1"/>
    <s v="F"/>
    <s v="A00-B99"/>
    <n v="15"/>
    <x v="0"/>
  </r>
  <r>
    <x v="2"/>
    <s v="75-84"/>
    <x v="1"/>
    <s v="F"/>
    <s v="C00-D48"/>
    <n v="98"/>
    <x v="1"/>
  </r>
  <r>
    <x v="2"/>
    <s v="75-84"/>
    <x v="1"/>
    <s v="F"/>
    <s v="D50-D89"/>
    <n v="6"/>
    <x v="5"/>
  </r>
  <r>
    <x v="2"/>
    <s v="75-84"/>
    <x v="1"/>
    <s v="F"/>
    <s v="E00-E90"/>
    <n v="21"/>
    <x v="2"/>
  </r>
  <r>
    <x v="2"/>
    <s v="75-84"/>
    <x v="1"/>
    <s v="F"/>
    <s v="F00-F99"/>
    <n v="13"/>
    <x v="10"/>
  </r>
  <r>
    <x v="2"/>
    <s v="75-84"/>
    <x v="1"/>
    <s v="F"/>
    <s v="G00-G99"/>
    <n v="27"/>
    <x v="3"/>
  </r>
  <r>
    <x v="2"/>
    <s v="75-84"/>
    <x v="1"/>
    <s v="F"/>
    <s v="I00-I99"/>
    <n v="152"/>
    <x v="8"/>
  </r>
  <r>
    <x v="2"/>
    <s v="75-84"/>
    <x v="1"/>
    <s v="F"/>
    <s v="J00-J99"/>
    <n v="32"/>
    <x v="4"/>
  </r>
  <r>
    <x v="2"/>
    <s v="75-84"/>
    <x v="1"/>
    <s v="F"/>
    <s v="K00-K93"/>
    <n v="18"/>
    <x v="9"/>
  </r>
  <r>
    <x v="2"/>
    <s v="75-84"/>
    <x v="1"/>
    <s v="F"/>
    <s v="L00-L99"/>
    <n v="2"/>
    <x v="5"/>
  </r>
  <r>
    <x v="2"/>
    <s v="75-84"/>
    <x v="1"/>
    <s v="F"/>
    <s v="M00-M99"/>
    <n v="3"/>
    <x v="5"/>
  </r>
  <r>
    <x v="2"/>
    <s v="75-84"/>
    <x v="1"/>
    <s v="F"/>
    <s v="N00-N99"/>
    <n v="15"/>
    <x v="11"/>
  </r>
  <r>
    <x v="2"/>
    <s v="75-84"/>
    <x v="1"/>
    <s v="F"/>
    <s v="R00-R99"/>
    <n v="19"/>
    <x v="5"/>
  </r>
  <r>
    <x v="2"/>
    <s v="75-84"/>
    <x v="1"/>
    <s v="F"/>
    <s v="V01-Y98"/>
    <n v="17"/>
    <x v="6"/>
  </r>
  <r>
    <x v="2"/>
    <s v="75-84"/>
    <x v="1"/>
    <s v="M"/>
    <s v="A00-B99"/>
    <n v="12"/>
    <x v="0"/>
  </r>
  <r>
    <x v="2"/>
    <s v="75-84"/>
    <x v="1"/>
    <s v="M"/>
    <s v="C00-D48"/>
    <n v="150"/>
    <x v="1"/>
  </r>
  <r>
    <x v="2"/>
    <s v="75-84"/>
    <x v="1"/>
    <s v="M"/>
    <s v="D50-D89"/>
    <n v="2"/>
    <x v="5"/>
  </r>
  <r>
    <x v="2"/>
    <s v="75-84"/>
    <x v="1"/>
    <s v="M"/>
    <s v="E00-E90"/>
    <n v="11"/>
    <x v="2"/>
  </r>
  <r>
    <x v="2"/>
    <s v="75-84"/>
    <x v="1"/>
    <s v="M"/>
    <s v="F00-F99"/>
    <n v="13"/>
    <x v="10"/>
  </r>
  <r>
    <x v="2"/>
    <s v="75-84"/>
    <x v="1"/>
    <s v="M"/>
    <s v="G00-G99"/>
    <n v="22"/>
    <x v="3"/>
  </r>
  <r>
    <x v="2"/>
    <s v="75-84"/>
    <x v="1"/>
    <s v="M"/>
    <s v="I00-I99"/>
    <n v="128"/>
    <x v="8"/>
  </r>
  <r>
    <x v="2"/>
    <s v="75-84"/>
    <x v="1"/>
    <s v="M"/>
    <s v="J00-J99"/>
    <n v="45"/>
    <x v="4"/>
  </r>
  <r>
    <x v="2"/>
    <s v="75-84"/>
    <x v="1"/>
    <s v="M"/>
    <s v="K00-K93"/>
    <n v="13"/>
    <x v="9"/>
  </r>
  <r>
    <x v="2"/>
    <s v="75-84"/>
    <x v="1"/>
    <s v="M"/>
    <s v="M00-M99"/>
    <n v="1"/>
    <x v="5"/>
  </r>
  <r>
    <x v="2"/>
    <s v="75-84"/>
    <x v="1"/>
    <s v="M"/>
    <s v="N00-N99"/>
    <n v="7"/>
    <x v="11"/>
  </r>
  <r>
    <x v="2"/>
    <s v="75-84"/>
    <x v="1"/>
    <s v="M"/>
    <s v="R00-R99"/>
    <n v="19"/>
    <x v="5"/>
  </r>
  <r>
    <x v="2"/>
    <s v="75-84"/>
    <x v="1"/>
    <s v="M"/>
    <s v="V01-Y98"/>
    <n v="23"/>
    <x v="6"/>
  </r>
  <r>
    <x v="2"/>
    <s v="85+"/>
    <x v="1"/>
    <s v="F"/>
    <s v="A00-B99"/>
    <n v="14"/>
    <x v="0"/>
  </r>
  <r>
    <x v="2"/>
    <s v="85+"/>
    <x v="1"/>
    <s v="F"/>
    <s v="C00-D48"/>
    <n v="78"/>
    <x v="1"/>
  </r>
  <r>
    <x v="2"/>
    <s v="85+"/>
    <x v="1"/>
    <s v="F"/>
    <s v="D50-D89"/>
    <n v="2"/>
    <x v="5"/>
  </r>
  <r>
    <x v="2"/>
    <s v="85+"/>
    <x v="1"/>
    <s v="F"/>
    <s v="E00-E90"/>
    <n v="32"/>
    <x v="2"/>
  </r>
  <r>
    <x v="2"/>
    <s v="85+"/>
    <x v="1"/>
    <s v="F"/>
    <s v="F00-F99"/>
    <n v="31"/>
    <x v="10"/>
  </r>
  <r>
    <x v="2"/>
    <s v="85+"/>
    <x v="1"/>
    <s v="F"/>
    <s v="G00-G99"/>
    <n v="54"/>
    <x v="3"/>
  </r>
  <r>
    <x v="2"/>
    <s v="85+"/>
    <x v="1"/>
    <s v="F"/>
    <s v="I00-I99"/>
    <n v="236"/>
    <x v="8"/>
  </r>
  <r>
    <x v="2"/>
    <s v="85+"/>
    <x v="1"/>
    <s v="F"/>
    <s v="J00-J99"/>
    <n v="51"/>
    <x v="4"/>
  </r>
  <r>
    <x v="2"/>
    <s v="85+"/>
    <x v="1"/>
    <s v="F"/>
    <s v="K00-K93"/>
    <n v="28"/>
    <x v="9"/>
  </r>
  <r>
    <x v="2"/>
    <s v="85+"/>
    <x v="1"/>
    <s v="F"/>
    <s v="L00-L99"/>
    <n v="3"/>
    <x v="5"/>
  </r>
  <r>
    <x v="2"/>
    <s v="85+"/>
    <x v="1"/>
    <s v="F"/>
    <s v="M00-M99"/>
    <n v="8"/>
    <x v="5"/>
  </r>
  <r>
    <x v="2"/>
    <s v="85+"/>
    <x v="1"/>
    <s v="F"/>
    <s v="N00-N99"/>
    <n v="25"/>
    <x v="11"/>
  </r>
  <r>
    <x v="2"/>
    <s v="85+"/>
    <x v="1"/>
    <s v="F"/>
    <s v="R00-R99"/>
    <n v="55"/>
    <x v="5"/>
  </r>
  <r>
    <x v="2"/>
    <s v="85+"/>
    <x v="1"/>
    <s v="F"/>
    <s v="V01-Y98"/>
    <n v="36"/>
    <x v="6"/>
  </r>
  <r>
    <x v="2"/>
    <s v="85+"/>
    <x v="1"/>
    <s v="M"/>
    <s v="A00-B99"/>
    <n v="5"/>
    <x v="0"/>
  </r>
  <r>
    <x v="2"/>
    <s v="85+"/>
    <x v="1"/>
    <s v="M"/>
    <s v="C00-D48"/>
    <n v="62"/>
    <x v="1"/>
  </r>
  <r>
    <x v="2"/>
    <s v="85+"/>
    <x v="1"/>
    <s v="M"/>
    <s v="D50-D89"/>
    <n v="3"/>
    <x v="5"/>
  </r>
  <r>
    <x v="2"/>
    <s v="85+"/>
    <x v="1"/>
    <s v="M"/>
    <s v="E00-E90"/>
    <n v="13"/>
    <x v="2"/>
  </r>
  <r>
    <x v="2"/>
    <s v="85+"/>
    <x v="1"/>
    <s v="M"/>
    <s v="F00-F99"/>
    <n v="17"/>
    <x v="10"/>
  </r>
  <r>
    <x v="2"/>
    <s v="85+"/>
    <x v="1"/>
    <s v="M"/>
    <s v="G00-G99"/>
    <n v="15"/>
    <x v="3"/>
  </r>
  <r>
    <x v="2"/>
    <s v="85+"/>
    <x v="1"/>
    <s v="M"/>
    <s v="I00-I99"/>
    <n v="110"/>
    <x v="8"/>
  </r>
  <r>
    <x v="2"/>
    <s v="85+"/>
    <x v="1"/>
    <s v="M"/>
    <s v="J00-J99"/>
    <n v="42"/>
    <x v="4"/>
  </r>
  <r>
    <x v="2"/>
    <s v="85+"/>
    <x v="1"/>
    <s v="M"/>
    <s v="K00-K93"/>
    <n v="12"/>
    <x v="9"/>
  </r>
  <r>
    <x v="2"/>
    <s v="85+"/>
    <x v="1"/>
    <s v="M"/>
    <s v="M00-M99"/>
    <n v="3"/>
    <x v="5"/>
  </r>
  <r>
    <x v="2"/>
    <s v="85+"/>
    <x v="1"/>
    <s v="M"/>
    <s v="N00-N99"/>
    <n v="10"/>
    <x v="11"/>
  </r>
  <r>
    <x v="2"/>
    <s v="85+"/>
    <x v="1"/>
    <s v="M"/>
    <s v="R00-R99"/>
    <n v="19"/>
    <x v="5"/>
  </r>
  <r>
    <x v="2"/>
    <s v="85+"/>
    <x v="1"/>
    <s v="M"/>
    <s v="V01-Y98"/>
    <n v="11"/>
    <x v="6"/>
  </r>
  <r>
    <x v="3"/>
    <s v="0-24"/>
    <x v="0"/>
    <s v="F"/>
    <s v="A00-B99"/>
    <n v="1"/>
    <x v="0"/>
  </r>
  <r>
    <x v="3"/>
    <s v="0-24"/>
    <x v="0"/>
    <s v="F"/>
    <s v="C00-D48"/>
    <n v="1"/>
    <x v="1"/>
  </r>
  <r>
    <x v="3"/>
    <s v="0-24"/>
    <x v="0"/>
    <s v="F"/>
    <s v="E00-E90"/>
    <n v="1"/>
    <x v="2"/>
  </r>
  <r>
    <x v="3"/>
    <s v="0-24"/>
    <x v="0"/>
    <s v="F"/>
    <s v="G00-G99"/>
    <n v="3"/>
    <x v="3"/>
  </r>
  <r>
    <x v="3"/>
    <s v="0-24"/>
    <x v="0"/>
    <s v="F"/>
    <s v="K00-K93"/>
    <n v="1"/>
    <x v="9"/>
  </r>
  <r>
    <x v="3"/>
    <s v="0-24"/>
    <x v="0"/>
    <s v="F"/>
    <s v="P00-P96"/>
    <n v="3"/>
    <x v="5"/>
  </r>
  <r>
    <x v="3"/>
    <s v="0-24"/>
    <x v="0"/>
    <s v="F"/>
    <s v="Q00-Q99"/>
    <n v="1"/>
    <x v="5"/>
  </r>
  <r>
    <x v="3"/>
    <s v="0-24"/>
    <x v="0"/>
    <s v="F"/>
    <s v="R00-R99"/>
    <n v="3"/>
    <x v="5"/>
  </r>
  <r>
    <x v="3"/>
    <s v="0-24"/>
    <x v="0"/>
    <s v="F"/>
    <s v="V01-Y98"/>
    <n v="1"/>
    <x v="6"/>
  </r>
  <r>
    <x v="3"/>
    <s v="0-24"/>
    <x v="0"/>
    <s v="M"/>
    <s v="D50-D89"/>
    <n v="1"/>
    <x v="5"/>
  </r>
  <r>
    <x v="3"/>
    <s v="0-24"/>
    <x v="0"/>
    <s v="M"/>
    <s v="E00-E90"/>
    <n v="1"/>
    <x v="2"/>
  </r>
  <r>
    <x v="3"/>
    <s v="0-24"/>
    <x v="0"/>
    <s v="M"/>
    <s v="G00-G99"/>
    <n v="1"/>
    <x v="3"/>
  </r>
  <r>
    <x v="3"/>
    <s v="0-24"/>
    <x v="0"/>
    <s v="M"/>
    <s v="P00-P96"/>
    <n v="5"/>
    <x v="5"/>
  </r>
  <r>
    <x v="3"/>
    <s v="0-24"/>
    <x v="0"/>
    <s v="M"/>
    <s v="Q00-Q99"/>
    <n v="3"/>
    <x v="5"/>
  </r>
  <r>
    <x v="3"/>
    <s v="0-24"/>
    <x v="0"/>
    <s v="M"/>
    <s v="R00-R99"/>
    <n v="1"/>
    <x v="5"/>
  </r>
  <r>
    <x v="3"/>
    <s v="0-24"/>
    <x v="0"/>
    <s v="M"/>
    <s v="V01-Y98"/>
    <n v="14"/>
    <x v="6"/>
  </r>
  <r>
    <x v="3"/>
    <s v="25-44"/>
    <x v="0"/>
    <s v="F"/>
    <s v="C00-D48"/>
    <n v="9"/>
    <x v="1"/>
  </r>
  <r>
    <x v="3"/>
    <s v="25-44"/>
    <x v="0"/>
    <s v="F"/>
    <s v="F00-F99"/>
    <n v="1"/>
    <x v="10"/>
  </r>
  <r>
    <x v="3"/>
    <s v="25-44"/>
    <x v="0"/>
    <s v="F"/>
    <s v="I00-I99"/>
    <n v="3"/>
    <x v="8"/>
  </r>
  <r>
    <x v="3"/>
    <s v="25-44"/>
    <x v="0"/>
    <s v="F"/>
    <s v="K00-K93"/>
    <n v="2"/>
    <x v="9"/>
  </r>
  <r>
    <x v="3"/>
    <s v="25-44"/>
    <x v="0"/>
    <s v="F"/>
    <s v="R00-R99"/>
    <n v="2"/>
    <x v="5"/>
  </r>
  <r>
    <x v="3"/>
    <s v="25-44"/>
    <x v="0"/>
    <s v="F"/>
    <s v="V01-Y98"/>
    <n v="8"/>
    <x v="6"/>
  </r>
  <r>
    <x v="3"/>
    <s v="25-44"/>
    <x v="0"/>
    <s v="M"/>
    <s v="C00-D48"/>
    <n v="6"/>
    <x v="1"/>
  </r>
  <r>
    <x v="3"/>
    <s v="25-44"/>
    <x v="0"/>
    <s v="M"/>
    <s v="F00-F99"/>
    <n v="2"/>
    <x v="10"/>
  </r>
  <r>
    <x v="3"/>
    <s v="25-44"/>
    <x v="0"/>
    <s v="M"/>
    <s v="G00-G99"/>
    <n v="1"/>
    <x v="3"/>
  </r>
  <r>
    <x v="3"/>
    <s v="25-44"/>
    <x v="0"/>
    <s v="M"/>
    <s v="I00-I99"/>
    <n v="4"/>
    <x v="8"/>
  </r>
  <r>
    <x v="3"/>
    <s v="25-44"/>
    <x v="0"/>
    <s v="M"/>
    <s v="J00-J99"/>
    <n v="3"/>
    <x v="4"/>
  </r>
  <r>
    <x v="3"/>
    <s v="25-44"/>
    <x v="0"/>
    <s v="M"/>
    <s v="K00-K93"/>
    <n v="5"/>
    <x v="9"/>
  </r>
  <r>
    <x v="3"/>
    <s v="25-44"/>
    <x v="0"/>
    <s v="M"/>
    <s v="R00-R99"/>
    <n v="7"/>
    <x v="5"/>
  </r>
  <r>
    <x v="3"/>
    <s v="25-44"/>
    <x v="0"/>
    <s v="M"/>
    <s v="V01-Y98"/>
    <n v="34"/>
    <x v="6"/>
  </r>
  <r>
    <x v="3"/>
    <s v="45-64"/>
    <x v="0"/>
    <s v="F"/>
    <s v="A00-B99"/>
    <n v="2"/>
    <x v="0"/>
  </r>
  <r>
    <x v="3"/>
    <s v="45-64"/>
    <x v="0"/>
    <s v="F"/>
    <s v="C00-D48"/>
    <n v="81"/>
    <x v="1"/>
  </r>
  <r>
    <x v="3"/>
    <s v="45-64"/>
    <x v="0"/>
    <s v="F"/>
    <s v="E00-E90"/>
    <n v="2"/>
    <x v="2"/>
  </r>
  <r>
    <x v="3"/>
    <s v="45-64"/>
    <x v="0"/>
    <s v="F"/>
    <s v="F00-F99"/>
    <n v="5"/>
    <x v="10"/>
  </r>
  <r>
    <x v="3"/>
    <s v="45-64"/>
    <x v="0"/>
    <s v="F"/>
    <s v="G00-G99"/>
    <n v="3"/>
    <x v="3"/>
  </r>
  <r>
    <x v="3"/>
    <s v="45-64"/>
    <x v="0"/>
    <s v="F"/>
    <s v="I00-I99"/>
    <n v="38"/>
    <x v="8"/>
  </r>
  <r>
    <x v="3"/>
    <s v="45-64"/>
    <x v="0"/>
    <s v="F"/>
    <s v="J00-J99"/>
    <n v="10"/>
    <x v="4"/>
  </r>
  <r>
    <x v="3"/>
    <s v="45-64"/>
    <x v="0"/>
    <s v="F"/>
    <s v="K00-K93"/>
    <n v="14"/>
    <x v="9"/>
  </r>
  <r>
    <x v="3"/>
    <s v="45-64"/>
    <x v="0"/>
    <s v="F"/>
    <s v="M00-M99"/>
    <n v="2"/>
    <x v="5"/>
  </r>
  <r>
    <x v="3"/>
    <s v="45-64"/>
    <x v="0"/>
    <s v="F"/>
    <s v="N00-N99"/>
    <n v="1"/>
    <x v="11"/>
  </r>
  <r>
    <x v="3"/>
    <s v="45-64"/>
    <x v="0"/>
    <s v="F"/>
    <s v="R00-R99"/>
    <n v="9"/>
    <x v="5"/>
  </r>
  <r>
    <x v="3"/>
    <s v="45-64"/>
    <x v="0"/>
    <s v="F"/>
    <s v="V01-Y98"/>
    <n v="19"/>
    <x v="6"/>
  </r>
  <r>
    <x v="3"/>
    <s v="45-64"/>
    <x v="0"/>
    <s v="M"/>
    <s v="A00-B99"/>
    <n v="4"/>
    <x v="0"/>
  </r>
  <r>
    <x v="3"/>
    <s v="45-64"/>
    <x v="0"/>
    <s v="M"/>
    <s v="C00-D48"/>
    <n v="121"/>
    <x v="1"/>
  </r>
  <r>
    <x v="3"/>
    <s v="45-64"/>
    <x v="0"/>
    <s v="M"/>
    <s v="D50-D89"/>
    <n v="2"/>
    <x v="5"/>
  </r>
  <r>
    <x v="3"/>
    <s v="45-64"/>
    <x v="0"/>
    <s v="M"/>
    <s v="E00-E90"/>
    <n v="12"/>
    <x v="2"/>
  </r>
  <r>
    <x v="3"/>
    <s v="45-64"/>
    <x v="0"/>
    <s v="M"/>
    <s v="F00-F99"/>
    <n v="5"/>
    <x v="10"/>
  </r>
  <r>
    <x v="3"/>
    <s v="45-64"/>
    <x v="0"/>
    <s v="M"/>
    <s v="G00-G99"/>
    <n v="6"/>
    <x v="3"/>
  </r>
  <r>
    <x v="3"/>
    <s v="45-64"/>
    <x v="0"/>
    <s v="M"/>
    <s v="I00-I99"/>
    <n v="63"/>
    <x v="8"/>
  </r>
  <r>
    <x v="3"/>
    <s v="45-64"/>
    <x v="0"/>
    <s v="M"/>
    <s v="J00-J99"/>
    <n v="23"/>
    <x v="4"/>
  </r>
  <r>
    <x v="3"/>
    <s v="45-64"/>
    <x v="0"/>
    <s v="M"/>
    <s v="K00-K93"/>
    <n v="22"/>
    <x v="9"/>
  </r>
  <r>
    <x v="3"/>
    <s v="45-64"/>
    <x v="0"/>
    <s v="M"/>
    <s v="N00-N99"/>
    <n v="3"/>
    <x v="11"/>
  </r>
  <r>
    <x v="3"/>
    <s v="45-64"/>
    <x v="0"/>
    <s v="M"/>
    <s v="Q00-Q99"/>
    <n v="2"/>
    <x v="5"/>
  </r>
  <r>
    <x v="3"/>
    <s v="45-64"/>
    <x v="0"/>
    <s v="M"/>
    <s v="R00-R99"/>
    <n v="17"/>
    <x v="5"/>
  </r>
  <r>
    <x v="3"/>
    <s v="45-64"/>
    <x v="0"/>
    <s v="M"/>
    <s v="V01-Y98"/>
    <n v="46"/>
    <x v="6"/>
  </r>
  <r>
    <x v="3"/>
    <s v="65-74"/>
    <x v="1"/>
    <s v="F"/>
    <s v="A00-B99"/>
    <n v="6"/>
    <x v="0"/>
  </r>
  <r>
    <x v="3"/>
    <s v="65-74"/>
    <x v="1"/>
    <s v="F"/>
    <s v="C00-D48"/>
    <n v="69"/>
    <x v="1"/>
  </r>
  <r>
    <x v="3"/>
    <s v="65-74"/>
    <x v="1"/>
    <s v="F"/>
    <s v="E00-E90"/>
    <n v="8"/>
    <x v="2"/>
  </r>
  <r>
    <x v="3"/>
    <s v="65-74"/>
    <x v="1"/>
    <s v="F"/>
    <s v="F00-F99"/>
    <n v="6"/>
    <x v="10"/>
  </r>
  <r>
    <x v="3"/>
    <s v="65-74"/>
    <x v="1"/>
    <s v="F"/>
    <s v="G00-G99"/>
    <n v="12"/>
    <x v="3"/>
  </r>
  <r>
    <x v="3"/>
    <s v="65-74"/>
    <x v="1"/>
    <s v="F"/>
    <s v="I00-I99"/>
    <n v="36"/>
    <x v="8"/>
  </r>
  <r>
    <x v="3"/>
    <s v="65-74"/>
    <x v="1"/>
    <s v="F"/>
    <s v="J00-J99"/>
    <n v="21"/>
    <x v="4"/>
  </r>
  <r>
    <x v="3"/>
    <s v="65-74"/>
    <x v="1"/>
    <s v="F"/>
    <s v="K00-K93"/>
    <n v="9"/>
    <x v="9"/>
  </r>
  <r>
    <x v="3"/>
    <s v="65-74"/>
    <x v="1"/>
    <s v="F"/>
    <s v="M00-M99"/>
    <n v="1"/>
    <x v="5"/>
  </r>
  <r>
    <x v="3"/>
    <s v="65-74"/>
    <x v="1"/>
    <s v="F"/>
    <s v="N00-N99"/>
    <n v="5"/>
    <x v="11"/>
  </r>
  <r>
    <x v="3"/>
    <s v="65-74"/>
    <x v="1"/>
    <s v="F"/>
    <s v="R00-R99"/>
    <n v="4"/>
    <x v="5"/>
  </r>
  <r>
    <x v="3"/>
    <s v="65-74"/>
    <x v="1"/>
    <s v="F"/>
    <s v="V01-Y98"/>
    <n v="8"/>
    <x v="6"/>
  </r>
  <r>
    <x v="3"/>
    <s v="65-74"/>
    <x v="1"/>
    <s v="M"/>
    <s v="A00-B99"/>
    <n v="8"/>
    <x v="0"/>
  </r>
  <r>
    <x v="3"/>
    <s v="65-74"/>
    <x v="1"/>
    <s v="M"/>
    <s v="C00-D48"/>
    <n v="104"/>
    <x v="1"/>
  </r>
  <r>
    <x v="3"/>
    <s v="65-74"/>
    <x v="1"/>
    <s v="M"/>
    <s v="E00-E90"/>
    <n v="3"/>
    <x v="2"/>
  </r>
  <r>
    <x v="3"/>
    <s v="65-74"/>
    <x v="1"/>
    <s v="M"/>
    <s v="F00-F99"/>
    <n v="5"/>
    <x v="10"/>
  </r>
  <r>
    <x v="3"/>
    <s v="65-74"/>
    <x v="1"/>
    <s v="M"/>
    <s v="G00-G99"/>
    <n v="10"/>
    <x v="3"/>
  </r>
  <r>
    <x v="3"/>
    <s v="65-74"/>
    <x v="1"/>
    <s v="M"/>
    <s v="I00-I99"/>
    <n v="59"/>
    <x v="8"/>
  </r>
  <r>
    <x v="3"/>
    <s v="65-74"/>
    <x v="1"/>
    <s v="M"/>
    <s v="J00-J99"/>
    <n v="33"/>
    <x v="4"/>
  </r>
  <r>
    <x v="3"/>
    <s v="65-74"/>
    <x v="1"/>
    <s v="M"/>
    <s v="K00-K93"/>
    <n v="12"/>
    <x v="9"/>
  </r>
  <r>
    <x v="3"/>
    <s v="65-74"/>
    <x v="1"/>
    <s v="M"/>
    <s v="R00-R99"/>
    <n v="16"/>
    <x v="5"/>
  </r>
  <r>
    <x v="3"/>
    <s v="65-74"/>
    <x v="1"/>
    <s v="M"/>
    <s v="V01-Y98"/>
    <n v="15"/>
    <x v="6"/>
  </r>
  <r>
    <x v="3"/>
    <s v="75-84"/>
    <x v="1"/>
    <s v="F"/>
    <s v="A00-B99"/>
    <n v="16"/>
    <x v="0"/>
  </r>
  <r>
    <x v="3"/>
    <s v="75-84"/>
    <x v="1"/>
    <s v="F"/>
    <s v="C00-D48"/>
    <n v="94"/>
    <x v="1"/>
  </r>
  <r>
    <x v="3"/>
    <s v="75-84"/>
    <x v="1"/>
    <s v="F"/>
    <s v="D50-D89"/>
    <n v="2"/>
    <x v="5"/>
  </r>
  <r>
    <x v="3"/>
    <s v="75-84"/>
    <x v="1"/>
    <s v="F"/>
    <s v="E00-E90"/>
    <n v="18"/>
    <x v="2"/>
  </r>
  <r>
    <x v="3"/>
    <s v="75-84"/>
    <x v="1"/>
    <s v="F"/>
    <s v="F00-F99"/>
    <n v="12"/>
    <x v="10"/>
  </r>
  <r>
    <x v="3"/>
    <s v="75-84"/>
    <x v="1"/>
    <s v="F"/>
    <s v="G00-G99"/>
    <n v="39"/>
    <x v="3"/>
  </r>
  <r>
    <x v="3"/>
    <s v="75-84"/>
    <x v="1"/>
    <s v="F"/>
    <s v="I00-I99"/>
    <n v="128"/>
    <x v="8"/>
  </r>
  <r>
    <x v="3"/>
    <s v="75-84"/>
    <x v="1"/>
    <s v="F"/>
    <s v="J00-J99"/>
    <n v="38"/>
    <x v="4"/>
  </r>
  <r>
    <x v="3"/>
    <s v="75-84"/>
    <x v="1"/>
    <s v="F"/>
    <s v="K00-K93"/>
    <n v="20"/>
    <x v="9"/>
  </r>
  <r>
    <x v="3"/>
    <s v="75-84"/>
    <x v="1"/>
    <s v="F"/>
    <s v="L00-L99"/>
    <n v="2"/>
    <x v="5"/>
  </r>
  <r>
    <x v="3"/>
    <s v="75-84"/>
    <x v="1"/>
    <s v="F"/>
    <s v="M00-M99"/>
    <n v="5"/>
    <x v="5"/>
  </r>
  <r>
    <x v="3"/>
    <s v="75-84"/>
    <x v="1"/>
    <s v="F"/>
    <s v="N00-N99"/>
    <n v="13"/>
    <x v="11"/>
  </r>
  <r>
    <x v="3"/>
    <s v="75-84"/>
    <x v="1"/>
    <s v="F"/>
    <s v="R00-R99"/>
    <n v="16"/>
    <x v="5"/>
  </r>
  <r>
    <x v="3"/>
    <s v="75-84"/>
    <x v="1"/>
    <s v="F"/>
    <s v="V01-Y98"/>
    <n v="30"/>
    <x v="6"/>
  </r>
  <r>
    <x v="3"/>
    <s v="75-84"/>
    <x v="1"/>
    <s v="M"/>
    <s v="A00-B99"/>
    <n v="16"/>
    <x v="0"/>
  </r>
  <r>
    <x v="3"/>
    <s v="75-84"/>
    <x v="1"/>
    <s v="M"/>
    <s v="C00-D48"/>
    <n v="138"/>
    <x v="1"/>
  </r>
  <r>
    <x v="3"/>
    <s v="75-84"/>
    <x v="1"/>
    <s v="M"/>
    <s v="D50-D89"/>
    <n v="1"/>
    <x v="5"/>
  </r>
  <r>
    <x v="3"/>
    <s v="75-84"/>
    <x v="1"/>
    <s v="M"/>
    <s v="E00-E90"/>
    <n v="18"/>
    <x v="2"/>
  </r>
  <r>
    <x v="3"/>
    <s v="75-84"/>
    <x v="1"/>
    <s v="M"/>
    <s v="F00-F99"/>
    <n v="9"/>
    <x v="10"/>
  </r>
  <r>
    <x v="3"/>
    <s v="75-84"/>
    <x v="1"/>
    <s v="M"/>
    <s v="G00-G99"/>
    <n v="29"/>
    <x v="3"/>
  </r>
  <r>
    <x v="3"/>
    <s v="75-84"/>
    <x v="1"/>
    <s v="M"/>
    <s v="I00-I99"/>
    <n v="128"/>
    <x v="8"/>
  </r>
  <r>
    <x v="3"/>
    <s v="75-84"/>
    <x v="1"/>
    <s v="M"/>
    <s v="J00-J99"/>
    <n v="59"/>
    <x v="4"/>
  </r>
  <r>
    <x v="3"/>
    <s v="75-84"/>
    <x v="1"/>
    <s v="M"/>
    <s v="K00-K93"/>
    <n v="18"/>
    <x v="9"/>
  </r>
  <r>
    <x v="3"/>
    <s v="75-84"/>
    <x v="1"/>
    <s v="M"/>
    <s v="L00-L99"/>
    <n v="2"/>
    <x v="5"/>
  </r>
  <r>
    <x v="3"/>
    <s v="75-84"/>
    <x v="1"/>
    <s v="M"/>
    <s v="M00-M99"/>
    <n v="2"/>
    <x v="5"/>
  </r>
  <r>
    <x v="3"/>
    <s v="75-84"/>
    <x v="1"/>
    <s v="M"/>
    <s v="N00-N99"/>
    <n v="12"/>
    <x v="11"/>
  </r>
  <r>
    <x v="3"/>
    <s v="75-84"/>
    <x v="1"/>
    <s v="M"/>
    <s v="R00-R99"/>
    <n v="17"/>
    <x v="5"/>
  </r>
  <r>
    <x v="3"/>
    <s v="75-84"/>
    <x v="1"/>
    <s v="M"/>
    <s v="V01-Y98"/>
    <n v="17"/>
    <x v="6"/>
  </r>
  <r>
    <x v="3"/>
    <s v="85+"/>
    <x v="1"/>
    <s v="F"/>
    <s v="A00-B99"/>
    <n v="16"/>
    <x v="0"/>
  </r>
  <r>
    <x v="3"/>
    <s v="85+"/>
    <x v="1"/>
    <s v="F"/>
    <s v="C00-D48"/>
    <n v="72"/>
    <x v="1"/>
  </r>
  <r>
    <x v="3"/>
    <s v="85+"/>
    <x v="1"/>
    <s v="F"/>
    <s v="D50-D89"/>
    <n v="4"/>
    <x v="5"/>
  </r>
  <r>
    <x v="3"/>
    <s v="85+"/>
    <x v="1"/>
    <s v="F"/>
    <s v="E00-E90"/>
    <n v="25"/>
    <x v="2"/>
  </r>
  <r>
    <x v="3"/>
    <s v="85+"/>
    <x v="1"/>
    <s v="F"/>
    <s v="F00-F99"/>
    <n v="31"/>
    <x v="10"/>
  </r>
  <r>
    <x v="3"/>
    <s v="85+"/>
    <x v="1"/>
    <s v="F"/>
    <s v="G00-G99"/>
    <n v="55"/>
    <x v="3"/>
  </r>
  <r>
    <x v="3"/>
    <s v="85+"/>
    <x v="1"/>
    <s v="F"/>
    <s v="I00-I99"/>
    <n v="256"/>
    <x v="8"/>
  </r>
  <r>
    <x v="3"/>
    <s v="85+"/>
    <x v="1"/>
    <s v="F"/>
    <s v="J00-J99"/>
    <n v="70"/>
    <x v="4"/>
  </r>
  <r>
    <x v="3"/>
    <s v="85+"/>
    <x v="1"/>
    <s v="F"/>
    <s v="K00-K93"/>
    <n v="21"/>
    <x v="9"/>
  </r>
  <r>
    <x v="3"/>
    <s v="85+"/>
    <x v="1"/>
    <s v="F"/>
    <s v="L00-L99"/>
    <n v="5"/>
    <x v="5"/>
  </r>
  <r>
    <x v="3"/>
    <s v="85+"/>
    <x v="1"/>
    <s v="F"/>
    <s v="M00-M99"/>
    <n v="5"/>
    <x v="5"/>
  </r>
  <r>
    <x v="3"/>
    <s v="85+"/>
    <x v="1"/>
    <s v="F"/>
    <s v="N00-N99"/>
    <n v="24"/>
    <x v="11"/>
  </r>
  <r>
    <x v="3"/>
    <s v="85+"/>
    <x v="1"/>
    <s v="F"/>
    <s v="R00-R99"/>
    <n v="43"/>
    <x v="5"/>
  </r>
  <r>
    <x v="3"/>
    <s v="85+"/>
    <x v="1"/>
    <s v="F"/>
    <s v="V01-Y98"/>
    <n v="31"/>
    <x v="6"/>
  </r>
  <r>
    <x v="3"/>
    <s v="85+"/>
    <x v="1"/>
    <s v="M"/>
    <s v="A00-B99"/>
    <n v="12"/>
    <x v="0"/>
  </r>
  <r>
    <x v="3"/>
    <s v="85+"/>
    <x v="1"/>
    <s v="M"/>
    <s v="C00-D48"/>
    <n v="57"/>
    <x v="1"/>
  </r>
  <r>
    <x v="3"/>
    <s v="85+"/>
    <x v="1"/>
    <s v="M"/>
    <s v="D50-D89"/>
    <n v="2"/>
    <x v="5"/>
  </r>
  <r>
    <x v="3"/>
    <s v="85+"/>
    <x v="1"/>
    <s v="M"/>
    <s v="E00-E90"/>
    <n v="9"/>
    <x v="2"/>
  </r>
  <r>
    <x v="3"/>
    <s v="85+"/>
    <x v="1"/>
    <s v="M"/>
    <s v="F00-F99"/>
    <n v="14"/>
    <x v="10"/>
  </r>
  <r>
    <x v="3"/>
    <s v="85+"/>
    <x v="1"/>
    <s v="M"/>
    <s v="G00-G99"/>
    <n v="13"/>
    <x v="3"/>
  </r>
  <r>
    <x v="3"/>
    <s v="85+"/>
    <x v="1"/>
    <s v="M"/>
    <s v="I00-I99"/>
    <n v="108"/>
    <x v="8"/>
  </r>
  <r>
    <x v="3"/>
    <s v="85+"/>
    <x v="1"/>
    <s v="M"/>
    <s v="J00-J99"/>
    <n v="56"/>
    <x v="4"/>
  </r>
  <r>
    <x v="3"/>
    <s v="85+"/>
    <x v="1"/>
    <s v="M"/>
    <s v="K00-K93"/>
    <n v="8"/>
    <x v="9"/>
  </r>
  <r>
    <x v="3"/>
    <s v="85+"/>
    <x v="1"/>
    <s v="M"/>
    <s v="L00-L99"/>
    <n v="1"/>
    <x v="5"/>
  </r>
  <r>
    <x v="3"/>
    <s v="85+"/>
    <x v="1"/>
    <s v="M"/>
    <s v="M00-M99"/>
    <n v="1"/>
    <x v="5"/>
  </r>
  <r>
    <x v="3"/>
    <s v="85+"/>
    <x v="1"/>
    <s v="M"/>
    <s v="N00-N99"/>
    <n v="16"/>
    <x v="11"/>
  </r>
  <r>
    <x v="3"/>
    <s v="85+"/>
    <x v="1"/>
    <s v="M"/>
    <s v="R00-R99"/>
    <n v="16"/>
    <x v="5"/>
  </r>
  <r>
    <x v="3"/>
    <s v="85+"/>
    <x v="1"/>
    <s v="M"/>
    <s v="V01-Y98"/>
    <n v="11"/>
    <x v="6"/>
  </r>
  <r>
    <x v="4"/>
    <s v="0-24"/>
    <x v="0"/>
    <s v="F"/>
    <s v="A00-B99"/>
    <n v="1"/>
    <x v="0"/>
  </r>
  <r>
    <x v="4"/>
    <s v="0-24"/>
    <x v="0"/>
    <s v="F"/>
    <s v="D50-D89"/>
    <n v="1"/>
    <x v="5"/>
  </r>
  <r>
    <x v="4"/>
    <s v="0-24"/>
    <x v="0"/>
    <s v="F"/>
    <s v="I00-I99"/>
    <n v="1"/>
    <x v="8"/>
  </r>
  <r>
    <x v="4"/>
    <s v="0-24"/>
    <x v="0"/>
    <s v="F"/>
    <s v="P00-P96"/>
    <n v="3"/>
    <x v="5"/>
  </r>
  <r>
    <x v="4"/>
    <s v="0-24"/>
    <x v="0"/>
    <s v="F"/>
    <s v="Q00-Q99"/>
    <n v="1"/>
    <x v="5"/>
  </r>
  <r>
    <x v="4"/>
    <s v="0-24"/>
    <x v="0"/>
    <s v="F"/>
    <s v="V01-Y98"/>
    <n v="7"/>
    <x v="6"/>
  </r>
  <r>
    <x v="4"/>
    <s v="0-24"/>
    <x v="0"/>
    <s v="M"/>
    <s v="C00-D48"/>
    <n v="1"/>
    <x v="1"/>
  </r>
  <r>
    <x v="4"/>
    <s v="0-24"/>
    <x v="0"/>
    <s v="M"/>
    <s v="E00-E90"/>
    <n v="1"/>
    <x v="2"/>
  </r>
  <r>
    <x v="4"/>
    <s v="0-24"/>
    <x v="0"/>
    <s v="M"/>
    <s v="J00-J99"/>
    <n v="1"/>
    <x v="4"/>
  </r>
  <r>
    <x v="4"/>
    <s v="0-24"/>
    <x v="0"/>
    <s v="M"/>
    <s v="P00-P96"/>
    <n v="2"/>
    <x v="5"/>
  </r>
  <r>
    <x v="4"/>
    <s v="0-24"/>
    <x v="0"/>
    <s v="M"/>
    <s v="Q00-Q99"/>
    <n v="1"/>
    <x v="5"/>
  </r>
  <r>
    <x v="4"/>
    <s v="0-24"/>
    <x v="0"/>
    <s v="M"/>
    <s v="R00-R99"/>
    <n v="1"/>
    <x v="5"/>
  </r>
  <r>
    <x v="4"/>
    <s v="0-24"/>
    <x v="0"/>
    <s v="M"/>
    <s v="V01-Y98"/>
    <n v="12"/>
    <x v="6"/>
  </r>
  <r>
    <x v="4"/>
    <s v="25-44"/>
    <x v="0"/>
    <s v="F"/>
    <s v="A00-B99"/>
    <n v="1"/>
    <x v="0"/>
  </r>
  <r>
    <x v="4"/>
    <s v="25-44"/>
    <x v="0"/>
    <s v="F"/>
    <s v="C00-D48"/>
    <n v="7"/>
    <x v="1"/>
  </r>
  <r>
    <x v="4"/>
    <s v="25-44"/>
    <x v="0"/>
    <s v="F"/>
    <s v="F00-F99"/>
    <n v="2"/>
    <x v="10"/>
  </r>
  <r>
    <x v="4"/>
    <s v="25-44"/>
    <x v="0"/>
    <s v="F"/>
    <s v="G00-G99"/>
    <n v="2"/>
    <x v="3"/>
  </r>
  <r>
    <x v="4"/>
    <s v="25-44"/>
    <x v="0"/>
    <s v="F"/>
    <s v="I00-I99"/>
    <n v="1"/>
    <x v="8"/>
  </r>
  <r>
    <x v="4"/>
    <s v="25-44"/>
    <x v="0"/>
    <s v="F"/>
    <s v="K00-K93"/>
    <n v="1"/>
    <x v="9"/>
  </r>
  <r>
    <x v="4"/>
    <s v="25-44"/>
    <x v="0"/>
    <s v="F"/>
    <s v="N00-N99"/>
    <n v="1"/>
    <x v="11"/>
  </r>
  <r>
    <x v="4"/>
    <s v="25-44"/>
    <x v="0"/>
    <s v="F"/>
    <s v="Q00-Q99"/>
    <n v="1"/>
    <x v="5"/>
  </r>
  <r>
    <x v="4"/>
    <s v="25-44"/>
    <x v="0"/>
    <s v="F"/>
    <s v="R00-R99"/>
    <n v="3"/>
    <x v="5"/>
  </r>
  <r>
    <x v="4"/>
    <s v="25-44"/>
    <x v="0"/>
    <s v="F"/>
    <s v="V01-Y98"/>
    <n v="8"/>
    <x v="6"/>
  </r>
  <r>
    <x v="4"/>
    <s v="25-44"/>
    <x v="0"/>
    <s v="M"/>
    <s v="C00-D48"/>
    <n v="10"/>
    <x v="1"/>
  </r>
  <r>
    <x v="4"/>
    <s v="25-44"/>
    <x v="0"/>
    <s v="M"/>
    <s v="E00-E90"/>
    <n v="2"/>
    <x v="2"/>
  </r>
  <r>
    <x v="4"/>
    <s v="25-44"/>
    <x v="0"/>
    <s v="M"/>
    <s v="F00-F99"/>
    <n v="4"/>
    <x v="10"/>
  </r>
  <r>
    <x v="4"/>
    <s v="25-44"/>
    <x v="0"/>
    <s v="M"/>
    <s v="G00-G99"/>
    <n v="2"/>
    <x v="3"/>
  </r>
  <r>
    <x v="4"/>
    <s v="25-44"/>
    <x v="0"/>
    <s v="M"/>
    <s v="I00-I99"/>
    <n v="4"/>
    <x v="8"/>
  </r>
  <r>
    <x v="4"/>
    <s v="25-44"/>
    <x v="0"/>
    <s v="M"/>
    <s v="J00-J99"/>
    <n v="1"/>
    <x v="4"/>
  </r>
  <r>
    <x v="4"/>
    <s v="25-44"/>
    <x v="0"/>
    <s v="M"/>
    <s v="N00-N99"/>
    <n v="1"/>
    <x v="11"/>
  </r>
  <r>
    <x v="4"/>
    <s v="25-44"/>
    <x v="0"/>
    <s v="M"/>
    <s v="R00-R99"/>
    <n v="5"/>
    <x v="5"/>
  </r>
  <r>
    <x v="4"/>
    <s v="25-44"/>
    <x v="0"/>
    <s v="M"/>
    <s v="V01-Y98"/>
    <n v="23"/>
    <x v="6"/>
  </r>
  <r>
    <x v="4"/>
    <s v="45-64"/>
    <x v="0"/>
    <s v="F"/>
    <s v="A00-B99"/>
    <n v="5"/>
    <x v="0"/>
  </r>
  <r>
    <x v="4"/>
    <s v="45-64"/>
    <x v="0"/>
    <s v="F"/>
    <s v="C00-D48"/>
    <n v="68"/>
    <x v="1"/>
  </r>
  <r>
    <x v="4"/>
    <s v="45-64"/>
    <x v="0"/>
    <s v="F"/>
    <s v="E00-E90"/>
    <n v="7"/>
    <x v="2"/>
  </r>
  <r>
    <x v="4"/>
    <s v="45-64"/>
    <x v="0"/>
    <s v="F"/>
    <s v="F00-F99"/>
    <n v="3"/>
    <x v="10"/>
  </r>
  <r>
    <x v="4"/>
    <s v="45-64"/>
    <x v="0"/>
    <s v="F"/>
    <s v="G00-G99"/>
    <n v="7"/>
    <x v="3"/>
  </r>
  <r>
    <x v="4"/>
    <s v="45-64"/>
    <x v="0"/>
    <s v="F"/>
    <s v="I00-I99"/>
    <n v="23"/>
    <x v="8"/>
  </r>
  <r>
    <x v="4"/>
    <s v="45-64"/>
    <x v="0"/>
    <s v="F"/>
    <s v="J00-J99"/>
    <n v="7"/>
    <x v="4"/>
  </r>
  <r>
    <x v="4"/>
    <s v="45-64"/>
    <x v="0"/>
    <s v="F"/>
    <s v="K00-K93"/>
    <n v="11"/>
    <x v="9"/>
  </r>
  <r>
    <x v="4"/>
    <s v="45-64"/>
    <x v="0"/>
    <s v="F"/>
    <s v="M00-M99"/>
    <n v="1"/>
    <x v="5"/>
  </r>
  <r>
    <x v="4"/>
    <s v="45-64"/>
    <x v="0"/>
    <s v="F"/>
    <s v="N00-N99"/>
    <n v="1"/>
    <x v="11"/>
  </r>
  <r>
    <x v="4"/>
    <s v="45-64"/>
    <x v="0"/>
    <s v="F"/>
    <s v="Q00-Q99"/>
    <n v="1"/>
    <x v="5"/>
  </r>
  <r>
    <x v="4"/>
    <s v="45-64"/>
    <x v="0"/>
    <s v="F"/>
    <s v="R00-R99"/>
    <n v="13"/>
    <x v="5"/>
  </r>
  <r>
    <x v="4"/>
    <s v="45-64"/>
    <x v="0"/>
    <s v="F"/>
    <s v="V01-Y98"/>
    <n v="10"/>
    <x v="6"/>
  </r>
  <r>
    <x v="4"/>
    <s v="45-64"/>
    <x v="0"/>
    <s v="M"/>
    <s v="A00-B99"/>
    <n v="3"/>
    <x v="0"/>
  </r>
  <r>
    <x v="4"/>
    <s v="45-64"/>
    <x v="0"/>
    <s v="M"/>
    <s v="C00-D48"/>
    <n v="119"/>
    <x v="1"/>
  </r>
  <r>
    <x v="4"/>
    <s v="45-64"/>
    <x v="0"/>
    <s v="M"/>
    <s v="D50-D89"/>
    <n v="1"/>
    <x v="5"/>
  </r>
  <r>
    <x v="4"/>
    <s v="45-64"/>
    <x v="0"/>
    <s v="M"/>
    <s v="E00-E90"/>
    <n v="5"/>
    <x v="2"/>
  </r>
  <r>
    <x v="4"/>
    <s v="45-64"/>
    <x v="0"/>
    <s v="M"/>
    <s v="F00-F99"/>
    <n v="10"/>
    <x v="10"/>
  </r>
  <r>
    <x v="4"/>
    <s v="45-64"/>
    <x v="0"/>
    <s v="M"/>
    <s v="G00-G99"/>
    <n v="11"/>
    <x v="3"/>
  </r>
  <r>
    <x v="4"/>
    <s v="45-64"/>
    <x v="0"/>
    <s v="M"/>
    <s v="I00-I99"/>
    <n v="55"/>
    <x v="8"/>
  </r>
  <r>
    <x v="4"/>
    <s v="45-64"/>
    <x v="0"/>
    <s v="M"/>
    <s v="J00-J99"/>
    <n v="15"/>
    <x v="4"/>
  </r>
  <r>
    <x v="4"/>
    <s v="45-64"/>
    <x v="0"/>
    <s v="M"/>
    <s v="K00-K93"/>
    <n v="27"/>
    <x v="9"/>
  </r>
  <r>
    <x v="4"/>
    <s v="45-64"/>
    <x v="0"/>
    <s v="M"/>
    <s v="L00-L99"/>
    <n v="1"/>
    <x v="5"/>
  </r>
  <r>
    <x v="4"/>
    <s v="45-64"/>
    <x v="0"/>
    <s v="M"/>
    <s v="M00-M99"/>
    <n v="1"/>
    <x v="5"/>
  </r>
  <r>
    <x v="4"/>
    <s v="45-64"/>
    <x v="0"/>
    <s v="M"/>
    <s v="N00-N99"/>
    <n v="4"/>
    <x v="11"/>
  </r>
  <r>
    <x v="4"/>
    <s v="45-64"/>
    <x v="0"/>
    <s v="M"/>
    <s v="Q00-Q99"/>
    <n v="1"/>
    <x v="5"/>
  </r>
  <r>
    <x v="4"/>
    <s v="45-64"/>
    <x v="0"/>
    <s v="M"/>
    <s v="R00-R99"/>
    <n v="23"/>
    <x v="5"/>
  </r>
  <r>
    <x v="4"/>
    <s v="45-64"/>
    <x v="0"/>
    <s v="M"/>
    <s v="V01-Y98"/>
    <n v="48"/>
    <x v="6"/>
  </r>
  <r>
    <x v="4"/>
    <s v="65-74"/>
    <x v="1"/>
    <s v="F"/>
    <s v="A00-B99"/>
    <n v="6"/>
    <x v="0"/>
  </r>
  <r>
    <x v="4"/>
    <s v="65-74"/>
    <x v="1"/>
    <s v="F"/>
    <s v="C00-D48"/>
    <n v="80"/>
    <x v="1"/>
  </r>
  <r>
    <x v="4"/>
    <s v="65-74"/>
    <x v="1"/>
    <s v="F"/>
    <s v="E00-E90"/>
    <n v="6"/>
    <x v="2"/>
  </r>
  <r>
    <x v="4"/>
    <s v="65-74"/>
    <x v="1"/>
    <s v="F"/>
    <s v="F00-F99"/>
    <n v="2"/>
    <x v="10"/>
  </r>
  <r>
    <x v="4"/>
    <s v="65-74"/>
    <x v="1"/>
    <s v="F"/>
    <s v="G00-G99"/>
    <n v="11"/>
    <x v="3"/>
  </r>
  <r>
    <x v="4"/>
    <s v="65-74"/>
    <x v="1"/>
    <s v="F"/>
    <s v="I00-I99"/>
    <n v="32"/>
    <x v="8"/>
  </r>
  <r>
    <x v="4"/>
    <s v="65-74"/>
    <x v="1"/>
    <s v="F"/>
    <s v="J00-J99"/>
    <n v="11"/>
    <x v="4"/>
  </r>
  <r>
    <x v="4"/>
    <s v="65-74"/>
    <x v="1"/>
    <s v="F"/>
    <s v="K00-K93"/>
    <n v="8"/>
    <x v="9"/>
  </r>
  <r>
    <x v="4"/>
    <s v="65-74"/>
    <x v="1"/>
    <s v="F"/>
    <s v="M00-M99"/>
    <n v="1"/>
    <x v="5"/>
  </r>
  <r>
    <x v="4"/>
    <s v="65-74"/>
    <x v="1"/>
    <s v="F"/>
    <s v="N00-N99"/>
    <n v="8"/>
    <x v="11"/>
  </r>
  <r>
    <x v="4"/>
    <s v="65-74"/>
    <x v="1"/>
    <s v="F"/>
    <s v="R00-R99"/>
    <n v="9"/>
    <x v="5"/>
  </r>
  <r>
    <x v="4"/>
    <s v="65-74"/>
    <x v="1"/>
    <s v="F"/>
    <s v="V01-Y98"/>
    <n v="8"/>
    <x v="6"/>
  </r>
  <r>
    <x v="4"/>
    <s v="65-74"/>
    <x v="1"/>
    <s v="M"/>
    <s v="A00-B99"/>
    <n v="6"/>
    <x v="0"/>
  </r>
  <r>
    <x v="4"/>
    <s v="65-74"/>
    <x v="1"/>
    <s v="M"/>
    <s v="C00-D48"/>
    <n v="115"/>
    <x v="1"/>
  </r>
  <r>
    <x v="4"/>
    <s v="65-74"/>
    <x v="1"/>
    <s v="M"/>
    <s v="D50-D89"/>
    <n v="1"/>
    <x v="5"/>
  </r>
  <r>
    <x v="4"/>
    <s v="65-74"/>
    <x v="1"/>
    <s v="M"/>
    <s v="E00-E90"/>
    <n v="11"/>
    <x v="2"/>
  </r>
  <r>
    <x v="4"/>
    <s v="65-74"/>
    <x v="1"/>
    <s v="M"/>
    <s v="F00-F99"/>
    <n v="7"/>
    <x v="10"/>
  </r>
  <r>
    <x v="4"/>
    <s v="65-74"/>
    <x v="1"/>
    <s v="M"/>
    <s v="G00-G99"/>
    <n v="11"/>
    <x v="3"/>
  </r>
  <r>
    <x v="4"/>
    <s v="65-74"/>
    <x v="1"/>
    <s v="M"/>
    <s v="I00-I99"/>
    <n v="73"/>
    <x v="8"/>
  </r>
  <r>
    <x v="4"/>
    <s v="65-74"/>
    <x v="1"/>
    <s v="M"/>
    <s v="J00-J99"/>
    <n v="34"/>
    <x v="4"/>
  </r>
  <r>
    <x v="4"/>
    <s v="65-74"/>
    <x v="1"/>
    <s v="M"/>
    <s v="K00-K93"/>
    <n v="11"/>
    <x v="9"/>
  </r>
  <r>
    <x v="4"/>
    <s v="65-74"/>
    <x v="1"/>
    <s v="M"/>
    <s v="L00-L99"/>
    <n v="1"/>
    <x v="5"/>
  </r>
  <r>
    <x v="4"/>
    <s v="65-74"/>
    <x v="1"/>
    <s v="M"/>
    <s v="M00-M99"/>
    <n v="1"/>
    <x v="5"/>
  </r>
  <r>
    <x v="4"/>
    <s v="65-74"/>
    <x v="1"/>
    <s v="M"/>
    <s v="N00-N99"/>
    <n v="4"/>
    <x v="11"/>
  </r>
  <r>
    <x v="4"/>
    <s v="65-74"/>
    <x v="1"/>
    <s v="M"/>
    <s v="R00-R99"/>
    <n v="16"/>
    <x v="5"/>
  </r>
  <r>
    <x v="4"/>
    <s v="65-74"/>
    <x v="1"/>
    <s v="M"/>
    <s v="V01-Y98"/>
    <n v="11"/>
    <x v="6"/>
  </r>
  <r>
    <x v="4"/>
    <s v="75-84"/>
    <x v="1"/>
    <s v="F"/>
    <s v="A00-B99"/>
    <n v="20"/>
    <x v="0"/>
  </r>
  <r>
    <x v="4"/>
    <s v="75-84"/>
    <x v="1"/>
    <s v="F"/>
    <s v="C00-D48"/>
    <n v="108"/>
    <x v="1"/>
  </r>
  <r>
    <x v="4"/>
    <s v="75-84"/>
    <x v="1"/>
    <s v="F"/>
    <s v="D50-D89"/>
    <n v="1"/>
    <x v="5"/>
  </r>
  <r>
    <x v="4"/>
    <s v="75-84"/>
    <x v="1"/>
    <s v="F"/>
    <s v="E00-E90"/>
    <n v="16"/>
    <x v="2"/>
  </r>
  <r>
    <x v="4"/>
    <s v="75-84"/>
    <x v="1"/>
    <s v="F"/>
    <s v="F00-F99"/>
    <n v="13"/>
    <x v="10"/>
  </r>
  <r>
    <x v="4"/>
    <s v="75-84"/>
    <x v="1"/>
    <s v="F"/>
    <s v="G00-G99"/>
    <n v="36"/>
    <x v="3"/>
  </r>
  <r>
    <x v="4"/>
    <s v="75-84"/>
    <x v="1"/>
    <s v="F"/>
    <s v="I00-I99"/>
    <n v="124"/>
    <x v="8"/>
  </r>
  <r>
    <x v="4"/>
    <s v="75-84"/>
    <x v="1"/>
    <s v="F"/>
    <s v="J00-J99"/>
    <n v="44"/>
    <x v="4"/>
  </r>
  <r>
    <x v="4"/>
    <s v="75-84"/>
    <x v="1"/>
    <s v="F"/>
    <s v="K00-K93"/>
    <n v="16"/>
    <x v="9"/>
  </r>
  <r>
    <x v="4"/>
    <s v="75-84"/>
    <x v="1"/>
    <s v="F"/>
    <s v="L00-L99"/>
    <n v="2"/>
    <x v="5"/>
  </r>
  <r>
    <x v="4"/>
    <s v="75-84"/>
    <x v="1"/>
    <s v="F"/>
    <s v="M00-M99"/>
    <n v="3"/>
    <x v="5"/>
  </r>
  <r>
    <x v="4"/>
    <s v="75-84"/>
    <x v="1"/>
    <s v="F"/>
    <s v="N00-N99"/>
    <n v="17"/>
    <x v="11"/>
  </r>
  <r>
    <x v="4"/>
    <s v="75-84"/>
    <x v="1"/>
    <s v="F"/>
    <s v="Q00-Q99"/>
    <n v="2"/>
    <x v="5"/>
  </r>
  <r>
    <x v="4"/>
    <s v="75-84"/>
    <x v="1"/>
    <s v="F"/>
    <s v="R00-R99"/>
    <n v="19"/>
    <x v="5"/>
  </r>
  <r>
    <x v="4"/>
    <s v="75-84"/>
    <x v="1"/>
    <s v="F"/>
    <s v="V01-Y98"/>
    <n v="24"/>
    <x v="6"/>
  </r>
  <r>
    <x v="4"/>
    <s v="75-84"/>
    <x v="1"/>
    <s v="M"/>
    <s v="A00-B99"/>
    <n v="9"/>
    <x v="0"/>
  </r>
  <r>
    <x v="4"/>
    <s v="75-84"/>
    <x v="1"/>
    <s v="M"/>
    <s v="C00-D48"/>
    <n v="117"/>
    <x v="1"/>
  </r>
  <r>
    <x v="4"/>
    <s v="75-84"/>
    <x v="1"/>
    <s v="M"/>
    <s v="E00-E90"/>
    <n v="13"/>
    <x v="2"/>
  </r>
  <r>
    <x v="4"/>
    <s v="75-84"/>
    <x v="1"/>
    <s v="M"/>
    <s v="F00-F99"/>
    <n v="13"/>
    <x v="10"/>
  </r>
  <r>
    <x v="4"/>
    <s v="75-84"/>
    <x v="1"/>
    <s v="M"/>
    <s v="G00-G99"/>
    <n v="32"/>
    <x v="3"/>
  </r>
  <r>
    <x v="4"/>
    <s v="75-84"/>
    <x v="1"/>
    <s v="M"/>
    <s v="I00-I99"/>
    <n v="126"/>
    <x v="8"/>
  </r>
  <r>
    <x v="4"/>
    <s v="75-84"/>
    <x v="1"/>
    <s v="M"/>
    <s v="J00-J99"/>
    <n v="54"/>
    <x v="4"/>
  </r>
  <r>
    <x v="4"/>
    <s v="75-84"/>
    <x v="1"/>
    <s v="M"/>
    <s v="K00-K93"/>
    <n v="12"/>
    <x v="9"/>
  </r>
  <r>
    <x v="4"/>
    <s v="75-84"/>
    <x v="1"/>
    <s v="M"/>
    <s v="M00-M99"/>
    <n v="2"/>
    <x v="5"/>
  </r>
  <r>
    <x v="4"/>
    <s v="75-84"/>
    <x v="1"/>
    <s v="M"/>
    <s v="N00-N99"/>
    <n v="11"/>
    <x v="11"/>
  </r>
  <r>
    <x v="4"/>
    <s v="75-84"/>
    <x v="1"/>
    <s v="M"/>
    <s v="R00-R99"/>
    <n v="24"/>
    <x v="5"/>
  </r>
  <r>
    <x v="4"/>
    <s v="75-84"/>
    <x v="1"/>
    <s v="M"/>
    <s v="V01-Y98"/>
    <n v="21"/>
    <x v="6"/>
  </r>
  <r>
    <x v="4"/>
    <s v="85+"/>
    <x v="1"/>
    <s v="F"/>
    <s v="A00-B99"/>
    <n v="23"/>
    <x v="0"/>
  </r>
  <r>
    <x v="4"/>
    <s v="85+"/>
    <x v="1"/>
    <s v="F"/>
    <s v="C00-D48"/>
    <n v="107"/>
    <x v="1"/>
  </r>
  <r>
    <x v="4"/>
    <s v="85+"/>
    <x v="1"/>
    <s v="F"/>
    <s v="D50-D89"/>
    <n v="5"/>
    <x v="5"/>
  </r>
  <r>
    <x v="4"/>
    <s v="85+"/>
    <x v="1"/>
    <s v="F"/>
    <s v="E00-E90"/>
    <n v="38"/>
    <x v="2"/>
  </r>
  <r>
    <x v="4"/>
    <s v="85+"/>
    <x v="1"/>
    <s v="F"/>
    <s v="F00-F99"/>
    <n v="37"/>
    <x v="10"/>
  </r>
  <r>
    <x v="4"/>
    <s v="85+"/>
    <x v="1"/>
    <s v="F"/>
    <s v="G00-G99"/>
    <n v="38"/>
    <x v="3"/>
  </r>
  <r>
    <x v="4"/>
    <s v="85+"/>
    <x v="1"/>
    <s v="F"/>
    <s v="I00-I99"/>
    <n v="270"/>
    <x v="8"/>
  </r>
  <r>
    <x v="4"/>
    <s v="85+"/>
    <x v="1"/>
    <s v="F"/>
    <s v="J00-J99"/>
    <n v="64"/>
    <x v="4"/>
  </r>
  <r>
    <x v="4"/>
    <s v="85+"/>
    <x v="1"/>
    <s v="F"/>
    <s v="K00-K93"/>
    <n v="28"/>
    <x v="9"/>
  </r>
  <r>
    <x v="4"/>
    <s v="85+"/>
    <x v="1"/>
    <s v="F"/>
    <s v="L00-L99"/>
    <n v="4"/>
    <x v="5"/>
  </r>
  <r>
    <x v="4"/>
    <s v="85+"/>
    <x v="1"/>
    <s v="F"/>
    <s v="M00-M99"/>
    <n v="4"/>
    <x v="5"/>
  </r>
  <r>
    <x v="4"/>
    <s v="85+"/>
    <x v="1"/>
    <s v="F"/>
    <s v="N00-N99"/>
    <n v="31"/>
    <x v="11"/>
  </r>
  <r>
    <x v="4"/>
    <s v="85+"/>
    <x v="1"/>
    <s v="F"/>
    <s v="Q00-Q99"/>
    <n v="1"/>
    <x v="5"/>
  </r>
  <r>
    <x v="4"/>
    <s v="85+"/>
    <x v="1"/>
    <s v="F"/>
    <s v="R00-R99"/>
    <n v="53"/>
    <x v="5"/>
  </r>
  <r>
    <x v="4"/>
    <s v="85+"/>
    <x v="1"/>
    <s v="F"/>
    <s v="V01-Y98"/>
    <n v="40"/>
    <x v="6"/>
  </r>
  <r>
    <x v="4"/>
    <s v="85+"/>
    <x v="1"/>
    <s v="M"/>
    <s v="A00-B99"/>
    <n v="10"/>
    <x v="0"/>
  </r>
  <r>
    <x v="4"/>
    <s v="85+"/>
    <x v="1"/>
    <s v="M"/>
    <s v="C00-D48"/>
    <n v="63"/>
    <x v="1"/>
  </r>
  <r>
    <x v="4"/>
    <s v="85+"/>
    <x v="1"/>
    <s v="M"/>
    <s v="D50-D89"/>
    <n v="2"/>
    <x v="5"/>
  </r>
  <r>
    <x v="4"/>
    <s v="85+"/>
    <x v="1"/>
    <s v="M"/>
    <s v="E00-E90"/>
    <n v="15"/>
    <x v="2"/>
  </r>
  <r>
    <x v="4"/>
    <s v="85+"/>
    <x v="1"/>
    <s v="M"/>
    <s v="F00-F99"/>
    <n v="18"/>
    <x v="10"/>
  </r>
  <r>
    <x v="4"/>
    <s v="85+"/>
    <x v="1"/>
    <s v="M"/>
    <s v="G00-G99"/>
    <n v="16"/>
    <x v="3"/>
  </r>
  <r>
    <x v="4"/>
    <s v="85+"/>
    <x v="1"/>
    <s v="M"/>
    <s v="I00-I99"/>
    <n v="99"/>
    <x v="8"/>
  </r>
  <r>
    <x v="4"/>
    <s v="85+"/>
    <x v="1"/>
    <s v="M"/>
    <s v="J00-J99"/>
    <n v="48"/>
    <x v="4"/>
  </r>
  <r>
    <x v="4"/>
    <s v="85+"/>
    <x v="1"/>
    <s v="M"/>
    <s v="K00-K93"/>
    <n v="11"/>
    <x v="9"/>
  </r>
  <r>
    <x v="4"/>
    <s v="85+"/>
    <x v="1"/>
    <s v="M"/>
    <s v="L00-L99"/>
    <n v="3"/>
    <x v="5"/>
  </r>
  <r>
    <x v="4"/>
    <s v="85+"/>
    <x v="1"/>
    <s v="M"/>
    <s v="N00-N99"/>
    <n v="6"/>
    <x v="11"/>
  </r>
  <r>
    <x v="4"/>
    <s v="85+"/>
    <x v="1"/>
    <s v="M"/>
    <s v="R00-R99"/>
    <n v="12"/>
    <x v="5"/>
  </r>
  <r>
    <x v="4"/>
    <s v="85+"/>
    <x v="1"/>
    <s v="M"/>
    <s v="V01-Y98"/>
    <n v="25"/>
    <x v="6"/>
  </r>
  <r>
    <x v="5"/>
    <s v="0-24"/>
    <x v="0"/>
    <s v="F"/>
    <s v="C00-D48"/>
    <n v="1"/>
    <x v="1"/>
  </r>
  <r>
    <x v="5"/>
    <s v="0-24"/>
    <x v="0"/>
    <s v="F"/>
    <s v="G00-G99"/>
    <n v="1"/>
    <x v="3"/>
  </r>
  <r>
    <x v="5"/>
    <s v="0-24"/>
    <x v="0"/>
    <s v="F"/>
    <s v="P00-P96"/>
    <n v="2"/>
    <x v="5"/>
  </r>
  <r>
    <x v="5"/>
    <s v="0-24"/>
    <x v="0"/>
    <s v="F"/>
    <s v="Q00-Q99"/>
    <n v="2"/>
    <x v="5"/>
  </r>
  <r>
    <x v="5"/>
    <s v="0-24"/>
    <x v="0"/>
    <s v="F"/>
    <s v="R00-R99"/>
    <n v="1"/>
    <x v="5"/>
  </r>
  <r>
    <x v="5"/>
    <s v="0-24"/>
    <x v="0"/>
    <s v="F"/>
    <s v="V01-Y98"/>
    <n v="5"/>
    <x v="6"/>
  </r>
  <r>
    <x v="5"/>
    <s v="0-24"/>
    <x v="0"/>
    <s v="M"/>
    <s v="C00-D48"/>
    <n v="2"/>
    <x v="1"/>
  </r>
  <r>
    <x v="5"/>
    <s v="0-24"/>
    <x v="0"/>
    <s v="M"/>
    <s v="K00-K93"/>
    <n v="1"/>
    <x v="9"/>
  </r>
  <r>
    <x v="5"/>
    <s v="0-24"/>
    <x v="0"/>
    <s v="M"/>
    <s v="P00-P96"/>
    <n v="3"/>
    <x v="5"/>
  </r>
  <r>
    <x v="5"/>
    <s v="0-24"/>
    <x v="0"/>
    <s v="M"/>
    <s v="Q00-Q99"/>
    <n v="3"/>
    <x v="5"/>
  </r>
  <r>
    <x v="5"/>
    <s v="0-24"/>
    <x v="0"/>
    <s v="M"/>
    <s v="R00-R99"/>
    <n v="2"/>
    <x v="5"/>
  </r>
  <r>
    <x v="5"/>
    <s v="0-24"/>
    <x v="0"/>
    <s v="M"/>
    <s v="V01-Y98"/>
    <n v="13"/>
    <x v="6"/>
  </r>
  <r>
    <x v="5"/>
    <s v="25-44"/>
    <x v="0"/>
    <s v="F"/>
    <s v="A00-B99"/>
    <n v="1"/>
    <x v="0"/>
  </r>
  <r>
    <x v="5"/>
    <s v="25-44"/>
    <x v="0"/>
    <s v="F"/>
    <s v="C00-D48"/>
    <n v="11"/>
    <x v="1"/>
  </r>
  <r>
    <x v="5"/>
    <s v="25-44"/>
    <x v="0"/>
    <s v="F"/>
    <s v="E00-E90"/>
    <n v="1"/>
    <x v="2"/>
  </r>
  <r>
    <x v="5"/>
    <s v="25-44"/>
    <x v="0"/>
    <s v="F"/>
    <s v="F00-F99"/>
    <n v="1"/>
    <x v="10"/>
  </r>
  <r>
    <x v="5"/>
    <s v="25-44"/>
    <x v="0"/>
    <s v="F"/>
    <s v="G00-G99"/>
    <n v="2"/>
    <x v="3"/>
  </r>
  <r>
    <x v="5"/>
    <s v="25-44"/>
    <x v="0"/>
    <s v="F"/>
    <s v="I00-I99"/>
    <n v="2"/>
    <x v="8"/>
  </r>
  <r>
    <x v="5"/>
    <s v="25-44"/>
    <x v="0"/>
    <s v="F"/>
    <s v="R00-R99"/>
    <n v="4"/>
    <x v="5"/>
  </r>
  <r>
    <x v="5"/>
    <s v="25-44"/>
    <x v="0"/>
    <s v="F"/>
    <s v="V01-Y98"/>
    <n v="3"/>
    <x v="6"/>
  </r>
  <r>
    <x v="5"/>
    <s v="25-44"/>
    <x v="0"/>
    <s v="M"/>
    <s v="A00-B99"/>
    <n v="1"/>
    <x v="0"/>
  </r>
  <r>
    <x v="5"/>
    <s v="25-44"/>
    <x v="0"/>
    <s v="M"/>
    <s v="C00-D48"/>
    <n v="9"/>
    <x v="1"/>
  </r>
  <r>
    <x v="5"/>
    <s v="25-44"/>
    <x v="0"/>
    <s v="M"/>
    <s v="F00-F99"/>
    <n v="2"/>
    <x v="10"/>
  </r>
  <r>
    <x v="5"/>
    <s v="25-44"/>
    <x v="0"/>
    <s v="M"/>
    <s v="G00-G99"/>
    <n v="1"/>
    <x v="3"/>
  </r>
  <r>
    <x v="5"/>
    <s v="25-44"/>
    <x v="0"/>
    <s v="M"/>
    <s v="I00-I99"/>
    <n v="11"/>
    <x v="8"/>
  </r>
  <r>
    <x v="5"/>
    <s v="25-44"/>
    <x v="0"/>
    <s v="M"/>
    <s v="J00-J99"/>
    <n v="2"/>
    <x v="4"/>
  </r>
  <r>
    <x v="5"/>
    <s v="25-44"/>
    <x v="0"/>
    <s v="M"/>
    <s v="K00-K93"/>
    <n v="4"/>
    <x v="9"/>
  </r>
  <r>
    <x v="5"/>
    <s v="25-44"/>
    <x v="0"/>
    <s v="M"/>
    <s v="M00-M99"/>
    <n v="1"/>
    <x v="5"/>
  </r>
  <r>
    <x v="5"/>
    <s v="25-44"/>
    <x v="0"/>
    <s v="M"/>
    <s v="Q00-Q99"/>
    <n v="1"/>
    <x v="5"/>
  </r>
  <r>
    <x v="5"/>
    <s v="25-44"/>
    <x v="0"/>
    <s v="M"/>
    <s v="R00-R99"/>
    <n v="3"/>
    <x v="5"/>
  </r>
  <r>
    <x v="5"/>
    <s v="25-44"/>
    <x v="0"/>
    <s v="M"/>
    <s v="V01-Y98"/>
    <n v="22"/>
    <x v="6"/>
  </r>
  <r>
    <x v="5"/>
    <s v="45-64"/>
    <x v="0"/>
    <s v="F"/>
    <s v="A00-B99"/>
    <n v="3"/>
    <x v="0"/>
  </r>
  <r>
    <x v="5"/>
    <s v="45-64"/>
    <x v="0"/>
    <s v="F"/>
    <s v="C00-D48"/>
    <n v="79"/>
    <x v="1"/>
  </r>
  <r>
    <x v="5"/>
    <s v="45-64"/>
    <x v="0"/>
    <s v="F"/>
    <s v="E00-E90"/>
    <n v="7"/>
    <x v="2"/>
  </r>
  <r>
    <x v="5"/>
    <s v="45-64"/>
    <x v="0"/>
    <s v="F"/>
    <s v="F00-F99"/>
    <n v="4"/>
    <x v="10"/>
  </r>
  <r>
    <x v="5"/>
    <s v="45-64"/>
    <x v="0"/>
    <s v="F"/>
    <s v="G00-G99"/>
    <n v="2"/>
    <x v="3"/>
  </r>
  <r>
    <x v="5"/>
    <s v="45-64"/>
    <x v="0"/>
    <s v="F"/>
    <s v="I00-I99"/>
    <n v="16"/>
    <x v="8"/>
  </r>
  <r>
    <x v="5"/>
    <s v="45-64"/>
    <x v="0"/>
    <s v="F"/>
    <s v="J00-J99"/>
    <n v="15"/>
    <x v="4"/>
  </r>
  <r>
    <x v="5"/>
    <s v="45-64"/>
    <x v="0"/>
    <s v="F"/>
    <s v="K00-K93"/>
    <n v="13"/>
    <x v="9"/>
  </r>
  <r>
    <x v="5"/>
    <s v="45-64"/>
    <x v="0"/>
    <s v="F"/>
    <s v="M00-M99"/>
    <n v="1"/>
    <x v="5"/>
  </r>
  <r>
    <x v="5"/>
    <s v="45-64"/>
    <x v="0"/>
    <s v="F"/>
    <s v="N00-N99"/>
    <n v="4"/>
    <x v="11"/>
  </r>
  <r>
    <x v="5"/>
    <s v="45-64"/>
    <x v="0"/>
    <s v="F"/>
    <s v="R00-R99"/>
    <n v="12"/>
    <x v="5"/>
  </r>
  <r>
    <x v="5"/>
    <s v="45-64"/>
    <x v="0"/>
    <s v="F"/>
    <s v="V01-Y98"/>
    <n v="21"/>
    <x v="6"/>
  </r>
  <r>
    <x v="5"/>
    <s v="45-64"/>
    <x v="0"/>
    <s v="M"/>
    <s v="A00-B99"/>
    <n v="8"/>
    <x v="0"/>
  </r>
  <r>
    <x v="5"/>
    <s v="45-64"/>
    <x v="0"/>
    <s v="M"/>
    <s v="C00-D48"/>
    <n v="126"/>
    <x v="1"/>
  </r>
  <r>
    <x v="5"/>
    <s v="45-64"/>
    <x v="0"/>
    <s v="M"/>
    <s v="D50-D89"/>
    <n v="2"/>
    <x v="5"/>
  </r>
  <r>
    <x v="5"/>
    <s v="45-64"/>
    <x v="0"/>
    <s v="M"/>
    <s v="E00-E90"/>
    <n v="7"/>
    <x v="2"/>
  </r>
  <r>
    <x v="5"/>
    <s v="45-64"/>
    <x v="0"/>
    <s v="M"/>
    <s v="F00-F99"/>
    <n v="7"/>
    <x v="10"/>
  </r>
  <r>
    <x v="5"/>
    <s v="45-64"/>
    <x v="0"/>
    <s v="M"/>
    <s v="G00-G99"/>
    <n v="11"/>
    <x v="3"/>
  </r>
  <r>
    <x v="5"/>
    <s v="45-64"/>
    <x v="0"/>
    <s v="M"/>
    <s v="I00-I99"/>
    <n v="67"/>
    <x v="8"/>
  </r>
  <r>
    <x v="5"/>
    <s v="45-64"/>
    <x v="0"/>
    <s v="M"/>
    <s v="J00-J99"/>
    <n v="14"/>
    <x v="4"/>
  </r>
  <r>
    <x v="5"/>
    <s v="45-64"/>
    <x v="0"/>
    <s v="M"/>
    <s v="K00-K93"/>
    <n v="30"/>
    <x v="9"/>
  </r>
  <r>
    <x v="5"/>
    <s v="45-64"/>
    <x v="0"/>
    <s v="M"/>
    <s v="L00-L99"/>
    <n v="1"/>
    <x v="5"/>
  </r>
  <r>
    <x v="5"/>
    <s v="45-64"/>
    <x v="0"/>
    <s v="M"/>
    <s v="M00-M99"/>
    <n v="1"/>
    <x v="5"/>
  </r>
  <r>
    <x v="5"/>
    <s v="45-64"/>
    <x v="0"/>
    <s v="M"/>
    <s v="Q00-Q99"/>
    <n v="2"/>
    <x v="5"/>
  </r>
  <r>
    <x v="5"/>
    <s v="45-64"/>
    <x v="0"/>
    <s v="M"/>
    <s v="R00-R99"/>
    <n v="28"/>
    <x v="5"/>
  </r>
  <r>
    <x v="5"/>
    <s v="45-64"/>
    <x v="0"/>
    <s v="M"/>
    <s v="V01-Y98"/>
    <n v="41"/>
    <x v="6"/>
  </r>
  <r>
    <x v="5"/>
    <s v="65-74"/>
    <x v="1"/>
    <s v="F"/>
    <s v="A00-B99"/>
    <n v="6"/>
    <x v="0"/>
  </r>
  <r>
    <x v="5"/>
    <s v="65-74"/>
    <x v="1"/>
    <s v="F"/>
    <s v="C00-D48"/>
    <n v="90"/>
    <x v="1"/>
  </r>
  <r>
    <x v="5"/>
    <s v="65-74"/>
    <x v="1"/>
    <s v="F"/>
    <s v="E00-E90"/>
    <n v="6"/>
    <x v="2"/>
  </r>
  <r>
    <x v="5"/>
    <s v="65-74"/>
    <x v="1"/>
    <s v="F"/>
    <s v="F00-F99"/>
    <n v="5"/>
    <x v="10"/>
  </r>
  <r>
    <x v="5"/>
    <s v="65-74"/>
    <x v="1"/>
    <s v="F"/>
    <s v="G00-G99"/>
    <n v="5"/>
    <x v="3"/>
  </r>
  <r>
    <x v="5"/>
    <s v="65-74"/>
    <x v="1"/>
    <s v="F"/>
    <s v="I00-I99"/>
    <n v="39"/>
    <x v="8"/>
  </r>
  <r>
    <x v="5"/>
    <s v="65-74"/>
    <x v="1"/>
    <s v="F"/>
    <s v="J00-J99"/>
    <n v="23"/>
    <x v="4"/>
  </r>
  <r>
    <x v="5"/>
    <s v="65-74"/>
    <x v="1"/>
    <s v="F"/>
    <s v="K00-K93"/>
    <n v="7"/>
    <x v="9"/>
  </r>
  <r>
    <x v="5"/>
    <s v="65-74"/>
    <x v="1"/>
    <s v="F"/>
    <s v="M00-M99"/>
    <n v="1"/>
    <x v="5"/>
  </r>
  <r>
    <x v="5"/>
    <s v="65-74"/>
    <x v="1"/>
    <s v="F"/>
    <s v="N00-N99"/>
    <n v="3"/>
    <x v="11"/>
  </r>
  <r>
    <x v="5"/>
    <s v="65-74"/>
    <x v="1"/>
    <s v="F"/>
    <s v="R00-R99"/>
    <n v="7"/>
    <x v="5"/>
  </r>
  <r>
    <x v="5"/>
    <s v="65-74"/>
    <x v="1"/>
    <s v="F"/>
    <s v="V01-Y98"/>
    <n v="3"/>
    <x v="6"/>
  </r>
  <r>
    <x v="5"/>
    <s v="65-74"/>
    <x v="1"/>
    <s v="M"/>
    <s v="A00-B99"/>
    <n v="8"/>
    <x v="0"/>
  </r>
  <r>
    <x v="5"/>
    <s v="65-74"/>
    <x v="1"/>
    <s v="M"/>
    <s v="C00-D48"/>
    <n v="119"/>
    <x v="1"/>
  </r>
  <r>
    <x v="5"/>
    <s v="65-74"/>
    <x v="1"/>
    <s v="M"/>
    <s v="E00-E90"/>
    <n v="11"/>
    <x v="2"/>
  </r>
  <r>
    <x v="5"/>
    <s v="65-74"/>
    <x v="1"/>
    <s v="M"/>
    <s v="G00-G99"/>
    <n v="5"/>
    <x v="3"/>
  </r>
  <r>
    <x v="5"/>
    <s v="65-74"/>
    <x v="1"/>
    <s v="M"/>
    <s v="I00-I99"/>
    <n v="74"/>
    <x v="8"/>
  </r>
  <r>
    <x v="5"/>
    <s v="65-74"/>
    <x v="1"/>
    <s v="M"/>
    <s v="J00-J99"/>
    <n v="26"/>
    <x v="4"/>
  </r>
  <r>
    <x v="5"/>
    <s v="65-74"/>
    <x v="1"/>
    <s v="M"/>
    <s v="K00-K93"/>
    <n v="16"/>
    <x v="9"/>
  </r>
  <r>
    <x v="5"/>
    <s v="65-74"/>
    <x v="1"/>
    <s v="M"/>
    <s v="M00-M99"/>
    <n v="1"/>
    <x v="5"/>
  </r>
  <r>
    <x v="5"/>
    <s v="65-74"/>
    <x v="1"/>
    <s v="M"/>
    <s v="N00-N99"/>
    <n v="2"/>
    <x v="11"/>
  </r>
  <r>
    <x v="5"/>
    <s v="65-74"/>
    <x v="1"/>
    <s v="M"/>
    <s v="R00-R99"/>
    <n v="21"/>
    <x v="5"/>
  </r>
  <r>
    <x v="5"/>
    <s v="65-74"/>
    <x v="1"/>
    <s v="M"/>
    <s v="V01-Y98"/>
    <n v="10"/>
    <x v="6"/>
  </r>
  <r>
    <x v="5"/>
    <s v="75-84"/>
    <x v="1"/>
    <s v="F"/>
    <s v="A00-B99"/>
    <n v="9"/>
    <x v="0"/>
  </r>
  <r>
    <x v="5"/>
    <s v="75-84"/>
    <x v="1"/>
    <s v="F"/>
    <s v="C00-D48"/>
    <n v="102"/>
    <x v="1"/>
  </r>
  <r>
    <x v="5"/>
    <s v="75-84"/>
    <x v="1"/>
    <s v="F"/>
    <s v="D50-D89"/>
    <n v="3"/>
    <x v="5"/>
  </r>
  <r>
    <x v="5"/>
    <s v="75-84"/>
    <x v="1"/>
    <s v="F"/>
    <s v="E00-E90"/>
    <n v="18"/>
    <x v="2"/>
  </r>
  <r>
    <x v="5"/>
    <s v="75-84"/>
    <x v="1"/>
    <s v="F"/>
    <s v="F00-F99"/>
    <n v="18"/>
    <x v="10"/>
  </r>
  <r>
    <x v="5"/>
    <s v="75-84"/>
    <x v="1"/>
    <s v="F"/>
    <s v="G00-G99"/>
    <n v="43"/>
    <x v="3"/>
  </r>
  <r>
    <x v="5"/>
    <s v="75-84"/>
    <x v="1"/>
    <s v="F"/>
    <s v="I00-I99"/>
    <n v="124"/>
    <x v="8"/>
  </r>
  <r>
    <x v="5"/>
    <s v="75-84"/>
    <x v="1"/>
    <s v="F"/>
    <s v="J00-J99"/>
    <n v="45"/>
    <x v="4"/>
  </r>
  <r>
    <x v="5"/>
    <s v="75-84"/>
    <x v="1"/>
    <s v="F"/>
    <s v="K00-K93"/>
    <n v="22"/>
    <x v="9"/>
  </r>
  <r>
    <x v="5"/>
    <s v="75-84"/>
    <x v="1"/>
    <s v="F"/>
    <s v="L00-L99"/>
    <n v="4"/>
    <x v="5"/>
  </r>
  <r>
    <x v="5"/>
    <s v="75-84"/>
    <x v="1"/>
    <s v="F"/>
    <s v="M00-M99"/>
    <n v="3"/>
    <x v="5"/>
  </r>
  <r>
    <x v="5"/>
    <s v="75-84"/>
    <x v="1"/>
    <s v="F"/>
    <s v="N00-N99"/>
    <n v="12"/>
    <x v="11"/>
  </r>
  <r>
    <x v="5"/>
    <s v="75-84"/>
    <x v="1"/>
    <s v="F"/>
    <s v="Q00-Q99"/>
    <n v="2"/>
    <x v="5"/>
  </r>
  <r>
    <x v="5"/>
    <s v="75-84"/>
    <x v="1"/>
    <s v="F"/>
    <s v="R00-R99"/>
    <n v="22"/>
    <x v="5"/>
  </r>
  <r>
    <x v="5"/>
    <s v="75-84"/>
    <x v="1"/>
    <s v="F"/>
    <s v="V01-Y98"/>
    <n v="11"/>
    <x v="6"/>
  </r>
  <r>
    <x v="5"/>
    <s v="75-84"/>
    <x v="1"/>
    <s v="M"/>
    <s v="A00-B99"/>
    <n v="11"/>
    <x v="0"/>
  </r>
  <r>
    <x v="5"/>
    <s v="75-84"/>
    <x v="1"/>
    <s v="M"/>
    <s v="C00-D48"/>
    <n v="136"/>
    <x v="1"/>
  </r>
  <r>
    <x v="5"/>
    <s v="75-84"/>
    <x v="1"/>
    <s v="M"/>
    <s v="E00-E90"/>
    <n v="6"/>
    <x v="2"/>
  </r>
  <r>
    <x v="5"/>
    <s v="75-84"/>
    <x v="1"/>
    <s v="M"/>
    <s v="F00-F99"/>
    <n v="8"/>
    <x v="10"/>
  </r>
  <r>
    <x v="5"/>
    <s v="75-84"/>
    <x v="1"/>
    <s v="M"/>
    <s v="G00-G99"/>
    <n v="15"/>
    <x v="3"/>
  </r>
  <r>
    <x v="5"/>
    <s v="75-84"/>
    <x v="1"/>
    <s v="M"/>
    <s v="I00-I99"/>
    <n v="129"/>
    <x v="8"/>
  </r>
  <r>
    <x v="5"/>
    <s v="75-84"/>
    <x v="1"/>
    <s v="M"/>
    <s v="J00-J99"/>
    <n v="55"/>
    <x v="4"/>
  </r>
  <r>
    <x v="5"/>
    <s v="75-84"/>
    <x v="1"/>
    <s v="M"/>
    <s v="K00-K93"/>
    <n v="17"/>
    <x v="9"/>
  </r>
  <r>
    <x v="5"/>
    <s v="75-84"/>
    <x v="1"/>
    <s v="M"/>
    <s v="M00-M99"/>
    <n v="3"/>
    <x v="5"/>
  </r>
  <r>
    <x v="5"/>
    <s v="75-84"/>
    <x v="1"/>
    <s v="M"/>
    <s v="N00-N99"/>
    <n v="9"/>
    <x v="11"/>
  </r>
  <r>
    <x v="5"/>
    <s v="75-84"/>
    <x v="1"/>
    <s v="M"/>
    <s v="Q00-Q99"/>
    <n v="1"/>
    <x v="5"/>
  </r>
  <r>
    <x v="5"/>
    <s v="75-84"/>
    <x v="1"/>
    <s v="M"/>
    <s v="R00-R99"/>
    <n v="22"/>
    <x v="5"/>
  </r>
  <r>
    <x v="5"/>
    <s v="75-84"/>
    <x v="1"/>
    <s v="M"/>
    <s v="V01-Y98"/>
    <n v="22"/>
    <x v="6"/>
  </r>
  <r>
    <x v="5"/>
    <s v="85+"/>
    <x v="1"/>
    <s v="F"/>
    <s v="A00-B99"/>
    <n v="22"/>
    <x v="0"/>
  </r>
  <r>
    <x v="5"/>
    <s v="85+"/>
    <x v="1"/>
    <s v="F"/>
    <s v="C00-D48"/>
    <n v="99"/>
    <x v="1"/>
  </r>
  <r>
    <x v="5"/>
    <s v="85+"/>
    <x v="1"/>
    <s v="F"/>
    <s v="D50-D89"/>
    <n v="5"/>
    <x v="5"/>
  </r>
  <r>
    <x v="5"/>
    <s v="85+"/>
    <x v="1"/>
    <s v="F"/>
    <s v="E00-E90"/>
    <n v="34"/>
    <x v="2"/>
  </r>
  <r>
    <x v="5"/>
    <s v="85+"/>
    <x v="1"/>
    <s v="F"/>
    <s v="F00-F99"/>
    <n v="40"/>
    <x v="10"/>
  </r>
  <r>
    <x v="5"/>
    <s v="85+"/>
    <x v="1"/>
    <s v="F"/>
    <s v="G00-G99"/>
    <n v="45"/>
    <x v="3"/>
  </r>
  <r>
    <x v="5"/>
    <s v="85+"/>
    <x v="1"/>
    <s v="F"/>
    <s v="I00-I99"/>
    <n v="260"/>
    <x v="8"/>
  </r>
  <r>
    <x v="5"/>
    <s v="85+"/>
    <x v="1"/>
    <s v="F"/>
    <s v="J00-J99"/>
    <n v="79"/>
    <x v="4"/>
  </r>
  <r>
    <x v="5"/>
    <s v="85+"/>
    <x v="1"/>
    <s v="F"/>
    <s v="K00-K93"/>
    <n v="21"/>
    <x v="9"/>
  </r>
  <r>
    <x v="5"/>
    <s v="85+"/>
    <x v="1"/>
    <s v="F"/>
    <s v="L00-L99"/>
    <n v="3"/>
    <x v="5"/>
  </r>
  <r>
    <x v="5"/>
    <s v="85+"/>
    <x v="1"/>
    <s v="F"/>
    <s v="M00-M99"/>
    <n v="8"/>
    <x v="5"/>
  </r>
  <r>
    <x v="5"/>
    <s v="85+"/>
    <x v="1"/>
    <s v="F"/>
    <s v="N00-N99"/>
    <n v="43"/>
    <x v="11"/>
  </r>
  <r>
    <x v="5"/>
    <s v="85+"/>
    <x v="1"/>
    <s v="F"/>
    <s v="R00-R99"/>
    <n v="52"/>
    <x v="5"/>
  </r>
  <r>
    <x v="5"/>
    <s v="85+"/>
    <x v="1"/>
    <s v="F"/>
    <s v="V01-Y98"/>
    <n v="32"/>
    <x v="6"/>
  </r>
  <r>
    <x v="5"/>
    <s v="85+"/>
    <x v="1"/>
    <s v="M"/>
    <s v="A00-B99"/>
    <n v="5"/>
    <x v="0"/>
  </r>
  <r>
    <x v="5"/>
    <s v="85+"/>
    <x v="1"/>
    <s v="M"/>
    <s v="C00-D48"/>
    <n v="69"/>
    <x v="1"/>
  </r>
  <r>
    <x v="5"/>
    <s v="85+"/>
    <x v="1"/>
    <s v="M"/>
    <s v="D50-D89"/>
    <n v="1"/>
    <x v="5"/>
  </r>
  <r>
    <x v="5"/>
    <s v="85+"/>
    <x v="1"/>
    <s v="M"/>
    <s v="E00-E90"/>
    <n v="12"/>
    <x v="2"/>
  </r>
  <r>
    <x v="5"/>
    <s v="85+"/>
    <x v="1"/>
    <s v="M"/>
    <s v="F00-F99"/>
    <n v="9"/>
    <x v="10"/>
  </r>
  <r>
    <x v="5"/>
    <s v="85+"/>
    <x v="1"/>
    <s v="M"/>
    <s v="G00-G99"/>
    <n v="16"/>
    <x v="3"/>
  </r>
  <r>
    <x v="5"/>
    <s v="85+"/>
    <x v="1"/>
    <s v="M"/>
    <s v="I00-I99"/>
    <n v="113"/>
    <x v="8"/>
  </r>
  <r>
    <x v="5"/>
    <s v="85+"/>
    <x v="1"/>
    <s v="M"/>
    <s v="J00-J99"/>
    <n v="52"/>
    <x v="4"/>
  </r>
  <r>
    <x v="5"/>
    <s v="85+"/>
    <x v="1"/>
    <s v="M"/>
    <s v="K00-K93"/>
    <n v="13"/>
    <x v="9"/>
  </r>
  <r>
    <x v="5"/>
    <s v="85+"/>
    <x v="1"/>
    <s v="M"/>
    <s v="N00-N99"/>
    <n v="11"/>
    <x v="11"/>
  </r>
  <r>
    <x v="5"/>
    <s v="85+"/>
    <x v="1"/>
    <s v="M"/>
    <s v="R00-R99"/>
    <n v="19"/>
    <x v="5"/>
  </r>
  <r>
    <x v="5"/>
    <s v="85+"/>
    <x v="1"/>
    <s v="M"/>
    <s v="V01-Y98"/>
    <n v="25"/>
    <x v="6"/>
  </r>
  <r>
    <x v="6"/>
    <s v="0-24"/>
    <x v="0"/>
    <s v="F"/>
    <s v="C00-D48"/>
    <n v="1"/>
    <x v="1"/>
  </r>
  <r>
    <x v="6"/>
    <s v="0-24"/>
    <x v="0"/>
    <s v="F"/>
    <s v="I00-I99"/>
    <n v="1"/>
    <x v="8"/>
  </r>
  <r>
    <x v="6"/>
    <s v="0-24"/>
    <x v="0"/>
    <s v="F"/>
    <s v="P00-P96"/>
    <n v="2"/>
    <x v="5"/>
  </r>
  <r>
    <x v="6"/>
    <s v="0-24"/>
    <x v="0"/>
    <s v="F"/>
    <s v="R00-R99"/>
    <n v="4"/>
    <x v="5"/>
  </r>
  <r>
    <x v="6"/>
    <s v="0-24"/>
    <x v="0"/>
    <s v="F"/>
    <s v="V01-Y98"/>
    <n v="6"/>
    <x v="6"/>
  </r>
  <r>
    <x v="6"/>
    <s v="0-24"/>
    <x v="0"/>
    <s v="M"/>
    <s v="C00-D48"/>
    <n v="1"/>
    <x v="1"/>
  </r>
  <r>
    <x v="6"/>
    <s v="0-24"/>
    <x v="0"/>
    <s v="M"/>
    <s v="G00-G99"/>
    <n v="1"/>
    <x v="3"/>
  </r>
  <r>
    <x v="6"/>
    <s v="0-24"/>
    <x v="0"/>
    <s v="M"/>
    <s v="P00-P96"/>
    <n v="4"/>
    <x v="5"/>
  </r>
  <r>
    <x v="6"/>
    <s v="0-24"/>
    <x v="0"/>
    <s v="M"/>
    <s v="R00-R99"/>
    <n v="3"/>
    <x v="5"/>
  </r>
  <r>
    <x v="6"/>
    <s v="0-24"/>
    <x v="0"/>
    <s v="M"/>
    <s v="V01-Y98"/>
    <n v="10"/>
    <x v="6"/>
  </r>
  <r>
    <x v="6"/>
    <s v="25-44"/>
    <x v="0"/>
    <s v="F"/>
    <s v="A00-B99"/>
    <n v="1"/>
    <x v="0"/>
  </r>
  <r>
    <x v="6"/>
    <s v="25-44"/>
    <x v="0"/>
    <s v="F"/>
    <s v="C00-D48"/>
    <n v="8"/>
    <x v="1"/>
  </r>
  <r>
    <x v="6"/>
    <s v="25-44"/>
    <x v="0"/>
    <s v="F"/>
    <s v="F00-F99"/>
    <n v="1"/>
    <x v="10"/>
  </r>
  <r>
    <x v="6"/>
    <s v="25-44"/>
    <x v="0"/>
    <s v="F"/>
    <s v="G00-G99"/>
    <n v="1"/>
    <x v="3"/>
  </r>
  <r>
    <x v="6"/>
    <s v="25-44"/>
    <x v="0"/>
    <s v="F"/>
    <s v="I00-I99"/>
    <n v="1"/>
    <x v="8"/>
  </r>
  <r>
    <x v="6"/>
    <s v="25-44"/>
    <x v="0"/>
    <s v="F"/>
    <s v="J00-J99"/>
    <n v="1"/>
    <x v="4"/>
  </r>
  <r>
    <x v="6"/>
    <s v="25-44"/>
    <x v="0"/>
    <s v="F"/>
    <s v="K00-K93"/>
    <n v="3"/>
    <x v="9"/>
  </r>
  <r>
    <x v="6"/>
    <s v="25-44"/>
    <x v="0"/>
    <s v="F"/>
    <s v="R00-R99"/>
    <n v="1"/>
    <x v="5"/>
  </r>
  <r>
    <x v="6"/>
    <s v="25-44"/>
    <x v="0"/>
    <s v="F"/>
    <s v="V01-Y98"/>
    <n v="12"/>
    <x v="6"/>
  </r>
  <r>
    <x v="6"/>
    <s v="25-44"/>
    <x v="0"/>
    <s v="M"/>
    <s v="C00-D48"/>
    <n v="8"/>
    <x v="1"/>
  </r>
  <r>
    <x v="6"/>
    <s v="25-44"/>
    <x v="0"/>
    <s v="M"/>
    <s v="E00-E90"/>
    <n v="1"/>
    <x v="2"/>
  </r>
  <r>
    <x v="6"/>
    <s v="25-44"/>
    <x v="0"/>
    <s v="M"/>
    <s v="F00-F99"/>
    <n v="1"/>
    <x v="10"/>
  </r>
  <r>
    <x v="6"/>
    <s v="25-44"/>
    <x v="0"/>
    <s v="M"/>
    <s v="I00-I99"/>
    <n v="5"/>
    <x v="8"/>
  </r>
  <r>
    <x v="6"/>
    <s v="25-44"/>
    <x v="0"/>
    <s v="M"/>
    <s v="J00-J99"/>
    <n v="1"/>
    <x v="4"/>
  </r>
  <r>
    <x v="6"/>
    <s v="25-44"/>
    <x v="0"/>
    <s v="M"/>
    <s v="K00-K93"/>
    <n v="2"/>
    <x v="9"/>
  </r>
  <r>
    <x v="6"/>
    <s v="25-44"/>
    <x v="0"/>
    <s v="M"/>
    <s v="R00-R99"/>
    <n v="4"/>
    <x v="5"/>
  </r>
  <r>
    <x v="6"/>
    <s v="25-44"/>
    <x v="0"/>
    <s v="M"/>
    <s v="V01-Y98"/>
    <n v="27"/>
    <x v="6"/>
  </r>
  <r>
    <x v="6"/>
    <s v="45-64"/>
    <x v="0"/>
    <s v="F"/>
    <s v="A00-B99"/>
    <n v="1"/>
    <x v="0"/>
  </r>
  <r>
    <x v="6"/>
    <s v="45-64"/>
    <x v="0"/>
    <s v="F"/>
    <s v="C00-D48"/>
    <n v="79"/>
    <x v="1"/>
  </r>
  <r>
    <x v="6"/>
    <s v="45-64"/>
    <x v="0"/>
    <s v="F"/>
    <s v="D50-D89"/>
    <n v="2"/>
    <x v="5"/>
  </r>
  <r>
    <x v="6"/>
    <s v="45-64"/>
    <x v="0"/>
    <s v="F"/>
    <s v="E00-E90"/>
    <n v="5"/>
    <x v="2"/>
  </r>
  <r>
    <x v="6"/>
    <s v="45-64"/>
    <x v="0"/>
    <s v="F"/>
    <s v="F00-F99"/>
    <n v="5"/>
    <x v="10"/>
  </r>
  <r>
    <x v="6"/>
    <s v="45-64"/>
    <x v="0"/>
    <s v="F"/>
    <s v="G00-G99"/>
    <n v="3"/>
    <x v="3"/>
  </r>
  <r>
    <x v="6"/>
    <s v="45-64"/>
    <x v="0"/>
    <s v="F"/>
    <s v="I00-I99"/>
    <n v="21"/>
    <x v="8"/>
  </r>
  <r>
    <x v="6"/>
    <s v="45-64"/>
    <x v="0"/>
    <s v="F"/>
    <s v="J00-J99"/>
    <n v="20"/>
    <x v="4"/>
  </r>
  <r>
    <x v="6"/>
    <s v="45-64"/>
    <x v="0"/>
    <s v="F"/>
    <s v="K00-K93"/>
    <n v="13"/>
    <x v="9"/>
  </r>
  <r>
    <x v="6"/>
    <s v="45-64"/>
    <x v="0"/>
    <s v="F"/>
    <s v="M00-M99"/>
    <n v="2"/>
    <x v="5"/>
  </r>
  <r>
    <x v="6"/>
    <s v="45-64"/>
    <x v="0"/>
    <s v="F"/>
    <s v="N00-N99"/>
    <n v="3"/>
    <x v="11"/>
  </r>
  <r>
    <x v="6"/>
    <s v="45-64"/>
    <x v="0"/>
    <s v="F"/>
    <s v="R00-R99"/>
    <n v="8"/>
    <x v="5"/>
  </r>
  <r>
    <x v="6"/>
    <s v="45-64"/>
    <x v="0"/>
    <s v="F"/>
    <s v="V01-Y98"/>
    <n v="22"/>
    <x v="6"/>
  </r>
  <r>
    <x v="6"/>
    <s v="45-64"/>
    <x v="0"/>
    <s v="M"/>
    <s v="A00-B99"/>
    <n v="10"/>
    <x v="0"/>
  </r>
  <r>
    <x v="6"/>
    <s v="45-64"/>
    <x v="0"/>
    <s v="M"/>
    <s v="C00-D48"/>
    <n v="102"/>
    <x v="1"/>
  </r>
  <r>
    <x v="6"/>
    <s v="45-64"/>
    <x v="0"/>
    <s v="M"/>
    <s v="E00-E90"/>
    <n v="11"/>
    <x v="2"/>
  </r>
  <r>
    <x v="6"/>
    <s v="45-64"/>
    <x v="0"/>
    <s v="M"/>
    <s v="F00-F99"/>
    <n v="3"/>
    <x v="10"/>
  </r>
  <r>
    <x v="6"/>
    <s v="45-64"/>
    <x v="0"/>
    <s v="M"/>
    <s v="G00-G99"/>
    <n v="8"/>
    <x v="3"/>
  </r>
  <r>
    <x v="6"/>
    <s v="45-64"/>
    <x v="0"/>
    <s v="M"/>
    <s v="I00-I99"/>
    <n v="52"/>
    <x v="8"/>
  </r>
  <r>
    <x v="6"/>
    <s v="45-64"/>
    <x v="0"/>
    <s v="M"/>
    <s v="J00-J99"/>
    <n v="23"/>
    <x v="4"/>
  </r>
  <r>
    <x v="6"/>
    <s v="45-64"/>
    <x v="0"/>
    <s v="M"/>
    <s v="K00-K93"/>
    <n v="34"/>
    <x v="9"/>
  </r>
  <r>
    <x v="6"/>
    <s v="45-64"/>
    <x v="0"/>
    <s v="M"/>
    <s v="M00-M99"/>
    <n v="1"/>
    <x v="5"/>
  </r>
  <r>
    <x v="6"/>
    <s v="45-64"/>
    <x v="0"/>
    <s v="M"/>
    <s v="N00-N99"/>
    <n v="7"/>
    <x v="11"/>
  </r>
  <r>
    <x v="6"/>
    <s v="45-64"/>
    <x v="0"/>
    <s v="M"/>
    <s v="R00-R99"/>
    <n v="26"/>
    <x v="5"/>
  </r>
  <r>
    <x v="6"/>
    <s v="45-64"/>
    <x v="0"/>
    <s v="M"/>
    <s v="V01-Y98"/>
    <n v="39"/>
    <x v="6"/>
  </r>
  <r>
    <x v="6"/>
    <s v="65-74"/>
    <x v="1"/>
    <s v="F"/>
    <s v="A00-B99"/>
    <n v="3"/>
    <x v="0"/>
  </r>
  <r>
    <x v="6"/>
    <s v="65-74"/>
    <x v="1"/>
    <s v="F"/>
    <s v="C00-D48"/>
    <n v="95"/>
    <x v="1"/>
  </r>
  <r>
    <x v="6"/>
    <s v="65-74"/>
    <x v="1"/>
    <s v="F"/>
    <s v="E00-E90"/>
    <n v="7"/>
    <x v="2"/>
  </r>
  <r>
    <x v="6"/>
    <s v="65-74"/>
    <x v="1"/>
    <s v="F"/>
    <s v="F00-F99"/>
    <n v="3"/>
    <x v="10"/>
  </r>
  <r>
    <x v="6"/>
    <s v="65-74"/>
    <x v="1"/>
    <s v="F"/>
    <s v="G00-G99"/>
    <n v="10"/>
    <x v="3"/>
  </r>
  <r>
    <x v="6"/>
    <s v="65-74"/>
    <x v="1"/>
    <s v="F"/>
    <s v="I00-I99"/>
    <n v="47"/>
    <x v="8"/>
  </r>
  <r>
    <x v="6"/>
    <s v="65-74"/>
    <x v="1"/>
    <s v="F"/>
    <s v="J00-J99"/>
    <n v="20"/>
    <x v="4"/>
  </r>
  <r>
    <x v="6"/>
    <s v="65-74"/>
    <x v="1"/>
    <s v="F"/>
    <s v="K00-K93"/>
    <n v="4"/>
    <x v="9"/>
  </r>
  <r>
    <x v="6"/>
    <s v="65-74"/>
    <x v="1"/>
    <s v="F"/>
    <s v="M00-M99"/>
    <n v="1"/>
    <x v="5"/>
  </r>
  <r>
    <x v="6"/>
    <s v="65-74"/>
    <x v="1"/>
    <s v="F"/>
    <s v="N00-N99"/>
    <n v="3"/>
    <x v="11"/>
  </r>
  <r>
    <x v="6"/>
    <s v="65-74"/>
    <x v="1"/>
    <s v="F"/>
    <s v="R00-R99"/>
    <n v="7"/>
    <x v="5"/>
  </r>
  <r>
    <x v="6"/>
    <s v="65-74"/>
    <x v="1"/>
    <s v="F"/>
    <s v="V01-Y98"/>
    <n v="19"/>
    <x v="6"/>
  </r>
  <r>
    <x v="6"/>
    <s v="65-74"/>
    <x v="1"/>
    <s v="M"/>
    <s v="A00-B99"/>
    <n v="8"/>
    <x v="0"/>
  </r>
  <r>
    <x v="6"/>
    <s v="65-74"/>
    <x v="1"/>
    <s v="M"/>
    <s v="C00-D48"/>
    <n v="133"/>
    <x v="1"/>
  </r>
  <r>
    <x v="6"/>
    <s v="65-74"/>
    <x v="1"/>
    <s v="M"/>
    <s v="D50-D89"/>
    <n v="1"/>
    <x v="5"/>
  </r>
  <r>
    <x v="6"/>
    <s v="65-74"/>
    <x v="1"/>
    <s v="M"/>
    <s v="E00-E90"/>
    <n v="6"/>
    <x v="2"/>
  </r>
  <r>
    <x v="6"/>
    <s v="65-74"/>
    <x v="1"/>
    <s v="M"/>
    <s v="F00-F99"/>
    <n v="9"/>
    <x v="10"/>
  </r>
  <r>
    <x v="6"/>
    <s v="65-74"/>
    <x v="1"/>
    <s v="M"/>
    <s v="G00-G99"/>
    <n v="6"/>
    <x v="3"/>
  </r>
  <r>
    <x v="6"/>
    <s v="65-74"/>
    <x v="1"/>
    <s v="M"/>
    <s v="I00-I99"/>
    <n v="55"/>
    <x v="8"/>
  </r>
  <r>
    <x v="6"/>
    <s v="65-74"/>
    <x v="1"/>
    <s v="M"/>
    <s v="J00-J99"/>
    <n v="35"/>
    <x v="4"/>
  </r>
  <r>
    <x v="6"/>
    <s v="65-74"/>
    <x v="1"/>
    <s v="M"/>
    <s v="K00-K93"/>
    <n v="13"/>
    <x v="9"/>
  </r>
  <r>
    <x v="6"/>
    <s v="65-74"/>
    <x v="1"/>
    <s v="M"/>
    <s v="L00-L99"/>
    <n v="1"/>
    <x v="5"/>
  </r>
  <r>
    <x v="6"/>
    <s v="65-74"/>
    <x v="1"/>
    <s v="M"/>
    <s v="M00-M99"/>
    <n v="1"/>
    <x v="5"/>
  </r>
  <r>
    <x v="6"/>
    <s v="65-74"/>
    <x v="1"/>
    <s v="M"/>
    <s v="N00-N99"/>
    <n v="4"/>
    <x v="11"/>
  </r>
  <r>
    <x v="6"/>
    <s v="65-74"/>
    <x v="1"/>
    <s v="M"/>
    <s v="R00-R99"/>
    <n v="21"/>
    <x v="5"/>
  </r>
  <r>
    <x v="6"/>
    <s v="65-74"/>
    <x v="1"/>
    <s v="M"/>
    <s v="V01-Y98"/>
    <n v="18"/>
    <x v="6"/>
  </r>
  <r>
    <x v="6"/>
    <s v="75-84"/>
    <x v="1"/>
    <s v="F"/>
    <s v="A00-B99"/>
    <n v="11"/>
    <x v="0"/>
  </r>
  <r>
    <x v="6"/>
    <s v="75-84"/>
    <x v="1"/>
    <s v="F"/>
    <s v="C00-D48"/>
    <n v="106"/>
    <x v="1"/>
  </r>
  <r>
    <x v="6"/>
    <s v="75-84"/>
    <x v="1"/>
    <s v="F"/>
    <s v="D50-D89"/>
    <n v="3"/>
    <x v="5"/>
  </r>
  <r>
    <x v="6"/>
    <s v="75-84"/>
    <x v="1"/>
    <s v="F"/>
    <s v="E00-E90"/>
    <n v="14"/>
    <x v="2"/>
  </r>
  <r>
    <x v="6"/>
    <s v="75-84"/>
    <x v="1"/>
    <s v="F"/>
    <s v="F00-F99"/>
    <n v="16"/>
    <x v="10"/>
  </r>
  <r>
    <x v="6"/>
    <s v="75-84"/>
    <x v="1"/>
    <s v="F"/>
    <s v="G00-G99"/>
    <n v="33"/>
    <x v="3"/>
  </r>
  <r>
    <x v="6"/>
    <s v="75-84"/>
    <x v="1"/>
    <s v="F"/>
    <s v="I00-I99"/>
    <n v="122"/>
    <x v="8"/>
  </r>
  <r>
    <x v="6"/>
    <s v="75-84"/>
    <x v="1"/>
    <s v="F"/>
    <s v="J00-J99"/>
    <n v="34"/>
    <x v="4"/>
  </r>
  <r>
    <x v="6"/>
    <s v="75-84"/>
    <x v="1"/>
    <s v="F"/>
    <s v="K00-K93"/>
    <n v="12"/>
    <x v="9"/>
  </r>
  <r>
    <x v="6"/>
    <s v="75-84"/>
    <x v="1"/>
    <s v="F"/>
    <s v="L00-L99"/>
    <n v="2"/>
    <x v="5"/>
  </r>
  <r>
    <x v="6"/>
    <s v="75-84"/>
    <x v="1"/>
    <s v="F"/>
    <s v="N00-N99"/>
    <n v="13"/>
    <x v="11"/>
  </r>
  <r>
    <x v="6"/>
    <s v="75-84"/>
    <x v="1"/>
    <s v="F"/>
    <s v="Q00-Q99"/>
    <n v="1"/>
    <x v="5"/>
  </r>
  <r>
    <x v="6"/>
    <s v="75-84"/>
    <x v="1"/>
    <s v="F"/>
    <s v="R00-R99"/>
    <n v="24"/>
    <x v="5"/>
  </r>
  <r>
    <x v="6"/>
    <s v="75-84"/>
    <x v="1"/>
    <s v="F"/>
    <s v="V01-Y98"/>
    <n v="17"/>
    <x v="6"/>
  </r>
  <r>
    <x v="6"/>
    <s v="75-84"/>
    <x v="1"/>
    <s v="M"/>
    <s v="A00-B99"/>
    <n v="14"/>
    <x v="0"/>
  </r>
  <r>
    <x v="6"/>
    <s v="75-84"/>
    <x v="1"/>
    <s v="M"/>
    <s v="C00-D48"/>
    <n v="117"/>
    <x v="1"/>
  </r>
  <r>
    <x v="6"/>
    <s v="75-84"/>
    <x v="1"/>
    <s v="M"/>
    <s v="D50-D89"/>
    <n v="1"/>
    <x v="5"/>
  </r>
  <r>
    <x v="6"/>
    <s v="75-84"/>
    <x v="1"/>
    <s v="M"/>
    <s v="E00-E90"/>
    <n v="12"/>
    <x v="2"/>
  </r>
  <r>
    <x v="6"/>
    <s v="75-84"/>
    <x v="1"/>
    <s v="M"/>
    <s v="F00-F99"/>
    <n v="11"/>
    <x v="10"/>
  </r>
  <r>
    <x v="6"/>
    <s v="75-84"/>
    <x v="1"/>
    <s v="M"/>
    <s v="G00-G99"/>
    <n v="27"/>
    <x v="3"/>
  </r>
  <r>
    <x v="6"/>
    <s v="75-84"/>
    <x v="1"/>
    <s v="M"/>
    <s v="I00-I99"/>
    <n v="126"/>
    <x v="8"/>
  </r>
  <r>
    <x v="6"/>
    <s v="75-84"/>
    <x v="1"/>
    <s v="M"/>
    <s v="J00-J99"/>
    <n v="54"/>
    <x v="4"/>
  </r>
  <r>
    <x v="6"/>
    <s v="75-84"/>
    <x v="1"/>
    <s v="M"/>
    <s v="K00-K93"/>
    <n v="13"/>
    <x v="9"/>
  </r>
  <r>
    <x v="6"/>
    <s v="75-84"/>
    <x v="1"/>
    <s v="M"/>
    <s v="M00-M99"/>
    <n v="3"/>
    <x v="5"/>
  </r>
  <r>
    <x v="6"/>
    <s v="75-84"/>
    <x v="1"/>
    <s v="M"/>
    <s v="N00-N99"/>
    <n v="15"/>
    <x v="11"/>
  </r>
  <r>
    <x v="6"/>
    <s v="75-84"/>
    <x v="1"/>
    <s v="M"/>
    <s v="Q00-Q99"/>
    <n v="2"/>
    <x v="5"/>
  </r>
  <r>
    <x v="6"/>
    <s v="75-84"/>
    <x v="1"/>
    <s v="M"/>
    <s v="R00-R99"/>
    <n v="16"/>
    <x v="5"/>
  </r>
  <r>
    <x v="6"/>
    <s v="75-84"/>
    <x v="1"/>
    <s v="M"/>
    <s v="V01-Y98"/>
    <n v="16"/>
    <x v="6"/>
  </r>
  <r>
    <x v="6"/>
    <s v="85+"/>
    <x v="1"/>
    <s v="F"/>
    <s v="A00-B99"/>
    <n v="25"/>
    <x v="0"/>
  </r>
  <r>
    <x v="6"/>
    <s v="85+"/>
    <x v="1"/>
    <s v="F"/>
    <s v="C00-D48"/>
    <n v="96"/>
    <x v="1"/>
  </r>
  <r>
    <x v="6"/>
    <s v="85+"/>
    <x v="1"/>
    <s v="F"/>
    <s v="D50-D89"/>
    <n v="2"/>
    <x v="5"/>
  </r>
  <r>
    <x v="6"/>
    <s v="85+"/>
    <x v="1"/>
    <s v="F"/>
    <s v="E00-E90"/>
    <n v="45"/>
    <x v="2"/>
  </r>
  <r>
    <x v="6"/>
    <s v="85+"/>
    <x v="1"/>
    <s v="F"/>
    <s v="F00-F99"/>
    <n v="29"/>
    <x v="10"/>
  </r>
  <r>
    <x v="6"/>
    <s v="85+"/>
    <x v="1"/>
    <s v="F"/>
    <s v="G00-G99"/>
    <n v="53"/>
    <x v="3"/>
  </r>
  <r>
    <x v="6"/>
    <s v="85+"/>
    <x v="1"/>
    <s v="F"/>
    <s v="I00-I99"/>
    <n v="277"/>
    <x v="8"/>
  </r>
  <r>
    <x v="6"/>
    <s v="85+"/>
    <x v="1"/>
    <s v="F"/>
    <s v="J00-J99"/>
    <n v="65"/>
    <x v="4"/>
  </r>
  <r>
    <x v="6"/>
    <s v="85+"/>
    <x v="1"/>
    <s v="F"/>
    <s v="K00-K93"/>
    <n v="24"/>
    <x v="9"/>
  </r>
  <r>
    <x v="6"/>
    <s v="85+"/>
    <x v="1"/>
    <s v="F"/>
    <s v="L00-L99"/>
    <n v="6"/>
    <x v="5"/>
  </r>
  <r>
    <x v="6"/>
    <s v="85+"/>
    <x v="1"/>
    <s v="F"/>
    <s v="M00-M99"/>
    <n v="8"/>
    <x v="5"/>
  </r>
  <r>
    <x v="6"/>
    <s v="85+"/>
    <x v="1"/>
    <s v="F"/>
    <s v="N00-N99"/>
    <n v="36"/>
    <x v="11"/>
  </r>
  <r>
    <x v="6"/>
    <s v="85+"/>
    <x v="1"/>
    <s v="F"/>
    <s v="R00-R99"/>
    <n v="54"/>
    <x v="5"/>
  </r>
  <r>
    <x v="6"/>
    <s v="85+"/>
    <x v="1"/>
    <s v="F"/>
    <s v="V01-Y98"/>
    <n v="42"/>
    <x v="6"/>
  </r>
  <r>
    <x v="6"/>
    <s v="85+"/>
    <x v="1"/>
    <s v="M"/>
    <s v="A00-B99"/>
    <n v="16"/>
    <x v="0"/>
  </r>
  <r>
    <x v="6"/>
    <s v="85+"/>
    <x v="1"/>
    <s v="M"/>
    <s v="C00-D48"/>
    <n v="46"/>
    <x v="1"/>
  </r>
  <r>
    <x v="6"/>
    <s v="85+"/>
    <x v="1"/>
    <s v="M"/>
    <s v="E00-E90"/>
    <n v="12"/>
    <x v="2"/>
  </r>
  <r>
    <x v="6"/>
    <s v="85+"/>
    <x v="1"/>
    <s v="M"/>
    <s v="F00-F99"/>
    <n v="13"/>
    <x v="10"/>
  </r>
  <r>
    <x v="6"/>
    <s v="85+"/>
    <x v="1"/>
    <s v="M"/>
    <s v="G00-G99"/>
    <n v="15"/>
    <x v="3"/>
  </r>
  <r>
    <x v="6"/>
    <s v="85+"/>
    <x v="1"/>
    <s v="M"/>
    <s v="I00-I99"/>
    <n v="102"/>
    <x v="8"/>
  </r>
  <r>
    <x v="6"/>
    <s v="85+"/>
    <x v="1"/>
    <s v="M"/>
    <s v="J00-J99"/>
    <n v="60"/>
    <x v="4"/>
  </r>
  <r>
    <x v="6"/>
    <s v="85+"/>
    <x v="1"/>
    <s v="M"/>
    <s v="K00-K93"/>
    <n v="17"/>
    <x v="9"/>
  </r>
  <r>
    <x v="6"/>
    <s v="85+"/>
    <x v="1"/>
    <s v="M"/>
    <s v="M00-M99"/>
    <n v="1"/>
    <x v="5"/>
  </r>
  <r>
    <x v="6"/>
    <s v="85+"/>
    <x v="1"/>
    <s v="M"/>
    <s v="N00-N99"/>
    <n v="12"/>
    <x v="11"/>
  </r>
  <r>
    <x v="6"/>
    <s v="85+"/>
    <x v="1"/>
    <s v="M"/>
    <s v="R00-R99"/>
    <n v="26"/>
    <x v="5"/>
  </r>
  <r>
    <x v="6"/>
    <s v="85+"/>
    <x v="1"/>
    <s v="M"/>
    <s v="V01-Y98"/>
    <n v="23"/>
    <x v="6"/>
  </r>
  <r>
    <x v="7"/>
    <s v="0-24"/>
    <x v="0"/>
    <s v="F"/>
    <s v="A00-B99"/>
    <n v="1"/>
    <x v="0"/>
  </r>
  <r>
    <x v="7"/>
    <s v="0-24"/>
    <x v="0"/>
    <s v="F"/>
    <s v="C00-D48"/>
    <n v="1"/>
    <x v="1"/>
  </r>
  <r>
    <x v="7"/>
    <s v="0-24"/>
    <x v="0"/>
    <s v="F"/>
    <s v="E00-E90"/>
    <n v="1"/>
    <x v="2"/>
  </r>
  <r>
    <x v="7"/>
    <s v="0-24"/>
    <x v="0"/>
    <s v="F"/>
    <s v="G00-G99"/>
    <n v="1"/>
    <x v="3"/>
  </r>
  <r>
    <x v="7"/>
    <s v="0-24"/>
    <x v="0"/>
    <s v="F"/>
    <s v="I00-I99"/>
    <n v="1"/>
    <x v="8"/>
  </r>
  <r>
    <x v="7"/>
    <s v="0-24"/>
    <x v="0"/>
    <s v="F"/>
    <s v="J00-J99"/>
    <n v="1"/>
    <x v="4"/>
  </r>
  <r>
    <x v="7"/>
    <s v="0-24"/>
    <x v="0"/>
    <s v="F"/>
    <s v="P00-P96"/>
    <n v="4"/>
    <x v="5"/>
  </r>
  <r>
    <x v="7"/>
    <s v="0-24"/>
    <x v="0"/>
    <s v="F"/>
    <s v="Q00-Q99"/>
    <n v="2"/>
    <x v="5"/>
  </r>
  <r>
    <x v="7"/>
    <s v="0-24"/>
    <x v="0"/>
    <s v="F"/>
    <s v="R00-R99"/>
    <n v="3"/>
    <x v="5"/>
  </r>
  <r>
    <x v="7"/>
    <s v="0-24"/>
    <x v="0"/>
    <s v="F"/>
    <s v="V01-Y98"/>
    <n v="2"/>
    <x v="6"/>
  </r>
  <r>
    <x v="7"/>
    <s v="0-24"/>
    <x v="0"/>
    <s v="M"/>
    <s v="C00-D48"/>
    <n v="1"/>
    <x v="1"/>
  </r>
  <r>
    <x v="7"/>
    <s v="0-24"/>
    <x v="0"/>
    <s v="M"/>
    <s v="F00-F99"/>
    <n v="1"/>
    <x v="10"/>
  </r>
  <r>
    <x v="7"/>
    <s v="0-24"/>
    <x v="0"/>
    <s v="M"/>
    <s v="J00-J99"/>
    <n v="1"/>
    <x v="4"/>
  </r>
  <r>
    <x v="7"/>
    <s v="0-24"/>
    <x v="0"/>
    <s v="M"/>
    <s v="P00-P96"/>
    <n v="5"/>
    <x v="5"/>
  </r>
  <r>
    <x v="7"/>
    <s v="0-24"/>
    <x v="0"/>
    <s v="M"/>
    <s v="Q00-Q99"/>
    <n v="1"/>
    <x v="5"/>
  </r>
  <r>
    <x v="7"/>
    <s v="0-24"/>
    <x v="0"/>
    <s v="M"/>
    <s v="R00-R99"/>
    <n v="3"/>
    <x v="5"/>
  </r>
  <r>
    <x v="7"/>
    <s v="0-24"/>
    <x v="0"/>
    <s v="M"/>
    <s v="V01-Y98"/>
    <n v="9"/>
    <x v="6"/>
  </r>
  <r>
    <x v="7"/>
    <s v="25-44"/>
    <x v="0"/>
    <s v="F"/>
    <s v="C00-D48"/>
    <n v="8"/>
    <x v="1"/>
  </r>
  <r>
    <x v="7"/>
    <s v="25-44"/>
    <x v="0"/>
    <s v="F"/>
    <s v="E00-E90"/>
    <n v="2"/>
    <x v="2"/>
  </r>
  <r>
    <x v="7"/>
    <s v="25-44"/>
    <x v="0"/>
    <s v="F"/>
    <s v="I00-I99"/>
    <n v="3"/>
    <x v="8"/>
  </r>
  <r>
    <x v="7"/>
    <s v="25-44"/>
    <x v="0"/>
    <s v="F"/>
    <s v="K00-K93"/>
    <n v="2"/>
    <x v="9"/>
  </r>
  <r>
    <x v="7"/>
    <s v="25-44"/>
    <x v="0"/>
    <s v="F"/>
    <s v="V01-Y98"/>
    <n v="8"/>
    <x v="6"/>
  </r>
  <r>
    <x v="7"/>
    <s v="25-44"/>
    <x v="0"/>
    <s v="M"/>
    <s v="A00-B99"/>
    <n v="1"/>
    <x v="0"/>
  </r>
  <r>
    <x v="7"/>
    <s v="25-44"/>
    <x v="0"/>
    <s v="M"/>
    <s v="C00-D48"/>
    <n v="9"/>
    <x v="1"/>
  </r>
  <r>
    <x v="7"/>
    <s v="25-44"/>
    <x v="0"/>
    <s v="M"/>
    <s v="E00-E90"/>
    <n v="1"/>
    <x v="2"/>
  </r>
  <r>
    <x v="7"/>
    <s v="25-44"/>
    <x v="0"/>
    <s v="M"/>
    <s v="F00-F99"/>
    <n v="4"/>
    <x v="10"/>
  </r>
  <r>
    <x v="7"/>
    <s v="25-44"/>
    <x v="0"/>
    <s v="M"/>
    <s v="G00-G99"/>
    <n v="1"/>
    <x v="3"/>
  </r>
  <r>
    <x v="7"/>
    <s v="25-44"/>
    <x v="0"/>
    <s v="M"/>
    <s v="I00-I99"/>
    <n v="2"/>
    <x v="8"/>
  </r>
  <r>
    <x v="7"/>
    <s v="25-44"/>
    <x v="0"/>
    <s v="M"/>
    <s v="J00-J99"/>
    <n v="3"/>
    <x v="4"/>
  </r>
  <r>
    <x v="7"/>
    <s v="25-44"/>
    <x v="0"/>
    <s v="M"/>
    <s v="K00-K93"/>
    <n v="3"/>
    <x v="9"/>
  </r>
  <r>
    <x v="7"/>
    <s v="25-44"/>
    <x v="0"/>
    <s v="M"/>
    <s v="N00-N99"/>
    <n v="1"/>
    <x v="11"/>
  </r>
  <r>
    <x v="7"/>
    <s v="25-44"/>
    <x v="0"/>
    <s v="M"/>
    <s v="R00-R99"/>
    <n v="6"/>
    <x v="5"/>
  </r>
  <r>
    <x v="7"/>
    <s v="25-44"/>
    <x v="0"/>
    <s v="M"/>
    <s v="V01-Y98"/>
    <n v="28"/>
    <x v="6"/>
  </r>
  <r>
    <x v="7"/>
    <s v="45-64"/>
    <x v="0"/>
    <s v="F"/>
    <s v="A00-B99"/>
    <n v="6"/>
    <x v="0"/>
  </r>
  <r>
    <x v="7"/>
    <s v="45-64"/>
    <x v="0"/>
    <s v="F"/>
    <s v="C00-D48"/>
    <n v="68"/>
    <x v="1"/>
  </r>
  <r>
    <x v="7"/>
    <s v="45-64"/>
    <x v="0"/>
    <s v="F"/>
    <s v="D50-D89"/>
    <n v="1"/>
    <x v="5"/>
  </r>
  <r>
    <x v="7"/>
    <s v="45-64"/>
    <x v="0"/>
    <s v="F"/>
    <s v="E00-E90"/>
    <n v="6"/>
    <x v="2"/>
  </r>
  <r>
    <x v="7"/>
    <s v="45-64"/>
    <x v="0"/>
    <s v="F"/>
    <s v="F00-F99"/>
    <n v="5"/>
    <x v="10"/>
  </r>
  <r>
    <x v="7"/>
    <s v="45-64"/>
    <x v="0"/>
    <s v="F"/>
    <s v="G00-G99"/>
    <n v="1"/>
    <x v="3"/>
  </r>
  <r>
    <x v="7"/>
    <s v="45-64"/>
    <x v="0"/>
    <s v="F"/>
    <s v="I00-I99"/>
    <n v="21"/>
    <x v="8"/>
  </r>
  <r>
    <x v="7"/>
    <s v="45-64"/>
    <x v="0"/>
    <s v="F"/>
    <s v="J00-J99"/>
    <n v="14"/>
    <x v="4"/>
  </r>
  <r>
    <x v="7"/>
    <s v="45-64"/>
    <x v="0"/>
    <s v="F"/>
    <s v="K00-K93"/>
    <n v="11"/>
    <x v="9"/>
  </r>
  <r>
    <x v="7"/>
    <s v="45-64"/>
    <x v="0"/>
    <s v="F"/>
    <s v="N00-N99"/>
    <n v="1"/>
    <x v="11"/>
  </r>
  <r>
    <x v="7"/>
    <s v="45-64"/>
    <x v="0"/>
    <s v="F"/>
    <s v="R00-R99"/>
    <n v="14"/>
    <x v="5"/>
  </r>
  <r>
    <x v="7"/>
    <s v="45-64"/>
    <x v="0"/>
    <s v="F"/>
    <s v="V01-Y98"/>
    <n v="25"/>
    <x v="6"/>
  </r>
  <r>
    <x v="7"/>
    <s v="45-64"/>
    <x v="0"/>
    <s v="M"/>
    <s v="A00-B99"/>
    <n v="4"/>
    <x v="0"/>
  </r>
  <r>
    <x v="7"/>
    <s v="45-64"/>
    <x v="0"/>
    <s v="M"/>
    <s v="C00-D48"/>
    <n v="92"/>
    <x v="1"/>
  </r>
  <r>
    <x v="7"/>
    <s v="45-64"/>
    <x v="0"/>
    <s v="M"/>
    <s v="D50-D89"/>
    <n v="4"/>
    <x v="5"/>
  </r>
  <r>
    <x v="7"/>
    <s v="45-64"/>
    <x v="0"/>
    <s v="M"/>
    <s v="E00-E90"/>
    <n v="5"/>
    <x v="2"/>
  </r>
  <r>
    <x v="7"/>
    <s v="45-64"/>
    <x v="0"/>
    <s v="M"/>
    <s v="F00-F99"/>
    <n v="10"/>
    <x v="10"/>
  </r>
  <r>
    <x v="7"/>
    <s v="45-64"/>
    <x v="0"/>
    <s v="M"/>
    <s v="G00-G99"/>
    <n v="8"/>
    <x v="3"/>
  </r>
  <r>
    <x v="7"/>
    <s v="45-64"/>
    <x v="0"/>
    <s v="M"/>
    <s v="I00-I99"/>
    <n v="60"/>
    <x v="8"/>
  </r>
  <r>
    <x v="7"/>
    <s v="45-64"/>
    <x v="0"/>
    <s v="M"/>
    <s v="J00-J99"/>
    <n v="9"/>
    <x v="4"/>
  </r>
  <r>
    <x v="7"/>
    <s v="45-64"/>
    <x v="0"/>
    <s v="M"/>
    <s v="K00-K93"/>
    <n v="19"/>
    <x v="9"/>
  </r>
  <r>
    <x v="7"/>
    <s v="45-64"/>
    <x v="0"/>
    <s v="M"/>
    <s v="M00-M99"/>
    <n v="1"/>
    <x v="5"/>
  </r>
  <r>
    <x v="7"/>
    <s v="45-64"/>
    <x v="0"/>
    <s v="M"/>
    <s v="N00-N99"/>
    <n v="1"/>
    <x v="11"/>
  </r>
  <r>
    <x v="7"/>
    <s v="45-64"/>
    <x v="0"/>
    <s v="M"/>
    <s v="Q00-Q99"/>
    <n v="1"/>
    <x v="5"/>
  </r>
  <r>
    <x v="7"/>
    <s v="45-64"/>
    <x v="0"/>
    <s v="M"/>
    <s v="R00-R99"/>
    <n v="22"/>
    <x v="5"/>
  </r>
  <r>
    <x v="7"/>
    <s v="45-64"/>
    <x v="0"/>
    <s v="M"/>
    <s v="V01-Y98"/>
    <n v="36"/>
    <x v="6"/>
  </r>
  <r>
    <x v="7"/>
    <s v="65-74"/>
    <x v="1"/>
    <s v="F"/>
    <s v="A00-B99"/>
    <n v="4"/>
    <x v="0"/>
  </r>
  <r>
    <x v="7"/>
    <s v="65-74"/>
    <x v="1"/>
    <s v="F"/>
    <s v="C00-D48"/>
    <n v="80"/>
    <x v="1"/>
  </r>
  <r>
    <x v="7"/>
    <s v="65-74"/>
    <x v="1"/>
    <s v="F"/>
    <s v="D50-D89"/>
    <n v="1"/>
    <x v="5"/>
  </r>
  <r>
    <x v="7"/>
    <s v="65-74"/>
    <x v="1"/>
    <s v="F"/>
    <s v="E00-E90"/>
    <n v="6"/>
    <x v="2"/>
  </r>
  <r>
    <x v="7"/>
    <s v="65-74"/>
    <x v="1"/>
    <s v="F"/>
    <s v="F00-F99"/>
    <n v="5"/>
    <x v="10"/>
  </r>
  <r>
    <x v="7"/>
    <s v="65-74"/>
    <x v="1"/>
    <s v="F"/>
    <s v="G00-G99"/>
    <n v="10"/>
    <x v="3"/>
  </r>
  <r>
    <x v="7"/>
    <s v="65-74"/>
    <x v="1"/>
    <s v="F"/>
    <s v="I00-I99"/>
    <n v="37"/>
    <x v="8"/>
  </r>
  <r>
    <x v="7"/>
    <s v="65-74"/>
    <x v="1"/>
    <s v="F"/>
    <s v="J00-J99"/>
    <n v="21"/>
    <x v="4"/>
  </r>
  <r>
    <x v="7"/>
    <s v="65-74"/>
    <x v="1"/>
    <s v="F"/>
    <s v="K00-K93"/>
    <n v="5"/>
    <x v="9"/>
  </r>
  <r>
    <x v="7"/>
    <s v="65-74"/>
    <x v="1"/>
    <s v="F"/>
    <s v="N00-N99"/>
    <n v="4"/>
    <x v="11"/>
  </r>
  <r>
    <x v="7"/>
    <s v="65-74"/>
    <x v="1"/>
    <s v="F"/>
    <s v="R00-R99"/>
    <n v="10"/>
    <x v="5"/>
  </r>
  <r>
    <x v="7"/>
    <s v="65-74"/>
    <x v="1"/>
    <s v="F"/>
    <s v="V01-Y98"/>
    <n v="8"/>
    <x v="6"/>
  </r>
  <r>
    <x v="7"/>
    <s v="65-74"/>
    <x v="1"/>
    <s v="M"/>
    <s v="A00-B99"/>
    <n v="7"/>
    <x v="0"/>
  </r>
  <r>
    <x v="7"/>
    <s v="65-74"/>
    <x v="1"/>
    <s v="M"/>
    <s v="C00-D48"/>
    <n v="123"/>
    <x v="1"/>
  </r>
  <r>
    <x v="7"/>
    <s v="65-74"/>
    <x v="1"/>
    <s v="M"/>
    <s v="D50-D89"/>
    <n v="1"/>
    <x v="5"/>
  </r>
  <r>
    <x v="7"/>
    <s v="65-74"/>
    <x v="1"/>
    <s v="M"/>
    <s v="E00-E90"/>
    <n v="9"/>
    <x v="2"/>
  </r>
  <r>
    <x v="7"/>
    <s v="65-74"/>
    <x v="1"/>
    <s v="M"/>
    <s v="F00-F99"/>
    <n v="2"/>
    <x v="10"/>
  </r>
  <r>
    <x v="7"/>
    <s v="65-74"/>
    <x v="1"/>
    <s v="M"/>
    <s v="G00-G99"/>
    <n v="10"/>
    <x v="3"/>
  </r>
  <r>
    <x v="7"/>
    <s v="65-74"/>
    <x v="1"/>
    <s v="M"/>
    <s v="I00-I99"/>
    <n v="64"/>
    <x v="8"/>
  </r>
  <r>
    <x v="7"/>
    <s v="65-74"/>
    <x v="1"/>
    <s v="M"/>
    <s v="J00-J99"/>
    <n v="28"/>
    <x v="4"/>
  </r>
  <r>
    <x v="7"/>
    <s v="65-74"/>
    <x v="1"/>
    <s v="M"/>
    <s v="K00-K93"/>
    <n v="21"/>
    <x v="9"/>
  </r>
  <r>
    <x v="7"/>
    <s v="65-74"/>
    <x v="1"/>
    <s v="M"/>
    <s v="M00-M99"/>
    <n v="1"/>
    <x v="5"/>
  </r>
  <r>
    <x v="7"/>
    <s v="65-74"/>
    <x v="1"/>
    <s v="M"/>
    <s v="N00-N99"/>
    <n v="8"/>
    <x v="11"/>
  </r>
  <r>
    <x v="7"/>
    <s v="65-74"/>
    <x v="1"/>
    <s v="M"/>
    <s v="Q00-Q99"/>
    <n v="1"/>
    <x v="5"/>
  </r>
  <r>
    <x v="7"/>
    <s v="65-74"/>
    <x v="1"/>
    <s v="M"/>
    <s v="R00-R99"/>
    <n v="18"/>
    <x v="5"/>
  </r>
  <r>
    <x v="7"/>
    <s v="65-74"/>
    <x v="1"/>
    <s v="M"/>
    <s v="V01-Y98"/>
    <n v="12"/>
    <x v="6"/>
  </r>
  <r>
    <x v="7"/>
    <s v="75-84"/>
    <x v="1"/>
    <s v="F"/>
    <s v="A00-B99"/>
    <n v="10"/>
    <x v="0"/>
  </r>
  <r>
    <x v="7"/>
    <s v="75-84"/>
    <x v="1"/>
    <s v="F"/>
    <s v="C00-D48"/>
    <n v="108"/>
    <x v="1"/>
  </r>
  <r>
    <x v="7"/>
    <s v="75-84"/>
    <x v="1"/>
    <s v="F"/>
    <s v="D50-D89"/>
    <n v="4"/>
    <x v="5"/>
  </r>
  <r>
    <x v="7"/>
    <s v="75-84"/>
    <x v="1"/>
    <s v="F"/>
    <s v="E00-E90"/>
    <n v="14"/>
    <x v="2"/>
  </r>
  <r>
    <x v="7"/>
    <s v="75-84"/>
    <x v="1"/>
    <s v="F"/>
    <s v="F00-F99"/>
    <n v="16"/>
    <x v="10"/>
  </r>
  <r>
    <x v="7"/>
    <s v="75-84"/>
    <x v="1"/>
    <s v="F"/>
    <s v="G00-G99"/>
    <n v="30"/>
    <x v="3"/>
  </r>
  <r>
    <x v="7"/>
    <s v="75-84"/>
    <x v="1"/>
    <s v="F"/>
    <s v="I00-I99"/>
    <n v="117"/>
    <x v="8"/>
  </r>
  <r>
    <x v="7"/>
    <s v="75-84"/>
    <x v="1"/>
    <s v="F"/>
    <s v="J00-J99"/>
    <n v="35"/>
    <x v="4"/>
  </r>
  <r>
    <x v="7"/>
    <s v="75-84"/>
    <x v="1"/>
    <s v="F"/>
    <s v="K00-K93"/>
    <n v="17"/>
    <x v="9"/>
  </r>
  <r>
    <x v="7"/>
    <s v="75-84"/>
    <x v="1"/>
    <s v="F"/>
    <s v="L00-L99"/>
    <n v="1"/>
    <x v="5"/>
  </r>
  <r>
    <x v="7"/>
    <s v="75-84"/>
    <x v="1"/>
    <s v="F"/>
    <s v="M00-M99"/>
    <n v="4"/>
    <x v="5"/>
  </r>
  <r>
    <x v="7"/>
    <s v="75-84"/>
    <x v="1"/>
    <s v="F"/>
    <s v="N00-N99"/>
    <n v="14"/>
    <x v="11"/>
  </r>
  <r>
    <x v="7"/>
    <s v="75-84"/>
    <x v="1"/>
    <s v="F"/>
    <s v="Q00-Q99"/>
    <n v="1"/>
    <x v="5"/>
  </r>
  <r>
    <x v="7"/>
    <s v="75-84"/>
    <x v="1"/>
    <s v="F"/>
    <s v="R00-R99"/>
    <n v="29"/>
    <x v="5"/>
  </r>
  <r>
    <x v="7"/>
    <s v="75-84"/>
    <x v="1"/>
    <s v="F"/>
    <s v="V01-Y98"/>
    <n v="21"/>
    <x v="6"/>
  </r>
  <r>
    <x v="7"/>
    <s v="75-84"/>
    <x v="1"/>
    <s v="M"/>
    <s v="A00-B99"/>
    <n v="9"/>
    <x v="0"/>
  </r>
  <r>
    <x v="7"/>
    <s v="75-84"/>
    <x v="1"/>
    <s v="M"/>
    <s v="C00-D48"/>
    <n v="114"/>
    <x v="1"/>
  </r>
  <r>
    <x v="7"/>
    <s v="75-84"/>
    <x v="1"/>
    <s v="M"/>
    <s v="D50-D89"/>
    <n v="1"/>
    <x v="5"/>
  </r>
  <r>
    <x v="7"/>
    <s v="75-84"/>
    <x v="1"/>
    <s v="M"/>
    <s v="E00-E90"/>
    <n v="6"/>
    <x v="2"/>
  </r>
  <r>
    <x v="7"/>
    <s v="75-84"/>
    <x v="1"/>
    <s v="M"/>
    <s v="F00-F99"/>
    <n v="6"/>
    <x v="10"/>
  </r>
  <r>
    <x v="7"/>
    <s v="75-84"/>
    <x v="1"/>
    <s v="M"/>
    <s v="G00-G99"/>
    <n v="21"/>
    <x v="3"/>
  </r>
  <r>
    <x v="7"/>
    <s v="75-84"/>
    <x v="1"/>
    <s v="M"/>
    <s v="I00-I99"/>
    <n v="112"/>
    <x v="8"/>
  </r>
  <r>
    <x v="7"/>
    <s v="75-84"/>
    <x v="1"/>
    <s v="M"/>
    <s v="J00-J99"/>
    <n v="56"/>
    <x v="4"/>
  </r>
  <r>
    <x v="7"/>
    <s v="75-84"/>
    <x v="1"/>
    <s v="M"/>
    <s v="K00-K93"/>
    <n v="19"/>
    <x v="9"/>
  </r>
  <r>
    <x v="7"/>
    <s v="75-84"/>
    <x v="1"/>
    <s v="M"/>
    <s v="L00-L99"/>
    <n v="3"/>
    <x v="5"/>
  </r>
  <r>
    <x v="7"/>
    <s v="75-84"/>
    <x v="1"/>
    <s v="M"/>
    <s v="M00-M99"/>
    <n v="1"/>
    <x v="5"/>
  </r>
  <r>
    <x v="7"/>
    <s v="75-84"/>
    <x v="1"/>
    <s v="M"/>
    <s v="N00-N99"/>
    <n v="16"/>
    <x v="11"/>
  </r>
  <r>
    <x v="7"/>
    <s v="75-84"/>
    <x v="1"/>
    <s v="M"/>
    <s v="R00-R99"/>
    <n v="23"/>
    <x v="5"/>
  </r>
  <r>
    <x v="7"/>
    <s v="75-84"/>
    <x v="1"/>
    <s v="M"/>
    <s v="V01-Y98"/>
    <n v="20"/>
    <x v="6"/>
  </r>
  <r>
    <x v="7"/>
    <s v="85+"/>
    <x v="1"/>
    <s v="F"/>
    <s v="A00-B99"/>
    <n v="22"/>
    <x v="0"/>
  </r>
  <r>
    <x v="7"/>
    <s v="85+"/>
    <x v="1"/>
    <s v="F"/>
    <s v="C00-D48"/>
    <n v="105"/>
    <x v="1"/>
  </r>
  <r>
    <x v="7"/>
    <s v="85+"/>
    <x v="1"/>
    <s v="F"/>
    <s v="D50-D89"/>
    <n v="8"/>
    <x v="5"/>
  </r>
  <r>
    <x v="7"/>
    <s v="85+"/>
    <x v="1"/>
    <s v="F"/>
    <s v="E00-E90"/>
    <n v="29"/>
    <x v="2"/>
  </r>
  <r>
    <x v="7"/>
    <s v="85+"/>
    <x v="1"/>
    <s v="F"/>
    <s v="F00-F99"/>
    <n v="39"/>
    <x v="10"/>
  </r>
  <r>
    <x v="7"/>
    <s v="85+"/>
    <x v="1"/>
    <s v="F"/>
    <s v="G00-G99"/>
    <n v="37"/>
    <x v="3"/>
  </r>
  <r>
    <x v="7"/>
    <s v="85+"/>
    <x v="1"/>
    <s v="F"/>
    <s v="I00-I99"/>
    <n v="296"/>
    <x v="8"/>
  </r>
  <r>
    <x v="7"/>
    <s v="85+"/>
    <x v="1"/>
    <s v="F"/>
    <s v="J00-J99"/>
    <n v="77"/>
    <x v="4"/>
  </r>
  <r>
    <x v="7"/>
    <s v="85+"/>
    <x v="1"/>
    <s v="F"/>
    <s v="K00-K93"/>
    <n v="37"/>
    <x v="9"/>
  </r>
  <r>
    <x v="7"/>
    <s v="85+"/>
    <x v="1"/>
    <s v="F"/>
    <s v="L00-L99"/>
    <n v="3"/>
    <x v="5"/>
  </r>
  <r>
    <x v="7"/>
    <s v="85+"/>
    <x v="1"/>
    <s v="F"/>
    <s v="M00-M99"/>
    <n v="8"/>
    <x v="5"/>
  </r>
  <r>
    <x v="7"/>
    <s v="85+"/>
    <x v="1"/>
    <s v="F"/>
    <s v="N00-N99"/>
    <n v="40"/>
    <x v="11"/>
  </r>
  <r>
    <x v="7"/>
    <s v="85+"/>
    <x v="1"/>
    <s v="F"/>
    <s v="R00-R99"/>
    <n v="62"/>
    <x v="5"/>
  </r>
  <r>
    <x v="7"/>
    <s v="85+"/>
    <x v="1"/>
    <s v="F"/>
    <s v="V01-Y98"/>
    <n v="25"/>
    <x v="6"/>
  </r>
  <r>
    <x v="7"/>
    <s v="85+"/>
    <x v="1"/>
    <s v="M"/>
    <s v="A00-B99"/>
    <n v="13"/>
    <x v="0"/>
  </r>
  <r>
    <x v="7"/>
    <s v="85+"/>
    <x v="1"/>
    <s v="M"/>
    <s v="C00-D48"/>
    <n v="82"/>
    <x v="1"/>
  </r>
  <r>
    <x v="7"/>
    <s v="85+"/>
    <x v="1"/>
    <s v="M"/>
    <s v="D50-D89"/>
    <n v="1"/>
    <x v="5"/>
  </r>
  <r>
    <x v="7"/>
    <s v="85+"/>
    <x v="1"/>
    <s v="M"/>
    <s v="E00-E90"/>
    <n v="15"/>
    <x v="2"/>
  </r>
  <r>
    <x v="7"/>
    <s v="85+"/>
    <x v="1"/>
    <s v="M"/>
    <s v="F00-F99"/>
    <n v="13"/>
    <x v="10"/>
  </r>
  <r>
    <x v="7"/>
    <s v="85+"/>
    <x v="1"/>
    <s v="M"/>
    <s v="G00-G99"/>
    <n v="27"/>
    <x v="3"/>
  </r>
  <r>
    <x v="7"/>
    <s v="85+"/>
    <x v="1"/>
    <s v="M"/>
    <s v="I00-I99"/>
    <n v="93"/>
    <x v="8"/>
  </r>
  <r>
    <x v="7"/>
    <s v="85+"/>
    <x v="1"/>
    <s v="M"/>
    <s v="J00-J99"/>
    <n v="50"/>
    <x v="4"/>
  </r>
  <r>
    <x v="7"/>
    <s v="85+"/>
    <x v="1"/>
    <s v="M"/>
    <s v="K00-K93"/>
    <n v="13"/>
    <x v="9"/>
  </r>
  <r>
    <x v="7"/>
    <s v="85+"/>
    <x v="1"/>
    <s v="M"/>
    <s v="L00-L99"/>
    <n v="2"/>
    <x v="5"/>
  </r>
  <r>
    <x v="7"/>
    <s v="85+"/>
    <x v="1"/>
    <s v="M"/>
    <s v="N00-N99"/>
    <n v="19"/>
    <x v="11"/>
  </r>
  <r>
    <x v="7"/>
    <s v="85+"/>
    <x v="1"/>
    <s v="M"/>
    <s v="Q00-Q99"/>
    <n v="1"/>
    <x v="5"/>
  </r>
  <r>
    <x v="7"/>
    <s v="85+"/>
    <x v="1"/>
    <s v="M"/>
    <s v="R00-R99"/>
    <n v="23"/>
    <x v="5"/>
  </r>
  <r>
    <x v="7"/>
    <s v="85+"/>
    <x v="1"/>
    <s v="M"/>
    <s v="V01-Y98"/>
    <n v="10"/>
    <x v="6"/>
  </r>
  <r>
    <x v="8"/>
    <s v="0-24"/>
    <x v="0"/>
    <s v="F"/>
    <s v="J00-J99"/>
    <n v="1"/>
    <x v="4"/>
  </r>
  <r>
    <x v="8"/>
    <s v="0-24"/>
    <x v="0"/>
    <s v="F"/>
    <s v="P00-P96"/>
    <n v="1"/>
    <x v="5"/>
  </r>
  <r>
    <x v="8"/>
    <s v="0-24"/>
    <x v="0"/>
    <s v="F"/>
    <s v="Q00-Q99"/>
    <n v="1"/>
    <x v="5"/>
  </r>
  <r>
    <x v="8"/>
    <s v="0-24"/>
    <x v="0"/>
    <s v="F"/>
    <s v="R00-R99"/>
    <n v="6"/>
    <x v="5"/>
  </r>
  <r>
    <x v="8"/>
    <s v="0-24"/>
    <x v="0"/>
    <s v="F"/>
    <s v="V01-Y98"/>
    <n v="3"/>
    <x v="6"/>
  </r>
  <r>
    <x v="8"/>
    <s v="0-24"/>
    <x v="0"/>
    <s v="M"/>
    <s v="A00-B99"/>
    <n v="1"/>
    <x v="0"/>
  </r>
  <r>
    <x v="8"/>
    <s v="0-24"/>
    <x v="0"/>
    <s v="M"/>
    <s v="C00-D48"/>
    <n v="1"/>
    <x v="1"/>
  </r>
  <r>
    <x v="8"/>
    <s v="0-24"/>
    <x v="0"/>
    <s v="M"/>
    <s v="G00-G99"/>
    <n v="1"/>
    <x v="3"/>
  </r>
  <r>
    <x v="8"/>
    <s v="0-24"/>
    <x v="0"/>
    <s v="M"/>
    <s v="R00-R99"/>
    <n v="7"/>
    <x v="5"/>
  </r>
  <r>
    <x v="8"/>
    <s v="0-24"/>
    <x v="0"/>
    <s v="M"/>
    <s v="V01-Y98"/>
    <n v="7"/>
    <x v="6"/>
  </r>
  <r>
    <x v="8"/>
    <s v="25-44"/>
    <x v="0"/>
    <s v="F"/>
    <s v="A00-B99"/>
    <n v="2"/>
    <x v="0"/>
  </r>
  <r>
    <x v="8"/>
    <s v="25-44"/>
    <x v="0"/>
    <s v="F"/>
    <s v="C00-D48"/>
    <n v="10"/>
    <x v="1"/>
  </r>
  <r>
    <x v="8"/>
    <s v="25-44"/>
    <x v="0"/>
    <s v="F"/>
    <s v="F00-F99"/>
    <n v="1"/>
    <x v="10"/>
  </r>
  <r>
    <x v="8"/>
    <s v="25-44"/>
    <x v="0"/>
    <s v="F"/>
    <s v="I00-I99"/>
    <n v="2"/>
    <x v="8"/>
  </r>
  <r>
    <x v="8"/>
    <s v="25-44"/>
    <x v="0"/>
    <s v="F"/>
    <s v="L00-L99"/>
    <n v="1"/>
    <x v="5"/>
  </r>
  <r>
    <x v="8"/>
    <s v="25-44"/>
    <x v="0"/>
    <s v="F"/>
    <s v="V01-Y98"/>
    <n v="10"/>
    <x v="6"/>
  </r>
  <r>
    <x v="8"/>
    <s v="25-44"/>
    <x v="0"/>
    <s v="M"/>
    <s v="A00-B99"/>
    <n v="2"/>
    <x v="0"/>
  </r>
  <r>
    <x v="8"/>
    <s v="25-44"/>
    <x v="0"/>
    <s v="M"/>
    <s v="C00-D48"/>
    <n v="5"/>
    <x v="1"/>
  </r>
  <r>
    <x v="8"/>
    <s v="25-44"/>
    <x v="0"/>
    <s v="M"/>
    <s v="E00-E90"/>
    <n v="1"/>
    <x v="2"/>
  </r>
  <r>
    <x v="8"/>
    <s v="25-44"/>
    <x v="0"/>
    <s v="M"/>
    <s v="F00-F99"/>
    <n v="3"/>
    <x v="10"/>
  </r>
  <r>
    <x v="8"/>
    <s v="25-44"/>
    <x v="0"/>
    <s v="M"/>
    <s v="G00-G99"/>
    <n v="1"/>
    <x v="3"/>
  </r>
  <r>
    <x v="8"/>
    <s v="25-44"/>
    <x v="0"/>
    <s v="M"/>
    <s v="I00-I99"/>
    <n v="6"/>
    <x v="8"/>
  </r>
  <r>
    <x v="8"/>
    <s v="25-44"/>
    <x v="0"/>
    <s v="M"/>
    <s v="K00-K93"/>
    <n v="2"/>
    <x v="9"/>
  </r>
  <r>
    <x v="8"/>
    <s v="25-44"/>
    <x v="0"/>
    <s v="M"/>
    <s v="L00-L99"/>
    <n v="1"/>
    <x v="5"/>
  </r>
  <r>
    <x v="8"/>
    <s v="25-44"/>
    <x v="0"/>
    <s v="M"/>
    <s v="R00-R99"/>
    <n v="5"/>
    <x v="5"/>
  </r>
  <r>
    <x v="8"/>
    <s v="25-44"/>
    <x v="0"/>
    <s v="M"/>
    <s v="V01-Y98"/>
    <n v="21"/>
    <x v="6"/>
  </r>
  <r>
    <x v="8"/>
    <s v="45-64"/>
    <x v="0"/>
    <s v="F"/>
    <s v="A00-B99"/>
    <n v="2"/>
    <x v="0"/>
  </r>
  <r>
    <x v="8"/>
    <s v="45-64"/>
    <x v="0"/>
    <s v="F"/>
    <s v="C00-D48"/>
    <n v="80"/>
    <x v="1"/>
  </r>
  <r>
    <x v="8"/>
    <s v="45-64"/>
    <x v="0"/>
    <s v="F"/>
    <s v="D50-D89"/>
    <n v="1"/>
    <x v="5"/>
  </r>
  <r>
    <x v="8"/>
    <s v="45-64"/>
    <x v="0"/>
    <s v="F"/>
    <s v="E00-E90"/>
    <n v="2"/>
    <x v="2"/>
  </r>
  <r>
    <x v="8"/>
    <s v="45-64"/>
    <x v="0"/>
    <s v="F"/>
    <s v="F00-F99"/>
    <n v="3"/>
    <x v="10"/>
  </r>
  <r>
    <x v="8"/>
    <s v="45-64"/>
    <x v="0"/>
    <s v="F"/>
    <s v="G00-G99"/>
    <n v="4"/>
    <x v="3"/>
  </r>
  <r>
    <x v="8"/>
    <s v="45-64"/>
    <x v="0"/>
    <s v="F"/>
    <s v="I00-I99"/>
    <n v="26"/>
    <x v="8"/>
  </r>
  <r>
    <x v="8"/>
    <s v="45-64"/>
    <x v="0"/>
    <s v="F"/>
    <s v="J00-J99"/>
    <n v="9"/>
    <x v="4"/>
  </r>
  <r>
    <x v="8"/>
    <s v="45-64"/>
    <x v="0"/>
    <s v="F"/>
    <s v="K00-K93"/>
    <n v="13"/>
    <x v="9"/>
  </r>
  <r>
    <x v="8"/>
    <s v="45-64"/>
    <x v="0"/>
    <s v="F"/>
    <s v="N00-N99"/>
    <n v="3"/>
    <x v="11"/>
  </r>
  <r>
    <x v="8"/>
    <s v="45-64"/>
    <x v="0"/>
    <s v="F"/>
    <s v="Q00-Q99"/>
    <n v="1"/>
    <x v="5"/>
  </r>
  <r>
    <x v="8"/>
    <s v="45-64"/>
    <x v="0"/>
    <s v="F"/>
    <s v="R00-R99"/>
    <n v="9"/>
    <x v="5"/>
  </r>
  <r>
    <x v="8"/>
    <s v="45-64"/>
    <x v="0"/>
    <s v="F"/>
    <s v="V01-Y98"/>
    <n v="14"/>
    <x v="6"/>
  </r>
  <r>
    <x v="8"/>
    <s v="45-64"/>
    <x v="0"/>
    <s v="M"/>
    <s v="A00-B99"/>
    <n v="8"/>
    <x v="0"/>
  </r>
  <r>
    <x v="8"/>
    <s v="45-64"/>
    <x v="0"/>
    <s v="M"/>
    <s v="C00-D48"/>
    <n v="100"/>
    <x v="1"/>
  </r>
  <r>
    <x v="8"/>
    <s v="45-64"/>
    <x v="0"/>
    <s v="M"/>
    <s v="D50-D89"/>
    <n v="1"/>
    <x v="5"/>
  </r>
  <r>
    <x v="8"/>
    <s v="45-64"/>
    <x v="0"/>
    <s v="M"/>
    <s v="E00-E90"/>
    <n v="3"/>
    <x v="2"/>
  </r>
  <r>
    <x v="8"/>
    <s v="45-64"/>
    <x v="0"/>
    <s v="M"/>
    <s v="F00-F99"/>
    <n v="9"/>
    <x v="10"/>
  </r>
  <r>
    <x v="8"/>
    <s v="45-64"/>
    <x v="0"/>
    <s v="M"/>
    <s v="G00-G99"/>
    <n v="3"/>
    <x v="3"/>
  </r>
  <r>
    <x v="8"/>
    <s v="45-64"/>
    <x v="0"/>
    <s v="M"/>
    <s v="I00-I99"/>
    <n v="48"/>
    <x v="8"/>
  </r>
  <r>
    <x v="8"/>
    <s v="45-64"/>
    <x v="0"/>
    <s v="M"/>
    <s v="J00-J99"/>
    <n v="15"/>
    <x v="4"/>
  </r>
  <r>
    <x v="8"/>
    <s v="45-64"/>
    <x v="0"/>
    <s v="M"/>
    <s v="K00-K93"/>
    <n v="20"/>
    <x v="9"/>
  </r>
  <r>
    <x v="8"/>
    <s v="45-64"/>
    <x v="0"/>
    <s v="M"/>
    <s v="M00-M99"/>
    <n v="1"/>
    <x v="5"/>
  </r>
  <r>
    <x v="8"/>
    <s v="45-64"/>
    <x v="0"/>
    <s v="M"/>
    <s v="N00-N99"/>
    <n v="1"/>
    <x v="11"/>
  </r>
  <r>
    <x v="8"/>
    <s v="45-64"/>
    <x v="0"/>
    <s v="M"/>
    <s v="Q00-Q99"/>
    <n v="1"/>
    <x v="5"/>
  </r>
  <r>
    <x v="8"/>
    <s v="45-64"/>
    <x v="0"/>
    <s v="M"/>
    <s v="R00-R99"/>
    <n v="28"/>
    <x v="5"/>
  </r>
  <r>
    <x v="8"/>
    <s v="45-64"/>
    <x v="0"/>
    <s v="M"/>
    <s v="V01-Y98"/>
    <n v="34"/>
    <x v="6"/>
  </r>
  <r>
    <x v="8"/>
    <s v="65-74"/>
    <x v="1"/>
    <s v="F"/>
    <s v="A00-B99"/>
    <n v="6"/>
    <x v="0"/>
  </r>
  <r>
    <x v="8"/>
    <s v="65-74"/>
    <x v="1"/>
    <s v="F"/>
    <s v="C00-D48"/>
    <n v="102"/>
    <x v="1"/>
  </r>
  <r>
    <x v="8"/>
    <s v="65-74"/>
    <x v="1"/>
    <s v="F"/>
    <s v="D50-D89"/>
    <n v="2"/>
    <x v="5"/>
  </r>
  <r>
    <x v="8"/>
    <s v="65-74"/>
    <x v="1"/>
    <s v="F"/>
    <s v="E00-E90"/>
    <n v="4"/>
    <x v="2"/>
  </r>
  <r>
    <x v="8"/>
    <s v="65-74"/>
    <x v="1"/>
    <s v="F"/>
    <s v="F00-F99"/>
    <n v="3"/>
    <x v="10"/>
  </r>
  <r>
    <x v="8"/>
    <s v="65-74"/>
    <x v="1"/>
    <s v="F"/>
    <s v="G00-G99"/>
    <n v="7"/>
    <x v="3"/>
  </r>
  <r>
    <x v="8"/>
    <s v="65-74"/>
    <x v="1"/>
    <s v="F"/>
    <s v="I00-I99"/>
    <n v="38"/>
    <x v="8"/>
  </r>
  <r>
    <x v="8"/>
    <s v="65-74"/>
    <x v="1"/>
    <s v="F"/>
    <s v="J00-J99"/>
    <n v="18"/>
    <x v="4"/>
  </r>
  <r>
    <x v="8"/>
    <s v="65-74"/>
    <x v="1"/>
    <s v="F"/>
    <s v="K00-K93"/>
    <n v="9"/>
    <x v="9"/>
  </r>
  <r>
    <x v="8"/>
    <s v="65-74"/>
    <x v="1"/>
    <s v="F"/>
    <s v="L00-L99"/>
    <n v="3"/>
    <x v="5"/>
  </r>
  <r>
    <x v="8"/>
    <s v="65-74"/>
    <x v="1"/>
    <s v="F"/>
    <s v="M00-M99"/>
    <n v="1"/>
    <x v="5"/>
  </r>
  <r>
    <x v="8"/>
    <s v="65-74"/>
    <x v="1"/>
    <s v="F"/>
    <s v="N00-N99"/>
    <n v="8"/>
    <x v="11"/>
  </r>
  <r>
    <x v="8"/>
    <s v="65-74"/>
    <x v="1"/>
    <s v="F"/>
    <s v="R00-R99"/>
    <n v="13"/>
    <x v="5"/>
  </r>
  <r>
    <x v="8"/>
    <s v="65-74"/>
    <x v="1"/>
    <s v="F"/>
    <s v="V01-Y98"/>
    <n v="12"/>
    <x v="6"/>
  </r>
  <r>
    <x v="8"/>
    <s v="65-74"/>
    <x v="1"/>
    <s v="M"/>
    <s v="A00-B99"/>
    <n v="6"/>
    <x v="0"/>
  </r>
  <r>
    <x v="8"/>
    <s v="65-74"/>
    <x v="1"/>
    <s v="M"/>
    <s v="C00-D48"/>
    <n v="127"/>
    <x v="1"/>
  </r>
  <r>
    <x v="8"/>
    <s v="65-74"/>
    <x v="1"/>
    <s v="M"/>
    <s v="D50-D89"/>
    <n v="1"/>
    <x v="5"/>
  </r>
  <r>
    <x v="8"/>
    <s v="65-74"/>
    <x v="1"/>
    <s v="M"/>
    <s v="E00-E90"/>
    <n v="4"/>
    <x v="2"/>
  </r>
  <r>
    <x v="8"/>
    <s v="65-74"/>
    <x v="1"/>
    <s v="M"/>
    <s v="F00-F99"/>
    <n v="6"/>
    <x v="10"/>
  </r>
  <r>
    <x v="8"/>
    <s v="65-74"/>
    <x v="1"/>
    <s v="M"/>
    <s v="G00-G99"/>
    <n v="14"/>
    <x v="3"/>
  </r>
  <r>
    <x v="8"/>
    <s v="65-74"/>
    <x v="1"/>
    <s v="M"/>
    <s v="I00-I99"/>
    <n v="78"/>
    <x v="8"/>
  </r>
  <r>
    <x v="8"/>
    <s v="65-74"/>
    <x v="1"/>
    <s v="M"/>
    <s v="J00-J99"/>
    <n v="31"/>
    <x v="4"/>
  </r>
  <r>
    <x v="8"/>
    <s v="65-74"/>
    <x v="1"/>
    <s v="M"/>
    <s v="K00-K93"/>
    <n v="25"/>
    <x v="9"/>
  </r>
  <r>
    <x v="8"/>
    <s v="65-74"/>
    <x v="1"/>
    <s v="M"/>
    <s v="L00-L99"/>
    <n v="2"/>
    <x v="5"/>
  </r>
  <r>
    <x v="8"/>
    <s v="65-74"/>
    <x v="1"/>
    <s v="M"/>
    <s v="M00-M99"/>
    <n v="3"/>
    <x v="5"/>
  </r>
  <r>
    <x v="8"/>
    <s v="65-74"/>
    <x v="1"/>
    <s v="M"/>
    <s v="N00-N99"/>
    <n v="6"/>
    <x v="11"/>
  </r>
  <r>
    <x v="8"/>
    <s v="65-74"/>
    <x v="1"/>
    <s v="M"/>
    <s v="R00-R99"/>
    <n v="25"/>
    <x v="5"/>
  </r>
  <r>
    <x v="8"/>
    <s v="65-74"/>
    <x v="1"/>
    <s v="M"/>
    <s v="V01-Y98"/>
    <n v="18"/>
    <x v="6"/>
  </r>
  <r>
    <x v="8"/>
    <s v="75-84"/>
    <x v="1"/>
    <s v="F"/>
    <s v="A00-B99"/>
    <n v="11"/>
    <x v="0"/>
  </r>
  <r>
    <x v="8"/>
    <s v="75-84"/>
    <x v="1"/>
    <s v="F"/>
    <s v="C00-D48"/>
    <n v="98"/>
    <x v="1"/>
  </r>
  <r>
    <x v="8"/>
    <s v="75-84"/>
    <x v="1"/>
    <s v="F"/>
    <s v="E00-E90"/>
    <n v="12"/>
    <x v="2"/>
  </r>
  <r>
    <x v="8"/>
    <s v="75-84"/>
    <x v="1"/>
    <s v="F"/>
    <s v="F00-F99"/>
    <n v="7"/>
    <x v="10"/>
  </r>
  <r>
    <x v="8"/>
    <s v="75-84"/>
    <x v="1"/>
    <s v="F"/>
    <s v="G00-G99"/>
    <n v="21"/>
    <x v="3"/>
  </r>
  <r>
    <x v="8"/>
    <s v="75-84"/>
    <x v="1"/>
    <s v="F"/>
    <s v="I00-I99"/>
    <n v="97"/>
    <x v="8"/>
  </r>
  <r>
    <x v="8"/>
    <s v="75-84"/>
    <x v="1"/>
    <s v="F"/>
    <s v="J00-J99"/>
    <n v="27"/>
    <x v="4"/>
  </r>
  <r>
    <x v="8"/>
    <s v="75-84"/>
    <x v="1"/>
    <s v="F"/>
    <s v="K00-K93"/>
    <n v="13"/>
    <x v="9"/>
  </r>
  <r>
    <x v="8"/>
    <s v="75-84"/>
    <x v="1"/>
    <s v="F"/>
    <s v="L00-L99"/>
    <n v="1"/>
    <x v="5"/>
  </r>
  <r>
    <x v="8"/>
    <s v="75-84"/>
    <x v="1"/>
    <s v="F"/>
    <s v="M00-M99"/>
    <n v="3"/>
    <x v="5"/>
  </r>
  <r>
    <x v="8"/>
    <s v="75-84"/>
    <x v="1"/>
    <s v="F"/>
    <s v="N00-N99"/>
    <n v="12"/>
    <x v="11"/>
  </r>
  <r>
    <x v="8"/>
    <s v="75-84"/>
    <x v="1"/>
    <s v="F"/>
    <s v="R00-R99"/>
    <n v="27"/>
    <x v="5"/>
  </r>
  <r>
    <x v="8"/>
    <s v="75-84"/>
    <x v="1"/>
    <s v="F"/>
    <s v="V01-Y98"/>
    <n v="21"/>
    <x v="6"/>
  </r>
  <r>
    <x v="8"/>
    <s v="75-84"/>
    <x v="1"/>
    <s v="M"/>
    <s v="A00-B99"/>
    <n v="10"/>
    <x v="0"/>
  </r>
  <r>
    <x v="8"/>
    <s v="75-84"/>
    <x v="1"/>
    <s v="M"/>
    <s v="C00-D48"/>
    <n v="125"/>
    <x v="1"/>
  </r>
  <r>
    <x v="8"/>
    <s v="75-84"/>
    <x v="1"/>
    <s v="M"/>
    <s v="D50-D89"/>
    <n v="2"/>
    <x v="5"/>
  </r>
  <r>
    <x v="8"/>
    <s v="75-84"/>
    <x v="1"/>
    <s v="M"/>
    <s v="E00-E90"/>
    <n v="12"/>
    <x v="2"/>
  </r>
  <r>
    <x v="8"/>
    <s v="75-84"/>
    <x v="1"/>
    <s v="M"/>
    <s v="F00-F99"/>
    <n v="9"/>
    <x v="10"/>
  </r>
  <r>
    <x v="8"/>
    <s v="75-84"/>
    <x v="1"/>
    <s v="M"/>
    <s v="G00-G99"/>
    <n v="24"/>
    <x v="3"/>
  </r>
  <r>
    <x v="8"/>
    <s v="75-84"/>
    <x v="1"/>
    <s v="M"/>
    <s v="I00-I99"/>
    <n v="107"/>
    <x v="8"/>
  </r>
  <r>
    <x v="8"/>
    <s v="75-84"/>
    <x v="1"/>
    <s v="M"/>
    <s v="J00-J99"/>
    <n v="43"/>
    <x v="4"/>
  </r>
  <r>
    <x v="8"/>
    <s v="75-84"/>
    <x v="1"/>
    <s v="M"/>
    <s v="K00-K93"/>
    <n v="10"/>
    <x v="9"/>
  </r>
  <r>
    <x v="8"/>
    <s v="75-84"/>
    <x v="1"/>
    <s v="M"/>
    <s v="L00-L99"/>
    <n v="2"/>
    <x v="5"/>
  </r>
  <r>
    <x v="8"/>
    <s v="75-84"/>
    <x v="1"/>
    <s v="M"/>
    <s v="M00-M99"/>
    <n v="1"/>
    <x v="5"/>
  </r>
  <r>
    <x v="8"/>
    <s v="75-84"/>
    <x v="1"/>
    <s v="M"/>
    <s v="N00-N99"/>
    <n v="11"/>
    <x v="11"/>
  </r>
  <r>
    <x v="8"/>
    <s v="75-84"/>
    <x v="1"/>
    <s v="M"/>
    <s v="R00-R99"/>
    <n v="22"/>
    <x v="5"/>
  </r>
  <r>
    <x v="8"/>
    <s v="75-84"/>
    <x v="1"/>
    <s v="M"/>
    <s v="V01-Y98"/>
    <n v="14"/>
    <x v="6"/>
  </r>
  <r>
    <x v="8"/>
    <s v="85+"/>
    <x v="1"/>
    <s v="F"/>
    <s v="A00-B99"/>
    <n v="25"/>
    <x v="0"/>
  </r>
  <r>
    <x v="8"/>
    <s v="85+"/>
    <x v="1"/>
    <s v="F"/>
    <s v="C00-D48"/>
    <n v="98"/>
    <x v="1"/>
  </r>
  <r>
    <x v="8"/>
    <s v="85+"/>
    <x v="1"/>
    <s v="F"/>
    <s v="D50-D89"/>
    <n v="2"/>
    <x v="5"/>
  </r>
  <r>
    <x v="8"/>
    <s v="85+"/>
    <x v="1"/>
    <s v="F"/>
    <s v="E00-E90"/>
    <n v="27"/>
    <x v="2"/>
  </r>
  <r>
    <x v="8"/>
    <s v="85+"/>
    <x v="1"/>
    <s v="F"/>
    <s v="F00-F99"/>
    <n v="40"/>
    <x v="10"/>
  </r>
  <r>
    <x v="8"/>
    <s v="85+"/>
    <x v="1"/>
    <s v="F"/>
    <s v="G00-G99"/>
    <n v="53"/>
    <x v="3"/>
  </r>
  <r>
    <x v="8"/>
    <s v="85+"/>
    <x v="1"/>
    <s v="F"/>
    <s v="I00-I99"/>
    <n v="233"/>
    <x v="8"/>
  </r>
  <r>
    <x v="8"/>
    <s v="85+"/>
    <x v="1"/>
    <s v="F"/>
    <s v="J00-J99"/>
    <n v="69"/>
    <x v="4"/>
  </r>
  <r>
    <x v="8"/>
    <s v="85+"/>
    <x v="1"/>
    <s v="F"/>
    <s v="K00-K93"/>
    <n v="35"/>
    <x v="9"/>
  </r>
  <r>
    <x v="8"/>
    <s v="85+"/>
    <x v="1"/>
    <s v="F"/>
    <s v="L00-L99"/>
    <n v="7"/>
    <x v="5"/>
  </r>
  <r>
    <x v="8"/>
    <s v="85+"/>
    <x v="1"/>
    <s v="F"/>
    <s v="M00-M99"/>
    <n v="3"/>
    <x v="5"/>
  </r>
  <r>
    <x v="8"/>
    <s v="85+"/>
    <x v="1"/>
    <s v="F"/>
    <s v="N00-N99"/>
    <n v="22"/>
    <x v="11"/>
  </r>
  <r>
    <x v="8"/>
    <s v="85+"/>
    <x v="1"/>
    <s v="F"/>
    <s v="R00-R99"/>
    <n v="69"/>
    <x v="5"/>
  </r>
  <r>
    <x v="8"/>
    <s v="85+"/>
    <x v="1"/>
    <s v="F"/>
    <s v="V01-Y98"/>
    <n v="32"/>
    <x v="6"/>
  </r>
  <r>
    <x v="8"/>
    <s v="85+"/>
    <x v="1"/>
    <s v="M"/>
    <s v="A00-B99"/>
    <n v="9"/>
    <x v="0"/>
  </r>
  <r>
    <x v="8"/>
    <s v="85+"/>
    <x v="1"/>
    <s v="M"/>
    <s v="C00-D48"/>
    <n v="58"/>
    <x v="1"/>
  </r>
  <r>
    <x v="8"/>
    <s v="85+"/>
    <x v="1"/>
    <s v="M"/>
    <s v="D50-D89"/>
    <n v="1"/>
    <x v="5"/>
  </r>
  <r>
    <x v="8"/>
    <s v="85+"/>
    <x v="1"/>
    <s v="M"/>
    <s v="E00-E90"/>
    <n v="14"/>
    <x v="2"/>
  </r>
  <r>
    <x v="8"/>
    <s v="85+"/>
    <x v="1"/>
    <s v="M"/>
    <s v="F00-F99"/>
    <n v="15"/>
    <x v="10"/>
  </r>
  <r>
    <x v="8"/>
    <s v="85+"/>
    <x v="1"/>
    <s v="M"/>
    <s v="G00-G99"/>
    <n v="17"/>
    <x v="3"/>
  </r>
  <r>
    <x v="8"/>
    <s v="85+"/>
    <x v="1"/>
    <s v="M"/>
    <s v="I00-I99"/>
    <n v="105"/>
    <x v="8"/>
  </r>
  <r>
    <x v="8"/>
    <s v="85+"/>
    <x v="1"/>
    <s v="M"/>
    <s v="J00-J99"/>
    <n v="57"/>
    <x v="4"/>
  </r>
  <r>
    <x v="8"/>
    <s v="85+"/>
    <x v="1"/>
    <s v="M"/>
    <s v="K00-K93"/>
    <n v="10"/>
    <x v="9"/>
  </r>
  <r>
    <x v="8"/>
    <s v="85+"/>
    <x v="1"/>
    <s v="M"/>
    <s v="L00-L99"/>
    <n v="3"/>
    <x v="5"/>
  </r>
  <r>
    <x v="8"/>
    <s v="85+"/>
    <x v="1"/>
    <s v="M"/>
    <s v="M00-M99"/>
    <n v="1"/>
    <x v="5"/>
  </r>
  <r>
    <x v="8"/>
    <s v="85+"/>
    <x v="1"/>
    <s v="M"/>
    <s v="N00-N99"/>
    <n v="8"/>
    <x v="11"/>
  </r>
  <r>
    <x v="8"/>
    <s v="85+"/>
    <x v="1"/>
    <s v="M"/>
    <s v="R00-R99"/>
    <n v="27"/>
    <x v="5"/>
  </r>
  <r>
    <x v="8"/>
    <s v="85+"/>
    <x v="1"/>
    <s v="M"/>
    <s v="V01-Y98"/>
    <n v="26"/>
    <x v="6"/>
  </r>
  <r>
    <x v="0"/>
    <s v="0-24"/>
    <x v="0"/>
    <s v="F"/>
    <s v="C00-D48"/>
    <n v="3"/>
    <x v="1"/>
  </r>
  <r>
    <x v="0"/>
    <s v="0-24"/>
    <x v="0"/>
    <s v="F"/>
    <s v="G00-G99"/>
    <n v="2"/>
    <x v="3"/>
  </r>
  <r>
    <x v="0"/>
    <s v="0-24"/>
    <x v="0"/>
    <s v="F"/>
    <s v="P00-P96"/>
    <n v="2"/>
    <x v="5"/>
  </r>
  <r>
    <x v="0"/>
    <s v="0-24"/>
    <x v="0"/>
    <s v="F"/>
    <s v="Q00-Q99"/>
    <n v="1"/>
    <x v="5"/>
  </r>
  <r>
    <x v="0"/>
    <s v="0-24"/>
    <x v="0"/>
    <s v="F"/>
    <s v="R00-R99"/>
    <n v="2"/>
    <x v="5"/>
  </r>
  <r>
    <x v="0"/>
    <s v="0-24"/>
    <x v="0"/>
    <s v="F"/>
    <s v="V01-Y98"/>
    <n v="10"/>
    <x v="6"/>
  </r>
  <r>
    <x v="0"/>
    <s v="0-24"/>
    <x v="0"/>
    <s v="M"/>
    <s v="C00-D48"/>
    <n v="2"/>
    <x v="1"/>
  </r>
  <r>
    <x v="0"/>
    <s v="0-24"/>
    <x v="0"/>
    <s v="M"/>
    <s v="D50-D89"/>
    <n v="1"/>
    <x v="5"/>
  </r>
  <r>
    <x v="0"/>
    <s v="0-24"/>
    <x v="0"/>
    <s v="M"/>
    <s v="G00-G99"/>
    <n v="2"/>
    <x v="3"/>
  </r>
  <r>
    <x v="0"/>
    <s v="0-24"/>
    <x v="0"/>
    <s v="M"/>
    <s v="K00-K93"/>
    <n v="1"/>
    <x v="9"/>
  </r>
  <r>
    <x v="0"/>
    <s v="0-24"/>
    <x v="0"/>
    <s v="M"/>
    <s v="P00-P96"/>
    <n v="2"/>
    <x v="5"/>
  </r>
  <r>
    <x v="0"/>
    <s v="0-24"/>
    <x v="0"/>
    <s v="M"/>
    <s v="R00-R99"/>
    <n v="1"/>
    <x v="5"/>
  </r>
  <r>
    <x v="0"/>
    <s v="0-24"/>
    <x v="0"/>
    <s v="M"/>
    <s v="V01-Y98"/>
    <n v="13"/>
    <x v="6"/>
  </r>
  <r>
    <x v="0"/>
    <s v="25-44"/>
    <x v="0"/>
    <s v="F"/>
    <s v="A00-B99"/>
    <n v="2"/>
    <x v="0"/>
  </r>
  <r>
    <x v="0"/>
    <s v="25-44"/>
    <x v="0"/>
    <s v="F"/>
    <s v="C00-D48"/>
    <n v="11"/>
    <x v="1"/>
  </r>
  <r>
    <x v="0"/>
    <s v="25-44"/>
    <x v="0"/>
    <s v="F"/>
    <s v="I00-I99"/>
    <n v="2"/>
    <x v="8"/>
  </r>
  <r>
    <x v="0"/>
    <s v="25-44"/>
    <x v="0"/>
    <s v="F"/>
    <s v="J00-J99"/>
    <n v="1"/>
    <x v="4"/>
  </r>
  <r>
    <x v="0"/>
    <s v="25-44"/>
    <x v="0"/>
    <s v="F"/>
    <s v="K00-K93"/>
    <n v="4"/>
    <x v="9"/>
  </r>
  <r>
    <x v="0"/>
    <s v="25-44"/>
    <x v="0"/>
    <s v="F"/>
    <s v="Q00-Q99"/>
    <n v="1"/>
    <x v="5"/>
  </r>
  <r>
    <x v="0"/>
    <s v="25-44"/>
    <x v="0"/>
    <s v="F"/>
    <s v="R00-R99"/>
    <n v="5"/>
    <x v="5"/>
  </r>
  <r>
    <x v="0"/>
    <s v="25-44"/>
    <x v="0"/>
    <s v="F"/>
    <s v="V01-Y98"/>
    <n v="14"/>
    <x v="6"/>
  </r>
  <r>
    <x v="0"/>
    <s v="25-44"/>
    <x v="0"/>
    <s v="M"/>
    <s v="A00-B99"/>
    <n v="1"/>
    <x v="0"/>
  </r>
  <r>
    <x v="0"/>
    <s v="25-44"/>
    <x v="0"/>
    <s v="M"/>
    <s v="C00-D48"/>
    <n v="7"/>
    <x v="1"/>
  </r>
  <r>
    <x v="0"/>
    <s v="25-44"/>
    <x v="0"/>
    <s v="M"/>
    <s v="E00-E90"/>
    <n v="3"/>
    <x v="2"/>
  </r>
  <r>
    <x v="0"/>
    <s v="25-44"/>
    <x v="0"/>
    <s v="M"/>
    <s v="F00-F99"/>
    <n v="1"/>
    <x v="10"/>
  </r>
  <r>
    <x v="0"/>
    <s v="25-44"/>
    <x v="0"/>
    <s v="M"/>
    <s v="I00-I99"/>
    <n v="5"/>
    <x v="8"/>
  </r>
  <r>
    <x v="0"/>
    <s v="25-44"/>
    <x v="0"/>
    <s v="M"/>
    <s v="J00-J99"/>
    <n v="2"/>
    <x v="4"/>
  </r>
  <r>
    <x v="0"/>
    <s v="25-44"/>
    <x v="0"/>
    <s v="M"/>
    <s v="K00-K93"/>
    <n v="4"/>
    <x v="9"/>
  </r>
  <r>
    <x v="0"/>
    <s v="25-44"/>
    <x v="0"/>
    <s v="M"/>
    <s v="R00-R99"/>
    <n v="3"/>
    <x v="5"/>
  </r>
  <r>
    <x v="0"/>
    <s v="25-44"/>
    <x v="0"/>
    <s v="M"/>
    <s v="V01-Y98"/>
    <n v="26"/>
    <x v="6"/>
  </r>
  <r>
    <x v="0"/>
    <s v="45-64"/>
    <x v="0"/>
    <s v="F"/>
    <s v="A00-B99"/>
    <n v="2"/>
    <x v="0"/>
  </r>
  <r>
    <x v="0"/>
    <s v="45-64"/>
    <x v="0"/>
    <s v="F"/>
    <s v="C00-D48"/>
    <n v="73"/>
    <x v="1"/>
  </r>
  <r>
    <x v="0"/>
    <s v="45-64"/>
    <x v="0"/>
    <s v="F"/>
    <s v="D50-D89"/>
    <n v="1"/>
    <x v="5"/>
  </r>
  <r>
    <x v="0"/>
    <s v="45-64"/>
    <x v="0"/>
    <s v="F"/>
    <s v="E00-E90"/>
    <n v="9"/>
    <x v="2"/>
  </r>
  <r>
    <x v="0"/>
    <s v="45-64"/>
    <x v="0"/>
    <s v="F"/>
    <s v="F00-F99"/>
    <n v="3"/>
    <x v="10"/>
  </r>
  <r>
    <x v="0"/>
    <s v="45-64"/>
    <x v="0"/>
    <s v="F"/>
    <s v="G00-G99"/>
    <n v="6"/>
    <x v="3"/>
  </r>
  <r>
    <x v="0"/>
    <s v="45-64"/>
    <x v="0"/>
    <s v="F"/>
    <s v="H60-H95"/>
    <n v="1"/>
    <x v="5"/>
  </r>
  <r>
    <x v="0"/>
    <s v="45-64"/>
    <x v="0"/>
    <s v="F"/>
    <s v="I00-I99"/>
    <n v="33"/>
    <x v="8"/>
  </r>
  <r>
    <x v="0"/>
    <s v="45-64"/>
    <x v="0"/>
    <s v="F"/>
    <s v="J00-J99"/>
    <n v="8"/>
    <x v="4"/>
  </r>
  <r>
    <x v="0"/>
    <s v="45-64"/>
    <x v="0"/>
    <s v="F"/>
    <s v="K00-K93"/>
    <n v="16"/>
    <x v="9"/>
  </r>
  <r>
    <x v="0"/>
    <s v="45-64"/>
    <x v="0"/>
    <s v="F"/>
    <s v="N00-N99"/>
    <n v="3"/>
    <x v="11"/>
  </r>
  <r>
    <x v="0"/>
    <s v="45-64"/>
    <x v="0"/>
    <s v="F"/>
    <s v="Q00-Q99"/>
    <n v="1"/>
    <x v="5"/>
  </r>
  <r>
    <x v="0"/>
    <s v="45-64"/>
    <x v="0"/>
    <s v="F"/>
    <s v="R00-R99"/>
    <n v="10"/>
    <x v="5"/>
  </r>
  <r>
    <x v="0"/>
    <s v="45-64"/>
    <x v="0"/>
    <s v="F"/>
    <s v="UNK"/>
    <n v="3"/>
    <x v="7"/>
  </r>
  <r>
    <x v="0"/>
    <s v="45-64"/>
    <x v="0"/>
    <s v="F"/>
    <s v="V01-Y98"/>
    <n v="13"/>
    <x v="6"/>
  </r>
  <r>
    <x v="0"/>
    <s v="45-64"/>
    <x v="0"/>
    <s v="M"/>
    <s v="A00-B99"/>
    <n v="3"/>
    <x v="0"/>
  </r>
  <r>
    <x v="0"/>
    <s v="45-64"/>
    <x v="0"/>
    <s v="M"/>
    <s v="C00-D48"/>
    <n v="124"/>
    <x v="1"/>
  </r>
  <r>
    <x v="0"/>
    <s v="45-64"/>
    <x v="0"/>
    <s v="M"/>
    <s v="E00-E90"/>
    <n v="6"/>
    <x v="2"/>
  </r>
  <r>
    <x v="0"/>
    <s v="45-64"/>
    <x v="0"/>
    <s v="M"/>
    <s v="F00-F99"/>
    <n v="13"/>
    <x v="10"/>
  </r>
  <r>
    <x v="0"/>
    <s v="45-64"/>
    <x v="0"/>
    <s v="M"/>
    <s v="G00-G99"/>
    <n v="5"/>
    <x v="3"/>
  </r>
  <r>
    <x v="0"/>
    <s v="45-64"/>
    <x v="0"/>
    <s v="M"/>
    <s v="I00-I99"/>
    <n v="67"/>
    <x v="8"/>
  </r>
  <r>
    <x v="0"/>
    <s v="45-64"/>
    <x v="0"/>
    <s v="M"/>
    <s v="J00-J99"/>
    <n v="10"/>
    <x v="4"/>
  </r>
  <r>
    <x v="0"/>
    <s v="45-64"/>
    <x v="0"/>
    <s v="M"/>
    <s v="K00-K93"/>
    <n v="29"/>
    <x v="9"/>
  </r>
  <r>
    <x v="0"/>
    <s v="45-64"/>
    <x v="0"/>
    <s v="M"/>
    <s v="L00-L99"/>
    <n v="1"/>
    <x v="5"/>
  </r>
  <r>
    <x v="0"/>
    <s v="45-64"/>
    <x v="0"/>
    <s v="M"/>
    <s v="M00-M99"/>
    <n v="2"/>
    <x v="5"/>
  </r>
  <r>
    <x v="0"/>
    <s v="45-64"/>
    <x v="0"/>
    <s v="M"/>
    <s v="N00-N99"/>
    <n v="4"/>
    <x v="11"/>
  </r>
  <r>
    <x v="0"/>
    <s v="45-64"/>
    <x v="0"/>
    <s v="M"/>
    <s v="R00-R99"/>
    <n v="27"/>
    <x v="5"/>
  </r>
  <r>
    <x v="0"/>
    <s v="45-64"/>
    <x v="0"/>
    <s v="M"/>
    <s v="UNK"/>
    <n v="15"/>
    <x v="7"/>
  </r>
  <r>
    <x v="0"/>
    <s v="45-64"/>
    <x v="0"/>
    <s v="M"/>
    <s v="V01-Y98"/>
    <n v="50"/>
    <x v="6"/>
  </r>
  <r>
    <x v="0"/>
    <s v="65-74"/>
    <x v="1"/>
    <s v="F"/>
    <s v="A00-B99"/>
    <n v="6"/>
    <x v="0"/>
  </r>
  <r>
    <x v="0"/>
    <s v="65-74"/>
    <x v="1"/>
    <s v="F"/>
    <s v="C00-D48"/>
    <n v="74"/>
    <x v="1"/>
  </r>
  <r>
    <x v="0"/>
    <s v="65-74"/>
    <x v="1"/>
    <s v="F"/>
    <s v="E00-E90"/>
    <n v="9"/>
    <x v="2"/>
  </r>
  <r>
    <x v="0"/>
    <s v="65-74"/>
    <x v="1"/>
    <s v="F"/>
    <s v="F00-F99"/>
    <n v="3"/>
    <x v="10"/>
  </r>
  <r>
    <x v="0"/>
    <s v="65-74"/>
    <x v="1"/>
    <s v="F"/>
    <s v="G00-G99"/>
    <n v="6"/>
    <x v="3"/>
  </r>
  <r>
    <x v="0"/>
    <s v="65-74"/>
    <x v="1"/>
    <s v="F"/>
    <s v="I00-I99"/>
    <n v="40"/>
    <x v="8"/>
  </r>
  <r>
    <x v="0"/>
    <s v="65-74"/>
    <x v="1"/>
    <s v="F"/>
    <s v="J00-J99"/>
    <n v="12"/>
    <x v="4"/>
  </r>
  <r>
    <x v="0"/>
    <s v="65-74"/>
    <x v="1"/>
    <s v="F"/>
    <s v="K00-K93"/>
    <n v="4"/>
    <x v="9"/>
  </r>
  <r>
    <x v="0"/>
    <s v="65-74"/>
    <x v="1"/>
    <s v="F"/>
    <s v="N00-N99"/>
    <n v="6"/>
    <x v="11"/>
  </r>
  <r>
    <x v="0"/>
    <s v="65-74"/>
    <x v="1"/>
    <s v="F"/>
    <s v="R00-R99"/>
    <n v="5"/>
    <x v="5"/>
  </r>
  <r>
    <x v="0"/>
    <s v="65-74"/>
    <x v="1"/>
    <s v="F"/>
    <s v="UNK"/>
    <n v="4"/>
    <x v="7"/>
  </r>
  <r>
    <x v="0"/>
    <s v="65-74"/>
    <x v="1"/>
    <s v="F"/>
    <s v="V01-Y98"/>
    <n v="10"/>
    <x v="6"/>
  </r>
  <r>
    <x v="0"/>
    <s v="65-74"/>
    <x v="1"/>
    <s v="M"/>
    <s v="A00-B99"/>
    <n v="12"/>
    <x v="0"/>
  </r>
  <r>
    <x v="0"/>
    <s v="65-74"/>
    <x v="1"/>
    <s v="M"/>
    <s v="C00-D48"/>
    <n v="88"/>
    <x v="1"/>
  </r>
  <r>
    <x v="0"/>
    <s v="65-74"/>
    <x v="1"/>
    <s v="M"/>
    <s v="E00-E90"/>
    <n v="5"/>
    <x v="2"/>
  </r>
  <r>
    <x v="0"/>
    <s v="65-74"/>
    <x v="1"/>
    <s v="M"/>
    <s v="F00-F99"/>
    <n v="6"/>
    <x v="10"/>
  </r>
  <r>
    <x v="0"/>
    <s v="65-74"/>
    <x v="1"/>
    <s v="M"/>
    <s v="G00-G99"/>
    <n v="4"/>
    <x v="3"/>
  </r>
  <r>
    <x v="0"/>
    <s v="65-74"/>
    <x v="1"/>
    <s v="M"/>
    <s v="I00-I99"/>
    <n v="61"/>
    <x v="8"/>
  </r>
  <r>
    <x v="0"/>
    <s v="65-74"/>
    <x v="1"/>
    <s v="M"/>
    <s v="J00-J99"/>
    <n v="21"/>
    <x v="4"/>
  </r>
  <r>
    <x v="0"/>
    <s v="65-74"/>
    <x v="1"/>
    <s v="M"/>
    <s v="K00-K93"/>
    <n v="9"/>
    <x v="9"/>
  </r>
  <r>
    <x v="0"/>
    <s v="65-74"/>
    <x v="1"/>
    <s v="M"/>
    <s v="N00-N99"/>
    <n v="2"/>
    <x v="11"/>
  </r>
  <r>
    <x v="0"/>
    <s v="65-74"/>
    <x v="1"/>
    <s v="M"/>
    <s v="R00-R99"/>
    <n v="15"/>
    <x v="5"/>
  </r>
  <r>
    <x v="0"/>
    <s v="65-74"/>
    <x v="1"/>
    <s v="M"/>
    <s v="UNK"/>
    <n v="5"/>
    <x v="7"/>
  </r>
  <r>
    <x v="0"/>
    <s v="65-74"/>
    <x v="1"/>
    <s v="M"/>
    <s v="V01-Y98"/>
    <n v="9"/>
    <x v="6"/>
  </r>
  <r>
    <x v="0"/>
    <s v="75-84"/>
    <x v="1"/>
    <s v="F"/>
    <s v="A00-B99"/>
    <n v="21"/>
    <x v="0"/>
  </r>
  <r>
    <x v="0"/>
    <s v="75-84"/>
    <x v="1"/>
    <s v="F"/>
    <s v="C00-D48"/>
    <n v="86"/>
    <x v="1"/>
  </r>
  <r>
    <x v="0"/>
    <s v="75-84"/>
    <x v="1"/>
    <s v="F"/>
    <s v="D50-D89"/>
    <n v="5"/>
    <x v="5"/>
  </r>
  <r>
    <x v="0"/>
    <s v="75-84"/>
    <x v="1"/>
    <s v="F"/>
    <s v="E00-E90"/>
    <n v="19"/>
    <x v="2"/>
  </r>
  <r>
    <x v="0"/>
    <s v="75-84"/>
    <x v="1"/>
    <s v="F"/>
    <s v="F00-F99"/>
    <n v="13"/>
    <x v="10"/>
  </r>
  <r>
    <x v="0"/>
    <s v="75-84"/>
    <x v="1"/>
    <s v="F"/>
    <s v="G00-G99"/>
    <n v="28"/>
    <x v="3"/>
  </r>
  <r>
    <x v="0"/>
    <s v="75-84"/>
    <x v="1"/>
    <s v="F"/>
    <s v="I00-I99"/>
    <n v="133"/>
    <x v="8"/>
  </r>
  <r>
    <x v="0"/>
    <s v="75-84"/>
    <x v="1"/>
    <s v="F"/>
    <s v="J00-J99"/>
    <n v="32"/>
    <x v="4"/>
  </r>
  <r>
    <x v="0"/>
    <s v="75-84"/>
    <x v="1"/>
    <s v="F"/>
    <s v="K00-K93"/>
    <n v="19"/>
    <x v="9"/>
  </r>
  <r>
    <x v="0"/>
    <s v="75-84"/>
    <x v="1"/>
    <s v="F"/>
    <s v="L00-L99"/>
    <n v="4"/>
    <x v="5"/>
  </r>
  <r>
    <x v="0"/>
    <s v="75-84"/>
    <x v="1"/>
    <s v="F"/>
    <s v="M00-M99"/>
    <n v="4"/>
    <x v="5"/>
  </r>
  <r>
    <x v="0"/>
    <s v="75-84"/>
    <x v="1"/>
    <s v="F"/>
    <s v="N00-N99"/>
    <n v="17"/>
    <x v="11"/>
  </r>
  <r>
    <x v="0"/>
    <s v="75-84"/>
    <x v="1"/>
    <s v="F"/>
    <s v="R00-R99"/>
    <n v="14"/>
    <x v="5"/>
  </r>
  <r>
    <x v="0"/>
    <s v="75-84"/>
    <x v="1"/>
    <s v="F"/>
    <s v="UNK"/>
    <n v="8"/>
    <x v="7"/>
  </r>
  <r>
    <x v="0"/>
    <s v="75-84"/>
    <x v="1"/>
    <s v="F"/>
    <s v="V01-Y98"/>
    <n v="21"/>
    <x v="6"/>
  </r>
  <r>
    <x v="0"/>
    <s v="75-84"/>
    <x v="1"/>
    <s v="M"/>
    <s v="A00-B99"/>
    <n v="9"/>
    <x v="0"/>
  </r>
  <r>
    <x v="0"/>
    <s v="75-84"/>
    <x v="1"/>
    <s v="M"/>
    <s v="C00-D48"/>
    <n v="137"/>
    <x v="1"/>
  </r>
  <r>
    <x v="0"/>
    <s v="75-84"/>
    <x v="1"/>
    <s v="M"/>
    <s v="D50-D89"/>
    <n v="2"/>
    <x v="5"/>
  </r>
  <r>
    <x v="0"/>
    <s v="75-84"/>
    <x v="1"/>
    <s v="M"/>
    <s v="E00-E90"/>
    <n v="12"/>
    <x v="2"/>
  </r>
  <r>
    <x v="0"/>
    <s v="75-84"/>
    <x v="1"/>
    <s v="M"/>
    <s v="F00-F99"/>
    <n v="6"/>
    <x v="10"/>
  </r>
  <r>
    <x v="0"/>
    <s v="75-84"/>
    <x v="1"/>
    <s v="M"/>
    <s v="G00-G99"/>
    <n v="13"/>
    <x v="3"/>
  </r>
  <r>
    <x v="0"/>
    <s v="75-84"/>
    <x v="1"/>
    <s v="M"/>
    <s v="I00-I99"/>
    <n v="116"/>
    <x v="8"/>
  </r>
  <r>
    <x v="0"/>
    <s v="75-84"/>
    <x v="1"/>
    <s v="M"/>
    <s v="J00-J99"/>
    <n v="55"/>
    <x v="4"/>
  </r>
  <r>
    <x v="0"/>
    <s v="75-84"/>
    <x v="1"/>
    <s v="M"/>
    <s v="K00-K93"/>
    <n v="22"/>
    <x v="9"/>
  </r>
  <r>
    <x v="0"/>
    <s v="75-84"/>
    <x v="1"/>
    <s v="M"/>
    <s v="L00-L99"/>
    <n v="2"/>
    <x v="5"/>
  </r>
  <r>
    <x v="0"/>
    <s v="75-84"/>
    <x v="1"/>
    <s v="M"/>
    <s v="N00-N99"/>
    <n v="9"/>
    <x v="11"/>
  </r>
  <r>
    <x v="0"/>
    <s v="75-84"/>
    <x v="1"/>
    <s v="M"/>
    <s v="R00-R99"/>
    <n v="11"/>
    <x v="5"/>
  </r>
  <r>
    <x v="0"/>
    <s v="75-84"/>
    <x v="1"/>
    <s v="M"/>
    <s v="UNK"/>
    <n v="2"/>
    <x v="7"/>
  </r>
  <r>
    <x v="0"/>
    <s v="75-84"/>
    <x v="1"/>
    <s v="M"/>
    <s v="V01-Y98"/>
    <n v="19"/>
    <x v="6"/>
  </r>
  <r>
    <x v="0"/>
    <s v="85+"/>
    <x v="1"/>
    <s v="F"/>
    <s v="A00-B99"/>
    <n v="12"/>
    <x v="0"/>
  </r>
  <r>
    <x v="0"/>
    <s v="85+"/>
    <x v="1"/>
    <s v="F"/>
    <s v="C00-D48"/>
    <n v="62"/>
    <x v="1"/>
  </r>
  <r>
    <x v="0"/>
    <s v="85+"/>
    <x v="1"/>
    <s v="F"/>
    <s v="E00-E90"/>
    <n v="36"/>
    <x v="2"/>
  </r>
  <r>
    <x v="0"/>
    <s v="85+"/>
    <x v="1"/>
    <s v="F"/>
    <s v="F00-F99"/>
    <n v="35"/>
    <x v="10"/>
  </r>
  <r>
    <x v="0"/>
    <s v="85+"/>
    <x v="1"/>
    <s v="F"/>
    <s v="G00-G99"/>
    <n v="46"/>
    <x v="3"/>
  </r>
  <r>
    <x v="0"/>
    <s v="85+"/>
    <x v="1"/>
    <s v="F"/>
    <s v="I00-I99"/>
    <n v="217"/>
    <x v="8"/>
  </r>
  <r>
    <x v="0"/>
    <s v="85+"/>
    <x v="1"/>
    <s v="F"/>
    <s v="J00-J99"/>
    <n v="47"/>
    <x v="4"/>
  </r>
  <r>
    <x v="0"/>
    <s v="85+"/>
    <x v="1"/>
    <s v="F"/>
    <s v="K00-K93"/>
    <n v="24"/>
    <x v="9"/>
  </r>
  <r>
    <x v="0"/>
    <s v="85+"/>
    <x v="1"/>
    <s v="F"/>
    <s v="L00-L99"/>
    <n v="2"/>
    <x v="5"/>
  </r>
  <r>
    <x v="0"/>
    <s v="85+"/>
    <x v="1"/>
    <s v="F"/>
    <s v="M00-M99"/>
    <n v="3"/>
    <x v="5"/>
  </r>
  <r>
    <x v="0"/>
    <s v="85+"/>
    <x v="1"/>
    <s v="F"/>
    <s v="N00-N99"/>
    <n v="24"/>
    <x v="11"/>
  </r>
  <r>
    <x v="0"/>
    <s v="85+"/>
    <x v="1"/>
    <s v="F"/>
    <s v="R00-R99"/>
    <n v="28"/>
    <x v="5"/>
  </r>
  <r>
    <x v="0"/>
    <s v="85+"/>
    <x v="1"/>
    <s v="F"/>
    <s v="UNK"/>
    <n v="9"/>
    <x v="7"/>
  </r>
  <r>
    <x v="0"/>
    <s v="85+"/>
    <x v="1"/>
    <s v="F"/>
    <s v="V01-Y98"/>
    <n v="27"/>
    <x v="6"/>
  </r>
  <r>
    <x v="0"/>
    <s v="85+"/>
    <x v="1"/>
    <s v="M"/>
    <s v="A00-B99"/>
    <n v="7"/>
    <x v="0"/>
  </r>
  <r>
    <x v="0"/>
    <s v="85+"/>
    <x v="1"/>
    <s v="M"/>
    <s v="C00-D48"/>
    <n v="39"/>
    <x v="1"/>
  </r>
  <r>
    <x v="0"/>
    <s v="85+"/>
    <x v="1"/>
    <s v="M"/>
    <s v="D50-D89"/>
    <n v="1"/>
    <x v="5"/>
  </r>
  <r>
    <x v="0"/>
    <s v="85+"/>
    <x v="1"/>
    <s v="M"/>
    <s v="E00-E90"/>
    <n v="7"/>
    <x v="2"/>
  </r>
  <r>
    <x v="0"/>
    <s v="85+"/>
    <x v="1"/>
    <s v="M"/>
    <s v="F00-F99"/>
    <n v="5"/>
    <x v="10"/>
  </r>
  <r>
    <x v="0"/>
    <s v="85+"/>
    <x v="1"/>
    <s v="M"/>
    <s v="G00-G99"/>
    <n v="8"/>
    <x v="3"/>
  </r>
  <r>
    <x v="0"/>
    <s v="85+"/>
    <x v="1"/>
    <s v="M"/>
    <s v="I00-I99"/>
    <n v="86"/>
    <x v="8"/>
  </r>
  <r>
    <x v="0"/>
    <s v="85+"/>
    <x v="1"/>
    <s v="M"/>
    <s v="J00-J99"/>
    <n v="32"/>
    <x v="4"/>
  </r>
  <r>
    <x v="0"/>
    <s v="85+"/>
    <x v="1"/>
    <s v="M"/>
    <s v="K00-K93"/>
    <n v="7"/>
    <x v="9"/>
  </r>
  <r>
    <x v="0"/>
    <s v="85+"/>
    <x v="1"/>
    <s v="M"/>
    <s v="L00-L99"/>
    <n v="2"/>
    <x v="5"/>
  </r>
  <r>
    <x v="0"/>
    <s v="85+"/>
    <x v="1"/>
    <s v="M"/>
    <s v="N00-N99"/>
    <n v="12"/>
    <x v="11"/>
  </r>
  <r>
    <x v="0"/>
    <s v="85+"/>
    <x v="1"/>
    <s v="M"/>
    <s v="R00-R99"/>
    <n v="15"/>
    <x v="5"/>
  </r>
  <r>
    <x v="0"/>
    <s v="85+"/>
    <x v="1"/>
    <s v="M"/>
    <s v="UNK"/>
    <n v="7"/>
    <x v="7"/>
  </r>
  <r>
    <x v="0"/>
    <s v="85+"/>
    <x v="1"/>
    <s v="M"/>
    <s v="V01-Y98"/>
    <n v="15"/>
    <x v="6"/>
  </r>
  <r>
    <x v="1"/>
    <s v="0-24"/>
    <x v="0"/>
    <s v="F"/>
    <s v="A00-B99"/>
    <n v="1"/>
    <x v="0"/>
  </r>
  <r>
    <x v="1"/>
    <s v="0-24"/>
    <x v="0"/>
    <s v="F"/>
    <s v="E00-E90"/>
    <n v="1"/>
    <x v="2"/>
  </r>
  <r>
    <x v="1"/>
    <s v="0-24"/>
    <x v="0"/>
    <s v="F"/>
    <s v="P00-P96"/>
    <n v="3"/>
    <x v="5"/>
  </r>
  <r>
    <x v="1"/>
    <s v="0-24"/>
    <x v="0"/>
    <s v="F"/>
    <s v="R00-R99"/>
    <n v="1"/>
    <x v="5"/>
  </r>
  <r>
    <x v="1"/>
    <s v="0-24"/>
    <x v="0"/>
    <s v="F"/>
    <s v="V01-Y98"/>
    <n v="5"/>
    <x v="6"/>
  </r>
  <r>
    <x v="1"/>
    <s v="0-24"/>
    <x v="0"/>
    <s v="M"/>
    <s v="A00-B99"/>
    <n v="1"/>
    <x v="0"/>
  </r>
  <r>
    <x v="1"/>
    <s v="0-24"/>
    <x v="0"/>
    <s v="M"/>
    <s v="C00-D48"/>
    <n v="4"/>
    <x v="1"/>
  </r>
  <r>
    <x v="1"/>
    <s v="0-24"/>
    <x v="0"/>
    <s v="M"/>
    <s v="D50-D89"/>
    <n v="1"/>
    <x v="5"/>
  </r>
  <r>
    <x v="1"/>
    <s v="0-24"/>
    <x v="0"/>
    <s v="M"/>
    <s v="G00-G99"/>
    <n v="1"/>
    <x v="3"/>
  </r>
  <r>
    <x v="1"/>
    <s v="0-24"/>
    <x v="0"/>
    <s v="M"/>
    <s v="P00-P96"/>
    <n v="2"/>
    <x v="5"/>
  </r>
  <r>
    <x v="1"/>
    <s v="0-24"/>
    <x v="0"/>
    <s v="M"/>
    <s v="Q00-Q99"/>
    <n v="2"/>
    <x v="5"/>
  </r>
  <r>
    <x v="1"/>
    <s v="0-24"/>
    <x v="0"/>
    <s v="M"/>
    <s v="R00-R99"/>
    <n v="5"/>
    <x v="5"/>
  </r>
  <r>
    <x v="1"/>
    <s v="0-24"/>
    <x v="0"/>
    <s v="M"/>
    <s v="V01-Y98"/>
    <n v="12"/>
    <x v="6"/>
  </r>
  <r>
    <x v="1"/>
    <s v="25-44"/>
    <x v="0"/>
    <s v="F"/>
    <s v="C00-D48"/>
    <n v="13"/>
    <x v="1"/>
  </r>
  <r>
    <x v="1"/>
    <s v="25-44"/>
    <x v="0"/>
    <s v="F"/>
    <s v="E00-E90"/>
    <n v="1"/>
    <x v="2"/>
  </r>
  <r>
    <x v="1"/>
    <s v="25-44"/>
    <x v="0"/>
    <s v="F"/>
    <s v="F00-F99"/>
    <n v="2"/>
    <x v="10"/>
  </r>
  <r>
    <x v="1"/>
    <s v="25-44"/>
    <x v="0"/>
    <s v="F"/>
    <s v="I00-I99"/>
    <n v="3"/>
    <x v="8"/>
  </r>
  <r>
    <x v="1"/>
    <s v="25-44"/>
    <x v="0"/>
    <s v="F"/>
    <s v="K00-K93"/>
    <n v="2"/>
    <x v="9"/>
  </r>
  <r>
    <x v="1"/>
    <s v="25-44"/>
    <x v="0"/>
    <s v="F"/>
    <s v="M00-M99"/>
    <n v="1"/>
    <x v="5"/>
  </r>
  <r>
    <x v="1"/>
    <s v="25-44"/>
    <x v="0"/>
    <s v="F"/>
    <s v="Q00-Q99"/>
    <n v="1"/>
    <x v="5"/>
  </r>
  <r>
    <x v="1"/>
    <s v="25-44"/>
    <x v="0"/>
    <s v="F"/>
    <s v="V01-Y98"/>
    <n v="11"/>
    <x v="6"/>
  </r>
  <r>
    <x v="1"/>
    <s v="25-44"/>
    <x v="0"/>
    <s v="M"/>
    <s v="A00-B99"/>
    <n v="1"/>
    <x v="0"/>
  </r>
  <r>
    <x v="1"/>
    <s v="25-44"/>
    <x v="0"/>
    <s v="M"/>
    <s v="C00-D48"/>
    <n v="10"/>
    <x v="1"/>
  </r>
  <r>
    <x v="1"/>
    <s v="25-44"/>
    <x v="0"/>
    <s v="M"/>
    <s v="F00-F99"/>
    <n v="3"/>
    <x v="10"/>
  </r>
  <r>
    <x v="1"/>
    <s v="25-44"/>
    <x v="0"/>
    <s v="M"/>
    <s v="G00-G99"/>
    <n v="1"/>
    <x v="3"/>
  </r>
  <r>
    <x v="1"/>
    <s v="25-44"/>
    <x v="0"/>
    <s v="M"/>
    <s v="I00-I99"/>
    <n v="8"/>
    <x v="8"/>
  </r>
  <r>
    <x v="1"/>
    <s v="25-44"/>
    <x v="0"/>
    <s v="M"/>
    <s v="J00-J99"/>
    <n v="1"/>
    <x v="4"/>
  </r>
  <r>
    <x v="1"/>
    <s v="25-44"/>
    <x v="0"/>
    <s v="M"/>
    <s v="K00-K93"/>
    <n v="1"/>
    <x v="9"/>
  </r>
  <r>
    <x v="1"/>
    <s v="25-44"/>
    <x v="0"/>
    <s v="M"/>
    <s v="N00-N99"/>
    <n v="1"/>
    <x v="11"/>
  </r>
  <r>
    <x v="1"/>
    <s v="25-44"/>
    <x v="0"/>
    <s v="M"/>
    <s v="R00-R99"/>
    <n v="4"/>
    <x v="5"/>
  </r>
  <r>
    <x v="1"/>
    <s v="25-44"/>
    <x v="0"/>
    <s v="M"/>
    <s v="V01-Y98"/>
    <n v="31"/>
    <x v="6"/>
  </r>
  <r>
    <x v="1"/>
    <s v="45-64"/>
    <x v="0"/>
    <s v="F"/>
    <s v="A00-B99"/>
    <n v="2"/>
    <x v="0"/>
  </r>
  <r>
    <x v="1"/>
    <s v="45-64"/>
    <x v="0"/>
    <s v="F"/>
    <s v="C00-D48"/>
    <n v="81"/>
    <x v="1"/>
  </r>
  <r>
    <x v="1"/>
    <s v="45-64"/>
    <x v="0"/>
    <s v="F"/>
    <s v="D50-D89"/>
    <n v="1"/>
    <x v="5"/>
  </r>
  <r>
    <x v="1"/>
    <s v="45-64"/>
    <x v="0"/>
    <s v="F"/>
    <s v="E00-E90"/>
    <n v="7"/>
    <x v="2"/>
  </r>
  <r>
    <x v="1"/>
    <s v="45-64"/>
    <x v="0"/>
    <s v="F"/>
    <s v="F00-F99"/>
    <n v="3"/>
    <x v="10"/>
  </r>
  <r>
    <x v="1"/>
    <s v="45-64"/>
    <x v="0"/>
    <s v="F"/>
    <s v="G00-G99"/>
    <n v="5"/>
    <x v="3"/>
  </r>
  <r>
    <x v="1"/>
    <s v="45-64"/>
    <x v="0"/>
    <s v="F"/>
    <s v="I00-I99"/>
    <n v="28"/>
    <x v="8"/>
  </r>
  <r>
    <x v="1"/>
    <s v="45-64"/>
    <x v="0"/>
    <s v="F"/>
    <s v="J00-J99"/>
    <n v="9"/>
    <x v="4"/>
  </r>
  <r>
    <x v="1"/>
    <s v="45-64"/>
    <x v="0"/>
    <s v="F"/>
    <s v="K00-K93"/>
    <n v="14"/>
    <x v="9"/>
  </r>
  <r>
    <x v="1"/>
    <s v="45-64"/>
    <x v="0"/>
    <s v="F"/>
    <s v="N00-N99"/>
    <n v="1"/>
    <x v="11"/>
  </r>
  <r>
    <x v="1"/>
    <s v="45-64"/>
    <x v="0"/>
    <s v="F"/>
    <s v="Q00-Q99"/>
    <n v="1"/>
    <x v="5"/>
  </r>
  <r>
    <x v="1"/>
    <s v="45-64"/>
    <x v="0"/>
    <s v="F"/>
    <s v="R00-R99"/>
    <n v="13"/>
    <x v="5"/>
  </r>
  <r>
    <x v="1"/>
    <s v="45-64"/>
    <x v="0"/>
    <s v="F"/>
    <s v="V01-Y98"/>
    <n v="15"/>
    <x v="6"/>
  </r>
  <r>
    <x v="1"/>
    <s v="45-64"/>
    <x v="0"/>
    <s v="M"/>
    <s v="A00-B99"/>
    <n v="4"/>
    <x v="0"/>
  </r>
  <r>
    <x v="1"/>
    <s v="45-64"/>
    <x v="0"/>
    <s v="M"/>
    <s v="C00-D48"/>
    <n v="151"/>
    <x v="1"/>
  </r>
  <r>
    <x v="1"/>
    <s v="45-64"/>
    <x v="0"/>
    <s v="M"/>
    <s v="D50-D89"/>
    <n v="1"/>
    <x v="5"/>
  </r>
  <r>
    <x v="1"/>
    <s v="45-64"/>
    <x v="0"/>
    <s v="M"/>
    <s v="E00-E90"/>
    <n v="9"/>
    <x v="2"/>
  </r>
  <r>
    <x v="1"/>
    <s v="45-64"/>
    <x v="0"/>
    <s v="M"/>
    <s v="F00-F99"/>
    <n v="9"/>
    <x v="10"/>
  </r>
  <r>
    <x v="1"/>
    <s v="45-64"/>
    <x v="0"/>
    <s v="M"/>
    <s v="G00-G99"/>
    <n v="10"/>
    <x v="3"/>
  </r>
  <r>
    <x v="1"/>
    <s v="45-64"/>
    <x v="0"/>
    <s v="M"/>
    <s v="I00-I99"/>
    <n v="70"/>
    <x v="8"/>
  </r>
  <r>
    <x v="1"/>
    <s v="45-64"/>
    <x v="0"/>
    <s v="M"/>
    <s v="J00-J99"/>
    <n v="20"/>
    <x v="4"/>
  </r>
  <r>
    <x v="1"/>
    <s v="45-64"/>
    <x v="0"/>
    <s v="M"/>
    <s v="K00-K93"/>
    <n v="29"/>
    <x v="9"/>
  </r>
  <r>
    <x v="1"/>
    <s v="45-64"/>
    <x v="0"/>
    <s v="M"/>
    <s v="L00-L99"/>
    <n v="1"/>
    <x v="5"/>
  </r>
  <r>
    <x v="1"/>
    <s v="45-64"/>
    <x v="0"/>
    <s v="M"/>
    <s v="M00-M99"/>
    <n v="1"/>
    <x v="5"/>
  </r>
  <r>
    <x v="1"/>
    <s v="45-64"/>
    <x v="0"/>
    <s v="M"/>
    <s v="N00-N99"/>
    <n v="2"/>
    <x v="11"/>
  </r>
  <r>
    <x v="1"/>
    <s v="45-64"/>
    <x v="0"/>
    <s v="M"/>
    <s v="R00-R99"/>
    <n v="23"/>
    <x v="5"/>
  </r>
  <r>
    <x v="1"/>
    <s v="45-64"/>
    <x v="0"/>
    <s v="M"/>
    <s v="V01-Y98"/>
    <n v="40"/>
    <x v="6"/>
  </r>
  <r>
    <x v="1"/>
    <s v="65-74"/>
    <x v="1"/>
    <s v="F"/>
    <s v="A00-B99"/>
    <n v="5"/>
    <x v="0"/>
  </r>
  <r>
    <x v="1"/>
    <s v="65-74"/>
    <x v="1"/>
    <s v="F"/>
    <s v="C00-D48"/>
    <n v="76"/>
    <x v="1"/>
  </r>
  <r>
    <x v="1"/>
    <s v="65-74"/>
    <x v="1"/>
    <s v="F"/>
    <s v="E00-E90"/>
    <n v="5"/>
    <x v="2"/>
  </r>
  <r>
    <x v="1"/>
    <s v="65-74"/>
    <x v="1"/>
    <s v="F"/>
    <s v="F00-F99"/>
    <n v="5"/>
    <x v="10"/>
  </r>
  <r>
    <x v="1"/>
    <s v="65-74"/>
    <x v="1"/>
    <s v="F"/>
    <s v="G00-G99"/>
    <n v="9"/>
    <x v="3"/>
  </r>
  <r>
    <x v="1"/>
    <s v="65-74"/>
    <x v="1"/>
    <s v="F"/>
    <s v="I00-I99"/>
    <n v="33"/>
    <x v="8"/>
  </r>
  <r>
    <x v="1"/>
    <s v="65-74"/>
    <x v="1"/>
    <s v="F"/>
    <s v="J00-J99"/>
    <n v="13"/>
    <x v="4"/>
  </r>
  <r>
    <x v="1"/>
    <s v="65-74"/>
    <x v="1"/>
    <s v="F"/>
    <s v="K00-K93"/>
    <n v="8"/>
    <x v="9"/>
  </r>
  <r>
    <x v="1"/>
    <s v="65-74"/>
    <x v="1"/>
    <s v="F"/>
    <s v="M00-M99"/>
    <n v="1"/>
    <x v="5"/>
  </r>
  <r>
    <x v="1"/>
    <s v="65-74"/>
    <x v="1"/>
    <s v="F"/>
    <s v="N00-N99"/>
    <n v="2"/>
    <x v="11"/>
  </r>
  <r>
    <x v="1"/>
    <s v="65-74"/>
    <x v="1"/>
    <s v="F"/>
    <s v="R00-R99"/>
    <n v="10"/>
    <x v="5"/>
  </r>
  <r>
    <x v="1"/>
    <s v="65-74"/>
    <x v="1"/>
    <s v="F"/>
    <s v="V01-Y98"/>
    <n v="7"/>
    <x v="6"/>
  </r>
  <r>
    <x v="1"/>
    <s v="65-74"/>
    <x v="1"/>
    <s v="M"/>
    <s v="A00-B99"/>
    <n v="4"/>
    <x v="0"/>
  </r>
  <r>
    <x v="1"/>
    <s v="65-74"/>
    <x v="1"/>
    <s v="M"/>
    <s v="C00-D48"/>
    <n v="87"/>
    <x v="1"/>
  </r>
  <r>
    <x v="1"/>
    <s v="65-74"/>
    <x v="1"/>
    <s v="M"/>
    <s v="D50-D89"/>
    <n v="1"/>
    <x v="5"/>
  </r>
  <r>
    <x v="1"/>
    <s v="65-74"/>
    <x v="1"/>
    <s v="M"/>
    <s v="E00-E90"/>
    <n v="5"/>
    <x v="2"/>
  </r>
  <r>
    <x v="1"/>
    <s v="65-74"/>
    <x v="1"/>
    <s v="M"/>
    <s v="F00-F99"/>
    <n v="4"/>
    <x v="10"/>
  </r>
  <r>
    <x v="1"/>
    <s v="65-74"/>
    <x v="1"/>
    <s v="M"/>
    <s v="G00-G99"/>
    <n v="9"/>
    <x v="3"/>
  </r>
  <r>
    <x v="1"/>
    <s v="65-74"/>
    <x v="1"/>
    <s v="M"/>
    <s v="I00-I99"/>
    <n v="54"/>
    <x v="8"/>
  </r>
  <r>
    <x v="1"/>
    <s v="65-74"/>
    <x v="1"/>
    <s v="M"/>
    <s v="J00-J99"/>
    <n v="31"/>
    <x v="4"/>
  </r>
  <r>
    <x v="1"/>
    <s v="65-74"/>
    <x v="1"/>
    <s v="M"/>
    <s v="K00-K93"/>
    <n v="12"/>
    <x v="9"/>
  </r>
  <r>
    <x v="1"/>
    <s v="65-74"/>
    <x v="1"/>
    <s v="M"/>
    <s v="N00-N99"/>
    <n v="5"/>
    <x v="11"/>
  </r>
  <r>
    <x v="1"/>
    <s v="65-74"/>
    <x v="1"/>
    <s v="M"/>
    <s v="R00-R99"/>
    <n v="12"/>
    <x v="5"/>
  </r>
  <r>
    <x v="1"/>
    <s v="65-74"/>
    <x v="1"/>
    <s v="M"/>
    <s v="V01-Y98"/>
    <n v="9"/>
    <x v="6"/>
  </r>
  <r>
    <x v="1"/>
    <s v="75-84"/>
    <x v="1"/>
    <s v="F"/>
    <s v="A00-B99"/>
    <n v="13"/>
    <x v="0"/>
  </r>
  <r>
    <x v="1"/>
    <s v="75-84"/>
    <x v="1"/>
    <s v="F"/>
    <s v="C00-D48"/>
    <n v="105"/>
    <x v="1"/>
  </r>
  <r>
    <x v="1"/>
    <s v="75-84"/>
    <x v="1"/>
    <s v="F"/>
    <s v="D50-D89"/>
    <n v="1"/>
    <x v="5"/>
  </r>
  <r>
    <x v="1"/>
    <s v="75-84"/>
    <x v="1"/>
    <s v="F"/>
    <s v="E00-E90"/>
    <n v="24"/>
    <x v="2"/>
  </r>
  <r>
    <x v="1"/>
    <s v="75-84"/>
    <x v="1"/>
    <s v="F"/>
    <s v="F00-F99"/>
    <n v="17"/>
    <x v="10"/>
  </r>
  <r>
    <x v="1"/>
    <s v="75-84"/>
    <x v="1"/>
    <s v="F"/>
    <s v="G00-G99"/>
    <n v="30"/>
    <x v="3"/>
  </r>
  <r>
    <x v="1"/>
    <s v="75-84"/>
    <x v="1"/>
    <s v="F"/>
    <s v="I00-I99"/>
    <n v="121"/>
    <x v="8"/>
  </r>
  <r>
    <x v="1"/>
    <s v="75-84"/>
    <x v="1"/>
    <s v="F"/>
    <s v="J00-J99"/>
    <n v="27"/>
    <x v="4"/>
  </r>
  <r>
    <x v="1"/>
    <s v="75-84"/>
    <x v="1"/>
    <s v="F"/>
    <s v="K00-K93"/>
    <n v="20"/>
    <x v="9"/>
  </r>
  <r>
    <x v="1"/>
    <s v="75-84"/>
    <x v="1"/>
    <s v="F"/>
    <s v="L00-L99"/>
    <n v="1"/>
    <x v="5"/>
  </r>
  <r>
    <x v="1"/>
    <s v="75-84"/>
    <x v="1"/>
    <s v="F"/>
    <s v="M00-M99"/>
    <n v="5"/>
    <x v="5"/>
  </r>
  <r>
    <x v="1"/>
    <s v="75-84"/>
    <x v="1"/>
    <s v="F"/>
    <s v="N00-N99"/>
    <n v="19"/>
    <x v="11"/>
  </r>
  <r>
    <x v="1"/>
    <s v="75-84"/>
    <x v="1"/>
    <s v="F"/>
    <s v="R00-R99"/>
    <n v="11"/>
    <x v="5"/>
  </r>
  <r>
    <x v="1"/>
    <s v="75-84"/>
    <x v="1"/>
    <s v="F"/>
    <s v="V01-Y98"/>
    <n v="17"/>
    <x v="6"/>
  </r>
  <r>
    <x v="1"/>
    <s v="75-84"/>
    <x v="1"/>
    <s v="M"/>
    <s v="A00-B99"/>
    <n v="11"/>
    <x v="0"/>
  </r>
  <r>
    <x v="1"/>
    <s v="75-84"/>
    <x v="1"/>
    <s v="M"/>
    <s v="C00-D48"/>
    <n v="148"/>
    <x v="1"/>
  </r>
  <r>
    <x v="1"/>
    <s v="75-84"/>
    <x v="1"/>
    <s v="M"/>
    <s v="E00-E90"/>
    <n v="14"/>
    <x v="2"/>
  </r>
  <r>
    <x v="1"/>
    <s v="75-84"/>
    <x v="1"/>
    <s v="M"/>
    <s v="F00-F99"/>
    <n v="15"/>
    <x v="10"/>
  </r>
  <r>
    <x v="1"/>
    <s v="75-84"/>
    <x v="1"/>
    <s v="M"/>
    <s v="G00-G99"/>
    <n v="22"/>
    <x v="3"/>
  </r>
  <r>
    <x v="1"/>
    <s v="75-84"/>
    <x v="1"/>
    <s v="M"/>
    <s v="I00-I99"/>
    <n v="145"/>
    <x v="8"/>
  </r>
  <r>
    <x v="1"/>
    <s v="75-84"/>
    <x v="1"/>
    <s v="M"/>
    <s v="J00-J99"/>
    <n v="40"/>
    <x v="4"/>
  </r>
  <r>
    <x v="1"/>
    <s v="75-84"/>
    <x v="1"/>
    <s v="M"/>
    <s v="K00-K93"/>
    <n v="12"/>
    <x v="9"/>
  </r>
  <r>
    <x v="1"/>
    <s v="75-84"/>
    <x v="1"/>
    <s v="M"/>
    <s v="L00-L99"/>
    <n v="1"/>
    <x v="5"/>
  </r>
  <r>
    <x v="1"/>
    <s v="75-84"/>
    <x v="1"/>
    <s v="M"/>
    <s v="M00-M99"/>
    <n v="1"/>
    <x v="5"/>
  </r>
  <r>
    <x v="1"/>
    <s v="75-84"/>
    <x v="1"/>
    <s v="M"/>
    <s v="N00-N99"/>
    <n v="12"/>
    <x v="11"/>
  </r>
  <r>
    <x v="1"/>
    <s v="75-84"/>
    <x v="1"/>
    <s v="M"/>
    <s v="Q00-Q99"/>
    <n v="1"/>
    <x v="5"/>
  </r>
  <r>
    <x v="1"/>
    <s v="75-84"/>
    <x v="1"/>
    <s v="M"/>
    <s v="R00-R99"/>
    <n v="15"/>
    <x v="5"/>
  </r>
  <r>
    <x v="1"/>
    <s v="75-84"/>
    <x v="1"/>
    <s v="M"/>
    <s v="V01-Y98"/>
    <n v="29"/>
    <x v="6"/>
  </r>
  <r>
    <x v="1"/>
    <s v="85+"/>
    <x v="1"/>
    <s v="F"/>
    <s v="A00-B99"/>
    <n v="11"/>
    <x v="0"/>
  </r>
  <r>
    <x v="1"/>
    <s v="85+"/>
    <x v="1"/>
    <s v="F"/>
    <s v="C00-D48"/>
    <n v="67"/>
    <x v="1"/>
  </r>
  <r>
    <x v="1"/>
    <s v="85+"/>
    <x v="1"/>
    <s v="F"/>
    <s v="D50-D89"/>
    <n v="4"/>
    <x v="5"/>
  </r>
  <r>
    <x v="1"/>
    <s v="85+"/>
    <x v="1"/>
    <s v="F"/>
    <s v="E00-E90"/>
    <n v="27"/>
    <x v="2"/>
  </r>
  <r>
    <x v="1"/>
    <s v="85+"/>
    <x v="1"/>
    <s v="F"/>
    <s v="F00-F99"/>
    <n v="32"/>
    <x v="10"/>
  </r>
  <r>
    <x v="1"/>
    <s v="85+"/>
    <x v="1"/>
    <s v="F"/>
    <s v="G00-G99"/>
    <n v="42"/>
    <x v="3"/>
  </r>
  <r>
    <x v="1"/>
    <s v="85+"/>
    <x v="1"/>
    <s v="F"/>
    <s v="I00-I99"/>
    <n v="266"/>
    <x v="8"/>
  </r>
  <r>
    <x v="1"/>
    <s v="85+"/>
    <x v="1"/>
    <s v="F"/>
    <s v="J00-J99"/>
    <n v="45"/>
    <x v="4"/>
  </r>
  <r>
    <x v="1"/>
    <s v="85+"/>
    <x v="1"/>
    <s v="F"/>
    <s v="K00-K93"/>
    <n v="28"/>
    <x v="9"/>
  </r>
  <r>
    <x v="1"/>
    <s v="85+"/>
    <x v="1"/>
    <s v="F"/>
    <s v="L00-L99"/>
    <n v="2"/>
    <x v="5"/>
  </r>
  <r>
    <x v="1"/>
    <s v="85+"/>
    <x v="1"/>
    <s v="F"/>
    <s v="M00-M99"/>
    <n v="6"/>
    <x v="5"/>
  </r>
  <r>
    <x v="1"/>
    <s v="85+"/>
    <x v="1"/>
    <s v="F"/>
    <s v="N00-N99"/>
    <n v="21"/>
    <x v="11"/>
  </r>
  <r>
    <x v="1"/>
    <s v="85+"/>
    <x v="1"/>
    <s v="F"/>
    <s v="R00-R99"/>
    <n v="42"/>
    <x v="5"/>
  </r>
  <r>
    <x v="1"/>
    <s v="85+"/>
    <x v="1"/>
    <s v="F"/>
    <s v="V01-Y98"/>
    <n v="26"/>
    <x v="6"/>
  </r>
  <r>
    <x v="1"/>
    <s v="85+"/>
    <x v="1"/>
    <s v="M"/>
    <s v="A00-B99"/>
    <n v="9"/>
    <x v="0"/>
  </r>
  <r>
    <x v="1"/>
    <s v="85+"/>
    <x v="1"/>
    <s v="M"/>
    <s v="C00-D48"/>
    <n v="46"/>
    <x v="1"/>
  </r>
  <r>
    <x v="1"/>
    <s v="85+"/>
    <x v="1"/>
    <s v="M"/>
    <s v="E00-E90"/>
    <n v="9"/>
    <x v="2"/>
  </r>
  <r>
    <x v="1"/>
    <s v="85+"/>
    <x v="1"/>
    <s v="M"/>
    <s v="F00-F99"/>
    <n v="12"/>
    <x v="10"/>
  </r>
  <r>
    <x v="1"/>
    <s v="85+"/>
    <x v="1"/>
    <s v="M"/>
    <s v="G00-G99"/>
    <n v="11"/>
    <x v="3"/>
  </r>
  <r>
    <x v="1"/>
    <s v="85+"/>
    <x v="1"/>
    <s v="M"/>
    <s v="I00-I99"/>
    <n v="100"/>
    <x v="8"/>
  </r>
  <r>
    <x v="1"/>
    <s v="85+"/>
    <x v="1"/>
    <s v="M"/>
    <s v="J00-J99"/>
    <n v="41"/>
    <x v="4"/>
  </r>
  <r>
    <x v="1"/>
    <s v="85+"/>
    <x v="1"/>
    <s v="M"/>
    <s v="K00-K93"/>
    <n v="7"/>
    <x v="9"/>
  </r>
  <r>
    <x v="1"/>
    <s v="85+"/>
    <x v="1"/>
    <s v="M"/>
    <s v="L00-L99"/>
    <n v="2"/>
    <x v="5"/>
  </r>
  <r>
    <x v="1"/>
    <s v="85+"/>
    <x v="1"/>
    <s v="M"/>
    <s v="M00-M99"/>
    <n v="1"/>
    <x v="5"/>
  </r>
  <r>
    <x v="1"/>
    <s v="85+"/>
    <x v="1"/>
    <s v="M"/>
    <s v="N00-N99"/>
    <n v="11"/>
    <x v="11"/>
  </r>
  <r>
    <x v="1"/>
    <s v="85+"/>
    <x v="1"/>
    <s v="M"/>
    <s v="Q00-Q99"/>
    <n v="1"/>
    <x v="5"/>
  </r>
  <r>
    <x v="1"/>
    <s v="85+"/>
    <x v="1"/>
    <s v="M"/>
    <s v="R00-R99"/>
    <n v="12"/>
    <x v="5"/>
  </r>
  <r>
    <x v="1"/>
    <s v="85+"/>
    <x v="1"/>
    <s v="M"/>
    <s v="V01-Y98"/>
    <n v="20"/>
    <x v="6"/>
  </r>
  <r>
    <x v="2"/>
    <s v="0-24"/>
    <x v="0"/>
    <s v="F"/>
    <s v="C00-D48"/>
    <n v="3"/>
    <x v="1"/>
  </r>
  <r>
    <x v="2"/>
    <s v="0-24"/>
    <x v="0"/>
    <s v="F"/>
    <s v="D50-D89"/>
    <n v="1"/>
    <x v="5"/>
  </r>
  <r>
    <x v="2"/>
    <s v="0-24"/>
    <x v="0"/>
    <s v="F"/>
    <s v="P00-P96"/>
    <n v="4"/>
    <x v="5"/>
  </r>
  <r>
    <x v="2"/>
    <s v="0-24"/>
    <x v="0"/>
    <s v="F"/>
    <s v="Q00-Q99"/>
    <n v="2"/>
    <x v="5"/>
  </r>
  <r>
    <x v="2"/>
    <s v="0-24"/>
    <x v="0"/>
    <s v="F"/>
    <s v="R00-R99"/>
    <n v="2"/>
    <x v="5"/>
  </r>
  <r>
    <x v="2"/>
    <s v="0-24"/>
    <x v="0"/>
    <s v="F"/>
    <s v="V01-Y98"/>
    <n v="4"/>
    <x v="6"/>
  </r>
  <r>
    <x v="2"/>
    <s v="0-24"/>
    <x v="0"/>
    <s v="M"/>
    <s v="C00-D48"/>
    <n v="1"/>
    <x v="1"/>
  </r>
  <r>
    <x v="2"/>
    <s v="0-24"/>
    <x v="0"/>
    <s v="M"/>
    <s v="E00-E90"/>
    <n v="1"/>
    <x v="2"/>
  </r>
  <r>
    <x v="2"/>
    <s v="0-24"/>
    <x v="0"/>
    <s v="M"/>
    <s v="K00-K93"/>
    <n v="1"/>
    <x v="9"/>
  </r>
  <r>
    <x v="2"/>
    <s v="0-24"/>
    <x v="0"/>
    <s v="M"/>
    <s v="P00-P96"/>
    <n v="2"/>
    <x v="5"/>
  </r>
  <r>
    <x v="2"/>
    <s v="0-24"/>
    <x v="0"/>
    <s v="M"/>
    <s v="Q00-Q99"/>
    <n v="2"/>
    <x v="5"/>
  </r>
  <r>
    <x v="2"/>
    <s v="0-24"/>
    <x v="0"/>
    <s v="M"/>
    <s v="R00-R99"/>
    <n v="2"/>
    <x v="5"/>
  </r>
  <r>
    <x v="2"/>
    <s v="0-24"/>
    <x v="0"/>
    <s v="M"/>
    <s v="V01-Y98"/>
    <n v="22"/>
    <x v="6"/>
  </r>
  <r>
    <x v="2"/>
    <s v="25-44"/>
    <x v="0"/>
    <s v="F"/>
    <s v="C00-D48"/>
    <n v="8"/>
    <x v="1"/>
  </r>
  <r>
    <x v="2"/>
    <s v="25-44"/>
    <x v="0"/>
    <s v="F"/>
    <s v="F00-F99"/>
    <n v="3"/>
    <x v="10"/>
  </r>
  <r>
    <x v="2"/>
    <s v="25-44"/>
    <x v="0"/>
    <s v="F"/>
    <s v="G00-G99"/>
    <n v="4"/>
    <x v="3"/>
  </r>
  <r>
    <x v="2"/>
    <s v="25-44"/>
    <x v="0"/>
    <s v="F"/>
    <s v="I00-I99"/>
    <n v="4"/>
    <x v="8"/>
  </r>
  <r>
    <x v="2"/>
    <s v="25-44"/>
    <x v="0"/>
    <s v="F"/>
    <s v="K00-K93"/>
    <n v="2"/>
    <x v="9"/>
  </r>
  <r>
    <x v="2"/>
    <s v="25-44"/>
    <x v="0"/>
    <s v="F"/>
    <s v="Q00-Q99"/>
    <n v="1"/>
    <x v="5"/>
  </r>
  <r>
    <x v="2"/>
    <s v="25-44"/>
    <x v="0"/>
    <s v="F"/>
    <s v="R00-R99"/>
    <n v="4"/>
    <x v="5"/>
  </r>
  <r>
    <x v="2"/>
    <s v="25-44"/>
    <x v="0"/>
    <s v="F"/>
    <s v="V01-Y98"/>
    <n v="10"/>
    <x v="6"/>
  </r>
  <r>
    <x v="2"/>
    <s v="25-44"/>
    <x v="0"/>
    <s v="M"/>
    <s v="A00-B99"/>
    <n v="1"/>
    <x v="0"/>
  </r>
  <r>
    <x v="2"/>
    <s v="25-44"/>
    <x v="0"/>
    <s v="M"/>
    <s v="C00-D48"/>
    <n v="3"/>
    <x v="1"/>
  </r>
  <r>
    <x v="2"/>
    <s v="25-44"/>
    <x v="0"/>
    <s v="M"/>
    <s v="D50-D89"/>
    <n v="1"/>
    <x v="5"/>
  </r>
  <r>
    <x v="2"/>
    <s v="25-44"/>
    <x v="0"/>
    <s v="M"/>
    <s v="E00-E90"/>
    <n v="4"/>
    <x v="2"/>
  </r>
  <r>
    <x v="2"/>
    <s v="25-44"/>
    <x v="0"/>
    <s v="M"/>
    <s v="F00-F99"/>
    <n v="5"/>
    <x v="10"/>
  </r>
  <r>
    <x v="2"/>
    <s v="25-44"/>
    <x v="0"/>
    <s v="M"/>
    <s v="G00-G99"/>
    <n v="3"/>
    <x v="3"/>
  </r>
  <r>
    <x v="2"/>
    <s v="25-44"/>
    <x v="0"/>
    <s v="M"/>
    <s v="I00-I99"/>
    <n v="5"/>
    <x v="8"/>
  </r>
  <r>
    <x v="2"/>
    <s v="25-44"/>
    <x v="0"/>
    <s v="M"/>
    <s v="J00-J99"/>
    <n v="1"/>
    <x v="4"/>
  </r>
  <r>
    <x v="2"/>
    <s v="25-44"/>
    <x v="0"/>
    <s v="M"/>
    <s v="M00-M99"/>
    <n v="1"/>
    <x v="5"/>
  </r>
  <r>
    <x v="2"/>
    <s v="25-44"/>
    <x v="0"/>
    <s v="M"/>
    <s v="R00-R99"/>
    <n v="6"/>
    <x v="5"/>
  </r>
  <r>
    <x v="2"/>
    <s v="25-44"/>
    <x v="0"/>
    <s v="M"/>
    <s v="V01-Y98"/>
    <n v="23"/>
    <x v="6"/>
  </r>
  <r>
    <x v="2"/>
    <s v="45-64"/>
    <x v="0"/>
    <s v="F"/>
    <s v="A00-B99"/>
    <n v="4"/>
    <x v="0"/>
  </r>
  <r>
    <x v="2"/>
    <s v="45-64"/>
    <x v="0"/>
    <s v="F"/>
    <s v="C00-D48"/>
    <n v="73"/>
    <x v="1"/>
  </r>
  <r>
    <x v="2"/>
    <s v="45-64"/>
    <x v="0"/>
    <s v="F"/>
    <s v="E00-E90"/>
    <n v="1"/>
    <x v="2"/>
  </r>
  <r>
    <x v="2"/>
    <s v="45-64"/>
    <x v="0"/>
    <s v="F"/>
    <s v="F00-F99"/>
    <n v="3"/>
    <x v="10"/>
  </r>
  <r>
    <x v="2"/>
    <s v="45-64"/>
    <x v="0"/>
    <s v="F"/>
    <s v="G00-G99"/>
    <n v="5"/>
    <x v="3"/>
  </r>
  <r>
    <x v="2"/>
    <s v="45-64"/>
    <x v="0"/>
    <s v="F"/>
    <s v="I00-I99"/>
    <n v="22"/>
    <x v="8"/>
  </r>
  <r>
    <x v="2"/>
    <s v="45-64"/>
    <x v="0"/>
    <s v="F"/>
    <s v="J00-J99"/>
    <n v="10"/>
    <x v="4"/>
  </r>
  <r>
    <x v="2"/>
    <s v="45-64"/>
    <x v="0"/>
    <s v="F"/>
    <s v="K00-K93"/>
    <n v="12"/>
    <x v="9"/>
  </r>
  <r>
    <x v="2"/>
    <s v="45-64"/>
    <x v="0"/>
    <s v="F"/>
    <s v="M00-M99"/>
    <n v="1"/>
    <x v="5"/>
  </r>
  <r>
    <x v="2"/>
    <s v="45-64"/>
    <x v="0"/>
    <s v="F"/>
    <s v="R00-R99"/>
    <n v="19"/>
    <x v="5"/>
  </r>
  <r>
    <x v="2"/>
    <s v="45-64"/>
    <x v="0"/>
    <s v="F"/>
    <s v="V01-Y98"/>
    <n v="23"/>
    <x v="6"/>
  </r>
  <r>
    <x v="2"/>
    <s v="45-64"/>
    <x v="0"/>
    <s v="M"/>
    <s v="A00-B99"/>
    <n v="8"/>
    <x v="0"/>
  </r>
  <r>
    <x v="2"/>
    <s v="45-64"/>
    <x v="0"/>
    <s v="M"/>
    <s v="C00-D48"/>
    <n v="102"/>
    <x v="1"/>
  </r>
  <r>
    <x v="2"/>
    <s v="45-64"/>
    <x v="0"/>
    <s v="M"/>
    <s v="D50-D89"/>
    <n v="3"/>
    <x v="5"/>
  </r>
  <r>
    <x v="2"/>
    <s v="45-64"/>
    <x v="0"/>
    <s v="M"/>
    <s v="E00-E90"/>
    <n v="10"/>
    <x v="2"/>
  </r>
  <r>
    <x v="2"/>
    <s v="45-64"/>
    <x v="0"/>
    <s v="M"/>
    <s v="F00-F99"/>
    <n v="6"/>
    <x v="10"/>
  </r>
  <r>
    <x v="2"/>
    <s v="45-64"/>
    <x v="0"/>
    <s v="M"/>
    <s v="G00-G99"/>
    <n v="8"/>
    <x v="3"/>
  </r>
  <r>
    <x v="2"/>
    <s v="45-64"/>
    <x v="0"/>
    <s v="M"/>
    <s v="I00-I99"/>
    <n v="59"/>
    <x v="8"/>
  </r>
  <r>
    <x v="2"/>
    <s v="45-64"/>
    <x v="0"/>
    <s v="M"/>
    <s v="J00-J99"/>
    <n v="20"/>
    <x v="4"/>
  </r>
  <r>
    <x v="2"/>
    <s v="45-64"/>
    <x v="0"/>
    <s v="M"/>
    <s v="K00-K93"/>
    <n v="19"/>
    <x v="9"/>
  </r>
  <r>
    <x v="2"/>
    <s v="45-64"/>
    <x v="0"/>
    <s v="M"/>
    <s v="M00-M99"/>
    <n v="1"/>
    <x v="5"/>
  </r>
  <r>
    <x v="2"/>
    <s v="45-64"/>
    <x v="0"/>
    <s v="M"/>
    <s v="N00-N99"/>
    <n v="2"/>
    <x v="11"/>
  </r>
  <r>
    <x v="2"/>
    <s v="45-64"/>
    <x v="0"/>
    <s v="M"/>
    <s v="R00-R99"/>
    <n v="33"/>
    <x v="5"/>
  </r>
  <r>
    <x v="2"/>
    <s v="45-64"/>
    <x v="0"/>
    <s v="M"/>
    <s v="V01-Y98"/>
    <n v="44"/>
    <x v="6"/>
  </r>
  <r>
    <x v="2"/>
    <s v="65-74"/>
    <x v="1"/>
    <s v="F"/>
    <s v="A00-B99"/>
    <n v="4"/>
    <x v="0"/>
  </r>
  <r>
    <x v="2"/>
    <s v="65-74"/>
    <x v="1"/>
    <s v="F"/>
    <s v="C00-D48"/>
    <n v="58"/>
    <x v="1"/>
  </r>
  <r>
    <x v="2"/>
    <s v="65-74"/>
    <x v="1"/>
    <s v="F"/>
    <s v="E00-E90"/>
    <n v="7"/>
    <x v="2"/>
  </r>
  <r>
    <x v="2"/>
    <s v="65-74"/>
    <x v="1"/>
    <s v="F"/>
    <s v="F00-F99"/>
    <n v="4"/>
    <x v="10"/>
  </r>
  <r>
    <x v="2"/>
    <s v="65-74"/>
    <x v="1"/>
    <s v="F"/>
    <s v="G00-G99"/>
    <n v="15"/>
    <x v="3"/>
  </r>
  <r>
    <x v="2"/>
    <s v="65-74"/>
    <x v="1"/>
    <s v="F"/>
    <s v="I00-I99"/>
    <n v="35"/>
    <x v="8"/>
  </r>
  <r>
    <x v="2"/>
    <s v="65-74"/>
    <x v="1"/>
    <s v="F"/>
    <s v="J00-J99"/>
    <n v="13"/>
    <x v="4"/>
  </r>
  <r>
    <x v="2"/>
    <s v="65-74"/>
    <x v="1"/>
    <s v="F"/>
    <s v="K00-K93"/>
    <n v="9"/>
    <x v="9"/>
  </r>
  <r>
    <x v="2"/>
    <s v="65-74"/>
    <x v="1"/>
    <s v="F"/>
    <s v="L00-L99"/>
    <n v="1"/>
    <x v="5"/>
  </r>
  <r>
    <x v="2"/>
    <s v="65-74"/>
    <x v="1"/>
    <s v="F"/>
    <s v="N00-N99"/>
    <n v="3"/>
    <x v="11"/>
  </r>
  <r>
    <x v="2"/>
    <s v="65-74"/>
    <x v="1"/>
    <s v="F"/>
    <s v="R00-R99"/>
    <n v="8"/>
    <x v="5"/>
  </r>
  <r>
    <x v="2"/>
    <s v="65-74"/>
    <x v="1"/>
    <s v="F"/>
    <s v="V01-Y98"/>
    <n v="11"/>
    <x v="6"/>
  </r>
  <r>
    <x v="2"/>
    <s v="65-74"/>
    <x v="1"/>
    <s v="M"/>
    <s v="A00-B99"/>
    <n v="7"/>
    <x v="0"/>
  </r>
  <r>
    <x v="2"/>
    <s v="65-74"/>
    <x v="1"/>
    <s v="M"/>
    <s v="C00-D48"/>
    <n v="117"/>
    <x v="1"/>
  </r>
  <r>
    <x v="2"/>
    <s v="65-74"/>
    <x v="1"/>
    <s v="M"/>
    <s v="E00-E90"/>
    <n v="7"/>
    <x v="2"/>
  </r>
  <r>
    <x v="2"/>
    <s v="65-74"/>
    <x v="1"/>
    <s v="M"/>
    <s v="F00-F99"/>
    <n v="3"/>
    <x v="10"/>
  </r>
  <r>
    <x v="2"/>
    <s v="65-74"/>
    <x v="1"/>
    <s v="M"/>
    <s v="G00-G99"/>
    <n v="11"/>
    <x v="3"/>
  </r>
  <r>
    <x v="2"/>
    <s v="65-74"/>
    <x v="1"/>
    <s v="M"/>
    <s v="I00-I99"/>
    <n v="70"/>
    <x v="8"/>
  </r>
  <r>
    <x v="2"/>
    <s v="65-74"/>
    <x v="1"/>
    <s v="M"/>
    <s v="J00-J99"/>
    <n v="21"/>
    <x v="4"/>
  </r>
  <r>
    <x v="2"/>
    <s v="65-74"/>
    <x v="1"/>
    <s v="M"/>
    <s v="K00-K93"/>
    <n v="17"/>
    <x v="9"/>
  </r>
  <r>
    <x v="2"/>
    <s v="65-74"/>
    <x v="1"/>
    <s v="M"/>
    <s v="M00-M99"/>
    <n v="2"/>
    <x v="5"/>
  </r>
  <r>
    <x v="2"/>
    <s v="65-74"/>
    <x v="1"/>
    <s v="M"/>
    <s v="N00-N99"/>
    <n v="4"/>
    <x v="11"/>
  </r>
  <r>
    <x v="2"/>
    <s v="65-74"/>
    <x v="1"/>
    <s v="M"/>
    <s v="R00-R99"/>
    <n v="17"/>
    <x v="5"/>
  </r>
  <r>
    <x v="2"/>
    <s v="65-74"/>
    <x v="1"/>
    <s v="M"/>
    <s v="V01-Y98"/>
    <n v="10"/>
    <x v="6"/>
  </r>
  <r>
    <x v="2"/>
    <s v="75-84"/>
    <x v="1"/>
    <s v="F"/>
    <s v="A00-B99"/>
    <n v="14"/>
    <x v="0"/>
  </r>
  <r>
    <x v="2"/>
    <s v="75-84"/>
    <x v="1"/>
    <s v="F"/>
    <s v="C00-D48"/>
    <n v="100"/>
    <x v="1"/>
  </r>
  <r>
    <x v="2"/>
    <s v="75-84"/>
    <x v="1"/>
    <s v="F"/>
    <s v="D50-D89"/>
    <n v="1"/>
    <x v="5"/>
  </r>
  <r>
    <x v="2"/>
    <s v="75-84"/>
    <x v="1"/>
    <s v="F"/>
    <s v="E00-E90"/>
    <n v="12"/>
    <x v="2"/>
  </r>
  <r>
    <x v="2"/>
    <s v="75-84"/>
    <x v="1"/>
    <s v="F"/>
    <s v="F00-F99"/>
    <n v="13"/>
    <x v="10"/>
  </r>
  <r>
    <x v="2"/>
    <s v="75-84"/>
    <x v="1"/>
    <s v="F"/>
    <s v="G00-G99"/>
    <n v="39"/>
    <x v="3"/>
  </r>
  <r>
    <x v="2"/>
    <s v="75-84"/>
    <x v="1"/>
    <s v="F"/>
    <s v="I00-I99"/>
    <n v="154"/>
    <x v="8"/>
  </r>
  <r>
    <x v="2"/>
    <s v="75-84"/>
    <x v="1"/>
    <s v="F"/>
    <s v="J00-J99"/>
    <n v="36"/>
    <x v="4"/>
  </r>
  <r>
    <x v="2"/>
    <s v="75-84"/>
    <x v="1"/>
    <s v="F"/>
    <s v="K00-K93"/>
    <n v="25"/>
    <x v="9"/>
  </r>
  <r>
    <x v="2"/>
    <s v="75-84"/>
    <x v="1"/>
    <s v="F"/>
    <s v="M00-M99"/>
    <n v="3"/>
    <x v="5"/>
  </r>
  <r>
    <x v="2"/>
    <s v="75-84"/>
    <x v="1"/>
    <s v="F"/>
    <s v="N00-N99"/>
    <n v="20"/>
    <x v="11"/>
  </r>
  <r>
    <x v="2"/>
    <s v="75-84"/>
    <x v="1"/>
    <s v="F"/>
    <s v="R00-R99"/>
    <n v="20"/>
    <x v="5"/>
  </r>
  <r>
    <x v="2"/>
    <s v="75-84"/>
    <x v="1"/>
    <s v="F"/>
    <s v="V01-Y98"/>
    <n v="20"/>
    <x v="6"/>
  </r>
  <r>
    <x v="2"/>
    <s v="75-84"/>
    <x v="1"/>
    <s v="M"/>
    <s v="A00-B99"/>
    <n v="10"/>
    <x v="0"/>
  </r>
  <r>
    <x v="2"/>
    <s v="75-84"/>
    <x v="1"/>
    <s v="M"/>
    <s v="C00-D48"/>
    <n v="145"/>
    <x v="1"/>
  </r>
  <r>
    <x v="2"/>
    <s v="75-84"/>
    <x v="1"/>
    <s v="M"/>
    <s v="D50-D89"/>
    <n v="2"/>
    <x v="5"/>
  </r>
  <r>
    <x v="2"/>
    <s v="75-84"/>
    <x v="1"/>
    <s v="M"/>
    <s v="E00-E90"/>
    <n v="12"/>
    <x v="2"/>
  </r>
  <r>
    <x v="2"/>
    <s v="75-84"/>
    <x v="1"/>
    <s v="M"/>
    <s v="F00-F99"/>
    <n v="8"/>
    <x v="10"/>
  </r>
  <r>
    <x v="2"/>
    <s v="75-84"/>
    <x v="1"/>
    <s v="M"/>
    <s v="G00-G99"/>
    <n v="19"/>
    <x v="3"/>
  </r>
  <r>
    <x v="2"/>
    <s v="75-84"/>
    <x v="1"/>
    <s v="M"/>
    <s v="I00-I99"/>
    <n v="146"/>
    <x v="8"/>
  </r>
  <r>
    <x v="2"/>
    <s v="75-84"/>
    <x v="1"/>
    <s v="M"/>
    <s v="J00-J99"/>
    <n v="53"/>
    <x v="4"/>
  </r>
  <r>
    <x v="2"/>
    <s v="75-84"/>
    <x v="1"/>
    <s v="M"/>
    <s v="K00-K93"/>
    <n v="17"/>
    <x v="9"/>
  </r>
  <r>
    <x v="2"/>
    <s v="75-84"/>
    <x v="1"/>
    <s v="M"/>
    <s v="L00-L99"/>
    <n v="2"/>
    <x v="5"/>
  </r>
  <r>
    <x v="2"/>
    <s v="75-84"/>
    <x v="1"/>
    <s v="M"/>
    <s v="M00-M99"/>
    <n v="1"/>
    <x v="5"/>
  </r>
  <r>
    <x v="2"/>
    <s v="75-84"/>
    <x v="1"/>
    <s v="M"/>
    <s v="N00-N99"/>
    <n v="10"/>
    <x v="11"/>
  </r>
  <r>
    <x v="2"/>
    <s v="75-84"/>
    <x v="1"/>
    <s v="M"/>
    <s v="R00-R99"/>
    <n v="25"/>
    <x v="5"/>
  </r>
  <r>
    <x v="2"/>
    <s v="75-84"/>
    <x v="1"/>
    <s v="M"/>
    <s v="V01-Y98"/>
    <n v="22"/>
    <x v="6"/>
  </r>
  <r>
    <x v="2"/>
    <s v="85+"/>
    <x v="1"/>
    <s v="F"/>
    <s v="A00-B99"/>
    <n v="18"/>
    <x v="0"/>
  </r>
  <r>
    <x v="2"/>
    <s v="85+"/>
    <x v="1"/>
    <s v="F"/>
    <s v="C00-D48"/>
    <n v="89"/>
    <x v="1"/>
  </r>
  <r>
    <x v="2"/>
    <s v="85+"/>
    <x v="1"/>
    <s v="F"/>
    <s v="D50-D89"/>
    <n v="6"/>
    <x v="5"/>
  </r>
  <r>
    <x v="2"/>
    <s v="85+"/>
    <x v="1"/>
    <s v="F"/>
    <s v="E00-E90"/>
    <n v="23"/>
    <x v="2"/>
  </r>
  <r>
    <x v="2"/>
    <s v="85+"/>
    <x v="1"/>
    <s v="F"/>
    <s v="F00-F99"/>
    <n v="29"/>
    <x v="10"/>
  </r>
  <r>
    <x v="2"/>
    <s v="85+"/>
    <x v="1"/>
    <s v="F"/>
    <s v="G00-G99"/>
    <n v="47"/>
    <x v="3"/>
  </r>
  <r>
    <x v="2"/>
    <s v="85+"/>
    <x v="1"/>
    <s v="F"/>
    <s v="I00-I99"/>
    <n v="267"/>
    <x v="8"/>
  </r>
  <r>
    <x v="2"/>
    <s v="85+"/>
    <x v="1"/>
    <s v="F"/>
    <s v="J00-J99"/>
    <n v="48"/>
    <x v="4"/>
  </r>
  <r>
    <x v="2"/>
    <s v="85+"/>
    <x v="1"/>
    <s v="F"/>
    <s v="K00-K93"/>
    <n v="25"/>
    <x v="9"/>
  </r>
  <r>
    <x v="2"/>
    <s v="85+"/>
    <x v="1"/>
    <s v="F"/>
    <s v="L00-L99"/>
    <n v="5"/>
    <x v="5"/>
  </r>
  <r>
    <x v="2"/>
    <s v="85+"/>
    <x v="1"/>
    <s v="F"/>
    <s v="M00-M99"/>
    <n v="5"/>
    <x v="5"/>
  </r>
  <r>
    <x v="2"/>
    <s v="85+"/>
    <x v="1"/>
    <s v="F"/>
    <s v="N00-N99"/>
    <n v="29"/>
    <x v="11"/>
  </r>
  <r>
    <x v="2"/>
    <s v="85+"/>
    <x v="1"/>
    <s v="F"/>
    <s v="R00-R99"/>
    <n v="49"/>
    <x v="5"/>
  </r>
  <r>
    <x v="2"/>
    <s v="85+"/>
    <x v="1"/>
    <s v="F"/>
    <s v="V01-Y98"/>
    <n v="34"/>
    <x v="6"/>
  </r>
  <r>
    <x v="2"/>
    <s v="85+"/>
    <x v="1"/>
    <s v="M"/>
    <s v="A00-B99"/>
    <n v="10"/>
    <x v="0"/>
  </r>
  <r>
    <x v="2"/>
    <s v="85+"/>
    <x v="1"/>
    <s v="M"/>
    <s v="C00-D48"/>
    <n v="55"/>
    <x v="1"/>
  </r>
  <r>
    <x v="2"/>
    <s v="85+"/>
    <x v="1"/>
    <s v="M"/>
    <s v="D50-D89"/>
    <n v="2"/>
    <x v="5"/>
  </r>
  <r>
    <x v="2"/>
    <s v="85+"/>
    <x v="1"/>
    <s v="M"/>
    <s v="E00-E90"/>
    <n v="11"/>
    <x v="2"/>
  </r>
  <r>
    <x v="2"/>
    <s v="85+"/>
    <x v="1"/>
    <s v="M"/>
    <s v="F00-F99"/>
    <n v="13"/>
    <x v="10"/>
  </r>
  <r>
    <x v="2"/>
    <s v="85+"/>
    <x v="1"/>
    <s v="M"/>
    <s v="G00-G99"/>
    <n v="19"/>
    <x v="3"/>
  </r>
  <r>
    <x v="2"/>
    <s v="85+"/>
    <x v="1"/>
    <s v="M"/>
    <s v="I00-I99"/>
    <n v="93"/>
    <x v="8"/>
  </r>
  <r>
    <x v="2"/>
    <s v="85+"/>
    <x v="1"/>
    <s v="M"/>
    <s v="J00-J99"/>
    <n v="36"/>
    <x v="4"/>
  </r>
  <r>
    <x v="2"/>
    <s v="85+"/>
    <x v="1"/>
    <s v="M"/>
    <s v="K00-K93"/>
    <n v="7"/>
    <x v="9"/>
  </r>
  <r>
    <x v="2"/>
    <s v="85+"/>
    <x v="1"/>
    <s v="M"/>
    <s v="M00-M99"/>
    <n v="1"/>
    <x v="5"/>
  </r>
  <r>
    <x v="2"/>
    <s v="85+"/>
    <x v="1"/>
    <s v="M"/>
    <s v="N00-N99"/>
    <n v="11"/>
    <x v="11"/>
  </r>
  <r>
    <x v="2"/>
    <s v="85+"/>
    <x v="1"/>
    <s v="M"/>
    <s v="R00-R99"/>
    <n v="14"/>
    <x v="5"/>
  </r>
  <r>
    <x v="2"/>
    <s v="85+"/>
    <x v="1"/>
    <s v="M"/>
    <s v="V01-Y98"/>
    <n v="15"/>
    <x v="6"/>
  </r>
  <r>
    <x v="3"/>
    <s v="0-24"/>
    <x v="0"/>
    <s v="F"/>
    <s v="A00-B99"/>
    <n v="1"/>
    <x v="0"/>
  </r>
  <r>
    <x v="3"/>
    <s v="0-24"/>
    <x v="0"/>
    <s v="F"/>
    <s v="D50-D89"/>
    <n v="1"/>
    <x v="5"/>
  </r>
  <r>
    <x v="3"/>
    <s v="0-24"/>
    <x v="0"/>
    <s v="F"/>
    <s v="Q00-Q99"/>
    <n v="2"/>
    <x v="5"/>
  </r>
  <r>
    <x v="3"/>
    <s v="0-24"/>
    <x v="0"/>
    <s v="F"/>
    <s v="R00-R99"/>
    <n v="2"/>
    <x v="5"/>
  </r>
  <r>
    <x v="3"/>
    <s v="0-24"/>
    <x v="0"/>
    <s v="F"/>
    <s v="V01-Y98"/>
    <n v="2"/>
    <x v="6"/>
  </r>
  <r>
    <x v="3"/>
    <s v="0-24"/>
    <x v="0"/>
    <s v="M"/>
    <s v="C00-D48"/>
    <n v="2"/>
    <x v="1"/>
  </r>
  <r>
    <x v="3"/>
    <s v="0-24"/>
    <x v="0"/>
    <s v="M"/>
    <s v="M00-M99"/>
    <n v="1"/>
    <x v="5"/>
  </r>
  <r>
    <x v="3"/>
    <s v="0-24"/>
    <x v="0"/>
    <s v="M"/>
    <s v="P00-P96"/>
    <n v="3"/>
    <x v="5"/>
  </r>
  <r>
    <x v="3"/>
    <s v="0-24"/>
    <x v="0"/>
    <s v="M"/>
    <s v="R00-R99"/>
    <n v="5"/>
    <x v="5"/>
  </r>
  <r>
    <x v="3"/>
    <s v="0-24"/>
    <x v="0"/>
    <s v="M"/>
    <s v="V01-Y98"/>
    <n v="7"/>
    <x v="6"/>
  </r>
  <r>
    <x v="3"/>
    <s v="25-44"/>
    <x v="0"/>
    <s v="F"/>
    <s v="A00-B99"/>
    <n v="1"/>
    <x v="0"/>
  </r>
  <r>
    <x v="3"/>
    <s v="25-44"/>
    <x v="0"/>
    <s v="F"/>
    <s v="C00-D48"/>
    <n v="9"/>
    <x v="1"/>
  </r>
  <r>
    <x v="3"/>
    <s v="25-44"/>
    <x v="0"/>
    <s v="F"/>
    <s v="E00-E90"/>
    <n v="1"/>
    <x v="2"/>
  </r>
  <r>
    <x v="3"/>
    <s v="25-44"/>
    <x v="0"/>
    <s v="F"/>
    <s v="F00-F99"/>
    <n v="1"/>
    <x v="10"/>
  </r>
  <r>
    <x v="3"/>
    <s v="25-44"/>
    <x v="0"/>
    <s v="F"/>
    <s v="G00-G99"/>
    <n v="3"/>
    <x v="3"/>
  </r>
  <r>
    <x v="3"/>
    <s v="25-44"/>
    <x v="0"/>
    <s v="F"/>
    <s v="K00-K93"/>
    <n v="3"/>
    <x v="9"/>
  </r>
  <r>
    <x v="3"/>
    <s v="25-44"/>
    <x v="0"/>
    <s v="F"/>
    <s v="R00-R99"/>
    <n v="5"/>
    <x v="5"/>
  </r>
  <r>
    <x v="3"/>
    <s v="25-44"/>
    <x v="0"/>
    <s v="F"/>
    <s v="V01-Y98"/>
    <n v="6"/>
    <x v="6"/>
  </r>
  <r>
    <x v="3"/>
    <s v="25-44"/>
    <x v="0"/>
    <s v="M"/>
    <s v="A00-B99"/>
    <n v="2"/>
    <x v="0"/>
  </r>
  <r>
    <x v="3"/>
    <s v="25-44"/>
    <x v="0"/>
    <s v="M"/>
    <s v="C00-D48"/>
    <n v="5"/>
    <x v="1"/>
  </r>
  <r>
    <x v="3"/>
    <s v="25-44"/>
    <x v="0"/>
    <s v="M"/>
    <s v="E00-E90"/>
    <n v="1"/>
    <x v="2"/>
  </r>
  <r>
    <x v="3"/>
    <s v="25-44"/>
    <x v="0"/>
    <s v="M"/>
    <s v="F00-F99"/>
    <n v="2"/>
    <x v="10"/>
  </r>
  <r>
    <x v="3"/>
    <s v="25-44"/>
    <x v="0"/>
    <s v="M"/>
    <s v="G00-G99"/>
    <n v="3"/>
    <x v="3"/>
  </r>
  <r>
    <x v="3"/>
    <s v="25-44"/>
    <x v="0"/>
    <s v="M"/>
    <s v="I00-I99"/>
    <n v="4"/>
    <x v="8"/>
  </r>
  <r>
    <x v="3"/>
    <s v="25-44"/>
    <x v="0"/>
    <s v="M"/>
    <s v="K00-K93"/>
    <n v="3"/>
    <x v="9"/>
  </r>
  <r>
    <x v="3"/>
    <s v="25-44"/>
    <x v="0"/>
    <s v="M"/>
    <s v="M00-M99"/>
    <n v="1"/>
    <x v="5"/>
  </r>
  <r>
    <x v="3"/>
    <s v="25-44"/>
    <x v="0"/>
    <s v="M"/>
    <s v="Q00-Q99"/>
    <n v="1"/>
    <x v="5"/>
  </r>
  <r>
    <x v="3"/>
    <s v="25-44"/>
    <x v="0"/>
    <s v="M"/>
    <s v="R00-R99"/>
    <n v="7"/>
    <x v="5"/>
  </r>
  <r>
    <x v="3"/>
    <s v="25-44"/>
    <x v="0"/>
    <s v="M"/>
    <s v="V01-Y98"/>
    <n v="31"/>
    <x v="6"/>
  </r>
  <r>
    <x v="3"/>
    <s v="45-64"/>
    <x v="0"/>
    <s v="F"/>
    <s v="A00-B99"/>
    <n v="5"/>
    <x v="0"/>
  </r>
  <r>
    <x v="3"/>
    <s v="45-64"/>
    <x v="0"/>
    <s v="F"/>
    <s v="C00-D48"/>
    <n v="69"/>
    <x v="1"/>
  </r>
  <r>
    <x v="3"/>
    <s v="45-64"/>
    <x v="0"/>
    <s v="F"/>
    <s v="E00-E90"/>
    <n v="5"/>
    <x v="2"/>
  </r>
  <r>
    <x v="3"/>
    <s v="45-64"/>
    <x v="0"/>
    <s v="F"/>
    <s v="F00-F99"/>
    <n v="5"/>
    <x v="10"/>
  </r>
  <r>
    <x v="3"/>
    <s v="45-64"/>
    <x v="0"/>
    <s v="F"/>
    <s v="G00-G99"/>
    <n v="4"/>
    <x v="3"/>
  </r>
  <r>
    <x v="3"/>
    <s v="45-64"/>
    <x v="0"/>
    <s v="F"/>
    <s v="I00-I99"/>
    <n v="26"/>
    <x v="8"/>
  </r>
  <r>
    <x v="3"/>
    <s v="45-64"/>
    <x v="0"/>
    <s v="F"/>
    <s v="J00-J99"/>
    <n v="7"/>
    <x v="4"/>
  </r>
  <r>
    <x v="3"/>
    <s v="45-64"/>
    <x v="0"/>
    <s v="F"/>
    <s v="K00-K93"/>
    <n v="17"/>
    <x v="9"/>
  </r>
  <r>
    <x v="3"/>
    <s v="45-64"/>
    <x v="0"/>
    <s v="F"/>
    <s v="N00-N99"/>
    <n v="2"/>
    <x v="11"/>
  </r>
  <r>
    <x v="3"/>
    <s v="45-64"/>
    <x v="0"/>
    <s v="F"/>
    <s v="R00-R99"/>
    <n v="5"/>
    <x v="5"/>
  </r>
  <r>
    <x v="3"/>
    <s v="45-64"/>
    <x v="0"/>
    <s v="F"/>
    <s v="V01-Y98"/>
    <n v="18"/>
    <x v="6"/>
  </r>
  <r>
    <x v="3"/>
    <s v="45-64"/>
    <x v="0"/>
    <s v="M"/>
    <s v="A00-B99"/>
    <n v="5"/>
    <x v="0"/>
  </r>
  <r>
    <x v="3"/>
    <s v="45-64"/>
    <x v="0"/>
    <s v="M"/>
    <s v="C00-D48"/>
    <n v="118"/>
    <x v="1"/>
  </r>
  <r>
    <x v="3"/>
    <s v="45-64"/>
    <x v="0"/>
    <s v="M"/>
    <s v="D50-D89"/>
    <n v="2"/>
    <x v="5"/>
  </r>
  <r>
    <x v="3"/>
    <s v="45-64"/>
    <x v="0"/>
    <s v="M"/>
    <s v="E00-E90"/>
    <n v="7"/>
    <x v="2"/>
  </r>
  <r>
    <x v="3"/>
    <s v="45-64"/>
    <x v="0"/>
    <s v="M"/>
    <s v="F00-F99"/>
    <n v="11"/>
    <x v="10"/>
  </r>
  <r>
    <x v="3"/>
    <s v="45-64"/>
    <x v="0"/>
    <s v="M"/>
    <s v="G00-G99"/>
    <n v="3"/>
    <x v="3"/>
  </r>
  <r>
    <x v="3"/>
    <s v="45-64"/>
    <x v="0"/>
    <s v="M"/>
    <s v="I00-I99"/>
    <n v="74"/>
    <x v="8"/>
  </r>
  <r>
    <x v="3"/>
    <s v="45-64"/>
    <x v="0"/>
    <s v="M"/>
    <s v="J00-J99"/>
    <n v="18"/>
    <x v="4"/>
  </r>
  <r>
    <x v="3"/>
    <s v="45-64"/>
    <x v="0"/>
    <s v="M"/>
    <s v="K00-K93"/>
    <n v="24"/>
    <x v="9"/>
  </r>
  <r>
    <x v="3"/>
    <s v="45-64"/>
    <x v="0"/>
    <s v="M"/>
    <s v="L00-L99"/>
    <n v="1"/>
    <x v="5"/>
  </r>
  <r>
    <x v="3"/>
    <s v="45-64"/>
    <x v="0"/>
    <s v="M"/>
    <s v="M00-M99"/>
    <n v="1"/>
    <x v="5"/>
  </r>
  <r>
    <x v="3"/>
    <s v="45-64"/>
    <x v="0"/>
    <s v="M"/>
    <s v="N00-N99"/>
    <n v="1"/>
    <x v="11"/>
  </r>
  <r>
    <x v="3"/>
    <s v="45-64"/>
    <x v="0"/>
    <s v="M"/>
    <s v="Q00-Q99"/>
    <n v="2"/>
    <x v="5"/>
  </r>
  <r>
    <x v="3"/>
    <s v="45-64"/>
    <x v="0"/>
    <s v="M"/>
    <s v="R00-R99"/>
    <n v="31"/>
    <x v="5"/>
  </r>
  <r>
    <x v="3"/>
    <s v="45-64"/>
    <x v="0"/>
    <s v="M"/>
    <s v="V01-Y98"/>
    <n v="52"/>
    <x v="6"/>
  </r>
  <r>
    <x v="3"/>
    <s v="65-74"/>
    <x v="1"/>
    <s v="F"/>
    <s v="A00-B99"/>
    <n v="4"/>
    <x v="0"/>
  </r>
  <r>
    <x v="3"/>
    <s v="65-74"/>
    <x v="1"/>
    <s v="F"/>
    <s v="C00-D48"/>
    <n v="65"/>
    <x v="1"/>
  </r>
  <r>
    <x v="3"/>
    <s v="65-74"/>
    <x v="1"/>
    <s v="F"/>
    <s v="D50-D89"/>
    <n v="1"/>
    <x v="5"/>
  </r>
  <r>
    <x v="3"/>
    <s v="65-74"/>
    <x v="1"/>
    <s v="F"/>
    <s v="E00-E90"/>
    <n v="6"/>
    <x v="2"/>
  </r>
  <r>
    <x v="3"/>
    <s v="65-74"/>
    <x v="1"/>
    <s v="F"/>
    <s v="F00-F99"/>
    <n v="6"/>
    <x v="10"/>
  </r>
  <r>
    <x v="3"/>
    <s v="65-74"/>
    <x v="1"/>
    <s v="F"/>
    <s v="G00-G99"/>
    <n v="11"/>
    <x v="3"/>
  </r>
  <r>
    <x v="3"/>
    <s v="65-74"/>
    <x v="1"/>
    <s v="F"/>
    <s v="I00-I99"/>
    <n v="26"/>
    <x v="8"/>
  </r>
  <r>
    <x v="3"/>
    <s v="65-74"/>
    <x v="1"/>
    <s v="F"/>
    <s v="J00-J99"/>
    <n v="20"/>
    <x v="4"/>
  </r>
  <r>
    <x v="3"/>
    <s v="65-74"/>
    <x v="1"/>
    <s v="F"/>
    <s v="K00-K93"/>
    <n v="6"/>
    <x v="9"/>
  </r>
  <r>
    <x v="3"/>
    <s v="65-74"/>
    <x v="1"/>
    <s v="F"/>
    <s v="N00-N99"/>
    <n v="4"/>
    <x v="11"/>
  </r>
  <r>
    <x v="3"/>
    <s v="65-74"/>
    <x v="1"/>
    <s v="F"/>
    <s v="R00-R99"/>
    <n v="8"/>
    <x v="5"/>
  </r>
  <r>
    <x v="3"/>
    <s v="65-74"/>
    <x v="1"/>
    <s v="F"/>
    <s v="V01-Y98"/>
    <n v="8"/>
    <x v="6"/>
  </r>
  <r>
    <x v="3"/>
    <s v="65-74"/>
    <x v="1"/>
    <s v="M"/>
    <s v="A00-B99"/>
    <n v="9"/>
    <x v="0"/>
  </r>
  <r>
    <x v="3"/>
    <s v="65-74"/>
    <x v="1"/>
    <s v="M"/>
    <s v="C00-D48"/>
    <n v="96"/>
    <x v="1"/>
  </r>
  <r>
    <x v="3"/>
    <s v="65-74"/>
    <x v="1"/>
    <s v="M"/>
    <s v="E00-E90"/>
    <n v="10"/>
    <x v="2"/>
  </r>
  <r>
    <x v="3"/>
    <s v="65-74"/>
    <x v="1"/>
    <s v="M"/>
    <s v="F00-F99"/>
    <n v="5"/>
    <x v="10"/>
  </r>
  <r>
    <x v="3"/>
    <s v="65-74"/>
    <x v="1"/>
    <s v="M"/>
    <s v="G00-G99"/>
    <n v="7"/>
    <x v="3"/>
  </r>
  <r>
    <x v="3"/>
    <s v="65-74"/>
    <x v="1"/>
    <s v="M"/>
    <s v="I00-I99"/>
    <n v="64"/>
    <x v="8"/>
  </r>
  <r>
    <x v="3"/>
    <s v="65-74"/>
    <x v="1"/>
    <s v="M"/>
    <s v="J00-J99"/>
    <n v="28"/>
    <x v="4"/>
  </r>
  <r>
    <x v="3"/>
    <s v="65-74"/>
    <x v="1"/>
    <s v="M"/>
    <s v="K00-K93"/>
    <n v="7"/>
    <x v="9"/>
  </r>
  <r>
    <x v="3"/>
    <s v="65-74"/>
    <x v="1"/>
    <s v="M"/>
    <s v="M00-M99"/>
    <n v="2"/>
    <x v="5"/>
  </r>
  <r>
    <x v="3"/>
    <s v="65-74"/>
    <x v="1"/>
    <s v="M"/>
    <s v="N00-N99"/>
    <n v="8"/>
    <x v="11"/>
  </r>
  <r>
    <x v="3"/>
    <s v="65-74"/>
    <x v="1"/>
    <s v="M"/>
    <s v="R00-R99"/>
    <n v="21"/>
    <x v="5"/>
  </r>
  <r>
    <x v="3"/>
    <s v="65-74"/>
    <x v="1"/>
    <s v="M"/>
    <s v="V01-Y98"/>
    <n v="14"/>
    <x v="6"/>
  </r>
  <r>
    <x v="3"/>
    <s v="75-84"/>
    <x v="1"/>
    <s v="F"/>
    <s v="A00-B99"/>
    <n v="7"/>
    <x v="0"/>
  </r>
  <r>
    <x v="3"/>
    <s v="75-84"/>
    <x v="1"/>
    <s v="F"/>
    <s v="C00-D48"/>
    <n v="94"/>
    <x v="1"/>
  </r>
  <r>
    <x v="3"/>
    <s v="75-84"/>
    <x v="1"/>
    <s v="F"/>
    <s v="D50-D89"/>
    <n v="1"/>
    <x v="5"/>
  </r>
  <r>
    <x v="3"/>
    <s v="75-84"/>
    <x v="1"/>
    <s v="F"/>
    <s v="E00-E90"/>
    <n v="12"/>
    <x v="2"/>
  </r>
  <r>
    <x v="3"/>
    <s v="75-84"/>
    <x v="1"/>
    <s v="F"/>
    <s v="F00-F99"/>
    <n v="16"/>
    <x v="10"/>
  </r>
  <r>
    <x v="3"/>
    <s v="75-84"/>
    <x v="1"/>
    <s v="F"/>
    <s v="G00-G99"/>
    <n v="40"/>
    <x v="3"/>
  </r>
  <r>
    <x v="3"/>
    <s v="75-84"/>
    <x v="1"/>
    <s v="F"/>
    <s v="I00-I99"/>
    <n v="147"/>
    <x v="8"/>
  </r>
  <r>
    <x v="3"/>
    <s v="75-84"/>
    <x v="1"/>
    <s v="F"/>
    <s v="J00-J99"/>
    <n v="41"/>
    <x v="4"/>
  </r>
  <r>
    <x v="3"/>
    <s v="75-84"/>
    <x v="1"/>
    <s v="F"/>
    <s v="K00-K93"/>
    <n v="21"/>
    <x v="9"/>
  </r>
  <r>
    <x v="3"/>
    <s v="75-84"/>
    <x v="1"/>
    <s v="F"/>
    <s v="L00-L99"/>
    <n v="6"/>
    <x v="5"/>
  </r>
  <r>
    <x v="3"/>
    <s v="75-84"/>
    <x v="1"/>
    <s v="F"/>
    <s v="M00-M99"/>
    <n v="4"/>
    <x v="5"/>
  </r>
  <r>
    <x v="3"/>
    <s v="75-84"/>
    <x v="1"/>
    <s v="F"/>
    <s v="N00-N99"/>
    <n v="11"/>
    <x v="11"/>
  </r>
  <r>
    <x v="3"/>
    <s v="75-84"/>
    <x v="1"/>
    <s v="F"/>
    <s v="R00-R99"/>
    <n v="29"/>
    <x v="5"/>
  </r>
  <r>
    <x v="3"/>
    <s v="75-84"/>
    <x v="1"/>
    <s v="F"/>
    <s v="V01-Y98"/>
    <n v="17"/>
    <x v="6"/>
  </r>
  <r>
    <x v="3"/>
    <s v="75-84"/>
    <x v="1"/>
    <s v="M"/>
    <s v="A00-B99"/>
    <n v="13"/>
    <x v="0"/>
  </r>
  <r>
    <x v="3"/>
    <s v="75-84"/>
    <x v="1"/>
    <s v="M"/>
    <s v="C00-D48"/>
    <n v="133"/>
    <x v="1"/>
  </r>
  <r>
    <x v="3"/>
    <s v="75-84"/>
    <x v="1"/>
    <s v="M"/>
    <s v="D50-D89"/>
    <n v="1"/>
    <x v="5"/>
  </r>
  <r>
    <x v="3"/>
    <s v="75-84"/>
    <x v="1"/>
    <s v="M"/>
    <s v="E00-E90"/>
    <n v="13"/>
    <x v="2"/>
  </r>
  <r>
    <x v="3"/>
    <s v="75-84"/>
    <x v="1"/>
    <s v="M"/>
    <s v="F00-F99"/>
    <n v="8"/>
    <x v="10"/>
  </r>
  <r>
    <x v="3"/>
    <s v="75-84"/>
    <x v="1"/>
    <s v="M"/>
    <s v="G00-G99"/>
    <n v="19"/>
    <x v="3"/>
  </r>
  <r>
    <x v="3"/>
    <s v="75-84"/>
    <x v="1"/>
    <s v="M"/>
    <s v="I00-I99"/>
    <n v="101"/>
    <x v="8"/>
  </r>
  <r>
    <x v="3"/>
    <s v="75-84"/>
    <x v="1"/>
    <s v="M"/>
    <s v="J00-J99"/>
    <n v="48"/>
    <x v="4"/>
  </r>
  <r>
    <x v="3"/>
    <s v="75-84"/>
    <x v="1"/>
    <s v="M"/>
    <s v="K00-K93"/>
    <n v="19"/>
    <x v="9"/>
  </r>
  <r>
    <x v="3"/>
    <s v="75-84"/>
    <x v="1"/>
    <s v="M"/>
    <s v="L00-L99"/>
    <n v="1"/>
    <x v="5"/>
  </r>
  <r>
    <x v="3"/>
    <s v="75-84"/>
    <x v="1"/>
    <s v="M"/>
    <s v="M00-M99"/>
    <n v="2"/>
    <x v="5"/>
  </r>
  <r>
    <x v="3"/>
    <s v="75-84"/>
    <x v="1"/>
    <s v="M"/>
    <s v="N00-N99"/>
    <n v="9"/>
    <x v="11"/>
  </r>
  <r>
    <x v="3"/>
    <s v="75-84"/>
    <x v="1"/>
    <s v="M"/>
    <s v="R00-R99"/>
    <n v="10"/>
    <x v="5"/>
  </r>
  <r>
    <x v="3"/>
    <s v="75-84"/>
    <x v="1"/>
    <s v="M"/>
    <s v="V01-Y98"/>
    <n v="13"/>
    <x v="6"/>
  </r>
  <r>
    <x v="3"/>
    <s v="85+"/>
    <x v="1"/>
    <s v="F"/>
    <s v="A00-B99"/>
    <n v="15"/>
    <x v="0"/>
  </r>
  <r>
    <x v="3"/>
    <s v="85+"/>
    <x v="1"/>
    <s v="F"/>
    <s v="C00-D48"/>
    <n v="81"/>
    <x v="1"/>
  </r>
  <r>
    <x v="3"/>
    <s v="85+"/>
    <x v="1"/>
    <s v="F"/>
    <s v="D50-D89"/>
    <n v="6"/>
    <x v="5"/>
  </r>
  <r>
    <x v="3"/>
    <s v="85+"/>
    <x v="1"/>
    <s v="F"/>
    <s v="E00-E90"/>
    <n v="25"/>
    <x v="2"/>
  </r>
  <r>
    <x v="3"/>
    <s v="85+"/>
    <x v="1"/>
    <s v="F"/>
    <s v="F00-F99"/>
    <n v="26"/>
    <x v="10"/>
  </r>
  <r>
    <x v="3"/>
    <s v="85+"/>
    <x v="1"/>
    <s v="F"/>
    <s v="G00-G99"/>
    <n v="48"/>
    <x v="3"/>
  </r>
  <r>
    <x v="3"/>
    <s v="85+"/>
    <x v="1"/>
    <s v="F"/>
    <s v="I00-I99"/>
    <n v="197"/>
    <x v="8"/>
  </r>
  <r>
    <x v="3"/>
    <s v="85+"/>
    <x v="1"/>
    <s v="F"/>
    <s v="J00-J99"/>
    <n v="60"/>
    <x v="4"/>
  </r>
  <r>
    <x v="3"/>
    <s v="85+"/>
    <x v="1"/>
    <s v="F"/>
    <s v="K00-K93"/>
    <n v="25"/>
    <x v="9"/>
  </r>
  <r>
    <x v="3"/>
    <s v="85+"/>
    <x v="1"/>
    <s v="F"/>
    <s v="L00-L99"/>
    <n v="4"/>
    <x v="5"/>
  </r>
  <r>
    <x v="3"/>
    <s v="85+"/>
    <x v="1"/>
    <s v="F"/>
    <s v="M00-M99"/>
    <n v="4"/>
    <x v="5"/>
  </r>
  <r>
    <x v="3"/>
    <s v="85+"/>
    <x v="1"/>
    <s v="F"/>
    <s v="N00-N99"/>
    <n v="26"/>
    <x v="11"/>
  </r>
  <r>
    <x v="3"/>
    <s v="85+"/>
    <x v="1"/>
    <s v="F"/>
    <s v="R00-R99"/>
    <n v="53"/>
    <x v="5"/>
  </r>
  <r>
    <x v="3"/>
    <s v="85+"/>
    <x v="1"/>
    <s v="F"/>
    <s v="V01-Y98"/>
    <n v="26"/>
    <x v="6"/>
  </r>
  <r>
    <x v="3"/>
    <s v="85+"/>
    <x v="1"/>
    <s v="M"/>
    <s v="A00-B99"/>
    <n v="8"/>
    <x v="0"/>
  </r>
  <r>
    <x v="3"/>
    <s v="85+"/>
    <x v="1"/>
    <s v="M"/>
    <s v="C00-D48"/>
    <n v="56"/>
    <x v="1"/>
  </r>
  <r>
    <x v="3"/>
    <s v="85+"/>
    <x v="1"/>
    <s v="M"/>
    <s v="D50-D89"/>
    <n v="2"/>
    <x v="5"/>
  </r>
  <r>
    <x v="3"/>
    <s v="85+"/>
    <x v="1"/>
    <s v="M"/>
    <s v="E00-E90"/>
    <n v="10"/>
    <x v="2"/>
  </r>
  <r>
    <x v="3"/>
    <s v="85+"/>
    <x v="1"/>
    <s v="M"/>
    <s v="F00-F99"/>
    <n v="12"/>
    <x v="10"/>
  </r>
  <r>
    <x v="3"/>
    <s v="85+"/>
    <x v="1"/>
    <s v="M"/>
    <s v="G00-G99"/>
    <n v="18"/>
    <x v="3"/>
  </r>
  <r>
    <x v="3"/>
    <s v="85+"/>
    <x v="1"/>
    <s v="M"/>
    <s v="I00-I99"/>
    <n v="108"/>
    <x v="8"/>
  </r>
  <r>
    <x v="3"/>
    <s v="85+"/>
    <x v="1"/>
    <s v="M"/>
    <s v="J00-J99"/>
    <n v="31"/>
    <x v="4"/>
  </r>
  <r>
    <x v="3"/>
    <s v="85+"/>
    <x v="1"/>
    <s v="M"/>
    <s v="K00-K93"/>
    <n v="6"/>
    <x v="9"/>
  </r>
  <r>
    <x v="3"/>
    <s v="85+"/>
    <x v="1"/>
    <s v="M"/>
    <s v="M00-M99"/>
    <n v="1"/>
    <x v="5"/>
  </r>
  <r>
    <x v="3"/>
    <s v="85+"/>
    <x v="1"/>
    <s v="M"/>
    <s v="N00-N99"/>
    <n v="10"/>
    <x v="11"/>
  </r>
  <r>
    <x v="3"/>
    <s v="85+"/>
    <x v="1"/>
    <s v="M"/>
    <s v="R00-R99"/>
    <n v="18"/>
    <x v="5"/>
  </r>
  <r>
    <x v="3"/>
    <s v="85+"/>
    <x v="1"/>
    <s v="M"/>
    <s v="V01-Y98"/>
    <n v="26"/>
    <x v="6"/>
  </r>
  <r>
    <x v="4"/>
    <s v="0-24"/>
    <x v="0"/>
    <s v="F"/>
    <s v="C00-D48"/>
    <n v="1"/>
    <x v="1"/>
  </r>
  <r>
    <x v="4"/>
    <s v="0-24"/>
    <x v="0"/>
    <s v="F"/>
    <s v="P00-P96"/>
    <n v="1"/>
    <x v="5"/>
  </r>
  <r>
    <x v="4"/>
    <s v="0-24"/>
    <x v="0"/>
    <s v="F"/>
    <s v="Q00-Q99"/>
    <n v="1"/>
    <x v="5"/>
  </r>
  <r>
    <x v="4"/>
    <s v="0-24"/>
    <x v="0"/>
    <s v="F"/>
    <s v="R00-R99"/>
    <n v="2"/>
    <x v="5"/>
  </r>
  <r>
    <x v="4"/>
    <s v="0-24"/>
    <x v="0"/>
    <s v="F"/>
    <s v="V01-Y98"/>
    <n v="2"/>
    <x v="6"/>
  </r>
  <r>
    <x v="4"/>
    <s v="0-24"/>
    <x v="0"/>
    <s v="M"/>
    <s v="C00-D48"/>
    <n v="2"/>
    <x v="1"/>
  </r>
  <r>
    <x v="4"/>
    <s v="0-24"/>
    <x v="0"/>
    <s v="M"/>
    <s v="G00-G99"/>
    <n v="1"/>
    <x v="3"/>
  </r>
  <r>
    <x v="4"/>
    <s v="0-24"/>
    <x v="0"/>
    <s v="M"/>
    <s v="P00-P96"/>
    <n v="2"/>
    <x v="5"/>
  </r>
  <r>
    <x v="4"/>
    <s v="0-24"/>
    <x v="0"/>
    <s v="M"/>
    <s v="Q00-Q99"/>
    <n v="2"/>
    <x v="5"/>
  </r>
  <r>
    <x v="4"/>
    <s v="0-24"/>
    <x v="0"/>
    <s v="M"/>
    <s v="R00-R99"/>
    <n v="1"/>
    <x v="5"/>
  </r>
  <r>
    <x v="4"/>
    <s v="0-24"/>
    <x v="0"/>
    <s v="M"/>
    <s v="V01-Y98"/>
    <n v="10"/>
    <x v="6"/>
  </r>
  <r>
    <x v="4"/>
    <s v="25-44"/>
    <x v="0"/>
    <s v="F"/>
    <s v="A00-B99"/>
    <n v="2"/>
    <x v="0"/>
  </r>
  <r>
    <x v="4"/>
    <s v="25-44"/>
    <x v="0"/>
    <s v="F"/>
    <s v="C00-D48"/>
    <n v="8"/>
    <x v="1"/>
  </r>
  <r>
    <x v="4"/>
    <s v="25-44"/>
    <x v="0"/>
    <s v="F"/>
    <s v="E00-E90"/>
    <n v="1"/>
    <x v="2"/>
  </r>
  <r>
    <x v="4"/>
    <s v="25-44"/>
    <x v="0"/>
    <s v="F"/>
    <s v="G00-G99"/>
    <n v="3"/>
    <x v="3"/>
  </r>
  <r>
    <x v="4"/>
    <s v="25-44"/>
    <x v="0"/>
    <s v="F"/>
    <s v="I00-I99"/>
    <n v="2"/>
    <x v="8"/>
  </r>
  <r>
    <x v="4"/>
    <s v="25-44"/>
    <x v="0"/>
    <s v="F"/>
    <s v="K00-K93"/>
    <n v="2"/>
    <x v="9"/>
  </r>
  <r>
    <x v="4"/>
    <s v="25-44"/>
    <x v="0"/>
    <s v="F"/>
    <s v="R00-R99"/>
    <n v="3"/>
    <x v="5"/>
  </r>
  <r>
    <x v="4"/>
    <s v="25-44"/>
    <x v="0"/>
    <s v="F"/>
    <s v="V01-Y98"/>
    <n v="5"/>
    <x v="6"/>
  </r>
  <r>
    <x v="4"/>
    <s v="25-44"/>
    <x v="0"/>
    <s v="M"/>
    <s v="A00-B99"/>
    <n v="1"/>
    <x v="0"/>
  </r>
  <r>
    <x v="4"/>
    <s v="25-44"/>
    <x v="0"/>
    <s v="M"/>
    <s v="C00-D48"/>
    <n v="7"/>
    <x v="1"/>
  </r>
  <r>
    <x v="4"/>
    <s v="25-44"/>
    <x v="0"/>
    <s v="M"/>
    <s v="E00-E90"/>
    <n v="1"/>
    <x v="2"/>
  </r>
  <r>
    <x v="4"/>
    <s v="25-44"/>
    <x v="0"/>
    <s v="M"/>
    <s v="F00-F99"/>
    <n v="2"/>
    <x v="10"/>
  </r>
  <r>
    <x v="4"/>
    <s v="25-44"/>
    <x v="0"/>
    <s v="M"/>
    <s v="I00-I99"/>
    <n v="2"/>
    <x v="8"/>
  </r>
  <r>
    <x v="4"/>
    <s v="25-44"/>
    <x v="0"/>
    <s v="M"/>
    <s v="J00-J99"/>
    <n v="1"/>
    <x v="4"/>
  </r>
  <r>
    <x v="4"/>
    <s v="25-44"/>
    <x v="0"/>
    <s v="M"/>
    <s v="K00-K93"/>
    <n v="5"/>
    <x v="9"/>
  </r>
  <r>
    <x v="4"/>
    <s v="25-44"/>
    <x v="0"/>
    <s v="M"/>
    <s v="N00-N99"/>
    <n v="1"/>
    <x v="11"/>
  </r>
  <r>
    <x v="4"/>
    <s v="25-44"/>
    <x v="0"/>
    <s v="M"/>
    <s v="Q00-Q99"/>
    <n v="1"/>
    <x v="5"/>
  </r>
  <r>
    <x v="4"/>
    <s v="25-44"/>
    <x v="0"/>
    <s v="M"/>
    <s v="R00-R99"/>
    <n v="4"/>
    <x v="5"/>
  </r>
  <r>
    <x v="4"/>
    <s v="25-44"/>
    <x v="0"/>
    <s v="M"/>
    <s v="V01-Y98"/>
    <n v="30"/>
    <x v="6"/>
  </r>
  <r>
    <x v="4"/>
    <s v="45-64"/>
    <x v="0"/>
    <s v="F"/>
    <s v="A00-B99"/>
    <n v="6"/>
    <x v="0"/>
  </r>
  <r>
    <x v="4"/>
    <s v="45-64"/>
    <x v="0"/>
    <s v="F"/>
    <s v="C00-D48"/>
    <n v="83"/>
    <x v="1"/>
  </r>
  <r>
    <x v="4"/>
    <s v="45-64"/>
    <x v="0"/>
    <s v="F"/>
    <s v="D50-D89"/>
    <n v="2"/>
    <x v="5"/>
  </r>
  <r>
    <x v="4"/>
    <s v="45-64"/>
    <x v="0"/>
    <s v="F"/>
    <s v="E00-E90"/>
    <n v="4"/>
    <x v="2"/>
  </r>
  <r>
    <x v="4"/>
    <s v="45-64"/>
    <x v="0"/>
    <s v="F"/>
    <s v="F00-F99"/>
    <n v="4"/>
    <x v="10"/>
  </r>
  <r>
    <x v="4"/>
    <s v="45-64"/>
    <x v="0"/>
    <s v="F"/>
    <s v="G00-G99"/>
    <n v="4"/>
    <x v="3"/>
  </r>
  <r>
    <x v="4"/>
    <s v="45-64"/>
    <x v="0"/>
    <s v="F"/>
    <s v="I00-I99"/>
    <n v="29"/>
    <x v="8"/>
  </r>
  <r>
    <x v="4"/>
    <s v="45-64"/>
    <x v="0"/>
    <s v="F"/>
    <s v="J00-J99"/>
    <n v="11"/>
    <x v="4"/>
  </r>
  <r>
    <x v="4"/>
    <s v="45-64"/>
    <x v="0"/>
    <s v="F"/>
    <s v="K00-K93"/>
    <n v="11"/>
    <x v="9"/>
  </r>
  <r>
    <x v="4"/>
    <s v="45-64"/>
    <x v="0"/>
    <s v="F"/>
    <s v="L00-L99"/>
    <n v="1"/>
    <x v="5"/>
  </r>
  <r>
    <x v="4"/>
    <s v="45-64"/>
    <x v="0"/>
    <s v="F"/>
    <s v="N00-N99"/>
    <n v="2"/>
    <x v="11"/>
  </r>
  <r>
    <x v="4"/>
    <s v="45-64"/>
    <x v="0"/>
    <s v="F"/>
    <s v="R00-R99"/>
    <n v="8"/>
    <x v="5"/>
  </r>
  <r>
    <x v="4"/>
    <s v="45-64"/>
    <x v="0"/>
    <s v="F"/>
    <s v="V01-Y98"/>
    <n v="11"/>
    <x v="6"/>
  </r>
  <r>
    <x v="4"/>
    <s v="45-64"/>
    <x v="0"/>
    <s v="M"/>
    <s v="A00-B99"/>
    <n v="5"/>
    <x v="0"/>
  </r>
  <r>
    <x v="4"/>
    <s v="45-64"/>
    <x v="0"/>
    <s v="M"/>
    <s v="C00-D48"/>
    <n v="115"/>
    <x v="1"/>
  </r>
  <r>
    <x v="4"/>
    <s v="45-64"/>
    <x v="0"/>
    <s v="M"/>
    <s v="D50-D89"/>
    <n v="1"/>
    <x v="5"/>
  </r>
  <r>
    <x v="4"/>
    <s v="45-64"/>
    <x v="0"/>
    <s v="M"/>
    <s v="E00-E90"/>
    <n v="8"/>
    <x v="2"/>
  </r>
  <r>
    <x v="4"/>
    <s v="45-64"/>
    <x v="0"/>
    <s v="M"/>
    <s v="F00-F99"/>
    <n v="7"/>
    <x v="10"/>
  </r>
  <r>
    <x v="4"/>
    <s v="45-64"/>
    <x v="0"/>
    <s v="M"/>
    <s v="G00-G99"/>
    <n v="7"/>
    <x v="3"/>
  </r>
  <r>
    <x v="4"/>
    <s v="45-64"/>
    <x v="0"/>
    <s v="M"/>
    <s v="I00-I99"/>
    <n v="60"/>
    <x v="8"/>
  </r>
  <r>
    <x v="4"/>
    <s v="45-64"/>
    <x v="0"/>
    <s v="M"/>
    <s v="J00-J99"/>
    <n v="17"/>
    <x v="4"/>
  </r>
  <r>
    <x v="4"/>
    <s v="45-64"/>
    <x v="0"/>
    <s v="M"/>
    <s v="K00-K93"/>
    <n v="15"/>
    <x v="9"/>
  </r>
  <r>
    <x v="4"/>
    <s v="45-64"/>
    <x v="0"/>
    <s v="M"/>
    <s v="L00-L99"/>
    <n v="1"/>
    <x v="5"/>
  </r>
  <r>
    <x v="4"/>
    <s v="45-64"/>
    <x v="0"/>
    <s v="M"/>
    <s v="M00-M99"/>
    <n v="1"/>
    <x v="5"/>
  </r>
  <r>
    <x v="4"/>
    <s v="45-64"/>
    <x v="0"/>
    <s v="M"/>
    <s v="R00-R99"/>
    <n v="19"/>
    <x v="5"/>
  </r>
  <r>
    <x v="4"/>
    <s v="45-64"/>
    <x v="0"/>
    <s v="M"/>
    <s v="V01-Y98"/>
    <n v="30"/>
    <x v="6"/>
  </r>
  <r>
    <x v="4"/>
    <s v="65-74"/>
    <x v="1"/>
    <s v="F"/>
    <s v="A00-B99"/>
    <n v="2"/>
    <x v="0"/>
  </r>
  <r>
    <x v="4"/>
    <s v="65-74"/>
    <x v="1"/>
    <s v="F"/>
    <s v="C00-D48"/>
    <n v="75"/>
    <x v="1"/>
  </r>
  <r>
    <x v="4"/>
    <s v="65-74"/>
    <x v="1"/>
    <s v="F"/>
    <s v="D50-D89"/>
    <n v="1"/>
    <x v="5"/>
  </r>
  <r>
    <x v="4"/>
    <s v="65-74"/>
    <x v="1"/>
    <s v="F"/>
    <s v="E00-E90"/>
    <n v="7"/>
    <x v="2"/>
  </r>
  <r>
    <x v="4"/>
    <s v="65-74"/>
    <x v="1"/>
    <s v="F"/>
    <s v="G00-G99"/>
    <n v="9"/>
    <x v="3"/>
  </r>
  <r>
    <x v="4"/>
    <s v="65-74"/>
    <x v="1"/>
    <s v="F"/>
    <s v="I00-I99"/>
    <n v="30"/>
    <x v="8"/>
  </r>
  <r>
    <x v="4"/>
    <s v="65-74"/>
    <x v="1"/>
    <s v="F"/>
    <s v="J00-J99"/>
    <n v="18"/>
    <x v="4"/>
  </r>
  <r>
    <x v="4"/>
    <s v="65-74"/>
    <x v="1"/>
    <s v="F"/>
    <s v="K00-K93"/>
    <n v="9"/>
    <x v="9"/>
  </r>
  <r>
    <x v="4"/>
    <s v="65-74"/>
    <x v="1"/>
    <s v="F"/>
    <s v="M00-M99"/>
    <n v="2"/>
    <x v="5"/>
  </r>
  <r>
    <x v="4"/>
    <s v="65-74"/>
    <x v="1"/>
    <s v="F"/>
    <s v="N00-N99"/>
    <n v="5"/>
    <x v="11"/>
  </r>
  <r>
    <x v="4"/>
    <s v="65-74"/>
    <x v="1"/>
    <s v="F"/>
    <s v="R00-R99"/>
    <n v="6"/>
    <x v="5"/>
  </r>
  <r>
    <x v="4"/>
    <s v="65-74"/>
    <x v="1"/>
    <s v="F"/>
    <s v="V01-Y98"/>
    <n v="3"/>
    <x v="6"/>
  </r>
  <r>
    <x v="4"/>
    <s v="65-74"/>
    <x v="1"/>
    <s v="M"/>
    <s v="A00-B99"/>
    <n v="4"/>
    <x v="0"/>
  </r>
  <r>
    <x v="4"/>
    <s v="65-74"/>
    <x v="1"/>
    <s v="M"/>
    <s v="C00-D48"/>
    <n v="114"/>
    <x v="1"/>
  </r>
  <r>
    <x v="4"/>
    <s v="65-74"/>
    <x v="1"/>
    <s v="M"/>
    <s v="D50-D89"/>
    <n v="1"/>
    <x v="5"/>
  </r>
  <r>
    <x v="4"/>
    <s v="65-74"/>
    <x v="1"/>
    <s v="M"/>
    <s v="E00-E90"/>
    <n v="5"/>
    <x v="2"/>
  </r>
  <r>
    <x v="4"/>
    <s v="65-74"/>
    <x v="1"/>
    <s v="M"/>
    <s v="F00-F99"/>
    <n v="4"/>
    <x v="10"/>
  </r>
  <r>
    <x v="4"/>
    <s v="65-74"/>
    <x v="1"/>
    <s v="M"/>
    <s v="G00-G99"/>
    <n v="15"/>
    <x v="3"/>
  </r>
  <r>
    <x v="4"/>
    <s v="65-74"/>
    <x v="1"/>
    <s v="M"/>
    <s v="I00-I99"/>
    <n v="75"/>
    <x v="8"/>
  </r>
  <r>
    <x v="4"/>
    <s v="65-74"/>
    <x v="1"/>
    <s v="M"/>
    <s v="J00-J99"/>
    <n v="30"/>
    <x v="4"/>
  </r>
  <r>
    <x v="4"/>
    <s v="65-74"/>
    <x v="1"/>
    <s v="M"/>
    <s v="K00-K93"/>
    <n v="12"/>
    <x v="9"/>
  </r>
  <r>
    <x v="4"/>
    <s v="65-74"/>
    <x v="1"/>
    <s v="M"/>
    <s v="M00-M99"/>
    <n v="2"/>
    <x v="5"/>
  </r>
  <r>
    <x v="4"/>
    <s v="65-74"/>
    <x v="1"/>
    <s v="M"/>
    <s v="N00-N99"/>
    <n v="3"/>
    <x v="11"/>
  </r>
  <r>
    <x v="4"/>
    <s v="65-74"/>
    <x v="1"/>
    <s v="M"/>
    <s v="R00-R99"/>
    <n v="11"/>
    <x v="5"/>
  </r>
  <r>
    <x v="4"/>
    <s v="65-74"/>
    <x v="1"/>
    <s v="M"/>
    <s v="V01-Y98"/>
    <n v="13"/>
    <x v="6"/>
  </r>
  <r>
    <x v="4"/>
    <s v="75-84"/>
    <x v="1"/>
    <s v="F"/>
    <s v="A00-B99"/>
    <n v="13"/>
    <x v="0"/>
  </r>
  <r>
    <x v="4"/>
    <s v="75-84"/>
    <x v="1"/>
    <s v="F"/>
    <s v="C00-D48"/>
    <n v="101"/>
    <x v="1"/>
  </r>
  <r>
    <x v="4"/>
    <s v="75-84"/>
    <x v="1"/>
    <s v="F"/>
    <s v="D50-D89"/>
    <n v="3"/>
    <x v="5"/>
  </r>
  <r>
    <x v="4"/>
    <s v="75-84"/>
    <x v="1"/>
    <s v="F"/>
    <s v="E00-E90"/>
    <n v="13"/>
    <x v="2"/>
  </r>
  <r>
    <x v="4"/>
    <s v="75-84"/>
    <x v="1"/>
    <s v="F"/>
    <s v="F00-F99"/>
    <n v="9"/>
    <x v="10"/>
  </r>
  <r>
    <x v="4"/>
    <s v="75-84"/>
    <x v="1"/>
    <s v="F"/>
    <s v="G00-G99"/>
    <n v="28"/>
    <x v="3"/>
  </r>
  <r>
    <x v="4"/>
    <s v="75-84"/>
    <x v="1"/>
    <s v="F"/>
    <s v="I00-I99"/>
    <n v="106"/>
    <x v="8"/>
  </r>
  <r>
    <x v="4"/>
    <s v="75-84"/>
    <x v="1"/>
    <s v="F"/>
    <s v="J00-J99"/>
    <n v="39"/>
    <x v="4"/>
  </r>
  <r>
    <x v="4"/>
    <s v="75-84"/>
    <x v="1"/>
    <s v="F"/>
    <s v="K00-K93"/>
    <n v="24"/>
    <x v="9"/>
  </r>
  <r>
    <x v="4"/>
    <s v="75-84"/>
    <x v="1"/>
    <s v="F"/>
    <s v="L00-L99"/>
    <n v="2"/>
    <x v="5"/>
  </r>
  <r>
    <x v="4"/>
    <s v="75-84"/>
    <x v="1"/>
    <s v="F"/>
    <s v="M00-M99"/>
    <n v="5"/>
    <x v="5"/>
  </r>
  <r>
    <x v="4"/>
    <s v="75-84"/>
    <x v="1"/>
    <s v="F"/>
    <s v="N00-N99"/>
    <n v="17"/>
    <x v="11"/>
  </r>
  <r>
    <x v="4"/>
    <s v="75-84"/>
    <x v="1"/>
    <s v="F"/>
    <s v="R00-R99"/>
    <n v="23"/>
    <x v="5"/>
  </r>
  <r>
    <x v="4"/>
    <s v="75-84"/>
    <x v="1"/>
    <s v="F"/>
    <s v="V01-Y98"/>
    <n v="20"/>
    <x v="6"/>
  </r>
  <r>
    <x v="4"/>
    <s v="75-84"/>
    <x v="1"/>
    <s v="M"/>
    <s v="A00-B99"/>
    <n v="6"/>
    <x v="0"/>
  </r>
  <r>
    <x v="4"/>
    <s v="75-84"/>
    <x v="1"/>
    <s v="M"/>
    <s v="C00-D48"/>
    <n v="134"/>
    <x v="1"/>
  </r>
  <r>
    <x v="4"/>
    <s v="75-84"/>
    <x v="1"/>
    <s v="M"/>
    <s v="E00-E90"/>
    <n v="11"/>
    <x v="2"/>
  </r>
  <r>
    <x v="4"/>
    <s v="75-84"/>
    <x v="1"/>
    <s v="M"/>
    <s v="F00-F99"/>
    <n v="10"/>
    <x v="10"/>
  </r>
  <r>
    <x v="4"/>
    <s v="75-84"/>
    <x v="1"/>
    <s v="M"/>
    <s v="G00-G99"/>
    <n v="17"/>
    <x v="3"/>
  </r>
  <r>
    <x v="4"/>
    <s v="75-84"/>
    <x v="1"/>
    <s v="M"/>
    <s v="I00-I99"/>
    <n v="121"/>
    <x v="8"/>
  </r>
  <r>
    <x v="4"/>
    <s v="75-84"/>
    <x v="1"/>
    <s v="M"/>
    <s v="J00-J99"/>
    <n v="51"/>
    <x v="4"/>
  </r>
  <r>
    <x v="4"/>
    <s v="75-84"/>
    <x v="1"/>
    <s v="M"/>
    <s v="K00-K93"/>
    <n v="13"/>
    <x v="9"/>
  </r>
  <r>
    <x v="4"/>
    <s v="75-84"/>
    <x v="1"/>
    <s v="M"/>
    <s v="M00-M99"/>
    <n v="2"/>
    <x v="5"/>
  </r>
  <r>
    <x v="4"/>
    <s v="75-84"/>
    <x v="1"/>
    <s v="M"/>
    <s v="N00-N99"/>
    <n v="18"/>
    <x v="11"/>
  </r>
  <r>
    <x v="4"/>
    <s v="75-84"/>
    <x v="1"/>
    <s v="M"/>
    <s v="R00-R99"/>
    <n v="17"/>
    <x v="5"/>
  </r>
  <r>
    <x v="4"/>
    <s v="75-84"/>
    <x v="1"/>
    <s v="M"/>
    <s v="V01-Y98"/>
    <n v="27"/>
    <x v="6"/>
  </r>
  <r>
    <x v="4"/>
    <s v="85+"/>
    <x v="1"/>
    <s v="F"/>
    <s v="A00-B99"/>
    <n v="14"/>
    <x v="0"/>
  </r>
  <r>
    <x v="4"/>
    <s v="85+"/>
    <x v="1"/>
    <s v="F"/>
    <s v="C00-D48"/>
    <n v="99"/>
    <x v="1"/>
  </r>
  <r>
    <x v="4"/>
    <s v="85+"/>
    <x v="1"/>
    <s v="F"/>
    <s v="D50-D89"/>
    <n v="4"/>
    <x v="5"/>
  </r>
  <r>
    <x v="4"/>
    <s v="85+"/>
    <x v="1"/>
    <s v="F"/>
    <s v="E00-E90"/>
    <n v="20"/>
    <x v="2"/>
  </r>
  <r>
    <x v="4"/>
    <s v="85+"/>
    <x v="1"/>
    <s v="F"/>
    <s v="F00-F99"/>
    <n v="25"/>
    <x v="10"/>
  </r>
  <r>
    <x v="4"/>
    <s v="85+"/>
    <x v="1"/>
    <s v="F"/>
    <s v="G00-G99"/>
    <n v="45"/>
    <x v="3"/>
  </r>
  <r>
    <x v="4"/>
    <s v="85+"/>
    <x v="1"/>
    <s v="F"/>
    <s v="I00-I99"/>
    <n v="226"/>
    <x v="8"/>
  </r>
  <r>
    <x v="4"/>
    <s v="85+"/>
    <x v="1"/>
    <s v="F"/>
    <s v="J00-J99"/>
    <n v="56"/>
    <x v="4"/>
  </r>
  <r>
    <x v="4"/>
    <s v="85+"/>
    <x v="1"/>
    <s v="F"/>
    <s v="K00-K93"/>
    <n v="34"/>
    <x v="9"/>
  </r>
  <r>
    <x v="4"/>
    <s v="85+"/>
    <x v="1"/>
    <s v="F"/>
    <s v="L00-L99"/>
    <n v="7"/>
    <x v="5"/>
  </r>
  <r>
    <x v="4"/>
    <s v="85+"/>
    <x v="1"/>
    <s v="F"/>
    <s v="M00-M99"/>
    <n v="4"/>
    <x v="5"/>
  </r>
  <r>
    <x v="4"/>
    <s v="85+"/>
    <x v="1"/>
    <s v="F"/>
    <s v="N00-N99"/>
    <n v="21"/>
    <x v="11"/>
  </r>
  <r>
    <x v="4"/>
    <s v="85+"/>
    <x v="1"/>
    <s v="F"/>
    <s v="R00-R99"/>
    <n v="62"/>
    <x v="5"/>
  </r>
  <r>
    <x v="4"/>
    <s v="85+"/>
    <x v="1"/>
    <s v="F"/>
    <s v="V01-Y98"/>
    <n v="37"/>
    <x v="6"/>
  </r>
  <r>
    <x v="4"/>
    <s v="85+"/>
    <x v="1"/>
    <s v="M"/>
    <s v="A00-B99"/>
    <n v="4"/>
    <x v="0"/>
  </r>
  <r>
    <x v="4"/>
    <s v="85+"/>
    <x v="1"/>
    <s v="M"/>
    <s v="C00-D48"/>
    <n v="49"/>
    <x v="1"/>
  </r>
  <r>
    <x v="4"/>
    <s v="85+"/>
    <x v="1"/>
    <s v="M"/>
    <s v="D50-D89"/>
    <n v="4"/>
    <x v="5"/>
  </r>
  <r>
    <x v="4"/>
    <s v="85+"/>
    <x v="1"/>
    <s v="M"/>
    <s v="E00-E90"/>
    <n v="7"/>
    <x v="2"/>
  </r>
  <r>
    <x v="4"/>
    <s v="85+"/>
    <x v="1"/>
    <s v="M"/>
    <s v="F00-F99"/>
    <n v="8"/>
    <x v="10"/>
  </r>
  <r>
    <x v="4"/>
    <s v="85+"/>
    <x v="1"/>
    <s v="M"/>
    <s v="G00-G99"/>
    <n v="15"/>
    <x v="3"/>
  </r>
  <r>
    <x v="4"/>
    <s v="85+"/>
    <x v="1"/>
    <s v="M"/>
    <s v="I00-I99"/>
    <n v="85"/>
    <x v="8"/>
  </r>
  <r>
    <x v="4"/>
    <s v="85+"/>
    <x v="1"/>
    <s v="M"/>
    <s v="J00-J99"/>
    <n v="41"/>
    <x v="4"/>
  </r>
  <r>
    <x v="4"/>
    <s v="85+"/>
    <x v="1"/>
    <s v="M"/>
    <s v="K00-K93"/>
    <n v="10"/>
    <x v="9"/>
  </r>
  <r>
    <x v="4"/>
    <s v="85+"/>
    <x v="1"/>
    <s v="M"/>
    <s v="M00-M99"/>
    <n v="1"/>
    <x v="5"/>
  </r>
  <r>
    <x v="4"/>
    <s v="85+"/>
    <x v="1"/>
    <s v="M"/>
    <s v="N00-N99"/>
    <n v="14"/>
    <x v="11"/>
  </r>
  <r>
    <x v="4"/>
    <s v="85+"/>
    <x v="1"/>
    <s v="M"/>
    <s v="R00-R99"/>
    <n v="15"/>
    <x v="5"/>
  </r>
  <r>
    <x v="4"/>
    <s v="85+"/>
    <x v="1"/>
    <s v="M"/>
    <s v="V01-Y98"/>
    <n v="17"/>
    <x v="6"/>
  </r>
  <r>
    <x v="5"/>
    <s v="0-24"/>
    <x v="0"/>
    <s v="F"/>
    <s v="E00-E90"/>
    <n v="1"/>
    <x v="2"/>
  </r>
  <r>
    <x v="5"/>
    <s v="0-24"/>
    <x v="0"/>
    <s v="F"/>
    <s v="I00-I99"/>
    <n v="1"/>
    <x v="8"/>
  </r>
  <r>
    <x v="5"/>
    <s v="0-24"/>
    <x v="0"/>
    <s v="F"/>
    <s v="P00-P96"/>
    <n v="3"/>
    <x v="5"/>
  </r>
  <r>
    <x v="5"/>
    <s v="0-24"/>
    <x v="0"/>
    <s v="F"/>
    <s v="R00-R99"/>
    <n v="1"/>
    <x v="5"/>
  </r>
  <r>
    <x v="5"/>
    <s v="0-24"/>
    <x v="0"/>
    <s v="F"/>
    <s v="V01-Y98"/>
    <n v="3"/>
    <x v="6"/>
  </r>
  <r>
    <x v="5"/>
    <s v="0-24"/>
    <x v="0"/>
    <s v="M"/>
    <s v="A00-B99"/>
    <n v="1"/>
    <x v="0"/>
  </r>
  <r>
    <x v="5"/>
    <s v="0-24"/>
    <x v="0"/>
    <s v="M"/>
    <s v="C00-D48"/>
    <n v="1"/>
    <x v="1"/>
  </r>
  <r>
    <x v="5"/>
    <s v="0-24"/>
    <x v="0"/>
    <s v="M"/>
    <s v="P00-P96"/>
    <n v="2"/>
    <x v="5"/>
  </r>
  <r>
    <x v="5"/>
    <s v="0-24"/>
    <x v="0"/>
    <s v="M"/>
    <s v="Q00-Q99"/>
    <n v="2"/>
    <x v="5"/>
  </r>
  <r>
    <x v="5"/>
    <s v="0-24"/>
    <x v="0"/>
    <s v="M"/>
    <s v="R00-R99"/>
    <n v="1"/>
    <x v="5"/>
  </r>
  <r>
    <x v="5"/>
    <s v="0-24"/>
    <x v="0"/>
    <s v="M"/>
    <s v="V01-Y98"/>
    <n v="5"/>
    <x v="6"/>
  </r>
  <r>
    <x v="5"/>
    <s v="25-44"/>
    <x v="0"/>
    <s v="F"/>
    <s v="C00-D48"/>
    <n v="11"/>
    <x v="1"/>
  </r>
  <r>
    <x v="5"/>
    <s v="25-44"/>
    <x v="0"/>
    <s v="F"/>
    <s v="I00-I99"/>
    <n v="2"/>
    <x v="8"/>
  </r>
  <r>
    <x v="5"/>
    <s v="25-44"/>
    <x v="0"/>
    <s v="F"/>
    <s v="K00-K93"/>
    <n v="1"/>
    <x v="9"/>
  </r>
  <r>
    <x v="5"/>
    <s v="25-44"/>
    <x v="0"/>
    <s v="F"/>
    <s v="R00-R99"/>
    <n v="3"/>
    <x v="5"/>
  </r>
  <r>
    <x v="5"/>
    <s v="25-44"/>
    <x v="0"/>
    <s v="F"/>
    <s v="V01-Y98"/>
    <n v="10"/>
    <x v="6"/>
  </r>
  <r>
    <x v="5"/>
    <s v="25-44"/>
    <x v="0"/>
    <s v="M"/>
    <s v="A00-B99"/>
    <n v="3"/>
    <x v="0"/>
  </r>
  <r>
    <x v="5"/>
    <s v="25-44"/>
    <x v="0"/>
    <s v="M"/>
    <s v="C00-D48"/>
    <n v="2"/>
    <x v="1"/>
  </r>
  <r>
    <x v="5"/>
    <s v="25-44"/>
    <x v="0"/>
    <s v="M"/>
    <s v="E00-E90"/>
    <n v="2"/>
    <x v="2"/>
  </r>
  <r>
    <x v="5"/>
    <s v="25-44"/>
    <x v="0"/>
    <s v="M"/>
    <s v="F00-F99"/>
    <n v="2"/>
    <x v="10"/>
  </r>
  <r>
    <x v="5"/>
    <s v="25-44"/>
    <x v="0"/>
    <s v="M"/>
    <s v="G00-G99"/>
    <n v="2"/>
    <x v="3"/>
  </r>
  <r>
    <x v="5"/>
    <s v="25-44"/>
    <x v="0"/>
    <s v="M"/>
    <s v="I00-I99"/>
    <n v="8"/>
    <x v="8"/>
  </r>
  <r>
    <x v="5"/>
    <s v="25-44"/>
    <x v="0"/>
    <s v="M"/>
    <s v="J00-J99"/>
    <n v="2"/>
    <x v="4"/>
  </r>
  <r>
    <x v="5"/>
    <s v="25-44"/>
    <x v="0"/>
    <s v="M"/>
    <s v="K00-K93"/>
    <n v="2"/>
    <x v="9"/>
  </r>
  <r>
    <x v="5"/>
    <s v="25-44"/>
    <x v="0"/>
    <s v="M"/>
    <s v="R00-R99"/>
    <n v="6"/>
    <x v="5"/>
  </r>
  <r>
    <x v="5"/>
    <s v="25-44"/>
    <x v="0"/>
    <s v="M"/>
    <s v="V01-Y98"/>
    <n v="25"/>
    <x v="6"/>
  </r>
  <r>
    <x v="5"/>
    <s v="45-64"/>
    <x v="0"/>
    <s v="F"/>
    <s v="A00-B99"/>
    <n v="1"/>
    <x v="0"/>
  </r>
  <r>
    <x v="5"/>
    <s v="45-64"/>
    <x v="0"/>
    <s v="F"/>
    <s v="C00-D48"/>
    <n v="71"/>
    <x v="1"/>
  </r>
  <r>
    <x v="5"/>
    <s v="45-64"/>
    <x v="0"/>
    <s v="F"/>
    <s v="E00-E90"/>
    <n v="6"/>
    <x v="2"/>
  </r>
  <r>
    <x v="5"/>
    <s v="45-64"/>
    <x v="0"/>
    <s v="F"/>
    <s v="F00-F99"/>
    <n v="2"/>
    <x v="10"/>
  </r>
  <r>
    <x v="5"/>
    <s v="45-64"/>
    <x v="0"/>
    <s v="F"/>
    <s v="G00-G99"/>
    <n v="4"/>
    <x v="3"/>
  </r>
  <r>
    <x v="5"/>
    <s v="45-64"/>
    <x v="0"/>
    <s v="F"/>
    <s v="I00-I99"/>
    <n v="26"/>
    <x v="8"/>
  </r>
  <r>
    <x v="5"/>
    <s v="45-64"/>
    <x v="0"/>
    <s v="F"/>
    <s v="J00-J99"/>
    <n v="13"/>
    <x v="4"/>
  </r>
  <r>
    <x v="5"/>
    <s v="45-64"/>
    <x v="0"/>
    <s v="F"/>
    <s v="K00-K93"/>
    <n v="12"/>
    <x v="9"/>
  </r>
  <r>
    <x v="5"/>
    <s v="45-64"/>
    <x v="0"/>
    <s v="F"/>
    <s v="M00-M99"/>
    <n v="1"/>
    <x v="5"/>
  </r>
  <r>
    <x v="5"/>
    <s v="45-64"/>
    <x v="0"/>
    <s v="F"/>
    <s v="N00-N99"/>
    <n v="2"/>
    <x v="11"/>
  </r>
  <r>
    <x v="5"/>
    <s v="45-64"/>
    <x v="0"/>
    <s v="F"/>
    <s v="Q00-Q99"/>
    <n v="1"/>
    <x v="5"/>
  </r>
  <r>
    <x v="5"/>
    <s v="45-64"/>
    <x v="0"/>
    <s v="F"/>
    <s v="R00-R99"/>
    <n v="8"/>
    <x v="5"/>
  </r>
  <r>
    <x v="5"/>
    <s v="45-64"/>
    <x v="0"/>
    <s v="F"/>
    <s v="V01-Y98"/>
    <n v="15"/>
    <x v="6"/>
  </r>
  <r>
    <x v="5"/>
    <s v="45-64"/>
    <x v="0"/>
    <s v="M"/>
    <s v="A00-B99"/>
    <n v="6"/>
    <x v="0"/>
  </r>
  <r>
    <x v="5"/>
    <s v="45-64"/>
    <x v="0"/>
    <s v="M"/>
    <s v="C00-D48"/>
    <n v="108"/>
    <x v="1"/>
  </r>
  <r>
    <x v="5"/>
    <s v="45-64"/>
    <x v="0"/>
    <s v="M"/>
    <s v="D50-D89"/>
    <n v="1"/>
    <x v="5"/>
  </r>
  <r>
    <x v="5"/>
    <s v="45-64"/>
    <x v="0"/>
    <s v="M"/>
    <s v="E00-E90"/>
    <n v="10"/>
    <x v="2"/>
  </r>
  <r>
    <x v="5"/>
    <s v="45-64"/>
    <x v="0"/>
    <s v="M"/>
    <s v="F00-F99"/>
    <n v="6"/>
    <x v="10"/>
  </r>
  <r>
    <x v="5"/>
    <s v="45-64"/>
    <x v="0"/>
    <s v="M"/>
    <s v="G00-G99"/>
    <n v="5"/>
    <x v="3"/>
  </r>
  <r>
    <x v="5"/>
    <s v="45-64"/>
    <x v="0"/>
    <s v="M"/>
    <s v="I00-I99"/>
    <n v="58"/>
    <x v="8"/>
  </r>
  <r>
    <x v="5"/>
    <s v="45-64"/>
    <x v="0"/>
    <s v="M"/>
    <s v="J00-J99"/>
    <n v="13"/>
    <x v="4"/>
  </r>
  <r>
    <x v="5"/>
    <s v="45-64"/>
    <x v="0"/>
    <s v="M"/>
    <s v="K00-K93"/>
    <n v="32"/>
    <x v="9"/>
  </r>
  <r>
    <x v="5"/>
    <s v="45-64"/>
    <x v="0"/>
    <s v="M"/>
    <s v="Q00-Q99"/>
    <n v="1"/>
    <x v="5"/>
  </r>
  <r>
    <x v="5"/>
    <s v="45-64"/>
    <x v="0"/>
    <s v="M"/>
    <s v="R00-R99"/>
    <n v="22"/>
    <x v="5"/>
  </r>
  <r>
    <x v="5"/>
    <s v="45-64"/>
    <x v="0"/>
    <s v="M"/>
    <s v="V01-Y98"/>
    <n v="40"/>
    <x v="6"/>
  </r>
  <r>
    <x v="5"/>
    <s v="65-74"/>
    <x v="1"/>
    <s v="F"/>
    <s v="A00-B99"/>
    <n v="8"/>
    <x v="0"/>
  </r>
  <r>
    <x v="5"/>
    <s v="65-74"/>
    <x v="1"/>
    <s v="F"/>
    <s v="C00-D48"/>
    <n v="75"/>
    <x v="1"/>
  </r>
  <r>
    <x v="5"/>
    <s v="65-74"/>
    <x v="1"/>
    <s v="F"/>
    <s v="E00-E90"/>
    <n v="9"/>
    <x v="2"/>
  </r>
  <r>
    <x v="5"/>
    <s v="65-74"/>
    <x v="1"/>
    <s v="F"/>
    <s v="F00-F99"/>
    <n v="5"/>
    <x v="10"/>
  </r>
  <r>
    <x v="5"/>
    <s v="65-74"/>
    <x v="1"/>
    <s v="F"/>
    <s v="G00-G99"/>
    <n v="10"/>
    <x v="3"/>
  </r>
  <r>
    <x v="5"/>
    <s v="65-74"/>
    <x v="1"/>
    <s v="F"/>
    <s v="I00-I99"/>
    <n v="45"/>
    <x v="8"/>
  </r>
  <r>
    <x v="5"/>
    <s v="65-74"/>
    <x v="1"/>
    <s v="F"/>
    <s v="J00-J99"/>
    <n v="17"/>
    <x v="4"/>
  </r>
  <r>
    <x v="5"/>
    <s v="65-74"/>
    <x v="1"/>
    <s v="F"/>
    <s v="K00-K93"/>
    <n v="11"/>
    <x v="9"/>
  </r>
  <r>
    <x v="5"/>
    <s v="65-74"/>
    <x v="1"/>
    <s v="F"/>
    <s v="L00-L99"/>
    <n v="1"/>
    <x v="5"/>
  </r>
  <r>
    <x v="5"/>
    <s v="65-74"/>
    <x v="1"/>
    <s v="F"/>
    <s v="M00-M99"/>
    <n v="3"/>
    <x v="5"/>
  </r>
  <r>
    <x v="5"/>
    <s v="65-74"/>
    <x v="1"/>
    <s v="F"/>
    <s v="N00-N99"/>
    <n v="6"/>
    <x v="11"/>
  </r>
  <r>
    <x v="5"/>
    <s v="65-74"/>
    <x v="1"/>
    <s v="F"/>
    <s v="R00-R99"/>
    <n v="11"/>
    <x v="5"/>
  </r>
  <r>
    <x v="5"/>
    <s v="65-74"/>
    <x v="1"/>
    <s v="F"/>
    <s v="V01-Y98"/>
    <n v="5"/>
    <x v="6"/>
  </r>
  <r>
    <x v="5"/>
    <s v="65-74"/>
    <x v="1"/>
    <s v="M"/>
    <s v="A00-B99"/>
    <n v="7"/>
    <x v="0"/>
  </r>
  <r>
    <x v="5"/>
    <s v="65-74"/>
    <x v="1"/>
    <s v="M"/>
    <s v="C00-D48"/>
    <n v="126"/>
    <x v="1"/>
  </r>
  <r>
    <x v="5"/>
    <s v="65-74"/>
    <x v="1"/>
    <s v="M"/>
    <s v="D50-D89"/>
    <n v="3"/>
    <x v="5"/>
  </r>
  <r>
    <x v="5"/>
    <s v="65-74"/>
    <x v="1"/>
    <s v="M"/>
    <s v="E00-E90"/>
    <n v="8"/>
    <x v="2"/>
  </r>
  <r>
    <x v="5"/>
    <s v="65-74"/>
    <x v="1"/>
    <s v="M"/>
    <s v="F00-F99"/>
    <n v="8"/>
    <x v="10"/>
  </r>
  <r>
    <x v="5"/>
    <s v="65-74"/>
    <x v="1"/>
    <s v="M"/>
    <s v="G00-G99"/>
    <n v="10"/>
    <x v="3"/>
  </r>
  <r>
    <x v="5"/>
    <s v="65-74"/>
    <x v="1"/>
    <s v="M"/>
    <s v="I00-I99"/>
    <n v="42"/>
    <x v="8"/>
  </r>
  <r>
    <x v="5"/>
    <s v="65-74"/>
    <x v="1"/>
    <s v="M"/>
    <s v="J00-J99"/>
    <n v="24"/>
    <x v="4"/>
  </r>
  <r>
    <x v="5"/>
    <s v="65-74"/>
    <x v="1"/>
    <s v="M"/>
    <s v="K00-K93"/>
    <n v="18"/>
    <x v="9"/>
  </r>
  <r>
    <x v="5"/>
    <s v="65-74"/>
    <x v="1"/>
    <s v="M"/>
    <s v="R00-R99"/>
    <n v="10"/>
    <x v="5"/>
  </r>
  <r>
    <x v="5"/>
    <s v="65-74"/>
    <x v="1"/>
    <s v="M"/>
    <s v="V01-Y98"/>
    <n v="23"/>
    <x v="6"/>
  </r>
  <r>
    <x v="5"/>
    <s v="75-84"/>
    <x v="1"/>
    <s v="F"/>
    <s v="A00-B99"/>
    <n v="20"/>
    <x v="0"/>
  </r>
  <r>
    <x v="5"/>
    <s v="75-84"/>
    <x v="1"/>
    <s v="F"/>
    <s v="C00-D48"/>
    <n v="109"/>
    <x v="1"/>
  </r>
  <r>
    <x v="5"/>
    <s v="75-84"/>
    <x v="1"/>
    <s v="F"/>
    <s v="D50-D89"/>
    <n v="1"/>
    <x v="5"/>
  </r>
  <r>
    <x v="5"/>
    <s v="75-84"/>
    <x v="1"/>
    <s v="F"/>
    <s v="E00-E90"/>
    <n v="16"/>
    <x v="2"/>
  </r>
  <r>
    <x v="5"/>
    <s v="75-84"/>
    <x v="1"/>
    <s v="F"/>
    <s v="F00-F99"/>
    <n v="22"/>
    <x v="10"/>
  </r>
  <r>
    <x v="5"/>
    <s v="75-84"/>
    <x v="1"/>
    <s v="F"/>
    <s v="G00-G99"/>
    <n v="30"/>
    <x v="3"/>
  </r>
  <r>
    <x v="5"/>
    <s v="75-84"/>
    <x v="1"/>
    <s v="F"/>
    <s v="I00-I99"/>
    <n v="130"/>
    <x v="8"/>
  </r>
  <r>
    <x v="5"/>
    <s v="75-84"/>
    <x v="1"/>
    <s v="F"/>
    <s v="J00-J99"/>
    <n v="26"/>
    <x v="4"/>
  </r>
  <r>
    <x v="5"/>
    <s v="75-84"/>
    <x v="1"/>
    <s v="F"/>
    <s v="K00-K93"/>
    <n v="11"/>
    <x v="9"/>
  </r>
  <r>
    <x v="5"/>
    <s v="75-84"/>
    <x v="1"/>
    <s v="F"/>
    <s v="L00-L99"/>
    <n v="1"/>
    <x v="5"/>
  </r>
  <r>
    <x v="5"/>
    <s v="75-84"/>
    <x v="1"/>
    <s v="F"/>
    <s v="M00-M99"/>
    <n v="2"/>
    <x v="5"/>
  </r>
  <r>
    <x v="5"/>
    <s v="75-84"/>
    <x v="1"/>
    <s v="F"/>
    <s v="N00-N99"/>
    <n v="17"/>
    <x v="11"/>
  </r>
  <r>
    <x v="5"/>
    <s v="75-84"/>
    <x v="1"/>
    <s v="F"/>
    <s v="Q00-Q99"/>
    <n v="1"/>
    <x v="5"/>
  </r>
  <r>
    <x v="5"/>
    <s v="75-84"/>
    <x v="1"/>
    <s v="F"/>
    <s v="R00-R99"/>
    <n v="20"/>
    <x v="5"/>
  </r>
  <r>
    <x v="5"/>
    <s v="75-84"/>
    <x v="1"/>
    <s v="F"/>
    <s v="V01-Y98"/>
    <n v="16"/>
    <x v="6"/>
  </r>
  <r>
    <x v="5"/>
    <s v="75-84"/>
    <x v="1"/>
    <s v="M"/>
    <s v="A00-B99"/>
    <n v="11"/>
    <x v="0"/>
  </r>
  <r>
    <x v="5"/>
    <s v="75-84"/>
    <x v="1"/>
    <s v="M"/>
    <s v="C00-D48"/>
    <n v="124"/>
    <x v="1"/>
  </r>
  <r>
    <x v="5"/>
    <s v="75-84"/>
    <x v="1"/>
    <s v="M"/>
    <s v="D50-D89"/>
    <n v="1"/>
    <x v="5"/>
  </r>
  <r>
    <x v="5"/>
    <s v="75-84"/>
    <x v="1"/>
    <s v="M"/>
    <s v="E00-E90"/>
    <n v="12"/>
    <x v="2"/>
  </r>
  <r>
    <x v="5"/>
    <s v="75-84"/>
    <x v="1"/>
    <s v="M"/>
    <s v="F00-F99"/>
    <n v="11"/>
    <x v="10"/>
  </r>
  <r>
    <x v="5"/>
    <s v="75-84"/>
    <x v="1"/>
    <s v="M"/>
    <s v="G00-G99"/>
    <n v="23"/>
    <x v="3"/>
  </r>
  <r>
    <x v="5"/>
    <s v="75-84"/>
    <x v="1"/>
    <s v="M"/>
    <s v="I00-I99"/>
    <n v="118"/>
    <x v="8"/>
  </r>
  <r>
    <x v="5"/>
    <s v="75-84"/>
    <x v="1"/>
    <s v="M"/>
    <s v="J00-J99"/>
    <n v="40"/>
    <x v="4"/>
  </r>
  <r>
    <x v="5"/>
    <s v="75-84"/>
    <x v="1"/>
    <s v="M"/>
    <s v="K00-K93"/>
    <n v="9"/>
    <x v="9"/>
  </r>
  <r>
    <x v="5"/>
    <s v="75-84"/>
    <x v="1"/>
    <s v="M"/>
    <s v="M00-M99"/>
    <n v="2"/>
    <x v="5"/>
  </r>
  <r>
    <x v="5"/>
    <s v="75-84"/>
    <x v="1"/>
    <s v="M"/>
    <s v="N00-N99"/>
    <n v="12"/>
    <x v="11"/>
  </r>
  <r>
    <x v="5"/>
    <s v="75-84"/>
    <x v="1"/>
    <s v="M"/>
    <s v="R00-R99"/>
    <n v="14"/>
    <x v="5"/>
  </r>
  <r>
    <x v="5"/>
    <s v="75-84"/>
    <x v="1"/>
    <s v="M"/>
    <s v="V01-Y98"/>
    <n v="18"/>
    <x v="6"/>
  </r>
  <r>
    <x v="5"/>
    <s v="85+"/>
    <x v="1"/>
    <s v="F"/>
    <s v="A00-B99"/>
    <n v="17"/>
    <x v="0"/>
  </r>
  <r>
    <x v="5"/>
    <s v="85+"/>
    <x v="1"/>
    <s v="F"/>
    <s v="C00-D48"/>
    <n v="90"/>
    <x v="1"/>
  </r>
  <r>
    <x v="5"/>
    <s v="85+"/>
    <x v="1"/>
    <s v="F"/>
    <s v="D50-D89"/>
    <n v="3"/>
    <x v="5"/>
  </r>
  <r>
    <x v="5"/>
    <s v="85+"/>
    <x v="1"/>
    <s v="F"/>
    <s v="E00-E90"/>
    <n v="31"/>
    <x v="2"/>
  </r>
  <r>
    <x v="5"/>
    <s v="85+"/>
    <x v="1"/>
    <s v="F"/>
    <s v="F00-F99"/>
    <n v="34"/>
    <x v="10"/>
  </r>
  <r>
    <x v="5"/>
    <s v="85+"/>
    <x v="1"/>
    <s v="F"/>
    <s v="G00-G99"/>
    <n v="48"/>
    <x v="3"/>
  </r>
  <r>
    <x v="5"/>
    <s v="85+"/>
    <x v="1"/>
    <s v="F"/>
    <s v="I00-I99"/>
    <n v="238"/>
    <x v="8"/>
  </r>
  <r>
    <x v="5"/>
    <s v="85+"/>
    <x v="1"/>
    <s v="F"/>
    <s v="J00-J99"/>
    <n v="50"/>
    <x v="4"/>
  </r>
  <r>
    <x v="5"/>
    <s v="85+"/>
    <x v="1"/>
    <s v="F"/>
    <s v="K00-K93"/>
    <n v="24"/>
    <x v="9"/>
  </r>
  <r>
    <x v="5"/>
    <s v="85+"/>
    <x v="1"/>
    <s v="F"/>
    <s v="L00-L99"/>
    <n v="6"/>
    <x v="5"/>
  </r>
  <r>
    <x v="5"/>
    <s v="85+"/>
    <x v="1"/>
    <s v="F"/>
    <s v="M00-M99"/>
    <n v="6"/>
    <x v="5"/>
  </r>
  <r>
    <x v="5"/>
    <s v="85+"/>
    <x v="1"/>
    <s v="F"/>
    <s v="N00-N99"/>
    <n v="21"/>
    <x v="11"/>
  </r>
  <r>
    <x v="5"/>
    <s v="85+"/>
    <x v="1"/>
    <s v="F"/>
    <s v="R00-R99"/>
    <n v="50"/>
    <x v="5"/>
  </r>
  <r>
    <x v="5"/>
    <s v="85+"/>
    <x v="1"/>
    <s v="F"/>
    <s v="V01-Y98"/>
    <n v="44"/>
    <x v="6"/>
  </r>
  <r>
    <x v="5"/>
    <s v="85+"/>
    <x v="1"/>
    <s v="M"/>
    <s v="A00-B99"/>
    <n v="9"/>
    <x v="0"/>
  </r>
  <r>
    <x v="5"/>
    <s v="85+"/>
    <x v="1"/>
    <s v="M"/>
    <s v="C00-D48"/>
    <n v="59"/>
    <x v="1"/>
  </r>
  <r>
    <x v="5"/>
    <s v="85+"/>
    <x v="1"/>
    <s v="M"/>
    <s v="D50-D89"/>
    <n v="1"/>
    <x v="5"/>
  </r>
  <r>
    <x v="5"/>
    <s v="85+"/>
    <x v="1"/>
    <s v="M"/>
    <s v="E00-E90"/>
    <n v="10"/>
    <x v="2"/>
  </r>
  <r>
    <x v="5"/>
    <s v="85+"/>
    <x v="1"/>
    <s v="M"/>
    <s v="F00-F99"/>
    <n v="8"/>
    <x v="10"/>
  </r>
  <r>
    <x v="5"/>
    <s v="85+"/>
    <x v="1"/>
    <s v="M"/>
    <s v="G00-G99"/>
    <n v="24"/>
    <x v="3"/>
  </r>
  <r>
    <x v="5"/>
    <s v="85+"/>
    <x v="1"/>
    <s v="M"/>
    <s v="I00-I99"/>
    <n v="125"/>
    <x v="8"/>
  </r>
  <r>
    <x v="5"/>
    <s v="85+"/>
    <x v="1"/>
    <s v="M"/>
    <s v="J00-J99"/>
    <n v="41"/>
    <x v="4"/>
  </r>
  <r>
    <x v="5"/>
    <s v="85+"/>
    <x v="1"/>
    <s v="M"/>
    <s v="K00-K93"/>
    <n v="11"/>
    <x v="9"/>
  </r>
  <r>
    <x v="5"/>
    <s v="85+"/>
    <x v="1"/>
    <s v="M"/>
    <s v="M00-M99"/>
    <n v="2"/>
    <x v="5"/>
  </r>
  <r>
    <x v="5"/>
    <s v="85+"/>
    <x v="1"/>
    <s v="M"/>
    <s v="N00-N99"/>
    <n v="11"/>
    <x v="11"/>
  </r>
  <r>
    <x v="5"/>
    <s v="85+"/>
    <x v="1"/>
    <s v="M"/>
    <s v="R00-R99"/>
    <n v="23"/>
    <x v="5"/>
  </r>
  <r>
    <x v="5"/>
    <s v="85+"/>
    <x v="1"/>
    <s v="M"/>
    <s v="V01-Y98"/>
    <n v="17"/>
    <x v="6"/>
  </r>
  <r>
    <x v="6"/>
    <s v="0-24"/>
    <x v="0"/>
    <s v="F"/>
    <s v="G00-G99"/>
    <n v="1"/>
    <x v="3"/>
  </r>
  <r>
    <x v="6"/>
    <s v="0-24"/>
    <x v="0"/>
    <s v="F"/>
    <s v="I00-I99"/>
    <n v="2"/>
    <x v="8"/>
  </r>
  <r>
    <x v="6"/>
    <s v="0-24"/>
    <x v="0"/>
    <s v="F"/>
    <s v="Q00-Q99"/>
    <n v="1"/>
    <x v="5"/>
  </r>
  <r>
    <x v="6"/>
    <s v="0-24"/>
    <x v="0"/>
    <s v="F"/>
    <s v="R00-R99"/>
    <n v="1"/>
    <x v="5"/>
  </r>
  <r>
    <x v="6"/>
    <s v="0-24"/>
    <x v="0"/>
    <s v="F"/>
    <s v="V01-Y98"/>
    <n v="5"/>
    <x v="6"/>
  </r>
  <r>
    <x v="6"/>
    <s v="0-24"/>
    <x v="0"/>
    <s v="M"/>
    <s v="A00-B99"/>
    <n v="1"/>
    <x v="0"/>
  </r>
  <r>
    <x v="6"/>
    <s v="0-24"/>
    <x v="0"/>
    <s v="M"/>
    <s v="C00-D48"/>
    <n v="1"/>
    <x v="1"/>
  </r>
  <r>
    <x v="6"/>
    <s v="0-24"/>
    <x v="0"/>
    <s v="M"/>
    <s v="I00-I99"/>
    <n v="2"/>
    <x v="8"/>
  </r>
  <r>
    <x v="6"/>
    <s v="0-24"/>
    <x v="0"/>
    <s v="M"/>
    <s v="P00-P96"/>
    <n v="3"/>
    <x v="5"/>
  </r>
  <r>
    <x v="6"/>
    <s v="0-24"/>
    <x v="0"/>
    <s v="M"/>
    <s v="R00-R99"/>
    <n v="2"/>
    <x v="5"/>
  </r>
  <r>
    <x v="6"/>
    <s v="0-24"/>
    <x v="0"/>
    <s v="M"/>
    <s v="V01-Y98"/>
    <n v="10"/>
    <x v="6"/>
  </r>
  <r>
    <x v="6"/>
    <s v="25-44"/>
    <x v="0"/>
    <s v="F"/>
    <s v="A00-B99"/>
    <n v="1"/>
    <x v="0"/>
  </r>
  <r>
    <x v="6"/>
    <s v="25-44"/>
    <x v="0"/>
    <s v="F"/>
    <s v="C00-D48"/>
    <n v="5"/>
    <x v="1"/>
  </r>
  <r>
    <x v="6"/>
    <s v="25-44"/>
    <x v="0"/>
    <s v="F"/>
    <s v="F00-F99"/>
    <n v="1"/>
    <x v="10"/>
  </r>
  <r>
    <x v="6"/>
    <s v="25-44"/>
    <x v="0"/>
    <s v="F"/>
    <s v="G00-G99"/>
    <n v="2"/>
    <x v="3"/>
  </r>
  <r>
    <x v="6"/>
    <s v="25-44"/>
    <x v="0"/>
    <s v="F"/>
    <s v="I00-I99"/>
    <n v="5"/>
    <x v="8"/>
  </r>
  <r>
    <x v="6"/>
    <s v="25-44"/>
    <x v="0"/>
    <s v="F"/>
    <s v="J00-J99"/>
    <n v="3"/>
    <x v="4"/>
  </r>
  <r>
    <x v="6"/>
    <s v="25-44"/>
    <x v="0"/>
    <s v="F"/>
    <s v="K00-K93"/>
    <n v="1"/>
    <x v="9"/>
  </r>
  <r>
    <x v="6"/>
    <s v="25-44"/>
    <x v="0"/>
    <s v="F"/>
    <s v="R00-R99"/>
    <n v="4"/>
    <x v="5"/>
  </r>
  <r>
    <x v="6"/>
    <s v="25-44"/>
    <x v="0"/>
    <s v="F"/>
    <s v="V01-Y98"/>
    <n v="15"/>
    <x v="6"/>
  </r>
  <r>
    <x v="6"/>
    <s v="25-44"/>
    <x v="0"/>
    <s v="M"/>
    <s v="C00-D48"/>
    <n v="5"/>
    <x v="1"/>
  </r>
  <r>
    <x v="6"/>
    <s v="25-44"/>
    <x v="0"/>
    <s v="M"/>
    <s v="F00-F99"/>
    <n v="1"/>
    <x v="10"/>
  </r>
  <r>
    <x v="6"/>
    <s v="25-44"/>
    <x v="0"/>
    <s v="M"/>
    <s v="G00-G99"/>
    <n v="2"/>
    <x v="3"/>
  </r>
  <r>
    <x v="6"/>
    <s v="25-44"/>
    <x v="0"/>
    <s v="M"/>
    <s v="I00-I99"/>
    <n v="5"/>
    <x v="8"/>
  </r>
  <r>
    <x v="6"/>
    <s v="25-44"/>
    <x v="0"/>
    <s v="M"/>
    <s v="J00-J99"/>
    <n v="1"/>
    <x v="4"/>
  </r>
  <r>
    <x v="6"/>
    <s v="25-44"/>
    <x v="0"/>
    <s v="M"/>
    <s v="K00-K93"/>
    <n v="3"/>
    <x v="9"/>
  </r>
  <r>
    <x v="6"/>
    <s v="25-44"/>
    <x v="0"/>
    <s v="M"/>
    <s v="R00-R99"/>
    <n v="3"/>
    <x v="5"/>
  </r>
  <r>
    <x v="6"/>
    <s v="25-44"/>
    <x v="0"/>
    <s v="M"/>
    <s v="V01-Y98"/>
    <n v="28"/>
    <x v="6"/>
  </r>
  <r>
    <x v="6"/>
    <s v="45-64"/>
    <x v="0"/>
    <s v="F"/>
    <s v="A00-B99"/>
    <n v="4"/>
    <x v="0"/>
  </r>
  <r>
    <x v="6"/>
    <s v="45-64"/>
    <x v="0"/>
    <s v="F"/>
    <s v="C00-D48"/>
    <n v="104"/>
    <x v="1"/>
  </r>
  <r>
    <x v="6"/>
    <s v="45-64"/>
    <x v="0"/>
    <s v="F"/>
    <s v="D50-D89"/>
    <n v="2"/>
    <x v="5"/>
  </r>
  <r>
    <x v="6"/>
    <s v="45-64"/>
    <x v="0"/>
    <s v="F"/>
    <s v="E00-E90"/>
    <n v="3"/>
    <x v="2"/>
  </r>
  <r>
    <x v="6"/>
    <s v="45-64"/>
    <x v="0"/>
    <s v="F"/>
    <s v="F00-F99"/>
    <n v="5"/>
    <x v="10"/>
  </r>
  <r>
    <x v="6"/>
    <s v="45-64"/>
    <x v="0"/>
    <s v="F"/>
    <s v="G00-G99"/>
    <n v="4"/>
    <x v="3"/>
  </r>
  <r>
    <x v="6"/>
    <s v="45-64"/>
    <x v="0"/>
    <s v="F"/>
    <s v="I00-I99"/>
    <n v="23"/>
    <x v="8"/>
  </r>
  <r>
    <x v="6"/>
    <s v="45-64"/>
    <x v="0"/>
    <s v="F"/>
    <s v="J00-J99"/>
    <n v="7"/>
    <x v="4"/>
  </r>
  <r>
    <x v="6"/>
    <s v="45-64"/>
    <x v="0"/>
    <s v="F"/>
    <s v="K00-K93"/>
    <n v="10"/>
    <x v="9"/>
  </r>
  <r>
    <x v="6"/>
    <s v="45-64"/>
    <x v="0"/>
    <s v="F"/>
    <s v="M00-M99"/>
    <n v="1"/>
    <x v="5"/>
  </r>
  <r>
    <x v="6"/>
    <s v="45-64"/>
    <x v="0"/>
    <s v="F"/>
    <s v="N00-N99"/>
    <n v="1"/>
    <x v="11"/>
  </r>
  <r>
    <x v="6"/>
    <s v="45-64"/>
    <x v="0"/>
    <s v="F"/>
    <s v="O00-O99"/>
    <n v="1"/>
    <x v="5"/>
  </r>
  <r>
    <x v="6"/>
    <s v="45-64"/>
    <x v="0"/>
    <s v="F"/>
    <s v="R00-R99"/>
    <n v="9"/>
    <x v="5"/>
  </r>
  <r>
    <x v="6"/>
    <s v="45-64"/>
    <x v="0"/>
    <s v="F"/>
    <s v="V01-Y98"/>
    <n v="17"/>
    <x v="6"/>
  </r>
  <r>
    <x v="6"/>
    <s v="45-64"/>
    <x v="0"/>
    <s v="M"/>
    <s v="A00-B99"/>
    <n v="2"/>
    <x v="0"/>
  </r>
  <r>
    <x v="6"/>
    <s v="45-64"/>
    <x v="0"/>
    <s v="M"/>
    <s v="C00-D48"/>
    <n v="122"/>
    <x v="1"/>
  </r>
  <r>
    <x v="6"/>
    <s v="45-64"/>
    <x v="0"/>
    <s v="M"/>
    <s v="D50-D89"/>
    <n v="1"/>
    <x v="5"/>
  </r>
  <r>
    <x v="6"/>
    <s v="45-64"/>
    <x v="0"/>
    <s v="M"/>
    <s v="E00-E90"/>
    <n v="12"/>
    <x v="2"/>
  </r>
  <r>
    <x v="6"/>
    <s v="45-64"/>
    <x v="0"/>
    <s v="M"/>
    <s v="F00-F99"/>
    <n v="8"/>
    <x v="10"/>
  </r>
  <r>
    <x v="6"/>
    <s v="45-64"/>
    <x v="0"/>
    <s v="M"/>
    <s v="G00-G99"/>
    <n v="8"/>
    <x v="3"/>
  </r>
  <r>
    <x v="6"/>
    <s v="45-64"/>
    <x v="0"/>
    <s v="M"/>
    <s v="I00-I99"/>
    <n v="49"/>
    <x v="8"/>
  </r>
  <r>
    <x v="6"/>
    <s v="45-64"/>
    <x v="0"/>
    <s v="M"/>
    <s v="J00-J99"/>
    <n v="15"/>
    <x v="4"/>
  </r>
  <r>
    <x v="6"/>
    <s v="45-64"/>
    <x v="0"/>
    <s v="M"/>
    <s v="K00-K93"/>
    <n v="26"/>
    <x v="9"/>
  </r>
  <r>
    <x v="6"/>
    <s v="45-64"/>
    <x v="0"/>
    <s v="M"/>
    <s v="N00-N99"/>
    <n v="3"/>
    <x v="11"/>
  </r>
  <r>
    <x v="6"/>
    <s v="45-64"/>
    <x v="0"/>
    <s v="M"/>
    <s v="Q00-Q99"/>
    <n v="1"/>
    <x v="5"/>
  </r>
  <r>
    <x v="6"/>
    <s v="45-64"/>
    <x v="0"/>
    <s v="M"/>
    <s v="R00-R99"/>
    <n v="19"/>
    <x v="5"/>
  </r>
  <r>
    <x v="6"/>
    <s v="45-64"/>
    <x v="0"/>
    <s v="M"/>
    <s v="V01-Y98"/>
    <n v="49"/>
    <x v="6"/>
  </r>
  <r>
    <x v="6"/>
    <s v="65-74"/>
    <x v="1"/>
    <s v="F"/>
    <s v="A00-B99"/>
    <n v="3"/>
    <x v="0"/>
  </r>
  <r>
    <x v="6"/>
    <s v="65-74"/>
    <x v="1"/>
    <s v="F"/>
    <s v="C00-D48"/>
    <n v="70"/>
    <x v="1"/>
  </r>
  <r>
    <x v="6"/>
    <s v="65-74"/>
    <x v="1"/>
    <s v="F"/>
    <s v="D50-D89"/>
    <n v="2"/>
    <x v="5"/>
  </r>
  <r>
    <x v="6"/>
    <s v="65-74"/>
    <x v="1"/>
    <s v="F"/>
    <s v="E00-E90"/>
    <n v="7"/>
    <x v="2"/>
  </r>
  <r>
    <x v="6"/>
    <s v="65-74"/>
    <x v="1"/>
    <s v="F"/>
    <s v="F00-F99"/>
    <n v="3"/>
    <x v="10"/>
  </r>
  <r>
    <x v="6"/>
    <s v="65-74"/>
    <x v="1"/>
    <s v="F"/>
    <s v="G00-G99"/>
    <n v="2"/>
    <x v="3"/>
  </r>
  <r>
    <x v="6"/>
    <s v="65-74"/>
    <x v="1"/>
    <s v="F"/>
    <s v="I00-I99"/>
    <n v="34"/>
    <x v="8"/>
  </r>
  <r>
    <x v="6"/>
    <s v="65-74"/>
    <x v="1"/>
    <s v="F"/>
    <s v="J00-J99"/>
    <n v="15"/>
    <x v="4"/>
  </r>
  <r>
    <x v="6"/>
    <s v="65-74"/>
    <x v="1"/>
    <s v="F"/>
    <s v="K00-K93"/>
    <n v="8"/>
    <x v="9"/>
  </r>
  <r>
    <x v="6"/>
    <s v="65-74"/>
    <x v="1"/>
    <s v="F"/>
    <s v="M00-M99"/>
    <n v="2"/>
    <x v="5"/>
  </r>
  <r>
    <x v="6"/>
    <s v="65-74"/>
    <x v="1"/>
    <s v="F"/>
    <s v="N00-N99"/>
    <n v="8"/>
    <x v="11"/>
  </r>
  <r>
    <x v="6"/>
    <s v="65-74"/>
    <x v="1"/>
    <s v="F"/>
    <s v="R00-R99"/>
    <n v="13"/>
    <x v="5"/>
  </r>
  <r>
    <x v="6"/>
    <s v="65-74"/>
    <x v="1"/>
    <s v="F"/>
    <s v="V01-Y98"/>
    <n v="12"/>
    <x v="6"/>
  </r>
  <r>
    <x v="6"/>
    <s v="65-74"/>
    <x v="1"/>
    <s v="M"/>
    <s v="A00-B99"/>
    <n v="2"/>
    <x v="0"/>
  </r>
  <r>
    <x v="6"/>
    <s v="65-74"/>
    <x v="1"/>
    <s v="M"/>
    <s v="C00-D48"/>
    <n v="120"/>
    <x v="1"/>
  </r>
  <r>
    <x v="6"/>
    <s v="65-74"/>
    <x v="1"/>
    <s v="M"/>
    <s v="E00-E90"/>
    <n v="7"/>
    <x v="2"/>
  </r>
  <r>
    <x v="6"/>
    <s v="65-74"/>
    <x v="1"/>
    <s v="M"/>
    <s v="F00-F99"/>
    <n v="3"/>
    <x v="10"/>
  </r>
  <r>
    <x v="6"/>
    <s v="65-74"/>
    <x v="1"/>
    <s v="M"/>
    <s v="G00-G99"/>
    <n v="7"/>
    <x v="3"/>
  </r>
  <r>
    <x v="6"/>
    <s v="65-74"/>
    <x v="1"/>
    <s v="M"/>
    <s v="I00-I99"/>
    <n v="53"/>
    <x v="8"/>
  </r>
  <r>
    <x v="6"/>
    <s v="65-74"/>
    <x v="1"/>
    <s v="M"/>
    <s v="J00-J99"/>
    <n v="25"/>
    <x v="4"/>
  </r>
  <r>
    <x v="6"/>
    <s v="65-74"/>
    <x v="1"/>
    <s v="M"/>
    <s v="K00-K93"/>
    <n v="15"/>
    <x v="9"/>
  </r>
  <r>
    <x v="6"/>
    <s v="65-74"/>
    <x v="1"/>
    <s v="M"/>
    <s v="M00-M99"/>
    <n v="2"/>
    <x v="5"/>
  </r>
  <r>
    <x v="6"/>
    <s v="65-74"/>
    <x v="1"/>
    <s v="M"/>
    <s v="N00-N99"/>
    <n v="3"/>
    <x v="11"/>
  </r>
  <r>
    <x v="6"/>
    <s v="65-74"/>
    <x v="1"/>
    <s v="M"/>
    <s v="R00-R99"/>
    <n v="19"/>
    <x v="5"/>
  </r>
  <r>
    <x v="6"/>
    <s v="65-74"/>
    <x v="1"/>
    <s v="M"/>
    <s v="V01-Y98"/>
    <n v="18"/>
    <x v="6"/>
  </r>
  <r>
    <x v="6"/>
    <s v="75-84"/>
    <x v="1"/>
    <s v="F"/>
    <s v="A00-B99"/>
    <n v="11"/>
    <x v="0"/>
  </r>
  <r>
    <x v="6"/>
    <s v="75-84"/>
    <x v="1"/>
    <s v="F"/>
    <s v="C00-D48"/>
    <n v="93"/>
    <x v="1"/>
  </r>
  <r>
    <x v="6"/>
    <s v="75-84"/>
    <x v="1"/>
    <s v="F"/>
    <s v="D50-D89"/>
    <n v="1"/>
    <x v="5"/>
  </r>
  <r>
    <x v="6"/>
    <s v="75-84"/>
    <x v="1"/>
    <s v="F"/>
    <s v="E00-E90"/>
    <n v="10"/>
    <x v="2"/>
  </r>
  <r>
    <x v="6"/>
    <s v="75-84"/>
    <x v="1"/>
    <s v="F"/>
    <s v="F00-F99"/>
    <n v="19"/>
    <x v="10"/>
  </r>
  <r>
    <x v="6"/>
    <s v="75-84"/>
    <x v="1"/>
    <s v="F"/>
    <s v="G00-G99"/>
    <n v="40"/>
    <x v="3"/>
  </r>
  <r>
    <x v="6"/>
    <s v="75-84"/>
    <x v="1"/>
    <s v="F"/>
    <s v="I00-I99"/>
    <n v="105"/>
    <x v="8"/>
  </r>
  <r>
    <x v="6"/>
    <s v="75-84"/>
    <x v="1"/>
    <s v="F"/>
    <s v="J00-J99"/>
    <n v="36"/>
    <x v="4"/>
  </r>
  <r>
    <x v="6"/>
    <s v="75-84"/>
    <x v="1"/>
    <s v="F"/>
    <s v="K00-K93"/>
    <n v="24"/>
    <x v="9"/>
  </r>
  <r>
    <x v="6"/>
    <s v="75-84"/>
    <x v="1"/>
    <s v="F"/>
    <s v="L00-L99"/>
    <n v="3"/>
    <x v="5"/>
  </r>
  <r>
    <x v="6"/>
    <s v="75-84"/>
    <x v="1"/>
    <s v="F"/>
    <s v="M00-M99"/>
    <n v="4"/>
    <x v="5"/>
  </r>
  <r>
    <x v="6"/>
    <s v="75-84"/>
    <x v="1"/>
    <s v="F"/>
    <s v="N00-N99"/>
    <n v="20"/>
    <x v="11"/>
  </r>
  <r>
    <x v="6"/>
    <s v="75-84"/>
    <x v="1"/>
    <s v="F"/>
    <s v="R00-R99"/>
    <n v="20"/>
    <x v="5"/>
  </r>
  <r>
    <x v="6"/>
    <s v="75-84"/>
    <x v="1"/>
    <s v="F"/>
    <s v="V01-Y98"/>
    <n v="18"/>
    <x v="6"/>
  </r>
  <r>
    <x v="6"/>
    <s v="75-84"/>
    <x v="1"/>
    <s v="M"/>
    <s v="A00-B99"/>
    <n v="7"/>
    <x v="0"/>
  </r>
  <r>
    <x v="6"/>
    <s v="75-84"/>
    <x v="1"/>
    <s v="M"/>
    <s v="C00-D48"/>
    <n v="155"/>
    <x v="1"/>
  </r>
  <r>
    <x v="6"/>
    <s v="75-84"/>
    <x v="1"/>
    <s v="M"/>
    <s v="D50-D89"/>
    <n v="1"/>
    <x v="5"/>
  </r>
  <r>
    <x v="6"/>
    <s v="75-84"/>
    <x v="1"/>
    <s v="M"/>
    <s v="E00-E90"/>
    <n v="9"/>
    <x v="2"/>
  </r>
  <r>
    <x v="6"/>
    <s v="75-84"/>
    <x v="1"/>
    <s v="M"/>
    <s v="F00-F99"/>
    <n v="11"/>
    <x v="10"/>
  </r>
  <r>
    <x v="6"/>
    <s v="75-84"/>
    <x v="1"/>
    <s v="M"/>
    <s v="G00-G99"/>
    <n v="32"/>
    <x v="3"/>
  </r>
  <r>
    <x v="6"/>
    <s v="75-84"/>
    <x v="1"/>
    <s v="M"/>
    <s v="I00-I99"/>
    <n v="100"/>
    <x v="8"/>
  </r>
  <r>
    <x v="6"/>
    <s v="75-84"/>
    <x v="1"/>
    <s v="M"/>
    <s v="J00-J99"/>
    <n v="47"/>
    <x v="4"/>
  </r>
  <r>
    <x v="6"/>
    <s v="75-84"/>
    <x v="1"/>
    <s v="M"/>
    <s v="K00-K93"/>
    <n v="18"/>
    <x v="9"/>
  </r>
  <r>
    <x v="6"/>
    <s v="75-84"/>
    <x v="1"/>
    <s v="M"/>
    <s v="L00-L99"/>
    <n v="1"/>
    <x v="5"/>
  </r>
  <r>
    <x v="6"/>
    <s v="75-84"/>
    <x v="1"/>
    <s v="M"/>
    <s v="N00-N99"/>
    <n v="10"/>
    <x v="11"/>
  </r>
  <r>
    <x v="6"/>
    <s v="75-84"/>
    <x v="1"/>
    <s v="M"/>
    <s v="R00-R99"/>
    <n v="21"/>
    <x v="5"/>
  </r>
  <r>
    <x v="6"/>
    <s v="75-84"/>
    <x v="1"/>
    <s v="M"/>
    <s v="V01-Y98"/>
    <n v="16"/>
    <x v="6"/>
  </r>
  <r>
    <x v="6"/>
    <s v="85+"/>
    <x v="1"/>
    <s v="F"/>
    <s v="A00-B99"/>
    <n v="21"/>
    <x v="0"/>
  </r>
  <r>
    <x v="6"/>
    <s v="85+"/>
    <x v="1"/>
    <s v="F"/>
    <s v="C00-D48"/>
    <n v="85"/>
    <x v="1"/>
  </r>
  <r>
    <x v="6"/>
    <s v="85+"/>
    <x v="1"/>
    <s v="F"/>
    <s v="D50-D89"/>
    <n v="2"/>
    <x v="5"/>
  </r>
  <r>
    <x v="6"/>
    <s v="85+"/>
    <x v="1"/>
    <s v="F"/>
    <s v="E00-E90"/>
    <n v="28"/>
    <x v="2"/>
  </r>
  <r>
    <x v="6"/>
    <s v="85+"/>
    <x v="1"/>
    <s v="F"/>
    <s v="F00-F99"/>
    <n v="53"/>
    <x v="10"/>
  </r>
  <r>
    <x v="6"/>
    <s v="85+"/>
    <x v="1"/>
    <s v="F"/>
    <s v="G00-G99"/>
    <n v="54"/>
    <x v="3"/>
  </r>
  <r>
    <x v="6"/>
    <s v="85+"/>
    <x v="1"/>
    <s v="F"/>
    <s v="I00-I99"/>
    <n v="250"/>
    <x v="8"/>
  </r>
  <r>
    <x v="6"/>
    <s v="85+"/>
    <x v="1"/>
    <s v="F"/>
    <s v="J00-J99"/>
    <n v="60"/>
    <x v="4"/>
  </r>
  <r>
    <x v="6"/>
    <s v="85+"/>
    <x v="1"/>
    <s v="F"/>
    <s v="K00-K93"/>
    <n v="21"/>
    <x v="9"/>
  </r>
  <r>
    <x v="6"/>
    <s v="85+"/>
    <x v="1"/>
    <s v="F"/>
    <s v="L00-L99"/>
    <n v="5"/>
    <x v="5"/>
  </r>
  <r>
    <x v="6"/>
    <s v="85+"/>
    <x v="1"/>
    <s v="F"/>
    <s v="M00-M99"/>
    <n v="8"/>
    <x v="5"/>
  </r>
  <r>
    <x v="6"/>
    <s v="85+"/>
    <x v="1"/>
    <s v="F"/>
    <s v="N00-N99"/>
    <n v="42"/>
    <x v="11"/>
  </r>
  <r>
    <x v="6"/>
    <s v="85+"/>
    <x v="1"/>
    <s v="F"/>
    <s v="R00-R99"/>
    <n v="53"/>
    <x v="5"/>
  </r>
  <r>
    <x v="6"/>
    <s v="85+"/>
    <x v="1"/>
    <s v="F"/>
    <s v="V01-Y98"/>
    <n v="28"/>
    <x v="6"/>
  </r>
  <r>
    <x v="6"/>
    <s v="85+"/>
    <x v="1"/>
    <s v="M"/>
    <s v="A00-B99"/>
    <n v="11"/>
    <x v="0"/>
  </r>
  <r>
    <x v="6"/>
    <s v="85+"/>
    <x v="1"/>
    <s v="M"/>
    <s v="C00-D48"/>
    <n v="67"/>
    <x v="1"/>
  </r>
  <r>
    <x v="6"/>
    <s v="85+"/>
    <x v="1"/>
    <s v="M"/>
    <s v="D50-D89"/>
    <n v="1"/>
    <x v="5"/>
  </r>
  <r>
    <x v="6"/>
    <s v="85+"/>
    <x v="1"/>
    <s v="M"/>
    <s v="E00-E90"/>
    <n v="10"/>
    <x v="2"/>
  </r>
  <r>
    <x v="6"/>
    <s v="85+"/>
    <x v="1"/>
    <s v="M"/>
    <s v="F00-F99"/>
    <n v="15"/>
    <x v="10"/>
  </r>
  <r>
    <x v="6"/>
    <s v="85+"/>
    <x v="1"/>
    <s v="M"/>
    <s v="G00-G99"/>
    <n v="22"/>
    <x v="3"/>
  </r>
  <r>
    <x v="6"/>
    <s v="85+"/>
    <x v="1"/>
    <s v="M"/>
    <s v="I00-I99"/>
    <n v="121"/>
    <x v="8"/>
  </r>
  <r>
    <x v="6"/>
    <s v="85+"/>
    <x v="1"/>
    <s v="M"/>
    <s v="J00-J99"/>
    <n v="41"/>
    <x v="4"/>
  </r>
  <r>
    <x v="6"/>
    <s v="85+"/>
    <x v="1"/>
    <s v="M"/>
    <s v="K00-K93"/>
    <n v="13"/>
    <x v="9"/>
  </r>
  <r>
    <x v="6"/>
    <s v="85+"/>
    <x v="1"/>
    <s v="M"/>
    <s v="M00-M99"/>
    <n v="1"/>
    <x v="5"/>
  </r>
  <r>
    <x v="6"/>
    <s v="85+"/>
    <x v="1"/>
    <s v="M"/>
    <s v="N00-N99"/>
    <n v="17"/>
    <x v="11"/>
  </r>
  <r>
    <x v="6"/>
    <s v="85+"/>
    <x v="1"/>
    <s v="M"/>
    <s v="R00-R99"/>
    <n v="14"/>
    <x v="5"/>
  </r>
  <r>
    <x v="6"/>
    <s v="85+"/>
    <x v="1"/>
    <s v="M"/>
    <s v="V01-Y98"/>
    <n v="22"/>
    <x v="6"/>
  </r>
  <r>
    <x v="7"/>
    <s v="0-24"/>
    <x v="0"/>
    <s v="F"/>
    <s v="C00-D48"/>
    <n v="1"/>
    <x v="1"/>
  </r>
  <r>
    <x v="7"/>
    <s v="0-24"/>
    <x v="0"/>
    <s v="F"/>
    <s v="K00-K93"/>
    <n v="1"/>
    <x v="9"/>
  </r>
  <r>
    <x v="7"/>
    <s v="0-24"/>
    <x v="0"/>
    <s v="F"/>
    <s v="P00-P96"/>
    <n v="1"/>
    <x v="5"/>
  </r>
  <r>
    <x v="7"/>
    <s v="0-24"/>
    <x v="0"/>
    <s v="F"/>
    <s v="Q00-Q99"/>
    <n v="2"/>
    <x v="5"/>
  </r>
  <r>
    <x v="7"/>
    <s v="0-24"/>
    <x v="0"/>
    <s v="F"/>
    <s v="R00-R99"/>
    <n v="2"/>
    <x v="5"/>
  </r>
  <r>
    <x v="7"/>
    <s v="0-24"/>
    <x v="0"/>
    <s v="F"/>
    <s v="V01-Y98"/>
    <n v="5"/>
    <x v="6"/>
  </r>
  <r>
    <x v="7"/>
    <s v="0-24"/>
    <x v="0"/>
    <s v="M"/>
    <s v="A00-B99"/>
    <n v="1"/>
    <x v="0"/>
  </r>
  <r>
    <x v="7"/>
    <s v="0-24"/>
    <x v="0"/>
    <s v="M"/>
    <s v="C00-D48"/>
    <n v="2"/>
    <x v="1"/>
  </r>
  <r>
    <x v="7"/>
    <s v="0-24"/>
    <x v="0"/>
    <s v="M"/>
    <s v="E00-E90"/>
    <n v="1"/>
    <x v="2"/>
  </r>
  <r>
    <x v="7"/>
    <s v="0-24"/>
    <x v="0"/>
    <s v="M"/>
    <s v="G00-G99"/>
    <n v="1"/>
    <x v="3"/>
  </r>
  <r>
    <x v="7"/>
    <s v="0-24"/>
    <x v="0"/>
    <s v="M"/>
    <s v="I00-I99"/>
    <n v="1"/>
    <x v="8"/>
  </r>
  <r>
    <x v="7"/>
    <s v="0-24"/>
    <x v="0"/>
    <s v="M"/>
    <s v="M00-M99"/>
    <n v="1"/>
    <x v="5"/>
  </r>
  <r>
    <x v="7"/>
    <s v="0-24"/>
    <x v="0"/>
    <s v="M"/>
    <s v="P00-P96"/>
    <n v="4"/>
    <x v="5"/>
  </r>
  <r>
    <x v="7"/>
    <s v="0-24"/>
    <x v="0"/>
    <s v="M"/>
    <s v="Q00-Q99"/>
    <n v="3"/>
    <x v="5"/>
  </r>
  <r>
    <x v="7"/>
    <s v="0-24"/>
    <x v="0"/>
    <s v="M"/>
    <s v="R00-R99"/>
    <n v="2"/>
    <x v="5"/>
  </r>
  <r>
    <x v="7"/>
    <s v="0-24"/>
    <x v="0"/>
    <s v="M"/>
    <s v="V01-Y98"/>
    <n v="15"/>
    <x v="6"/>
  </r>
  <r>
    <x v="7"/>
    <s v="25-44"/>
    <x v="0"/>
    <s v="F"/>
    <s v="C00-D48"/>
    <n v="6"/>
    <x v="1"/>
  </r>
  <r>
    <x v="7"/>
    <s v="25-44"/>
    <x v="0"/>
    <s v="F"/>
    <s v="I00-I99"/>
    <n v="2"/>
    <x v="8"/>
  </r>
  <r>
    <x v="7"/>
    <s v="25-44"/>
    <x v="0"/>
    <s v="F"/>
    <s v="J00-J99"/>
    <n v="1"/>
    <x v="4"/>
  </r>
  <r>
    <x v="7"/>
    <s v="25-44"/>
    <x v="0"/>
    <s v="F"/>
    <s v="K00-K93"/>
    <n v="1"/>
    <x v="9"/>
  </r>
  <r>
    <x v="7"/>
    <s v="25-44"/>
    <x v="0"/>
    <s v="F"/>
    <s v="N00-N99"/>
    <n v="1"/>
    <x v="11"/>
  </r>
  <r>
    <x v="7"/>
    <s v="25-44"/>
    <x v="0"/>
    <s v="F"/>
    <s v="R00-R99"/>
    <n v="3"/>
    <x v="5"/>
  </r>
  <r>
    <x v="7"/>
    <s v="25-44"/>
    <x v="0"/>
    <s v="F"/>
    <s v="V01-Y98"/>
    <n v="10"/>
    <x v="6"/>
  </r>
  <r>
    <x v="7"/>
    <s v="25-44"/>
    <x v="0"/>
    <s v="M"/>
    <s v="A00-B99"/>
    <n v="1"/>
    <x v="0"/>
  </r>
  <r>
    <x v="7"/>
    <s v="25-44"/>
    <x v="0"/>
    <s v="M"/>
    <s v="C00-D48"/>
    <n v="6"/>
    <x v="1"/>
  </r>
  <r>
    <x v="7"/>
    <s v="25-44"/>
    <x v="0"/>
    <s v="M"/>
    <s v="E00-E90"/>
    <n v="2"/>
    <x v="2"/>
  </r>
  <r>
    <x v="7"/>
    <s v="25-44"/>
    <x v="0"/>
    <s v="M"/>
    <s v="F00-F99"/>
    <n v="1"/>
    <x v="10"/>
  </r>
  <r>
    <x v="7"/>
    <s v="25-44"/>
    <x v="0"/>
    <s v="M"/>
    <s v="G00-G99"/>
    <n v="3"/>
    <x v="3"/>
  </r>
  <r>
    <x v="7"/>
    <s v="25-44"/>
    <x v="0"/>
    <s v="M"/>
    <s v="I00-I99"/>
    <n v="5"/>
    <x v="8"/>
  </r>
  <r>
    <x v="7"/>
    <s v="25-44"/>
    <x v="0"/>
    <s v="M"/>
    <s v="J00-J99"/>
    <n v="2"/>
    <x v="4"/>
  </r>
  <r>
    <x v="7"/>
    <s v="25-44"/>
    <x v="0"/>
    <s v="M"/>
    <s v="K00-K93"/>
    <n v="4"/>
    <x v="9"/>
  </r>
  <r>
    <x v="7"/>
    <s v="25-44"/>
    <x v="0"/>
    <s v="M"/>
    <s v="M00-M99"/>
    <n v="1"/>
    <x v="5"/>
  </r>
  <r>
    <x v="7"/>
    <s v="25-44"/>
    <x v="0"/>
    <s v="M"/>
    <s v="R00-R99"/>
    <n v="1"/>
    <x v="5"/>
  </r>
  <r>
    <x v="7"/>
    <s v="25-44"/>
    <x v="0"/>
    <s v="M"/>
    <s v="V01-Y98"/>
    <n v="35"/>
    <x v="6"/>
  </r>
  <r>
    <x v="7"/>
    <s v="45-64"/>
    <x v="0"/>
    <s v="F"/>
    <s v="A00-B99"/>
    <n v="4"/>
    <x v="0"/>
  </r>
  <r>
    <x v="7"/>
    <s v="45-64"/>
    <x v="0"/>
    <s v="F"/>
    <s v="C00-D48"/>
    <n v="68"/>
    <x v="1"/>
  </r>
  <r>
    <x v="7"/>
    <s v="45-64"/>
    <x v="0"/>
    <s v="F"/>
    <s v="E00-E90"/>
    <n v="3"/>
    <x v="2"/>
  </r>
  <r>
    <x v="7"/>
    <s v="45-64"/>
    <x v="0"/>
    <s v="F"/>
    <s v="F00-F99"/>
    <n v="5"/>
    <x v="10"/>
  </r>
  <r>
    <x v="7"/>
    <s v="45-64"/>
    <x v="0"/>
    <s v="F"/>
    <s v="G00-G99"/>
    <n v="6"/>
    <x v="3"/>
  </r>
  <r>
    <x v="7"/>
    <s v="45-64"/>
    <x v="0"/>
    <s v="F"/>
    <s v="I00-I99"/>
    <n v="31"/>
    <x v="8"/>
  </r>
  <r>
    <x v="7"/>
    <s v="45-64"/>
    <x v="0"/>
    <s v="F"/>
    <s v="J00-J99"/>
    <n v="7"/>
    <x v="4"/>
  </r>
  <r>
    <x v="7"/>
    <s v="45-64"/>
    <x v="0"/>
    <s v="F"/>
    <s v="K00-K93"/>
    <n v="12"/>
    <x v="9"/>
  </r>
  <r>
    <x v="7"/>
    <s v="45-64"/>
    <x v="0"/>
    <s v="F"/>
    <s v="N00-N99"/>
    <n v="2"/>
    <x v="11"/>
  </r>
  <r>
    <x v="7"/>
    <s v="45-64"/>
    <x v="0"/>
    <s v="F"/>
    <s v="R00-R99"/>
    <n v="10"/>
    <x v="5"/>
  </r>
  <r>
    <x v="7"/>
    <s v="45-64"/>
    <x v="0"/>
    <s v="F"/>
    <s v="V01-Y98"/>
    <n v="11"/>
    <x v="6"/>
  </r>
  <r>
    <x v="7"/>
    <s v="45-64"/>
    <x v="0"/>
    <s v="M"/>
    <s v="A00-B99"/>
    <n v="5"/>
    <x v="0"/>
  </r>
  <r>
    <x v="7"/>
    <s v="45-64"/>
    <x v="0"/>
    <s v="M"/>
    <s v="C00-D48"/>
    <n v="108"/>
    <x v="1"/>
  </r>
  <r>
    <x v="7"/>
    <s v="45-64"/>
    <x v="0"/>
    <s v="M"/>
    <s v="D50-D89"/>
    <n v="1"/>
    <x v="5"/>
  </r>
  <r>
    <x v="7"/>
    <s v="45-64"/>
    <x v="0"/>
    <s v="M"/>
    <s v="E00-E90"/>
    <n v="4"/>
    <x v="2"/>
  </r>
  <r>
    <x v="7"/>
    <s v="45-64"/>
    <x v="0"/>
    <s v="M"/>
    <s v="F00-F99"/>
    <n v="12"/>
    <x v="10"/>
  </r>
  <r>
    <x v="7"/>
    <s v="45-64"/>
    <x v="0"/>
    <s v="M"/>
    <s v="G00-G99"/>
    <n v="5"/>
    <x v="3"/>
  </r>
  <r>
    <x v="7"/>
    <s v="45-64"/>
    <x v="0"/>
    <s v="M"/>
    <s v="I00-I99"/>
    <n v="61"/>
    <x v="8"/>
  </r>
  <r>
    <x v="7"/>
    <s v="45-64"/>
    <x v="0"/>
    <s v="M"/>
    <s v="J00-J99"/>
    <n v="21"/>
    <x v="4"/>
  </r>
  <r>
    <x v="7"/>
    <s v="45-64"/>
    <x v="0"/>
    <s v="M"/>
    <s v="K00-K93"/>
    <n v="18"/>
    <x v="9"/>
  </r>
  <r>
    <x v="7"/>
    <s v="45-64"/>
    <x v="0"/>
    <s v="M"/>
    <s v="N00-N99"/>
    <n v="3"/>
    <x v="11"/>
  </r>
  <r>
    <x v="7"/>
    <s v="45-64"/>
    <x v="0"/>
    <s v="M"/>
    <s v="Q00-Q99"/>
    <n v="1"/>
    <x v="5"/>
  </r>
  <r>
    <x v="7"/>
    <s v="45-64"/>
    <x v="0"/>
    <s v="M"/>
    <s v="R00-R99"/>
    <n v="22"/>
    <x v="5"/>
  </r>
  <r>
    <x v="7"/>
    <s v="45-64"/>
    <x v="0"/>
    <s v="M"/>
    <s v="V01-Y98"/>
    <n v="33"/>
    <x v="6"/>
  </r>
  <r>
    <x v="7"/>
    <s v="65-74"/>
    <x v="1"/>
    <s v="F"/>
    <s v="A00-B99"/>
    <n v="8"/>
    <x v="0"/>
  </r>
  <r>
    <x v="7"/>
    <s v="65-74"/>
    <x v="1"/>
    <s v="F"/>
    <s v="C00-D48"/>
    <n v="90"/>
    <x v="1"/>
  </r>
  <r>
    <x v="7"/>
    <s v="65-74"/>
    <x v="1"/>
    <s v="F"/>
    <s v="D50-D89"/>
    <n v="1"/>
    <x v="5"/>
  </r>
  <r>
    <x v="7"/>
    <s v="65-74"/>
    <x v="1"/>
    <s v="F"/>
    <s v="E00-E90"/>
    <n v="4"/>
    <x v="2"/>
  </r>
  <r>
    <x v="7"/>
    <s v="65-74"/>
    <x v="1"/>
    <s v="F"/>
    <s v="F00-F99"/>
    <n v="4"/>
    <x v="10"/>
  </r>
  <r>
    <x v="7"/>
    <s v="65-74"/>
    <x v="1"/>
    <s v="F"/>
    <s v="G00-G99"/>
    <n v="11"/>
    <x v="3"/>
  </r>
  <r>
    <x v="7"/>
    <s v="65-74"/>
    <x v="1"/>
    <s v="F"/>
    <s v="I00-I99"/>
    <n v="35"/>
    <x v="8"/>
  </r>
  <r>
    <x v="7"/>
    <s v="65-74"/>
    <x v="1"/>
    <s v="F"/>
    <s v="J00-J99"/>
    <n v="17"/>
    <x v="4"/>
  </r>
  <r>
    <x v="7"/>
    <s v="65-74"/>
    <x v="1"/>
    <s v="F"/>
    <s v="K00-K93"/>
    <n v="13"/>
    <x v="9"/>
  </r>
  <r>
    <x v="7"/>
    <s v="65-74"/>
    <x v="1"/>
    <s v="F"/>
    <s v="M00-M99"/>
    <n v="2"/>
    <x v="5"/>
  </r>
  <r>
    <x v="7"/>
    <s v="65-74"/>
    <x v="1"/>
    <s v="F"/>
    <s v="N00-N99"/>
    <n v="2"/>
    <x v="11"/>
  </r>
  <r>
    <x v="7"/>
    <s v="65-74"/>
    <x v="1"/>
    <s v="F"/>
    <s v="R00-R99"/>
    <n v="9"/>
    <x v="5"/>
  </r>
  <r>
    <x v="7"/>
    <s v="65-74"/>
    <x v="1"/>
    <s v="F"/>
    <s v="V01-Y98"/>
    <n v="11"/>
    <x v="6"/>
  </r>
  <r>
    <x v="7"/>
    <s v="65-74"/>
    <x v="1"/>
    <s v="M"/>
    <s v="A00-B99"/>
    <n v="10"/>
    <x v="0"/>
  </r>
  <r>
    <x v="7"/>
    <s v="65-74"/>
    <x v="1"/>
    <s v="M"/>
    <s v="C00-D48"/>
    <n v="123"/>
    <x v="1"/>
  </r>
  <r>
    <x v="7"/>
    <s v="65-74"/>
    <x v="1"/>
    <s v="M"/>
    <s v="E00-E90"/>
    <n v="9"/>
    <x v="2"/>
  </r>
  <r>
    <x v="7"/>
    <s v="65-74"/>
    <x v="1"/>
    <s v="M"/>
    <s v="F00-F99"/>
    <n v="4"/>
    <x v="10"/>
  </r>
  <r>
    <x v="7"/>
    <s v="65-74"/>
    <x v="1"/>
    <s v="M"/>
    <s v="G00-G99"/>
    <n v="16"/>
    <x v="3"/>
  </r>
  <r>
    <x v="7"/>
    <s v="65-74"/>
    <x v="1"/>
    <s v="M"/>
    <s v="I00-I99"/>
    <n v="66"/>
    <x v="8"/>
  </r>
  <r>
    <x v="7"/>
    <s v="65-74"/>
    <x v="1"/>
    <s v="M"/>
    <s v="J00-J99"/>
    <n v="25"/>
    <x v="4"/>
  </r>
  <r>
    <x v="7"/>
    <s v="65-74"/>
    <x v="1"/>
    <s v="M"/>
    <s v="K00-K93"/>
    <n v="12"/>
    <x v="9"/>
  </r>
  <r>
    <x v="7"/>
    <s v="65-74"/>
    <x v="1"/>
    <s v="M"/>
    <s v="L00-L99"/>
    <n v="1"/>
    <x v="5"/>
  </r>
  <r>
    <x v="7"/>
    <s v="65-74"/>
    <x v="1"/>
    <s v="M"/>
    <s v="M00-M99"/>
    <n v="1"/>
    <x v="5"/>
  </r>
  <r>
    <x v="7"/>
    <s v="65-74"/>
    <x v="1"/>
    <s v="M"/>
    <s v="N00-N99"/>
    <n v="8"/>
    <x v="11"/>
  </r>
  <r>
    <x v="7"/>
    <s v="65-74"/>
    <x v="1"/>
    <s v="M"/>
    <s v="R00-R99"/>
    <n v="17"/>
    <x v="5"/>
  </r>
  <r>
    <x v="7"/>
    <s v="65-74"/>
    <x v="1"/>
    <s v="M"/>
    <s v="V01-Y98"/>
    <n v="20"/>
    <x v="6"/>
  </r>
  <r>
    <x v="7"/>
    <s v="75-84"/>
    <x v="1"/>
    <s v="F"/>
    <s v="A00-B99"/>
    <n v="11"/>
    <x v="0"/>
  </r>
  <r>
    <x v="7"/>
    <s v="75-84"/>
    <x v="1"/>
    <s v="F"/>
    <s v="C00-D48"/>
    <n v="93"/>
    <x v="1"/>
  </r>
  <r>
    <x v="7"/>
    <s v="75-84"/>
    <x v="1"/>
    <s v="F"/>
    <s v="E00-E90"/>
    <n v="11"/>
    <x v="2"/>
  </r>
  <r>
    <x v="7"/>
    <s v="75-84"/>
    <x v="1"/>
    <s v="F"/>
    <s v="F00-F99"/>
    <n v="12"/>
    <x v="10"/>
  </r>
  <r>
    <x v="7"/>
    <s v="75-84"/>
    <x v="1"/>
    <s v="F"/>
    <s v="G00-G99"/>
    <n v="24"/>
    <x v="3"/>
  </r>
  <r>
    <x v="7"/>
    <s v="75-84"/>
    <x v="1"/>
    <s v="F"/>
    <s v="I00-I99"/>
    <n v="101"/>
    <x v="8"/>
  </r>
  <r>
    <x v="7"/>
    <s v="75-84"/>
    <x v="1"/>
    <s v="F"/>
    <s v="J00-J99"/>
    <n v="34"/>
    <x v="4"/>
  </r>
  <r>
    <x v="7"/>
    <s v="75-84"/>
    <x v="1"/>
    <s v="F"/>
    <s v="K00-K93"/>
    <n v="18"/>
    <x v="9"/>
  </r>
  <r>
    <x v="7"/>
    <s v="75-84"/>
    <x v="1"/>
    <s v="F"/>
    <s v="L00-L99"/>
    <n v="3"/>
    <x v="5"/>
  </r>
  <r>
    <x v="7"/>
    <s v="75-84"/>
    <x v="1"/>
    <s v="F"/>
    <s v="M00-M99"/>
    <n v="1"/>
    <x v="5"/>
  </r>
  <r>
    <x v="7"/>
    <s v="75-84"/>
    <x v="1"/>
    <s v="F"/>
    <s v="N00-N99"/>
    <n v="21"/>
    <x v="11"/>
  </r>
  <r>
    <x v="7"/>
    <s v="75-84"/>
    <x v="1"/>
    <s v="F"/>
    <s v="R00-R99"/>
    <n v="25"/>
    <x v="5"/>
  </r>
  <r>
    <x v="7"/>
    <s v="75-84"/>
    <x v="1"/>
    <s v="F"/>
    <s v="V01-Y98"/>
    <n v="11"/>
    <x v="6"/>
  </r>
  <r>
    <x v="7"/>
    <s v="75-84"/>
    <x v="1"/>
    <s v="M"/>
    <s v="A00-B99"/>
    <n v="17"/>
    <x v="0"/>
  </r>
  <r>
    <x v="7"/>
    <s v="75-84"/>
    <x v="1"/>
    <s v="M"/>
    <s v="C00-D48"/>
    <n v="115"/>
    <x v="1"/>
  </r>
  <r>
    <x v="7"/>
    <s v="75-84"/>
    <x v="1"/>
    <s v="M"/>
    <s v="D50-D89"/>
    <n v="3"/>
    <x v="5"/>
  </r>
  <r>
    <x v="7"/>
    <s v="75-84"/>
    <x v="1"/>
    <s v="M"/>
    <s v="E00-E90"/>
    <n v="11"/>
    <x v="2"/>
  </r>
  <r>
    <x v="7"/>
    <s v="75-84"/>
    <x v="1"/>
    <s v="M"/>
    <s v="F00-F99"/>
    <n v="8"/>
    <x v="10"/>
  </r>
  <r>
    <x v="7"/>
    <s v="75-84"/>
    <x v="1"/>
    <s v="M"/>
    <s v="G00-G99"/>
    <n v="25"/>
    <x v="3"/>
  </r>
  <r>
    <x v="7"/>
    <s v="75-84"/>
    <x v="1"/>
    <s v="M"/>
    <s v="I00-I99"/>
    <n v="122"/>
    <x v="8"/>
  </r>
  <r>
    <x v="7"/>
    <s v="75-84"/>
    <x v="1"/>
    <s v="M"/>
    <s v="J00-J99"/>
    <n v="41"/>
    <x v="4"/>
  </r>
  <r>
    <x v="7"/>
    <s v="75-84"/>
    <x v="1"/>
    <s v="M"/>
    <s v="K00-K93"/>
    <n v="13"/>
    <x v="9"/>
  </r>
  <r>
    <x v="7"/>
    <s v="75-84"/>
    <x v="1"/>
    <s v="M"/>
    <s v="L00-L99"/>
    <n v="1"/>
    <x v="5"/>
  </r>
  <r>
    <x v="7"/>
    <s v="75-84"/>
    <x v="1"/>
    <s v="M"/>
    <s v="M00-M99"/>
    <n v="3"/>
    <x v="5"/>
  </r>
  <r>
    <x v="7"/>
    <s v="75-84"/>
    <x v="1"/>
    <s v="M"/>
    <s v="N00-N99"/>
    <n v="5"/>
    <x v="11"/>
  </r>
  <r>
    <x v="7"/>
    <s v="75-84"/>
    <x v="1"/>
    <s v="M"/>
    <s v="R00-R99"/>
    <n v="21"/>
    <x v="5"/>
  </r>
  <r>
    <x v="7"/>
    <s v="75-84"/>
    <x v="1"/>
    <s v="M"/>
    <s v="V01-Y98"/>
    <n v="25"/>
    <x v="6"/>
  </r>
  <r>
    <x v="7"/>
    <s v="85+"/>
    <x v="1"/>
    <s v="F"/>
    <s v="A00-B99"/>
    <n v="19"/>
    <x v="0"/>
  </r>
  <r>
    <x v="7"/>
    <s v="85+"/>
    <x v="1"/>
    <s v="F"/>
    <s v="C00-D48"/>
    <n v="105"/>
    <x v="1"/>
  </r>
  <r>
    <x v="7"/>
    <s v="85+"/>
    <x v="1"/>
    <s v="F"/>
    <s v="D50-D89"/>
    <n v="3"/>
    <x v="5"/>
  </r>
  <r>
    <x v="7"/>
    <s v="85+"/>
    <x v="1"/>
    <s v="F"/>
    <s v="E00-E90"/>
    <n v="42"/>
    <x v="2"/>
  </r>
  <r>
    <x v="7"/>
    <s v="85+"/>
    <x v="1"/>
    <s v="F"/>
    <s v="F00-F99"/>
    <n v="26"/>
    <x v="10"/>
  </r>
  <r>
    <x v="7"/>
    <s v="85+"/>
    <x v="1"/>
    <s v="F"/>
    <s v="G00-G99"/>
    <n v="53"/>
    <x v="3"/>
  </r>
  <r>
    <x v="7"/>
    <s v="85+"/>
    <x v="1"/>
    <s v="F"/>
    <s v="I00-I99"/>
    <n v="269"/>
    <x v="8"/>
  </r>
  <r>
    <x v="7"/>
    <s v="85+"/>
    <x v="1"/>
    <s v="F"/>
    <s v="J00-J99"/>
    <n v="59"/>
    <x v="4"/>
  </r>
  <r>
    <x v="7"/>
    <s v="85+"/>
    <x v="1"/>
    <s v="F"/>
    <s v="K00-K93"/>
    <n v="28"/>
    <x v="9"/>
  </r>
  <r>
    <x v="7"/>
    <s v="85+"/>
    <x v="1"/>
    <s v="F"/>
    <s v="L00-L99"/>
    <n v="3"/>
    <x v="5"/>
  </r>
  <r>
    <x v="7"/>
    <s v="85+"/>
    <x v="1"/>
    <s v="F"/>
    <s v="M00-M99"/>
    <n v="5"/>
    <x v="5"/>
  </r>
  <r>
    <x v="7"/>
    <s v="85+"/>
    <x v="1"/>
    <s v="F"/>
    <s v="N00-N99"/>
    <n v="43"/>
    <x v="11"/>
  </r>
  <r>
    <x v="7"/>
    <s v="85+"/>
    <x v="1"/>
    <s v="F"/>
    <s v="Q00-Q99"/>
    <n v="1"/>
    <x v="5"/>
  </r>
  <r>
    <x v="7"/>
    <s v="85+"/>
    <x v="1"/>
    <s v="F"/>
    <s v="R00-R99"/>
    <n v="75"/>
    <x v="5"/>
  </r>
  <r>
    <x v="7"/>
    <s v="85+"/>
    <x v="1"/>
    <s v="F"/>
    <s v="V01-Y98"/>
    <n v="43"/>
    <x v="6"/>
  </r>
  <r>
    <x v="7"/>
    <s v="85+"/>
    <x v="1"/>
    <s v="M"/>
    <s v="A00-B99"/>
    <n v="16"/>
    <x v="0"/>
  </r>
  <r>
    <x v="7"/>
    <s v="85+"/>
    <x v="1"/>
    <s v="M"/>
    <s v="C00-D48"/>
    <n v="83"/>
    <x v="1"/>
  </r>
  <r>
    <x v="7"/>
    <s v="85+"/>
    <x v="1"/>
    <s v="M"/>
    <s v="D50-D89"/>
    <n v="1"/>
    <x v="5"/>
  </r>
  <r>
    <x v="7"/>
    <s v="85+"/>
    <x v="1"/>
    <s v="M"/>
    <s v="E00-E90"/>
    <n v="17"/>
    <x v="2"/>
  </r>
  <r>
    <x v="7"/>
    <s v="85+"/>
    <x v="1"/>
    <s v="M"/>
    <s v="F00-F99"/>
    <n v="13"/>
    <x v="10"/>
  </r>
  <r>
    <x v="7"/>
    <s v="85+"/>
    <x v="1"/>
    <s v="M"/>
    <s v="G00-G99"/>
    <n v="13"/>
    <x v="3"/>
  </r>
  <r>
    <x v="7"/>
    <s v="85+"/>
    <x v="1"/>
    <s v="M"/>
    <s v="I00-I99"/>
    <n v="127"/>
    <x v="8"/>
  </r>
  <r>
    <x v="7"/>
    <s v="85+"/>
    <x v="1"/>
    <s v="M"/>
    <s v="J00-J99"/>
    <n v="49"/>
    <x v="4"/>
  </r>
  <r>
    <x v="7"/>
    <s v="85+"/>
    <x v="1"/>
    <s v="M"/>
    <s v="K00-K93"/>
    <n v="10"/>
    <x v="9"/>
  </r>
  <r>
    <x v="7"/>
    <s v="85+"/>
    <x v="1"/>
    <s v="M"/>
    <s v="L00-L99"/>
    <n v="3"/>
    <x v="5"/>
  </r>
  <r>
    <x v="7"/>
    <s v="85+"/>
    <x v="1"/>
    <s v="M"/>
    <s v="M00-M99"/>
    <n v="4"/>
    <x v="5"/>
  </r>
  <r>
    <x v="7"/>
    <s v="85+"/>
    <x v="1"/>
    <s v="M"/>
    <s v="N00-N99"/>
    <n v="17"/>
    <x v="11"/>
  </r>
  <r>
    <x v="7"/>
    <s v="85+"/>
    <x v="1"/>
    <s v="M"/>
    <s v="R00-R99"/>
    <n v="23"/>
    <x v="5"/>
  </r>
  <r>
    <x v="7"/>
    <s v="85+"/>
    <x v="1"/>
    <s v="M"/>
    <s v="V01-Y98"/>
    <n v="22"/>
    <x v="6"/>
  </r>
  <r>
    <x v="8"/>
    <s v="0-24"/>
    <x v="0"/>
    <s v="F"/>
    <s v="I00-I99"/>
    <n v="1"/>
    <x v="8"/>
  </r>
  <r>
    <x v="8"/>
    <s v="0-24"/>
    <x v="0"/>
    <s v="F"/>
    <s v="Q00-Q99"/>
    <n v="1"/>
    <x v="5"/>
  </r>
  <r>
    <x v="8"/>
    <s v="0-24"/>
    <x v="0"/>
    <s v="F"/>
    <s v="R00-R99"/>
    <n v="2"/>
    <x v="5"/>
  </r>
  <r>
    <x v="8"/>
    <s v="0-24"/>
    <x v="0"/>
    <s v="F"/>
    <s v="V01-Y98"/>
    <n v="2"/>
    <x v="6"/>
  </r>
  <r>
    <x v="8"/>
    <s v="0-24"/>
    <x v="0"/>
    <s v="M"/>
    <s v="C00-D48"/>
    <n v="2"/>
    <x v="1"/>
  </r>
  <r>
    <x v="8"/>
    <s v="0-24"/>
    <x v="0"/>
    <s v="M"/>
    <s v="G00-G99"/>
    <n v="1"/>
    <x v="3"/>
  </r>
  <r>
    <x v="8"/>
    <s v="0-24"/>
    <x v="0"/>
    <s v="M"/>
    <s v="I00-I99"/>
    <n v="2"/>
    <x v="8"/>
  </r>
  <r>
    <x v="8"/>
    <s v="0-24"/>
    <x v="0"/>
    <s v="M"/>
    <s v="P00-P96"/>
    <n v="2"/>
    <x v="5"/>
  </r>
  <r>
    <x v="8"/>
    <s v="0-24"/>
    <x v="0"/>
    <s v="M"/>
    <s v="R00-R99"/>
    <n v="9"/>
    <x v="5"/>
  </r>
  <r>
    <x v="8"/>
    <s v="0-24"/>
    <x v="0"/>
    <s v="M"/>
    <s v="V01-Y98"/>
    <n v="8"/>
    <x v="6"/>
  </r>
  <r>
    <x v="8"/>
    <s v="25-44"/>
    <x v="0"/>
    <s v="F"/>
    <s v="A00-B99"/>
    <n v="1"/>
    <x v="0"/>
  </r>
  <r>
    <x v="8"/>
    <s v="25-44"/>
    <x v="0"/>
    <s v="F"/>
    <s v="C00-D48"/>
    <n v="7"/>
    <x v="1"/>
  </r>
  <r>
    <x v="8"/>
    <s v="25-44"/>
    <x v="0"/>
    <s v="F"/>
    <s v="I00-I99"/>
    <n v="4"/>
    <x v="8"/>
  </r>
  <r>
    <x v="8"/>
    <s v="25-44"/>
    <x v="0"/>
    <s v="F"/>
    <s v="J00-J99"/>
    <n v="1"/>
    <x v="4"/>
  </r>
  <r>
    <x v="8"/>
    <s v="25-44"/>
    <x v="0"/>
    <s v="F"/>
    <s v="K00-K93"/>
    <n v="2"/>
    <x v="9"/>
  </r>
  <r>
    <x v="8"/>
    <s v="25-44"/>
    <x v="0"/>
    <s v="F"/>
    <s v="R00-R99"/>
    <n v="1"/>
    <x v="5"/>
  </r>
  <r>
    <x v="8"/>
    <s v="25-44"/>
    <x v="0"/>
    <s v="F"/>
    <s v="V01-Y98"/>
    <n v="4"/>
    <x v="6"/>
  </r>
  <r>
    <x v="8"/>
    <s v="25-44"/>
    <x v="0"/>
    <s v="M"/>
    <s v="C00-D48"/>
    <n v="8"/>
    <x v="1"/>
  </r>
  <r>
    <x v="8"/>
    <s v="25-44"/>
    <x v="0"/>
    <s v="M"/>
    <s v="E00-E90"/>
    <n v="1"/>
    <x v="2"/>
  </r>
  <r>
    <x v="8"/>
    <s v="25-44"/>
    <x v="0"/>
    <s v="M"/>
    <s v="F00-F99"/>
    <n v="1"/>
    <x v="10"/>
  </r>
  <r>
    <x v="8"/>
    <s v="25-44"/>
    <x v="0"/>
    <s v="M"/>
    <s v="I00-I99"/>
    <n v="3"/>
    <x v="8"/>
  </r>
  <r>
    <x v="8"/>
    <s v="25-44"/>
    <x v="0"/>
    <s v="M"/>
    <s v="J00-J99"/>
    <n v="1"/>
    <x v="4"/>
  </r>
  <r>
    <x v="8"/>
    <s v="25-44"/>
    <x v="0"/>
    <s v="M"/>
    <s v="K00-K93"/>
    <n v="1"/>
    <x v="9"/>
  </r>
  <r>
    <x v="8"/>
    <s v="25-44"/>
    <x v="0"/>
    <s v="M"/>
    <s v="M00-M99"/>
    <n v="1"/>
    <x v="5"/>
  </r>
  <r>
    <x v="8"/>
    <s v="25-44"/>
    <x v="0"/>
    <s v="M"/>
    <s v="N00-N99"/>
    <n v="1"/>
    <x v="11"/>
  </r>
  <r>
    <x v="8"/>
    <s v="25-44"/>
    <x v="0"/>
    <s v="M"/>
    <s v="R00-R99"/>
    <n v="2"/>
    <x v="5"/>
  </r>
  <r>
    <x v="8"/>
    <s v="25-44"/>
    <x v="0"/>
    <s v="M"/>
    <s v="V01-Y98"/>
    <n v="23"/>
    <x v="6"/>
  </r>
  <r>
    <x v="8"/>
    <s v="45-64"/>
    <x v="0"/>
    <s v="F"/>
    <s v="A00-B99"/>
    <n v="1"/>
    <x v="0"/>
  </r>
  <r>
    <x v="8"/>
    <s v="45-64"/>
    <x v="0"/>
    <s v="F"/>
    <s v="C00-D48"/>
    <n v="69"/>
    <x v="1"/>
  </r>
  <r>
    <x v="8"/>
    <s v="45-64"/>
    <x v="0"/>
    <s v="F"/>
    <s v="D50-D89"/>
    <n v="1"/>
    <x v="5"/>
  </r>
  <r>
    <x v="8"/>
    <s v="45-64"/>
    <x v="0"/>
    <s v="F"/>
    <s v="E00-E90"/>
    <n v="5"/>
    <x v="2"/>
  </r>
  <r>
    <x v="8"/>
    <s v="45-64"/>
    <x v="0"/>
    <s v="F"/>
    <s v="F00-F99"/>
    <n v="2"/>
    <x v="10"/>
  </r>
  <r>
    <x v="8"/>
    <s v="45-64"/>
    <x v="0"/>
    <s v="F"/>
    <s v="G00-G99"/>
    <n v="3"/>
    <x v="3"/>
  </r>
  <r>
    <x v="8"/>
    <s v="45-64"/>
    <x v="0"/>
    <s v="F"/>
    <s v="I00-I99"/>
    <n v="23"/>
    <x v="8"/>
  </r>
  <r>
    <x v="8"/>
    <s v="45-64"/>
    <x v="0"/>
    <s v="F"/>
    <s v="J00-J99"/>
    <n v="13"/>
    <x v="4"/>
  </r>
  <r>
    <x v="8"/>
    <s v="45-64"/>
    <x v="0"/>
    <s v="F"/>
    <s v="K00-K93"/>
    <n v="8"/>
    <x v="9"/>
  </r>
  <r>
    <x v="8"/>
    <s v="45-64"/>
    <x v="0"/>
    <s v="F"/>
    <s v="N00-N99"/>
    <n v="2"/>
    <x v="11"/>
  </r>
  <r>
    <x v="8"/>
    <s v="45-64"/>
    <x v="0"/>
    <s v="F"/>
    <s v="Q00-Q99"/>
    <n v="1"/>
    <x v="5"/>
  </r>
  <r>
    <x v="8"/>
    <s v="45-64"/>
    <x v="0"/>
    <s v="F"/>
    <s v="R00-R99"/>
    <n v="5"/>
    <x v="5"/>
  </r>
  <r>
    <x v="8"/>
    <s v="45-64"/>
    <x v="0"/>
    <s v="F"/>
    <s v="V01-Y98"/>
    <n v="23"/>
    <x v="6"/>
  </r>
  <r>
    <x v="8"/>
    <s v="45-64"/>
    <x v="0"/>
    <s v="M"/>
    <s v="A00-B99"/>
    <n v="4"/>
    <x v="0"/>
  </r>
  <r>
    <x v="8"/>
    <s v="45-64"/>
    <x v="0"/>
    <s v="M"/>
    <s v="C00-D48"/>
    <n v="98"/>
    <x v="1"/>
  </r>
  <r>
    <x v="8"/>
    <s v="45-64"/>
    <x v="0"/>
    <s v="M"/>
    <s v="E00-E90"/>
    <n v="7"/>
    <x v="2"/>
  </r>
  <r>
    <x v="8"/>
    <s v="45-64"/>
    <x v="0"/>
    <s v="M"/>
    <s v="F00-F99"/>
    <n v="11"/>
    <x v="10"/>
  </r>
  <r>
    <x v="8"/>
    <s v="45-64"/>
    <x v="0"/>
    <s v="M"/>
    <s v="G00-G99"/>
    <n v="8"/>
    <x v="3"/>
  </r>
  <r>
    <x v="8"/>
    <s v="45-64"/>
    <x v="0"/>
    <s v="M"/>
    <s v="I00-I99"/>
    <n v="59"/>
    <x v="8"/>
  </r>
  <r>
    <x v="8"/>
    <s v="45-64"/>
    <x v="0"/>
    <s v="M"/>
    <s v="J00-J99"/>
    <n v="20"/>
    <x v="4"/>
  </r>
  <r>
    <x v="8"/>
    <s v="45-64"/>
    <x v="0"/>
    <s v="M"/>
    <s v="K00-K93"/>
    <n v="35"/>
    <x v="9"/>
  </r>
  <r>
    <x v="8"/>
    <s v="45-64"/>
    <x v="0"/>
    <s v="M"/>
    <s v="N00-N99"/>
    <n v="2"/>
    <x v="11"/>
  </r>
  <r>
    <x v="8"/>
    <s v="45-64"/>
    <x v="0"/>
    <s v="M"/>
    <s v="R00-R99"/>
    <n v="18"/>
    <x v="5"/>
  </r>
  <r>
    <x v="8"/>
    <s v="45-64"/>
    <x v="0"/>
    <s v="M"/>
    <s v="V01-Y98"/>
    <n v="38"/>
    <x v="6"/>
  </r>
  <r>
    <x v="8"/>
    <s v="65-74"/>
    <x v="1"/>
    <s v="F"/>
    <s v="A00-B99"/>
    <n v="3"/>
    <x v="0"/>
  </r>
  <r>
    <x v="8"/>
    <s v="65-74"/>
    <x v="1"/>
    <s v="F"/>
    <s v="C00-D48"/>
    <n v="92"/>
    <x v="1"/>
  </r>
  <r>
    <x v="8"/>
    <s v="65-74"/>
    <x v="1"/>
    <s v="F"/>
    <s v="D50-D89"/>
    <n v="2"/>
    <x v="5"/>
  </r>
  <r>
    <x v="8"/>
    <s v="65-74"/>
    <x v="1"/>
    <s v="F"/>
    <s v="E00-E90"/>
    <n v="6"/>
    <x v="2"/>
  </r>
  <r>
    <x v="8"/>
    <s v="65-74"/>
    <x v="1"/>
    <s v="F"/>
    <s v="F00-F99"/>
    <n v="4"/>
    <x v="10"/>
  </r>
  <r>
    <x v="8"/>
    <s v="65-74"/>
    <x v="1"/>
    <s v="F"/>
    <s v="G00-G99"/>
    <n v="14"/>
    <x v="3"/>
  </r>
  <r>
    <x v="8"/>
    <s v="65-74"/>
    <x v="1"/>
    <s v="F"/>
    <s v="I00-I99"/>
    <n v="45"/>
    <x v="8"/>
  </r>
  <r>
    <x v="8"/>
    <s v="65-74"/>
    <x v="1"/>
    <s v="F"/>
    <s v="J00-J99"/>
    <n v="23"/>
    <x v="4"/>
  </r>
  <r>
    <x v="8"/>
    <s v="65-74"/>
    <x v="1"/>
    <s v="F"/>
    <s v="K00-K93"/>
    <n v="11"/>
    <x v="9"/>
  </r>
  <r>
    <x v="8"/>
    <s v="65-74"/>
    <x v="1"/>
    <s v="F"/>
    <s v="L00-L99"/>
    <n v="1"/>
    <x v="5"/>
  </r>
  <r>
    <x v="8"/>
    <s v="65-74"/>
    <x v="1"/>
    <s v="F"/>
    <s v="N00-N99"/>
    <n v="5"/>
    <x v="11"/>
  </r>
  <r>
    <x v="8"/>
    <s v="65-74"/>
    <x v="1"/>
    <s v="F"/>
    <s v="R00-R99"/>
    <n v="11"/>
    <x v="5"/>
  </r>
  <r>
    <x v="8"/>
    <s v="65-74"/>
    <x v="1"/>
    <s v="F"/>
    <s v="V01-Y98"/>
    <n v="14"/>
    <x v="6"/>
  </r>
  <r>
    <x v="8"/>
    <s v="65-74"/>
    <x v="1"/>
    <s v="M"/>
    <s v="A00-B99"/>
    <n v="6"/>
    <x v="0"/>
  </r>
  <r>
    <x v="8"/>
    <s v="65-74"/>
    <x v="1"/>
    <s v="M"/>
    <s v="C00-D48"/>
    <n v="99"/>
    <x v="1"/>
  </r>
  <r>
    <x v="8"/>
    <s v="65-74"/>
    <x v="1"/>
    <s v="M"/>
    <s v="D50-D89"/>
    <n v="1"/>
    <x v="5"/>
  </r>
  <r>
    <x v="8"/>
    <s v="65-74"/>
    <x v="1"/>
    <s v="M"/>
    <s v="E00-E90"/>
    <n v="9"/>
    <x v="2"/>
  </r>
  <r>
    <x v="8"/>
    <s v="65-74"/>
    <x v="1"/>
    <s v="M"/>
    <s v="F00-F99"/>
    <n v="3"/>
    <x v="10"/>
  </r>
  <r>
    <x v="8"/>
    <s v="65-74"/>
    <x v="1"/>
    <s v="M"/>
    <s v="G00-G99"/>
    <n v="5"/>
    <x v="3"/>
  </r>
  <r>
    <x v="8"/>
    <s v="65-74"/>
    <x v="1"/>
    <s v="M"/>
    <s v="I00-I99"/>
    <n v="71"/>
    <x v="8"/>
  </r>
  <r>
    <x v="8"/>
    <s v="65-74"/>
    <x v="1"/>
    <s v="M"/>
    <s v="J00-J99"/>
    <n v="37"/>
    <x v="4"/>
  </r>
  <r>
    <x v="8"/>
    <s v="65-74"/>
    <x v="1"/>
    <s v="M"/>
    <s v="K00-K93"/>
    <n v="16"/>
    <x v="9"/>
  </r>
  <r>
    <x v="8"/>
    <s v="65-74"/>
    <x v="1"/>
    <s v="M"/>
    <s v="M00-M99"/>
    <n v="1"/>
    <x v="5"/>
  </r>
  <r>
    <x v="8"/>
    <s v="65-74"/>
    <x v="1"/>
    <s v="M"/>
    <s v="N00-N99"/>
    <n v="2"/>
    <x v="11"/>
  </r>
  <r>
    <x v="8"/>
    <s v="65-74"/>
    <x v="1"/>
    <s v="M"/>
    <s v="R00-R99"/>
    <n v="17"/>
    <x v="5"/>
  </r>
  <r>
    <x v="8"/>
    <s v="65-74"/>
    <x v="1"/>
    <s v="M"/>
    <s v="V01-Y98"/>
    <n v="18"/>
    <x v="6"/>
  </r>
  <r>
    <x v="8"/>
    <s v="75-84"/>
    <x v="1"/>
    <s v="F"/>
    <s v="A00-B99"/>
    <n v="9"/>
    <x v="0"/>
  </r>
  <r>
    <x v="8"/>
    <s v="75-84"/>
    <x v="1"/>
    <s v="F"/>
    <s v="C00-D48"/>
    <n v="105"/>
    <x v="1"/>
  </r>
  <r>
    <x v="8"/>
    <s v="75-84"/>
    <x v="1"/>
    <s v="F"/>
    <s v="D50-D89"/>
    <n v="2"/>
    <x v="5"/>
  </r>
  <r>
    <x v="8"/>
    <s v="75-84"/>
    <x v="1"/>
    <s v="F"/>
    <s v="E00-E90"/>
    <n v="15"/>
    <x v="2"/>
  </r>
  <r>
    <x v="8"/>
    <s v="75-84"/>
    <x v="1"/>
    <s v="F"/>
    <s v="F00-F99"/>
    <n v="16"/>
    <x v="10"/>
  </r>
  <r>
    <x v="8"/>
    <s v="75-84"/>
    <x v="1"/>
    <s v="F"/>
    <s v="G00-G99"/>
    <n v="26"/>
    <x v="3"/>
  </r>
  <r>
    <x v="8"/>
    <s v="75-84"/>
    <x v="1"/>
    <s v="F"/>
    <s v="I00-I99"/>
    <n v="87"/>
    <x v="8"/>
  </r>
  <r>
    <x v="8"/>
    <s v="75-84"/>
    <x v="1"/>
    <s v="F"/>
    <s v="J00-J99"/>
    <n v="49"/>
    <x v="4"/>
  </r>
  <r>
    <x v="8"/>
    <s v="75-84"/>
    <x v="1"/>
    <s v="F"/>
    <s v="K00-K93"/>
    <n v="14"/>
    <x v="9"/>
  </r>
  <r>
    <x v="8"/>
    <s v="75-84"/>
    <x v="1"/>
    <s v="F"/>
    <s v="L00-L99"/>
    <n v="1"/>
    <x v="5"/>
  </r>
  <r>
    <x v="8"/>
    <s v="75-84"/>
    <x v="1"/>
    <s v="F"/>
    <s v="N00-N99"/>
    <n v="10"/>
    <x v="11"/>
  </r>
  <r>
    <x v="8"/>
    <s v="75-84"/>
    <x v="1"/>
    <s v="F"/>
    <s v="R00-R99"/>
    <n v="21"/>
    <x v="5"/>
  </r>
  <r>
    <x v="8"/>
    <s v="75-84"/>
    <x v="1"/>
    <s v="F"/>
    <s v="V01-Y98"/>
    <n v="16"/>
    <x v="6"/>
  </r>
  <r>
    <x v="8"/>
    <s v="75-84"/>
    <x v="1"/>
    <s v="M"/>
    <s v="A00-B99"/>
    <n v="12"/>
    <x v="0"/>
  </r>
  <r>
    <x v="8"/>
    <s v="75-84"/>
    <x v="1"/>
    <s v="M"/>
    <s v="C00-D48"/>
    <n v="117"/>
    <x v="1"/>
  </r>
  <r>
    <x v="8"/>
    <s v="75-84"/>
    <x v="1"/>
    <s v="M"/>
    <s v="D50-D89"/>
    <n v="2"/>
    <x v="5"/>
  </r>
  <r>
    <x v="8"/>
    <s v="75-84"/>
    <x v="1"/>
    <s v="M"/>
    <s v="E00-E90"/>
    <n v="11"/>
    <x v="2"/>
  </r>
  <r>
    <x v="8"/>
    <s v="75-84"/>
    <x v="1"/>
    <s v="M"/>
    <s v="F00-F99"/>
    <n v="6"/>
    <x v="10"/>
  </r>
  <r>
    <x v="8"/>
    <s v="75-84"/>
    <x v="1"/>
    <s v="M"/>
    <s v="G00-G99"/>
    <n v="25"/>
    <x v="3"/>
  </r>
  <r>
    <x v="8"/>
    <s v="75-84"/>
    <x v="1"/>
    <s v="M"/>
    <s v="I00-I99"/>
    <n v="92"/>
    <x v="8"/>
  </r>
  <r>
    <x v="8"/>
    <s v="75-84"/>
    <x v="1"/>
    <s v="M"/>
    <s v="J00-J99"/>
    <n v="33"/>
    <x v="4"/>
  </r>
  <r>
    <x v="8"/>
    <s v="75-84"/>
    <x v="1"/>
    <s v="M"/>
    <s v="K00-K93"/>
    <n v="11"/>
    <x v="9"/>
  </r>
  <r>
    <x v="8"/>
    <s v="75-84"/>
    <x v="1"/>
    <s v="M"/>
    <s v="L00-L99"/>
    <n v="4"/>
    <x v="5"/>
  </r>
  <r>
    <x v="8"/>
    <s v="75-84"/>
    <x v="1"/>
    <s v="M"/>
    <s v="M00-M99"/>
    <n v="5"/>
    <x v="5"/>
  </r>
  <r>
    <x v="8"/>
    <s v="75-84"/>
    <x v="1"/>
    <s v="M"/>
    <s v="N00-N99"/>
    <n v="15"/>
    <x v="11"/>
  </r>
  <r>
    <x v="8"/>
    <s v="75-84"/>
    <x v="1"/>
    <s v="M"/>
    <s v="R00-R99"/>
    <n v="23"/>
    <x v="5"/>
  </r>
  <r>
    <x v="8"/>
    <s v="75-84"/>
    <x v="1"/>
    <s v="M"/>
    <s v="V01-Y98"/>
    <n v="16"/>
    <x v="6"/>
  </r>
  <r>
    <x v="8"/>
    <s v="85+"/>
    <x v="1"/>
    <s v="F"/>
    <s v="A00-B99"/>
    <n v="31"/>
    <x v="0"/>
  </r>
  <r>
    <x v="8"/>
    <s v="85+"/>
    <x v="1"/>
    <s v="F"/>
    <s v="C00-D48"/>
    <n v="78"/>
    <x v="1"/>
  </r>
  <r>
    <x v="8"/>
    <s v="85+"/>
    <x v="1"/>
    <s v="F"/>
    <s v="D50-D89"/>
    <n v="4"/>
    <x v="5"/>
  </r>
  <r>
    <x v="8"/>
    <s v="85+"/>
    <x v="1"/>
    <s v="F"/>
    <s v="E00-E90"/>
    <n v="31"/>
    <x v="2"/>
  </r>
  <r>
    <x v="8"/>
    <s v="85+"/>
    <x v="1"/>
    <s v="F"/>
    <s v="F00-F99"/>
    <n v="39"/>
    <x v="10"/>
  </r>
  <r>
    <x v="8"/>
    <s v="85+"/>
    <x v="1"/>
    <s v="F"/>
    <s v="G00-G99"/>
    <n v="53"/>
    <x v="3"/>
  </r>
  <r>
    <x v="8"/>
    <s v="85+"/>
    <x v="1"/>
    <s v="F"/>
    <s v="I00-I99"/>
    <n v="213"/>
    <x v="8"/>
  </r>
  <r>
    <x v="8"/>
    <s v="85+"/>
    <x v="1"/>
    <s v="F"/>
    <s v="J00-J99"/>
    <n v="62"/>
    <x v="4"/>
  </r>
  <r>
    <x v="8"/>
    <s v="85+"/>
    <x v="1"/>
    <s v="F"/>
    <s v="K00-K93"/>
    <n v="29"/>
    <x v="9"/>
  </r>
  <r>
    <x v="8"/>
    <s v="85+"/>
    <x v="1"/>
    <s v="F"/>
    <s v="L00-L99"/>
    <n v="4"/>
    <x v="5"/>
  </r>
  <r>
    <x v="8"/>
    <s v="85+"/>
    <x v="1"/>
    <s v="F"/>
    <s v="M00-M99"/>
    <n v="8"/>
    <x v="5"/>
  </r>
  <r>
    <x v="8"/>
    <s v="85+"/>
    <x v="1"/>
    <s v="F"/>
    <s v="N00-N99"/>
    <n v="24"/>
    <x v="11"/>
  </r>
  <r>
    <x v="8"/>
    <s v="85+"/>
    <x v="1"/>
    <s v="F"/>
    <s v="R00-R99"/>
    <n v="83"/>
    <x v="5"/>
  </r>
  <r>
    <x v="8"/>
    <s v="85+"/>
    <x v="1"/>
    <s v="F"/>
    <s v="V01-Y98"/>
    <n v="41"/>
    <x v="6"/>
  </r>
  <r>
    <x v="8"/>
    <s v="85+"/>
    <x v="1"/>
    <s v="M"/>
    <s v="A00-B99"/>
    <n v="15"/>
    <x v="0"/>
  </r>
  <r>
    <x v="8"/>
    <s v="85+"/>
    <x v="1"/>
    <s v="M"/>
    <s v="C00-D48"/>
    <n v="73"/>
    <x v="1"/>
  </r>
  <r>
    <x v="8"/>
    <s v="85+"/>
    <x v="1"/>
    <s v="M"/>
    <s v="D50-D89"/>
    <n v="1"/>
    <x v="5"/>
  </r>
  <r>
    <x v="8"/>
    <s v="85+"/>
    <x v="1"/>
    <s v="M"/>
    <s v="E00-E90"/>
    <n v="24"/>
    <x v="2"/>
  </r>
  <r>
    <x v="8"/>
    <s v="85+"/>
    <x v="1"/>
    <s v="M"/>
    <s v="F00-F99"/>
    <n v="9"/>
    <x v="10"/>
  </r>
  <r>
    <x v="8"/>
    <s v="85+"/>
    <x v="1"/>
    <s v="M"/>
    <s v="G00-G99"/>
    <n v="18"/>
    <x v="3"/>
  </r>
  <r>
    <x v="8"/>
    <s v="85+"/>
    <x v="1"/>
    <s v="M"/>
    <s v="I00-I99"/>
    <n v="112"/>
    <x v="8"/>
  </r>
  <r>
    <x v="8"/>
    <s v="85+"/>
    <x v="1"/>
    <s v="M"/>
    <s v="J00-J99"/>
    <n v="45"/>
    <x v="4"/>
  </r>
  <r>
    <x v="8"/>
    <s v="85+"/>
    <x v="1"/>
    <s v="M"/>
    <s v="K00-K93"/>
    <n v="9"/>
    <x v="9"/>
  </r>
  <r>
    <x v="8"/>
    <s v="85+"/>
    <x v="1"/>
    <s v="M"/>
    <s v="L00-L99"/>
    <n v="3"/>
    <x v="5"/>
  </r>
  <r>
    <x v="8"/>
    <s v="85+"/>
    <x v="1"/>
    <s v="M"/>
    <s v="M00-M99"/>
    <n v="1"/>
    <x v="5"/>
  </r>
  <r>
    <x v="8"/>
    <s v="85+"/>
    <x v="1"/>
    <s v="M"/>
    <s v="N00-N99"/>
    <n v="15"/>
    <x v="11"/>
  </r>
  <r>
    <x v="8"/>
    <s v="85+"/>
    <x v="1"/>
    <s v="M"/>
    <s v="R00-R99"/>
    <n v="35"/>
    <x v="5"/>
  </r>
  <r>
    <x v="8"/>
    <s v="85+"/>
    <x v="1"/>
    <s v="M"/>
    <s v="V01-Y98"/>
    <n v="22"/>
    <x v="6"/>
  </r>
  <r>
    <x v="0"/>
    <s v="0-24"/>
    <x v="0"/>
    <s v="F"/>
    <s v="A00-B99"/>
    <n v="1"/>
    <x v="0"/>
  </r>
  <r>
    <x v="0"/>
    <s v="0-24"/>
    <x v="0"/>
    <s v="F"/>
    <s v="C00-D48"/>
    <n v="2"/>
    <x v="1"/>
  </r>
  <r>
    <x v="0"/>
    <s v="0-24"/>
    <x v="0"/>
    <s v="F"/>
    <s v="P00-P96"/>
    <n v="1"/>
    <x v="5"/>
  </r>
  <r>
    <x v="0"/>
    <s v="0-24"/>
    <x v="0"/>
    <s v="F"/>
    <s v="Q00-Q99"/>
    <n v="1"/>
    <x v="5"/>
  </r>
  <r>
    <x v="0"/>
    <s v="0-24"/>
    <x v="0"/>
    <s v="F"/>
    <s v="R00-R99"/>
    <n v="1"/>
    <x v="5"/>
  </r>
  <r>
    <x v="0"/>
    <s v="0-24"/>
    <x v="0"/>
    <s v="F"/>
    <s v="V01-Y98"/>
    <n v="5"/>
    <x v="6"/>
  </r>
  <r>
    <x v="0"/>
    <s v="0-24"/>
    <x v="0"/>
    <s v="M"/>
    <s v="C00-D48"/>
    <n v="2"/>
    <x v="1"/>
  </r>
  <r>
    <x v="0"/>
    <s v="0-24"/>
    <x v="0"/>
    <s v="M"/>
    <s v="J00-J99"/>
    <n v="1"/>
    <x v="4"/>
  </r>
  <r>
    <x v="0"/>
    <s v="0-24"/>
    <x v="0"/>
    <s v="M"/>
    <s v="P00-P96"/>
    <n v="2"/>
    <x v="5"/>
  </r>
  <r>
    <x v="0"/>
    <s v="0-24"/>
    <x v="0"/>
    <s v="M"/>
    <s v="Q00-Q99"/>
    <n v="1"/>
    <x v="5"/>
  </r>
  <r>
    <x v="0"/>
    <s v="0-24"/>
    <x v="0"/>
    <s v="M"/>
    <s v="R00-R99"/>
    <n v="1"/>
    <x v="5"/>
  </r>
  <r>
    <x v="0"/>
    <s v="0-24"/>
    <x v="0"/>
    <s v="M"/>
    <s v="V01-Y98"/>
    <n v="7"/>
    <x v="6"/>
  </r>
  <r>
    <x v="0"/>
    <s v="25-44"/>
    <x v="0"/>
    <s v="F"/>
    <s v="C00-D48"/>
    <n v="8"/>
    <x v="1"/>
  </r>
  <r>
    <x v="0"/>
    <s v="25-44"/>
    <x v="0"/>
    <s v="F"/>
    <s v="F00-F99"/>
    <n v="2"/>
    <x v="10"/>
  </r>
  <r>
    <x v="0"/>
    <s v="25-44"/>
    <x v="0"/>
    <s v="F"/>
    <s v="G00-G99"/>
    <n v="3"/>
    <x v="3"/>
  </r>
  <r>
    <x v="0"/>
    <s v="25-44"/>
    <x v="0"/>
    <s v="F"/>
    <s v="I00-I99"/>
    <n v="1"/>
    <x v="8"/>
  </r>
  <r>
    <x v="0"/>
    <s v="25-44"/>
    <x v="0"/>
    <s v="F"/>
    <s v="R00-R99"/>
    <n v="2"/>
    <x v="5"/>
  </r>
  <r>
    <x v="0"/>
    <s v="25-44"/>
    <x v="0"/>
    <s v="F"/>
    <s v="V01-Y98"/>
    <n v="7"/>
    <x v="6"/>
  </r>
  <r>
    <x v="0"/>
    <s v="25-44"/>
    <x v="0"/>
    <s v="M"/>
    <s v="A00-B99"/>
    <n v="2"/>
    <x v="0"/>
  </r>
  <r>
    <x v="0"/>
    <s v="25-44"/>
    <x v="0"/>
    <s v="M"/>
    <s v="C00-D48"/>
    <n v="6"/>
    <x v="1"/>
  </r>
  <r>
    <x v="0"/>
    <s v="25-44"/>
    <x v="0"/>
    <s v="M"/>
    <s v="D50-D89"/>
    <n v="1"/>
    <x v="5"/>
  </r>
  <r>
    <x v="0"/>
    <s v="25-44"/>
    <x v="0"/>
    <s v="M"/>
    <s v="F00-F99"/>
    <n v="2"/>
    <x v="10"/>
  </r>
  <r>
    <x v="0"/>
    <s v="25-44"/>
    <x v="0"/>
    <s v="M"/>
    <s v="G00-G99"/>
    <n v="1"/>
    <x v="3"/>
  </r>
  <r>
    <x v="0"/>
    <s v="25-44"/>
    <x v="0"/>
    <s v="M"/>
    <s v="I00-I99"/>
    <n v="8"/>
    <x v="8"/>
  </r>
  <r>
    <x v="0"/>
    <s v="25-44"/>
    <x v="0"/>
    <s v="M"/>
    <s v="K00-K93"/>
    <n v="3"/>
    <x v="9"/>
  </r>
  <r>
    <x v="0"/>
    <s v="25-44"/>
    <x v="0"/>
    <s v="M"/>
    <s v="R00-R99"/>
    <n v="5"/>
    <x v="5"/>
  </r>
  <r>
    <x v="0"/>
    <s v="25-44"/>
    <x v="0"/>
    <s v="M"/>
    <s v="V01-Y98"/>
    <n v="20"/>
    <x v="6"/>
  </r>
  <r>
    <x v="0"/>
    <s v="45-64"/>
    <x v="0"/>
    <s v="F"/>
    <s v="A00-B99"/>
    <n v="4"/>
    <x v="0"/>
  </r>
  <r>
    <x v="0"/>
    <s v="45-64"/>
    <x v="0"/>
    <s v="F"/>
    <s v="C00-D48"/>
    <n v="72"/>
    <x v="1"/>
  </r>
  <r>
    <x v="0"/>
    <s v="45-64"/>
    <x v="0"/>
    <s v="F"/>
    <s v="D50-D89"/>
    <n v="1"/>
    <x v="5"/>
  </r>
  <r>
    <x v="0"/>
    <s v="45-64"/>
    <x v="0"/>
    <s v="F"/>
    <s v="E00-E90"/>
    <n v="2"/>
    <x v="2"/>
  </r>
  <r>
    <x v="0"/>
    <s v="45-64"/>
    <x v="0"/>
    <s v="F"/>
    <s v="F00-F99"/>
    <n v="4"/>
    <x v="10"/>
  </r>
  <r>
    <x v="0"/>
    <s v="45-64"/>
    <x v="0"/>
    <s v="F"/>
    <s v="G00-G99"/>
    <n v="9"/>
    <x v="3"/>
  </r>
  <r>
    <x v="0"/>
    <s v="45-64"/>
    <x v="0"/>
    <s v="F"/>
    <s v="I00-I99"/>
    <n v="18"/>
    <x v="8"/>
  </r>
  <r>
    <x v="0"/>
    <s v="45-64"/>
    <x v="0"/>
    <s v="F"/>
    <s v="J00-J99"/>
    <n v="7"/>
    <x v="4"/>
  </r>
  <r>
    <x v="0"/>
    <s v="45-64"/>
    <x v="0"/>
    <s v="F"/>
    <s v="K00-K93"/>
    <n v="11"/>
    <x v="9"/>
  </r>
  <r>
    <x v="0"/>
    <s v="45-64"/>
    <x v="0"/>
    <s v="F"/>
    <s v="R00-R99"/>
    <n v="10"/>
    <x v="5"/>
  </r>
  <r>
    <x v="0"/>
    <s v="45-64"/>
    <x v="0"/>
    <s v="F"/>
    <s v="UNK"/>
    <n v="4"/>
    <x v="7"/>
  </r>
  <r>
    <x v="0"/>
    <s v="45-64"/>
    <x v="0"/>
    <s v="F"/>
    <s v="V01-Y98"/>
    <n v="21"/>
    <x v="6"/>
  </r>
  <r>
    <x v="0"/>
    <s v="45-64"/>
    <x v="0"/>
    <s v="M"/>
    <s v="A00-B99"/>
    <n v="10"/>
    <x v="0"/>
  </r>
  <r>
    <x v="0"/>
    <s v="45-64"/>
    <x v="0"/>
    <s v="M"/>
    <s v="C00-D48"/>
    <n v="107"/>
    <x v="1"/>
  </r>
  <r>
    <x v="0"/>
    <s v="45-64"/>
    <x v="0"/>
    <s v="M"/>
    <s v="D50-D89"/>
    <n v="5"/>
    <x v="5"/>
  </r>
  <r>
    <x v="0"/>
    <s v="45-64"/>
    <x v="0"/>
    <s v="M"/>
    <s v="E00-E90"/>
    <n v="5"/>
    <x v="2"/>
  </r>
  <r>
    <x v="0"/>
    <s v="45-64"/>
    <x v="0"/>
    <s v="M"/>
    <s v="F00-F99"/>
    <n v="10"/>
    <x v="10"/>
  </r>
  <r>
    <x v="0"/>
    <s v="45-64"/>
    <x v="0"/>
    <s v="M"/>
    <s v="G00-G99"/>
    <n v="7"/>
    <x v="3"/>
  </r>
  <r>
    <x v="0"/>
    <s v="45-64"/>
    <x v="0"/>
    <s v="M"/>
    <s v="I00-I99"/>
    <n v="68"/>
    <x v="8"/>
  </r>
  <r>
    <x v="0"/>
    <s v="45-64"/>
    <x v="0"/>
    <s v="M"/>
    <s v="J00-J99"/>
    <n v="13"/>
    <x v="4"/>
  </r>
  <r>
    <x v="0"/>
    <s v="45-64"/>
    <x v="0"/>
    <s v="M"/>
    <s v="K00-K93"/>
    <n v="31"/>
    <x v="9"/>
  </r>
  <r>
    <x v="0"/>
    <s v="45-64"/>
    <x v="0"/>
    <s v="M"/>
    <s v="M00-M99"/>
    <n v="1"/>
    <x v="5"/>
  </r>
  <r>
    <x v="0"/>
    <s v="45-64"/>
    <x v="0"/>
    <s v="M"/>
    <s v="N00-N99"/>
    <n v="4"/>
    <x v="11"/>
  </r>
  <r>
    <x v="0"/>
    <s v="45-64"/>
    <x v="0"/>
    <s v="M"/>
    <s v="Q00-Q99"/>
    <n v="1"/>
    <x v="5"/>
  </r>
  <r>
    <x v="0"/>
    <s v="45-64"/>
    <x v="0"/>
    <s v="M"/>
    <s v="R00-R99"/>
    <n v="17"/>
    <x v="5"/>
  </r>
  <r>
    <x v="0"/>
    <s v="45-64"/>
    <x v="0"/>
    <s v="M"/>
    <s v="UNK"/>
    <n v="6"/>
    <x v="7"/>
  </r>
  <r>
    <x v="0"/>
    <s v="45-64"/>
    <x v="0"/>
    <s v="M"/>
    <s v="V01-Y98"/>
    <n v="40"/>
    <x v="6"/>
  </r>
  <r>
    <x v="0"/>
    <s v="65-74"/>
    <x v="1"/>
    <s v="F"/>
    <s v="A00-B99"/>
    <n v="8"/>
    <x v="0"/>
  </r>
  <r>
    <x v="0"/>
    <s v="65-74"/>
    <x v="1"/>
    <s v="F"/>
    <s v="C00-D48"/>
    <n v="64"/>
    <x v="1"/>
  </r>
  <r>
    <x v="0"/>
    <s v="65-74"/>
    <x v="1"/>
    <s v="F"/>
    <s v="D50-D89"/>
    <n v="2"/>
    <x v="5"/>
  </r>
  <r>
    <x v="0"/>
    <s v="65-74"/>
    <x v="1"/>
    <s v="F"/>
    <s v="E00-E90"/>
    <n v="2"/>
    <x v="2"/>
  </r>
  <r>
    <x v="0"/>
    <s v="65-74"/>
    <x v="1"/>
    <s v="F"/>
    <s v="F00-F99"/>
    <n v="2"/>
    <x v="10"/>
  </r>
  <r>
    <x v="0"/>
    <s v="65-74"/>
    <x v="1"/>
    <s v="F"/>
    <s v="G00-G99"/>
    <n v="5"/>
    <x v="3"/>
  </r>
  <r>
    <x v="0"/>
    <s v="65-74"/>
    <x v="1"/>
    <s v="F"/>
    <s v="I00-I99"/>
    <n v="34"/>
    <x v="8"/>
  </r>
  <r>
    <x v="0"/>
    <s v="65-74"/>
    <x v="1"/>
    <s v="F"/>
    <s v="J00-J99"/>
    <n v="13"/>
    <x v="4"/>
  </r>
  <r>
    <x v="0"/>
    <s v="65-74"/>
    <x v="1"/>
    <s v="F"/>
    <s v="K00-K93"/>
    <n v="6"/>
    <x v="9"/>
  </r>
  <r>
    <x v="0"/>
    <s v="65-74"/>
    <x v="1"/>
    <s v="F"/>
    <s v="M00-M99"/>
    <n v="2"/>
    <x v="5"/>
  </r>
  <r>
    <x v="0"/>
    <s v="65-74"/>
    <x v="1"/>
    <s v="F"/>
    <s v="N00-N99"/>
    <n v="2"/>
    <x v="11"/>
  </r>
  <r>
    <x v="0"/>
    <s v="65-74"/>
    <x v="1"/>
    <s v="F"/>
    <s v="Q00-Q99"/>
    <n v="1"/>
    <x v="5"/>
  </r>
  <r>
    <x v="0"/>
    <s v="65-74"/>
    <x v="1"/>
    <s v="F"/>
    <s v="R00-R99"/>
    <n v="11"/>
    <x v="5"/>
  </r>
  <r>
    <x v="0"/>
    <s v="65-74"/>
    <x v="1"/>
    <s v="F"/>
    <s v="UNK"/>
    <n v="8"/>
    <x v="7"/>
  </r>
  <r>
    <x v="0"/>
    <s v="65-74"/>
    <x v="1"/>
    <s v="F"/>
    <s v="V01-Y98"/>
    <n v="15"/>
    <x v="6"/>
  </r>
  <r>
    <x v="0"/>
    <s v="65-74"/>
    <x v="1"/>
    <s v="M"/>
    <s v="A00-B99"/>
    <n v="3"/>
    <x v="0"/>
  </r>
  <r>
    <x v="0"/>
    <s v="65-74"/>
    <x v="1"/>
    <s v="M"/>
    <s v="C00-D48"/>
    <n v="101"/>
    <x v="1"/>
  </r>
  <r>
    <x v="0"/>
    <s v="65-74"/>
    <x v="1"/>
    <s v="M"/>
    <s v="D50-D89"/>
    <n v="2"/>
    <x v="5"/>
  </r>
  <r>
    <x v="0"/>
    <s v="65-74"/>
    <x v="1"/>
    <s v="M"/>
    <s v="E00-E90"/>
    <n v="7"/>
    <x v="2"/>
  </r>
  <r>
    <x v="0"/>
    <s v="65-74"/>
    <x v="1"/>
    <s v="M"/>
    <s v="F00-F99"/>
    <n v="3"/>
    <x v="10"/>
  </r>
  <r>
    <x v="0"/>
    <s v="65-74"/>
    <x v="1"/>
    <s v="M"/>
    <s v="G00-G99"/>
    <n v="7"/>
    <x v="3"/>
  </r>
  <r>
    <x v="0"/>
    <s v="65-74"/>
    <x v="1"/>
    <s v="M"/>
    <s v="I00-I99"/>
    <n v="58"/>
    <x v="8"/>
  </r>
  <r>
    <x v="0"/>
    <s v="65-74"/>
    <x v="1"/>
    <s v="M"/>
    <s v="J00-J99"/>
    <n v="25"/>
    <x v="4"/>
  </r>
  <r>
    <x v="0"/>
    <s v="65-74"/>
    <x v="1"/>
    <s v="M"/>
    <s v="K00-K93"/>
    <n v="19"/>
    <x v="9"/>
  </r>
  <r>
    <x v="0"/>
    <s v="65-74"/>
    <x v="1"/>
    <s v="M"/>
    <s v="M00-M99"/>
    <n v="1"/>
    <x v="5"/>
  </r>
  <r>
    <x v="0"/>
    <s v="65-74"/>
    <x v="1"/>
    <s v="M"/>
    <s v="N00-N99"/>
    <n v="3"/>
    <x v="11"/>
  </r>
  <r>
    <x v="0"/>
    <s v="65-74"/>
    <x v="1"/>
    <s v="M"/>
    <s v="R00-R99"/>
    <n v="10"/>
    <x v="5"/>
  </r>
  <r>
    <x v="0"/>
    <s v="65-74"/>
    <x v="1"/>
    <s v="M"/>
    <s v="UNK"/>
    <n v="7"/>
    <x v="7"/>
  </r>
  <r>
    <x v="0"/>
    <s v="65-74"/>
    <x v="1"/>
    <s v="M"/>
    <s v="V01-Y98"/>
    <n v="15"/>
    <x v="6"/>
  </r>
  <r>
    <x v="0"/>
    <s v="75-84"/>
    <x v="1"/>
    <s v="F"/>
    <s v="A00-B99"/>
    <n v="12"/>
    <x v="0"/>
  </r>
  <r>
    <x v="0"/>
    <s v="75-84"/>
    <x v="1"/>
    <s v="F"/>
    <s v="C00-D48"/>
    <n v="103"/>
    <x v="1"/>
  </r>
  <r>
    <x v="0"/>
    <s v="75-84"/>
    <x v="1"/>
    <s v="F"/>
    <s v="D50-D89"/>
    <n v="1"/>
    <x v="5"/>
  </r>
  <r>
    <x v="0"/>
    <s v="75-84"/>
    <x v="1"/>
    <s v="F"/>
    <s v="E00-E90"/>
    <n v="13"/>
    <x v="2"/>
  </r>
  <r>
    <x v="0"/>
    <s v="75-84"/>
    <x v="1"/>
    <s v="F"/>
    <s v="F00-F99"/>
    <n v="9"/>
    <x v="10"/>
  </r>
  <r>
    <x v="0"/>
    <s v="75-84"/>
    <x v="1"/>
    <s v="F"/>
    <s v="G00-G99"/>
    <n v="42"/>
    <x v="3"/>
  </r>
  <r>
    <x v="0"/>
    <s v="75-84"/>
    <x v="1"/>
    <s v="F"/>
    <s v="I00-I99"/>
    <n v="156"/>
    <x v="8"/>
  </r>
  <r>
    <x v="0"/>
    <s v="75-84"/>
    <x v="1"/>
    <s v="F"/>
    <s v="J00-J99"/>
    <n v="30"/>
    <x v="4"/>
  </r>
  <r>
    <x v="0"/>
    <s v="75-84"/>
    <x v="1"/>
    <s v="F"/>
    <s v="K00-K93"/>
    <n v="20"/>
    <x v="9"/>
  </r>
  <r>
    <x v="0"/>
    <s v="75-84"/>
    <x v="1"/>
    <s v="F"/>
    <s v="M00-M99"/>
    <n v="5"/>
    <x v="5"/>
  </r>
  <r>
    <x v="0"/>
    <s v="75-84"/>
    <x v="1"/>
    <s v="F"/>
    <s v="N00-N99"/>
    <n v="9"/>
    <x v="11"/>
  </r>
  <r>
    <x v="0"/>
    <s v="75-84"/>
    <x v="1"/>
    <s v="F"/>
    <s v="Q00-Q99"/>
    <n v="1"/>
    <x v="5"/>
  </r>
  <r>
    <x v="0"/>
    <s v="75-84"/>
    <x v="1"/>
    <s v="F"/>
    <s v="R00-R99"/>
    <n v="20"/>
    <x v="5"/>
  </r>
  <r>
    <x v="0"/>
    <s v="75-84"/>
    <x v="1"/>
    <s v="F"/>
    <s v="UNK"/>
    <n v="2"/>
    <x v="7"/>
  </r>
  <r>
    <x v="0"/>
    <s v="75-84"/>
    <x v="1"/>
    <s v="F"/>
    <s v="V01-Y98"/>
    <n v="16"/>
    <x v="6"/>
  </r>
  <r>
    <x v="0"/>
    <s v="75-84"/>
    <x v="1"/>
    <s v="M"/>
    <s v="A00-B99"/>
    <n v="10"/>
    <x v="0"/>
  </r>
  <r>
    <x v="0"/>
    <s v="75-84"/>
    <x v="1"/>
    <s v="M"/>
    <s v="C00-D48"/>
    <n v="125"/>
    <x v="1"/>
  </r>
  <r>
    <x v="0"/>
    <s v="75-84"/>
    <x v="1"/>
    <s v="M"/>
    <s v="D50-D89"/>
    <n v="2"/>
    <x v="5"/>
  </r>
  <r>
    <x v="0"/>
    <s v="75-84"/>
    <x v="1"/>
    <s v="M"/>
    <s v="E00-E90"/>
    <n v="11"/>
    <x v="2"/>
  </r>
  <r>
    <x v="0"/>
    <s v="75-84"/>
    <x v="1"/>
    <s v="M"/>
    <s v="F00-F99"/>
    <n v="8"/>
    <x v="10"/>
  </r>
  <r>
    <x v="0"/>
    <s v="75-84"/>
    <x v="1"/>
    <s v="M"/>
    <s v="G00-G99"/>
    <n v="23"/>
    <x v="3"/>
  </r>
  <r>
    <x v="0"/>
    <s v="75-84"/>
    <x v="1"/>
    <s v="M"/>
    <s v="I00-I99"/>
    <n v="135"/>
    <x v="8"/>
  </r>
  <r>
    <x v="0"/>
    <s v="75-84"/>
    <x v="1"/>
    <s v="M"/>
    <s v="J00-J99"/>
    <n v="54"/>
    <x v="4"/>
  </r>
  <r>
    <x v="0"/>
    <s v="75-84"/>
    <x v="1"/>
    <s v="M"/>
    <s v="K00-K93"/>
    <n v="24"/>
    <x v="9"/>
  </r>
  <r>
    <x v="0"/>
    <s v="75-84"/>
    <x v="1"/>
    <s v="M"/>
    <s v="L00-L99"/>
    <n v="2"/>
    <x v="5"/>
  </r>
  <r>
    <x v="0"/>
    <s v="75-84"/>
    <x v="1"/>
    <s v="M"/>
    <s v="M00-M99"/>
    <n v="1"/>
    <x v="5"/>
  </r>
  <r>
    <x v="0"/>
    <s v="75-84"/>
    <x v="1"/>
    <s v="M"/>
    <s v="N00-N99"/>
    <n v="11"/>
    <x v="11"/>
  </r>
  <r>
    <x v="0"/>
    <s v="75-84"/>
    <x v="1"/>
    <s v="M"/>
    <s v="R00-R99"/>
    <n v="15"/>
    <x v="5"/>
  </r>
  <r>
    <x v="0"/>
    <s v="75-84"/>
    <x v="1"/>
    <s v="M"/>
    <s v="UNK"/>
    <n v="5"/>
    <x v="7"/>
  </r>
  <r>
    <x v="0"/>
    <s v="75-84"/>
    <x v="1"/>
    <s v="M"/>
    <s v="V01-Y98"/>
    <n v="12"/>
    <x v="6"/>
  </r>
  <r>
    <x v="0"/>
    <s v="85+"/>
    <x v="1"/>
    <s v="F"/>
    <s v="A00-B99"/>
    <n v="10"/>
    <x v="0"/>
  </r>
  <r>
    <x v="0"/>
    <s v="85+"/>
    <x v="1"/>
    <s v="F"/>
    <s v="C00-D48"/>
    <n v="66"/>
    <x v="1"/>
  </r>
  <r>
    <x v="0"/>
    <s v="85+"/>
    <x v="1"/>
    <s v="F"/>
    <s v="D50-D89"/>
    <n v="2"/>
    <x v="5"/>
  </r>
  <r>
    <x v="0"/>
    <s v="85+"/>
    <x v="1"/>
    <s v="F"/>
    <s v="E00-E90"/>
    <n v="30"/>
    <x v="2"/>
  </r>
  <r>
    <x v="0"/>
    <s v="85+"/>
    <x v="1"/>
    <s v="F"/>
    <s v="F00-F99"/>
    <n v="29"/>
    <x v="10"/>
  </r>
  <r>
    <x v="0"/>
    <s v="85+"/>
    <x v="1"/>
    <s v="F"/>
    <s v="G00-G99"/>
    <n v="31"/>
    <x v="3"/>
  </r>
  <r>
    <x v="0"/>
    <s v="85+"/>
    <x v="1"/>
    <s v="F"/>
    <s v="I00-I99"/>
    <n v="195"/>
    <x v="8"/>
  </r>
  <r>
    <x v="0"/>
    <s v="85+"/>
    <x v="1"/>
    <s v="F"/>
    <s v="J00-J99"/>
    <n v="38"/>
    <x v="4"/>
  </r>
  <r>
    <x v="0"/>
    <s v="85+"/>
    <x v="1"/>
    <s v="F"/>
    <s v="K00-K93"/>
    <n v="20"/>
    <x v="9"/>
  </r>
  <r>
    <x v="0"/>
    <s v="85+"/>
    <x v="1"/>
    <s v="F"/>
    <s v="L00-L99"/>
    <n v="3"/>
    <x v="5"/>
  </r>
  <r>
    <x v="0"/>
    <s v="85+"/>
    <x v="1"/>
    <s v="F"/>
    <s v="N00-N99"/>
    <n v="32"/>
    <x v="11"/>
  </r>
  <r>
    <x v="0"/>
    <s v="85+"/>
    <x v="1"/>
    <s v="F"/>
    <s v="Q00-Q99"/>
    <n v="1"/>
    <x v="5"/>
  </r>
  <r>
    <x v="0"/>
    <s v="85+"/>
    <x v="1"/>
    <s v="F"/>
    <s v="R00-R99"/>
    <n v="39"/>
    <x v="5"/>
  </r>
  <r>
    <x v="0"/>
    <s v="85+"/>
    <x v="1"/>
    <s v="F"/>
    <s v="UNK"/>
    <n v="13"/>
    <x v="7"/>
  </r>
  <r>
    <x v="0"/>
    <s v="85+"/>
    <x v="1"/>
    <s v="F"/>
    <s v="V01-Y98"/>
    <n v="32"/>
    <x v="6"/>
  </r>
  <r>
    <x v="0"/>
    <s v="85+"/>
    <x v="1"/>
    <s v="M"/>
    <s v="A00-B99"/>
    <n v="4"/>
    <x v="0"/>
  </r>
  <r>
    <x v="0"/>
    <s v="85+"/>
    <x v="1"/>
    <s v="M"/>
    <s v="C00-D48"/>
    <n v="52"/>
    <x v="1"/>
  </r>
  <r>
    <x v="0"/>
    <s v="85+"/>
    <x v="1"/>
    <s v="M"/>
    <s v="D50-D89"/>
    <n v="2"/>
    <x v="5"/>
  </r>
  <r>
    <x v="0"/>
    <s v="85+"/>
    <x v="1"/>
    <s v="M"/>
    <s v="E00-E90"/>
    <n v="8"/>
    <x v="2"/>
  </r>
  <r>
    <x v="0"/>
    <s v="85+"/>
    <x v="1"/>
    <s v="M"/>
    <s v="F00-F99"/>
    <n v="9"/>
    <x v="10"/>
  </r>
  <r>
    <x v="0"/>
    <s v="85+"/>
    <x v="1"/>
    <s v="M"/>
    <s v="G00-G99"/>
    <n v="12"/>
    <x v="3"/>
  </r>
  <r>
    <x v="0"/>
    <s v="85+"/>
    <x v="1"/>
    <s v="M"/>
    <s v="I00-I99"/>
    <n v="89"/>
    <x v="8"/>
  </r>
  <r>
    <x v="0"/>
    <s v="85+"/>
    <x v="1"/>
    <s v="M"/>
    <s v="J00-J99"/>
    <n v="27"/>
    <x v="4"/>
  </r>
  <r>
    <x v="0"/>
    <s v="85+"/>
    <x v="1"/>
    <s v="M"/>
    <s v="K00-K93"/>
    <n v="11"/>
    <x v="9"/>
  </r>
  <r>
    <x v="0"/>
    <s v="85+"/>
    <x v="1"/>
    <s v="M"/>
    <s v="M00-M99"/>
    <n v="1"/>
    <x v="5"/>
  </r>
  <r>
    <x v="0"/>
    <s v="85+"/>
    <x v="1"/>
    <s v="M"/>
    <s v="N00-N99"/>
    <n v="12"/>
    <x v="11"/>
  </r>
  <r>
    <x v="0"/>
    <s v="85+"/>
    <x v="1"/>
    <s v="M"/>
    <s v="R00-R99"/>
    <n v="13"/>
    <x v="5"/>
  </r>
  <r>
    <x v="0"/>
    <s v="85+"/>
    <x v="1"/>
    <s v="M"/>
    <s v="UNK"/>
    <n v="4"/>
    <x v="7"/>
  </r>
  <r>
    <x v="0"/>
    <s v="85+"/>
    <x v="1"/>
    <s v="M"/>
    <s v="V01-Y98"/>
    <n v="11"/>
    <x v="6"/>
  </r>
  <r>
    <x v="1"/>
    <s v="0-24"/>
    <x v="0"/>
    <s v="F"/>
    <s v="D50-D89"/>
    <n v="1"/>
    <x v="5"/>
  </r>
  <r>
    <x v="1"/>
    <s v="0-24"/>
    <x v="0"/>
    <s v="F"/>
    <s v="E00-E90"/>
    <n v="1"/>
    <x v="2"/>
  </r>
  <r>
    <x v="1"/>
    <s v="0-24"/>
    <x v="0"/>
    <s v="F"/>
    <s v="J00-J99"/>
    <n v="1"/>
    <x v="4"/>
  </r>
  <r>
    <x v="1"/>
    <s v="0-24"/>
    <x v="0"/>
    <s v="F"/>
    <s v="P00-P96"/>
    <n v="2"/>
    <x v="5"/>
  </r>
  <r>
    <x v="1"/>
    <s v="0-24"/>
    <x v="0"/>
    <s v="F"/>
    <s v="Q00-Q99"/>
    <n v="3"/>
    <x v="5"/>
  </r>
  <r>
    <x v="1"/>
    <s v="0-24"/>
    <x v="0"/>
    <s v="F"/>
    <s v="R00-R99"/>
    <n v="1"/>
    <x v="5"/>
  </r>
  <r>
    <x v="1"/>
    <s v="0-24"/>
    <x v="0"/>
    <s v="F"/>
    <s v="V01-Y98"/>
    <n v="1"/>
    <x v="6"/>
  </r>
  <r>
    <x v="1"/>
    <s v="0-24"/>
    <x v="0"/>
    <s v="M"/>
    <s v="A00-B99"/>
    <n v="1"/>
    <x v="0"/>
  </r>
  <r>
    <x v="1"/>
    <s v="0-24"/>
    <x v="0"/>
    <s v="M"/>
    <s v="C00-D48"/>
    <n v="4"/>
    <x v="1"/>
  </r>
  <r>
    <x v="1"/>
    <s v="0-24"/>
    <x v="0"/>
    <s v="M"/>
    <s v="E00-E90"/>
    <n v="1"/>
    <x v="2"/>
  </r>
  <r>
    <x v="1"/>
    <s v="0-24"/>
    <x v="0"/>
    <s v="M"/>
    <s v="G00-G99"/>
    <n v="2"/>
    <x v="3"/>
  </r>
  <r>
    <x v="1"/>
    <s v="0-24"/>
    <x v="0"/>
    <s v="M"/>
    <s v="P00-P96"/>
    <n v="2"/>
    <x v="5"/>
  </r>
  <r>
    <x v="1"/>
    <s v="0-24"/>
    <x v="0"/>
    <s v="M"/>
    <s v="Q00-Q99"/>
    <n v="1"/>
    <x v="5"/>
  </r>
  <r>
    <x v="1"/>
    <s v="0-24"/>
    <x v="0"/>
    <s v="M"/>
    <s v="V01-Y98"/>
    <n v="15"/>
    <x v="6"/>
  </r>
  <r>
    <x v="1"/>
    <s v="25-44"/>
    <x v="0"/>
    <s v="F"/>
    <s v="C00-D48"/>
    <n v="6"/>
    <x v="1"/>
  </r>
  <r>
    <x v="1"/>
    <s v="25-44"/>
    <x v="0"/>
    <s v="F"/>
    <s v="G00-G99"/>
    <n v="1"/>
    <x v="3"/>
  </r>
  <r>
    <x v="1"/>
    <s v="25-44"/>
    <x v="0"/>
    <s v="F"/>
    <s v="I00-I99"/>
    <n v="5"/>
    <x v="8"/>
  </r>
  <r>
    <x v="1"/>
    <s v="25-44"/>
    <x v="0"/>
    <s v="F"/>
    <s v="J00-J99"/>
    <n v="3"/>
    <x v="4"/>
  </r>
  <r>
    <x v="1"/>
    <s v="25-44"/>
    <x v="0"/>
    <s v="F"/>
    <s v="K00-K93"/>
    <n v="3"/>
    <x v="9"/>
  </r>
  <r>
    <x v="1"/>
    <s v="25-44"/>
    <x v="0"/>
    <s v="F"/>
    <s v="R00-R99"/>
    <n v="1"/>
    <x v="5"/>
  </r>
  <r>
    <x v="1"/>
    <s v="25-44"/>
    <x v="0"/>
    <s v="F"/>
    <s v="V01-Y98"/>
    <n v="11"/>
    <x v="6"/>
  </r>
  <r>
    <x v="1"/>
    <s v="25-44"/>
    <x v="0"/>
    <s v="M"/>
    <s v="A00-B99"/>
    <n v="2"/>
    <x v="0"/>
  </r>
  <r>
    <x v="1"/>
    <s v="25-44"/>
    <x v="0"/>
    <s v="M"/>
    <s v="C00-D48"/>
    <n v="4"/>
    <x v="1"/>
  </r>
  <r>
    <x v="1"/>
    <s v="25-44"/>
    <x v="0"/>
    <s v="M"/>
    <s v="E00-E90"/>
    <n v="2"/>
    <x v="2"/>
  </r>
  <r>
    <x v="1"/>
    <s v="25-44"/>
    <x v="0"/>
    <s v="M"/>
    <s v="F00-F99"/>
    <n v="4"/>
    <x v="10"/>
  </r>
  <r>
    <x v="1"/>
    <s v="25-44"/>
    <x v="0"/>
    <s v="M"/>
    <s v="G00-G99"/>
    <n v="1"/>
    <x v="3"/>
  </r>
  <r>
    <x v="1"/>
    <s v="25-44"/>
    <x v="0"/>
    <s v="M"/>
    <s v="I00-I99"/>
    <n v="11"/>
    <x v="8"/>
  </r>
  <r>
    <x v="1"/>
    <s v="25-44"/>
    <x v="0"/>
    <s v="M"/>
    <s v="J00-J99"/>
    <n v="1"/>
    <x v="4"/>
  </r>
  <r>
    <x v="1"/>
    <s v="25-44"/>
    <x v="0"/>
    <s v="M"/>
    <s v="K00-K93"/>
    <n v="6"/>
    <x v="9"/>
  </r>
  <r>
    <x v="1"/>
    <s v="25-44"/>
    <x v="0"/>
    <s v="M"/>
    <s v="N00-N99"/>
    <n v="2"/>
    <x v="11"/>
  </r>
  <r>
    <x v="1"/>
    <s v="25-44"/>
    <x v="0"/>
    <s v="M"/>
    <s v="R00-R99"/>
    <n v="4"/>
    <x v="5"/>
  </r>
  <r>
    <x v="1"/>
    <s v="25-44"/>
    <x v="0"/>
    <s v="M"/>
    <s v="V01-Y98"/>
    <n v="26"/>
    <x v="6"/>
  </r>
  <r>
    <x v="1"/>
    <s v="45-64"/>
    <x v="0"/>
    <s v="F"/>
    <s v="A00-B99"/>
    <n v="2"/>
    <x v="0"/>
  </r>
  <r>
    <x v="1"/>
    <s v="45-64"/>
    <x v="0"/>
    <s v="F"/>
    <s v="C00-D48"/>
    <n v="77"/>
    <x v="1"/>
  </r>
  <r>
    <x v="1"/>
    <s v="45-64"/>
    <x v="0"/>
    <s v="F"/>
    <s v="D50-D89"/>
    <n v="1"/>
    <x v="5"/>
  </r>
  <r>
    <x v="1"/>
    <s v="45-64"/>
    <x v="0"/>
    <s v="F"/>
    <s v="E00-E90"/>
    <n v="6"/>
    <x v="2"/>
  </r>
  <r>
    <x v="1"/>
    <s v="45-64"/>
    <x v="0"/>
    <s v="F"/>
    <s v="F00-F99"/>
    <n v="6"/>
    <x v="10"/>
  </r>
  <r>
    <x v="1"/>
    <s v="45-64"/>
    <x v="0"/>
    <s v="F"/>
    <s v="G00-G99"/>
    <n v="6"/>
    <x v="3"/>
  </r>
  <r>
    <x v="1"/>
    <s v="45-64"/>
    <x v="0"/>
    <s v="F"/>
    <s v="I00-I99"/>
    <n v="33"/>
    <x v="8"/>
  </r>
  <r>
    <x v="1"/>
    <s v="45-64"/>
    <x v="0"/>
    <s v="F"/>
    <s v="J00-J99"/>
    <n v="15"/>
    <x v="4"/>
  </r>
  <r>
    <x v="1"/>
    <s v="45-64"/>
    <x v="0"/>
    <s v="F"/>
    <s v="K00-K93"/>
    <n v="16"/>
    <x v="9"/>
  </r>
  <r>
    <x v="1"/>
    <s v="45-64"/>
    <x v="0"/>
    <s v="F"/>
    <s v="N00-N99"/>
    <n v="2"/>
    <x v="11"/>
  </r>
  <r>
    <x v="1"/>
    <s v="45-64"/>
    <x v="0"/>
    <s v="F"/>
    <s v="Q00-Q99"/>
    <n v="1"/>
    <x v="5"/>
  </r>
  <r>
    <x v="1"/>
    <s v="45-64"/>
    <x v="0"/>
    <s v="F"/>
    <s v="R00-R99"/>
    <n v="6"/>
    <x v="5"/>
  </r>
  <r>
    <x v="1"/>
    <s v="45-64"/>
    <x v="0"/>
    <s v="F"/>
    <s v="V01-Y98"/>
    <n v="17"/>
    <x v="6"/>
  </r>
  <r>
    <x v="1"/>
    <s v="45-64"/>
    <x v="0"/>
    <s v="M"/>
    <s v="A00-B99"/>
    <n v="9"/>
    <x v="0"/>
  </r>
  <r>
    <x v="1"/>
    <s v="45-64"/>
    <x v="0"/>
    <s v="M"/>
    <s v="C00-D48"/>
    <n v="107"/>
    <x v="1"/>
  </r>
  <r>
    <x v="1"/>
    <s v="45-64"/>
    <x v="0"/>
    <s v="M"/>
    <s v="D50-D89"/>
    <n v="2"/>
    <x v="5"/>
  </r>
  <r>
    <x v="1"/>
    <s v="45-64"/>
    <x v="0"/>
    <s v="M"/>
    <s v="E00-E90"/>
    <n v="14"/>
    <x v="2"/>
  </r>
  <r>
    <x v="1"/>
    <s v="45-64"/>
    <x v="0"/>
    <s v="M"/>
    <s v="F00-F99"/>
    <n v="5"/>
    <x v="10"/>
  </r>
  <r>
    <x v="1"/>
    <s v="45-64"/>
    <x v="0"/>
    <s v="M"/>
    <s v="G00-G99"/>
    <n v="6"/>
    <x v="3"/>
  </r>
  <r>
    <x v="1"/>
    <s v="45-64"/>
    <x v="0"/>
    <s v="M"/>
    <s v="I00-I99"/>
    <n v="54"/>
    <x v="8"/>
  </r>
  <r>
    <x v="1"/>
    <s v="45-64"/>
    <x v="0"/>
    <s v="M"/>
    <s v="J00-J99"/>
    <n v="11"/>
    <x v="4"/>
  </r>
  <r>
    <x v="1"/>
    <s v="45-64"/>
    <x v="0"/>
    <s v="M"/>
    <s v="K00-K93"/>
    <n v="33"/>
    <x v="9"/>
  </r>
  <r>
    <x v="1"/>
    <s v="45-64"/>
    <x v="0"/>
    <s v="M"/>
    <s v="L00-L99"/>
    <n v="1"/>
    <x v="5"/>
  </r>
  <r>
    <x v="1"/>
    <s v="45-64"/>
    <x v="0"/>
    <s v="M"/>
    <s v="M00-M99"/>
    <n v="1"/>
    <x v="5"/>
  </r>
  <r>
    <x v="1"/>
    <s v="45-64"/>
    <x v="0"/>
    <s v="M"/>
    <s v="N00-N99"/>
    <n v="3"/>
    <x v="11"/>
  </r>
  <r>
    <x v="1"/>
    <s v="45-64"/>
    <x v="0"/>
    <s v="M"/>
    <s v="Q00-Q99"/>
    <n v="2"/>
    <x v="5"/>
  </r>
  <r>
    <x v="1"/>
    <s v="45-64"/>
    <x v="0"/>
    <s v="M"/>
    <s v="R00-R99"/>
    <n v="13"/>
    <x v="5"/>
  </r>
  <r>
    <x v="1"/>
    <s v="45-64"/>
    <x v="0"/>
    <s v="M"/>
    <s v="V01-Y98"/>
    <n v="42"/>
    <x v="6"/>
  </r>
  <r>
    <x v="1"/>
    <s v="65-74"/>
    <x v="1"/>
    <s v="F"/>
    <s v="A00-B99"/>
    <n v="2"/>
    <x v="0"/>
  </r>
  <r>
    <x v="1"/>
    <s v="65-74"/>
    <x v="1"/>
    <s v="F"/>
    <s v="C00-D48"/>
    <n v="53"/>
    <x v="1"/>
  </r>
  <r>
    <x v="1"/>
    <s v="65-74"/>
    <x v="1"/>
    <s v="F"/>
    <s v="D50-D89"/>
    <n v="1"/>
    <x v="5"/>
  </r>
  <r>
    <x v="1"/>
    <s v="65-74"/>
    <x v="1"/>
    <s v="F"/>
    <s v="E00-E90"/>
    <n v="7"/>
    <x v="2"/>
  </r>
  <r>
    <x v="1"/>
    <s v="65-74"/>
    <x v="1"/>
    <s v="F"/>
    <s v="F00-F99"/>
    <n v="1"/>
    <x v="10"/>
  </r>
  <r>
    <x v="1"/>
    <s v="65-74"/>
    <x v="1"/>
    <s v="F"/>
    <s v="G00-G99"/>
    <n v="4"/>
    <x v="3"/>
  </r>
  <r>
    <x v="1"/>
    <s v="65-74"/>
    <x v="1"/>
    <s v="F"/>
    <s v="I00-I99"/>
    <n v="34"/>
    <x v="8"/>
  </r>
  <r>
    <x v="1"/>
    <s v="65-74"/>
    <x v="1"/>
    <s v="F"/>
    <s v="J00-J99"/>
    <n v="13"/>
    <x v="4"/>
  </r>
  <r>
    <x v="1"/>
    <s v="65-74"/>
    <x v="1"/>
    <s v="F"/>
    <s v="K00-K93"/>
    <n v="9"/>
    <x v="9"/>
  </r>
  <r>
    <x v="1"/>
    <s v="65-74"/>
    <x v="1"/>
    <s v="F"/>
    <s v="M00-M99"/>
    <n v="2"/>
    <x v="5"/>
  </r>
  <r>
    <x v="1"/>
    <s v="65-74"/>
    <x v="1"/>
    <s v="F"/>
    <s v="N00-N99"/>
    <n v="3"/>
    <x v="11"/>
  </r>
  <r>
    <x v="1"/>
    <s v="65-74"/>
    <x v="1"/>
    <s v="F"/>
    <s v="R00-R99"/>
    <n v="6"/>
    <x v="5"/>
  </r>
  <r>
    <x v="1"/>
    <s v="65-74"/>
    <x v="1"/>
    <s v="F"/>
    <s v="V01-Y98"/>
    <n v="10"/>
    <x v="6"/>
  </r>
  <r>
    <x v="1"/>
    <s v="65-74"/>
    <x v="1"/>
    <s v="M"/>
    <s v="A00-B99"/>
    <n v="9"/>
    <x v="0"/>
  </r>
  <r>
    <x v="1"/>
    <s v="65-74"/>
    <x v="1"/>
    <s v="M"/>
    <s v="C00-D48"/>
    <n v="100"/>
    <x v="1"/>
  </r>
  <r>
    <x v="1"/>
    <s v="65-74"/>
    <x v="1"/>
    <s v="M"/>
    <s v="D50-D89"/>
    <n v="1"/>
    <x v="5"/>
  </r>
  <r>
    <x v="1"/>
    <s v="65-74"/>
    <x v="1"/>
    <s v="M"/>
    <s v="E00-E90"/>
    <n v="3"/>
    <x v="2"/>
  </r>
  <r>
    <x v="1"/>
    <s v="65-74"/>
    <x v="1"/>
    <s v="M"/>
    <s v="F00-F99"/>
    <n v="2"/>
    <x v="10"/>
  </r>
  <r>
    <x v="1"/>
    <s v="65-74"/>
    <x v="1"/>
    <s v="M"/>
    <s v="G00-G99"/>
    <n v="4"/>
    <x v="3"/>
  </r>
  <r>
    <x v="1"/>
    <s v="65-74"/>
    <x v="1"/>
    <s v="M"/>
    <s v="I00-I99"/>
    <n v="65"/>
    <x v="8"/>
  </r>
  <r>
    <x v="1"/>
    <s v="65-74"/>
    <x v="1"/>
    <s v="M"/>
    <s v="J00-J99"/>
    <n v="27"/>
    <x v="4"/>
  </r>
  <r>
    <x v="1"/>
    <s v="65-74"/>
    <x v="1"/>
    <s v="M"/>
    <s v="K00-K93"/>
    <n v="7"/>
    <x v="9"/>
  </r>
  <r>
    <x v="1"/>
    <s v="65-74"/>
    <x v="1"/>
    <s v="M"/>
    <s v="M00-M99"/>
    <n v="2"/>
    <x v="5"/>
  </r>
  <r>
    <x v="1"/>
    <s v="65-74"/>
    <x v="1"/>
    <s v="M"/>
    <s v="N00-N99"/>
    <n v="5"/>
    <x v="11"/>
  </r>
  <r>
    <x v="1"/>
    <s v="65-74"/>
    <x v="1"/>
    <s v="M"/>
    <s v="R00-R99"/>
    <n v="14"/>
    <x v="5"/>
  </r>
  <r>
    <x v="1"/>
    <s v="65-74"/>
    <x v="1"/>
    <s v="M"/>
    <s v="V01-Y98"/>
    <n v="13"/>
    <x v="6"/>
  </r>
  <r>
    <x v="1"/>
    <s v="75-84"/>
    <x v="1"/>
    <s v="F"/>
    <s v="A00-B99"/>
    <n v="12"/>
    <x v="0"/>
  </r>
  <r>
    <x v="1"/>
    <s v="75-84"/>
    <x v="1"/>
    <s v="F"/>
    <s v="C00-D48"/>
    <n v="124"/>
    <x v="1"/>
  </r>
  <r>
    <x v="1"/>
    <s v="75-84"/>
    <x v="1"/>
    <s v="F"/>
    <s v="D50-D89"/>
    <n v="3"/>
    <x v="5"/>
  </r>
  <r>
    <x v="1"/>
    <s v="75-84"/>
    <x v="1"/>
    <s v="F"/>
    <s v="E00-E90"/>
    <n v="13"/>
    <x v="2"/>
  </r>
  <r>
    <x v="1"/>
    <s v="75-84"/>
    <x v="1"/>
    <s v="F"/>
    <s v="F00-F99"/>
    <n v="12"/>
    <x v="10"/>
  </r>
  <r>
    <x v="1"/>
    <s v="75-84"/>
    <x v="1"/>
    <s v="F"/>
    <s v="G00-G99"/>
    <n v="33"/>
    <x v="3"/>
  </r>
  <r>
    <x v="1"/>
    <s v="75-84"/>
    <x v="1"/>
    <s v="F"/>
    <s v="I00-I99"/>
    <n v="138"/>
    <x v="8"/>
  </r>
  <r>
    <x v="1"/>
    <s v="75-84"/>
    <x v="1"/>
    <s v="F"/>
    <s v="J00-J99"/>
    <n v="23"/>
    <x v="4"/>
  </r>
  <r>
    <x v="1"/>
    <s v="75-84"/>
    <x v="1"/>
    <s v="F"/>
    <s v="K00-K93"/>
    <n v="18"/>
    <x v="9"/>
  </r>
  <r>
    <x v="1"/>
    <s v="75-84"/>
    <x v="1"/>
    <s v="F"/>
    <s v="M00-M99"/>
    <n v="2"/>
    <x v="5"/>
  </r>
  <r>
    <x v="1"/>
    <s v="75-84"/>
    <x v="1"/>
    <s v="F"/>
    <s v="N00-N99"/>
    <n v="14"/>
    <x v="11"/>
  </r>
  <r>
    <x v="1"/>
    <s v="75-84"/>
    <x v="1"/>
    <s v="F"/>
    <s v="R00-R99"/>
    <n v="18"/>
    <x v="5"/>
  </r>
  <r>
    <x v="1"/>
    <s v="75-84"/>
    <x v="1"/>
    <s v="F"/>
    <s v="V01-Y98"/>
    <n v="29"/>
    <x v="6"/>
  </r>
  <r>
    <x v="1"/>
    <s v="75-84"/>
    <x v="1"/>
    <s v="M"/>
    <s v="A00-B99"/>
    <n v="14"/>
    <x v="0"/>
  </r>
  <r>
    <x v="1"/>
    <s v="75-84"/>
    <x v="1"/>
    <s v="M"/>
    <s v="C00-D48"/>
    <n v="126"/>
    <x v="1"/>
  </r>
  <r>
    <x v="1"/>
    <s v="75-84"/>
    <x v="1"/>
    <s v="M"/>
    <s v="D50-D89"/>
    <n v="4"/>
    <x v="5"/>
  </r>
  <r>
    <x v="1"/>
    <s v="75-84"/>
    <x v="1"/>
    <s v="M"/>
    <s v="E00-E90"/>
    <n v="20"/>
    <x v="2"/>
  </r>
  <r>
    <x v="1"/>
    <s v="75-84"/>
    <x v="1"/>
    <s v="M"/>
    <s v="F00-F99"/>
    <n v="10"/>
    <x v="10"/>
  </r>
  <r>
    <x v="1"/>
    <s v="75-84"/>
    <x v="1"/>
    <s v="M"/>
    <s v="G00-G99"/>
    <n v="31"/>
    <x v="3"/>
  </r>
  <r>
    <x v="1"/>
    <s v="75-84"/>
    <x v="1"/>
    <s v="M"/>
    <s v="I00-I99"/>
    <n v="150"/>
    <x v="8"/>
  </r>
  <r>
    <x v="1"/>
    <s v="75-84"/>
    <x v="1"/>
    <s v="M"/>
    <s v="J00-J99"/>
    <n v="62"/>
    <x v="4"/>
  </r>
  <r>
    <x v="1"/>
    <s v="75-84"/>
    <x v="1"/>
    <s v="M"/>
    <s v="K00-K93"/>
    <n v="24"/>
    <x v="9"/>
  </r>
  <r>
    <x v="1"/>
    <s v="75-84"/>
    <x v="1"/>
    <s v="M"/>
    <s v="L00-L99"/>
    <n v="1"/>
    <x v="5"/>
  </r>
  <r>
    <x v="1"/>
    <s v="75-84"/>
    <x v="1"/>
    <s v="M"/>
    <s v="M00-M99"/>
    <n v="3"/>
    <x v="5"/>
  </r>
  <r>
    <x v="1"/>
    <s v="75-84"/>
    <x v="1"/>
    <s v="M"/>
    <s v="N00-N99"/>
    <n v="21"/>
    <x v="11"/>
  </r>
  <r>
    <x v="1"/>
    <s v="75-84"/>
    <x v="1"/>
    <s v="M"/>
    <s v="R00-R99"/>
    <n v="12"/>
    <x v="5"/>
  </r>
  <r>
    <x v="1"/>
    <s v="75-84"/>
    <x v="1"/>
    <s v="M"/>
    <s v="V01-Y98"/>
    <n v="19"/>
    <x v="6"/>
  </r>
  <r>
    <x v="1"/>
    <s v="85+"/>
    <x v="1"/>
    <s v="F"/>
    <s v="A00-B99"/>
    <n v="18"/>
    <x v="0"/>
  </r>
  <r>
    <x v="1"/>
    <s v="85+"/>
    <x v="1"/>
    <s v="F"/>
    <s v="C00-D48"/>
    <n v="76"/>
    <x v="1"/>
  </r>
  <r>
    <x v="1"/>
    <s v="85+"/>
    <x v="1"/>
    <s v="F"/>
    <s v="D50-D89"/>
    <n v="4"/>
    <x v="5"/>
  </r>
  <r>
    <x v="1"/>
    <s v="85+"/>
    <x v="1"/>
    <s v="F"/>
    <s v="E00-E90"/>
    <n v="28"/>
    <x v="2"/>
  </r>
  <r>
    <x v="1"/>
    <s v="85+"/>
    <x v="1"/>
    <s v="F"/>
    <s v="F00-F99"/>
    <n v="25"/>
    <x v="10"/>
  </r>
  <r>
    <x v="1"/>
    <s v="85+"/>
    <x v="1"/>
    <s v="F"/>
    <s v="G00-G99"/>
    <n v="49"/>
    <x v="3"/>
  </r>
  <r>
    <x v="1"/>
    <s v="85+"/>
    <x v="1"/>
    <s v="F"/>
    <s v="I00-I99"/>
    <n v="226"/>
    <x v="8"/>
  </r>
  <r>
    <x v="1"/>
    <s v="85+"/>
    <x v="1"/>
    <s v="F"/>
    <s v="J00-J99"/>
    <n v="41"/>
    <x v="4"/>
  </r>
  <r>
    <x v="1"/>
    <s v="85+"/>
    <x v="1"/>
    <s v="F"/>
    <s v="K00-K93"/>
    <n v="30"/>
    <x v="9"/>
  </r>
  <r>
    <x v="1"/>
    <s v="85+"/>
    <x v="1"/>
    <s v="F"/>
    <s v="L00-L99"/>
    <n v="2"/>
    <x v="5"/>
  </r>
  <r>
    <x v="1"/>
    <s v="85+"/>
    <x v="1"/>
    <s v="F"/>
    <s v="M00-M99"/>
    <n v="4"/>
    <x v="5"/>
  </r>
  <r>
    <x v="1"/>
    <s v="85+"/>
    <x v="1"/>
    <s v="F"/>
    <s v="N00-N99"/>
    <n v="27"/>
    <x v="11"/>
  </r>
  <r>
    <x v="1"/>
    <s v="85+"/>
    <x v="1"/>
    <s v="F"/>
    <s v="R00-R99"/>
    <n v="42"/>
    <x v="5"/>
  </r>
  <r>
    <x v="1"/>
    <s v="85+"/>
    <x v="1"/>
    <s v="F"/>
    <s v="V01-Y98"/>
    <n v="29"/>
    <x v="6"/>
  </r>
  <r>
    <x v="1"/>
    <s v="85+"/>
    <x v="1"/>
    <s v="M"/>
    <s v="A00-B99"/>
    <n v="9"/>
    <x v="0"/>
  </r>
  <r>
    <x v="1"/>
    <s v="85+"/>
    <x v="1"/>
    <s v="M"/>
    <s v="C00-D48"/>
    <n v="65"/>
    <x v="1"/>
  </r>
  <r>
    <x v="1"/>
    <s v="85+"/>
    <x v="1"/>
    <s v="M"/>
    <s v="D50-D89"/>
    <n v="1"/>
    <x v="5"/>
  </r>
  <r>
    <x v="1"/>
    <s v="85+"/>
    <x v="1"/>
    <s v="M"/>
    <s v="E00-E90"/>
    <n v="7"/>
    <x v="2"/>
  </r>
  <r>
    <x v="1"/>
    <s v="85+"/>
    <x v="1"/>
    <s v="M"/>
    <s v="F00-F99"/>
    <n v="12"/>
    <x v="10"/>
  </r>
  <r>
    <x v="1"/>
    <s v="85+"/>
    <x v="1"/>
    <s v="M"/>
    <s v="G00-G99"/>
    <n v="8"/>
    <x v="3"/>
  </r>
  <r>
    <x v="1"/>
    <s v="85+"/>
    <x v="1"/>
    <s v="M"/>
    <s v="I00-I99"/>
    <n v="102"/>
    <x v="8"/>
  </r>
  <r>
    <x v="1"/>
    <s v="85+"/>
    <x v="1"/>
    <s v="M"/>
    <s v="J00-J99"/>
    <n v="38"/>
    <x v="4"/>
  </r>
  <r>
    <x v="1"/>
    <s v="85+"/>
    <x v="1"/>
    <s v="M"/>
    <s v="K00-K93"/>
    <n v="11"/>
    <x v="9"/>
  </r>
  <r>
    <x v="1"/>
    <s v="85+"/>
    <x v="1"/>
    <s v="M"/>
    <s v="L00-L99"/>
    <n v="2"/>
    <x v="5"/>
  </r>
  <r>
    <x v="1"/>
    <s v="85+"/>
    <x v="1"/>
    <s v="M"/>
    <s v="M00-M99"/>
    <n v="2"/>
    <x v="5"/>
  </r>
  <r>
    <x v="1"/>
    <s v="85+"/>
    <x v="1"/>
    <s v="M"/>
    <s v="N00-N99"/>
    <n v="15"/>
    <x v="11"/>
  </r>
  <r>
    <x v="1"/>
    <s v="85+"/>
    <x v="1"/>
    <s v="M"/>
    <s v="R00-R99"/>
    <n v="10"/>
    <x v="5"/>
  </r>
  <r>
    <x v="1"/>
    <s v="85+"/>
    <x v="1"/>
    <s v="M"/>
    <s v="V01-Y98"/>
    <n v="17"/>
    <x v="6"/>
  </r>
  <r>
    <x v="2"/>
    <s v="0-24"/>
    <x v="0"/>
    <s v="F"/>
    <s v="C00-D48"/>
    <n v="1"/>
    <x v="1"/>
  </r>
  <r>
    <x v="2"/>
    <s v="0-24"/>
    <x v="0"/>
    <s v="F"/>
    <s v="F00-F99"/>
    <n v="1"/>
    <x v="10"/>
  </r>
  <r>
    <x v="2"/>
    <s v="0-24"/>
    <x v="0"/>
    <s v="F"/>
    <s v="J00-J99"/>
    <n v="1"/>
    <x v="4"/>
  </r>
  <r>
    <x v="2"/>
    <s v="0-24"/>
    <x v="0"/>
    <s v="F"/>
    <s v="R00-R99"/>
    <n v="1"/>
    <x v="5"/>
  </r>
  <r>
    <x v="2"/>
    <s v="0-24"/>
    <x v="0"/>
    <s v="F"/>
    <s v="V01-Y98"/>
    <n v="4"/>
    <x v="6"/>
  </r>
  <r>
    <x v="2"/>
    <s v="0-24"/>
    <x v="0"/>
    <s v="M"/>
    <s v="C00-D48"/>
    <n v="1"/>
    <x v="1"/>
  </r>
  <r>
    <x v="2"/>
    <s v="0-24"/>
    <x v="0"/>
    <s v="M"/>
    <s v="E00-E90"/>
    <n v="1"/>
    <x v="2"/>
  </r>
  <r>
    <x v="2"/>
    <s v="0-24"/>
    <x v="0"/>
    <s v="M"/>
    <s v="K00-K93"/>
    <n v="1"/>
    <x v="9"/>
  </r>
  <r>
    <x v="2"/>
    <s v="0-24"/>
    <x v="0"/>
    <s v="M"/>
    <s v="P00-P96"/>
    <n v="4"/>
    <x v="5"/>
  </r>
  <r>
    <x v="2"/>
    <s v="0-24"/>
    <x v="0"/>
    <s v="M"/>
    <s v="R00-R99"/>
    <n v="3"/>
    <x v="5"/>
  </r>
  <r>
    <x v="2"/>
    <s v="0-24"/>
    <x v="0"/>
    <s v="M"/>
    <s v="V01-Y98"/>
    <n v="11"/>
    <x v="6"/>
  </r>
  <r>
    <x v="2"/>
    <s v="25-44"/>
    <x v="0"/>
    <s v="F"/>
    <s v="C00-D48"/>
    <n v="9"/>
    <x v="1"/>
  </r>
  <r>
    <x v="2"/>
    <s v="25-44"/>
    <x v="0"/>
    <s v="F"/>
    <s v="I00-I99"/>
    <n v="3"/>
    <x v="8"/>
  </r>
  <r>
    <x v="2"/>
    <s v="25-44"/>
    <x v="0"/>
    <s v="F"/>
    <s v="J00-J99"/>
    <n v="1"/>
    <x v="4"/>
  </r>
  <r>
    <x v="2"/>
    <s v="25-44"/>
    <x v="0"/>
    <s v="F"/>
    <s v="K00-K93"/>
    <n v="1"/>
    <x v="9"/>
  </r>
  <r>
    <x v="2"/>
    <s v="25-44"/>
    <x v="0"/>
    <s v="F"/>
    <s v="R00-R99"/>
    <n v="1"/>
    <x v="5"/>
  </r>
  <r>
    <x v="2"/>
    <s v="25-44"/>
    <x v="0"/>
    <s v="F"/>
    <s v="V01-Y98"/>
    <n v="8"/>
    <x v="6"/>
  </r>
  <r>
    <x v="2"/>
    <s v="25-44"/>
    <x v="0"/>
    <s v="M"/>
    <s v="A00-B99"/>
    <n v="1"/>
    <x v="0"/>
  </r>
  <r>
    <x v="2"/>
    <s v="25-44"/>
    <x v="0"/>
    <s v="M"/>
    <s v="C00-D48"/>
    <n v="11"/>
    <x v="1"/>
  </r>
  <r>
    <x v="2"/>
    <s v="25-44"/>
    <x v="0"/>
    <s v="M"/>
    <s v="E00-E90"/>
    <n v="2"/>
    <x v="2"/>
  </r>
  <r>
    <x v="2"/>
    <s v="25-44"/>
    <x v="0"/>
    <s v="M"/>
    <s v="F00-F99"/>
    <n v="1"/>
    <x v="10"/>
  </r>
  <r>
    <x v="2"/>
    <s v="25-44"/>
    <x v="0"/>
    <s v="M"/>
    <s v="G00-G99"/>
    <n v="2"/>
    <x v="3"/>
  </r>
  <r>
    <x v="2"/>
    <s v="25-44"/>
    <x v="0"/>
    <s v="M"/>
    <s v="I00-I99"/>
    <n v="6"/>
    <x v="8"/>
  </r>
  <r>
    <x v="2"/>
    <s v="25-44"/>
    <x v="0"/>
    <s v="M"/>
    <s v="J00-J99"/>
    <n v="1"/>
    <x v="4"/>
  </r>
  <r>
    <x v="2"/>
    <s v="25-44"/>
    <x v="0"/>
    <s v="M"/>
    <s v="K00-K93"/>
    <n v="4"/>
    <x v="9"/>
  </r>
  <r>
    <x v="2"/>
    <s v="25-44"/>
    <x v="0"/>
    <s v="M"/>
    <s v="M00-M99"/>
    <n v="1"/>
    <x v="5"/>
  </r>
  <r>
    <x v="2"/>
    <s v="25-44"/>
    <x v="0"/>
    <s v="M"/>
    <s v="R00-R99"/>
    <n v="6"/>
    <x v="5"/>
  </r>
  <r>
    <x v="2"/>
    <s v="25-44"/>
    <x v="0"/>
    <s v="M"/>
    <s v="V01-Y98"/>
    <n v="32"/>
    <x v="6"/>
  </r>
  <r>
    <x v="2"/>
    <s v="45-64"/>
    <x v="0"/>
    <s v="F"/>
    <s v="A00-B99"/>
    <n v="5"/>
    <x v="0"/>
  </r>
  <r>
    <x v="2"/>
    <s v="45-64"/>
    <x v="0"/>
    <s v="F"/>
    <s v="C00-D48"/>
    <n v="83"/>
    <x v="1"/>
  </r>
  <r>
    <x v="2"/>
    <s v="45-64"/>
    <x v="0"/>
    <s v="F"/>
    <s v="D50-D89"/>
    <n v="2"/>
    <x v="5"/>
  </r>
  <r>
    <x v="2"/>
    <s v="45-64"/>
    <x v="0"/>
    <s v="F"/>
    <s v="E00-E90"/>
    <n v="2"/>
    <x v="2"/>
  </r>
  <r>
    <x v="2"/>
    <s v="45-64"/>
    <x v="0"/>
    <s v="F"/>
    <s v="F00-F99"/>
    <n v="3"/>
    <x v="10"/>
  </r>
  <r>
    <x v="2"/>
    <s v="45-64"/>
    <x v="0"/>
    <s v="F"/>
    <s v="G00-G99"/>
    <n v="3"/>
    <x v="3"/>
  </r>
  <r>
    <x v="2"/>
    <s v="45-64"/>
    <x v="0"/>
    <s v="F"/>
    <s v="I00-I99"/>
    <n v="29"/>
    <x v="8"/>
  </r>
  <r>
    <x v="2"/>
    <s v="45-64"/>
    <x v="0"/>
    <s v="F"/>
    <s v="J00-J99"/>
    <n v="8"/>
    <x v="4"/>
  </r>
  <r>
    <x v="2"/>
    <s v="45-64"/>
    <x v="0"/>
    <s v="F"/>
    <s v="K00-K93"/>
    <n v="11"/>
    <x v="9"/>
  </r>
  <r>
    <x v="2"/>
    <s v="45-64"/>
    <x v="0"/>
    <s v="F"/>
    <s v="L00-L99"/>
    <n v="1"/>
    <x v="5"/>
  </r>
  <r>
    <x v="2"/>
    <s v="45-64"/>
    <x v="0"/>
    <s v="F"/>
    <s v="M00-M99"/>
    <n v="1"/>
    <x v="5"/>
  </r>
  <r>
    <x v="2"/>
    <s v="45-64"/>
    <x v="0"/>
    <s v="F"/>
    <s v="N00-N99"/>
    <n v="1"/>
    <x v="11"/>
  </r>
  <r>
    <x v="2"/>
    <s v="45-64"/>
    <x v="0"/>
    <s v="F"/>
    <s v="Q00-Q99"/>
    <n v="1"/>
    <x v="5"/>
  </r>
  <r>
    <x v="2"/>
    <s v="45-64"/>
    <x v="0"/>
    <s v="F"/>
    <s v="R00-R99"/>
    <n v="7"/>
    <x v="5"/>
  </r>
  <r>
    <x v="2"/>
    <s v="45-64"/>
    <x v="0"/>
    <s v="F"/>
    <s v="V01-Y98"/>
    <n v="15"/>
    <x v="6"/>
  </r>
  <r>
    <x v="2"/>
    <s v="45-64"/>
    <x v="0"/>
    <s v="M"/>
    <s v="A00-B99"/>
    <n v="8"/>
    <x v="0"/>
  </r>
  <r>
    <x v="2"/>
    <s v="45-64"/>
    <x v="0"/>
    <s v="M"/>
    <s v="C00-D48"/>
    <n v="93"/>
    <x v="1"/>
  </r>
  <r>
    <x v="2"/>
    <s v="45-64"/>
    <x v="0"/>
    <s v="M"/>
    <s v="E00-E90"/>
    <n v="11"/>
    <x v="2"/>
  </r>
  <r>
    <x v="2"/>
    <s v="45-64"/>
    <x v="0"/>
    <s v="M"/>
    <s v="F00-F99"/>
    <n v="11"/>
    <x v="10"/>
  </r>
  <r>
    <x v="2"/>
    <s v="45-64"/>
    <x v="0"/>
    <s v="M"/>
    <s v="G00-G99"/>
    <n v="7"/>
    <x v="3"/>
  </r>
  <r>
    <x v="2"/>
    <s v="45-64"/>
    <x v="0"/>
    <s v="M"/>
    <s v="I00-I99"/>
    <n v="67"/>
    <x v="8"/>
  </r>
  <r>
    <x v="2"/>
    <s v="45-64"/>
    <x v="0"/>
    <s v="M"/>
    <s v="J00-J99"/>
    <n v="12"/>
    <x v="4"/>
  </r>
  <r>
    <x v="2"/>
    <s v="45-64"/>
    <x v="0"/>
    <s v="M"/>
    <s v="K00-K93"/>
    <n v="24"/>
    <x v="9"/>
  </r>
  <r>
    <x v="2"/>
    <s v="45-64"/>
    <x v="0"/>
    <s v="M"/>
    <s v="L00-L99"/>
    <n v="1"/>
    <x v="5"/>
  </r>
  <r>
    <x v="2"/>
    <s v="45-64"/>
    <x v="0"/>
    <s v="M"/>
    <s v="N00-N99"/>
    <n v="2"/>
    <x v="11"/>
  </r>
  <r>
    <x v="2"/>
    <s v="45-64"/>
    <x v="0"/>
    <s v="M"/>
    <s v="R00-R99"/>
    <n v="22"/>
    <x v="5"/>
  </r>
  <r>
    <x v="2"/>
    <s v="45-64"/>
    <x v="0"/>
    <s v="M"/>
    <s v="V01-Y98"/>
    <n v="43"/>
    <x v="6"/>
  </r>
  <r>
    <x v="2"/>
    <s v="65-74"/>
    <x v="1"/>
    <s v="F"/>
    <s v="A00-B99"/>
    <n v="6"/>
    <x v="0"/>
  </r>
  <r>
    <x v="2"/>
    <s v="65-74"/>
    <x v="1"/>
    <s v="F"/>
    <s v="C00-D48"/>
    <n v="73"/>
    <x v="1"/>
  </r>
  <r>
    <x v="2"/>
    <s v="65-74"/>
    <x v="1"/>
    <s v="F"/>
    <s v="E00-E90"/>
    <n v="2"/>
    <x v="2"/>
  </r>
  <r>
    <x v="2"/>
    <s v="65-74"/>
    <x v="1"/>
    <s v="F"/>
    <s v="F00-F99"/>
    <n v="7"/>
    <x v="10"/>
  </r>
  <r>
    <x v="2"/>
    <s v="65-74"/>
    <x v="1"/>
    <s v="F"/>
    <s v="G00-G99"/>
    <n v="7"/>
    <x v="3"/>
  </r>
  <r>
    <x v="2"/>
    <s v="65-74"/>
    <x v="1"/>
    <s v="F"/>
    <s v="I00-I99"/>
    <n v="48"/>
    <x v="8"/>
  </r>
  <r>
    <x v="2"/>
    <s v="65-74"/>
    <x v="1"/>
    <s v="F"/>
    <s v="J00-J99"/>
    <n v="13"/>
    <x v="4"/>
  </r>
  <r>
    <x v="2"/>
    <s v="65-74"/>
    <x v="1"/>
    <s v="F"/>
    <s v="K00-K93"/>
    <n v="6"/>
    <x v="9"/>
  </r>
  <r>
    <x v="2"/>
    <s v="65-74"/>
    <x v="1"/>
    <s v="F"/>
    <s v="M00-M99"/>
    <n v="2"/>
    <x v="5"/>
  </r>
  <r>
    <x v="2"/>
    <s v="65-74"/>
    <x v="1"/>
    <s v="F"/>
    <s v="N00-N99"/>
    <n v="3"/>
    <x v="11"/>
  </r>
  <r>
    <x v="2"/>
    <s v="65-74"/>
    <x v="1"/>
    <s v="F"/>
    <s v="Q00-Q99"/>
    <n v="1"/>
    <x v="5"/>
  </r>
  <r>
    <x v="2"/>
    <s v="65-74"/>
    <x v="1"/>
    <s v="F"/>
    <s v="R00-R99"/>
    <n v="8"/>
    <x v="5"/>
  </r>
  <r>
    <x v="2"/>
    <s v="65-74"/>
    <x v="1"/>
    <s v="F"/>
    <s v="V01-Y98"/>
    <n v="13"/>
    <x v="6"/>
  </r>
  <r>
    <x v="2"/>
    <s v="65-74"/>
    <x v="1"/>
    <s v="M"/>
    <s v="A00-B99"/>
    <n v="7"/>
    <x v="0"/>
  </r>
  <r>
    <x v="2"/>
    <s v="65-74"/>
    <x v="1"/>
    <s v="M"/>
    <s v="C00-D48"/>
    <n v="98"/>
    <x v="1"/>
  </r>
  <r>
    <x v="2"/>
    <s v="65-74"/>
    <x v="1"/>
    <s v="M"/>
    <s v="D50-D89"/>
    <n v="1"/>
    <x v="5"/>
  </r>
  <r>
    <x v="2"/>
    <s v="65-74"/>
    <x v="1"/>
    <s v="M"/>
    <s v="E00-E90"/>
    <n v="6"/>
    <x v="2"/>
  </r>
  <r>
    <x v="2"/>
    <s v="65-74"/>
    <x v="1"/>
    <s v="M"/>
    <s v="F00-F99"/>
    <n v="5"/>
    <x v="10"/>
  </r>
  <r>
    <x v="2"/>
    <s v="65-74"/>
    <x v="1"/>
    <s v="M"/>
    <s v="G00-G99"/>
    <n v="8"/>
    <x v="3"/>
  </r>
  <r>
    <x v="2"/>
    <s v="65-74"/>
    <x v="1"/>
    <s v="M"/>
    <s v="I00-I99"/>
    <n v="60"/>
    <x v="8"/>
  </r>
  <r>
    <x v="2"/>
    <s v="65-74"/>
    <x v="1"/>
    <s v="M"/>
    <s v="J00-J99"/>
    <n v="27"/>
    <x v="4"/>
  </r>
  <r>
    <x v="2"/>
    <s v="65-74"/>
    <x v="1"/>
    <s v="M"/>
    <s v="K00-K93"/>
    <n v="17"/>
    <x v="9"/>
  </r>
  <r>
    <x v="2"/>
    <s v="65-74"/>
    <x v="1"/>
    <s v="M"/>
    <s v="M00-M99"/>
    <n v="1"/>
    <x v="5"/>
  </r>
  <r>
    <x v="2"/>
    <s v="65-74"/>
    <x v="1"/>
    <s v="M"/>
    <s v="N00-N99"/>
    <n v="6"/>
    <x v="11"/>
  </r>
  <r>
    <x v="2"/>
    <s v="65-74"/>
    <x v="1"/>
    <s v="M"/>
    <s v="R00-R99"/>
    <n v="12"/>
    <x v="5"/>
  </r>
  <r>
    <x v="2"/>
    <s v="65-74"/>
    <x v="1"/>
    <s v="M"/>
    <s v="V01-Y98"/>
    <n v="9"/>
    <x v="6"/>
  </r>
  <r>
    <x v="2"/>
    <s v="75-84"/>
    <x v="1"/>
    <s v="F"/>
    <s v="A00-B99"/>
    <n v="14"/>
    <x v="0"/>
  </r>
  <r>
    <x v="2"/>
    <s v="75-84"/>
    <x v="1"/>
    <s v="F"/>
    <s v="C00-D48"/>
    <n v="123"/>
    <x v="1"/>
  </r>
  <r>
    <x v="2"/>
    <s v="75-84"/>
    <x v="1"/>
    <s v="F"/>
    <s v="D50-D89"/>
    <n v="6"/>
    <x v="5"/>
  </r>
  <r>
    <x v="2"/>
    <s v="75-84"/>
    <x v="1"/>
    <s v="F"/>
    <s v="E00-E90"/>
    <n v="24"/>
    <x v="2"/>
  </r>
  <r>
    <x v="2"/>
    <s v="75-84"/>
    <x v="1"/>
    <s v="F"/>
    <s v="F00-F99"/>
    <n v="12"/>
    <x v="10"/>
  </r>
  <r>
    <x v="2"/>
    <s v="75-84"/>
    <x v="1"/>
    <s v="F"/>
    <s v="G00-G99"/>
    <n v="31"/>
    <x v="3"/>
  </r>
  <r>
    <x v="2"/>
    <s v="75-84"/>
    <x v="1"/>
    <s v="F"/>
    <s v="I00-I99"/>
    <n v="147"/>
    <x v="8"/>
  </r>
  <r>
    <x v="2"/>
    <s v="75-84"/>
    <x v="1"/>
    <s v="F"/>
    <s v="J00-J99"/>
    <n v="22"/>
    <x v="4"/>
  </r>
  <r>
    <x v="2"/>
    <s v="75-84"/>
    <x v="1"/>
    <s v="F"/>
    <s v="K00-K93"/>
    <n v="23"/>
    <x v="9"/>
  </r>
  <r>
    <x v="2"/>
    <s v="75-84"/>
    <x v="1"/>
    <s v="F"/>
    <s v="L00-L99"/>
    <n v="5"/>
    <x v="5"/>
  </r>
  <r>
    <x v="2"/>
    <s v="75-84"/>
    <x v="1"/>
    <s v="F"/>
    <s v="M00-M99"/>
    <n v="3"/>
    <x v="5"/>
  </r>
  <r>
    <x v="2"/>
    <s v="75-84"/>
    <x v="1"/>
    <s v="F"/>
    <s v="N00-N99"/>
    <n v="12"/>
    <x v="11"/>
  </r>
  <r>
    <x v="2"/>
    <s v="75-84"/>
    <x v="1"/>
    <s v="F"/>
    <s v="R00-R99"/>
    <n v="12"/>
    <x v="5"/>
  </r>
  <r>
    <x v="2"/>
    <s v="75-84"/>
    <x v="1"/>
    <s v="F"/>
    <s v="V01-Y98"/>
    <n v="16"/>
    <x v="6"/>
  </r>
  <r>
    <x v="2"/>
    <s v="75-84"/>
    <x v="1"/>
    <s v="M"/>
    <s v="A00-B99"/>
    <n v="17"/>
    <x v="0"/>
  </r>
  <r>
    <x v="2"/>
    <s v="75-84"/>
    <x v="1"/>
    <s v="M"/>
    <s v="C00-D48"/>
    <n v="135"/>
    <x v="1"/>
  </r>
  <r>
    <x v="2"/>
    <s v="75-84"/>
    <x v="1"/>
    <s v="M"/>
    <s v="D50-D89"/>
    <n v="1"/>
    <x v="5"/>
  </r>
  <r>
    <x v="2"/>
    <s v="75-84"/>
    <x v="1"/>
    <s v="M"/>
    <s v="E00-E90"/>
    <n v="16"/>
    <x v="2"/>
  </r>
  <r>
    <x v="2"/>
    <s v="75-84"/>
    <x v="1"/>
    <s v="M"/>
    <s v="F00-F99"/>
    <n v="13"/>
    <x v="10"/>
  </r>
  <r>
    <x v="2"/>
    <s v="75-84"/>
    <x v="1"/>
    <s v="M"/>
    <s v="G00-G99"/>
    <n v="24"/>
    <x v="3"/>
  </r>
  <r>
    <x v="2"/>
    <s v="75-84"/>
    <x v="1"/>
    <s v="M"/>
    <s v="I00-I99"/>
    <n v="112"/>
    <x v="8"/>
  </r>
  <r>
    <x v="2"/>
    <s v="75-84"/>
    <x v="1"/>
    <s v="M"/>
    <s v="J00-J99"/>
    <n v="41"/>
    <x v="4"/>
  </r>
  <r>
    <x v="2"/>
    <s v="75-84"/>
    <x v="1"/>
    <s v="M"/>
    <s v="K00-K93"/>
    <n v="18"/>
    <x v="9"/>
  </r>
  <r>
    <x v="2"/>
    <s v="75-84"/>
    <x v="1"/>
    <s v="M"/>
    <s v="L00-L99"/>
    <n v="2"/>
    <x v="5"/>
  </r>
  <r>
    <x v="2"/>
    <s v="75-84"/>
    <x v="1"/>
    <s v="M"/>
    <s v="M00-M99"/>
    <n v="2"/>
    <x v="5"/>
  </r>
  <r>
    <x v="2"/>
    <s v="75-84"/>
    <x v="1"/>
    <s v="M"/>
    <s v="N00-N99"/>
    <n v="8"/>
    <x v="11"/>
  </r>
  <r>
    <x v="2"/>
    <s v="75-84"/>
    <x v="1"/>
    <s v="M"/>
    <s v="R00-R99"/>
    <n v="23"/>
    <x v="5"/>
  </r>
  <r>
    <x v="2"/>
    <s v="75-84"/>
    <x v="1"/>
    <s v="M"/>
    <s v="V01-Y98"/>
    <n v="25"/>
    <x v="6"/>
  </r>
  <r>
    <x v="2"/>
    <s v="85+"/>
    <x v="1"/>
    <s v="F"/>
    <s v="A00-B99"/>
    <n v="16"/>
    <x v="0"/>
  </r>
  <r>
    <x v="2"/>
    <s v="85+"/>
    <x v="1"/>
    <s v="F"/>
    <s v="C00-D48"/>
    <n v="72"/>
    <x v="1"/>
  </r>
  <r>
    <x v="2"/>
    <s v="85+"/>
    <x v="1"/>
    <s v="F"/>
    <s v="D50-D89"/>
    <n v="5"/>
    <x v="5"/>
  </r>
  <r>
    <x v="2"/>
    <s v="85+"/>
    <x v="1"/>
    <s v="F"/>
    <s v="E00-E90"/>
    <n v="31"/>
    <x v="2"/>
  </r>
  <r>
    <x v="2"/>
    <s v="85+"/>
    <x v="1"/>
    <s v="F"/>
    <s v="F00-F99"/>
    <n v="35"/>
    <x v="10"/>
  </r>
  <r>
    <x v="2"/>
    <s v="85+"/>
    <x v="1"/>
    <s v="F"/>
    <s v="G00-G99"/>
    <n v="44"/>
    <x v="3"/>
  </r>
  <r>
    <x v="2"/>
    <s v="85+"/>
    <x v="1"/>
    <s v="F"/>
    <s v="I00-I99"/>
    <n v="229"/>
    <x v="8"/>
  </r>
  <r>
    <x v="2"/>
    <s v="85+"/>
    <x v="1"/>
    <s v="F"/>
    <s v="J00-J99"/>
    <n v="45"/>
    <x v="4"/>
  </r>
  <r>
    <x v="2"/>
    <s v="85+"/>
    <x v="1"/>
    <s v="F"/>
    <s v="K00-K93"/>
    <n v="29"/>
    <x v="9"/>
  </r>
  <r>
    <x v="2"/>
    <s v="85+"/>
    <x v="1"/>
    <s v="F"/>
    <s v="L00-L99"/>
    <n v="2"/>
    <x v="5"/>
  </r>
  <r>
    <x v="2"/>
    <s v="85+"/>
    <x v="1"/>
    <s v="F"/>
    <s v="M00-M99"/>
    <n v="12"/>
    <x v="5"/>
  </r>
  <r>
    <x v="2"/>
    <s v="85+"/>
    <x v="1"/>
    <s v="F"/>
    <s v="N00-N99"/>
    <n v="25"/>
    <x v="11"/>
  </r>
  <r>
    <x v="2"/>
    <s v="85+"/>
    <x v="1"/>
    <s v="F"/>
    <s v="R00-R99"/>
    <n v="47"/>
    <x v="5"/>
  </r>
  <r>
    <x v="2"/>
    <s v="85+"/>
    <x v="1"/>
    <s v="F"/>
    <s v="V01-Y98"/>
    <n v="32"/>
    <x v="6"/>
  </r>
  <r>
    <x v="2"/>
    <s v="85+"/>
    <x v="1"/>
    <s v="M"/>
    <s v="A00-B99"/>
    <n v="5"/>
    <x v="0"/>
  </r>
  <r>
    <x v="2"/>
    <s v="85+"/>
    <x v="1"/>
    <s v="M"/>
    <s v="C00-D48"/>
    <n v="65"/>
    <x v="1"/>
  </r>
  <r>
    <x v="2"/>
    <s v="85+"/>
    <x v="1"/>
    <s v="M"/>
    <s v="E00-E90"/>
    <n v="10"/>
    <x v="2"/>
  </r>
  <r>
    <x v="2"/>
    <s v="85+"/>
    <x v="1"/>
    <s v="M"/>
    <s v="F00-F99"/>
    <n v="6"/>
    <x v="10"/>
  </r>
  <r>
    <x v="2"/>
    <s v="85+"/>
    <x v="1"/>
    <s v="M"/>
    <s v="G00-G99"/>
    <n v="14"/>
    <x v="3"/>
  </r>
  <r>
    <x v="2"/>
    <s v="85+"/>
    <x v="1"/>
    <s v="M"/>
    <s v="I00-I99"/>
    <n v="105"/>
    <x v="8"/>
  </r>
  <r>
    <x v="2"/>
    <s v="85+"/>
    <x v="1"/>
    <s v="M"/>
    <s v="J00-J99"/>
    <n v="28"/>
    <x v="4"/>
  </r>
  <r>
    <x v="2"/>
    <s v="85+"/>
    <x v="1"/>
    <s v="M"/>
    <s v="K00-K93"/>
    <n v="9"/>
    <x v="9"/>
  </r>
  <r>
    <x v="2"/>
    <s v="85+"/>
    <x v="1"/>
    <s v="M"/>
    <s v="M00-M99"/>
    <n v="3"/>
    <x v="5"/>
  </r>
  <r>
    <x v="2"/>
    <s v="85+"/>
    <x v="1"/>
    <s v="M"/>
    <s v="N00-N99"/>
    <n v="14"/>
    <x v="11"/>
  </r>
  <r>
    <x v="2"/>
    <s v="85+"/>
    <x v="1"/>
    <s v="M"/>
    <s v="Q00-Q99"/>
    <n v="1"/>
    <x v="5"/>
  </r>
  <r>
    <x v="2"/>
    <s v="85+"/>
    <x v="1"/>
    <s v="M"/>
    <s v="R00-R99"/>
    <n v="11"/>
    <x v="5"/>
  </r>
  <r>
    <x v="2"/>
    <s v="85+"/>
    <x v="1"/>
    <s v="M"/>
    <s v="V01-Y98"/>
    <n v="20"/>
    <x v="6"/>
  </r>
  <r>
    <x v="3"/>
    <s v="0-24"/>
    <x v="0"/>
    <s v="F"/>
    <s v="C00-D48"/>
    <n v="2"/>
    <x v="1"/>
  </r>
  <r>
    <x v="3"/>
    <s v="0-24"/>
    <x v="0"/>
    <s v="F"/>
    <s v="G00-G99"/>
    <n v="1"/>
    <x v="3"/>
  </r>
  <r>
    <x v="3"/>
    <s v="0-24"/>
    <x v="0"/>
    <s v="F"/>
    <s v="I00-I99"/>
    <n v="1"/>
    <x v="8"/>
  </r>
  <r>
    <x v="3"/>
    <s v="0-24"/>
    <x v="0"/>
    <s v="F"/>
    <s v="P00-P96"/>
    <n v="1"/>
    <x v="5"/>
  </r>
  <r>
    <x v="3"/>
    <s v="0-24"/>
    <x v="0"/>
    <s v="F"/>
    <s v="R00-R99"/>
    <n v="2"/>
    <x v="5"/>
  </r>
  <r>
    <x v="3"/>
    <s v="0-24"/>
    <x v="0"/>
    <s v="F"/>
    <s v="V01-Y98"/>
    <n v="1"/>
    <x v="6"/>
  </r>
  <r>
    <x v="3"/>
    <s v="0-24"/>
    <x v="0"/>
    <s v="M"/>
    <s v="C00-D48"/>
    <n v="3"/>
    <x v="1"/>
  </r>
  <r>
    <x v="3"/>
    <s v="0-24"/>
    <x v="0"/>
    <s v="M"/>
    <s v="I00-I99"/>
    <n v="2"/>
    <x v="8"/>
  </r>
  <r>
    <x v="3"/>
    <s v="0-24"/>
    <x v="0"/>
    <s v="M"/>
    <s v="K00-K93"/>
    <n v="1"/>
    <x v="9"/>
  </r>
  <r>
    <x v="3"/>
    <s v="0-24"/>
    <x v="0"/>
    <s v="M"/>
    <s v="P00-P96"/>
    <n v="1"/>
    <x v="5"/>
  </r>
  <r>
    <x v="3"/>
    <s v="0-24"/>
    <x v="0"/>
    <s v="M"/>
    <s v="Q00-Q99"/>
    <n v="2"/>
    <x v="5"/>
  </r>
  <r>
    <x v="3"/>
    <s v="0-24"/>
    <x v="0"/>
    <s v="M"/>
    <s v="R00-R99"/>
    <n v="1"/>
    <x v="5"/>
  </r>
  <r>
    <x v="3"/>
    <s v="0-24"/>
    <x v="0"/>
    <s v="M"/>
    <s v="V01-Y98"/>
    <n v="12"/>
    <x v="6"/>
  </r>
  <r>
    <x v="3"/>
    <s v="25-44"/>
    <x v="0"/>
    <s v="F"/>
    <s v="A00-B99"/>
    <n v="1"/>
    <x v="0"/>
  </r>
  <r>
    <x v="3"/>
    <s v="25-44"/>
    <x v="0"/>
    <s v="F"/>
    <s v="C00-D48"/>
    <n v="11"/>
    <x v="1"/>
  </r>
  <r>
    <x v="3"/>
    <s v="25-44"/>
    <x v="0"/>
    <s v="F"/>
    <s v="F00-F99"/>
    <n v="3"/>
    <x v="10"/>
  </r>
  <r>
    <x v="3"/>
    <s v="25-44"/>
    <x v="0"/>
    <s v="F"/>
    <s v="G00-G99"/>
    <n v="2"/>
    <x v="3"/>
  </r>
  <r>
    <x v="3"/>
    <s v="25-44"/>
    <x v="0"/>
    <s v="F"/>
    <s v="I00-I99"/>
    <n v="4"/>
    <x v="8"/>
  </r>
  <r>
    <x v="3"/>
    <s v="25-44"/>
    <x v="0"/>
    <s v="F"/>
    <s v="R00-R99"/>
    <n v="3"/>
    <x v="5"/>
  </r>
  <r>
    <x v="3"/>
    <s v="25-44"/>
    <x v="0"/>
    <s v="F"/>
    <s v="V01-Y98"/>
    <n v="5"/>
    <x v="6"/>
  </r>
  <r>
    <x v="3"/>
    <s v="25-44"/>
    <x v="0"/>
    <s v="M"/>
    <s v="C00-D48"/>
    <n v="3"/>
    <x v="1"/>
  </r>
  <r>
    <x v="3"/>
    <s v="25-44"/>
    <x v="0"/>
    <s v="M"/>
    <s v="E00-E90"/>
    <n v="1"/>
    <x v="2"/>
  </r>
  <r>
    <x v="3"/>
    <s v="25-44"/>
    <x v="0"/>
    <s v="M"/>
    <s v="F00-F99"/>
    <n v="2"/>
    <x v="10"/>
  </r>
  <r>
    <x v="3"/>
    <s v="25-44"/>
    <x v="0"/>
    <s v="M"/>
    <s v="I00-I99"/>
    <n v="6"/>
    <x v="8"/>
  </r>
  <r>
    <x v="3"/>
    <s v="25-44"/>
    <x v="0"/>
    <s v="M"/>
    <s v="K00-K93"/>
    <n v="2"/>
    <x v="9"/>
  </r>
  <r>
    <x v="3"/>
    <s v="25-44"/>
    <x v="0"/>
    <s v="M"/>
    <s v="M00-M99"/>
    <n v="1"/>
    <x v="5"/>
  </r>
  <r>
    <x v="3"/>
    <s v="25-44"/>
    <x v="0"/>
    <s v="M"/>
    <s v="Q00-Q99"/>
    <n v="1"/>
    <x v="5"/>
  </r>
  <r>
    <x v="3"/>
    <s v="25-44"/>
    <x v="0"/>
    <s v="M"/>
    <s v="R00-R99"/>
    <n v="9"/>
    <x v="5"/>
  </r>
  <r>
    <x v="3"/>
    <s v="25-44"/>
    <x v="0"/>
    <s v="M"/>
    <s v="V01-Y98"/>
    <n v="25"/>
    <x v="6"/>
  </r>
  <r>
    <x v="3"/>
    <s v="45-64"/>
    <x v="0"/>
    <s v="F"/>
    <s v="A00-B99"/>
    <n v="1"/>
    <x v="0"/>
  </r>
  <r>
    <x v="3"/>
    <s v="45-64"/>
    <x v="0"/>
    <s v="F"/>
    <s v="C00-D48"/>
    <n v="71"/>
    <x v="1"/>
  </r>
  <r>
    <x v="3"/>
    <s v="45-64"/>
    <x v="0"/>
    <s v="F"/>
    <s v="D50-D89"/>
    <n v="1"/>
    <x v="5"/>
  </r>
  <r>
    <x v="3"/>
    <s v="45-64"/>
    <x v="0"/>
    <s v="F"/>
    <s v="E00-E90"/>
    <n v="4"/>
    <x v="2"/>
  </r>
  <r>
    <x v="3"/>
    <s v="45-64"/>
    <x v="0"/>
    <s v="F"/>
    <s v="F00-F99"/>
    <n v="5"/>
    <x v="10"/>
  </r>
  <r>
    <x v="3"/>
    <s v="45-64"/>
    <x v="0"/>
    <s v="F"/>
    <s v="G00-G99"/>
    <n v="4"/>
    <x v="3"/>
  </r>
  <r>
    <x v="3"/>
    <s v="45-64"/>
    <x v="0"/>
    <s v="F"/>
    <s v="I00-I99"/>
    <n v="28"/>
    <x v="8"/>
  </r>
  <r>
    <x v="3"/>
    <s v="45-64"/>
    <x v="0"/>
    <s v="F"/>
    <s v="J00-J99"/>
    <n v="11"/>
    <x v="4"/>
  </r>
  <r>
    <x v="3"/>
    <s v="45-64"/>
    <x v="0"/>
    <s v="F"/>
    <s v="K00-K93"/>
    <n v="7"/>
    <x v="9"/>
  </r>
  <r>
    <x v="3"/>
    <s v="45-64"/>
    <x v="0"/>
    <s v="F"/>
    <s v="N00-N99"/>
    <n v="1"/>
    <x v="11"/>
  </r>
  <r>
    <x v="3"/>
    <s v="45-64"/>
    <x v="0"/>
    <s v="F"/>
    <s v="R00-R99"/>
    <n v="10"/>
    <x v="5"/>
  </r>
  <r>
    <x v="3"/>
    <s v="45-64"/>
    <x v="0"/>
    <s v="F"/>
    <s v="V01-Y98"/>
    <n v="17"/>
    <x v="6"/>
  </r>
  <r>
    <x v="3"/>
    <s v="45-64"/>
    <x v="0"/>
    <s v="M"/>
    <s v="A00-B99"/>
    <n v="7"/>
    <x v="0"/>
  </r>
  <r>
    <x v="3"/>
    <s v="45-64"/>
    <x v="0"/>
    <s v="M"/>
    <s v="C00-D48"/>
    <n v="121"/>
    <x v="1"/>
  </r>
  <r>
    <x v="3"/>
    <s v="45-64"/>
    <x v="0"/>
    <s v="M"/>
    <s v="D50-D89"/>
    <n v="2"/>
    <x v="5"/>
  </r>
  <r>
    <x v="3"/>
    <s v="45-64"/>
    <x v="0"/>
    <s v="M"/>
    <s v="E00-E90"/>
    <n v="3"/>
    <x v="2"/>
  </r>
  <r>
    <x v="3"/>
    <s v="45-64"/>
    <x v="0"/>
    <s v="M"/>
    <s v="F00-F99"/>
    <n v="11"/>
    <x v="10"/>
  </r>
  <r>
    <x v="3"/>
    <s v="45-64"/>
    <x v="0"/>
    <s v="M"/>
    <s v="G00-G99"/>
    <n v="10"/>
    <x v="3"/>
  </r>
  <r>
    <x v="3"/>
    <s v="45-64"/>
    <x v="0"/>
    <s v="M"/>
    <s v="I00-I99"/>
    <n v="62"/>
    <x v="8"/>
  </r>
  <r>
    <x v="3"/>
    <s v="45-64"/>
    <x v="0"/>
    <s v="M"/>
    <s v="J00-J99"/>
    <n v="10"/>
    <x v="4"/>
  </r>
  <r>
    <x v="3"/>
    <s v="45-64"/>
    <x v="0"/>
    <s v="M"/>
    <s v="K00-K93"/>
    <n v="28"/>
    <x v="9"/>
  </r>
  <r>
    <x v="3"/>
    <s v="45-64"/>
    <x v="0"/>
    <s v="M"/>
    <s v="M00-M99"/>
    <n v="1"/>
    <x v="5"/>
  </r>
  <r>
    <x v="3"/>
    <s v="45-64"/>
    <x v="0"/>
    <s v="M"/>
    <s v="N00-N99"/>
    <n v="3"/>
    <x v="11"/>
  </r>
  <r>
    <x v="3"/>
    <s v="45-64"/>
    <x v="0"/>
    <s v="M"/>
    <s v="R00-R99"/>
    <n v="21"/>
    <x v="5"/>
  </r>
  <r>
    <x v="3"/>
    <s v="45-64"/>
    <x v="0"/>
    <s v="M"/>
    <s v="V01-Y98"/>
    <n v="36"/>
    <x v="6"/>
  </r>
  <r>
    <x v="3"/>
    <s v="65-74"/>
    <x v="1"/>
    <s v="F"/>
    <s v="A00-B99"/>
    <n v="6"/>
    <x v="0"/>
  </r>
  <r>
    <x v="3"/>
    <s v="65-74"/>
    <x v="1"/>
    <s v="F"/>
    <s v="C00-D48"/>
    <n v="71"/>
    <x v="1"/>
  </r>
  <r>
    <x v="3"/>
    <s v="65-74"/>
    <x v="1"/>
    <s v="F"/>
    <s v="D50-D89"/>
    <n v="4"/>
    <x v="5"/>
  </r>
  <r>
    <x v="3"/>
    <s v="65-74"/>
    <x v="1"/>
    <s v="F"/>
    <s v="E00-E90"/>
    <n v="6"/>
    <x v="2"/>
  </r>
  <r>
    <x v="3"/>
    <s v="65-74"/>
    <x v="1"/>
    <s v="F"/>
    <s v="F00-F99"/>
    <n v="3"/>
    <x v="10"/>
  </r>
  <r>
    <x v="3"/>
    <s v="65-74"/>
    <x v="1"/>
    <s v="F"/>
    <s v="G00-G99"/>
    <n v="7"/>
    <x v="3"/>
  </r>
  <r>
    <x v="3"/>
    <s v="65-74"/>
    <x v="1"/>
    <s v="F"/>
    <s v="I00-I99"/>
    <n v="32"/>
    <x v="8"/>
  </r>
  <r>
    <x v="3"/>
    <s v="65-74"/>
    <x v="1"/>
    <s v="F"/>
    <s v="J00-J99"/>
    <n v="11"/>
    <x v="4"/>
  </r>
  <r>
    <x v="3"/>
    <s v="65-74"/>
    <x v="1"/>
    <s v="F"/>
    <s v="K00-K93"/>
    <n v="7"/>
    <x v="9"/>
  </r>
  <r>
    <x v="3"/>
    <s v="65-74"/>
    <x v="1"/>
    <s v="F"/>
    <s v="M00-M99"/>
    <n v="2"/>
    <x v="5"/>
  </r>
  <r>
    <x v="3"/>
    <s v="65-74"/>
    <x v="1"/>
    <s v="F"/>
    <s v="N00-N99"/>
    <n v="1"/>
    <x v="11"/>
  </r>
  <r>
    <x v="3"/>
    <s v="65-74"/>
    <x v="1"/>
    <s v="F"/>
    <s v="R00-R99"/>
    <n v="14"/>
    <x v="5"/>
  </r>
  <r>
    <x v="3"/>
    <s v="65-74"/>
    <x v="1"/>
    <s v="F"/>
    <s v="V01-Y98"/>
    <n v="5"/>
    <x v="6"/>
  </r>
  <r>
    <x v="3"/>
    <s v="65-74"/>
    <x v="1"/>
    <s v="M"/>
    <s v="A00-B99"/>
    <n v="7"/>
    <x v="0"/>
  </r>
  <r>
    <x v="3"/>
    <s v="65-74"/>
    <x v="1"/>
    <s v="M"/>
    <s v="C00-D48"/>
    <n v="129"/>
    <x v="1"/>
  </r>
  <r>
    <x v="3"/>
    <s v="65-74"/>
    <x v="1"/>
    <s v="M"/>
    <s v="D50-D89"/>
    <n v="1"/>
    <x v="5"/>
  </r>
  <r>
    <x v="3"/>
    <s v="65-74"/>
    <x v="1"/>
    <s v="M"/>
    <s v="E00-E90"/>
    <n v="10"/>
    <x v="2"/>
  </r>
  <r>
    <x v="3"/>
    <s v="65-74"/>
    <x v="1"/>
    <s v="M"/>
    <s v="F00-F99"/>
    <n v="5"/>
    <x v="10"/>
  </r>
  <r>
    <x v="3"/>
    <s v="65-74"/>
    <x v="1"/>
    <s v="M"/>
    <s v="G00-G99"/>
    <n v="8"/>
    <x v="3"/>
  </r>
  <r>
    <x v="3"/>
    <s v="65-74"/>
    <x v="1"/>
    <s v="M"/>
    <s v="I00-I99"/>
    <n v="73"/>
    <x v="8"/>
  </r>
  <r>
    <x v="3"/>
    <s v="65-74"/>
    <x v="1"/>
    <s v="M"/>
    <s v="J00-J99"/>
    <n v="18"/>
    <x v="4"/>
  </r>
  <r>
    <x v="3"/>
    <s v="65-74"/>
    <x v="1"/>
    <s v="M"/>
    <s v="K00-K93"/>
    <n v="20"/>
    <x v="9"/>
  </r>
  <r>
    <x v="3"/>
    <s v="65-74"/>
    <x v="1"/>
    <s v="M"/>
    <s v="M00-M99"/>
    <n v="2"/>
    <x v="5"/>
  </r>
  <r>
    <x v="3"/>
    <s v="65-74"/>
    <x v="1"/>
    <s v="M"/>
    <s v="N00-N99"/>
    <n v="2"/>
    <x v="11"/>
  </r>
  <r>
    <x v="3"/>
    <s v="65-74"/>
    <x v="1"/>
    <s v="M"/>
    <s v="R00-R99"/>
    <n v="15"/>
    <x v="5"/>
  </r>
  <r>
    <x v="3"/>
    <s v="65-74"/>
    <x v="1"/>
    <s v="M"/>
    <s v="V01-Y98"/>
    <n v="19"/>
    <x v="6"/>
  </r>
  <r>
    <x v="3"/>
    <s v="75-84"/>
    <x v="1"/>
    <s v="F"/>
    <s v="A00-B99"/>
    <n v="6"/>
    <x v="0"/>
  </r>
  <r>
    <x v="3"/>
    <s v="75-84"/>
    <x v="1"/>
    <s v="F"/>
    <s v="C00-D48"/>
    <n v="103"/>
    <x v="1"/>
  </r>
  <r>
    <x v="3"/>
    <s v="75-84"/>
    <x v="1"/>
    <s v="F"/>
    <s v="D50-D89"/>
    <n v="2"/>
    <x v="5"/>
  </r>
  <r>
    <x v="3"/>
    <s v="75-84"/>
    <x v="1"/>
    <s v="F"/>
    <s v="E00-E90"/>
    <n v="21"/>
    <x v="2"/>
  </r>
  <r>
    <x v="3"/>
    <s v="75-84"/>
    <x v="1"/>
    <s v="F"/>
    <s v="F00-F99"/>
    <n v="9"/>
    <x v="10"/>
  </r>
  <r>
    <x v="3"/>
    <s v="75-84"/>
    <x v="1"/>
    <s v="F"/>
    <s v="G00-G99"/>
    <n v="28"/>
    <x v="3"/>
  </r>
  <r>
    <x v="3"/>
    <s v="75-84"/>
    <x v="1"/>
    <s v="F"/>
    <s v="I00-I99"/>
    <n v="111"/>
    <x v="8"/>
  </r>
  <r>
    <x v="3"/>
    <s v="75-84"/>
    <x v="1"/>
    <s v="F"/>
    <s v="J00-J99"/>
    <n v="36"/>
    <x v="4"/>
  </r>
  <r>
    <x v="3"/>
    <s v="75-84"/>
    <x v="1"/>
    <s v="F"/>
    <s v="K00-K93"/>
    <n v="13"/>
    <x v="9"/>
  </r>
  <r>
    <x v="3"/>
    <s v="75-84"/>
    <x v="1"/>
    <s v="F"/>
    <s v="L00-L99"/>
    <n v="1"/>
    <x v="5"/>
  </r>
  <r>
    <x v="3"/>
    <s v="75-84"/>
    <x v="1"/>
    <s v="F"/>
    <s v="M00-M99"/>
    <n v="4"/>
    <x v="5"/>
  </r>
  <r>
    <x v="3"/>
    <s v="75-84"/>
    <x v="1"/>
    <s v="F"/>
    <s v="N00-N99"/>
    <n v="8"/>
    <x v="11"/>
  </r>
  <r>
    <x v="3"/>
    <s v="75-84"/>
    <x v="1"/>
    <s v="F"/>
    <s v="R00-R99"/>
    <n v="13"/>
    <x v="5"/>
  </r>
  <r>
    <x v="3"/>
    <s v="75-84"/>
    <x v="1"/>
    <s v="F"/>
    <s v="V01-Y98"/>
    <n v="19"/>
    <x v="6"/>
  </r>
  <r>
    <x v="3"/>
    <s v="75-84"/>
    <x v="1"/>
    <s v="M"/>
    <s v="A00-B99"/>
    <n v="11"/>
    <x v="0"/>
  </r>
  <r>
    <x v="3"/>
    <s v="75-84"/>
    <x v="1"/>
    <s v="M"/>
    <s v="C00-D48"/>
    <n v="121"/>
    <x v="1"/>
  </r>
  <r>
    <x v="3"/>
    <s v="75-84"/>
    <x v="1"/>
    <s v="M"/>
    <s v="D50-D89"/>
    <n v="2"/>
    <x v="5"/>
  </r>
  <r>
    <x v="3"/>
    <s v="75-84"/>
    <x v="1"/>
    <s v="M"/>
    <s v="E00-E90"/>
    <n v="9"/>
    <x v="2"/>
  </r>
  <r>
    <x v="3"/>
    <s v="75-84"/>
    <x v="1"/>
    <s v="M"/>
    <s v="F00-F99"/>
    <n v="4"/>
    <x v="10"/>
  </r>
  <r>
    <x v="3"/>
    <s v="75-84"/>
    <x v="1"/>
    <s v="M"/>
    <s v="G00-G99"/>
    <n v="22"/>
    <x v="3"/>
  </r>
  <r>
    <x v="3"/>
    <s v="75-84"/>
    <x v="1"/>
    <s v="M"/>
    <s v="I00-I99"/>
    <n v="118"/>
    <x v="8"/>
  </r>
  <r>
    <x v="3"/>
    <s v="75-84"/>
    <x v="1"/>
    <s v="M"/>
    <s v="J00-J99"/>
    <n v="50"/>
    <x v="4"/>
  </r>
  <r>
    <x v="3"/>
    <s v="75-84"/>
    <x v="1"/>
    <s v="M"/>
    <s v="K00-K93"/>
    <n v="11"/>
    <x v="9"/>
  </r>
  <r>
    <x v="3"/>
    <s v="75-84"/>
    <x v="1"/>
    <s v="M"/>
    <s v="L00-L99"/>
    <n v="1"/>
    <x v="5"/>
  </r>
  <r>
    <x v="3"/>
    <s v="75-84"/>
    <x v="1"/>
    <s v="M"/>
    <s v="M00-M99"/>
    <n v="3"/>
    <x v="5"/>
  </r>
  <r>
    <x v="3"/>
    <s v="75-84"/>
    <x v="1"/>
    <s v="M"/>
    <s v="N00-N99"/>
    <n v="16"/>
    <x v="11"/>
  </r>
  <r>
    <x v="3"/>
    <s v="75-84"/>
    <x v="1"/>
    <s v="M"/>
    <s v="R00-R99"/>
    <n v="20"/>
    <x v="5"/>
  </r>
  <r>
    <x v="3"/>
    <s v="75-84"/>
    <x v="1"/>
    <s v="M"/>
    <s v="V01-Y98"/>
    <n v="20"/>
    <x v="6"/>
  </r>
  <r>
    <x v="3"/>
    <s v="85+"/>
    <x v="1"/>
    <s v="F"/>
    <s v="A00-B99"/>
    <n v="18"/>
    <x v="0"/>
  </r>
  <r>
    <x v="3"/>
    <s v="85+"/>
    <x v="1"/>
    <s v="F"/>
    <s v="C00-D48"/>
    <n v="87"/>
    <x v="1"/>
  </r>
  <r>
    <x v="3"/>
    <s v="85+"/>
    <x v="1"/>
    <s v="F"/>
    <s v="D50-D89"/>
    <n v="3"/>
    <x v="5"/>
  </r>
  <r>
    <x v="3"/>
    <s v="85+"/>
    <x v="1"/>
    <s v="F"/>
    <s v="E00-E90"/>
    <n v="28"/>
    <x v="2"/>
  </r>
  <r>
    <x v="3"/>
    <s v="85+"/>
    <x v="1"/>
    <s v="F"/>
    <s v="F00-F99"/>
    <n v="32"/>
    <x v="10"/>
  </r>
  <r>
    <x v="3"/>
    <s v="85+"/>
    <x v="1"/>
    <s v="F"/>
    <s v="G00-G99"/>
    <n v="53"/>
    <x v="3"/>
  </r>
  <r>
    <x v="3"/>
    <s v="85+"/>
    <x v="1"/>
    <s v="F"/>
    <s v="I00-I99"/>
    <n v="223"/>
    <x v="8"/>
  </r>
  <r>
    <x v="3"/>
    <s v="85+"/>
    <x v="1"/>
    <s v="F"/>
    <s v="J00-J99"/>
    <n v="49"/>
    <x v="4"/>
  </r>
  <r>
    <x v="3"/>
    <s v="85+"/>
    <x v="1"/>
    <s v="F"/>
    <s v="K00-K93"/>
    <n v="24"/>
    <x v="9"/>
  </r>
  <r>
    <x v="3"/>
    <s v="85+"/>
    <x v="1"/>
    <s v="F"/>
    <s v="L00-L99"/>
    <n v="6"/>
    <x v="5"/>
  </r>
  <r>
    <x v="3"/>
    <s v="85+"/>
    <x v="1"/>
    <s v="F"/>
    <s v="M00-M99"/>
    <n v="4"/>
    <x v="5"/>
  </r>
  <r>
    <x v="3"/>
    <s v="85+"/>
    <x v="1"/>
    <s v="F"/>
    <s v="N00-N99"/>
    <n v="19"/>
    <x v="11"/>
  </r>
  <r>
    <x v="3"/>
    <s v="85+"/>
    <x v="1"/>
    <s v="F"/>
    <s v="R00-R99"/>
    <n v="36"/>
    <x v="5"/>
  </r>
  <r>
    <x v="3"/>
    <s v="85+"/>
    <x v="1"/>
    <s v="F"/>
    <s v="V01-Y98"/>
    <n v="36"/>
    <x v="6"/>
  </r>
  <r>
    <x v="3"/>
    <s v="85+"/>
    <x v="1"/>
    <s v="M"/>
    <s v="A00-B99"/>
    <n v="8"/>
    <x v="0"/>
  </r>
  <r>
    <x v="3"/>
    <s v="85+"/>
    <x v="1"/>
    <s v="M"/>
    <s v="C00-D48"/>
    <n v="57"/>
    <x v="1"/>
  </r>
  <r>
    <x v="3"/>
    <s v="85+"/>
    <x v="1"/>
    <s v="M"/>
    <s v="D50-D89"/>
    <n v="2"/>
    <x v="5"/>
  </r>
  <r>
    <x v="3"/>
    <s v="85+"/>
    <x v="1"/>
    <s v="M"/>
    <s v="E00-E90"/>
    <n v="7"/>
    <x v="2"/>
  </r>
  <r>
    <x v="3"/>
    <s v="85+"/>
    <x v="1"/>
    <s v="M"/>
    <s v="F00-F99"/>
    <n v="4"/>
    <x v="10"/>
  </r>
  <r>
    <x v="3"/>
    <s v="85+"/>
    <x v="1"/>
    <s v="M"/>
    <s v="G00-G99"/>
    <n v="15"/>
    <x v="3"/>
  </r>
  <r>
    <x v="3"/>
    <s v="85+"/>
    <x v="1"/>
    <s v="M"/>
    <s v="I00-I99"/>
    <n v="90"/>
    <x v="8"/>
  </r>
  <r>
    <x v="3"/>
    <s v="85+"/>
    <x v="1"/>
    <s v="M"/>
    <s v="J00-J99"/>
    <n v="44"/>
    <x v="4"/>
  </r>
  <r>
    <x v="3"/>
    <s v="85+"/>
    <x v="1"/>
    <s v="M"/>
    <s v="K00-K93"/>
    <n v="8"/>
    <x v="9"/>
  </r>
  <r>
    <x v="3"/>
    <s v="85+"/>
    <x v="1"/>
    <s v="M"/>
    <s v="L00-L99"/>
    <n v="2"/>
    <x v="5"/>
  </r>
  <r>
    <x v="3"/>
    <s v="85+"/>
    <x v="1"/>
    <s v="M"/>
    <s v="M00-M99"/>
    <n v="2"/>
    <x v="5"/>
  </r>
  <r>
    <x v="3"/>
    <s v="85+"/>
    <x v="1"/>
    <s v="M"/>
    <s v="N00-N99"/>
    <n v="11"/>
    <x v="11"/>
  </r>
  <r>
    <x v="3"/>
    <s v="85+"/>
    <x v="1"/>
    <s v="M"/>
    <s v="R00-R99"/>
    <n v="13"/>
    <x v="5"/>
  </r>
  <r>
    <x v="3"/>
    <s v="85+"/>
    <x v="1"/>
    <s v="M"/>
    <s v="V01-Y98"/>
    <n v="19"/>
    <x v="6"/>
  </r>
  <r>
    <x v="4"/>
    <s v="0-24"/>
    <x v="0"/>
    <s v="F"/>
    <s v="C00-D48"/>
    <n v="1"/>
    <x v="1"/>
  </r>
  <r>
    <x v="4"/>
    <s v="0-24"/>
    <x v="0"/>
    <s v="F"/>
    <s v="F00-F99"/>
    <n v="1"/>
    <x v="10"/>
  </r>
  <r>
    <x v="4"/>
    <s v="0-24"/>
    <x v="0"/>
    <s v="F"/>
    <s v="I00-I99"/>
    <n v="2"/>
    <x v="8"/>
  </r>
  <r>
    <x v="4"/>
    <s v="0-24"/>
    <x v="0"/>
    <s v="F"/>
    <s v="J00-J99"/>
    <n v="1"/>
    <x v="4"/>
  </r>
  <r>
    <x v="4"/>
    <s v="0-24"/>
    <x v="0"/>
    <s v="F"/>
    <s v="P00-P96"/>
    <n v="3"/>
    <x v="5"/>
  </r>
  <r>
    <x v="4"/>
    <s v="0-24"/>
    <x v="0"/>
    <s v="F"/>
    <s v="R00-R99"/>
    <n v="2"/>
    <x v="5"/>
  </r>
  <r>
    <x v="4"/>
    <s v="0-24"/>
    <x v="0"/>
    <s v="F"/>
    <s v="V01-Y98"/>
    <n v="1"/>
    <x v="6"/>
  </r>
  <r>
    <x v="4"/>
    <s v="0-24"/>
    <x v="0"/>
    <s v="M"/>
    <s v="A00-B99"/>
    <n v="2"/>
    <x v="0"/>
  </r>
  <r>
    <x v="4"/>
    <s v="0-24"/>
    <x v="0"/>
    <s v="M"/>
    <s v="C00-D48"/>
    <n v="2"/>
    <x v="1"/>
  </r>
  <r>
    <x v="4"/>
    <s v="0-24"/>
    <x v="0"/>
    <s v="M"/>
    <s v="D50-D89"/>
    <n v="1"/>
    <x v="5"/>
  </r>
  <r>
    <x v="4"/>
    <s v="0-24"/>
    <x v="0"/>
    <s v="M"/>
    <s v="R00-R99"/>
    <n v="1"/>
    <x v="5"/>
  </r>
  <r>
    <x v="4"/>
    <s v="0-24"/>
    <x v="0"/>
    <s v="M"/>
    <s v="V01-Y98"/>
    <n v="4"/>
    <x v="6"/>
  </r>
  <r>
    <x v="4"/>
    <s v="25-44"/>
    <x v="0"/>
    <s v="F"/>
    <s v="C00-D48"/>
    <n v="10"/>
    <x v="1"/>
  </r>
  <r>
    <x v="4"/>
    <s v="25-44"/>
    <x v="0"/>
    <s v="F"/>
    <s v="F00-F99"/>
    <n v="1"/>
    <x v="10"/>
  </r>
  <r>
    <x v="4"/>
    <s v="25-44"/>
    <x v="0"/>
    <s v="F"/>
    <s v="I00-I99"/>
    <n v="2"/>
    <x v="8"/>
  </r>
  <r>
    <x v="4"/>
    <s v="25-44"/>
    <x v="0"/>
    <s v="F"/>
    <s v="K00-K93"/>
    <n v="2"/>
    <x v="9"/>
  </r>
  <r>
    <x v="4"/>
    <s v="25-44"/>
    <x v="0"/>
    <s v="F"/>
    <s v="Q00-Q99"/>
    <n v="1"/>
    <x v="5"/>
  </r>
  <r>
    <x v="4"/>
    <s v="25-44"/>
    <x v="0"/>
    <s v="F"/>
    <s v="V01-Y98"/>
    <n v="12"/>
    <x v="6"/>
  </r>
  <r>
    <x v="4"/>
    <s v="25-44"/>
    <x v="0"/>
    <s v="M"/>
    <s v="A00-B99"/>
    <n v="2"/>
    <x v="0"/>
  </r>
  <r>
    <x v="4"/>
    <s v="25-44"/>
    <x v="0"/>
    <s v="M"/>
    <s v="C00-D48"/>
    <n v="6"/>
    <x v="1"/>
  </r>
  <r>
    <x v="4"/>
    <s v="25-44"/>
    <x v="0"/>
    <s v="M"/>
    <s v="E00-E90"/>
    <n v="1"/>
    <x v="2"/>
  </r>
  <r>
    <x v="4"/>
    <s v="25-44"/>
    <x v="0"/>
    <s v="M"/>
    <s v="F00-F99"/>
    <n v="2"/>
    <x v="10"/>
  </r>
  <r>
    <x v="4"/>
    <s v="25-44"/>
    <x v="0"/>
    <s v="M"/>
    <s v="I00-I99"/>
    <n v="4"/>
    <x v="8"/>
  </r>
  <r>
    <x v="4"/>
    <s v="25-44"/>
    <x v="0"/>
    <s v="M"/>
    <s v="J00-J99"/>
    <n v="4"/>
    <x v="4"/>
  </r>
  <r>
    <x v="4"/>
    <s v="25-44"/>
    <x v="0"/>
    <s v="M"/>
    <s v="K00-K93"/>
    <n v="1"/>
    <x v="9"/>
  </r>
  <r>
    <x v="4"/>
    <s v="25-44"/>
    <x v="0"/>
    <s v="M"/>
    <s v="L00-L99"/>
    <n v="1"/>
    <x v="5"/>
  </r>
  <r>
    <x v="4"/>
    <s v="25-44"/>
    <x v="0"/>
    <s v="M"/>
    <s v="Q00-Q99"/>
    <n v="2"/>
    <x v="5"/>
  </r>
  <r>
    <x v="4"/>
    <s v="25-44"/>
    <x v="0"/>
    <s v="M"/>
    <s v="R00-R99"/>
    <n v="3"/>
    <x v="5"/>
  </r>
  <r>
    <x v="4"/>
    <s v="25-44"/>
    <x v="0"/>
    <s v="M"/>
    <s v="V01-Y98"/>
    <n v="26"/>
    <x v="6"/>
  </r>
  <r>
    <x v="4"/>
    <s v="45-64"/>
    <x v="0"/>
    <s v="F"/>
    <s v="A00-B99"/>
    <n v="5"/>
    <x v="0"/>
  </r>
  <r>
    <x v="4"/>
    <s v="45-64"/>
    <x v="0"/>
    <s v="F"/>
    <s v="C00-D48"/>
    <n v="66"/>
    <x v="1"/>
  </r>
  <r>
    <x v="4"/>
    <s v="45-64"/>
    <x v="0"/>
    <s v="F"/>
    <s v="D50-D89"/>
    <n v="2"/>
    <x v="5"/>
  </r>
  <r>
    <x v="4"/>
    <s v="45-64"/>
    <x v="0"/>
    <s v="F"/>
    <s v="E00-E90"/>
    <n v="5"/>
    <x v="2"/>
  </r>
  <r>
    <x v="4"/>
    <s v="45-64"/>
    <x v="0"/>
    <s v="F"/>
    <s v="F00-F99"/>
    <n v="4"/>
    <x v="10"/>
  </r>
  <r>
    <x v="4"/>
    <s v="45-64"/>
    <x v="0"/>
    <s v="F"/>
    <s v="G00-G99"/>
    <n v="9"/>
    <x v="3"/>
  </r>
  <r>
    <x v="4"/>
    <s v="45-64"/>
    <x v="0"/>
    <s v="F"/>
    <s v="I00-I99"/>
    <n v="21"/>
    <x v="8"/>
  </r>
  <r>
    <x v="4"/>
    <s v="45-64"/>
    <x v="0"/>
    <s v="F"/>
    <s v="J00-J99"/>
    <n v="9"/>
    <x v="4"/>
  </r>
  <r>
    <x v="4"/>
    <s v="45-64"/>
    <x v="0"/>
    <s v="F"/>
    <s v="K00-K93"/>
    <n v="12"/>
    <x v="9"/>
  </r>
  <r>
    <x v="4"/>
    <s v="45-64"/>
    <x v="0"/>
    <s v="F"/>
    <s v="Q00-Q99"/>
    <n v="1"/>
    <x v="5"/>
  </r>
  <r>
    <x v="4"/>
    <s v="45-64"/>
    <x v="0"/>
    <s v="F"/>
    <s v="R00-R99"/>
    <n v="6"/>
    <x v="5"/>
  </r>
  <r>
    <x v="4"/>
    <s v="45-64"/>
    <x v="0"/>
    <s v="F"/>
    <s v="V01-Y98"/>
    <n v="17"/>
    <x v="6"/>
  </r>
  <r>
    <x v="4"/>
    <s v="45-64"/>
    <x v="0"/>
    <s v="M"/>
    <s v="A00-B99"/>
    <n v="7"/>
    <x v="0"/>
  </r>
  <r>
    <x v="4"/>
    <s v="45-64"/>
    <x v="0"/>
    <s v="M"/>
    <s v="C00-D48"/>
    <n v="103"/>
    <x v="1"/>
  </r>
  <r>
    <x v="4"/>
    <s v="45-64"/>
    <x v="0"/>
    <s v="M"/>
    <s v="D50-D89"/>
    <n v="1"/>
    <x v="5"/>
  </r>
  <r>
    <x v="4"/>
    <s v="45-64"/>
    <x v="0"/>
    <s v="M"/>
    <s v="E00-E90"/>
    <n v="6"/>
    <x v="2"/>
  </r>
  <r>
    <x v="4"/>
    <s v="45-64"/>
    <x v="0"/>
    <s v="M"/>
    <s v="F00-F99"/>
    <n v="8"/>
    <x v="10"/>
  </r>
  <r>
    <x v="4"/>
    <s v="45-64"/>
    <x v="0"/>
    <s v="M"/>
    <s v="G00-G99"/>
    <n v="8"/>
    <x v="3"/>
  </r>
  <r>
    <x v="4"/>
    <s v="45-64"/>
    <x v="0"/>
    <s v="M"/>
    <s v="I00-I99"/>
    <n v="58"/>
    <x v="8"/>
  </r>
  <r>
    <x v="4"/>
    <s v="45-64"/>
    <x v="0"/>
    <s v="M"/>
    <s v="J00-J99"/>
    <n v="20"/>
    <x v="4"/>
  </r>
  <r>
    <x v="4"/>
    <s v="45-64"/>
    <x v="0"/>
    <s v="M"/>
    <s v="K00-K93"/>
    <n v="21"/>
    <x v="9"/>
  </r>
  <r>
    <x v="4"/>
    <s v="45-64"/>
    <x v="0"/>
    <s v="M"/>
    <s v="M00-M99"/>
    <n v="1"/>
    <x v="5"/>
  </r>
  <r>
    <x v="4"/>
    <s v="45-64"/>
    <x v="0"/>
    <s v="M"/>
    <s v="N00-N99"/>
    <n v="1"/>
    <x v="11"/>
  </r>
  <r>
    <x v="4"/>
    <s v="45-64"/>
    <x v="0"/>
    <s v="M"/>
    <s v="Q00-Q99"/>
    <n v="3"/>
    <x v="5"/>
  </r>
  <r>
    <x v="4"/>
    <s v="45-64"/>
    <x v="0"/>
    <s v="M"/>
    <s v="R00-R99"/>
    <n v="17"/>
    <x v="5"/>
  </r>
  <r>
    <x v="4"/>
    <s v="45-64"/>
    <x v="0"/>
    <s v="M"/>
    <s v="V01-Y98"/>
    <n v="34"/>
    <x v="6"/>
  </r>
  <r>
    <x v="4"/>
    <s v="65-74"/>
    <x v="1"/>
    <s v="F"/>
    <s v="A00-B99"/>
    <n v="6"/>
    <x v="0"/>
  </r>
  <r>
    <x v="4"/>
    <s v="65-74"/>
    <x v="1"/>
    <s v="F"/>
    <s v="C00-D48"/>
    <n v="79"/>
    <x v="1"/>
  </r>
  <r>
    <x v="4"/>
    <s v="65-74"/>
    <x v="1"/>
    <s v="F"/>
    <s v="D50-D89"/>
    <n v="1"/>
    <x v="5"/>
  </r>
  <r>
    <x v="4"/>
    <s v="65-74"/>
    <x v="1"/>
    <s v="F"/>
    <s v="E00-E90"/>
    <n v="3"/>
    <x v="2"/>
  </r>
  <r>
    <x v="4"/>
    <s v="65-74"/>
    <x v="1"/>
    <s v="F"/>
    <s v="F00-F99"/>
    <n v="4"/>
    <x v="10"/>
  </r>
  <r>
    <x v="4"/>
    <s v="65-74"/>
    <x v="1"/>
    <s v="F"/>
    <s v="G00-G99"/>
    <n v="3"/>
    <x v="3"/>
  </r>
  <r>
    <x v="4"/>
    <s v="65-74"/>
    <x v="1"/>
    <s v="F"/>
    <s v="I00-I99"/>
    <n v="39"/>
    <x v="8"/>
  </r>
  <r>
    <x v="4"/>
    <s v="65-74"/>
    <x v="1"/>
    <s v="F"/>
    <s v="J00-J99"/>
    <n v="11"/>
    <x v="4"/>
  </r>
  <r>
    <x v="4"/>
    <s v="65-74"/>
    <x v="1"/>
    <s v="F"/>
    <s v="K00-K93"/>
    <n v="9"/>
    <x v="9"/>
  </r>
  <r>
    <x v="4"/>
    <s v="65-74"/>
    <x v="1"/>
    <s v="F"/>
    <s v="L00-L99"/>
    <n v="1"/>
    <x v="5"/>
  </r>
  <r>
    <x v="4"/>
    <s v="65-74"/>
    <x v="1"/>
    <s v="F"/>
    <s v="M00-M99"/>
    <n v="1"/>
    <x v="5"/>
  </r>
  <r>
    <x v="4"/>
    <s v="65-74"/>
    <x v="1"/>
    <s v="F"/>
    <s v="N00-N99"/>
    <n v="5"/>
    <x v="11"/>
  </r>
  <r>
    <x v="4"/>
    <s v="65-74"/>
    <x v="1"/>
    <s v="F"/>
    <s v="R00-R99"/>
    <n v="10"/>
    <x v="5"/>
  </r>
  <r>
    <x v="4"/>
    <s v="65-74"/>
    <x v="1"/>
    <s v="F"/>
    <s v="V01-Y98"/>
    <n v="7"/>
    <x v="6"/>
  </r>
  <r>
    <x v="4"/>
    <s v="65-74"/>
    <x v="1"/>
    <s v="M"/>
    <s v="A00-B99"/>
    <n v="8"/>
    <x v="0"/>
  </r>
  <r>
    <x v="4"/>
    <s v="65-74"/>
    <x v="1"/>
    <s v="M"/>
    <s v="C00-D48"/>
    <n v="121"/>
    <x v="1"/>
  </r>
  <r>
    <x v="4"/>
    <s v="65-74"/>
    <x v="1"/>
    <s v="M"/>
    <s v="E00-E90"/>
    <n v="8"/>
    <x v="2"/>
  </r>
  <r>
    <x v="4"/>
    <s v="65-74"/>
    <x v="1"/>
    <s v="M"/>
    <s v="F00-F99"/>
    <n v="3"/>
    <x v="10"/>
  </r>
  <r>
    <x v="4"/>
    <s v="65-74"/>
    <x v="1"/>
    <s v="M"/>
    <s v="G00-G99"/>
    <n v="7"/>
    <x v="3"/>
  </r>
  <r>
    <x v="4"/>
    <s v="65-74"/>
    <x v="1"/>
    <s v="M"/>
    <s v="I00-I99"/>
    <n v="60"/>
    <x v="8"/>
  </r>
  <r>
    <x v="4"/>
    <s v="65-74"/>
    <x v="1"/>
    <s v="M"/>
    <s v="J00-J99"/>
    <n v="29"/>
    <x v="4"/>
  </r>
  <r>
    <x v="4"/>
    <s v="65-74"/>
    <x v="1"/>
    <s v="M"/>
    <s v="K00-K93"/>
    <n v="11"/>
    <x v="9"/>
  </r>
  <r>
    <x v="4"/>
    <s v="65-74"/>
    <x v="1"/>
    <s v="M"/>
    <s v="N00-N99"/>
    <n v="6"/>
    <x v="11"/>
  </r>
  <r>
    <x v="4"/>
    <s v="65-74"/>
    <x v="1"/>
    <s v="M"/>
    <s v="R00-R99"/>
    <n v="10"/>
    <x v="5"/>
  </r>
  <r>
    <x v="4"/>
    <s v="65-74"/>
    <x v="1"/>
    <s v="M"/>
    <s v="V01-Y98"/>
    <n v="13"/>
    <x v="6"/>
  </r>
  <r>
    <x v="4"/>
    <s v="75-84"/>
    <x v="1"/>
    <s v="F"/>
    <s v="A00-B99"/>
    <n v="9"/>
    <x v="0"/>
  </r>
  <r>
    <x v="4"/>
    <s v="75-84"/>
    <x v="1"/>
    <s v="F"/>
    <s v="C00-D48"/>
    <n v="99"/>
    <x v="1"/>
  </r>
  <r>
    <x v="4"/>
    <s v="75-84"/>
    <x v="1"/>
    <s v="F"/>
    <s v="D50-D89"/>
    <n v="1"/>
    <x v="5"/>
  </r>
  <r>
    <x v="4"/>
    <s v="75-84"/>
    <x v="1"/>
    <s v="F"/>
    <s v="E00-E90"/>
    <n v="13"/>
    <x v="2"/>
  </r>
  <r>
    <x v="4"/>
    <s v="75-84"/>
    <x v="1"/>
    <s v="F"/>
    <s v="F00-F99"/>
    <n v="17"/>
    <x v="10"/>
  </r>
  <r>
    <x v="4"/>
    <s v="75-84"/>
    <x v="1"/>
    <s v="F"/>
    <s v="G00-G99"/>
    <n v="25"/>
    <x v="3"/>
  </r>
  <r>
    <x v="4"/>
    <s v="75-84"/>
    <x v="1"/>
    <s v="F"/>
    <s v="I00-I99"/>
    <n v="115"/>
    <x v="8"/>
  </r>
  <r>
    <x v="4"/>
    <s v="75-84"/>
    <x v="1"/>
    <s v="F"/>
    <s v="J00-J99"/>
    <n v="35"/>
    <x v="4"/>
  </r>
  <r>
    <x v="4"/>
    <s v="75-84"/>
    <x v="1"/>
    <s v="F"/>
    <s v="K00-K93"/>
    <n v="25"/>
    <x v="9"/>
  </r>
  <r>
    <x v="4"/>
    <s v="75-84"/>
    <x v="1"/>
    <s v="F"/>
    <s v="L00-L99"/>
    <n v="2"/>
    <x v="5"/>
  </r>
  <r>
    <x v="4"/>
    <s v="75-84"/>
    <x v="1"/>
    <s v="F"/>
    <s v="M00-M99"/>
    <n v="4"/>
    <x v="5"/>
  </r>
  <r>
    <x v="4"/>
    <s v="75-84"/>
    <x v="1"/>
    <s v="F"/>
    <s v="N00-N99"/>
    <n v="10"/>
    <x v="11"/>
  </r>
  <r>
    <x v="4"/>
    <s v="75-84"/>
    <x v="1"/>
    <s v="F"/>
    <s v="R00-R99"/>
    <n v="18"/>
    <x v="5"/>
  </r>
  <r>
    <x v="4"/>
    <s v="75-84"/>
    <x v="1"/>
    <s v="F"/>
    <s v="V01-Y98"/>
    <n v="11"/>
    <x v="6"/>
  </r>
  <r>
    <x v="4"/>
    <s v="75-84"/>
    <x v="1"/>
    <s v="M"/>
    <s v="A00-B99"/>
    <n v="13"/>
    <x v="0"/>
  </r>
  <r>
    <x v="4"/>
    <s v="75-84"/>
    <x v="1"/>
    <s v="M"/>
    <s v="C00-D48"/>
    <n v="142"/>
    <x v="1"/>
  </r>
  <r>
    <x v="4"/>
    <s v="75-84"/>
    <x v="1"/>
    <s v="M"/>
    <s v="D50-D89"/>
    <n v="2"/>
    <x v="5"/>
  </r>
  <r>
    <x v="4"/>
    <s v="75-84"/>
    <x v="1"/>
    <s v="M"/>
    <s v="E00-E90"/>
    <n v="13"/>
    <x v="2"/>
  </r>
  <r>
    <x v="4"/>
    <s v="75-84"/>
    <x v="1"/>
    <s v="M"/>
    <s v="F00-F99"/>
    <n v="10"/>
    <x v="10"/>
  </r>
  <r>
    <x v="4"/>
    <s v="75-84"/>
    <x v="1"/>
    <s v="M"/>
    <s v="G00-G99"/>
    <n v="20"/>
    <x v="3"/>
  </r>
  <r>
    <x v="4"/>
    <s v="75-84"/>
    <x v="1"/>
    <s v="M"/>
    <s v="I00-I99"/>
    <n v="128"/>
    <x v="8"/>
  </r>
  <r>
    <x v="4"/>
    <s v="75-84"/>
    <x v="1"/>
    <s v="M"/>
    <s v="J00-J99"/>
    <n v="49"/>
    <x v="4"/>
  </r>
  <r>
    <x v="4"/>
    <s v="75-84"/>
    <x v="1"/>
    <s v="M"/>
    <s v="K00-K93"/>
    <n v="19"/>
    <x v="9"/>
  </r>
  <r>
    <x v="4"/>
    <s v="75-84"/>
    <x v="1"/>
    <s v="M"/>
    <s v="L00-L99"/>
    <n v="2"/>
    <x v="5"/>
  </r>
  <r>
    <x v="4"/>
    <s v="75-84"/>
    <x v="1"/>
    <s v="M"/>
    <s v="M00-M99"/>
    <n v="1"/>
    <x v="5"/>
  </r>
  <r>
    <x v="4"/>
    <s v="75-84"/>
    <x v="1"/>
    <s v="M"/>
    <s v="N00-N99"/>
    <n v="15"/>
    <x v="11"/>
  </r>
  <r>
    <x v="4"/>
    <s v="75-84"/>
    <x v="1"/>
    <s v="M"/>
    <s v="R00-R99"/>
    <n v="13"/>
    <x v="5"/>
  </r>
  <r>
    <x v="4"/>
    <s v="75-84"/>
    <x v="1"/>
    <s v="M"/>
    <s v="V01-Y98"/>
    <n v="28"/>
    <x v="6"/>
  </r>
  <r>
    <x v="4"/>
    <s v="85+"/>
    <x v="1"/>
    <s v="F"/>
    <s v="A00-B99"/>
    <n v="12"/>
    <x v="0"/>
  </r>
  <r>
    <x v="4"/>
    <s v="85+"/>
    <x v="1"/>
    <s v="F"/>
    <s v="C00-D48"/>
    <n v="99"/>
    <x v="1"/>
  </r>
  <r>
    <x v="4"/>
    <s v="85+"/>
    <x v="1"/>
    <s v="F"/>
    <s v="D50-D89"/>
    <n v="5"/>
    <x v="5"/>
  </r>
  <r>
    <x v="4"/>
    <s v="85+"/>
    <x v="1"/>
    <s v="F"/>
    <s v="E00-E90"/>
    <n v="23"/>
    <x v="2"/>
  </r>
  <r>
    <x v="4"/>
    <s v="85+"/>
    <x v="1"/>
    <s v="F"/>
    <s v="F00-F99"/>
    <n v="43"/>
    <x v="10"/>
  </r>
  <r>
    <x v="4"/>
    <s v="85+"/>
    <x v="1"/>
    <s v="F"/>
    <s v="G00-G99"/>
    <n v="44"/>
    <x v="3"/>
  </r>
  <r>
    <x v="4"/>
    <s v="85+"/>
    <x v="1"/>
    <s v="F"/>
    <s v="I00-I99"/>
    <n v="245"/>
    <x v="8"/>
  </r>
  <r>
    <x v="4"/>
    <s v="85+"/>
    <x v="1"/>
    <s v="F"/>
    <s v="J00-J99"/>
    <n v="60"/>
    <x v="4"/>
  </r>
  <r>
    <x v="4"/>
    <s v="85+"/>
    <x v="1"/>
    <s v="F"/>
    <s v="K00-K93"/>
    <n v="33"/>
    <x v="9"/>
  </r>
  <r>
    <x v="4"/>
    <s v="85+"/>
    <x v="1"/>
    <s v="F"/>
    <s v="L00-L99"/>
    <n v="4"/>
    <x v="5"/>
  </r>
  <r>
    <x v="4"/>
    <s v="85+"/>
    <x v="1"/>
    <s v="F"/>
    <s v="M00-M99"/>
    <n v="7"/>
    <x v="5"/>
  </r>
  <r>
    <x v="4"/>
    <s v="85+"/>
    <x v="1"/>
    <s v="F"/>
    <s v="N00-N99"/>
    <n v="24"/>
    <x v="11"/>
  </r>
  <r>
    <x v="4"/>
    <s v="85+"/>
    <x v="1"/>
    <s v="F"/>
    <s v="R00-R99"/>
    <n v="53"/>
    <x v="5"/>
  </r>
  <r>
    <x v="4"/>
    <s v="85+"/>
    <x v="1"/>
    <s v="F"/>
    <s v="V01-Y98"/>
    <n v="55"/>
    <x v="6"/>
  </r>
  <r>
    <x v="4"/>
    <s v="85+"/>
    <x v="1"/>
    <s v="M"/>
    <s v="A00-B99"/>
    <n v="7"/>
    <x v="0"/>
  </r>
  <r>
    <x v="4"/>
    <s v="85+"/>
    <x v="1"/>
    <s v="M"/>
    <s v="C00-D48"/>
    <n v="60"/>
    <x v="1"/>
  </r>
  <r>
    <x v="4"/>
    <s v="85+"/>
    <x v="1"/>
    <s v="M"/>
    <s v="D50-D89"/>
    <n v="1"/>
    <x v="5"/>
  </r>
  <r>
    <x v="4"/>
    <s v="85+"/>
    <x v="1"/>
    <s v="M"/>
    <s v="E00-E90"/>
    <n v="12"/>
    <x v="2"/>
  </r>
  <r>
    <x v="4"/>
    <s v="85+"/>
    <x v="1"/>
    <s v="M"/>
    <s v="F00-F99"/>
    <n v="9"/>
    <x v="10"/>
  </r>
  <r>
    <x v="4"/>
    <s v="85+"/>
    <x v="1"/>
    <s v="M"/>
    <s v="G00-G99"/>
    <n v="18"/>
    <x v="3"/>
  </r>
  <r>
    <x v="4"/>
    <s v="85+"/>
    <x v="1"/>
    <s v="M"/>
    <s v="I00-I99"/>
    <n v="107"/>
    <x v="8"/>
  </r>
  <r>
    <x v="4"/>
    <s v="85+"/>
    <x v="1"/>
    <s v="M"/>
    <s v="J00-J99"/>
    <n v="39"/>
    <x v="4"/>
  </r>
  <r>
    <x v="4"/>
    <s v="85+"/>
    <x v="1"/>
    <s v="M"/>
    <s v="K00-K93"/>
    <n v="8"/>
    <x v="9"/>
  </r>
  <r>
    <x v="4"/>
    <s v="85+"/>
    <x v="1"/>
    <s v="M"/>
    <s v="M00-M99"/>
    <n v="5"/>
    <x v="5"/>
  </r>
  <r>
    <x v="4"/>
    <s v="85+"/>
    <x v="1"/>
    <s v="M"/>
    <s v="N00-N99"/>
    <n v="22"/>
    <x v="11"/>
  </r>
  <r>
    <x v="4"/>
    <s v="85+"/>
    <x v="1"/>
    <s v="M"/>
    <s v="R00-R99"/>
    <n v="24"/>
    <x v="5"/>
  </r>
  <r>
    <x v="4"/>
    <s v="85+"/>
    <x v="1"/>
    <s v="M"/>
    <s v="V01-Y98"/>
    <n v="13"/>
    <x v="6"/>
  </r>
  <r>
    <x v="5"/>
    <s v="0-24"/>
    <x v="0"/>
    <s v="F"/>
    <s v="G00-G99"/>
    <n v="1"/>
    <x v="3"/>
  </r>
  <r>
    <x v="5"/>
    <s v="0-24"/>
    <x v="0"/>
    <s v="F"/>
    <s v="J00-J99"/>
    <n v="1"/>
    <x v="4"/>
  </r>
  <r>
    <x v="5"/>
    <s v="0-24"/>
    <x v="0"/>
    <s v="F"/>
    <s v="P00-P96"/>
    <n v="2"/>
    <x v="5"/>
  </r>
  <r>
    <x v="5"/>
    <s v="0-24"/>
    <x v="0"/>
    <s v="F"/>
    <s v="Q00-Q99"/>
    <n v="1"/>
    <x v="5"/>
  </r>
  <r>
    <x v="5"/>
    <s v="0-24"/>
    <x v="0"/>
    <s v="F"/>
    <s v="R00-R99"/>
    <n v="1"/>
    <x v="5"/>
  </r>
  <r>
    <x v="5"/>
    <s v="0-24"/>
    <x v="0"/>
    <s v="F"/>
    <s v="V01-Y98"/>
    <n v="4"/>
    <x v="6"/>
  </r>
  <r>
    <x v="5"/>
    <s v="0-24"/>
    <x v="0"/>
    <s v="M"/>
    <s v="A00-B99"/>
    <n v="1"/>
    <x v="0"/>
  </r>
  <r>
    <x v="5"/>
    <s v="0-24"/>
    <x v="0"/>
    <s v="M"/>
    <s v="C00-D48"/>
    <n v="4"/>
    <x v="1"/>
  </r>
  <r>
    <x v="5"/>
    <s v="0-24"/>
    <x v="0"/>
    <s v="M"/>
    <s v="I00-I99"/>
    <n v="1"/>
    <x v="8"/>
  </r>
  <r>
    <x v="5"/>
    <s v="0-24"/>
    <x v="0"/>
    <s v="M"/>
    <s v="P00-P96"/>
    <n v="1"/>
    <x v="5"/>
  </r>
  <r>
    <x v="5"/>
    <s v="0-24"/>
    <x v="0"/>
    <s v="M"/>
    <s v="Q00-Q99"/>
    <n v="2"/>
    <x v="5"/>
  </r>
  <r>
    <x v="5"/>
    <s v="0-24"/>
    <x v="0"/>
    <s v="M"/>
    <s v="R00-R99"/>
    <n v="4"/>
    <x v="5"/>
  </r>
  <r>
    <x v="5"/>
    <s v="0-24"/>
    <x v="0"/>
    <s v="M"/>
    <s v="V01-Y98"/>
    <n v="10"/>
    <x v="6"/>
  </r>
  <r>
    <x v="5"/>
    <s v="25-44"/>
    <x v="0"/>
    <s v="F"/>
    <s v="C00-D48"/>
    <n v="9"/>
    <x v="1"/>
  </r>
  <r>
    <x v="5"/>
    <s v="25-44"/>
    <x v="0"/>
    <s v="F"/>
    <s v="G00-G99"/>
    <n v="2"/>
    <x v="3"/>
  </r>
  <r>
    <x v="5"/>
    <s v="25-44"/>
    <x v="0"/>
    <s v="F"/>
    <s v="I00-I99"/>
    <n v="1"/>
    <x v="8"/>
  </r>
  <r>
    <x v="5"/>
    <s v="25-44"/>
    <x v="0"/>
    <s v="F"/>
    <s v="J00-J99"/>
    <n v="1"/>
    <x v="4"/>
  </r>
  <r>
    <x v="5"/>
    <s v="25-44"/>
    <x v="0"/>
    <s v="F"/>
    <s v="Q00-Q99"/>
    <n v="1"/>
    <x v="5"/>
  </r>
  <r>
    <x v="5"/>
    <s v="25-44"/>
    <x v="0"/>
    <s v="F"/>
    <s v="R00-R99"/>
    <n v="1"/>
    <x v="5"/>
  </r>
  <r>
    <x v="5"/>
    <s v="25-44"/>
    <x v="0"/>
    <s v="F"/>
    <s v="V01-Y98"/>
    <n v="9"/>
    <x v="6"/>
  </r>
  <r>
    <x v="5"/>
    <s v="25-44"/>
    <x v="0"/>
    <s v="M"/>
    <s v="C00-D48"/>
    <n v="3"/>
    <x v="1"/>
  </r>
  <r>
    <x v="5"/>
    <s v="25-44"/>
    <x v="0"/>
    <s v="M"/>
    <s v="F00-F99"/>
    <n v="2"/>
    <x v="10"/>
  </r>
  <r>
    <x v="5"/>
    <s v="25-44"/>
    <x v="0"/>
    <s v="M"/>
    <s v="G00-G99"/>
    <n v="1"/>
    <x v="3"/>
  </r>
  <r>
    <x v="5"/>
    <s v="25-44"/>
    <x v="0"/>
    <s v="M"/>
    <s v="I00-I99"/>
    <n v="5"/>
    <x v="8"/>
  </r>
  <r>
    <x v="5"/>
    <s v="25-44"/>
    <x v="0"/>
    <s v="M"/>
    <s v="K00-K93"/>
    <n v="3"/>
    <x v="9"/>
  </r>
  <r>
    <x v="5"/>
    <s v="25-44"/>
    <x v="0"/>
    <s v="M"/>
    <s v="R00-R99"/>
    <n v="6"/>
    <x v="5"/>
  </r>
  <r>
    <x v="5"/>
    <s v="25-44"/>
    <x v="0"/>
    <s v="M"/>
    <s v="V01-Y98"/>
    <n v="28"/>
    <x v="6"/>
  </r>
  <r>
    <x v="5"/>
    <s v="45-64"/>
    <x v="0"/>
    <s v="F"/>
    <s v="A00-B99"/>
    <n v="3"/>
    <x v="0"/>
  </r>
  <r>
    <x v="5"/>
    <s v="45-64"/>
    <x v="0"/>
    <s v="F"/>
    <s v="C00-D48"/>
    <n v="69"/>
    <x v="1"/>
  </r>
  <r>
    <x v="5"/>
    <s v="45-64"/>
    <x v="0"/>
    <s v="F"/>
    <s v="E00-E90"/>
    <n v="5"/>
    <x v="2"/>
  </r>
  <r>
    <x v="5"/>
    <s v="45-64"/>
    <x v="0"/>
    <s v="F"/>
    <s v="F00-F99"/>
    <n v="4"/>
    <x v="10"/>
  </r>
  <r>
    <x v="5"/>
    <s v="45-64"/>
    <x v="0"/>
    <s v="F"/>
    <s v="G00-G99"/>
    <n v="7"/>
    <x v="3"/>
  </r>
  <r>
    <x v="5"/>
    <s v="45-64"/>
    <x v="0"/>
    <s v="F"/>
    <s v="I00-I99"/>
    <n v="23"/>
    <x v="8"/>
  </r>
  <r>
    <x v="5"/>
    <s v="45-64"/>
    <x v="0"/>
    <s v="F"/>
    <s v="J00-J99"/>
    <n v="10"/>
    <x v="4"/>
  </r>
  <r>
    <x v="5"/>
    <s v="45-64"/>
    <x v="0"/>
    <s v="F"/>
    <s v="K00-K93"/>
    <n v="13"/>
    <x v="9"/>
  </r>
  <r>
    <x v="5"/>
    <s v="45-64"/>
    <x v="0"/>
    <s v="F"/>
    <s v="M00-M99"/>
    <n v="1"/>
    <x v="5"/>
  </r>
  <r>
    <x v="5"/>
    <s v="45-64"/>
    <x v="0"/>
    <s v="F"/>
    <s v="N00-N99"/>
    <n v="1"/>
    <x v="11"/>
  </r>
  <r>
    <x v="5"/>
    <s v="45-64"/>
    <x v="0"/>
    <s v="F"/>
    <s v="R00-R99"/>
    <n v="12"/>
    <x v="5"/>
  </r>
  <r>
    <x v="5"/>
    <s v="45-64"/>
    <x v="0"/>
    <s v="F"/>
    <s v="V01-Y98"/>
    <n v="23"/>
    <x v="6"/>
  </r>
  <r>
    <x v="5"/>
    <s v="45-64"/>
    <x v="0"/>
    <s v="M"/>
    <s v="A00-B99"/>
    <n v="7"/>
    <x v="0"/>
  </r>
  <r>
    <x v="5"/>
    <s v="45-64"/>
    <x v="0"/>
    <s v="M"/>
    <s v="C00-D48"/>
    <n v="123"/>
    <x v="1"/>
  </r>
  <r>
    <x v="5"/>
    <s v="45-64"/>
    <x v="0"/>
    <s v="M"/>
    <s v="D50-D89"/>
    <n v="1"/>
    <x v="5"/>
  </r>
  <r>
    <x v="5"/>
    <s v="45-64"/>
    <x v="0"/>
    <s v="M"/>
    <s v="E00-E90"/>
    <n v="4"/>
    <x v="2"/>
  </r>
  <r>
    <x v="5"/>
    <s v="45-64"/>
    <x v="0"/>
    <s v="M"/>
    <s v="F00-F99"/>
    <n v="9"/>
    <x v="10"/>
  </r>
  <r>
    <x v="5"/>
    <s v="45-64"/>
    <x v="0"/>
    <s v="M"/>
    <s v="G00-G99"/>
    <n v="6"/>
    <x v="3"/>
  </r>
  <r>
    <x v="5"/>
    <s v="45-64"/>
    <x v="0"/>
    <s v="M"/>
    <s v="H00-H59"/>
    <n v="1"/>
    <x v="5"/>
  </r>
  <r>
    <x v="5"/>
    <s v="45-64"/>
    <x v="0"/>
    <s v="M"/>
    <s v="I00-I99"/>
    <n v="47"/>
    <x v="8"/>
  </r>
  <r>
    <x v="5"/>
    <s v="45-64"/>
    <x v="0"/>
    <s v="M"/>
    <s v="J00-J99"/>
    <n v="18"/>
    <x v="4"/>
  </r>
  <r>
    <x v="5"/>
    <s v="45-64"/>
    <x v="0"/>
    <s v="M"/>
    <s v="K00-K93"/>
    <n v="25"/>
    <x v="9"/>
  </r>
  <r>
    <x v="5"/>
    <s v="45-64"/>
    <x v="0"/>
    <s v="M"/>
    <s v="M00-M99"/>
    <n v="1"/>
    <x v="5"/>
  </r>
  <r>
    <x v="5"/>
    <s v="45-64"/>
    <x v="0"/>
    <s v="M"/>
    <s v="N00-N99"/>
    <n v="1"/>
    <x v="11"/>
  </r>
  <r>
    <x v="5"/>
    <s v="45-64"/>
    <x v="0"/>
    <s v="M"/>
    <s v="Q00-Q99"/>
    <n v="4"/>
    <x v="5"/>
  </r>
  <r>
    <x v="5"/>
    <s v="45-64"/>
    <x v="0"/>
    <s v="M"/>
    <s v="R00-R99"/>
    <n v="26"/>
    <x v="5"/>
  </r>
  <r>
    <x v="5"/>
    <s v="45-64"/>
    <x v="0"/>
    <s v="M"/>
    <s v="V01-Y98"/>
    <n v="40"/>
    <x v="6"/>
  </r>
  <r>
    <x v="5"/>
    <s v="65-74"/>
    <x v="1"/>
    <s v="F"/>
    <s v="A00-B99"/>
    <n v="6"/>
    <x v="0"/>
  </r>
  <r>
    <x v="5"/>
    <s v="65-74"/>
    <x v="1"/>
    <s v="F"/>
    <s v="C00-D48"/>
    <n v="67"/>
    <x v="1"/>
  </r>
  <r>
    <x v="5"/>
    <s v="65-74"/>
    <x v="1"/>
    <s v="F"/>
    <s v="D50-D89"/>
    <n v="1"/>
    <x v="5"/>
  </r>
  <r>
    <x v="5"/>
    <s v="65-74"/>
    <x v="1"/>
    <s v="F"/>
    <s v="E00-E90"/>
    <n v="7"/>
    <x v="2"/>
  </r>
  <r>
    <x v="5"/>
    <s v="65-74"/>
    <x v="1"/>
    <s v="F"/>
    <s v="F00-F99"/>
    <n v="5"/>
    <x v="10"/>
  </r>
  <r>
    <x v="5"/>
    <s v="65-74"/>
    <x v="1"/>
    <s v="F"/>
    <s v="G00-G99"/>
    <n v="9"/>
    <x v="3"/>
  </r>
  <r>
    <x v="5"/>
    <s v="65-74"/>
    <x v="1"/>
    <s v="F"/>
    <s v="I00-I99"/>
    <n v="33"/>
    <x v="8"/>
  </r>
  <r>
    <x v="5"/>
    <s v="65-74"/>
    <x v="1"/>
    <s v="F"/>
    <s v="J00-J99"/>
    <n v="15"/>
    <x v="4"/>
  </r>
  <r>
    <x v="5"/>
    <s v="65-74"/>
    <x v="1"/>
    <s v="F"/>
    <s v="K00-K93"/>
    <n v="9"/>
    <x v="9"/>
  </r>
  <r>
    <x v="5"/>
    <s v="65-74"/>
    <x v="1"/>
    <s v="F"/>
    <s v="N00-N99"/>
    <n v="6"/>
    <x v="11"/>
  </r>
  <r>
    <x v="5"/>
    <s v="65-74"/>
    <x v="1"/>
    <s v="F"/>
    <s v="R00-R99"/>
    <n v="10"/>
    <x v="5"/>
  </r>
  <r>
    <x v="5"/>
    <s v="65-74"/>
    <x v="1"/>
    <s v="F"/>
    <s v="V01-Y98"/>
    <n v="9"/>
    <x v="6"/>
  </r>
  <r>
    <x v="5"/>
    <s v="65-74"/>
    <x v="1"/>
    <s v="M"/>
    <s v="A00-B99"/>
    <n v="4"/>
    <x v="0"/>
  </r>
  <r>
    <x v="5"/>
    <s v="65-74"/>
    <x v="1"/>
    <s v="M"/>
    <s v="C00-D48"/>
    <n v="130"/>
    <x v="1"/>
  </r>
  <r>
    <x v="5"/>
    <s v="65-74"/>
    <x v="1"/>
    <s v="M"/>
    <s v="D50-D89"/>
    <n v="1"/>
    <x v="5"/>
  </r>
  <r>
    <x v="5"/>
    <s v="65-74"/>
    <x v="1"/>
    <s v="M"/>
    <s v="E00-E90"/>
    <n v="5"/>
    <x v="2"/>
  </r>
  <r>
    <x v="5"/>
    <s v="65-74"/>
    <x v="1"/>
    <s v="M"/>
    <s v="F00-F99"/>
    <n v="3"/>
    <x v="10"/>
  </r>
  <r>
    <x v="5"/>
    <s v="65-74"/>
    <x v="1"/>
    <s v="M"/>
    <s v="G00-G99"/>
    <n v="12"/>
    <x v="3"/>
  </r>
  <r>
    <x v="5"/>
    <s v="65-74"/>
    <x v="1"/>
    <s v="M"/>
    <s v="I00-I99"/>
    <n v="68"/>
    <x v="8"/>
  </r>
  <r>
    <x v="5"/>
    <s v="65-74"/>
    <x v="1"/>
    <s v="M"/>
    <s v="J00-J99"/>
    <n v="17"/>
    <x v="4"/>
  </r>
  <r>
    <x v="5"/>
    <s v="65-74"/>
    <x v="1"/>
    <s v="M"/>
    <s v="K00-K93"/>
    <n v="15"/>
    <x v="9"/>
  </r>
  <r>
    <x v="5"/>
    <s v="65-74"/>
    <x v="1"/>
    <s v="M"/>
    <s v="N00-N99"/>
    <n v="2"/>
    <x v="11"/>
  </r>
  <r>
    <x v="5"/>
    <s v="65-74"/>
    <x v="1"/>
    <s v="M"/>
    <s v="Q00-Q99"/>
    <n v="1"/>
    <x v="5"/>
  </r>
  <r>
    <x v="5"/>
    <s v="65-74"/>
    <x v="1"/>
    <s v="M"/>
    <s v="R00-R99"/>
    <n v="16"/>
    <x v="5"/>
  </r>
  <r>
    <x v="5"/>
    <s v="65-74"/>
    <x v="1"/>
    <s v="M"/>
    <s v="V01-Y98"/>
    <n v="19"/>
    <x v="6"/>
  </r>
  <r>
    <x v="5"/>
    <s v="75-84"/>
    <x v="1"/>
    <s v="F"/>
    <s v="A00-B99"/>
    <n v="12"/>
    <x v="0"/>
  </r>
  <r>
    <x v="5"/>
    <s v="75-84"/>
    <x v="1"/>
    <s v="F"/>
    <s v="C00-D48"/>
    <n v="104"/>
    <x v="1"/>
  </r>
  <r>
    <x v="5"/>
    <s v="75-84"/>
    <x v="1"/>
    <s v="F"/>
    <s v="D50-D89"/>
    <n v="1"/>
    <x v="5"/>
  </r>
  <r>
    <x v="5"/>
    <s v="75-84"/>
    <x v="1"/>
    <s v="F"/>
    <s v="E00-E90"/>
    <n v="11"/>
    <x v="2"/>
  </r>
  <r>
    <x v="5"/>
    <s v="75-84"/>
    <x v="1"/>
    <s v="F"/>
    <s v="F00-F99"/>
    <n v="10"/>
    <x v="10"/>
  </r>
  <r>
    <x v="5"/>
    <s v="75-84"/>
    <x v="1"/>
    <s v="F"/>
    <s v="G00-G99"/>
    <n v="28"/>
    <x v="3"/>
  </r>
  <r>
    <x v="5"/>
    <s v="75-84"/>
    <x v="1"/>
    <s v="F"/>
    <s v="I00-I99"/>
    <n v="114"/>
    <x v="8"/>
  </r>
  <r>
    <x v="5"/>
    <s v="75-84"/>
    <x v="1"/>
    <s v="F"/>
    <s v="J00-J99"/>
    <n v="30"/>
    <x v="4"/>
  </r>
  <r>
    <x v="5"/>
    <s v="75-84"/>
    <x v="1"/>
    <s v="F"/>
    <s v="K00-K93"/>
    <n v="19"/>
    <x v="9"/>
  </r>
  <r>
    <x v="5"/>
    <s v="75-84"/>
    <x v="1"/>
    <s v="F"/>
    <s v="L00-L99"/>
    <n v="4"/>
    <x v="5"/>
  </r>
  <r>
    <x v="5"/>
    <s v="75-84"/>
    <x v="1"/>
    <s v="F"/>
    <s v="M00-M99"/>
    <n v="2"/>
    <x v="5"/>
  </r>
  <r>
    <x v="5"/>
    <s v="75-84"/>
    <x v="1"/>
    <s v="F"/>
    <s v="N00-N99"/>
    <n v="10"/>
    <x v="11"/>
  </r>
  <r>
    <x v="5"/>
    <s v="75-84"/>
    <x v="1"/>
    <s v="F"/>
    <s v="R00-R99"/>
    <n v="14"/>
    <x v="5"/>
  </r>
  <r>
    <x v="5"/>
    <s v="75-84"/>
    <x v="1"/>
    <s v="F"/>
    <s v="V01-Y98"/>
    <n v="21"/>
    <x v="6"/>
  </r>
  <r>
    <x v="5"/>
    <s v="75-84"/>
    <x v="1"/>
    <s v="M"/>
    <s v="A00-B99"/>
    <n v="12"/>
    <x v="0"/>
  </r>
  <r>
    <x v="5"/>
    <s v="75-84"/>
    <x v="1"/>
    <s v="M"/>
    <s v="C00-D48"/>
    <n v="140"/>
    <x v="1"/>
  </r>
  <r>
    <x v="5"/>
    <s v="75-84"/>
    <x v="1"/>
    <s v="M"/>
    <s v="D50-D89"/>
    <n v="2"/>
    <x v="5"/>
  </r>
  <r>
    <x v="5"/>
    <s v="75-84"/>
    <x v="1"/>
    <s v="M"/>
    <s v="E00-E90"/>
    <n v="11"/>
    <x v="2"/>
  </r>
  <r>
    <x v="5"/>
    <s v="75-84"/>
    <x v="1"/>
    <s v="M"/>
    <s v="F00-F99"/>
    <n v="11"/>
    <x v="10"/>
  </r>
  <r>
    <x v="5"/>
    <s v="75-84"/>
    <x v="1"/>
    <s v="M"/>
    <s v="G00-G99"/>
    <n v="12"/>
    <x v="3"/>
  </r>
  <r>
    <x v="5"/>
    <s v="75-84"/>
    <x v="1"/>
    <s v="M"/>
    <s v="I00-I99"/>
    <n v="99"/>
    <x v="8"/>
  </r>
  <r>
    <x v="5"/>
    <s v="75-84"/>
    <x v="1"/>
    <s v="M"/>
    <s v="J00-J99"/>
    <n v="41"/>
    <x v="4"/>
  </r>
  <r>
    <x v="5"/>
    <s v="75-84"/>
    <x v="1"/>
    <s v="M"/>
    <s v="K00-K93"/>
    <n v="6"/>
    <x v="9"/>
  </r>
  <r>
    <x v="5"/>
    <s v="75-84"/>
    <x v="1"/>
    <s v="M"/>
    <s v="L00-L99"/>
    <n v="1"/>
    <x v="5"/>
  </r>
  <r>
    <x v="5"/>
    <s v="75-84"/>
    <x v="1"/>
    <s v="M"/>
    <s v="M00-M99"/>
    <n v="1"/>
    <x v="5"/>
  </r>
  <r>
    <x v="5"/>
    <s v="75-84"/>
    <x v="1"/>
    <s v="M"/>
    <s v="N00-N99"/>
    <n v="8"/>
    <x v="11"/>
  </r>
  <r>
    <x v="5"/>
    <s v="75-84"/>
    <x v="1"/>
    <s v="M"/>
    <s v="R00-R99"/>
    <n v="13"/>
    <x v="5"/>
  </r>
  <r>
    <x v="5"/>
    <s v="75-84"/>
    <x v="1"/>
    <s v="M"/>
    <s v="V01-Y98"/>
    <n v="15"/>
    <x v="6"/>
  </r>
  <r>
    <x v="5"/>
    <s v="85+"/>
    <x v="1"/>
    <s v="F"/>
    <s v="A00-B99"/>
    <n v="17"/>
    <x v="0"/>
  </r>
  <r>
    <x v="5"/>
    <s v="85+"/>
    <x v="1"/>
    <s v="F"/>
    <s v="C00-D48"/>
    <n v="94"/>
    <x v="1"/>
  </r>
  <r>
    <x v="5"/>
    <s v="85+"/>
    <x v="1"/>
    <s v="F"/>
    <s v="D50-D89"/>
    <n v="4"/>
    <x v="5"/>
  </r>
  <r>
    <x v="5"/>
    <s v="85+"/>
    <x v="1"/>
    <s v="F"/>
    <s v="E00-E90"/>
    <n v="23"/>
    <x v="2"/>
  </r>
  <r>
    <x v="5"/>
    <s v="85+"/>
    <x v="1"/>
    <s v="F"/>
    <s v="F00-F99"/>
    <n v="32"/>
    <x v="10"/>
  </r>
  <r>
    <x v="5"/>
    <s v="85+"/>
    <x v="1"/>
    <s v="F"/>
    <s v="G00-G99"/>
    <n v="46"/>
    <x v="3"/>
  </r>
  <r>
    <x v="5"/>
    <s v="85+"/>
    <x v="1"/>
    <s v="F"/>
    <s v="I00-I99"/>
    <n v="239"/>
    <x v="8"/>
  </r>
  <r>
    <x v="5"/>
    <s v="85+"/>
    <x v="1"/>
    <s v="F"/>
    <s v="J00-J99"/>
    <n v="67"/>
    <x v="4"/>
  </r>
  <r>
    <x v="5"/>
    <s v="85+"/>
    <x v="1"/>
    <s v="F"/>
    <s v="K00-K93"/>
    <n v="27"/>
    <x v="9"/>
  </r>
  <r>
    <x v="5"/>
    <s v="85+"/>
    <x v="1"/>
    <s v="F"/>
    <s v="L00-L99"/>
    <n v="4"/>
    <x v="5"/>
  </r>
  <r>
    <x v="5"/>
    <s v="85+"/>
    <x v="1"/>
    <s v="F"/>
    <s v="M00-M99"/>
    <n v="7"/>
    <x v="5"/>
  </r>
  <r>
    <x v="5"/>
    <s v="85+"/>
    <x v="1"/>
    <s v="F"/>
    <s v="N00-N99"/>
    <n v="27"/>
    <x v="11"/>
  </r>
  <r>
    <x v="5"/>
    <s v="85+"/>
    <x v="1"/>
    <s v="F"/>
    <s v="Q00-Q99"/>
    <n v="1"/>
    <x v="5"/>
  </r>
  <r>
    <x v="5"/>
    <s v="85+"/>
    <x v="1"/>
    <s v="F"/>
    <s v="R00-R99"/>
    <n v="64"/>
    <x v="5"/>
  </r>
  <r>
    <x v="5"/>
    <s v="85+"/>
    <x v="1"/>
    <s v="F"/>
    <s v="V01-Y98"/>
    <n v="36"/>
    <x v="6"/>
  </r>
  <r>
    <x v="5"/>
    <s v="85+"/>
    <x v="1"/>
    <s v="M"/>
    <s v="A00-B99"/>
    <n v="14"/>
    <x v="0"/>
  </r>
  <r>
    <x v="5"/>
    <s v="85+"/>
    <x v="1"/>
    <s v="M"/>
    <s v="C00-D48"/>
    <n v="55"/>
    <x v="1"/>
  </r>
  <r>
    <x v="5"/>
    <s v="85+"/>
    <x v="1"/>
    <s v="M"/>
    <s v="D50-D89"/>
    <n v="2"/>
    <x v="5"/>
  </r>
  <r>
    <x v="5"/>
    <s v="85+"/>
    <x v="1"/>
    <s v="M"/>
    <s v="E00-E90"/>
    <n v="9"/>
    <x v="2"/>
  </r>
  <r>
    <x v="5"/>
    <s v="85+"/>
    <x v="1"/>
    <s v="M"/>
    <s v="F00-F99"/>
    <n v="9"/>
    <x v="10"/>
  </r>
  <r>
    <x v="5"/>
    <s v="85+"/>
    <x v="1"/>
    <s v="M"/>
    <s v="G00-G99"/>
    <n v="19"/>
    <x v="3"/>
  </r>
  <r>
    <x v="5"/>
    <s v="85+"/>
    <x v="1"/>
    <s v="M"/>
    <s v="I00-I99"/>
    <n v="98"/>
    <x v="8"/>
  </r>
  <r>
    <x v="5"/>
    <s v="85+"/>
    <x v="1"/>
    <s v="M"/>
    <s v="J00-J99"/>
    <n v="37"/>
    <x v="4"/>
  </r>
  <r>
    <x v="5"/>
    <s v="85+"/>
    <x v="1"/>
    <s v="M"/>
    <s v="K00-K93"/>
    <n v="9"/>
    <x v="9"/>
  </r>
  <r>
    <x v="5"/>
    <s v="85+"/>
    <x v="1"/>
    <s v="M"/>
    <s v="M00-M99"/>
    <n v="4"/>
    <x v="5"/>
  </r>
  <r>
    <x v="5"/>
    <s v="85+"/>
    <x v="1"/>
    <s v="M"/>
    <s v="N00-N99"/>
    <n v="13"/>
    <x v="11"/>
  </r>
  <r>
    <x v="5"/>
    <s v="85+"/>
    <x v="1"/>
    <s v="M"/>
    <s v="R00-R99"/>
    <n v="17"/>
    <x v="5"/>
  </r>
  <r>
    <x v="5"/>
    <s v="85+"/>
    <x v="1"/>
    <s v="M"/>
    <s v="V01-Y98"/>
    <n v="18"/>
    <x v="6"/>
  </r>
  <r>
    <x v="6"/>
    <s v="0-24"/>
    <x v="0"/>
    <s v="F"/>
    <s v="D50-D89"/>
    <n v="1"/>
    <x v="5"/>
  </r>
  <r>
    <x v="6"/>
    <s v="0-24"/>
    <x v="0"/>
    <s v="F"/>
    <s v="E00-E90"/>
    <n v="1"/>
    <x v="2"/>
  </r>
  <r>
    <x v="6"/>
    <s v="0-24"/>
    <x v="0"/>
    <s v="F"/>
    <s v="I00-I99"/>
    <n v="1"/>
    <x v="8"/>
  </r>
  <r>
    <x v="6"/>
    <s v="0-24"/>
    <x v="0"/>
    <s v="F"/>
    <s v="R00-R99"/>
    <n v="4"/>
    <x v="5"/>
  </r>
  <r>
    <x v="6"/>
    <s v="0-24"/>
    <x v="0"/>
    <s v="F"/>
    <s v="V01-Y98"/>
    <n v="2"/>
    <x v="6"/>
  </r>
  <r>
    <x v="6"/>
    <s v="0-24"/>
    <x v="0"/>
    <s v="M"/>
    <s v="C00-D48"/>
    <n v="3"/>
    <x v="1"/>
  </r>
  <r>
    <x v="6"/>
    <s v="0-24"/>
    <x v="0"/>
    <s v="M"/>
    <s v="P00-P96"/>
    <n v="1"/>
    <x v="5"/>
  </r>
  <r>
    <x v="6"/>
    <s v="0-24"/>
    <x v="0"/>
    <s v="M"/>
    <s v="Q00-Q99"/>
    <n v="1"/>
    <x v="5"/>
  </r>
  <r>
    <x v="6"/>
    <s v="0-24"/>
    <x v="0"/>
    <s v="M"/>
    <s v="R00-R99"/>
    <n v="1"/>
    <x v="5"/>
  </r>
  <r>
    <x v="6"/>
    <s v="0-24"/>
    <x v="0"/>
    <s v="M"/>
    <s v="V01-Y98"/>
    <n v="12"/>
    <x v="6"/>
  </r>
  <r>
    <x v="6"/>
    <s v="25-44"/>
    <x v="0"/>
    <s v="F"/>
    <s v="A00-B99"/>
    <n v="1"/>
    <x v="0"/>
  </r>
  <r>
    <x v="6"/>
    <s v="25-44"/>
    <x v="0"/>
    <s v="F"/>
    <s v="C00-D48"/>
    <n v="11"/>
    <x v="1"/>
  </r>
  <r>
    <x v="6"/>
    <s v="25-44"/>
    <x v="0"/>
    <s v="F"/>
    <s v="G00-G99"/>
    <n v="3"/>
    <x v="3"/>
  </r>
  <r>
    <x v="6"/>
    <s v="25-44"/>
    <x v="0"/>
    <s v="F"/>
    <s v="I00-I99"/>
    <n v="5"/>
    <x v="8"/>
  </r>
  <r>
    <x v="6"/>
    <s v="25-44"/>
    <x v="0"/>
    <s v="F"/>
    <s v="J00-J99"/>
    <n v="1"/>
    <x v="4"/>
  </r>
  <r>
    <x v="6"/>
    <s v="25-44"/>
    <x v="0"/>
    <s v="F"/>
    <s v="K00-K93"/>
    <n v="1"/>
    <x v="9"/>
  </r>
  <r>
    <x v="6"/>
    <s v="25-44"/>
    <x v="0"/>
    <s v="F"/>
    <s v="M00-M99"/>
    <n v="2"/>
    <x v="5"/>
  </r>
  <r>
    <x v="6"/>
    <s v="25-44"/>
    <x v="0"/>
    <s v="F"/>
    <s v="R00-R99"/>
    <n v="2"/>
    <x v="5"/>
  </r>
  <r>
    <x v="6"/>
    <s v="25-44"/>
    <x v="0"/>
    <s v="F"/>
    <s v="V01-Y98"/>
    <n v="8"/>
    <x v="6"/>
  </r>
  <r>
    <x v="6"/>
    <s v="25-44"/>
    <x v="0"/>
    <s v="M"/>
    <s v="C00-D48"/>
    <n v="4"/>
    <x v="1"/>
  </r>
  <r>
    <x v="6"/>
    <s v="25-44"/>
    <x v="0"/>
    <s v="M"/>
    <s v="E00-E90"/>
    <n v="1"/>
    <x v="2"/>
  </r>
  <r>
    <x v="6"/>
    <s v="25-44"/>
    <x v="0"/>
    <s v="M"/>
    <s v="G00-G99"/>
    <n v="1"/>
    <x v="3"/>
  </r>
  <r>
    <x v="6"/>
    <s v="25-44"/>
    <x v="0"/>
    <s v="M"/>
    <s v="I00-I99"/>
    <n v="6"/>
    <x v="8"/>
  </r>
  <r>
    <x v="6"/>
    <s v="25-44"/>
    <x v="0"/>
    <s v="M"/>
    <s v="J00-J99"/>
    <n v="2"/>
    <x v="4"/>
  </r>
  <r>
    <x v="6"/>
    <s v="25-44"/>
    <x v="0"/>
    <s v="M"/>
    <s v="K00-K93"/>
    <n v="3"/>
    <x v="9"/>
  </r>
  <r>
    <x v="6"/>
    <s v="25-44"/>
    <x v="0"/>
    <s v="M"/>
    <s v="N00-N99"/>
    <n v="1"/>
    <x v="11"/>
  </r>
  <r>
    <x v="6"/>
    <s v="25-44"/>
    <x v="0"/>
    <s v="M"/>
    <s v="V01-Y98"/>
    <n v="35"/>
    <x v="6"/>
  </r>
  <r>
    <x v="6"/>
    <s v="45-64"/>
    <x v="0"/>
    <s v="F"/>
    <s v="A00-B99"/>
    <n v="1"/>
    <x v="0"/>
  </r>
  <r>
    <x v="6"/>
    <s v="45-64"/>
    <x v="0"/>
    <s v="F"/>
    <s v="C00-D48"/>
    <n v="68"/>
    <x v="1"/>
  </r>
  <r>
    <x v="6"/>
    <s v="45-64"/>
    <x v="0"/>
    <s v="F"/>
    <s v="D50-D89"/>
    <n v="2"/>
    <x v="5"/>
  </r>
  <r>
    <x v="6"/>
    <s v="45-64"/>
    <x v="0"/>
    <s v="F"/>
    <s v="E00-E90"/>
    <n v="7"/>
    <x v="2"/>
  </r>
  <r>
    <x v="6"/>
    <s v="45-64"/>
    <x v="0"/>
    <s v="F"/>
    <s v="F00-F99"/>
    <n v="3"/>
    <x v="10"/>
  </r>
  <r>
    <x v="6"/>
    <s v="45-64"/>
    <x v="0"/>
    <s v="F"/>
    <s v="G00-G99"/>
    <n v="6"/>
    <x v="3"/>
  </r>
  <r>
    <x v="6"/>
    <s v="45-64"/>
    <x v="0"/>
    <s v="F"/>
    <s v="I00-I99"/>
    <n v="16"/>
    <x v="8"/>
  </r>
  <r>
    <x v="6"/>
    <s v="45-64"/>
    <x v="0"/>
    <s v="F"/>
    <s v="J00-J99"/>
    <n v="11"/>
    <x v="4"/>
  </r>
  <r>
    <x v="6"/>
    <s v="45-64"/>
    <x v="0"/>
    <s v="F"/>
    <s v="K00-K93"/>
    <n v="17"/>
    <x v="9"/>
  </r>
  <r>
    <x v="6"/>
    <s v="45-64"/>
    <x v="0"/>
    <s v="F"/>
    <s v="M00-M99"/>
    <n v="2"/>
    <x v="5"/>
  </r>
  <r>
    <x v="6"/>
    <s v="45-64"/>
    <x v="0"/>
    <s v="F"/>
    <s v="N00-N99"/>
    <n v="1"/>
    <x v="11"/>
  </r>
  <r>
    <x v="6"/>
    <s v="45-64"/>
    <x v="0"/>
    <s v="F"/>
    <s v="R00-R99"/>
    <n v="7"/>
    <x v="5"/>
  </r>
  <r>
    <x v="6"/>
    <s v="45-64"/>
    <x v="0"/>
    <s v="F"/>
    <s v="V01-Y98"/>
    <n v="18"/>
    <x v="6"/>
  </r>
  <r>
    <x v="6"/>
    <s v="45-64"/>
    <x v="0"/>
    <s v="M"/>
    <s v="A00-B99"/>
    <n v="2"/>
    <x v="0"/>
  </r>
  <r>
    <x v="6"/>
    <s v="45-64"/>
    <x v="0"/>
    <s v="M"/>
    <s v="C00-D48"/>
    <n v="94"/>
    <x v="1"/>
  </r>
  <r>
    <x v="6"/>
    <s v="45-64"/>
    <x v="0"/>
    <s v="M"/>
    <s v="E00-E90"/>
    <n v="6"/>
    <x v="2"/>
  </r>
  <r>
    <x v="6"/>
    <s v="45-64"/>
    <x v="0"/>
    <s v="M"/>
    <s v="F00-F99"/>
    <n v="8"/>
    <x v="10"/>
  </r>
  <r>
    <x v="6"/>
    <s v="45-64"/>
    <x v="0"/>
    <s v="M"/>
    <s v="G00-G99"/>
    <n v="6"/>
    <x v="3"/>
  </r>
  <r>
    <x v="6"/>
    <s v="45-64"/>
    <x v="0"/>
    <s v="M"/>
    <s v="I00-I99"/>
    <n v="58"/>
    <x v="8"/>
  </r>
  <r>
    <x v="6"/>
    <s v="45-64"/>
    <x v="0"/>
    <s v="M"/>
    <s v="J00-J99"/>
    <n v="9"/>
    <x v="4"/>
  </r>
  <r>
    <x v="6"/>
    <s v="45-64"/>
    <x v="0"/>
    <s v="M"/>
    <s v="K00-K93"/>
    <n v="21"/>
    <x v="9"/>
  </r>
  <r>
    <x v="6"/>
    <s v="45-64"/>
    <x v="0"/>
    <s v="M"/>
    <s v="M00-M99"/>
    <n v="1"/>
    <x v="5"/>
  </r>
  <r>
    <x v="6"/>
    <s v="45-64"/>
    <x v="0"/>
    <s v="M"/>
    <s v="N00-N99"/>
    <n v="3"/>
    <x v="11"/>
  </r>
  <r>
    <x v="6"/>
    <s v="45-64"/>
    <x v="0"/>
    <s v="M"/>
    <s v="R00-R99"/>
    <n v="18"/>
    <x v="5"/>
  </r>
  <r>
    <x v="6"/>
    <s v="45-64"/>
    <x v="0"/>
    <s v="M"/>
    <s v="V01-Y98"/>
    <n v="41"/>
    <x v="6"/>
  </r>
  <r>
    <x v="6"/>
    <s v="65-74"/>
    <x v="1"/>
    <s v="F"/>
    <s v="A00-B99"/>
    <n v="6"/>
    <x v="0"/>
  </r>
  <r>
    <x v="6"/>
    <s v="65-74"/>
    <x v="1"/>
    <s v="F"/>
    <s v="C00-D48"/>
    <n v="74"/>
    <x v="1"/>
  </r>
  <r>
    <x v="6"/>
    <s v="65-74"/>
    <x v="1"/>
    <s v="F"/>
    <s v="E00-E90"/>
    <n v="3"/>
    <x v="2"/>
  </r>
  <r>
    <x v="6"/>
    <s v="65-74"/>
    <x v="1"/>
    <s v="F"/>
    <s v="F00-F99"/>
    <n v="3"/>
    <x v="10"/>
  </r>
  <r>
    <x v="6"/>
    <s v="65-74"/>
    <x v="1"/>
    <s v="F"/>
    <s v="G00-G99"/>
    <n v="5"/>
    <x v="3"/>
  </r>
  <r>
    <x v="6"/>
    <s v="65-74"/>
    <x v="1"/>
    <s v="F"/>
    <s v="I00-I99"/>
    <n v="35"/>
    <x v="8"/>
  </r>
  <r>
    <x v="6"/>
    <s v="65-74"/>
    <x v="1"/>
    <s v="F"/>
    <s v="J00-J99"/>
    <n v="11"/>
    <x v="4"/>
  </r>
  <r>
    <x v="6"/>
    <s v="65-74"/>
    <x v="1"/>
    <s v="F"/>
    <s v="K00-K93"/>
    <n v="4"/>
    <x v="9"/>
  </r>
  <r>
    <x v="6"/>
    <s v="65-74"/>
    <x v="1"/>
    <s v="F"/>
    <s v="N00-N99"/>
    <n v="3"/>
    <x v="11"/>
  </r>
  <r>
    <x v="6"/>
    <s v="65-74"/>
    <x v="1"/>
    <s v="F"/>
    <s v="Q00-Q99"/>
    <n v="1"/>
    <x v="5"/>
  </r>
  <r>
    <x v="6"/>
    <s v="65-74"/>
    <x v="1"/>
    <s v="F"/>
    <s v="R00-R99"/>
    <n v="9"/>
    <x v="5"/>
  </r>
  <r>
    <x v="6"/>
    <s v="65-74"/>
    <x v="1"/>
    <s v="F"/>
    <s v="V01-Y98"/>
    <n v="8"/>
    <x v="6"/>
  </r>
  <r>
    <x v="6"/>
    <s v="65-74"/>
    <x v="1"/>
    <s v="M"/>
    <s v="A00-B99"/>
    <n v="4"/>
    <x v="0"/>
  </r>
  <r>
    <x v="6"/>
    <s v="65-74"/>
    <x v="1"/>
    <s v="M"/>
    <s v="C00-D48"/>
    <n v="111"/>
    <x v="1"/>
  </r>
  <r>
    <x v="6"/>
    <s v="65-74"/>
    <x v="1"/>
    <s v="M"/>
    <s v="D50-D89"/>
    <n v="1"/>
    <x v="5"/>
  </r>
  <r>
    <x v="6"/>
    <s v="65-74"/>
    <x v="1"/>
    <s v="M"/>
    <s v="E00-E90"/>
    <n v="7"/>
    <x v="2"/>
  </r>
  <r>
    <x v="6"/>
    <s v="65-74"/>
    <x v="1"/>
    <s v="M"/>
    <s v="F00-F99"/>
    <n v="4"/>
    <x v="10"/>
  </r>
  <r>
    <x v="6"/>
    <s v="65-74"/>
    <x v="1"/>
    <s v="M"/>
    <s v="G00-G99"/>
    <n v="10"/>
    <x v="3"/>
  </r>
  <r>
    <x v="6"/>
    <s v="65-74"/>
    <x v="1"/>
    <s v="M"/>
    <s v="I00-I99"/>
    <n v="71"/>
    <x v="8"/>
  </r>
  <r>
    <x v="6"/>
    <s v="65-74"/>
    <x v="1"/>
    <s v="M"/>
    <s v="J00-J99"/>
    <n v="28"/>
    <x v="4"/>
  </r>
  <r>
    <x v="6"/>
    <s v="65-74"/>
    <x v="1"/>
    <s v="M"/>
    <s v="K00-K93"/>
    <n v="16"/>
    <x v="9"/>
  </r>
  <r>
    <x v="6"/>
    <s v="65-74"/>
    <x v="1"/>
    <s v="M"/>
    <s v="L00-L99"/>
    <n v="1"/>
    <x v="5"/>
  </r>
  <r>
    <x v="6"/>
    <s v="65-74"/>
    <x v="1"/>
    <s v="M"/>
    <s v="M00-M99"/>
    <n v="3"/>
    <x v="5"/>
  </r>
  <r>
    <x v="6"/>
    <s v="65-74"/>
    <x v="1"/>
    <s v="M"/>
    <s v="N00-N99"/>
    <n v="7"/>
    <x v="11"/>
  </r>
  <r>
    <x v="6"/>
    <s v="65-74"/>
    <x v="1"/>
    <s v="M"/>
    <s v="R00-R99"/>
    <n v="16"/>
    <x v="5"/>
  </r>
  <r>
    <x v="6"/>
    <s v="65-74"/>
    <x v="1"/>
    <s v="M"/>
    <s v="V01-Y98"/>
    <n v="8"/>
    <x v="6"/>
  </r>
  <r>
    <x v="6"/>
    <s v="75-84"/>
    <x v="1"/>
    <s v="F"/>
    <s v="A00-B99"/>
    <n v="10"/>
    <x v="0"/>
  </r>
  <r>
    <x v="6"/>
    <s v="75-84"/>
    <x v="1"/>
    <s v="F"/>
    <s v="C00-D48"/>
    <n v="97"/>
    <x v="1"/>
  </r>
  <r>
    <x v="6"/>
    <s v="75-84"/>
    <x v="1"/>
    <s v="F"/>
    <s v="D50-D89"/>
    <n v="1"/>
    <x v="5"/>
  </r>
  <r>
    <x v="6"/>
    <s v="75-84"/>
    <x v="1"/>
    <s v="F"/>
    <s v="E00-E90"/>
    <n v="12"/>
    <x v="2"/>
  </r>
  <r>
    <x v="6"/>
    <s v="75-84"/>
    <x v="1"/>
    <s v="F"/>
    <s v="F00-F99"/>
    <n v="22"/>
    <x v="10"/>
  </r>
  <r>
    <x v="6"/>
    <s v="75-84"/>
    <x v="1"/>
    <s v="F"/>
    <s v="G00-G99"/>
    <n v="34"/>
    <x v="3"/>
  </r>
  <r>
    <x v="6"/>
    <s v="75-84"/>
    <x v="1"/>
    <s v="F"/>
    <s v="I00-I99"/>
    <n v="113"/>
    <x v="8"/>
  </r>
  <r>
    <x v="6"/>
    <s v="75-84"/>
    <x v="1"/>
    <s v="F"/>
    <s v="J00-J99"/>
    <n v="36"/>
    <x v="4"/>
  </r>
  <r>
    <x v="6"/>
    <s v="75-84"/>
    <x v="1"/>
    <s v="F"/>
    <s v="K00-K93"/>
    <n v="23"/>
    <x v="9"/>
  </r>
  <r>
    <x v="6"/>
    <s v="75-84"/>
    <x v="1"/>
    <s v="F"/>
    <s v="M00-M99"/>
    <n v="4"/>
    <x v="5"/>
  </r>
  <r>
    <x v="6"/>
    <s v="75-84"/>
    <x v="1"/>
    <s v="F"/>
    <s v="N00-N99"/>
    <n v="13"/>
    <x v="11"/>
  </r>
  <r>
    <x v="6"/>
    <s v="75-84"/>
    <x v="1"/>
    <s v="F"/>
    <s v="R00-R99"/>
    <n v="24"/>
    <x v="5"/>
  </r>
  <r>
    <x v="6"/>
    <s v="75-84"/>
    <x v="1"/>
    <s v="F"/>
    <s v="V01-Y98"/>
    <n v="16"/>
    <x v="6"/>
  </r>
  <r>
    <x v="6"/>
    <s v="75-84"/>
    <x v="1"/>
    <s v="M"/>
    <s v="A00-B99"/>
    <n v="14"/>
    <x v="0"/>
  </r>
  <r>
    <x v="6"/>
    <s v="75-84"/>
    <x v="1"/>
    <s v="M"/>
    <s v="C00-D48"/>
    <n v="107"/>
    <x v="1"/>
  </r>
  <r>
    <x v="6"/>
    <s v="75-84"/>
    <x v="1"/>
    <s v="M"/>
    <s v="E00-E90"/>
    <n v="8"/>
    <x v="2"/>
  </r>
  <r>
    <x v="6"/>
    <s v="75-84"/>
    <x v="1"/>
    <s v="M"/>
    <s v="F00-F99"/>
    <n v="13"/>
    <x v="10"/>
  </r>
  <r>
    <x v="6"/>
    <s v="75-84"/>
    <x v="1"/>
    <s v="M"/>
    <s v="G00-G99"/>
    <n v="21"/>
    <x v="3"/>
  </r>
  <r>
    <x v="6"/>
    <s v="75-84"/>
    <x v="1"/>
    <s v="M"/>
    <s v="I00-I99"/>
    <n v="96"/>
    <x v="8"/>
  </r>
  <r>
    <x v="6"/>
    <s v="75-84"/>
    <x v="1"/>
    <s v="M"/>
    <s v="J00-J99"/>
    <n v="44"/>
    <x v="4"/>
  </r>
  <r>
    <x v="6"/>
    <s v="75-84"/>
    <x v="1"/>
    <s v="M"/>
    <s v="K00-K93"/>
    <n v="14"/>
    <x v="9"/>
  </r>
  <r>
    <x v="6"/>
    <s v="75-84"/>
    <x v="1"/>
    <s v="M"/>
    <s v="L00-L99"/>
    <n v="2"/>
    <x v="5"/>
  </r>
  <r>
    <x v="6"/>
    <s v="75-84"/>
    <x v="1"/>
    <s v="M"/>
    <s v="M00-M99"/>
    <n v="5"/>
    <x v="5"/>
  </r>
  <r>
    <x v="6"/>
    <s v="75-84"/>
    <x v="1"/>
    <s v="M"/>
    <s v="N00-N99"/>
    <n v="12"/>
    <x v="11"/>
  </r>
  <r>
    <x v="6"/>
    <s v="75-84"/>
    <x v="1"/>
    <s v="M"/>
    <s v="Q00-Q99"/>
    <n v="1"/>
    <x v="5"/>
  </r>
  <r>
    <x v="6"/>
    <s v="75-84"/>
    <x v="1"/>
    <s v="M"/>
    <s v="R00-R99"/>
    <n v="11"/>
    <x v="5"/>
  </r>
  <r>
    <x v="6"/>
    <s v="75-84"/>
    <x v="1"/>
    <s v="M"/>
    <s v="V01-Y98"/>
    <n v="25"/>
    <x v="6"/>
  </r>
  <r>
    <x v="6"/>
    <s v="85+"/>
    <x v="1"/>
    <s v="F"/>
    <s v="A00-B99"/>
    <n v="17"/>
    <x v="0"/>
  </r>
  <r>
    <x v="6"/>
    <s v="85+"/>
    <x v="1"/>
    <s v="F"/>
    <s v="C00-D48"/>
    <n v="82"/>
    <x v="1"/>
  </r>
  <r>
    <x v="6"/>
    <s v="85+"/>
    <x v="1"/>
    <s v="F"/>
    <s v="D50-D89"/>
    <n v="3"/>
    <x v="5"/>
  </r>
  <r>
    <x v="6"/>
    <s v="85+"/>
    <x v="1"/>
    <s v="F"/>
    <s v="E00-E90"/>
    <n v="34"/>
    <x v="2"/>
  </r>
  <r>
    <x v="6"/>
    <s v="85+"/>
    <x v="1"/>
    <s v="F"/>
    <s v="F00-F99"/>
    <n v="45"/>
    <x v="10"/>
  </r>
  <r>
    <x v="6"/>
    <s v="85+"/>
    <x v="1"/>
    <s v="F"/>
    <s v="G00-G99"/>
    <n v="63"/>
    <x v="3"/>
  </r>
  <r>
    <x v="6"/>
    <s v="85+"/>
    <x v="1"/>
    <s v="F"/>
    <s v="I00-I99"/>
    <n v="244"/>
    <x v="8"/>
  </r>
  <r>
    <x v="6"/>
    <s v="85+"/>
    <x v="1"/>
    <s v="F"/>
    <s v="J00-J99"/>
    <n v="52"/>
    <x v="4"/>
  </r>
  <r>
    <x v="6"/>
    <s v="85+"/>
    <x v="1"/>
    <s v="F"/>
    <s v="K00-K93"/>
    <n v="37"/>
    <x v="9"/>
  </r>
  <r>
    <x v="6"/>
    <s v="85+"/>
    <x v="1"/>
    <s v="F"/>
    <s v="L00-L99"/>
    <n v="6"/>
    <x v="5"/>
  </r>
  <r>
    <x v="6"/>
    <s v="85+"/>
    <x v="1"/>
    <s v="F"/>
    <s v="M00-M99"/>
    <n v="9"/>
    <x v="5"/>
  </r>
  <r>
    <x v="6"/>
    <s v="85+"/>
    <x v="1"/>
    <s v="F"/>
    <s v="N00-N99"/>
    <n v="30"/>
    <x v="11"/>
  </r>
  <r>
    <x v="6"/>
    <s v="85+"/>
    <x v="1"/>
    <s v="F"/>
    <s v="Q00-Q99"/>
    <n v="2"/>
    <x v="5"/>
  </r>
  <r>
    <x v="6"/>
    <s v="85+"/>
    <x v="1"/>
    <s v="F"/>
    <s v="R00-R99"/>
    <n v="55"/>
    <x v="5"/>
  </r>
  <r>
    <x v="6"/>
    <s v="85+"/>
    <x v="1"/>
    <s v="F"/>
    <s v="V01-Y98"/>
    <n v="30"/>
    <x v="6"/>
  </r>
  <r>
    <x v="6"/>
    <s v="85+"/>
    <x v="1"/>
    <s v="M"/>
    <s v="A00-B99"/>
    <n v="6"/>
    <x v="0"/>
  </r>
  <r>
    <x v="6"/>
    <s v="85+"/>
    <x v="1"/>
    <s v="M"/>
    <s v="C00-D48"/>
    <n v="68"/>
    <x v="1"/>
  </r>
  <r>
    <x v="6"/>
    <s v="85+"/>
    <x v="1"/>
    <s v="M"/>
    <s v="D50-D89"/>
    <n v="1"/>
    <x v="5"/>
  </r>
  <r>
    <x v="6"/>
    <s v="85+"/>
    <x v="1"/>
    <s v="M"/>
    <s v="E00-E90"/>
    <n v="7"/>
    <x v="2"/>
  </r>
  <r>
    <x v="6"/>
    <s v="85+"/>
    <x v="1"/>
    <s v="M"/>
    <s v="F00-F99"/>
    <n v="16"/>
    <x v="10"/>
  </r>
  <r>
    <x v="6"/>
    <s v="85+"/>
    <x v="1"/>
    <s v="M"/>
    <s v="G00-G99"/>
    <n v="18"/>
    <x v="3"/>
  </r>
  <r>
    <x v="6"/>
    <s v="85+"/>
    <x v="1"/>
    <s v="M"/>
    <s v="I00-I99"/>
    <n v="96"/>
    <x v="8"/>
  </r>
  <r>
    <x v="6"/>
    <s v="85+"/>
    <x v="1"/>
    <s v="M"/>
    <s v="J00-J99"/>
    <n v="50"/>
    <x v="4"/>
  </r>
  <r>
    <x v="6"/>
    <s v="85+"/>
    <x v="1"/>
    <s v="M"/>
    <s v="K00-K93"/>
    <n v="10"/>
    <x v="9"/>
  </r>
  <r>
    <x v="6"/>
    <s v="85+"/>
    <x v="1"/>
    <s v="M"/>
    <s v="N00-N99"/>
    <n v="11"/>
    <x v="11"/>
  </r>
  <r>
    <x v="6"/>
    <s v="85+"/>
    <x v="1"/>
    <s v="M"/>
    <s v="Q00-Q99"/>
    <n v="1"/>
    <x v="5"/>
  </r>
  <r>
    <x v="6"/>
    <s v="85+"/>
    <x v="1"/>
    <s v="M"/>
    <s v="R00-R99"/>
    <n v="17"/>
    <x v="5"/>
  </r>
  <r>
    <x v="6"/>
    <s v="85+"/>
    <x v="1"/>
    <s v="M"/>
    <s v="V01-Y98"/>
    <n v="19"/>
    <x v="6"/>
  </r>
  <r>
    <x v="7"/>
    <s v="0-24"/>
    <x v="0"/>
    <s v="F"/>
    <s v="C00-D48"/>
    <n v="1"/>
    <x v="1"/>
  </r>
  <r>
    <x v="7"/>
    <s v="0-24"/>
    <x v="0"/>
    <s v="F"/>
    <s v="Q00-Q99"/>
    <n v="1"/>
    <x v="5"/>
  </r>
  <r>
    <x v="7"/>
    <s v="0-24"/>
    <x v="0"/>
    <s v="F"/>
    <s v="R00-R99"/>
    <n v="1"/>
    <x v="5"/>
  </r>
  <r>
    <x v="7"/>
    <s v="0-24"/>
    <x v="0"/>
    <s v="F"/>
    <s v="V01-Y98"/>
    <n v="5"/>
    <x v="6"/>
  </r>
  <r>
    <x v="7"/>
    <s v="0-24"/>
    <x v="0"/>
    <s v="M"/>
    <s v="A00-B99"/>
    <n v="1"/>
    <x v="0"/>
  </r>
  <r>
    <x v="7"/>
    <s v="0-24"/>
    <x v="0"/>
    <s v="M"/>
    <s v="C00-D48"/>
    <n v="1"/>
    <x v="1"/>
  </r>
  <r>
    <x v="7"/>
    <s v="0-24"/>
    <x v="0"/>
    <s v="M"/>
    <s v="P00-P96"/>
    <n v="5"/>
    <x v="5"/>
  </r>
  <r>
    <x v="7"/>
    <s v="0-24"/>
    <x v="0"/>
    <s v="M"/>
    <s v="Q00-Q99"/>
    <n v="3"/>
    <x v="5"/>
  </r>
  <r>
    <x v="7"/>
    <s v="0-24"/>
    <x v="0"/>
    <s v="M"/>
    <s v="R00-R99"/>
    <n v="3"/>
    <x v="5"/>
  </r>
  <r>
    <x v="7"/>
    <s v="0-24"/>
    <x v="0"/>
    <s v="M"/>
    <s v="V01-Y98"/>
    <n v="5"/>
    <x v="6"/>
  </r>
  <r>
    <x v="7"/>
    <s v="25-44"/>
    <x v="0"/>
    <s v="F"/>
    <s v="C00-D48"/>
    <n v="8"/>
    <x v="1"/>
  </r>
  <r>
    <x v="7"/>
    <s v="25-44"/>
    <x v="0"/>
    <s v="F"/>
    <s v="I00-I99"/>
    <n v="5"/>
    <x v="8"/>
  </r>
  <r>
    <x v="7"/>
    <s v="25-44"/>
    <x v="0"/>
    <s v="F"/>
    <s v="J00-J99"/>
    <n v="1"/>
    <x v="4"/>
  </r>
  <r>
    <x v="7"/>
    <s v="25-44"/>
    <x v="0"/>
    <s v="F"/>
    <s v="V01-Y98"/>
    <n v="3"/>
    <x v="6"/>
  </r>
  <r>
    <x v="7"/>
    <s v="25-44"/>
    <x v="0"/>
    <s v="M"/>
    <s v="A00-B99"/>
    <n v="1"/>
    <x v="0"/>
  </r>
  <r>
    <x v="7"/>
    <s v="25-44"/>
    <x v="0"/>
    <s v="M"/>
    <s v="C00-D48"/>
    <n v="7"/>
    <x v="1"/>
  </r>
  <r>
    <x v="7"/>
    <s v="25-44"/>
    <x v="0"/>
    <s v="M"/>
    <s v="D50-D89"/>
    <n v="1"/>
    <x v="5"/>
  </r>
  <r>
    <x v="7"/>
    <s v="25-44"/>
    <x v="0"/>
    <s v="M"/>
    <s v="E00-E90"/>
    <n v="2"/>
    <x v="2"/>
  </r>
  <r>
    <x v="7"/>
    <s v="25-44"/>
    <x v="0"/>
    <s v="M"/>
    <s v="F00-F99"/>
    <n v="3"/>
    <x v="10"/>
  </r>
  <r>
    <x v="7"/>
    <s v="25-44"/>
    <x v="0"/>
    <s v="M"/>
    <s v="G00-G99"/>
    <n v="1"/>
    <x v="3"/>
  </r>
  <r>
    <x v="7"/>
    <s v="25-44"/>
    <x v="0"/>
    <s v="M"/>
    <s v="I00-I99"/>
    <n v="7"/>
    <x v="8"/>
  </r>
  <r>
    <x v="7"/>
    <s v="25-44"/>
    <x v="0"/>
    <s v="M"/>
    <s v="J00-J99"/>
    <n v="1"/>
    <x v="4"/>
  </r>
  <r>
    <x v="7"/>
    <s v="25-44"/>
    <x v="0"/>
    <s v="M"/>
    <s v="K00-K93"/>
    <n v="1"/>
    <x v="9"/>
  </r>
  <r>
    <x v="7"/>
    <s v="25-44"/>
    <x v="0"/>
    <s v="M"/>
    <s v="R00-R99"/>
    <n v="2"/>
    <x v="5"/>
  </r>
  <r>
    <x v="7"/>
    <s v="25-44"/>
    <x v="0"/>
    <s v="M"/>
    <s v="V01-Y98"/>
    <n v="17"/>
    <x v="6"/>
  </r>
  <r>
    <x v="7"/>
    <s v="45-64"/>
    <x v="0"/>
    <s v="F"/>
    <s v="A00-B99"/>
    <n v="2"/>
    <x v="0"/>
  </r>
  <r>
    <x v="7"/>
    <s v="45-64"/>
    <x v="0"/>
    <s v="F"/>
    <s v="C00-D48"/>
    <n v="84"/>
    <x v="1"/>
  </r>
  <r>
    <x v="7"/>
    <s v="45-64"/>
    <x v="0"/>
    <s v="F"/>
    <s v="E00-E90"/>
    <n v="4"/>
    <x v="2"/>
  </r>
  <r>
    <x v="7"/>
    <s v="45-64"/>
    <x v="0"/>
    <s v="F"/>
    <s v="F00-F99"/>
    <n v="3"/>
    <x v="10"/>
  </r>
  <r>
    <x v="7"/>
    <s v="45-64"/>
    <x v="0"/>
    <s v="F"/>
    <s v="G00-G99"/>
    <n v="5"/>
    <x v="3"/>
  </r>
  <r>
    <x v="7"/>
    <s v="45-64"/>
    <x v="0"/>
    <s v="F"/>
    <s v="I00-I99"/>
    <n v="26"/>
    <x v="8"/>
  </r>
  <r>
    <x v="7"/>
    <s v="45-64"/>
    <x v="0"/>
    <s v="F"/>
    <s v="J00-J99"/>
    <n v="16"/>
    <x v="4"/>
  </r>
  <r>
    <x v="7"/>
    <s v="45-64"/>
    <x v="0"/>
    <s v="F"/>
    <s v="K00-K93"/>
    <n v="18"/>
    <x v="9"/>
  </r>
  <r>
    <x v="7"/>
    <s v="45-64"/>
    <x v="0"/>
    <s v="F"/>
    <s v="L00-L99"/>
    <n v="1"/>
    <x v="5"/>
  </r>
  <r>
    <x v="7"/>
    <s v="45-64"/>
    <x v="0"/>
    <s v="F"/>
    <s v="M00-M99"/>
    <n v="2"/>
    <x v="5"/>
  </r>
  <r>
    <x v="7"/>
    <s v="45-64"/>
    <x v="0"/>
    <s v="F"/>
    <s v="N00-N99"/>
    <n v="3"/>
    <x v="11"/>
  </r>
  <r>
    <x v="7"/>
    <s v="45-64"/>
    <x v="0"/>
    <s v="F"/>
    <s v="Q00-Q99"/>
    <n v="1"/>
    <x v="5"/>
  </r>
  <r>
    <x v="7"/>
    <s v="45-64"/>
    <x v="0"/>
    <s v="F"/>
    <s v="R00-R99"/>
    <n v="13"/>
    <x v="5"/>
  </r>
  <r>
    <x v="7"/>
    <s v="45-64"/>
    <x v="0"/>
    <s v="F"/>
    <s v="V01-Y98"/>
    <n v="14"/>
    <x v="6"/>
  </r>
  <r>
    <x v="7"/>
    <s v="45-64"/>
    <x v="0"/>
    <s v="M"/>
    <s v="A00-B99"/>
    <n v="8"/>
    <x v="0"/>
  </r>
  <r>
    <x v="7"/>
    <s v="45-64"/>
    <x v="0"/>
    <s v="M"/>
    <s v="C00-D48"/>
    <n v="103"/>
    <x v="1"/>
  </r>
  <r>
    <x v="7"/>
    <s v="45-64"/>
    <x v="0"/>
    <s v="M"/>
    <s v="D50-D89"/>
    <n v="1"/>
    <x v="5"/>
  </r>
  <r>
    <x v="7"/>
    <s v="45-64"/>
    <x v="0"/>
    <s v="M"/>
    <s v="E00-E90"/>
    <n v="5"/>
    <x v="2"/>
  </r>
  <r>
    <x v="7"/>
    <s v="45-64"/>
    <x v="0"/>
    <s v="M"/>
    <s v="F00-F99"/>
    <n v="1"/>
    <x v="10"/>
  </r>
  <r>
    <x v="7"/>
    <s v="45-64"/>
    <x v="0"/>
    <s v="M"/>
    <s v="G00-G99"/>
    <n v="6"/>
    <x v="3"/>
  </r>
  <r>
    <x v="7"/>
    <s v="45-64"/>
    <x v="0"/>
    <s v="M"/>
    <s v="I00-I99"/>
    <n v="50"/>
    <x v="8"/>
  </r>
  <r>
    <x v="7"/>
    <s v="45-64"/>
    <x v="0"/>
    <s v="M"/>
    <s v="J00-J99"/>
    <n v="19"/>
    <x v="4"/>
  </r>
  <r>
    <x v="7"/>
    <s v="45-64"/>
    <x v="0"/>
    <s v="M"/>
    <s v="K00-K93"/>
    <n v="28"/>
    <x v="9"/>
  </r>
  <r>
    <x v="7"/>
    <s v="45-64"/>
    <x v="0"/>
    <s v="M"/>
    <s v="M00-M99"/>
    <n v="1"/>
    <x v="5"/>
  </r>
  <r>
    <x v="7"/>
    <s v="45-64"/>
    <x v="0"/>
    <s v="M"/>
    <s v="N00-N99"/>
    <n v="2"/>
    <x v="11"/>
  </r>
  <r>
    <x v="7"/>
    <s v="45-64"/>
    <x v="0"/>
    <s v="M"/>
    <s v="R00-R99"/>
    <n v="19"/>
    <x v="5"/>
  </r>
  <r>
    <x v="7"/>
    <s v="45-64"/>
    <x v="0"/>
    <s v="M"/>
    <s v="V01-Y98"/>
    <n v="35"/>
    <x v="6"/>
  </r>
  <r>
    <x v="7"/>
    <s v="65-74"/>
    <x v="1"/>
    <s v="F"/>
    <s v="A00-B99"/>
    <n v="8"/>
    <x v="0"/>
  </r>
  <r>
    <x v="7"/>
    <s v="65-74"/>
    <x v="1"/>
    <s v="F"/>
    <s v="C00-D48"/>
    <n v="69"/>
    <x v="1"/>
  </r>
  <r>
    <x v="7"/>
    <s v="65-74"/>
    <x v="1"/>
    <s v="F"/>
    <s v="D50-D89"/>
    <n v="1"/>
    <x v="5"/>
  </r>
  <r>
    <x v="7"/>
    <s v="65-74"/>
    <x v="1"/>
    <s v="F"/>
    <s v="E00-E90"/>
    <n v="1"/>
    <x v="2"/>
  </r>
  <r>
    <x v="7"/>
    <s v="65-74"/>
    <x v="1"/>
    <s v="F"/>
    <s v="F00-F99"/>
    <n v="2"/>
    <x v="10"/>
  </r>
  <r>
    <x v="7"/>
    <s v="65-74"/>
    <x v="1"/>
    <s v="F"/>
    <s v="G00-G99"/>
    <n v="5"/>
    <x v="3"/>
  </r>
  <r>
    <x v="7"/>
    <s v="65-74"/>
    <x v="1"/>
    <s v="F"/>
    <s v="I00-I99"/>
    <n v="30"/>
    <x v="8"/>
  </r>
  <r>
    <x v="7"/>
    <s v="65-74"/>
    <x v="1"/>
    <s v="F"/>
    <s v="J00-J99"/>
    <n v="18"/>
    <x v="4"/>
  </r>
  <r>
    <x v="7"/>
    <s v="65-74"/>
    <x v="1"/>
    <s v="F"/>
    <s v="K00-K93"/>
    <n v="14"/>
    <x v="9"/>
  </r>
  <r>
    <x v="7"/>
    <s v="65-74"/>
    <x v="1"/>
    <s v="F"/>
    <s v="L00-L99"/>
    <n v="1"/>
    <x v="5"/>
  </r>
  <r>
    <x v="7"/>
    <s v="65-74"/>
    <x v="1"/>
    <s v="F"/>
    <s v="M00-M99"/>
    <n v="3"/>
    <x v="5"/>
  </r>
  <r>
    <x v="7"/>
    <s v="65-74"/>
    <x v="1"/>
    <s v="F"/>
    <s v="N00-N99"/>
    <n v="5"/>
    <x v="11"/>
  </r>
  <r>
    <x v="7"/>
    <s v="65-74"/>
    <x v="1"/>
    <s v="F"/>
    <s v="R00-R99"/>
    <n v="7"/>
    <x v="5"/>
  </r>
  <r>
    <x v="7"/>
    <s v="65-74"/>
    <x v="1"/>
    <s v="F"/>
    <s v="V01-Y98"/>
    <n v="12"/>
    <x v="6"/>
  </r>
  <r>
    <x v="7"/>
    <s v="65-74"/>
    <x v="1"/>
    <s v="M"/>
    <s v="A00-B99"/>
    <n v="12"/>
    <x v="0"/>
  </r>
  <r>
    <x v="7"/>
    <s v="65-74"/>
    <x v="1"/>
    <s v="M"/>
    <s v="C00-D48"/>
    <n v="128"/>
    <x v="1"/>
  </r>
  <r>
    <x v="7"/>
    <s v="65-74"/>
    <x v="1"/>
    <s v="M"/>
    <s v="E00-E90"/>
    <n v="6"/>
    <x v="2"/>
  </r>
  <r>
    <x v="7"/>
    <s v="65-74"/>
    <x v="1"/>
    <s v="M"/>
    <s v="F00-F99"/>
    <n v="4"/>
    <x v="10"/>
  </r>
  <r>
    <x v="7"/>
    <s v="65-74"/>
    <x v="1"/>
    <s v="M"/>
    <s v="G00-G99"/>
    <n v="12"/>
    <x v="3"/>
  </r>
  <r>
    <x v="7"/>
    <s v="65-74"/>
    <x v="1"/>
    <s v="M"/>
    <s v="I00-I99"/>
    <n v="54"/>
    <x v="8"/>
  </r>
  <r>
    <x v="7"/>
    <s v="65-74"/>
    <x v="1"/>
    <s v="M"/>
    <s v="J00-J99"/>
    <n v="28"/>
    <x v="4"/>
  </r>
  <r>
    <x v="7"/>
    <s v="65-74"/>
    <x v="1"/>
    <s v="M"/>
    <s v="K00-K93"/>
    <n v="14"/>
    <x v="9"/>
  </r>
  <r>
    <x v="7"/>
    <s v="65-74"/>
    <x v="1"/>
    <s v="M"/>
    <s v="M00-M99"/>
    <n v="1"/>
    <x v="5"/>
  </r>
  <r>
    <x v="7"/>
    <s v="65-74"/>
    <x v="1"/>
    <s v="M"/>
    <s v="N00-N99"/>
    <n v="4"/>
    <x v="11"/>
  </r>
  <r>
    <x v="7"/>
    <s v="65-74"/>
    <x v="1"/>
    <s v="M"/>
    <s v="R00-R99"/>
    <n v="19"/>
    <x v="5"/>
  </r>
  <r>
    <x v="7"/>
    <s v="65-74"/>
    <x v="1"/>
    <s v="M"/>
    <s v="V01-Y98"/>
    <n v="20"/>
    <x v="6"/>
  </r>
  <r>
    <x v="7"/>
    <s v="75-84"/>
    <x v="1"/>
    <s v="F"/>
    <s v="A00-B99"/>
    <n v="13"/>
    <x v="0"/>
  </r>
  <r>
    <x v="7"/>
    <s v="75-84"/>
    <x v="1"/>
    <s v="F"/>
    <s v="C00-D48"/>
    <n v="79"/>
    <x v="1"/>
  </r>
  <r>
    <x v="7"/>
    <s v="75-84"/>
    <x v="1"/>
    <s v="F"/>
    <s v="D50-D89"/>
    <n v="2"/>
    <x v="5"/>
  </r>
  <r>
    <x v="7"/>
    <s v="75-84"/>
    <x v="1"/>
    <s v="F"/>
    <s v="E00-E90"/>
    <n v="10"/>
    <x v="2"/>
  </r>
  <r>
    <x v="7"/>
    <s v="75-84"/>
    <x v="1"/>
    <s v="F"/>
    <s v="F00-F99"/>
    <n v="13"/>
    <x v="10"/>
  </r>
  <r>
    <x v="7"/>
    <s v="75-84"/>
    <x v="1"/>
    <s v="F"/>
    <s v="G00-G99"/>
    <n v="29"/>
    <x v="3"/>
  </r>
  <r>
    <x v="7"/>
    <s v="75-84"/>
    <x v="1"/>
    <s v="F"/>
    <s v="I00-I99"/>
    <n v="93"/>
    <x v="8"/>
  </r>
  <r>
    <x v="7"/>
    <s v="75-84"/>
    <x v="1"/>
    <s v="F"/>
    <s v="J00-J99"/>
    <n v="24"/>
    <x v="4"/>
  </r>
  <r>
    <x v="7"/>
    <s v="75-84"/>
    <x v="1"/>
    <s v="F"/>
    <s v="K00-K93"/>
    <n v="13"/>
    <x v="9"/>
  </r>
  <r>
    <x v="7"/>
    <s v="75-84"/>
    <x v="1"/>
    <s v="F"/>
    <s v="L00-L99"/>
    <n v="1"/>
    <x v="5"/>
  </r>
  <r>
    <x v="7"/>
    <s v="75-84"/>
    <x v="1"/>
    <s v="F"/>
    <s v="M00-M99"/>
    <n v="2"/>
    <x v="5"/>
  </r>
  <r>
    <x v="7"/>
    <s v="75-84"/>
    <x v="1"/>
    <s v="F"/>
    <s v="N00-N99"/>
    <n v="17"/>
    <x v="11"/>
  </r>
  <r>
    <x v="7"/>
    <s v="75-84"/>
    <x v="1"/>
    <s v="F"/>
    <s v="R00-R99"/>
    <n v="18"/>
    <x v="5"/>
  </r>
  <r>
    <x v="7"/>
    <s v="75-84"/>
    <x v="1"/>
    <s v="F"/>
    <s v="V01-Y98"/>
    <n v="12"/>
    <x v="6"/>
  </r>
  <r>
    <x v="7"/>
    <s v="75-84"/>
    <x v="1"/>
    <s v="M"/>
    <s v="A00-B99"/>
    <n v="14"/>
    <x v="0"/>
  </r>
  <r>
    <x v="7"/>
    <s v="75-84"/>
    <x v="1"/>
    <s v="M"/>
    <s v="C00-D48"/>
    <n v="124"/>
    <x v="1"/>
  </r>
  <r>
    <x v="7"/>
    <s v="75-84"/>
    <x v="1"/>
    <s v="M"/>
    <s v="D50-D89"/>
    <n v="1"/>
    <x v="5"/>
  </r>
  <r>
    <x v="7"/>
    <s v="75-84"/>
    <x v="1"/>
    <s v="M"/>
    <s v="E00-E90"/>
    <n v="8"/>
    <x v="2"/>
  </r>
  <r>
    <x v="7"/>
    <s v="75-84"/>
    <x v="1"/>
    <s v="M"/>
    <s v="F00-F99"/>
    <n v="13"/>
    <x v="10"/>
  </r>
  <r>
    <x v="7"/>
    <s v="75-84"/>
    <x v="1"/>
    <s v="M"/>
    <s v="G00-G99"/>
    <n v="17"/>
    <x v="3"/>
  </r>
  <r>
    <x v="7"/>
    <s v="75-84"/>
    <x v="1"/>
    <s v="M"/>
    <s v="I00-I99"/>
    <n v="107"/>
    <x v="8"/>
  </r>
  <r>
    <x v="7"/>
    <s v="75-84"/>
    <x v="1"/>
    <s v="M"/>
    <s v="J00-J99"/>
    <n v="34"/>
    <x v="4"/>
  </r>
  <r>
    <x v="7"/>
    <s v="75-84"/>
    <x v="1"/>
    <s v="M"/>
    <s v="K00-K93"/>
    <n v="20"/>
    <x v="9"/>
  </r>
  <r>
    <x v="7"/>
    <s v="75-84"/>
    <x v="1"/>
    <s v="M"/>
    <s v="L00-L99"/>
    <n v="5"/>
    <x v="5"/>
  </r>
  <r>
    <x v="7"/>
    <s v="75-84"/>
    <x v="1"/>
    <s v="M"/>
    <s v="M00-M99"/>
    <n v="4"/>
    <x v="5"/>
  </r>
  <r>
    <x v="7"/>
    <s v="75-84"/>
    <x v="1"/>
    <s v="M"/>
    <s v="N00-N99"/>
    <n v="5"/>
    <x v="11"/>
  </r>
  <r>
    <x v="7"/>
    <s v="75-84"/>
    <x v="1"/>
    <s v="M"/>
    <s v="R00-R99"/>
    <n v="29"/>
    <x v="5"/>
  </r>
  <r>
    <x v="7"/>
    <s v="75-84"/>
    <x v="1"/>
    <s v="M"/>
    <s v="V01-Y98"/>
    <n v="13"/>
    <x v="6"/>
  </r>
  <r>
    <x v="7"/>
    <s v="85+"/>
    <x v="1"/>
    <s v="F"/>
    <s v="A00-B99"/>
    <n v="11"/>
    <x v="0"/>
  </r>
  <r>
    <x v="7"/>
    <s v="85+"/>
    <x v="1"/>
    <s v="F"/>
    <s v="C00-D48"/>
    <n v="93"/>
    <x v="1"/>
  </r>
  <r>
    <x v="7"/>
    <s v="85+"/>
    <x v="1"/>
    <s v="F"/>
    <s v="D50-D89"/>
    <n v="5"/>
    <x v="5"/>
  </r>
  <r>
    <x v="7"/>
    <s v="85+"/>
    <x v="1"/>
    <s v="F"/>
    <s v="E00-E90"/>
    <n v="31"/>
    <x v="2"/>
  </r>
  <r>
    <x v="7"/>
    <s v="85+"/>
    <x v="1"/>
    <s v="F"/>
    <s v="F00-F99"/>
    <n v="29"/>
    <x v="10"/>
  </r>
  <r>
    <x v="7"/>
    <s v="85+"/>
    <x v="1"/>
    <s v="F"/>
    <s v="G00-G99"/>
    <n v="50"/>
    <x v="3"/>
  </r>
  <r>
    <x v="7"/>
    <s v="85+"/>
    <x v="1"/>
    <s v="F"/>
    <s v="I00-I99"/>
    <n v="242"/>
    <x v="8"/>
  </r>
  <r>
    <x v="7"/>
    <s v="85+"/>
    <x v="1"/>
    <s v="F"/>
    <s v="J00-J99"/>
    <n v="74"/>
    <x v="4"/>
  </r>
  <r>
    <x v="7"/>
    <s v="85+"/>
    <x v="1"/>
    <s v="F"/>
    <s v="K00-K93"/>
    <n v="43"/>
    <x v="9"/>
  </r>
  <r>
    <x v="7"/>
    <s v="85+"/>
    <x v="1"/>
    <s v="F"/>
    <s v="L00-L99"/>
    <n v="6"/>
    <x v="5"/>
  </r>
  <r>
    <x v="7"/>
    <s v="85+"/>
    <x v="1"/>
    <s v="F"/>
    <s v="M00-M99"/>
    <n v="7"/>
    <x v="5"/>
  </r>
  <r>
    <x v="7"/>
    <s v="85+"/>
    <x v="1"/>
    <s v="F"/>
    <s v="N00-N99"/>
    <n v="40"/>
    <x v="11"/>
  </r>
  <r>
    <x v="7"/>
    <s v="85+"/>
    <x v="1"/>
    <s v="F"/>
    <s v="Q00-Q99"/>
    <n v="1"/>
    <x v="5"/>
  </r>
  <r>
    <x v="7"/>
    <s v="85+"/>
    <x v="1"/>
    <s v="F"/>
    <s v="R00-R99"/>
    <n v="55"/>
    <x v="5"/>
  </r>
  <r>
    <x v="7"/>
    <s v="85+"/>
    <x v="1"/>
    <s v="F"/>
    <s v="V01-Y98"/>
    <n v="37"/>
    <x v="6"/>
  </r>
  <r>
    <x v="7"/>
    <s v="85+"/>
    <x v="1"/>
    <s v="M"/>
    <s v="A00-B99"/>
    <n v="13"/>
    <x v="0"/>
  </r>
  <r>
    <x v="7"/>
    <s v="85+"/>
    <x v="1"/>
    <s v="M"/>
    <s v="C00-D48"/>
    <n v="65"/>
    <x v="1"/>
  </r>
  <r>
    <x v="7"/>
    <s v="85+"/>
    <x v="1"/>
    <s v="M"/>
    <s v="D50-D89"/>
    <n v="2"/>
    <x v="5"/>
  </r>
  <r>
    <x v="7"/>
    <s v="85+"/>
    <x v="1"/>
    <s v="M"/>
    <s v="E00-E90"/>
    <n v="8"/>
    <x v="2"/>
  </r>
  <r>
    <x v="7"/>
    <s v="85+"/>
    <x v="1"/>
    <s v="M"/>
    <s v="F00-F99"/>
    <n v="11"/>
    <x v="10"/>
  </r>
  <r>
    <x v="7"/>
    <s v="85+"/>
    <x v="1"/>
    <s v="M"/>
    <s v="G00-G99"/>
    <n v="15"/>
    <x v="3"/>
  </r>
  <r>
    <x v="7"/>
    <s v="85+"/>
    <x v="1"/>
    <s v="M"/>
    <s v="I00-I99"/>
    <n v="117"/>
    <x v="8"/>
  </r>
  <r>
    <x v="7"/>
    <s v="85+"/>
    <x v="1"/>
    <s v="M"/>
    <s v="J00-J99"/>
    <n v="42"/>
    <x v="4"/>
  </r>
  <r>
    <x v="7"/>
    <s v="85+"/>
    <x v="1"/>
    <s v="M"/>
    <s v="K00-K93"/>
    <n v="18"/>
    <x v="9"/>
  </r>
  <r>
    <x v="7"/>
    <s v="85+"/>
    <x v="1"/>
    <s v="M"/>
    <s v="M00-M99"/>
    <n v="2"/>
    <x v="5"/>
  </r>
  <r>
    <x v="7"/>
    <s v="85+"/>
    <x v="1"/>
    <s v="M"/>
    <s v="N00-N99"/>
    <n v="14"/>
    <x v="11"/>
  </r>
  <r>
    <x v="7"/>
    <s v="85+"/>
    <x v="1"/>
    <s v="M"/>
    <s v="R00-R99"/>
    <n v="23"/>
    <x v="5"/>
  </r>
  <r>
    <x v="7"/>
    <s v="85+"/>
    <x v="1"/>
    <s v="M"/>
    <s v="V01-Y98"/>
    <n v="25"/>
    <x v="6"/>
  </r>
  <r>
    <x v="8"/>
    <s v="0-24"/>
    <x v="0"/>
    <s v="F"/>
    <s v="C00-D48"/>
    <n v="1"/>
    <x v="1"/>
  </r>
  <r>
    <x v="8"/>
    <s v="0-24"/>
    <x v="0"/>
    <s v="F"/>
    <s v="D50-D89"/>
    <n v="1"/>
    <x v="5"/>
  </r>
  <r>
    <x v="8"/>
    <s v="0-24"/>
    <x v="0"/>
    <s v="F"/>
    <s v="E00-E90"/>
    <n v="1"/>
    <x v="2"/>
  </r>
  <r>
    <x v="8"/>
    <s v="0-24"/>
    <x v="0"/>
    <s v="F"/>
    <s v="P00-P96"/>
    <n v="5"/>
    <x v="5"/>
  </r>
  <r>
    <x v="8"/>
    <s v="0-24"/>
    <x v="0"/>
    <s v="F"/>
    <s v="R00-R99"/>
    <n v="4"/>
    <x v="5"/>
  </r>
  <r>
    <x v="8"/>
    <s v="0-24"/>
    <x v="0"/>
    <s v="F"/>
    <s v="V01-Y98"/>
    <n v="1"/>
    <x v="6"/>
  </r>
  <r>
    <x v="8"/>
    <s v="0-24"/>
    <x v="0"/>
    <s v="M"/>
    <s v="A00-B99"/>
    <n v="1"/>
    <x v="0"/>
  </r>
  <r>
    <x v="8"/>
    <s v="0-24"/>
    <x v="0"/>
    <s v="M"/>
    <s v="C00-D48"/>
    <n v="4"/>
    <x v="1"/>
  </r>
  <r>
    <x v="8"/>
    <s v="0-24"/>
    <x v="0"/>
    <s v="M"/>
    <s v="G00-G99"/>
    <n v="1"/>
    <x v="3"/>
  </r>
  <r>
    <x v="8"/>
    <s v="0-24"/>
    <x v="0"/>
    <s v="M"/>
    <s v="P00-P96"/>
    <n v="4"/>
    <x v="5"/>
  </r>
  <r>
    <x v="8"/>
    <s v="0-24"/>
    <x v="0"/>
    <s v="M"/>
    <s v="Q00-Q99"/>
    <n v="1"/>
    <x v="5"/>
  </r>
  <r>
    <x v="8"/>
    <s v="0-24"/>
    <x v="0"/>
    <s v="M"/>
    <s v="R00-R99"/>
    <n v="5"/>
    <x v="5"/>
  </r>
  <r>
    <x v="8"/>
    <s v="0-24"/>
    <x v="0"/>
    <s v="M"/>
    <s v="V01-Y98"/>
    <n v="9"/>
    <x v="6"/>
  </r>
  <r>
    <x v="8"/>
    <s v="25-44"/>
    <x v="0"/>
    <s v="F"/>
    <s v="A00-B99"/>
    <n v="2"/>
    <x v="0"/>
  </r>
  <r>
    <x v="8"/>
    <s v="25-44"/>
    <x v="0"/>
    <s v="F"/>
    <s v="C00-D48"/>
    <n v="8"/>
    <x v="1"/>
  </r>
  <r>
    <x v="8"/>
    <s v="25-44"/>
    <x v="0"/>
    <s v="F"/>
    <s v="I00-I99"/>
    <n v="3"/>
    <x v="8"/>
  </r>
  <r>
    <x v="8"/>
    <s v="25-44"/>
    <x v="0"/>
    <s v="F"/>
    <s v="J00-J99"/>
    <n v="1"/>
    <x v="4"/>
  </r>
  <r>
    <x v="8"/>
    <s v="25-44"/>
    <x v="0"/>
    <s v="F"/>
    <s v="K00-K93"/>
    <n v="1"/>
    <x v="9"/>
  </r>
  <r>
    <x v="8"/>
    <s v="25-44"/>
    <x v="0"/>
    <s v="F"/>
    <s v="V01-Y98"/>
    <n v="10"/>
    <x v="6"/>
  </r>
  <r>
    <x v="8"/>
    <s v="25-44"/>
    <x v="0"/>
    <s v="M"/>
    <s v="A00-B99"/>
    <n v="1"/>
    <x v="0"/>
  </r>
  <r>
    <x v="8"/>
    <s v="25-44"/>
    <x v="0"/>
    <s v="M"/>
    <s v="C00-D48"/>
    <n v="2"/>
    <x v="1"/>
  </r>
  <r>
    <x v="8"/>
    <s v="25-44"/>
    <x v="0"/>
    <s v="M"/>
    <s v="F00-F99"/>
    <n v="1"/>
    <x v="10"/>
  </r>
  <r>
    <x v="8"/>
    <s v="25-44"/>
    <x v="0"/>
    <s v="M"/>
    <s v="I00-I99"/>
    <n v="7"/>
    <x v="8"/>
  </r>
  <r>
    <x v="8"/>
    <s v="25-44"/>
    <x v="0"/>
    <s v="M"/>
    <s v="J00-J99"/>
    <n v="1"/>
    <x v="4"/>
  </r>
  <r>
    <x v="8"/>
    <s v="25-44"/>
    <x v="0"/>
    <s v="M"/>
    <s v="K00-K93"/>
    <n v="1"/>
    <x v="9"/>
  </r>
  <r>
    <x v="8"/>
    <s v="25-44"/>
    <x v="0"/>
    <s v="M"/>
    <s v="N00-N99"/>
    <n v="1"/>
    <x v="11"/>
  </r>
  <r>
    <x v="8"/>
    <s v="25-44"/>
    <x v="0"/>
    <s v="M"/>
    <s v="R00-R99"/>
    <n v="5"/>
    <x v="5"/>
  </r>
  <r>
    <x v="8"/>
    <s v="25-44"/>
    <x v="0"/>
    <s v="M"/>
    <s v="V01-Y98"/>
    <n v="23"/>
    <x v="6"/>
  </r>
  <r>
    <x v="8"/>
    <s v="45-64"/>
    <x v="0"/>
    <s v="F"/>
    <s v="A00-B99"/>
    <n v="5"/>
    <x v="0"/>
  </r>
  <r>
    <x v="8"/>
    <s v="45-64"/>
    <x v="0"/>
    <s v="F"/>
    <s v="C00-D48"/>
    <n v="86"/>
    <x v="1"/>
  </r>
  <r>
    <x v="8"/>
    <s v="45-64"/>
    <x v="0"/>
    <s v="F"/>
    <s v="E00-E90"/>
    <n v="2"/>
    <x v="2"/>
  </r>
  <r>
    <x v="8"/>
    <s v="45-64"/>
    <x v="0"/>
    <s v="F"/>
    <s v="F00-F99"/>
    <n v="2"/>
    <x v="10"/>
  </r>
  <r>
    <x v="8"/>
    <s v="45-64"/>
    <x v="0"/>
    <s v="F"/>
    <s v="G00-G99"/>
    <n v="6"/>
    <x v="3"/>
  </r>
  <r>
    <x v="8"/>
    <s v="45-64"/>
    <x v="0"/>
    <s v="F"/>
    <s v="I00-I99"/>
    <n v="25"/>
    <x v="8"/>
  </r>
  <r>
    <x v="8"/>
    <s v="45-64"/>
    <x v="0"/>
    <s v="F"/>
    <s v="J00-J99"/>
    <n v="9"/>
    <x v="4"/>
  </r>
  <r>
    <x v="8"/>
    <s v="45-64"/>
    <x v="0"/>
    <s v="F"/>
    <s v="K00-K93"/>
    <n v="16"/>
    <x v="9"/>
  </r>
  <r>
    <x v="8"/>
    <s v="45-64"/>
    <x v="0"/>
    <s v="F"/>
    <s v="M00-M99"/>
    <n v="3"/>
    <x v="5"/>
  </r>
  <r>
    <x v="8"/>
    <s v="45-64"/>
    <x v="0"/>
    <s v="F"/>
    <s v="N00-N99"/>
    <n v="1"/>
    <x v="11"/>
  </r>
  <r>
    <x v="8"/>
    <s v="45-64"/>
    <x v="0"/>
    <s v="F"/>
    <s v="Q00-Q99"/>
    <n v="1"/>
    <x v="5"/>
  </r>
  <r>
    <x v="8"/>
    <s v="45-64"/>
    <x v="0"/>
    <s v="F"/>
    <s v="R00-R99"/>
    <n v="11"/>
    <x v="5"/>
  </r>
  <r>
    <x v="8"/>
    <s v="45-64"/>
    <x v="0"/>
    <s v="F"/>
    <s v="V01-Y98"/>
    <n v="12"/>
    <x v="6"/>
  </r>
  <r>
    <x v="8"/>
    <s v="45-64"/>
    <x v="0"/>
    <s v="M"/>
    <s v="A00-B99"/>
    <n v="9"/>
    <x v="0"/>
  </r>
  <r>
    <x v="8"/>
    <s v="45-64"/>
    <x v="0"/>
    <s v="M"/>
    <s v="C00-D48"/>
    <n v="80"/>
    <x v="1"/>
  </r>
  <r>
    <x v="8"/>
    <s v="45-64"/>
    <x v="0"/>
    <s v="M"/>
    <s v="E00-E90"/>
    <n v="3"/>
    <x v="2"/>
  </r>
  <r>
    <x v="8"/>
    <s v="45-64"/>
    <x v="0"/>
    <s v="M"/>
    <s v="F00-F99"/>
    <n v="6"/>
    <x v="10"/>
  </r>
  <r>
    <x v="8"/>
    <s v="45-64"/>
    <x v="0"/>
    <s v="M"/>
    <s v="G00-G99"/>
    <n v="5"/>
    <x v="3"/>
  </r>
  <r>
    <x v="8"/>
    <s v="45-64"/>
    <x v="0"/>
    <s v="M"/>
    <s v="I00-I99"/>
    <n v="52"/>
    <x v="8"/>
  </r>
  <r>
    <x v="8"/>
    <s v="45-64"/>
    <x v="0"/>
    <s v="M"/>
    <s v="J00-J99"/>
    <n v="17"/>
    <x v="4"/>
  </r>
  <r>
    <x v="8"/>
    <s v="45-64"/>
    <x v="0"/>
    <s v="M"/>
    <s v="K00-K93"/>
    <n v="27"/>
    <x v="9"/>
  </r>
  <r>
    <x v="8"/>
    <s v="45-64"/>
    <x v="0"/>
    <s v="M"/>
    <s v="L00-L99"/>
    <n v="1"/>
    <x v="5"/>
  </r>
  <r>
    <x v="8"/>
    <s v="45-64"/>
    <x v="0"/>
    <s v="M"/>
    <s v="M00-M99"/>
    <n v="1"/>
    <x v="5"/>
  </r>
  <r>
    <x v="8"/>
    <s v="45-64"/>
    <x v="0"/>
    <s v="M"/>
    <s v="N00-N99"/>
    <n v="2"/>
    <x v="11"/>
  </r>
  <r>
    <x v="8"/>
    <s v="45-64"/>
    <x v="0"/>
    <s v="M"/>
    <s v="R00-R99"/>
    <n v="15"/>
    <x v="5"/>
  </r>
  <r>
    <x v="8"/>
    <s v="45-64"/>
    <x v="0"/>
    <s v="M"/>
    <s v="V01-Y98"/>
    <n v="32"/>
    <x v="6"/>
  </r>
  <r>
    <x v="8"/>
    <s v="65-74"/>
    <x v="1"/>
    <s v="F"/>
    <s v="A00-B99"/>
    <n v="2"/>
    <x v="0"/>
  </r>
  <r>
    <x v="8"/>
    <s v="65-74"/>
    <x v="1"/>
    <s v="F"/>
    <s v="C00-D48"/>
    <n v="70"/>
    <x v="1"/>
  </r>
  <r>
    <x v="8"/>
    <s v="65-74"/>
    <x v="1"/>
    <s v="F"/>
    <s v="E00-E90"/>
    <n v="6"/>
    <x v="2"/>
  </r>
  <r>
    <x v="8"/>
    <s v="65-74"/>
    <x v="1"/>
    <s v="F"/>
    <s v="F00-F99"/>
    <n v="7"/>
    <x v="10"/>
  </r>
  <r>
    <x v="8"/>
    <s v="65-74"/>
    <x v="1"/>
    <s v="F"/>
    <s v="G00-G99"/>
    <n v="11"/>
    <x v="3"/>
  </r>
  <r>
    <x v="8"/>
    <s v="65-74"/>
    <x v="1"/>
    <s v="F"/>
    <s v="I00-I99"/>
    <n v="38"/>
    <x v="8"/>
  </r>
  <r>
    <x v="8"/>
    <s v="65-74"/>
    <x v="1"/>
    <s v="F"/>
    <s v="J00-J99"/>
    <n v="18"/>
    <x v="4"/>
  </r>
  <r>
    <x v="8"/>
    <s v="65-74"/>
    <x v="1"/>
    <s v="F"/>
    <s v="K00-K93"/>
    <n v="19"/>
    <x v="9"/>
  </r>
  <r>
    <x v="8"/>
    <s v="65-74"/>
    <x v="1"/>
    <s v="F"/>
    <s v="L00-L99"/>
    <n v="1"/>
    <x v="5"/>
  </r>
  <r>
    <x v="8"/>
    <s v="65-74"/>
    <x v="1"/>
    <s v="F"/>
    <s v="M00-M99"/>
    <n v="1"/>
    <x v="5"/>
  </r>
  <r>
    <x v="8"/>
    <s v="65-74"/>
    <x v="1"/>
    <s v="F"/>
    <s v="N00-N99"/>
    <n v="5"/>
    <x v="11"/>
  </r>
  <r>
    <x v="8"/>
    <s v="65-74"/>
    <x v="1"/>
    <s v="F"/>
    <s v="R00-R99"/>
    <n v="7"/>
    <x v="5"/>
  </r>
  <r>
    <x v="8"/>
    <s v="65-74"/>
    <x v="1"/>
    <s v="F"/>
    <s v="V01-Y98"/>
    <n v="15"/>
    <x v="6"/>
  </r>
  <r>
    <x v="8"/>
    <s v="65-74"/>
    <x v="1"/>
    <s v="M"/>
    <s v="A00-B99"/>
    <n v="6"/>
    <x v="0"/>
  </r>
  <r>
    <x v="8"/>
    <s v="65-74"/>
    <x v="1"/>
    <s v="M"/>
    <s v="C00-D48"/>
    <n v="135"/>
    <x v="1"/>
  </r>
  <r>
    <x v="8"/>
    <s v="65-74"/>
    <x v="1"/>
    <s v="M"/>
    <s v="D50-D89"/>
    <n v="1"/>
    <x v="5"/>
  </r>
  <r>
    <x v="8"/>
    <s v="65-74"/>
    <x v="1"/>
    <s v="M"/>
    <s v="E00-E90"/>
    <n v="6"/>
    <x v="2"/>
  </r>
  <r>
    <x v="8"/>
    <s v="65-74"/>
    <x v="1"/>
    <s v="M"/>
    <s v="F00-F99"/>
    <n v="11"/>
    <x v="10"/>
  </r>
  <r>
    <x v="8"/>
    <s v="65-74"/>
    <x v="1"/>
    <s v="M"/>
    <s v="G00-G99"/>
    <n v="13"/>
    <x v="3"/>
  </r>
  <r>
    <x v="8"/>
    <s v="65-74"/>
    <x v="1"/>
    <s v="M"/>
    <s v="I00-I99"/>
    <n v="74"/>
    <x v="8"/>
  </r>
  <r>
    <x v="8"/>
    <s v="65-74"/>
    <x v="1"/>
    <s v="M"/>
    <s v="J00-J99"/>
    <n v="28"/>
    <x v="4"/>
  </r>
  <r>
    <x v="8"/>
    <s v="65-74"/>
    <x v="1"/>
    <s v="M"/>
    <s v="K00-K93"/>
    <n v="14"/>
    <x v="9"/>
  </r>
  <r>
    <x v="8"/>
    <s v="65-74"/>
    <x v="1"/>
    <s v="M"/>
    <s v="L00-L99"/>
    <n v="1"/>
    <x v="5"/>
  </r>
  <r>
    <x v="8"/>
    <s v="65-74"/>
    <x v="1"/>
    <s v="M"/>
    <s v="N00-N99"/>
    <n v="2"/>
    <x v="11"/>
  </r>
  <r>
    <x v="8"/>
    <s v="65-74"/>
    <x v="1"/>
    <s v="M"/>
    <s v="R00-R99"/>
    <n v="24"/>
    <x v="5"/>
  </r>
  <r>
    <x v="8"/>
    <s v="65-74"/>
    <x v="1"/>
    <s v="M"/>
    <s v="V01-Y98"/>
    <n v="19"/>
    <x v="6"/>
  </r>
  <r>
    <x v="8"/>
    <s v="75-84"/>
    <x v="1"/>
    <s v="F"/>
    <s v="A00-B99"/>
    <n v="11"/>
    <x v="0"/>
  </r>
  <r>
    <x v="8"/>
    <s v="75-84"/>
    <x v="1"/>
    <s v="F"/>
    <s v="C00-D48"/>
    <n v="90"/>
    <x v="1"/>
  </r>
  <r>
    <x v="8"/>
    <s v="75-84"/>
    <x v="1"/>
    <s v="F"/>
    <s v="D50-D89"/>
    <n v="5"/>
    <x v="5"/>
  </r>
  <r>
    <x v="8"/>
    <s v="75-84"/>
    <x v="1"/>
    <s v="F"/>
    <s v="E00-E90"/>
    <n v="12"/>
    <x v="2"/>
  </r>
  <r>
    <x v="8"/>
    <s v="75-84"/>
    <x v="1"/>
    <s v="F"/>
    <s v="F00-F99"/>
    <n v="13"/>
    <x v="10"/>
  </r>
  <r>
    <x v="8"/>
    <s v="75-84"/>
    <x v="1"/>
    <s v="F"/>
    <s v="G00-G99"/>
    <n v="12"/>
    <x v="3"/>
  </r>
  <r>
    <x v="8"/>
    <s v="75-84"/>
    <x v="1"/>
    <s v="F"/>
    <s v="I00-I99"/>
    <n v="102"/>
    <x v="8"/>
  </r>
  <r>
    <x v="8"/>
    <s v="75-84"/>
    <x v="1"/>
    <s v="F"/>
    <s v="J00-J99"/>
    <n v="33"/>
    <x v="4"/>
  </r>
  <r>
    <x v="8"/>
    <s v="75-84"/>
    <x v="1"/>
    <s v="F"/>
    <s v="K00-K93"/>
    <n v="15"/>
    <x v="9"/>
  </r>
  <r>
    <x v="8"/>
    <s v="75-84"/>
    <x v="1"/>
    <s v="F"/>
    <s v="L00-L99"/>
    <n v="3"/>
    <x v="5"/>
  </r>
  <r>
    <x v="8"/>
    <s v="75-84"/>
    <x v="1"/>
    <s v="F"/>
    <s v="M00-M99"/>
    <n v="2"/>
    <x v="5"/>
  </r>
  <r>
    <x v="8"/>
    <s v="75-84"/>
    <x v="1"/>
    <s v="F"/>
    <s v="N00-N99"/>
    <n v="7"/>
    <x v="11"/>
  </r>
  <r>
    <x v="8"/>
    <s v="75-84"/>
    <x v="1"/>
    <s v="F"/>
    <s v="R00-R99"/>
    <n v="20"/>
    <x v="5"/>
  </r>
  <r>
    <x v="8"/>
    <s v="75-84"/>
    <x v="1"/>
    <s v="F"/>
    <s v="V01-Y98"/>
    <n v="25"/>
    <x v="6"/>
  </r>
  <r>
    <x v="8"/>
    <s v="75-84"/>
    <x v="1"/>
    <s v="M"/>
    <s v="A00-B99"/>
    <n v="11"/>
    <x v="0"/>
  </r>
  <r>
    <x v="8"/>
    <s v="75-84"/>
    <x v="1"/>
    <s v="M"/>
    <s v="C00-D48"/>
    <n v="109"/>
    <x v="1"/>
  </r>
  <r>
    <x v="8"/>
    <s v="75-84"/>
    <x v="1"/>
    <s v="M"/>
    <s v="D50-D89"/>
    <n v="2"/>
    <x v="5"/>
  </r>
  <r>
    <x v="8"/>
    <s v="75-84"/>
    <x v="1"/>
    <s v="M"/>
    <s v="E00-E90"/>
    <n v="9"/>
    <x v="2"/>
  </r>
  <r>
    <x v="8"/>
    <s v="75-84"/>
    <x v="1"/>
    <s v="M"/>
    <s v="F00-F99"/>
    <n v="6"/>
    <x v="10"/>
  </r>
  <r>
    <x v="8"/>
    <s v="75-84"/>
    <x v="1"/>
    <s v="M"/>
    <s v="G00-G99"/>
    <n v="20"/>
    <x v="3"/>
  </r>
  <r>
    <x v="8"/>
    <s v="75-84"/>
    <x v="1"/>
    <s v="M"/>
    <s v="I00-I99"/>
    <n v="103"/>
    <x v="8"/>
  </r>
  <r>
    <x v="8"/>
    <s v="75-84"/>
    <x v="1"/>
    <s v="M"/>
    <s v="J00-J99"/>
    <n v="46"/>
    <x v="4"/>
  </r>
  <r>
    <x v="8"/>
    <s v="75-84"/>
    <x v="1"/>
    <s v="M"/>
    <s v="K00-K93"/>
    <n v="13"/>
    <x v="9"/>
  </r>
  <r>
    <x v="8"/>
    <s v="75-84"/>
    <x v="1"/>
    <s v="M"/>
    <s v="L00-L99"/>
    <n v="2"/>
    <x v="5"/>
  </r>
  <r>
    <x v="8"/>
    <s v="75-84"/>
    <x v="1"/>
    <s v="M"/>
    <s v="M00-M99"/>
    <n v="2"/>
    <x v="5"/>
  </r>
  <r>
    <x v="8"/>
    <s v="75-84"/>
    <x v="1"/>
    <s v="M"/>
    <s v="N00-N99"/>
    <n v="4"/>
    <x v="11"/>
  </r>
  <r>
    <x v="8"/>
    <s v="75-84"/>
    <x v="1"/>
    <s v="M"/>
    <s v="R00-R99"/>
    <n v="11"/>
    <x v="5"/>
  </r>
  <r>
    <x v="8"/>
    <s v="75-84"/>
    <x v="1"/>
    <s v="M"/>
    <s v="V01-Y98"/>
    <n v="20"/>
    <x v="6"/>
  </r>
  <r>
    <x v="8"/>
    <s v="85+"/>
    <x v="1"/>
    <s v="F"/>
    <s v="A00-B99"/>
    <n v="14"/>
    <x v="0"/>
  </r>
  <r>
    <x v="8"/>
    <s v="85+"/>
    <x v="1"/>
    <s v="F"/>
    <s v="C00-D48"/>
    <n v="90"/>
    <x v="1"/>
  </r>
  <r>
    <x v="8"/>
    <s v="85+"/>
    <x v="1"/>
    <s v="F"/>
    <s v="D50-D89"/>
    <n v="4"/>
    <x v="5"/>
  </r>
  <r>
    <x v="8"/>
    <s v="85+"/>
    <x v="1"/>
    <s v="F"/>
    <s v="E00-E90"/>
    <n v="29"/>
    <x v="2"/>
  </r>
  <r>
    <x v="8"/>
    <s v="85+"/>
    <x v="1"/>
    <s v="F"/>
    <s v="F00-F99"/>
    <n v="37"/>
    <x v="10"/>
  </r>
  <r>
    <x v="8"/>
    <s v="85+"/>
    <x v="1"/>
    <s v="F"/>
    <s v="G00-G99"/>
    <n v="54"/>
    <x v="3"/>
  </r>
  <r>
    <x v="8"/>
    <s v="85+"/>
    <x v="1"/>
    <s v="F"/>
    <s v="I00-I99"/>
    <n v="248"/>
    <x v="8"/>
  </r>
  <r>
    <x v="8"/>
    <s v="85+"/>
    <x v="1"/>
    <s v="F"/>
    <s v="J00-J99"/>
    <n v="56"/>
    <x v="4"/>
  </r>
  <r>
    <x v="8"/>
    <s v="85+"/>
    <x v="1"/>
    <s v="F"/>
    <s v="K00-K93"/>
    <n v="31"/>
    <x v="9"/>
  </r>
  <r>
    <x v="8"/>
    <s v="85+"/>
    <x v="1"/>
    <s v="F"/>
    <s v="L00-L99"/>
    <n v="2"/>
    <x v="5"/>
  </r>
  <r>
    <x v="8"/>
    <s v="85+"/>
    <x v="1"/>
    <s v="F"/>
    <s v="M00-M99"/>
    <n v="7"/>
    <x v="5"/>
  </r>
  <r>
    <x v="8"/>
    <s v="85+"/>
    <x v="1"/>
    <s v="F"/>
    <s v="N00-N99"/>
    <n v="30"/>
    <x v="11"/>
  </r>
  <r>
    <x v="8"/>
    <s v="85+"/>
    <x v="1"/>
    <s v="F"/>
    <s v="Q00-Q99"/>
    <n v="1"/>
    <x v="5"/>
  </r>
  <r>
    <x v="8"/>
    <s v="85+"/>
    <x v="1"/>
    <s v="F"/>
    <s v="R00-R99"/>
    <n v="73"/>
    <x v="5"/>
  </r>
  <r>
    <x v="8"/>
    <s v="85+"/>
    <x v="1"/>
    <s v="F"/>
    <s v="V01-Y98"/>
    <n v="34"/>
    <x v="6"/>
  </r>
  <r>
    <x v="8"/>
    <s v="85+"/>
    <x v="1"/>
    <s v="M"/>
    <s v="A00-B99"/>
    <n v="8"/>
    <x v="0"/>
  </r>
  <r>
    <x v="8"/>
    <s v="85+"/>
    <x v="1"/>
    <s v="M"/>
    <s v="C00-D48"/>
    <n v="63"/>
    <x v="1"/>
  </r>
  <r>
    <x v="8"/>
    <s v="85+"/>
    <x v="1"/>
    <s v="M"/>
    <s v="D50-D89"/>
    <n v="1"/>
    <x v="5"/>
  </r>
  <r>
    <x v="8"/>
    <s v="85+"/>
    <x v="1"/>
    <s v="M"/>
    <s v="E00-E90"/>
    <n v="15"/>
    <x v="2"/>
  </r>
  <r>
    <x v="8"/>
    <s v="85+"/>
    <x v="1"/>
    <s v="M"/>
    <s v="F00-F99"/>
    <n v="11"/>
    <x v="10"/>
  </r>
  <r>
    <x v="8"/>
    <s v="85+"/>
    <x v="1"/>
    <s v="M"/>
    <s v="G00-G99"/>
    <n v="19"/>
    <x v="3"/>
  </r>
  <r>
    <x v="8"/>
    <s v="85+"/>
    <x v="1"/>
    <s v="M"/>
    <s v="I00-I99"/>
    <n v="112"/>
    <x v="8"/>
  </r>
  <r>
    <x v="8"/>
    <s v="85+"/>
    <x v="1"/>
    <s v="M"/>
    <s v="J00-J99"/>
    <n v="52"/>
    <x v="4"/>
  </r>
  <r>
    <x v="8"/>
    <s v="85+"/>
    <x v="1"/>
    <s v="M"/>
    <s v="K00-K93"/>
    <n v="10"/>
    <x v="9"/>
  </r>
  <r>
    <x v="8"/>
    <s v="85+"/>
    <x v="1"/>
    <s v="M"/>
    <s v="L00-L99"/>
    <n v="1"/>
    <x v="5"/>
  </r>
  <r>
    <x v="8"/>
    <s v="85+"/>
    <x v="1"/>
    <s v="M"/>
    <s v="M00-M99"/>
    <n v="1"/>
    <x v="5"/>
  </r>
  <r>
    <x v="8"/>
    <s v="85+"/>
    <x v="1"/>
    <s v="M"/>
    <s v="N00-N99"/>
    <n v="12"/>
    <x v="11"/>
  </r>
  <r>
    <x v="8"/>
    <s v="85+"/>
    <x v="1"/>
    <s v="M"/>
    <s v="R00-R99"/>
    <n v="19"/>
    <x v="5"/>
  </r>
  <r>
    <x v="8"/>
    <s v="85+"/>
    <x v="1"/>
    <s v="M"/>
    <s v="V01-Y98"/>
    <n v="19"/>
    <x v="6"/>
  </r>
  <r>
    <x v="0"/>
    <s v="0-24"/>
    <x v="0"/>
    <s v="F"/>
    <s v="F00-F99"/>
    <n v="1"/>
    <x v="10"/>
  </r>
  <r>
    <x v="0"/>
    <s v="0-24"/>
    <x v="0"/>
    <s v="F"/>
    <s v="G00-G99"/>
    <n v="1"/>
    <x v="3"/>
  </r>
  <r>
    <x v="0"/>
    <s v="0-24"/>
    <x v="0"/>
    <s v="F"/>
    <s v="O00-O99"/>
    <n v="1"/>
    <x v="5"/>
  </r>
  <r>
    <x v="0"/>
    <s v="0-24"/>
    <x v="0"/>
    <s v="F"/>
    <s v="P00-P96"/>
    <n v="2"/>
    <x v="5"/>
  </r>
  <r>
    <x v="0"/>
    <s v="0-24"/>
    <x v="0"/>
    <s v="F"/>
    <s v="Q00-Q99"/>
    <n v="2"/>
    <x v="5"/>
  </r>
  <r>
    <x v="0"/>
    <s v="0-24"/>
    <x v="0"/>
    <s v="F"/>
    <s v="R00-R99"/>
    <n v="2"/>
    <x v="5"/>
  </r>
  <r>
    <x v="0"/>
    <s v="0-24"/>
    <x v="0"/>
    <s v="F"/>
    <s v="V01-Y98"/>
    <n v="2"/>
    <x v="6"/>
  </r>
  <r>
    <x v="0"/>
    <s v="0-24"/>
    <x v="0"/>
    <s v="M"/>
    <s v="A00-B99"/>
    <n v="2"/>
    <x v="0"/>
  </r>
  <r>
    <x v="0"/>
    <s v="0-24"/>
    <x v="0"/>
    <s v="M"/>
    <s v="C00-D48"/>
    <n v="4"/>
    <x v="1"/>
  </r>
  <r>
    <x v="0"/>
    <s v="0-24"/>
    <x v="0"/>
    <s v="M"/>
    <s v="G00-G99"/>
    <n v="1"/>
    <x v="3"/>
  </r>
  <r>
    <x v="0"/>
    <s v="0-24"/>
    <x v="0"/>
    <s v="M"/>
    <s v="I00-I99"/>
    <n v="2"/>
    <x v="8"/>
  </r>
  <r>
    <x v="0"/>
    <s v="0-24"/>
    <x v="0"/>
    <s v="M"/>
    <s v="J00-J99"/>
    <n v="2"/>
    <x v="4"/>
  </r>
  <r>
    <x v="0"/>
    <s v="0-24"/>
    <x v="0"/>
    <s v="M"/>
    <s v="P00-P96"/>
    <n v="5"/>
    <x v="5"/>
  </r>
  <r>
    <x v="0"/>
    <s v="0-24"/>
    <x v="0"/>
    <s v="M"/>
    <s v="Q00-Q99"/>
    <n v="1"/>
    <x v="5"/>
  </r>
  <r>
    <x v="0"/>
    <s v="0-24"/>
    <x v="0"/>
    <s v="M"/>
    <s v="R00-R99"/>
    <n v="6"/>
    <x v="5"/>
  </r>
  <r>
    <x v="0"/>
    <s v="0-24"/>
    <x v="0"/>
    <s v="M"/>
    <s v="UNK"/>
    <n v="1"/>
    <x v="7"/>
  </r>
  <r>
    <x v="0"/>
    <s v="0-24"/>
    <x v="0"/>
    <s v="M"/>
    <s v="V01-Y98"/>
    <n v="6"/>
    <x v="6"/>
  </r>
  <r>
    <x v="0"/>
    <s v="25-44"/>
    <x v="0"/>
    <s v="F"/>
    <s v="A00-B99"/>
    <n v="1"/>
    <x v="0"/>
  </r>
  <r>
    <x v="0"/>
    <s v="25-44"/>
    <x v="0"/>
    <s v="F"/>
    <s v="C00-D48"/>
    <n v="6"/>
    <x v="1"/>
  </r>
  <r>
    <x v="0"/>
    <s v="25-44"/>
    <x v="0"/>
    <s v="F"/>
    <s v="E00-E90"/>
    <n v="2"/>
    <x v="2"/>
  </r>
  <r>
    <x v="0"/>
    <s v="25-44"/>
    <x v="0"/>
    <s v="F"/>
    <s v="F00-F99"/>
    <n v="3"/>
    <x v="10"/>
  </r>
  <r>
    <x v="0"/>
    <s v="25-44"/>
    <x v="0"/>
    <s v="F"/>
    <s v="G00-G99"/>
    <n v="1"/>
    <x v="3"/>
  </r>
  <r>
    <x v="0"/>
    <s v="25-44"/>
    <x v="0"/>
    <s v="F"/>
    <s v="J00-J99"/>
    <n v="2"/>
    <x v="4"/>
  </r>
  <r>
    <x v="0"/>
    <s v="25-44"/>
    <x v="0"/>
    <s v="F"/>
    <s v="K00-K93"/>
    <n v="2"/>
    <x v="9"/>
  </r>
  <r>
    <x v="0"/>
    <s v="25-44"/>
    <x v="0"/>
    <s v="F"/>
    <s v="R00-R99"/>
    <n v="4"/>
    <x v="5"/>
  </r>
  <r>
    <x v="0"/>
    <s v="25-44"/>
    <x v="0"/>
    <s v="F"/>
    <s v="UNK"/>
    <n v="1"/>
    <x v="7"/>
  </r>
  <r>
    <x v="0"/>
    <s v="25-44"/>
    <x v="0"/>
    <s v="F"/>
    <s v="V01-Y98"/>
    <n v="6"/>
    <x v="6"/>
  </r>
  <r>
    <x v="0"/>
    <s v="25-44"/>
    <x v="0"/>
    <s v="M"/>
    <s v="A00-B99"/>
    <n v="2"/>
    <x v="0"/>
  </r>
  <r>
    <x v="0"/>
    <s v="25-44"/>
    <x v="0"/>
    <s v="M"/>
    <s v="C00-D48"/>
    <n v="19"/>
    <x v="1"/>
  </r>
  <r>
    <x v="0"/>
    <s v="25-44"/>
    <x v="0"/>
    <s v="M"/>
    <s v="G00-G99"/>
    <n v="5"/>
    <x v="3"/>
  </r>
  <r>
    <x v="0"/>
    <s v="25-44"/>
    <x v="0"/>
    <s v="M"/>
    <s v="I00-I99"/>
    <n v="7"/>
    <x v="8"/>
  </r>
  <r>
    <x v="0"/>
    <s v="25-44"/>
    <x v="0"/>
    <s v="M"/>
    <s v="J00-J99"/>
    <n v="1"/>
    <x v="4"/>
  </r>
  <r>
    <x v="0"/>
    <s v="25-44"/>
    <x v="0"/>
    <s v="M"/>
    <s v="R00-R99"/>
    <n v="3"/>
    <x v="5"/>
  </r>
  <r>
    <x v="0"/>
    <s v="25-44"/>
    <x v="0"/>
    <s v="M"/>
    <s v="V01-Y98"/>
    <n v="25"/>
    <x v="6"/>
  </r>
  <r>
    <x v="0"/>
    <s v="45-64"/>
    <x v="0"/>
    <s v="F"/>
    <s v="A00-B99"/>
    <n v="5"/>
    <x v="0"/>
  </r>
  <r>
    <x v="0"/>
    <s v="45-64"/>
    <x v="0"/>
    <s v="F"/>
    <s v="C00-D48"/>
    <n v="79"/>
    <x v="1"/>
  </r>
  <r>
    <x v="0"/>
    <s v="45-64"/>
    <x v="0"/>
    <s v="F"/>
    <s v="D50-D89"/>
    <n v="1"/>
    <x v="5"/>
  </r>
  <r>
    <x v="0"/>
    <s v="45-64"/>
    <x v="0"/>
    <s v="F"/>
    <s v="E00-E90"/>
    <n v="4"/>
    <x v="2"/>
  </r>
  <r>
    <x v="0"/>
    <s v="45-64"/>
    <x v="0"/>
    <s v="F"/>
    <s v="F00-F99"/>
    <n v="8"/>
    <x v="10"/>
  </r>
  <r>
    <x v="0"/>
    <s v="45-64"/>
    <x v="0"/>
    <s v="F"/>
    <s v="G00-G99"/>
    <n v="5"/>
    <x v="3"/>
  </r>
  <r>
    <x v="0"/>
    <s v="45-64"/>
    <x v="0"/>
    <s v="F"/>
    <s v="I00-I99"/>
    <n v="18"/>
    <x v="8"/>
  </r>
  <r>
    <x v="0"/>
    <s v="45-64"/>
    <x v="0"/>
    <s v="F"/>
    <s v="J00-J99"/>
    <n v="14"/>
    <x v="4"/>
  </r>
  <r>
    <x v="0"/>
    <s v="45-64"/>
    <x v="0"/>
    <s v="F"/>
    <s v="K00-K93"/>
    <n v="8"/>
    <x v="9"/>
  </r>
  <r>
    <x v="0"/>
    <s v="45-64"/>
    <x v="0"/>
    <s v="F"/>
    <s v="M00-M99"/>
    <n v="1"/>
    <x v="5"/>
  </r>
  <r>
    <x v="0"/>
    <s v="45-64"/>
    <x v="0"/>
    <s v="F"/>
    <s v="N00-N99"/>
    <n v="1"/>
    <x v="11"/>
  </r>
  <r>
    <x v="0"/>
    <s v="45-64"/>
    <x v="0"/>
    <s v="F"/>
    <s v="Q00-Q99"/>
    <n v="1"/>
    <x v="5"/>
  </r>
  <r>
    <x v="0"/>
    <s v="45-64"/>
    <x v="0"/>
    <s v="F"/>
    <s v="R00-R99"/>
    <n v="16"/>
    <x v="5"/>
  </r>
  <r>
    <x v="0"/>
    <s v="45-64"/>
    <x v="0"/>
    <s v="F"/>
    <s v="UNK"/>
    <n v="5"/>
    <x v="7"/>
  </r>
  <r>
    <x v="0"/>
    <s v="45-64"/>
    <x v="0"/>
    <s v="F"/>
    <s v="V01-Y98"/>
    <n v="15"/>
    <x v="6"/>
  </r>
  <r>
    <x v="0"/>
    <s v="45-64"/>
    <x v="0"/>
    <s v="M"/>
    <s v="A00-B99"/>
    <n v="7"/>
    <x v="0"/>
  </r>
  <r>
    <x v="0"/>
    <s v="45-64"/>
    <x v="0"/>
    <s v="M"/>
    <s v="C00-D48"/>
    <n v="109"/>
    <x v="1"/>
  </r>
  <r>
    <x v="0"/>
    <s v="45-64"/>
    <x v="0"/>
    <s v="M"/>
    <s v="D50-D89"/>
    <n v="2"/>
    <x v="5"/>
  </r>
  <r>
    <x v="0"/>
    <s v="45-64"/>
    <x v="0"/>
    <s v="M"/>
    <s v="E00-E90"/>
    <n v="9"/>
    <x v="2"/>
  </r>
  <r>
    <x v="0"/>
    <s v="45-64"/>
    <x v="0"/>
    <s v="M"/>
    <s v="F00-F99"/>
    <n v="9"/>
    <x v="10"/>
  </r>
  <r>
    <x v="0"/>
    <s v="45-64"/>
    <x v="0"/>
    <s v="M"/>
    <s v="G00-G99"/>
    <n v="11"/>
    <x v="3"/>
  </r>
  <r>
    <x v="0"/>
    <s v="45-64"/>
    <x v="0"/>
    <s v="M"/>
    <s v="I00-I99"/>
    <n v="72"/>
    <x v="8"/>
  </r>
  <r>
    <x v="0"/>
    <s v="45-64"/>
    <x v="0"/>
    <s v="M"/>
    <s v="J00-J99"/>
    <n v="22"/>
    <x v="4"/>
  </r>
  <r>
    <x v="0"/>
    <s v="45-64"/>
    <x v="0"/>
    <s v="M"/>
    <s v="K00-K93"/>
    <n v="23"/>
    <x v="9"/>
  </r>
  <r>
    <x v="0"/>
    <s v="45-64"/>
    <x v="0"/>
    <s v="M"/>
    <s v="M00-M99"/>
    <n v="1"/>
    <x v="5"/>
  </r>
  <r>
    <x v="0"/>
    <s v="45-64"/>
    <x v="0"/>
    <s v="M"/>
    <s v="R00-R99"/>
    <n v="17"/>
    <x v="5"/>
  </r>
  <r>
    <x v="0"/>
    <s v="45-64"/>
    <x v="0"/>
    <s v="M"/>
    <s v="UNK"/>
    <n v="7"/>
    <x v="7"/>
  </r>
  <r>
    <x v="0"/>
    <s v="45-64"/>
    <x v="0"/>
    <s v="M"/>
    <s v="V01-Y98"/>
    <n v="37"/>
    <x v="6"/>
  </r>
  <r>
    <x v="0"/>
    <s v="65-74"/>
    <x v="1"/>
    <s v="F"/>
    <s v="A00-B99"/>
    <n v="4"/>
    <x v="0"/>
  </r>
  <r>
    <x v="0"/>
    <s v="65-74"/>
    <x v="1"/>
    <s v="F"/>
    <s v="C00-D48"/>
    <n v="69"/>
    <x v="1"/>
  </r>
  <r>
    <x v="0"/>
    <s v="65-74"/>
    <x v="1"/>
    <s v="F"/>
    <s v="E00-E90"/>
    <n v="3"/>
    <x v="2"/>
  </r>
  <r>
    <x v="0"/>
    <s v="65-74"/>
    <x v="1"/>
    <s v="F"/>
    <s v="F00-F99"/>
    <n v="4"/>
    <x v="10"/>
  </r>
  <r>
    <x v="0"/>
    <s v="65-74"/>
    <x v="1"/>
    <s v="F"/>
    <s v="G00-G99"/>
    <n v="13"/>
    <x v="3"/>
  </r>
  <r>
    <x v="0"/>
    <s v="65-74"/>
    <x v="1"/>
    <s v="F"/>
    <s v="I00-I99"/>
    <n v="41"/>
    <x v="8"/>
  </r>
  <r>
    <x v="0"/>
    <s v="65-74"/>
    <x v="1"/>
    <s v="F"/>
    <s v="J00-J99"/>
    <n v="9"/>
    <x v="4"/>
  </r>
  <r>
    <x v="0"/>
    <s v="65-74"/>
    <x v="1"/>
    <s v="F"/>
    <s v="K00-K93"/>
    <n v="6"/>
    <x v="9"/>
  </r>
  <r>
    <x v="0"/>
    <s v="65-74"/>
    <x v="1"/>
    <s v="F"/>
    <s v="L00-L99"/>
    <n v="1"/>
    <x v="5"/>
  </r>
  <r>
    <x v="0"/>
    <s v="65-74"/>
    <x v="1"/>
    <s v="F"/>
    <s v="M00-M99"/>
    <n v="1"/>
    <x v="5"/>
  </r>
  <r>
    <x v="0"/>
    <s v="65-74"/>
    <x v="1"/>
    <s v="F"/>
    <s v="N00-N99"/>
    <n v="5"/>
    <x v="11"/>
  </r>
  <r>
    <x v="0"/>
    <s v="65-74"/>
    <x v="1"/>
    <s v="F"/>
    <s v="R00-R99"/>
    <n v="10"/>
    <x v="5"/>
  </r>
  <r>
    <x v="0"/>
    <s v="65-74"/>
    <x v="1"/>
    <s v="F"/>
    <s v="UNK"/>
    <n v="3"/>
    <x v="7"/>
  </r>
  <r>
    <x v="0"/>
    <s v="65-74"/>
    <x v="1"/>
    <s v="F"/>
    <s v="V01-Y98"/>
    <n v="7"/>
    <x v="6"/>
  </r>
  <r>
    <x v="0"/>
    <s v="65-74"/>
    <x v="1"/>
    <s v="M"/>
    <s v="A00-B99"/>
    <n v="4"/>
    <x v="0"/>
  </r>
  <r>
    <x v="0"/>
    <s v="65-74"/>
    <x v="1"/>
    <s v="M"/>
    <s v="C00-D48"/>
    <n v="121"/>
    <x v="1"/>
  </r>
  <r>
    <x v="0"/>
    <s v="65-74"/>
    <x v="1"/>
    <s v="M"/>
    <s v="D50-D89"/>
    <n v="2"/>
    <x v="5"/>
  </r>
  <r>
    <x v="0"/>
    <s v="65-74"/>
    <x v="1"/>
    <s v="M"/>
    <s v="E00-E90"/>
    <n v="4"/>
    <x v="2"/>
  </r>
  <r>
    <x v="0"/>
    <s v="65-74"/>
    <x v="1"/>
    <s v="M"/>
    <s v="F00-F99"/>
    <n v="4"/>
    <x v="10"/>
  </r>
  <r>
    <x v="0"/>
    <s v="65-74"/>
    <x v="1"/>
    <s v="M"/>
    <s v="G00-G99"/>
    <n v="8"/>
    <x v="3"/>
  </r>
  <r>
    <x v="0"/>
    <s v="65-74"/>
    <x v="1"/>
    <s v="M"/>
    <s v="I00-I99"/>
    <n v="64"/>
    <x v="8"/>
  </r>
  <r>
    <x v="0"/>
    <s v="65-74"/>
    <x v="1"/>
    <s v="M"/>
    <s v="J00-J99"/>
    <n v="23"/>
    <x v="4"/>
  </r>
  <r>
    <x v="0"/>
    <s v="65-74"/>
    <x v="1"/>
    <s v="M"/>
    <s v="K00-K93"/>
    <n v="16"/>
    <x v="9"/>
  </r>
  <r>
    <x v="0"/>
    <s v="65-74"/>
    <x v="1"/>
    <s v="M"/>
    <s v="L00-L99"/>
    <n v="1"/>
    <x v="5"/>
  </r>
  <r>
    <x v="0"/>
    <s v="65-74"/>
    <x v="1"/>
    <s v="M"/>
    <s v="M00-M99"/>
    <n v="2"/>
    <x v="5"/>
  </r>
  <r>
    <x v="0"/>
    <s v="65-74"/>
    <x v="1"/>
    <s v="M"/>
    <s v="N00-N99"/>
    <n v="3"/>
    <x v="11"/>
  </r>
  <r>
    <x v="0"/>
    <s v="65-74"/>
    <x v="1"/>
    <s v="M"/>
    <s v="R00-R99"/>
    <n v="14"/>
    <x v="5"/>
  </r>
  <r>
    <x v="0"/>
    <s v="65-74"/>
    <x v="1"/>
    <s v="M"/>
    <s v="UNK"/>
    <n v="4"/>
    <x v="7"/>
  </r>
  <r>
    <x v="0"/>
    <s v="65-74"/>
    <x v="1"/>
    <s v="M"/>
    <s v="V01-Y98"/>
    <n v="13"/>
    <x v="6"/>
  </r>
  <r>
    <x v="0"/>
    <s v="75-84"/>
    <x v="1"/>
    <s v="F"/>
    <s v="A00-B99"/>
    <n v="22"/>
    <x v="0"/>
  </r>
  <r>
    <x v="0"/>
    <s v="75-84"/>
    <x v="1"/>
    <s v="F"/>
    <s v="C00-D48"/>
    <n v="102"/>
    <x v="1"/>
  </r>
  <r>
    <x v="0"/>
    <s v="75-84"/>
    <x v="1"/>
    <s v="F"/>
    <s v="D50-D89"/>
    <n v="2"/>
    <x v="5"/>
  </r>
  <r>
    <x v="0"/>
    <s v="75-84"/>
    <x v="1"/>
    <s v="F"/>
    <s v="E00-E90"/>
    <n v="22"/>
    <x v="2"/>
  </r>
  <r>
    <x v="0"/>
    <s v="75-84"/>
    <x v="1"/>
    <s v="F"/>
    <s v="F00-F99"/>
    <n v="21"/>
    <x v="10"/>
  </r>
  <r>
    <x v="0"/>
    <s v="75-84"/>
    <x v="1"/>
    <s v="F"/>
    <s v="G00-G99"/>
    <n v="35"/>
    <x v="3"/>
  </r>
  <r>
    <x v="0"/>
    <s v="75-84"/>
    <x v="1"/>
    <s v="F"/>
    <s v="I00-I99"/>
    <n v="159"/>
    <x v="8"/>
  </r>
  <r>
    <x v="0"/>
    <s v="75-84"/>
    <x v="1"/>
    <s v="F"/>
    <s v="J00-J99"/>
    <n v="49"/>
    <x v="4"/>
  </r>
  <r>
    <x v="0"/>
    <s v="75-84"/>
    <x v="1"/>
    <s v="F"/>
    <s v="K00-K93"/>
    <n v="23"/>
    <x v="9"/>
  </r>
  <r>
    <x v="0"/>
    <s v="75-84"/>
    <x v="1"/>
    <s v="F"/>
    <s v="L00-L99"/>
    <n v="1"/>
    <x v="5"/>
  </r>
  <r>
    <x v="0"/>
    <s v="75-84"/>
    <x v="1"/>
    <s v="F"/>
    <s v="M00-M99"/>
    <n v="3"/>
    <x v="5"/>
  </r>
  <r>
    <x v="0"/>
    <s v="75-84"/>
    <x v="1"/>
    <s v="F"/>
    <s v="N00-N99"/>
    <n v="14"/>
    <x v="11"/>
  </r>
  <r>
    <x v="0"/>
    <s v="75-84"/>
    <x v="1"/>
    <s v="F"/>
    <s v="R00-R99"/>
    <n v="21"/>
    <x v="5"/>
  </r>
  <r>
    <x v="0"/>
    <s v="75-84"/>
    <x v="1"/>
    <s v="F"/>
    <s v="UNK"/>
    <n v="11"/>
    <x v="7"/>
  </r>
  <r>
    <x v="0"/>
    <s v="75-84"/>
    <x v="1"/>
    <s v="F"/>
    <s v="V01-Y98"/>
    <n v="21"/>
    <x v="6"/>
  </r>
  <r>
    <x v="0"/>
    <s v="75-84"/>
    <x v="1"/>
    <s v="M"/>
    <s v="A00-B99"/>
    <n v="12"/>
    <x v="0"/>
  </r>
  <r>
    <x v="0"/>
    <s v="75-84"/>
    <x v="1"/>
    <s v="M"/>
    <s v="C00-D48"/>
    <n v="132"/>
    <x v="1"/>
  </r>
  <r>
    <x v="0"/>
    <s v="75-84"/>
    <x v="1"/>
    <s v="M"/>
    <s v="D50-D89"/>
    <n v="4"/>
    <x v="5"/>
  </r>
  <r>
    <x v="0"/>
    <s v="75-84"/>
    <x v="1"/>
    <s v="M"/>
    <s v="E00-E90"/>
    <n v="16"/>
    <x v="2"/>
  </r>
  <r>
    <x v="0"/>
    <s v="75-84"/>
    <x v="1"/>
    <s v="M"/>
    <s v="F00-F99"/>
    <n v="11"/>
    <x v="10"/>
  </r>
  <r>
    <x v="0"/>
    <s v="75-84"/>
    <x v="1"/>
    <s v="M"/>
    <s v="G00-G99"/>
    <n v="31"/>
    <x v="3"/>
  </r>
  <r>
    <x v="0"/>
    <s v="75-84"/>
    <x v="1"/>
    <s v="M"/>
    <s v="I00-I99"/>
    <n v="155"/>
    <x v="8"/>
  </r>
  <r>
    <x v="0"/>
    <s v="75-84"/>
    <x v="1"/>
    <s v="M"/>
    <s v="J00-J99"/>
    <n v="49"/>
    <x v="4"/>
  </r>
  <r>
    <x v="0"/>
    <s v="75-84"/>
    <x v="1"/>
    <s v="M"/>
    <s v="K00-K93"/>
    <n v="14"/>
    <x v="9"/>
  </r>
  <r>
    <x v="0"/>
    <s v="75-84"/>
    <x v="1"/>
    <s v="M"/>
    <s v="M00-M99"/>
    <n v="3"/>
    <x v="5"/>
  </r>
  <r>
    <x v="0"/>
    <s v="75-84"/>
    <x v="1"/>
    <s v="M"/>
    <s v="N00-N99"/>
    <n v="10"/>
    <x v="11"/>
  </r>
  <r>
    <x v="0"/>
    <s v="75-84"/>
    <x v="1"/>
    <s v="M"/>
    <s v="R00-R99"/>
    <n v="16"/>
    <x v="5"/>
  </r>
  <r>
    <x v="0"/>
    <s v="75-84"/>
    <x v="1"/>
    <s v="M"/>
    <s v="UNK"/>
    <n v="11"/>
    <x v="7"/>
  </r>
  <r>
    <x v="0"/>
    <s v="75-84"/>
    <x v="1"/>
    <s v="M"/>
    <s v="V01-Y98"/>
    <n v="19"/>
    <x v="6"/>
  </r>
  <r>
    <x v="0"/>
    <s v="85+"/>
    <x v="1"/>
    <s v="F"/>
    <s v="A00-B99"/>
    <n v="18"/>
    <x v="0"/>
  </r>
  <r>
    <x v="0"/>
    <s v="85+"/>
    <x v="1"/>
    <s v="F"/>
    <s v="C00-D48"/>
    <n v="81"/>
    <x v="1"/>
  </r>
  <r>
    <x v="0"/>
    <s v="85+"/>
    <x v="1"/>
    <s v="F"/>
    <s v="D50-D89"/>
    <n v="9"/>
    <x v="5"/>
  </r>
  <r>
    <x v="0"/>
    <s v="85+"/>
    <x v="1"/>
    <s v="F"/>
    <s v="E00-E90"/>
    <n v="26"/>
    <x v="2"/>
  </r>
  <r>
    <x v="0"/>
    <s v="85+"/>
    <x v="1"/>
    <s v="F"/>
    <s v="F00-F99"/>
    <n v="32"/>
    <x v="10"/>
  </r>
  <r>
    <x v="0"/>
    <s v="85+"/>
    <x v="1"/>
    <s v="F"/>
    <s v="G00-G99"/>
    <n v="38"/>
    <x v="3"/>
  </r>
  <r>
    <x v="0"/>
    <s v="85+"/>
    <x v="1"/>
    <s v="F"/>
    <s v="I00-I99"/>
    <n v="240"/>
    <x v="8"/>
  </r>
  <r>
    <x v="0"/>
    <s v="85+"/>
    <x v="1"/>
    <s v="F"/>
    <s v="J00-J99"/>
    <n v="64"/>
    <x v="4"/>
  </r>
  <r>
    <x v="0"/>
    <s v="85+"/>
    <x v="1"/>
    <s v="F"/>
    <s v="K00-K93"/>
    <n v="20"/>
    <x v="9"/>
  </r>
  <r>
    <x v="0"/>
    <s v="85+"/>
    <x v="1"/>
    <s v="F"/>
    <s v="L00-L99"/>
    <n v="9"/>
    <x v="5"/>
  </r>
  <r>
    <x v="0"/>
    <s v="85+"/>
    <x v="1"/>
    <s v="F"/>
    <s v="M00-M99"/>
    <n v="4"/>
    <x v="5"/>
  </r>
  <r>
    <x v="0"/>
    <s v="85+"/>
    <x v="1"/>
    <s v="F"/>
    <s v="N00-N99"/>
    <n v="13"/>
    <x v="11"/>
  </r>
  <r>
    <x v="0"/>
    <s v="85+"/>
    <x v="1"/>
    <s v="F"/>
    <s v="R00-R99"/>
    <n v="42"/>
    <x v="5"/>
  </r>
  <r>
    <x v="0"/>
    <s v="85+"/>
    <x v="1"/>
    <s v="F"/>
    <s v="UNK"/>
    <n v="19"/>
    <x v="7"/>
  </r>
  <r>
    <x v="0"/>
    <s v="85+"/>
    <x v="1"/>
    <s v="F"/>
    <s v="V01-Y98"/>
    <n v="39"/>
    <x v="6"/>
  </r>
  <r>
    <x v="0"/>
    <s v="85+"/>
    <x v="1"/>
    <s v="M"/>
    <s v="A00-B99"/>
    <n v="5"/>
    <x v="0"/>
  </r>
  <r>
    <x v="0"/>
    <s v="85+"/>
    <x v="1"/>
    <s v="M"/>
    <s v="C00-D48"/>
    <n v="45"/>
    <x v="1"/>
  </r>
  <r>
    <x v="0"/>
    <s v="85+"/>
    <x v="1"/>
    <s v="M"/>
    <s v="E00-E90"/>
    <n v="5"/>
    <x v="2"/>
  </r>
  <r>
    <x v="0"/>
    <s v="85+"/>
    <x v="1"/>
    <s v="M"/>
    <s v="F00-F99"/>
    <n v="7"/>
    <x v="10"/>
  </r>
  <r>
    <x v="0"/>
    <s v="85+"/>
    <x v="1"/>
    <s v="M"/>
    <s v="G00-G99"/>
    <n v="12"/>
    <x v="3"/>
  </r>
  <r>
    <x v="0"/>
    <s v="85+"/>
    <x v="1"/>
    <s v="M"/>
    <s v="I00-I99"/>
    <n v="92"/>
    <x v="8"/>
  </r>
  <r>
    <x v="0"/>
    <s v="85+"/>
    <x v="1"/>
    <s v="M"/>
    <s v="J00-J99"/>
    <n v="44"/>
    <x v="4"/>
  </r>
  <r>
    <x v="0"/>
    <s v="85+"/>
    <x v="1"/>
    <s v="M"/>
    <s v="K00-K93"/>
    <n v="8"/>
    <x v="9"/>
  </r>
  <r>
    <x v="0"/>
    <s v="85+"/>
    <x v="1"/>
    <s v="M"/>
    <s v="M00-M99"/>
    <n v="2"/>
    <x v="5"/>
  </r>
  <r>
    <x v="0"/>
    <s v="85+"/>
    <x v="1"/>
    <s v="M"/>
    <s v="N00-N99"/>
    <n v="9"/>
    <x v="11"/>
  </r>
  <r>
    <x v="0"/>
    <s v="85+"/>
    <x v="1"/>
    <s v="M"/>
    <s v="R00-R99"/>
    <n v="15"/>
    <x v="5"/>
  </r>
  <r>
    <x v="0"/>
    <s v="85+"/>
    <x v="1"/>
    <s v="M"/>
    <s v="UNK"/>
    <n v="10"/>
    <x v="7"/>
  </r>
  <r>
    <x v="0"/>
    <s v="85+"/>
    <x v="1"/>
    <s v="M"/>
    <s v="V01-Y98"/>
    <n v="13"/>
    <x v="6"/>
  </r>
  <r>
    <x v="1"/>
    <s v="0-24"/>
    <x v="0"/>
    <s v="F"/>
    <s v="D50-D89"/>
    <n v="1"/>
    <x v="5"/>
  </r>
  <r>
    <x v="1"/>
    <s v="0-24"/>
    <x v="0"/>
    <s v="F"/>
    <s v="G00-G99"/>
    <n v="1"/>
    <x v="3"/>
  </r>
  <r>
    <x v="1"/>
    <s v="0-24"/>
    <x v="0"/>
    <s v="F"/>
    <s v="P00-P96"/>
    <n v="1"/>
    <x v="5"/>
  </r>
  <r>
    <x v="1"/>
    <s v="0-24"/>
    <x v="0"/>
    <s v="F"/>
    <s v="Q00-Q99"/>
    <n v="2"/>
    <x v="5"/>
  </r>
  <r>
    <x v="1"/>
    <s v="0-24"/>
    <x v="0"/>
    <s v="F"/>
    <s v="R00-R99"/>
    <n v="1"/>
    <x v="5"/>
  </r>
  <r>
    <x v="1"/>
    <s v="0-24"/>
    <x v="0"/>
    <s v="F"/>
    <s v="V01-Y98"/>
    <n v="4"/>
    <x v="6"/>
  </r>
  <r>
    <x v="1"/>
    <s v="0-24"/>
    <x v="0"/>
    <s v="M"/>
    <s v="A00-B99"/>
    <n v="1"/>
    <x v="0"/>
  </r>
  <r>
    <x v="1"/>
    <s v="0-24"/>
    <x v="0"/>
    <s v="M"/>
    <s v="C00-D48"/>
    <n v="1"/>
    <x v="1"/>
  </r>
  <r>
    <x v="1"/>
    <s v="0-24"/>
    <x v="0"/>
    <s v="M"/>
    <s v="E00-E90"/>
    <n v="1"/>
    <x v="2"/>
  </r>
  <r>
    <x v="1"/>
    <s v="0-24"/>
    <x v="0"/>
    <s v="M"/>
    <s v="G00-G99"/>
    <n v="1"/>
    <x v="3"/>
  </r>
  <r>
    <x v="1"/>
    <s v="0-24"/>
    <x v="0"/>
    <s v="M"/>
    <s v="I00-I99"/>
    <n v="1"/>
    <x v="8"/>
  </r>
  <r>
    <x v="1"/>
    <s v="0-24"/>
    <x v="0"/>
    <s v="M"/>
    <s v="J00-J99"/>
    <n v="1"/>
    <x v="4"/>
  </r>
  <r>
    <x v="1"/>
    <s v="0-24"/>
    <x v="0"/>
    <s v="M"/>
    <s v="P00-P96"/>
    <n v="4"/>
    <x v="5"/>
  </r>
  <r>
    <x v="1"/>
    <s v="0-24"/>
    <x v="0"/>
    <s v="M"/>
    <s v="Q00-Q99"/>
    <n v="3"/>
    <x v="5"/>
  </r>
  <r>
    <x v="1"/>
    <s v="0-24"/>
    <x v="0"/>
    <s v="M"/>
    <s v="R00-R99"/>
    <n v="3"/>
    <x v="5"/>
  </r>
  <r>
    <x v="1"/>
    <s v="0-24"/>
    <x v="0"/>
    <s v="M"/>
    <s v="V01-Y98"/>
    <n v="11"/>
    <x v="6"/>
  </r>
  <r>
    <x v="1"/>
    <s v="25-44"/>
    <x v="0"/>
    <s v="F"/>
    <s v="C00-D48"/>
    <n v="7"/>
    <x v="1"/>
  </r>
  <r>
    <x v="1"/>
    <s v="25-44"/>
    <x v="0"/>
    <s v="F"/>
    <s v="G00-G99"/>
    <n v="1"/>
    <x v="3"/>
  </r>
  <r>
    <x v="1"/>
    <s v="25-44"/>
    <x v="0"/>
    <s v="F"/>
    <s v="I00-I99"/>
    <n v="7"/>
    <x v="8"/>
  </r>
  <r>
    <x v="1"/>
    <s v="25-44"/>
    <x v="0"/>
    <s v="F"/>
    <s v="J00-J99"/>
    <n v="1"/>
    <x v="4"/>
  </r>
  <r>
    <x v="1"/>
    <s v="25-44"/>
    <x v="0"/>
    <s v="F"/>
    <s v="K00-K93"/>
    <n v="1"/>
    <x v="9"/>
  </r>
  <r>
    <x v="1"/>
    <s v="25-44"/>
    <x v="0"/>
    <s v="F"/>
    <s v="Q00-Q99"/>
    <n v="1"/>
    <x v="5"/>
  </r>
  <r>
    <x v="1"/>
    <s v="25-44"/>
    <x v="0"/>
    <s v="F"/>
    <s v="R00-R99"/>
    <n v="3"/>
    <x v="5"/>
  </r>
  <r>
    <x v="1"/>
    <s v="25-44"/>
    <x v="0"/>
    <s v="F"/>
    <s v="V01-Y98"/>
    <n v="7"/>
    <x v="6"/>
  </r>
  <r>
    <x v="1"/>
    <s v="25-44"/>
    <x v="0"/>
    <s v="M"/>
    <s v="A00-B99"/>
    <n v="2"/>
    <x v="0"/>
  </r>
  <r>
    <x v="1"/>
    <s v="25-44"/>
    <x v="0"/>
    <s v="M"/>
    <s v="C00-D48"/>
    <n v="4"/>
    <x v="1"/>
  </r>
  <r>
    <x v="1"/>
    <s v="25-44"/>
    <x v="0"/>
    <s v="M"/>
    <s v="E00-E90"/>
    <n v="2"/>
    <x v="2"/>
  </r>
  <r>
    <x v="1"/>
    <s v="25-44"/>
    <x v="0"/>
    <s v="M"/>
    <s v="F00-F99"/>
    <n v="3"/>
    <x v="10"/>
  </r>
  <r>
    <x v="1"/>
    <s v="25-44"/>
    <x v="0"/>
    <s v="M"/>
    <s v="G00-G99"/>
    <n v="2"/>
    <x v="3"/>
  </r>
  <r>
    <x v="1"/>
    <s v="25-44"/>
    <x v="0"/>
    <s v="M"/>
    <s v="I00-I99"/>
    <n v="5"/>
    <x v="8"/>
  </r>
  <r>
    <x v="1"/>
    <s v="25-44"/>
    <x v="0"/>
    <s v="M"/>
    <s v="J00-J99"/>
    <n v="2"/>
    <x v="4"/>
  </r>
  <r>
    <x v="1"/>
    <s v="25-44"/>
    <x v="0"/>
    <s v="M"/>
    <s v="K00-K93"/>
    <n v="1"/>
    <x v="9"/>
  </r>
  <r>
    <x v="1"/>
    <s v="25-44"/>
    <x v="0"/>
    <s v="M"/>
    <s v="R00-R99"/>
    <n v="5"/>
    <x v="5"/>
  </r>
  <r>
    <x v="1"/>
    <s v="25-44"/>
    <x v="0"/>
    <s v="M"/>
    <s v="V01-Y98"/>
    <n v="27"/>
    <x v="6"/>
  </r>
  <r>
    <x v="1"/>
    <s v="45-64"/>
    <x v="0"/>
    <s v="F"/>
    <s v="A00-B99"/>
    <n v="4"/>
    <x v="0"/>
  </r>
  <r>
    <x v="1"/>
    <s v="45-64"/>
    <x v="0"/>
    <s v="F"/>
    <s v="C00-D48"/>
    <n v="79"/>
    <x v="1"/>
  </r>
  <r>
    <x v="1"/>
    <s v="45-64"/>
    <x v="0"/>
    <s v="F"/>
    <s v="D50-D89"/>
    <n v="1"/>
    <x v="5"/>
  </r>
  <r>
    <x v="1"/>
    <s v="45-64"/>
    <x v="0"/>
    <s v="F"/>
    <s v="E00-E90"/>
    <n v="2"/>
    <x v="2"/>
  </r>
  <r>
    <x v="1"/>
    <s v="45-64"/>
    <x v="0"/>
    <s v="F"/>
    <s v="F00-F99"/>
    <n v="3"/>
    <x v="10"/>
  </r>
  <r>
    <x v="1"/>
    <s v="45-64"/>
    <x v="0"/>
    <s v="F"/>
    <s v="G00-G99"/>
    <n v="4"/>
    <x v="3"/>
  </r>
  <r>
    <x v="1"/>
    <s v="45-64"/>
    <x v="0"/>
    <s v="F"/>
    <s v="I00-I99"/>
    <n v="31"/>
    <x v="8"/>
  </r>
  <r>
    <x v="1"/>
    <s v="45-64"/>
    <x v="0"/>
    <s v="F"/>
    <s v="J00-J99"/>
    <n v="8"/>
    <x v="4"/>
  </r>
  <r>
    <x v="1"/>
    <s v="45-64"/>
    <x v="0"/>
    <s v="F"/>
    <s v="K00-K93"/>
    <n v="16"/>
    <x v="9"/>
  </r>
  <r>
    <x v="1"/>
    <s v="45-64"/>
    <x v="0"/>
    <s v="F"/>
    <s v="L00-L99"/>
    <n v="1"/>
    <x v="5"/>
  </r>
  <r>
    <x v="1"/>
    <s v="45-64"/>
    <x v="0"/>
    <s v="F"/>
    <s v="N00-N99"/>
    <n v="2"/>
    <x v="11"/>
  </r>
  <r>
    <x v="1"/>
    <s v="45-64"/>
    <x v="0"/>
    <s v="F"/>
    <s v="R00-R99"/>
    <n v="15"/>
    <x v="5"/>
  </r>
  <r>
    <x v="1"/>
    <s v="45-64"/>
    <x v="0"/>
    <s v="F"/>
    <s v="V01-Y98"/>
    <n v="17"/>
    <x v="6"/>
  </r>
  <r>
    <x v="1"/>
    <s v="45-64"/>
    <x v="0"/>
    <s v="M"/>
    <s v="A00-B99"/>
    <n v="12"/>
    <x v="0"/>
  </r>
  <r>
    <x v="1"/>
    <s v="45-64"/>
    <x v="0"/>
    <s v="M"/>
    <s v="C00-D48"/>
    <n v="126"/>
    <x v="1"/>
  </r>
  <r>
    <x v="1"/>
    <s v="45-64"/>
    <x v="0"/>
    <s v="M"/>
    <s v="E00-E90"/>
    <n v="9"/>
    <x v="2"/>
  </r>
  <r>
    <x v="1"/>
    <s v="45-64"/>
    <x v="0"/>
    <s v="M"/>
    <s v="F00-F99"/>
    <n v="7"/>
    <x v="10"/>
  </r>
  <r>
    <x v="1"/>
    <s v="45-64"/>
    <x v="0"/>
    <s v="M"/>
    <s v="G00-G99"/>
    <n v="8"/>
    <x v="3"/>
  </r>
  <r>
    <x v="1"/>
    <s v="45-64"/>
    <x v="0"/>
    <s v="M"/>
    <s v="I00-I99"/>
    <n v="75"/>
    <x v="8"/>
  </r>
  <r>
    <x v="1"/>
    <s v="45-64"/>
    <x v="0"/>
    <s v="M"/>
    <s v="J00-J99"/>
    <n v="29"/>
    <x v="4"/>
  </r>
  <r>
    <x v="1"/>
    <s v="45-64"/>
    <x v="0"/>
    <s v="M"/>
    <s v="K00-K93"/>
    <n v="33"/>
    <x v="9"/>
  </r>
  <r>
    <x v="1"/>
    <s v="45-64"/>
    <x v="0"/>
    <s v="M"/>
    <s v="N00-N99"/>
    <n v="4"/>
    <x v="11"/>
  </r>
  <r>
    <x v="1"/>
    <s v="45-64"/>
    <x v="0"/>
    <s v="M"/>
    <s v="Q00-Q99"/>
    <n v="1"/>
    <x v="5"/>
  </r>
  <r>
    <x v="1"/>
    <s v="45-64"/>
    <x v="0"/>
    <s v="M"/>
    <s v="R00-R99"/>
    <n v="18"/>
    <x v="5"/>
  </r>
  <r>
    <x v="1"/>
    <s v="45-64"/>
    <x v="0"/>
    <s v="M"/>
    <s v="V01-Y98"/>
    <n v="29"/>
    <x v="6"/>
  </r>
  <r>
    <x v="1"/>
    <s v="65-74"/>
    <x v="1"/>
    <s v="F"/>
    <s v="A00-B99"/>
    <n v="7"/>
    <x v="0"/>
  </r>
  <r>
    <x v="1"/>
    <s v="65-74"/>
    <x v="1"/>
    <s v="F"/>
    <s v="C00-D48"/>
    <n v="76"/>
    <x v="1"/>
  </r>
  <r>
    <x v="1"/>
    <s v="65-74"/>
    <x v="1"/>
    <s v="F"/>
    <s v="E00-E90"/>
    <n v="6"/>
    <x v="2"/>
  </r>
  <r>
    <x v="1"/>
    <s v="65-74"/>
    <x v="1"/>
    <s v="F"/>
    <s v="F00-F99"/>
    <n v="1"/>
    <x v="10"/>
  </r>
  <r>
    <x v="1"/>
    <s v="65-74"/>
    <x v="1"/>
    <s v="F"/>
    <s v="G00-G99"/>
    <n v="6"/>
    <x v="3"/>
  </r>
  <r>
    <x v="1"/>
    <s v="65-74"/>
    <x v="1"/>
    <s v="F"/>
    <s v="I00-I99"/>
    <n v="54"/>
    <x v="8"/>
  </r>
  <r>
    <x v="1"/>
    <s v="65-74"/>
    <x v="1"/>
    <s v="F"/>
    <s v="J00-J99"/>
    <n v="11"/>
    <x v="4"/>
  </r>
  <r>
    <x v="1"/>
    <s v="65-74"/>
    <x v="1"/>
    <s v="F"/>
    <s v="K00-K93"/>
    <n v="6"/>
    <x v="9"/>
  </r>
  <r>
    <x v="1"/>
    <s v="65-74"/>
    <x v="1"/>
    <s v="F"/>
    <s v="L00-L99"/>
    <n v="1"/>
    <x v="5"/>
  </r>
  <r>
    <x v="1"/>
    <s v="65-74"/>
    <x v="1"/>
    <s v="F"/>
    <s v="M00-M99"/>
    <n v="1"/>
    <x v="5"/>
  </r>
  <r>
    <x v="1"/>
    <s v="65-74"/>
    <x v="1"/>
    <s v="F"/>
    <s v="N00-N99"/>
    <n v="3"/>
    <x v="11"/>
  </r>
  <r>
    <x v="1"/>
    <s v="65-74"/>
    <x v="1"/>
    <s v="F"/>
    <s v="R00-R99"/>
    <n v="10"/>
    <x v="5"/>
  </r>
  <r>
    <x v="1"/>
    <s v="65-74"/>
    <x v="1"/>
    <s v="F"/>
    <s v="V01-Y98"/>
    <n v="8"/>
    <x v="6"/>
  </r>
  <r>
    <x v="1"/>
    <s v="65-74"/>
    <x v="1"/>
    <s v="M"/>
    <s v="A00-B99"/>
    <n v="7"/>
    <x v="0"/>
  </r>
  <r>
    <x v="1"/>
    <s v="65-74"/>
    <x v="1"/>
    <s v="M"/>
    <s v="C00-D48"/>
    <n v="109"/>
    <x v="1"/>
  </r>
  <r>
    <x v="1"/>
    <s v="65-74"/>
    <x v="1"/>
    <s v="M"/>
    <s v="D50-D89"/>
    <n v="1"/>
    <x v="5"/>
  </r>
  <r>
    <x v="1"/>
    <s v="65-74"/>
    <x v="1"/>
    <s v="M"/>
    <s v="E00-E90"/>
    <n v="10"/>
    <x v="2"/>
  </r>
  <r>
    <x v="1"/>
    <s v="65-74"/>
    <x v="1"/>
    <s v="M"/>
    <s v="F00-F99"/>
    <n v="4"/>
    <x v="10"/>
  </r>
  <r>
    <x v="1"/>
    <s v="65-74"/>
    <x v="1"/>
    <s v="M"/>
    <s v="G00-G99"/>
    <n v="10"/>
    <x v="3"/>
  </r>
  <r>
    <x v="1"/>
    <s v="65-74"/>
    <x v="1"/>
    <s v="M"/>
    <s v="I00-I99"/>
    <n v="62"/>
    <x v="8"/>
  </r>
  <r>
    <x v="1"/>
    <s v="65-74"/>
    <x v="1"/>
    <s v="M"/>
    <s v="J00-J99"/>
    <n v="32"/>
    <x v="4"/>
  </r>
  <r>
    <x v="1"/>
    <s v="65-74"/>
    <x v="1"/>
    <s v="M"/>
    <s v="K00-K93"/>
    <n v="8"/>
    <x v="9"/>
  </r>
  <r>
    <x v="1"/>
    <s v="65-74"/>
    <x v="1"/>
    <s v="M"/>
    <s v="M00-M99"/>
    <n v="1"/>
    <x v="5"/>
  </r>
  <r>
    <x v="1"/>
    <s v="65-74"/>
    <x v="1"/>
    <s v="M"/>
    <s v="N00-N99"/>
    <n v="1"/>
    <x v="11"/>
  </r>
  <r>
    <x v="1"/>
    <s v="65-74"/>
    <x v="1"/>
    <s v="M"/>
    <s v="R00-R99"/>
    <n v="11"/>
    <x v="5"/>
  </r>
  <r>
    <x v="1"/>
    <s v="65-74"/>
    <x v="1"/>
    <s v="M"/>
    <s v="V01-Y98"/>
    <n v="13"/>
    <x v="6"/>
  </r>
  <r>
    <x v="1"/>
    <s v="75-84"/>
    <x v="1"/>
    <s v="F"/>
    <s v="A00-B99"/>
    <n v="12"/>
    <x v="0"/>
  </r>
  <r>
    <x v="1"/>
    <s v="75-84"/>
    <x v="1"/>
    <s v="F"/>
    <s v="C00-D48"/>
    <n v="122"/>
    <x v="1"/>
  </r>
  <r>
    <x v="1"/>
    <s v="75-84"/>
    <x v="1"/>
    <s v="F"/>
    <s v="D50-D89"/>
    <n v="2"/>
    <x v="5"/>
  </r>
  <r>
    <x v="1"/>
    <s v="75-84"/>
    <x v="1"/>
    <s v="F"/>
    <s v="E00-E90"/>
    <n v="28"/>
    <x v="2"/>
  </r>
  <r>
    <x v="1"/>
    <s v="75-84"/>
    <x v="1"/>
    <s v="F"/>
    <s v="F00-F99"/>
    <n v="8"/>
    <x v="10"/>
  </r>
  <r>
    <x v="1"/>
    <s v="75-84"/>
    <x v="1"/>
    <s v="F"/>
    <s v="G00-G99"/>
    <n v="35"/>
    <x v="3"/>
  </r>
  <r>
    <x v="1"/>
    <s v="75-84"/>
    <x v="1"/>
    <s v="F"/>
    <s v="I00-I99"/>
    <n v="156"/>
    <x v="8"/>
  </r>
  <r>
    <x v="1"/>
    <s v="75-84"/>
    <x v="1"/>
    <s v="F"/>
    <s v="J00-J99"/>
    <n v="38"/>
    <x v="4"/>
  </r>
  <r>
    <x v="1"/>
    <s v="75-84"/>
    <x v="1"/>
    <s v="F"/>
    <s v="K00-K93"/>
    <n v="17"/>
    <x v="9"/>
  </r>
  <r>
    <x v="1"/>
    <s v="75-84"/>
    <x v="1"/>
    <s v="F"/>
    <s v="L00-L99"/>
    <n v="2"/>
    <x v="5"/>
  </r>
  <r>
    <x v="1"/>
    <s v="75-84"/>
    <x v="1"/>
    <s v="F"/>
    <s v="M00-M99"/>
    <n v="4"/>
    <x v="5"/>
  </r>
  <r>
    <x v="1"/>
    <s v="75-84"/>
    <x v="1"/>
    <s v="F"/>
    <s v="N00-N99"/>
    <n v="11"/>
    <x v="11"/>
  </r>
  <r>
    <x v="1"/>
    <s v="75-84"/>
    <x v="1"/>
    <s v="F"/>
    <s v="R00-R99"/>
    <n v="30"/>
    <x v="5"/>
  </r>
  <r>
    <x v="1"/>
    <s v="75-84"/>
    <x v="1"/>
    <s v="F"/>
    <s v="V01-Y98"/>
    <n v="17"/>
    <x v="6"/>
  </r>
  <r>
    <x v="1"/>
    <s v="75-84"/>
    <x v="1"/>
    <s v="M"/>
    <s v="A00-B99"/>
    <n v="11"/>
    <x v="0"/>
  </r>
  <r>
    <x v="1"/>
    <s v="75-84"/>
    <x v="1"/>
    <s v="M"/>
    <s v="C00-D48"/>
    <n v="131"/>
    <x v="1"/>
  </r>
  <r>
    <x v="1"/>
    <s v="75-84"/>
    <x v="1"/>
    <s v="M"/>
    <s v="D50-D89"/>
    <n v="2"/>
    <x v="5"/>
  </r>
  <r>
    <x v="1"/>
    <s v="75-84"/>
    <x v="1"/>
    <s v="M"/>
    <s v="E00-E90"/>
    <n v="9"/>
    <x v="2"/>
  </r>
  <r>
    <x v="1"/>
    <s v="75-84"/>
    <x v="1"/>
    <s v="M"/>
    <s v="F00-F99"/>
    <n v="10"/>
    <x v="10"/>
  </r>
  <r>
    <x v="1"/>
    <s v="75-84"/>
    <x v="1"/>
    <s v="M"/>
    <s v="G00-G99"/>
    <n v="21"/>
    <x v="3"/>
  </r>
  <r>
    <x v="1"/>
    <s v="75-84"/>
    <x v="1"/>
    <s v="M"/>
    <s v="I00-I99"/>
    <n v="163"/>
    <x v="8"/>
  </r>
  <r>
    <x v="1"/>
    <s v="75-84"/>
    <x v="1"/>
    <s v="M"/>
    <s v="J00-J99"/>
    <n v="65"/>
    <x v="4"/>
  </r>
  <r>
    <x v="1"/>
    <s v="75-84"/>
    <x v="1"/>
    <s v="M"/>
    <s v="K00-K93"/>
    <n v="19"/>
    <x v="9"/>
  </r>
  <r>
    <x v="1"/>
    <s v="75-84"/>
    <x v="1"/>
    <s v="M"/>
    <s v="N00-N99"/>
    <n v="15"/>
    <x v="11"/>
  </r>
  <r>
    <x v="1"/>
    <s v="75-84"/>
    <x v="1"/>
    <s v="M"/>
    <s v="R00-R99"/>
    <n v="15"/>
    <x v="5"/>
  </r>
  <r>
    <x v="1"/>
    <s v="75-84"/>
    <x v="1"/>
    <s v="M"/>
    <s v="V01-Y98"/>
    <n v="15"/>
    <x v="6"/>
  </r>
  <r>
    <x v="1"/>
    <s v="85+"/>
    <x v="1"/>
    <s v="F"/>
    <s v="A00-B99"/>
    <n v="19"/>
    <x v="0"/>
  </r>
  <r>
    <x v="1"/>
    <s v="85+"/>
    <x v="1"/>
    <s v="F"/>
    <s v="C00-D48"/>
    <n v="82"/>
    <x v="1"/>
  </r>
  <r>
    <x v="1"/>
    <s v="85+"/>
    <x v="1"/>
    <s v="F"/>
    <s v="D50-D89"/>
    <n v="6"/>
    <x v="5"/>
  </r>
  <r>
    <x v="1"/>
    <s v="85+"/>
    <x v="1"/>
    <s v="F"/>
    <s v="E00-E90"/>
    <n v="22"/>
    <x v="2"/>
  </r>
  <r>
    <x v="1"/>
    <s v="85+"/>
    <x v="1"/>
    <s v="F"/>
    <s v="F00-F99"/>
    <n v="26"/>
    <x v="10"/>
  </r>
  <r>
    <x v="1"/>
    <s v="85+"/>
    <x v="1"/>
    <s v="F"/>
    <s v="G00-G99"/>
    <n v="60"/>
    <x v="3"/>
  </r>
  <r>
    <x v="1"/>
    <s v="85+"/>
    <x v="1"/>
    <s v="F"/>
    <s v="I00-I99"/>
    <n v="268"/>
    <x v="8"/>
  </r>
  <r>
    <x v="1"/>
    <s v="85+"/>
    <x v="1"/>
    <s v="F"/>
    <s v="J00-J99"/>
    <n v="56"/>
    <x v="4"/>
  </r>
  <r>
    <x v="1"/>
    <s v="85+"/>
    <x v="1"/>
    <s v="F"/>
    <s v="K00-K93"/>
    <n v="27"/>
    <x v="9"/>
  </r>
  <r>
    <x v="1"/>
    <s v="85+"/>
    <x v="1"/>
    <s v="F"/>
    <s v="L00-L99"/>
    <n v="2"/>
    <x v="5"/>
  </r>
  <r>
    <x v="1"/>
    <s v="85+"/>
    <x v="1"/>
    <s v="F"/>
    <s v="M00-M99"/>
    <n v="5"/>
    <x v="5"/>
  </r>
  <r>
    <x v="1"/>
    <s v="85+"/>
    <x v="1"/>
    <s v="F"/>
    <s v="N00-N99"/>
    <n v="16"/>
    <x v="11"/>
  </r>
  <r>
    <x v="1"/>
    <s v="85+"/>
    <x v="1"/>
    <s v="F"/>
    <s v="R00-R99"/>
    <n v="55"/>
    <x v="5"/>
  </r>
  <r>
    <x v="1"/>
    <s v="85+"/>
    <x v="1"/>
    <s v="F"/>
    <s v="V01-Y98"/>
    <n v="37"/>
    <x v="6"/>
  </r>
  <r>
    <x v="1"/>
    <s v="85+"/>
    <x v="1"/>
    <s v="M"/>
    <s v="A00-B99"/>
    <n v="9"/>
    <x v="0"/>
  </r>
  <r>
    <x v="1"/>
    <s v="85+"/>
    <x v="1"/>
    <s v="M"/>
    <s v="C00-D48"/>
    <n v="68"/>
    <x v="1"/>
  </r>
  <r>
    <x v="1"/>
    <s v="85+"/>
    <x v="1"/>
    <s v="M"/>
    <s v="D50-D89"/>
    <n v="2"/>
    <x v="5"/>
  </r>
  <r>
    <x v="1"/>
    <s v="85+"/>
    <x v="1"/>
    <s v="M"/>
    <s v="E00-E90"/>
    <n v="9"/>
    <x v="2"/>
  </r>
  <r>
    <x v="1"/>
    <s v="85+"/>
    <x v="1"/>
    <s v="M"/>
    <s v="F00-F99"/>
    <n v="5"/>
    <x v="10"/>
  </r>
  <r>
    <x v="1"/>
    <s v="85+"/>
    <x v="1"/>
    <s v="M"/>
    <s v="G00-G99"/>
    <n v="9"/>
    <x v="3"/>
  </r>
  <r>
    <x v="1"/>
    <s v="85+"/>
    <x v="1"/>
    <s v="M"/>
    <s v="I00-I99"/>
    <n v="102"/>
    <x v="8"/>
  </r>
  <r>
    <x v="1"/>
    <s v="85+"/>
    <x v="1"/>
    <s v="M"/>
    <s v="J00-J99"/>
    <n v="36"/>
    <x v="4"/>
  </r>
  <r>
    <x v="1"/>
    <s v="85+"/>
    <x v="1"/>
    <s v="M"/>
    <s v="K00-K93"/>
    <n v="11"/>
    <x v="9"/>
  </r>
  <r>
    <x v="1"/>
    <s v="85+"/>
    <x v="1"/>
    <s v="M"/>
    <s v="L00-L99"/>
    <n v="1"/>
    <x v="5"/>
  </r>
  <r>
    <x v="1"/>
    <s v="85+"/>
    <x v="1"/>
    <s v="M"/>
    <s v="M00-M99"/>
    <n v="3"/>
    <x v="5"/>
  </r>
  <r>
    <x v="1"/>
    <s v="85+"/>
    <x v="1"/>
    <s v="M"/>
    <s v="N00-N99"/>
    <n v="11"/>
    <x v="11"/>
  </r>
  <r>
    <x v="1"/>
    <s v="85+"/>
    <x v="1"/>
    <s v="M"/>
    <s v="R00-R99"/>
    <n v="12"/>
    <x v="5"/>
  </r>
  <r>
    <x v="1"/>
    <s v="85+"/>
    <x v="1"/>
    <s v="M"/>
    <s v="V01-Y98"/>
    <n v="16"/>
    <x v="6"/>
  </r>
  <r>
    <x v="2"/>
    <s v="0-24"/>
    <x v="0"/>
    <s v="F"/>
    <s v="A00-B99"/>
    <n v="1"/>
    <x v="0"/>
  </r>
  <r>
    <x v="2"/>
    <s v="0-24"/>
    <x v="0"/>
    <s v="F"/>
    <s v="C00-D48"/>
    <n v="2"/>
    <x v="1"/>
  </r>
  <r>
    <x v="2"/>
    <s v="0-24"/>
    <x v="0"/>
    <s v="F"/>
    <s v="I00-I99"/>
    <n v="2"/>
    <x v="8"/>
  </r>
  <r>
    <x v="2"/>
    <s v="0-24"/>
    <x v="0"/>
    <s v="F"/>
    <s v="J00-J99"/>
    <n v="1"/>
    <x v="4"/>
  </r>
  <r>
    <x v="2"/>
    <s v="0-24"/>
    <x v="0"/>
    <s v="F"/>
    <s v="P00-P96"/>
    <n v="4"/>
    <x v="5"/>
  </r>
  <r>
    <x v="2"/>
    <s v="0-24"/>
    <x v="0"/>
    <s v="F"/>
    <s v="Q00-Q99"/>
    <n v="1"/>
    <x v="5"/>
  </r>
  <r>
    <x v="2"/>
    <s v="0-24"/>
    <x v="0"/>
    <s v="F"/>
    <s v="V01-Y98"/>
    <n v="4"/>
    <x v="6"/>
  </r>
  <r>
    <x v="2"/>
    <s v="0-24"/>
    <x v="0"/>
    <s v="M"/>
    <s v="C00-D48"/>
    <n v="1"/>
    <x v="1"/>
  </r>
  <r>
    <x v="2"/>
    <s v="0-24"/>
    <x v="0"/>
    <s v="M"/>
    <s v="P00-P96"/>
    <n v="4"/>
    <x v="5"/>
  </r>
  <r>
    <x v="2"/>
    <s v="0-24"/>
    <x v="0"/>
    <s v="M"/>
    <s v="Q00-Q99"/>
    <n v="2"/>
    <x v="5"/>
  </r>
  <r>
    <x v="2"/>
    <s v="0-24"/>
    <x v="0"/>
    <s v="M"/>
    <s v="R00-R99"/>
    <n v="1"/>
    <x v="5"/>
  </r>
  <r>
    <x v="2"/>
    <s v="0-24"/>
    <x v="0"/>
    <s v="M"/>
    <s v="V01-Y98"/>
    <n v="15"/>
    <x v="6"/>
  </r>
  <r>
    <x v="2"/>
    <s v="25-44"/>
    <x v="0"/>
    <s v="F"/>
    <s v="A00-B99"/>
    <n v="1"/>
    <x v="0"/>
  </r>
  <r>
    <x v="2"/>
    <s v="25-44"/>
    <x v="0"/>
    <s v="F"/>
    <s v="C00-D48"/>
    <n v="7"/>
    <x v="1"/>
  </r>
  <r>
    <x v="2"/>
    <s v="25-44"/>
    <x v="0"/>
    <s v="F"/>
    <s v="F00-F99"/>
    <n v="1"/>
    <x v="10"/>
  </r>
  <r>
    <x v="2"/>
    <s v="25-44"/>
    <x v="0"/>
    <s v="F"/>
    <s v="G00-G99"/>
    <n v="1"/>
    <x v="3"/>
  </r>
  <r>
    <x v="2"/>
    <s v="25-44"/>
    <x v="0"/>
    <s v="F"/>
    <s v="I00-I99"/>
    <n v="3"/>
    <x v="8"/>
  </r>
  <r>
    <x v="2"/>
    <s v="25-44"/>
    <x v="0"/>
    <s v="F"/>
    <s v="K00-K93"/>
    <n v="3"/>
    <x v="9"/>
  </r>
  <r>
    <x v="2"/>
    <s v="25-44"/>
    <x v="0"/>
    <s v="F"/>
    <s v="O00-O99"/>
    <n v="1"/>
    <x v="5"/>
  </r>
  <r>
    <x v="2"/>
    <s v="25-44"/>
    <x v="0"/>
    <s v="F"/>
    <s v="R00-R99"/>
    <n v="2"/>
    <x v="5"/>
  </r>
  <r>
    <x v="2"/>
    <s v="25-44"/>
    <x v="0"/>
    <s v="F"/>
    <s v="V01-Y98"/>
    <n v="12"/>
    <x v="6"/>
  </r>
  <r>
    <x v="2"/>
    <s v="25-44"/>
    <x v="0"/>
    <s v="M"/>
    <s v="C00-D48"/>
    <n v="7"/>
    <x v="1"/>
  </r>
  <r>
    <x v="2"/>
    <s v="25-44"/>
    <x v="0"/>
    <s v="M"/>
    <s v="F00-F99"/>
    <n v="3"/>
    <x v="10"/>
  </r>
  <r>
    <x v="2"/>
    <s v="25-44"/>
    <x v="0"/>
    <s v="M"/>
    <s v="G00-G99"/>
    <n v="1"/>
    <x v="3"/>
  </r>
  <r>
    <x v="2"/>
    <s v="25-44"/>
    <x v="0"/>
    <s v="M"/>
    <s v="I00-I99"/>
    <n v="9"/>
    <x v="8"/>
  </r>
  <r>
    <x v="2"/>
    <s v="25-44"/>
    <x v="0"/>
    <s v="M"/>
    <s v="K00-K93"/>
    <n v="9"/>
    <x v="9"/>
  </r>
  <r>
    <x v="2"/>
    <s v="25-44"/>
    <x v="0"/>
    <s v="M"/>
    <s v="R00-R99"/>
    <n v="3"/>
    <x v="5"/>
  </r>
  <r>
    <x v="2"/>
    <s v="25-44"/>
    <x v="0"/>
    <s v="M"/>
    <s v="V01-Y98"/>
    <n v="24"/>
    <x v="6"/>
  </r>
  <r>
    <x v="2"/>
    <s v="45-64"/>
    <x v="0"/>
    <s v="F"/>
    <s v="A00-B99"/>
    <n v="2"/>
    <x v="0"/>
  </r>
  <r>
    <x v="2"/>
    <s v="45-64"/>
    <x v="0"/>
    <s v="F"/>
    <s v="C00-D48"/>
    <n v="81"/>
    <x v="1"/>
  </r>
  <r>
    <x v="2"/>
    <s v="45-64"/>
    <x v="0"/>
    <s v="F"/>
    <s v="E00-E90"/>
    <n v="2"/>
    <x v="2"/>
  </r>
  <r>
    <x v="2"/>
    <s v="45-64"/>
    <x v="0"/>
    <s v="F"/>
    <s v="F00-F99"/>
    <n v="8"/>
    <x v="10"/>
  </r>
  <r>
    <x v="2"/>
    <s v="45-64"/>
    <x v="0"/>
    <s v="F"/>
    <s v="G00-G99"/>
    <n v="2"/>
    <x v="3"/>
  </r>
  <r>
    <x v="2"/>
    <s v="45-64"/>
    <x v="0"/>
    <s v="F"/>
    <s v="I00-I99"/>
    <n v="31"/>
    <x v="8"/>
  </r>
  <r>
    <x v="2"/>
    <s v="45-64"/>
    <x v="0"/>
    <s v="F"/>
    <s v="J00-J99"/>
    <n v="13"/>
    <x v="4"/>
  </r>
  <r>
    <x v="2"/>
    <s v="45-64"/>
    <x v="0"/>
    <s v="F"/>
    <s v="K00-K93"/>
    <n v="9"/>
    <x v="9"/>
  </r>
  <r>
    <x v="2"/>
    <s v="45-64"/>
    <x v="0"/>
    <s v="F"/>
    <s v="M00-M99"/>
    <n v="1"/>
    <x v="5"/>
  </r>
  <r>
    <x v="2"/>
    <s v="45-64"/>
    <x v="0"/>
    <s v="F"/>
    <s v="N00-N99"/>
    <n v="3"/>
    <x v="11"/>
  </r>
  <r>
    <x v="2"/>
    <s v="45-64"/>
    <x v="0"/>
    <s v="F"/>
    <s v="Q00-Q99"/>
    <n v="2"/>
    <x v="5"/>
  </r>
  <r>
    <x v="2"/>
    <s v="45-64"/>
    <x v="0"/>
    <s v="F"/>
    <s v="R00-R99"/>
    <n v="8"/>
    <x v="5"/>
  </r>
  <r>
    <x v="2"/>
    <s v="45-64"/>
    <x v="0"/>
    <s v="F"/>
    <s v="V01-Y98"/>
    <n v="15"/>
    <x v="6"/>
  </r>
  <r>
    <x v="2"/>
    <s v="45-64"/>
    <x v="0"/>
    <s v="M"/>
    <s v="A00-B99"/>
    <n v="7"/>
    <x v="0"/>
  </r>
  <r>
    <x v="2"/>
    <s v="45-64"/>
    <x v="0"/>
    <s v="M"/>
    <s v="C00-D48"/>
    <n v="134"/>
    <x v="1"/>
  </r>
  <r>
    <x v="2"/>
    <s v="45-64"/>
    <x v="0"/>
    <s v="M"/>
    <s v="D50-D89"/>
    <n v="2"/>
    <x v="5"/>
  </r>
  <r>
    <x v="2"/>
    <s v="45-64"/>
    <x v="0"/>
    <s v="M"/>
    <s v="E00-E90"/>
    <n v="10"/>
    <x v="2"/>
  </r>
  <r>
    <x v="2"/>
    <s v="45-64"/>
    <x v="0"/>
    <s v="M"/>
    <s v="F00-F99"/>
    <n v="17"/>
    <x v="10"/>
  </r>
  <r>
    <x v="2"/>
    <s v="45-64"/>
    <x v="0"/>
    <s v="M"/>
    <s v="G00-G99"/>
    <n v="7"/>
    <x v="3"/>
  </r>
  <r>
    <x v="2"/>
    <s v="45-64"/>
    <x v="0"/>
    <s v="M"/>
    <s v="I00-I99"/>
    <n v="74"/>
    <x v="8"/>
  </r>
  <r>
    <x v="2"/>
    <s v="45-64"/>
    <x v="0"/>
    <s v="M"/>
    <s v="J00-J99"/>
    <n v="24"/>
    <x v="4"/>
  </r>
  <r>
    <x v="2"/>
    <s v="45-64"/>
    <x v="0"/>
    <s v="M"/>
    <s v="K00-K93"/>
    <n v="27"/>
    <x v="9"/>
  </r>
  <r>
    <x v="2"/>
    <s v="45-64"/>
    <x v="0"/>
    <s v="M"/>
    <s v="N00-N99"/>
    <n v="1"/>
    <x v="11"/>
  </r>
  <r>
    <x v="2"/>
    <s v="45-64"/>
    <x v="0"/>
    <s v="M"/>
    <s v="R00-R99"/>
    <n v="18"/>
    <x v="5"/>
  </r>
  <r>
    <x v="2"/>
    <s v="45-64"/>
    <x v="0"/>
    <s v="M"/>
    <s v="V01-Y98"/>
    <n v="39"/>
    <x v="6"/>
  </r>
  <r>
    <x v="2"/>
    <s v="65-74"/>
    <x v="1"/>
    <s v="F"/>
    <s v="A00-B99"/>
    <n v="2"/>
    <x v="0"/>
  </r>
  <r>
    <x v="2"/>
    <s v="65-74"/>
    <x v="1"/>
    <s v="F"/>
    <s v="C00-D48"/>
    <n v="72"/>
    <x v="1"/>
  </r>
  <r>
    <x v="2"/>
    <s v="65-74"/>
    <x v="1"/>
    <s v="F"/>
    <s v="D50-D89"/>
    <n v="2"/>
    <x v="5"/>
  </r>
  <r>
    <x v="2"/>
    <s v="65-74"/>
    <x v="1"/>
    <s v="F"/>
    <s v="E00-E90"/>
    <n v="6"/>
    <x v="2"/>
  </r>
  <r>
    <x v="2"/>
    <s v="65-74"/>
    <x v="1"/>
    <s v="F"/>
    <s v="F00-F99"/>
    <n v="3"/>
    <x v="10"/>
  </r>
  <r>
    <x v="2"/>
    <s v="65-74"/>
    <x v="1"/>
    <s v="F"/>
    <s v="G00-G99"/>
    <n v="6"/>
    <x v="3"/>
  </r>
  <r>
    <x v="2"/>
    <s v="65-74"/>
    <x v="1"/>
    <s v="F"/>
    <s v="I00-I99"/>
    <n v="42"/>
    <x v="8"/>
  </r>
  <r>
    <x v="2"/>
    <s v="65-74"/>
    <x v="1"/>
    <s v="F"/>
    <s v="J00-J99"/>
    <n v="10"/>
    <x v="4"/>
  </r>
  <r>
    <x v="2"/>
    <s v="65-74"/>
    <x v="1"/>
    <s v="F"/>
    <s v="K00-K93"/>
    <n v="12"/>
    <x v="9"/>
  </r>
  <r>
    <x v="2"/>
    <s v="65-74"/>
    <x v="1"/>
    <s v="F"/>
    <s v="L00-L99"/>
    <n v="1"/>
    <x v="5"/>
  </r>
  <r>
    <x v="2"/>
    <s v="65-74"/>
    <x v="1"/>
    <s v="F"/>
    <s v="N00-N99"/>
    <n v="1"/>
    <x v="11"/>
  </r>
  <r>
    <x v="2"/>
    <s v="65-74"/>
    <x v="1"/>
    <s v="F"/>
    <s v="R00-R99"/>
    <n v="6"/>
    <x v="5"/>
  </r>
  <r>
    <x v="2"/>
    <s v="65-74"/>
    <x v="1"/>
    <s v="F"/>
    <s v="V01-Y98"/>
    <n v="6"/>
    <x v="6"/>
  </r>
  <r>
    <x v="2"/>
    <s v="65-74"/>
    <x v="1"/>
    <s v="M"/>
    <s v="A00-B99"/>
    <n v="8"/>
    <x v="0"/>
  </r>
  <r>
    <x v="2"/>
    <s v="65-74"/>
    <x v="1"/>
    <s v="M"/>
    <s v="C00-D48"/>
    <n v="119"/>
    <x v="1"/>
  </r>
  <r>
    <x v="2"/>
    <s v="65-74"/>
    <x v="1"/>
    <s v="M"/>
    <s v="D50-D89"/>
    <n v="1"/>
    <x v="5"/>
  </r>
  <r>
    <x v="2"/>
    <s v="65-74"/>
    <x v="1"/>
    <s v="M"/>
    <s v="E00-E90"/>
    <n v="5"/>
    <x v="2"/>
  </r>
  <r>
    <x v="2"/>
    <s v="65-74"/>
    <x v="1"/>
    <s v="M"/>
    <s v="F00-F99"/>
    <n v="7"/>
    <x v="10"/>
  </r>
  <r>
    <x v="2"/>
    <s v="65-74"/>
    <x v="1"/>
    <s v="M"/>
    <s v="G00-G99"/>
    <n v="6"/>
    <x v="3"/>
  </r>
  <r>
    <x v="2"/>
    <s v="65-74"/>
    <x v="1"/>
    <s v="M"/>
    <s v="I00-I99"/>
    <n v="68"/>
    <x v="8"/>
  </r>
  <r>
    <x v="2"/>
    <s v="65-74"/>
    <x v="1"/>
    <s v="M"/>
    <s v="J00-J99"/>
    <n v="26"/>
    <x v="4"/>
  </r>
  <r>
    <x v="2"/>
    <s v="65-74"/>
    <x v="1"/>
    <s v="M"/>
    <s v="K00-K93"/>
    <n v="13"/>
    <x v="9"/>
  </r>
  <r>
    <x v="2"/>
    <s v="65-74"/>
    <x v="1"/>
    <s v="M"/>
    <s v="L00-L99"/>
    <n v="1"/>
    <x v="5"/>
  </r>
  <r>
    <x v="2"/>
    <s v="65-74"/>
    <x v="1"/>
    <s v="M"/>
    <s v="M00-M99"/>
    <n v="2"/>
    <x v="5"/>
  </r>
  <r>
    <x v="2"/>
    <s v="65-74"/>
    <x v="1"/>
    <s v="M"/>
    <s v="N00-N99"/>
    <n v="3"/>
    <x v="11"/>
  </r>
  <r>
    <x v="2"/>
    <s v="65-74"/>
    <x v="1"/>
    <s v="M"/>
    <s v="R00-R99"/>
    <n v="14"/>
    <x v="5"/>
  </r>
  <r>
    <x v="2"/>
    <s v="65-74"/>
    <x v="1"/>
    <s v="M"/>
    <s v="V01-Y98"/>
    <n v="19"/>
    <x v="6"/>
  </r>
  <r>
    <x v="2"/>
    <s v="75-84"/>
    <x v="1"/>
    <s v="F"/>
    <s v="A00-B99"/>
    <n v="8"/>
    <x v="0"/>
  </r>
  <r>
    <x v="2"/>
    <s v="75-84"/>
    <x v="1"/>
    <s v="F"/>
    <s v="C00-D48"/>
    <n v="111"/>
    <x v="1"/>
  </r>
  <r>
    <x v="2"/>
    <s v="75-84"/>
    <x v="1"/>
    <s v="F"/>
    <s v="D50-D89"/>
    <n v="1"/>
    <x v="5"/>
  </r>
  <r>
    <x v="2"/>
    <s v="75-84"/>
    <x v="1"/>
    <s v="F"/>
    <s v="E00-E90"/>
    <n v="21"/>
    <x v="2"/>
  </r>
  <r>
    <x v="2"/>
    <s v="75-84"/>
    <x v="1"/>
    <s v="F"/>
    <s v="F00-F99"/>
    <n v="11"/>
    <x v="10"/>
  </r>
  <r>
    <x v="2"/>
    <s v="75-84"/>
    <x v="1"/>
    <s v="F"/>
    <s v="G00-G99"/>
    <n v="31"/>
    <x v="3"/>
  </r>
  <r>
    <x v="2"/>
    <s v="75-84"/>
    <x v="1"/>
    <s v="F"/>
    <s v="I00-I99"/>
    <n v="129"/>
    <x v="8"/>
  </r>
  <r>
    <x v="2"/>
    <s v="75-84"/>
    <x v="1"/>
    <s v="F"/>
    <s v="J00-J99"/>
    <n v="34"/>
    <x v="4"/>
  </r>
  <r>
    <x v="2"/>
    <s v="75-84"/>
    <x v="1"/>
    <s v="F"/>
    <s v="K00-K93"/>
    <n v="19"/>
    <x v="9"/>
  </r>
  <r>
    <x v="2"/>
    <s v="75-84"/>
    <x v="1"/>
    <s v="F"/>
    <s v="M00-M99"/>
    <n v="3"/>
    <x v="5"/>
  </r>
  <r>
    <x v="2"/>
    <s v="75-84"/>
    <x v="1"/>
    <s v="F"/>
    <s v="N00-N99"/>
    <n v="12"/>
    <x v="11"/>
  </r>
  <r>
    <x v="2"/>
    <s v="75-84"/>
    <x v="1"/>
    <s v="F"/>
    <s v="R00-R99"/>
    <n v="21"/>
    <x v="5"/>
  </r>
  <r>
    <x v="2"/>
    <s v="75-84"/>
    <x v="1"/>
    <s v="F"/>
    <s v="V01-Y98"/>
    <n v="23"/>
    <x v="6"/>
  </r>
  <r>
    <x v="2"/>
    <s v="75-84"/>
    <x v="1"/>
    <s v="M"/>
    <s v="A00-B99"/>
    <n v="11"/>
    <x v="0"/>
  </r>
  <r>
    <x v="2"/>
    <s v="75-84"/>
    <x v="1"/>
    <s v="M"/>
    <s v="C00-D48"/>
    <n v="133"/>
    <x v="1"/>
  </r>
  <r>
    <x v="2"/>
    <s v="75-84"/>
    <x v="1"/>
    <s v="M"/>
    <s v="E00-E90"/>
    <n v="20"/>
    <x v="2"/>
  </r>
  <r>
    <x v="2"/>
    <s v="75-84"/>
    <x v="1"/>
    <s v="M"/>
    <s v="F00-F99"/>
    <n v="14"/>
    <x v="10"/>
  </r>
  <r>
    <x v="2"/>
    <s v="75-84"/>
    <x v="1"/>
    <s v="M"/>
    <s v="G00-G99"/>
    <n v="31"/>
    <x v="3"/>
  </r>
  <r>
    <x v="2"/>
    <s v="75-84"/>
    <x v="1"/>
    <s v="M"/>
    <s v="I00-I99"/>
    <n v="121"/>
    <x v="8"/>
  </r>
  <r>
    <x v="2"/>
    <s v="75-84"/>
    <x v="1"/>
    <s v="M"/>
    <s v="J00-J99"/>
    <n v="54"/>
    <x v="4"/>
  </r>
  <r>
    <x v="2"/>
    <s v="75-84"/>
    <x v="1"/>
    <s v="M"/>
    <s v="K00-K93"/>
    <n v="18"/>
    <x v="9"/>
  </r>
  <r>
    <x v="2"/>
    <s v="75-84"/>
    <x v="1"/>
    <s v="M"/>
    <s v="L00-L99"/>
    <n v="1"/>
    <x v="5"/>
  </r>
  <r>
    <x v="2"/>
    <s v="75-84"/>
    <x v="1"/>
    <s v="M"/>
    <s v="M00-M99"/>
    <n v="1"/>
    <x v="5"/>
  </r>
  <r>
    <x v="2"/>
    <s v="75-84"/>
    <x v="1"/>
    <s v="M"/>
    <s v="N00-N99"/>
    <n v="10"/>
    <x v="11"/>
  </r>
  <r>
    <x v="2"/>
    <s v="75-84"/>
    <x v="1"/>
    <s v="M"/>
    <s v="R00-R99"/>
    <n v="17"/>
    <x v="5"/>
  </r>
  <r>
    <x v="2"/>
    <s v="75-84"/>
    <x v="1"/>
    <s v="M"/>
    <s v="V01-Y98"/>
    <n v="18"/>
    <x v="6"/>
  </r>
  <r>
    <x v="2"/>
    <s v="85+"/>
    <x v="1"/>
    <s v="F"/>
    <s v="A00-B99"/>
    <n v="24"/>
    <x v="0"/>
  </r>
  <r>
    <x v="2"/>
    <s v="85+"/>
    <x v="1"/>
    <s v="F"/>
    <s v="C00-D48"/>
    <n v="102"/>
    <x v="1"/>
  </r>
  <r>
    <x v="2"/>
    <s v="85+"/>
    <x v="1"/>
    <s v="F"/>
    <s v="D50-D89"/>
    <n v="3"/>
    <x v="5"/>
  </r>
  <r>
    <x v="2"/>
    <s v="85+"/>
    <x v="1"/>
    <s v="F"/>
    <s v="E00-E90"/>
    <n v="27"/>
    <x v="2"/>
  </r>
  <r>
    <x v="2"/>
    <s v="85+"/>
    <x v="1"/>
    <s v="F"/>
    <s v="F00-F99"/>
    <n v="35"/>
    <x v="10"/>
  </r>
  <r>
    <x v="2"/>
    <s v="85+"/>
    <x v="1"/>
    <s v="F"/>
    <s v="G00-G99"/>
    <n v="60"/>
    <x v="3"/>
  </r>
  <r>
    <x v="2"/>
    <s v="85+"/>
    <x v="1"/>
    <s v="F"/>
    <s v="I00-I99"/>
    <n v="266"/>
    <x v="8"/>
  </r>
  <r>
    <x v="2"/>
    <s v="85+"/>
    <x v="1"/>
    <s v="F"/>
    <s v="J00-J99"/>
    <n v="56"/>
    <x v="4"/>
  </r>
  <r>
    <x v="2"/>
    <s v="85+"/>
    <x v="1"/>
    <s v="F"/>
    <s v="K00-K93"/>
    <n v="33"/>
    <x v="9"/>
  </r>
  <r>
    <x v="2"/>
    <s v="85+"/>
    <x v="1"/>
    <s v="F"/>
    <s v="L00-L99"/>
    <n v="3"/>
    <x v="5"/>
  </r>
  <r>
    <x v="2"/>
    <s v="85+"/>
    <x v="1"/>
    <s v="F"/>
    <s v="M00-M99"/>
    <n v="3"/>
    <x v="5"/>
  </r>
  <r>
    <x v="2"/>
    <s v="85+"/>
    <x v="1"/>
    <s v="F"/>
    <s v="N00-N99"/>
    <n v="18"/>
    <x v="11"/>
  </r>
  <r>
    <x v="2"/>
    <s v="85+"/>
    <x v="1"/>
    <s v="F"/>
    <s v="R00-R99"/>
    <n v="38"/>
    <x v="5"/>
  </r>
  <r>
    <x v="2"/>
    <s v="85+"/>
    <x v="1"/>
    <s v="F"/>
    <s v="V01-Y98"/>
    <n v="31"/>
    <x v="6"/>
  </r>
  <r>
    <x v="2"/>
    <s v="85+"/>
    <x v="1"/>
    <s v="M"/>
    <s v="A00-B99"/>
    <n v="5"/>
    <x v="0"/>
  </r>
  <r>
    <x v="2"/>
    <s v="85+"/>
    <x v="1"/>
    <s v="M"/>
    <s v="C00-D48"/>
    <n v="63"/>
    <x v="1"/>
  </r>
  <r>
    <x v="2"/>
    <s v="85+"/>
    <x v="1"/>
    <s v="M"/>
    <s v="D50-D89"/>
    <n v="3"/>
    <x v="5"/>
  </r>
  <r>
    <x v="2"/>
    <s v="85+"/>
    <x v="1"/>
    <s v="M"/>
    <s v="E00-E90"/>
    <n v="14"/>
    <x v="2"/>
  </r>
  <r>
    <x v="2"/>
    <s v="85+"/>
    <x v="1"/>
    <s v="M"/>
    <s v="F00-F99"/>
    <n v="14"/>
    <x v="10"/>
  </r>
  <r>
    <x v="2"/>
    <s v="85+"/>
    <x v="1"/>
    <s v="M"/>
    <s v="G00-G99"/>
    <n v="17"/>
    <x v="3"/>
  </r>
  <r>
    <x v="2"/>
    <s v="85+"/>
    <x v="1"/>
    <s v="M"/>
    <s v="I00-I99"/>
    <n v="111"/>
    <x v="8"/>
  </r>
  <r>
    <x v="2"/>
    <s v="85+"/>
    <x v="1"/>
    <s v="M"/>
    <s v="J00-J99"/>
    <n v="40"/>
    <x v="4"/>
  </r>
  <r>
    <x v="2"/>
    <s v="85+"/>
    <x v="1"/>
    <s v="M"/>
    <s v="K00-K93"/>
    <n v="8"/>
    <x v="9"/>
  </r>
  <r>
    <x v="2"/>
    <s v="85+"/>
    <x v="1"/>
    <s v="M"/>
    <s v="L00-L99"/>
    <n v="1"/>
    <x v="5"/>
  </r>
  <r>
    <x v="2"/>
    <s v="85+"/>
    <x v="1"/>
    <s v="M"/>
    <s v="M00-M99"/>
    <n v="3"/>
    <x v="5"/>
  </r>
  <r>
    <x v="2"/>
    <s v="85+"/>
    <x v="1"/>
    <s v="M"/>
    <s v="N00-N99"/>
    <n v="10"/>
    <x v="11"/>
  </r>
  <r>
    <x v="2"/>
    <s v="85+"/>
    <x v="1"/>
    <s v="M"/>
    <s v="R00-R99"/>
    <n v="17"/>
    <x v="5"/>
  </r>
  <r>
    <x v="2"/>
    <s v="85+"/>
    <x v="1"/>
    <s v="M"/>
    <s v="V01-Y98"/>
    <n v="17"/>
    <x v="6"/>
  </r>
  <r>
    <x v="3"/>
    <s v="0-24"/>
    <x v="0"/>
    <s v="F"/>
    <s v="C00-D48"/>
    <n v="3"/>
    <x v="1"/>
  </r>
  <r>
    <x v="3"/>
    <s v="0-24"/>
    <x v="0"/>
    <s v="F"/>
    <s v="P00-P96"/>
    <n v="2"/>
    <x v="5"/>
  </r>
  <r>
    <x v="3"/>
    <s v="0-24"/>
    <x v="0"/>
    <s v="F"/>
    <s v="Q00-Q99"/>
    <n v="1"/>
    <x v="5"/>
  </r>
  <r>
    <x v="3"/>
    <s v="0-24"/>
    <x v="0"/>
    <s v="F"/>
    <s v="R00-R99"/>
    <n v="1"/>
    <x v="5"/>
  </r>
  <r>
    <x v="3"/>
    <s v="0-24"/>
    <x v="0"/>
    <s v="F"/>
    <s v="V01-Y98"/>
    <n v="3"/>
    <x v="6"/>
  </r>
  <r>
    <x v="3"/>
    <s v="0-24"/>
    <x v="0"/>
    <s v="M"/>
    <s v="A00-B99"/>
    <n v="1"/>
    <x v="0"/>
  </r>
  <r>
    <x v="3"/>
    <s v="0-24"/>
    <x v="0"/>
    <s v="M"/>
    <s v="C00-D48"/>
    <n v="1"/>
    <x v="1"/>
  </r>
  <r>
    <x v="3"/>
    <s v="0-24"/>
    <x v="0"/>
    <s v="M"/>
    <s v="G00-G99"/>
    <n v="1"/>
    <x v="3"/>
  </r>
  <r>
    <x v="3"/>
    <s v="0-24"/>
    <x v="0"/>
    <s v="M"/>
    <s v="N00-N99"/>
    <n v="1"/>
    <x v="11"/>
  </r>
  <r>
    <x v="3"/>
    <s v="0-24"/>
    <x v="0"/>
    <s v="M"/>
    <s v="P00-P96"/>
    <n v="5"/>
    <x v="5"/>
  </r>
  <r>
    <x v="3"/>
    <s v="0-24"/>
    <x v="0"/>
    <s v="M"/>
    <s v="Q00-Q99"/>
    <n v="4"/>
    <x v="5"/>
  </r>
  <r>
    <x v="3"/>
    <s v="0-24"/>
    <x v="0"/>
    <s v="M"/>
    <s v="R00-R99"/>
    <n v="2"/>
    <x v="5"/>
  </r>
  <r>
    <x v="3"/>
    <s v="0-24"/>
    <x v="0"/>
    <s v="M"/>
    <s v="V01-Y98"/>
    <n v="9"/>
    <x v="6"/>
  </r>
  <r>
    <x v="3"/>
    <s v="25-44"/>
    <x v="0"/>
    <s v="F"/>
    <s v="C00-D48"/>
    <n v="8"/>
    <x v="1"/>
  </r>
  <r>
    <x v="3"/>
    <s v="25-44"/>
    <x v="0"/>
    <s v="F"/>
    <s v="F00-F99"/>
    <n v="1"/>
    <x v="10"/>
  </r>
  <r>
    <x v="3"/>
    <s v="25-44"/>
    <x v="0"/>
    <s v="F"/>
    <s v="I00-I99"/>
    <n v="4"/>
    <x v="8"/>
  </r>
  <r>
    <x v="3"/>
    <s v="25-44"/>
    <x v="0"/>
    <s v="F"/>
    <s v="K00-K93"/>
    <n v="1"/>
    <x v="9"/>
  </r>
  <r>
    <x v="3"/>
    <s v="25-44"/>
    <x v="0"/>
    <s v="F"/>
    <s v="N00-N99"/>
    <n v="1"/>
    <x v="11"/>
  </r>
  <r>
    <x v="3"/>
    <s v="25-44"/>
    <x v="0"/>
    <s v="F"/>
    <s v="O00-O99"/>
    <n v="1"/>
    <x v="5"/>
  </r>
  <r>
    <x v="3"/>
    <s v="25-44"/>
    <x v="0"/>
    <s v="F"/>
    <s v="R00-R99"/>
    <n v="2"/>
    <x v="5"/>
  </r>
  <r>
    <x v="3"/>
    <s v="25-44"/>
    <x v="0"/>
    <s v="F"/>
    <s v="V01-Y98"/>
    <n v="3"/>
    <x v="6"/>
  </r>
  <r>
    <x v="3"/>
    <s v="25-44"/>
    <x v="0"/>
    <s v="M"/>
    <s v="A00-B99"/>
    <n v="1"/>
    <x v="0"/>
  </r>
  <r>
    <x v="3"/>
    <s v="25-44"/>
    <x v="0"/>
    <s v="M"/>
    <s v="C00-D48"/>
    <n v="9"/>
    <x v="1"/>
  </r>
  <r>
    <x v="3"/>
    <s v="25-44"/>
    <x v="0"/>
    <s v="M"/>
    <s v="E00-E90"/>
    <n v="1"/>
    <x v="2"/>
  </r>
  <r>
    <x v="3"/>
    <s v="25-44"/>
    <x v="0"/>
    <s v="M"/>
    <s v="F00-F99"/>
    <n v="3"/>
    <x v="10"/>
  </r>
  <r>
    <x v="3"/>
    <s v="25-44"/>
    <x v="0"/>
    <s v="M"/>
    <s v="G00-G99"/>
    <n v="2"/>
    <x v="3"/>
  </r>
  <r>
    <x v="3"/>
    <s v="25-44"/>
    <x v="0"/>
    <s v="M"/>
    <s v="I00-I99"/>
    <n v="6"/>
    <x v="8"/>
  </r>
  <r>
    <x v="3"/>
    <s v="25-44"/>
    <x v="0"/>
    <s v="M"/>
    <s v="J00-J99"/>
    <n v="2"/>
    <x v="4"/>
  </r>
  <r>
    <x v="3"/>
    <s v="25-44"/>
    <x v="0"/>
    <s v="M"/>
    <s v="K00-K93"/>
    <n v="5"/>
    <x v="9"/>
  </r>
  <r>
    <x v="3"/>
    <s v="25-44"/>
    <x v="0"/>
    <s v="M"/>
    <s v="R00-R99"/>
    <n v="5"/>
    <x v="5"/>
  </r>
  <r>
    <x v="3"/>
    <s v="25-44"/>
    <x v="0"/>
    <s v="M"/>
    <s v="V01-Y98"/>
    <n v="26"/>
    <x v="6"/>
  </r>
  <r>
    <x v="3"/>
    <s v="45-64"/>
    <x v="0"/>
    <s v="F"/>
    <s v="A00-B99"/>
    <n v="5"/>
    <x v="0"/>
  </r>
  <r>
    <x v="3"/>
    <s v="45-64"/>
    <x v="0"/>
    <s v="F"/>
    <s v="C00-D48"/>
    <n v="74"/>
    <x v="1"/>
  </r>
  <r>
    <x v="3"/>
    <s v="45-64"/>
    <x v="0"/>
    <s v="F"/>
    <s v="D50-D89"/>
    <n v="1"/>
    <x v="5"/>
  </r>
  <r>
    <x v="3"/>
    <s v="45-64"/>
    <x v="0"/>
    <s v="F"/>
    <s v="E00-E90"/>
    <n v="1"/>
    <x v="2"/>
  </r>
  <r>
    <x v="3"/>
    <s v="45-64"/>
    <x v="0"/>
    <s v="F"/>
    <s v="F00-F99"/>
    <n v="2"/>
    <x v="10"/>
  </r>
  <r>
    <x v="3"/>
    <s v="45-64"/>
    <x v="0"/>
    <s v="F"/>
    <s v="G00-G99"/>
    <n v="8"/>
    <x v="3"/>
  </r>
  <r>
    <x v="3"/>
    <s v="45-64"/>
    <x v="0"/>
    <s v="F"/>
    <s v="I00-I99"/>
    <n v="43"/>
    <x v="8"/>
  </r>
  <r>
    <x v="3"/>
    <s v="45-64"/>
    <x v="0"/>
    <s v="F"/>
    <s v="J00-J99"/>
    <n v="6"/>
    <x v="4"/>
  </r>
  <r>
    <x v="3"/>
    <s v="45-64"/>
    <x v="0"/>
    <s v="F"/>
    <s v="K00-K93"/>
    <n v="10"/>
    <x v="9"/>
  </r>
  <r>
    <x v="3"/>
    <s v="45-64"/>
    <x v="0"/>
    <s v="F"/>
    <s v="N00-N99"/>
    <n v="3"/>
    <x v="11"/>
  </r>
  <r>
    <x v="3"/>
    <s v="45-64"/>
    <x v="0"/>
    <s v="F"/>
    <s v="Q00-Q99"/>
    <n v="1"/>
    <x v="5"/>
  </r>
  <r>
    <x v="3"/>
    <s v="45-64"/>
    <x v="0"/>
    <s v="F"/>
    <s v="R00-R99"/>
    <n v="6"/>
    <x v="5"/>
  </r>
  <r>
    <x v="3"/>
    <s v="45-64"/>
    <x v="0"/>
    <s v="F"/>
    <s v="V01-Y98"/>
    <n v="17"/>
    <x v="6"/>
  </r>
  <r>
    <x v="3"/>
    <s v="45-64"/>
    <x v="0"/>
    <s v="M"/>
    <s v="A00-B99"/>
    <n v="6"/>
    <x v="0"/>
  </r>
  <r>
    <x v="3"/>
    <s v="45-64"/>
    <x v="0"/>
    <s v="M"/>
    <s v="C00-D48"/>
    <n v="111"/>
    <x v="1"/>
  </r>
  <r>
    <x v="3"/>
    <s v="45-64"/>
    <x v="0"/>
    <s v="M"/>
    <s v="D50-D89"/>
    <n v="2"/>
    <x v="5"/>
  </r>
  <r>
    <x v="3"/>
    <s v="45-64"/>
    <x v="0"/>
    <s v="M"/>
    <s v="E00-E90"/>
    <n v="8"/>
    <x v="2"/>
  </r>
  <r>
    <x v="3"/>
    <s v="45-64"/>
    <x v="0"/>
    <s v="M"/>
    <s v="F00-F99"/>
    <n v="13"/>
    <x v="10"/>
  </r>
  <r>
    <x v="3"/>
    <s v="45-64"/>
    <x v="0"/>
    <s v="M"/>
    <s v="G00-G99"/>
    <n v="7"/>
    <x v="3"/>
  </r>
  <r>
    <x v="3"/>
    <s v="45-64"/>
    <x v="0"/>
    <s v="M"/>
    <s v="I00-I99"/>
    <n v="67"/>
    <x v="8"/>
  </r>
  <r>
    <x v="3"/>
    <s v="45-64"/>
    <x v="0"/>
    <s v="M"/>
    <s v="J00-J99"/>
    <n v="19"/>
    <x v="4"/>
  </r>
  <r>
    <x v="3"/>
    <s v="45-64"/>
    <x v="0"/>
    <s v="M"/>
    <s v="K00-K93"/>
    <n v="41"/>
    <x v="9"/>
  </r>
  <r>
    <x v="3"/>
    <s v="45-64"/>
    <x v="0"/>
    <s v="M"/>
    <s v="N00-N99"/>
    <n v="5"/>
    <x v="11"/>
  </r>
  <r>
    <x v="3"/>
    <s v="45-64"/>
    <x v="0"/>
    <s v="M"/>
    <s v="R00-R99"/>
    <n v="26"/>
    <x v="5"/>
  </r>
  <r>
    <x v="3"/>
    <s v="45-64"/>
    <x v="0"/>
    <s v="M"/>
    <s v="V01-Y98"/>
    <n v="49"/>
    <x v="6"/>
  </r>
  <r>
    <x v="3"/>
    <s v="65-74"/>
    <x v="1"/>
    <s v="F"/>
    <s v="A00-B99"/>
    <n v="3"/>
    <x v="0"/>
  </r>
  <r>
    <x v="3"/>
    <s v="65-74"/>
    <x v="1"/>
    <s v="F"/>
    <s v="C00-D48"/>
    <n v="92"/>
    <x v="1"/>
  </r>
  <r>
    <x v="3"/>
    <s v="65-74"/>
    <x v="1"/>
    <s v="F"/>
    <s v="E00-E90"/>
    <n v="7"/>
    <x v="2"/>
  </r>
  <r>
    <x v="3"/>
    <s v="65-74"/>
    <x v="1"/>
    <s v="F"/>
    <s v="G00-G99"/>
    <n v="7"/>
    <x v="3"/>
  </r>
  <r>
    <x v="3"/>
    <s v="65-74"/>
    <x v="1"/>
    <s v="F"/>
    <s v="I00-I99"/>
    <n v="42"/>
    <x v="8"/>
  </r>
  <r>
    <x v="3"/>
    <s v="65-74"/>
    <x v="1"/>
    <s v="F"/>
    <s v="J00-J99"/>
    <n v="17"/>
    <x v="4"/>
  </r>
  <r>
    <x v="3"/>
    <s v="65-74"/>
    <x v="1"/>
    <s v="F"/>
    <s v="K00-K93"/>
    <n v="11"/>
    <x v="9"/>
  </r>
  <r>
    <x v="3"/>
    <s v="65-74"/>
    <x v="1"/>
    <s v="F"/>
    <s v="L00-L99"/>
    <n v="1"/>
    <x v="5"/>
  </r>
  <r>
    <x v="3"/>
    <s v="65-74"/>
    <x v="1"/>
    <s v="F"/>
    <s v="M00-M99"/>
    <n v="2"/>
    <x v="5"/>
  </r>
  <r>
    <x v="3"/>
    <s v="65-74"/>
    <x v="1"/>
    <s v="F"/>
    <s v="N00-N99"/>
    <n v="3"/>
    <x v="11"/>
  </r>
  <r>
    <x v="3"/>
    <s v="65-74"/>
    <x v="1"/>
    <s v="F"/>
    <s v="R00-R99"/>
    <n v="6"/>
    <x v="5"/>
  </r>
  <r>
    <x v="3"/>
    <s v="65-74"/>
    <x v="1"/>
    <s v="F"/>
    <s v="V01-Y98"/>
    <n v="15"/>
    <x v="6"/>
  </r>
  <r>
    <x v="3"/>
    <s v="65-74"/>
    <x v="1"/>
    <s v="M"/>
    <s v="A00-B99"/>
    <n v="11"/>
    <x v="0"/>
  </r>
  <r>
    <x v="3"/>
    <s v="65-74"/>
    <x v="1"/>
    <s v="M"/>
    <s v="C00-D48"/>
    <n v="119"/>
    <x v="1"/>
  </r>
  <r>
    <x v="3"/>
    <s v="65-74"/>
    <x v="1"/>
    <s v="M"/>
    <s v="E00-E90"/>
    <n v="10"/>
    <x v="2"/>
  </r>
  <r>
    <x v="3"/>
    <s v="65-74"/>
    <x v="1"/>
    <s v="M"/>
    <s v="F00-F99"/>
    <n v="5"/>
    <x v="10"/>
  </r>
  <r>
    <x v="3"/>
    <s v="65-74"/>
    <x v="1"/>
    <s v="M"/>
    <s v="G00-G99"/>
    <n v="8"/>
    <x v="3"/>
  </r>
  <r>
    <x v="3"/>
    <s v="65-74"/>
    <x v="1"/>
    <s v="M"/>
    <s v="I00-I99"/>
    <n v="68"/>
    <x v="8"/>
  </r>
  <r>
    <x v="3"/>
    <s v="65-74"/>
    <x v="1"/>
    <s v="M"/>
    <s v="J00-J99"/>
    <n v="36"/>
    <x v="4"/>
  </r>
  <r>
    <x v="3"/>
    <s v="65-74"/>
    <x v="1"/>
    <s v="M"/>
    <s v="K00-K93"/>
    <n v="15"/>
    <x v="9"/>
  </r>
  <r>
    <x v="3"/>
    <s v="65-74"/>
    <x v="1"/>
    <s v="M"/>
    <s v="M00-M99"/>
    <n v="3"/>
    <x v="5"/>
  </r>
  <r>
    <x v="3"/>
    <s v="65-74"/>
    <x v="1"/>
    <s v="M"/>
    <s v="N00-N99"/>
    <n v="2"/>
    <x v="11"/>
  </r>
  <r>
    <x v="3"/>
    <s v="65-74"/>
    <x v="1"/>
    <s v="M"/>
    <s v="R00-R99"/>
    <n v="10"/>
    <x v="5"/>
  </r>
  <r>
    <x v="3"/>
    <s v="65-74"/>
    <x v="1"/>
    <s v="M"/>
    <s v="V01-Y98"/>
    <n v="17"/>
    <x v="6"/>
  </r>
  <r>
    <x v="3"/>
    <s v="75-84"/>
    <x v="1"/>
    <s v="F"/>
    <s v="A00-B99"/>
    <n v="17"/>
    <x v="0"/>
  </r>
  <r>
    <x v="3"/>
    <s v="75-84"/>
    <x v="1"/>
    <s v="F"/>
    <s v="C00-D48"/>
    <n v="97"/>
    <x v="1"/>
  </r>
  <r>
    <x v="3"/>
    <s v="75-84"/>
    <x v="1"/>
    <s v="F"/>
    <s v="E00-E90"/>
    <n v="22"/>
    <x v="2"/>
  </r>
  <r>
    <x v="3"/>
    <s v="75-84"/>
    <x v="1"/>
    <s v="F"/>
    <s v="F00-F99"/>
    <n v="13"/>
    <x v="10"/>
  </r>
  <r>
    <x v="3"/>
    <s v="75-84"/>
    <x v="1"/>
    <s v="F"/>
    <s v="G00-G99"/>
    <n v="29"/>
    <x v="3"/>
  </r>
  <r>
    <x v="3"/>
    <s v="75-84"/>
    <x v="1"/>
    <s v="F"/>
    <s v="I00-I99"/>
    <n v="140"/>
    <x v="8"/>
  </r>
  <r>
    <x v="3"/>
    <s v="75-84"/>
    <x v="1"/>
    <s v="F"/>
    <s v="J00-J99"/>
    <n v="53"/>
    <x v="4"/>
  </r>
  <r>
    <x v="3"/>
    <s v="75-84"/>
    <x v="1"/>
    <s v="F"/>
    <s v="K00-K93"/>
    <n v="17"/>
    <x v="9"/>
  </r>
  <r>
    <x v="3"/>
    <s v="75-84"/>
    <x v="1"/>
    <s v="F"/>
    <s v="L00-L99"/>
    <n v="2"/>
    <x v="5"/>
  </r>
  <r>
    <x v="3"/>
    <s v="75-84"/>
    <x v="1"/>
    <s v="F"/>
    <s v="M00-M99"/>
    <n v="3"/>
    <x v="5"/>
  </r>
  <r>
    <x v="3"/>
    <s v="75-84"/>
    <x v="1"/>
    <s v="F"/>
    <s v="N00-N99"/>
    <n v="12"/>
    <x v="11"/>
  </r>
  <r>
    <x v="3"/>
    <s v="75-84"/>
    <x v="1"/>
    <s v="F"/>
    <s v="R00-R99"/>
    <n v="21"/>
    <x v="5"/>
  </r>
  <r>
    <x v="3"/>
    <s v="75-84"/>
    <x v="1"/>
    <s v="F"/>
    <s v="V01-Y98"/>
    <n v="20"/>
    <x v="6"/>
  </r>
  <r>
    <x v="3"/>
    <s v="75-84"/>
    <x v="1"/>
    <s v="M"/>
    <s v="A00-B99"/>
    <n v="10"/>
    <x v="0"/>
  </r>
  <r>
    <x v="3"/>
    <s v="75-84"/>
    <x v="1"/>
    <s v="M"/>
    <s v="C00-D48"/>
    <n v="137"/>
    <x v="1"/>
  </r>
  <r>
    <x v="3"/>
    <s v="75-84"/>
    <x v="1"/>
    <s v="M"/>
    <s v="E00-E90"/>
    <n v="13"/>
    <x v="2"/>
  </r>
  <r>
    <x v="3"/>
    <s v="75-84"/>
    <x v="1"/>
    <s v="M"/>
    <s v="F00-F99"/>
    <n v="9"/>
    <x v="10"/>
  </r>
  <r>
    <x v="3"/>
    <s v="75-84"/>
    <x v="1"/>
    <s v="M"/>
    <s v="G00-G99"/>
    <n v="23"/>
    <x v="3"/>
  </r>
  <r>
    <x v="3"/>
    <s v="75-84"/>
    <x v="1"/>
    <s v="M"/>
    <s v="I00-I99"/>
    <n v="137"/>
    <x v="8"/>
  </r>
  <r>
    <x v="3"/>
    <s v="75-84"/>
    <x v="1"/>
    <s v="M"/>
    <s v="J00-J99"/>
    <n v="73"/>
    <x v="4"/>
  </r>
  <r>
    <x v="3"/>
    <s v="75-84"/>
    <x v="1"/>
    <s v="M"/>
    <s v="K00-K93"/>
    <n v="11"/>
    <x v="9"/>
  </r>
  <r>
    <x v="3"/>
    <s v="75-84"/>
    <x v="1"/>
    <s v="M"/>
    <s v="L00-L99"/>
    <n v="1"/>
    <x v="5"/>
  </r>
  <r>
    <x v="3"/>
    <s v="75-84"/>
    <x v="1"/>
    <s v="M"/>
    <s v="M00-M99"/>
    <n v="3"/>
    <x v="5"/>
  </r>
  <r>
    <x v="3"/>
    <s v="75-84"/>
    <x v="1"/>
    <s v="M"/>
    <s v="N00-N99"/>
    <n v="6"/>
    <x v="11"/>
  </r>
  <r>
    <x v="3"/>
    <s v="75-84"/>
    <x v="1"/>
    <s v="M"/>
    <s v="R00-R99"/>
    <n v="17"/>
    <x v="5"/>
  </r>
  <r>
    <x v="3"/>
    <s v="75-84"/>
    <x v="1"/>
    <s v="M"/>
    <s v="V01-Y98"/>
    <n v="23"/>
    <x v="6"/>
  </r>
  <r>
    <x v="3"/>
    <s v="85+"/>
    <x v="1"/>
    <s v="F"/>
    <s v="A00-B99"/>
    <n v="24"/>
    <x v="0"/>
  </r>
  <r>
    <x v="3"/>
    <s v="85+"/>
    <x v="1"/>
    <s v="F"/>
    <s v="C00-D48"/>
    <n v="88"/>
    <x v="1"/>
  </r>
  <r>
    <x v="3"/>
    <s v="85+"/>
    <x v="1"/>
    <s v="F"/>
    <s v="D50-D89"/>
    <n v="5"/>
    <x v="5"/>
  </r>
  <r>
    <x v="3"/>
    <s v="85+"/>
    <x v="1"/>
    <s v="F"/>
    <s v="E00-E90"/>
    <n v="35"/>
    <x v="2"/>
  </r>
  <r>
    <x v="3"/>
    <s v="85+"/>
    <x v="1"/>
    <s v="F"/>
    <s v="F00-F99"/>
    <n v="39"/>
    <x v="10"/>
  </r>
  <r>
    <x v="3"/>
    <s v="85+"/>
    <x v="1"/>
    <s v="F"/>
    <s v="G00-G99"/>
    <n v="64"/>
    <x v="3"/>
  </r>
  <r>
    <x v="3"/>
    <s v="85+"/>
    <x v="1"/>
    <s v="F"/>
    <s v="I00-I99"/>
    <n v="243"/>
    <x v="8"/>
  </r>
  <r>
    <x v="3"/>
    <s v="85+"/>
    <x v="1"/>
    <s v="F"/>
    <s v="J00-J99"/>
    <n v="66"/>
    <x v="4"/>
  </r>
  <r>
    <x v="3"/>
    <s v="85+"/>
    <x v="1"/>
    <s v="F"/>
    <s v="K00-K93"/>
    <n v="38"/>
    <x v="9"/>
  </r>
  <r>
    <x v="3"/>
    <s v="85+"/>
    <x v="1"/>
    <s v="F"/>
    <s v="L00-L99"/>
    <n v="5"/>
    <x v="5"/>
  </r>
  <r>
    <x v="3"/>
    <s v="85+"/>
    <x v="1"/>
    <s v="F"/>
    <s v="M00-M99"/>
    <n v="3"/>
    <x v="5"/>
  </r>
  <r>
    <x v="3"/>
    <s v="85+"/>
    <x v="1"/>
    <s v="F"/>
    <s v="N00-N99"/>
    <n v="17"/>
    <x v="11"/>
  </r>
  <r>
    <x v="3"/>
    <s v="85+"/>
    <x v="1"/>
    <s v="F"/>
    <s v="R00-R99"/>
    <n v="61"/>
    <x v="5"/>
  </r>
  <r>
    <x v="3"/>
    <s v="85+"/>
    <x v="1"/>
    <s v="F"/>
    <s v="V01-Y98"/>
    <n v="41"/>
    <x v="6"/>
  </r>
  <r>
    <x v="3"/>
    <s v="85+"/>
    <x v="1"/>
    <s v="M"/>
    <s v="A00-B99"/>
    <n v="12"/>
    <x v="0"/>
  </r>
  <r>
    <x v="3"/>
    <s v="85+"/>
    <x v="1"/>
    <s v="M"/>
    <s v="C00-D48"/>
    <n v="63"/>
    <x v="1"/>
  </r>
  <r>
    <x v="3"/>
    <s v="85+"/>
    <x v="1"/>
    <s v="M"/>
    <s v="E00-E90"/>
    <n v="17"/>
    <x v="2"/>
  </r>
  <r>
    <x v="3"/>
    <s v="85+"/>
    <x v="1"/>
    <s v="M"/>
    <s v="F00-F99"/>
    <n v="11"/>
    <x v="10"/>
  </r>
  <r>
    <x v="3"/>
    <s v="85+"/>
    <x v="1"/>
    <s v="M"/>
    <s v="G00-G99"/>
    <n v="18"/>
    <x v="3"/>
  </r>
  <r>
    <x v="3"/>
    <s v="85+"/>
    <x v="1"/>
    <s v="M"/>
    <s v="I00-I99"/>
    <n v="127"/>
    <x v="8"/>
  </r>
  <r>
    <x v="3"/>
    <s v="85+"/>
    <x v="1"/>
    <s v="M"/>
    <s v="J00-J99"/>
    <n v="66"/>
    <x v="4"/>
  </r>
  <r>
    <x v="3"/>
    <s v="85+"/>
    <x v="1"/>
    <s v="M"/>
    <s v="K00-K93"/>
    <n v="17"/>
    <x v="9"/>
  </r>
  <r>
    <x v="3"/>
    <s v="85+"/>
    <x v="1"/>
    <s v="M"/>
    <s v="M00-M99"/>
    <n v="4"/>
    <x v="5"/>
  </r>
  <r>
    <x v="3"/>
    <s v="85+"/>
    <x v="1"/>
    <s v="M"/>
    <s v="N00-N99"/>
    <n v="12"/>
    <x v="11"/>
  </r>
  <r>
    <x v="3"/>
    <s v="85+"/>
    <x v="1"/>
    <s v="M"/>
    <s v="R00-R99"/>
    <n v="19"/>
    <x v="5"/>
  </r>
  <r>
    <x v="3"/>
    <s v="85+"/>
    <x v="1"/>
    <s v="M"/>
    <s v="V01-Y98"/>
    <n v="23"/>
    <x v="6"/>
  </r>
  <r>
    <x v="4"/>
    <s v="0-24"/>
    <x v="0"/>
    <s v="F"/>
    <s v="A00-B99"/>
    <n v="2"/>
    <x v="0"/>
  </r>
  <r>
    <x v="4"/>
    <s v="0-24"/>
    <x v="0"/>
    <s v="F"/>
    <s v="C00-D48"/>
    <n v="2"/>
    <x v="1"/>
  </r>
  <r>
    <x v="4"/>
    <s v="0-24"/>
    <x v="0"/>
    <s v="F"/>
    <s v="E00-E90"/>
    <n v="1"/>
    <x v="2"/>
  </r>
  <r>
    <x v="4"/>
    <s v="0-24"/>
    <x v="0"/>
    <s v="F"/>
    <s v="G00-G99"/>
    <n v="1"/>
    <x v="3"/>
  </r>
  <r>
    <x v="4"/>
    <s v="0-24"/>
    <x v="0"/>
    <s v="F"/>
    <s v="I00-I99"/>
    <n v="1"/>
    <x v="8"/>
  </r>
  <r>
    <x v="4"/>
    <s v="0-24"/>
    <x v="0"/>
    <s v="F"/>
    <s v="P00-P96"/>
    <n v="4"/>
    <x v="5"/>
  </r>
  <r>
    <x v="4"/>
    <s v="0-24"/>
    <x v="0"/>
    <s v="F"/>
    <s v="Q00-Q99"/>
    <n v="1"/>
    <x v="5"/>
  </r>
  <r>
    <x v="4"/>
    <s v="0-24"/>
    <x v="0"/>
    <s v="F"/>
    <s v="R00-R99"/>
    <n v="1"/>
    <x v="5"/>
  </r>
  <r>
    <x v="4"/>
    <s v="0-24"/>
    <x v="0"/>
    <s v="F"/>
    <s v="V01-Y98"/>
    <n v="3"/>
    <x v="6"/>
  </r>
  <r>
    <x v="4"/>
    <s v="0-24"/>
    <x v="0"/>
    <s v="M"/>
    <s v="C00-D48"/>
    <n v="1"/>
    <x v="1"/>
  </r>
  <r>
    <x v="4"/>
    <s v="0-24"/>
    <x v="0"/>
    <s v="M"/>
    <s v="E00-E90"/>
    <n v="1"/>
    <x v="2"/>
  </r>
  <r>
    <x v="4"/>
    <s v="0-24"/>
    <x v="0"/>
    <s v="M"/>
    <s v="F00-F99"/>
    <n v="1"/>
    <x v="10"/>
  </r>
  <r>
    <x v="4"/>
    <s v="0-24"/>
    <x v="0"/>
    <s v="M"/>
    <s v="G00-G99"/>
    <n v="1"/>
    <x v="3"/>
  </r>
  <r>
    <x v="4"/>
    <s v="0-24"/>
    <x v="0"/>
    <s v="M"/>
    <s v="I00-I99"/>
    <n v="1"/>
    <x v="8"/>
  </r>
  <r>
    <x v="4"/>
    <s v="0-24"/>
    <x v="0"/>
    <s v="M"/>
    <s v="J00-J99"/>
    <n v="2"/>
    <x v="4"/>
  </r>
  <r>
    <x v="4"/>
    <s v="0-24"/>
    <x v="0"/>
    <s v="M"/>
    <s v="P00-P96"/>
    <n v="5"/>
    <x v="5"/>
  </r>
  <r>
    <x v="4"/>
    <s v="0-24"/>
    <x v="0"/>
    <s v="M"/>
    <s v="Q00-Q99"/>
    <n v="2"/>
    <x v="5"/>
  </r>
  <r>
    <x v="4"/>
    <s v="0-24"/>
    <x v="0"/>
    <s v="M"/>
    <s v="R00-R99"/>
    <n v="2"/>
    <x v="5"/>
  </r>
  <r>
    <x v="4"/>
    <s v="0-24"/>
    <x v="0"/>
    <s v="M"/>
    <s v="V01-Y98"/>
    <n v="9"/>
    <x v="6"/>
  </r>
  <r>
    <x v="4"/>
    <s v="25-44"/>
    <x v="0"/>
    <s v="F"/>
    <s v="C00-D48"/>
    <n v="2"/>
    <x v="1"/>
  </r>
  <r>
    <x v="4"/>
    <s v="25-44"/>
    <x v="0"/>
    <s v="F"/>
    <s v="F00-F99"/>
    <n v="1"/>
    <x v="10"/>
  </r>
  <r>
    <x v="4"/>
    <s v="25-44"/>
    <x v="0"/>
    <s v="F"/>
    <s v="I00-I99"/>
    <n v="3"/>
    <x v="8"/>
  </r>
  <r>
    <x v="4"/>
    <s v="25-44"/>
    <x v="0"/>
    <s v="F"/>
    <s v="J00-J99"/>
    <n v="1"/>
    <x v="4"/>
  </r>
  <r>
    <x v="4"/>
    <s v="25-44"/>
    <x v="0"/>
    <s v="F"/>
    <s v="K00-K93"/>
    <n v="1"/>
    <x v="9"/>
  </r>
  <r>
    <x v="4"/>
    <s v="25-44"/>
    <x v="0"/>
    <s v="F"/>
    <s v="R00-R99"/>
    <n v="6"/>
    <x v="5"/>
  </r>
  <r>
    <x v="4"/>
    <s v="25-44"/>
    <x v="0"/>
    <s v="F"/>
    <s v="V01-Y98"/>
    <n v="11"/>
    <x v="6"/>
  </r>
  <r>
    <x v="4"/>
    <s v="25-44"/>
    <x v="0"/>
    <s v="M"/>
    <s v="A00-B99"/>
    <n v="2"/>
    <x v="0"/>
  </r>
  <r>
    <x v="4"/>
    <s v="25-44"/>
    <x v="0"/>
    <s v="M"/>
    <s v="C00-D48"/>
    <n v="6"/>
    <x v="1"/>
  </r>
  <r>
    <x v="4"/>
    <s v="25-44"/>
    <x v="0"/>
    <s v="M"/>
    <s v="E00-E90"/>
    <n v="1"/>
    <x v="2"/>
  </r>
  <r>
    <x v="4"/>
    <s v="25-44"/>
    <x v="0"/>
    <s v="M"/>
    <s v="F00-F99"/>
    <n v="1"/>
    <x v="10"/>
  </r>
  <r>
    <x v="4"/>
    <s v="25-44"/>
    <x v="0"/>
    <s v="M"/>
    <s v="G00-G99"/>
    <n v="2"/>
    <x v="3"/>
  </r>
  <r>
    <x v="4"/>
    <s v="25-44"/>
    <x v="0"/>
    <s v="M"/>
    <s v="I00-I99"/>
    <n v="4"/>
    <x v="8"/>
  </r>
  <r>
    <x v="4"/>
    <s v="25-44"/>
    <x v="0"/>
    <s v="M"/>
    <s v="J00-J99"/>
    <n v="1"/>
    <x v="4"/>
  </r>
  <r>
    <x v="4"/>
    <s v="25-44"/>
    <x v="0"/>
    <s v="M"/>
    <s v="K00-K93"/>
    <n v="5"/>
    <x v="9"/>
  </r>
  <r>
    <x v="4"/>
    <s v="25-44"/>
    <x v="0"/>
    <s v="M"/>
    <s v="N00-N99"/>
    <n v="2"/>
    <x v="11"/>
  </r>
  <r>
    <x v="4"/>
    <s v="25-44"/>
    <x v="0"/>
    <s v="M"/>
    <s v="Q00-Q99"/>
    <n v="1"/>
    <x v="5"/>
  </r>
  <r>
    <x v="4"/>
    <s v="25-44"/>
    <x v="0"/>
    <s v="M"/>
    <s v="R00-R99"/>
    <n v="2"/>
    <x v="5"/>
  </r>
  <r>
    <x v="4"/>
    <s v="25-44"/>
    <x v="0"/>
    <s v="M"/>
    <s v="V01-Y98"/>
    <n v="35"/>
    <x v="6"/>
  </r>
  <r>
    <x v="4"/>
    <s v="45-64"/>
    <x v="0"/>
    <s v="F"/>
    <s v="A00-B99"/>
    <n v="1"/>
    <x v="0"/>
  </r>
  <r>
    <x v="4"/>
    <s v="45-64"/>
    <x v="0"/>
    <s v="F"/>
    <s v="C00-D48"/>
    <n v="71"/>
    <x v="1"/>
  </r>
  <r>
    <x v="4"/>
    <s v="45-64"/>
    <x v="0"/>
    <s v="F"/>
    <s v="D50-D89"/>
    <n v="1"/>
    <x v="5"/>
  </r>
  <r>
    <x v="4"/>
    <s v="45-64"/>
    <x v="0"/>
    <s v="F"/>
    <s v="E00-E90"/>
    <n v="3"/>
    <x v="2"/>
  </r>
  <r>
    <x v="4"/>
    <s v="45-64"/>
    <x v="0"/>
    <s v="F"/>
    <s v="F00-F99"/>
    <n v="5"/>
    <x v="10"/>
  </r>
  <r>
    <x v="4"/>
    <s v="45-64"/>
    <x v="0"/>
    <s v="F"/>
    <s v="G00-G99"/>
    <n v="8"/>
    <x v="3"/>
  </r>
  <r>
    <x v="4"/>
    <s v="45-64"/>
    <x v="0"/>
    <s v="F"/>
    <s v="I00-I99"/>
    <n v="20"/>
    <x v="8"/>
  </r>
  <r>
    <x v="4"/>
    <s v="45-64"/>
    <x v="0"/>
    <s v="F"/>
    <s v="J00-J99"/>
    <n v="8"/>
    <x v="4"/>
  </r>
  <r>
    <x v="4"/>
    <s v="45-64"/>
    <x v="0"/>
    <s v="F"/>
    <s v="K00-K93"/>
    <n v="17"/>
    <x v="9"/>
  </r>
  <r>
    <x v="4"/>
    <s v="45-64"/>
    <x v="0"/>
    <s v="F"/>
    <s v="M00-M99"/>
    <n v="1"/>
    <x v="5"/>
  </r>
  <r>
    <x v="4"/>
    <s v="45-64"/>
    <x v="0"/>
    <s v="F"/>
    <s v="N00-N99"/>
    <n v="2"/>
    <x v="11"/>
  </r>
  <r>
    <x v="4"/>
    <s v="45-64"/>
    <x v="0"/>
    <s v="F"/>
    <s v="R00-R99"/>
    <n v="4"/>
    <x v="5"/>
  </r>
  <r>
    <x v="4"/>
    <s v="45-64"/>
    <x v="0"/>
    <s v="F"/>
    <s v="V01-Y98"/>
    <n v="18"/>
    <x v="6"/>
  </r>
  <r>
    <x v="4"/>
    <s v="45-64"/>
    <x v="0"/>
    <s v="M"/>
    <s v="A00-B99"/>
    <n v="7"/>
    <x v="0"/>
  </r>
  <r>
    <x v="4"/>
    <s v="45-64"/>
    <x v="0"/>
    <s v="M"/>
    <s v="C00-D48"/>
    <n v="115"/>
    <x v="1"/>
  </r>
  <r>
    <x v="4"/>
    <s v="45-64"/>
    <x v="0"/>
    <s v="M"/>
    <s v="D50-D89"/>
    <n v="2"/>
    <x v="5"/>
  </r>
  <r>
    <x v="4"/>
    <s v="45-64"/>
    <x v="0"/>
    <s v="M"/>
    <s v="E00-E90"/>
    <n v="8"/>
    <x v="2"/>
  </r>
  <r>
    <x v="4"/>
    <s v="45-64"/>
    <x v="0"/>
    <s v="M"/>
    <s v="F00-F99"/>
    <n v="8"/>
    <x v="10"/>
  </r>
  <r>
    <x v="4"/>
    <s v="45-64"/>
    <x v="0"/>
    <s v="M"/>
    <s v="G00-G99"/>
    <n v="8"/>
    <x v="3"/>
  </r>
  <r>
    <x v="4"/>
    <s v="45-64"/>
    <x v="0"/>
    <s v="M"/>
    <s v="I00-I99"/>
    <n v="70"/>
    <x v="8"/>
  </r>
  <r>
    <x v="4"/>
    <s v="45-64"/>
    <x v="0"/>
    <s v="M"/>
    <s v="J00-J99"/>
    <n v="23"/>
    <x v="4"/>
  </r>
  <r>
    <x v="4"/>
    <s v="45-64"/>
    <x v="0"/>
    <s v="M"/>
    <s v="K00-K93"/>
    <n v="20"/>
    <x v="9"/>
  </r>
  <r>
    <x v="4"/>
    <s v="45-64"/>
    <x v="0"/>
    <s v="M"/>
    <s v="M00-M99"/>
    <n v="4"/>
    <x v="5"/>
  </r>
  <r>
    <x v="4"/>
    <s v="45-64"/>
    <x v="0"/>
    <s v="M"/>
    <s v="N00-N99"/>
    <n v="7"/>
    <x v="11"/>
  </r>
  <r>
    <x v="4"/>
    <s v="45-64"/>
    <x v="0"/>
    <s v="M"/>
    <s v="R00-R99"/>
    <n v="16"/>
    <x v="5"/>
  </r>
  <r>
    <x v="4"/>
    <s v="45-64"/>
    <x v="0"/>
    <s v="M"/>
    <s v="V01-Y98"/>
    <n v="37"/>
    <x v="6"/>
  </r>
  <r>
    <x v="4"/>
    <s v="65-74"/>
    <x v="1"/>
    <s v="F"/>
    <s v="A00-B99"/>
    <n v="4"/>
    <x v="0"/>
  </r>
  <r>
    <x v="4"/>
    <s v="65-74"/>
    <x v="1"/>
    <s v="F"/>
    <s v="C00-D48"/>
    <n v="75"/>
    <x v="1"/>
  </r>
  <r>
    <x v="4"/>
    <s v="65-74"/>
    <x v="1"/>
    <s v="F"/>
    <s v="D50-D89"/>
    <n v="2"/>
    <x v="5"/>
  </r>
  <r>
    <x v="4"/>
    <s v="65-74"/>
    <x v="1"/>
    <s v="F"/>
    <s v="E00-E90"/>
    <n v="3"/>
    <x v="2"/>
  </r>
  <r>
    <x v="4"/>
    <s v="65-74"/>
    <x v="1"/>
    <s v="F"/>
    <s v="F00-F99"/>
    <n v="6"/>
    <x v="10"/>
  </r>
  <r>
    <x v="4"/>
    <s v="65-74"/>
    <x v="1"/>
    <s v="F"/>
    <s v="G00-G99"/>
    <n v="6"/>
    <x v="3"/>
  </r>
  <r>
    <x v="4"/>
    <s v="65-74"/>
    <x v="1"/>
    <s v="F"/>
    <s v="I00-I99"/>
    <n v="32"/>
    <x v="8"/>
  </r>
  <r>
    <x v="4"/>
    <s v="65-74"/>
    <x v="1"/>
    <s v="F"/>
    <s v="J00-J99"/>
    <n v="14"/>
    <x v="4"/>
  </r>
  <r>
    <x v="4"/>
    <s v="65-74"/>
    <x v="1"/>
    <s v="F"/>
    <s v="K00-K93"/>
    <n v="11"/>
    <x v="9"/>
  </r>
  <r>
    <x v="4"/>
    <s v="65-74"/>
    <x v="1"/>
    <s v="F"/>
    <s v="N00-N99"/>
    <n v="5"/>
    <x v="11"/>
  </r>
  <r>
    <x v="4"/>
    <s v="65-74"/>
    <x v="1"/>
    <s v="F"/>
    <s v="R00-R99"/>
    <n v="4"/>
    <x v="5"/>
  </r>
  <r>
    <x v="4"/>
    <s v="65-74"/>
    <x v="1"/>
    <s v="F"/>
    <s v="V01-Y98"/>
    <n v="10"/>
    <x v="6"/>
  </r>
  <r>
    <x v="4"/>
    <s v="65-74"/>
    <x v="1"/>
    <s v="M"/>
    <s v="A00-B99"/>
    <n v="9"/>
    <x v="0"/>
  </r>
  <r>
    <x v="4"/>
    <s v="65-74"/>
    <x v="1"/>
    <s v="M"/>
    <s v="C00-D48"/>
    <n v="111"/>
    <x v="1"/>
  </r>
  <r>
    <x v="4"/>
    <s v="65-74"/>
    <x v="1"/>
    <s v="M"/>
    <s v="D50-D89"/>
    <n v="1"/>
    <x v="5"/>
  </r>
  <r>
    <x v="4"/>
    <s v="65-74"/>
    <x v="1"/>
    <s v="M"/>
    <s v="E00-E90"/>
    <n v="3"/>
    <x v="2"/>
  </r>
  <r>
    <x v="4"/>
    <s v="65-74"/>
    <x v="1"/>
    <s v="M"/>
    <s v="F00-F99"/>
    <n v="4"/>
    <x v="10"/>
  </r>
  <r>
    <x v="4"/>
    <s v="65-74"/>
    <x v="1"/>
    <s v="M"/>
    <s v="G00-G99"/>
    <n v="6"/>
    <x v="3"/>
  </r>
  <r>
    <x v="4"/>
    <s v="65-74"/>
    <x v="1"/>
    <s v="M"/>
    <s v="I00-I99"/>
    <n v="79"/>
    <x v="8"/>
  </r>
  <r>
    <x v="4"/>
    <s v="65-74"/>
    <x v="1"/>
    <s v="M"/>
    <s v="J00-J99"/>
    <n v="27"/>
    <x v="4"/>
  </r>
  <r>
    <x v="4"/>
    <s v="65-74"/>
    <x v="1"/>
    <s v="M"/>
    <s v="K00-K93"/>
    <n v="14"/>
    <x v="9"/>
  </r>
  <r>
    <x v="4"/>
    <s v="65-74"/>
    <x v="1"/>
    <s v="M"/>
    <s v="M00-M99"/>
    <n v="3"/>
    <x v="5"/>
  </r>
  <r>
    <x v="4"/>
    <s v="65-74"/>
    <x v="1"/>
    <s v="M"/>
    <s v="N00-N99"/>
    <n v="4"/>
    <x v="11"/>
  </r>
  <r>
    <x v="4"/>
    <s v="65-74"/>
    <x v="1"/>
    <s v="M"/>
    <s v="R00-R99"/>
    <n v="12"/>
    <x v="5"/>
  </r>
  <r>
    <x v="4"/>
    <s v="65-74"/>
    <x v="1"/>
    <s v="M"/>
    <s v="V01-Y98"/>
    <n v="18"/>
    <x v="6"/>
  </r>
  <r>
    <x v="4"/>
    <s v="75-84"/>
    <x v="1"/>
    <s v="F"/>
    <s v="A00-B99"/>
    <n v="14"/>
    <x v="0"/>
  </r>
  <r>
    <x v="4"/>
    <s v="75-84"/>
    <x v="1"/>
    <s v="F"/>
    <s v="C00-D48"/>
    <n v="95"/>
    <x v="1"/>
  </r>
  <r>
    <x v="4"/>
    <s v="75-84"/>
    <x v="1"/>
    <s v="F"/>
    <s v="D50-D89"/>
    <n v="2"/>
    <x v="5"/>
  </r>
  <r>
    <x v="4"/>
    <s v="75-84"/>
    <x v="1"/>
    <s v="F"/>
    <s v="E00-E90"/>
    <n v="17"/>
    <x v="2"/>
  </r>
  <r>
    <x v="4"/>
    <s v="75-84"/>
    <x v="1"/>
    <s v="F"/>
    <s v="F00-F99"/>
    <n v="14"/>
    <x v="10"/>
  </r>
  <r>
    <x v="4"/>
    <s v="75-84"/>
    <x v="1"/>
    <s v="F"/>
    <s v="G00-G99"/>
    <n v="38"/>
    <x v="3"/>
  </r>
  <r>
    <x v="4"/>
    <s v="75-84"/>
    <x v="1"/>
    <s v="F"/>
    <s v="I00-I99"/>
    <n v="132"/>
    <x v="8"/>
  </r>
  <r>
    <x v="4"/>
    <s v="75-84"/>
    <x v="1"/>
    <s v="F"/>
    <s v="J00-J99"/>
    <n v="42"/>
    <x v="4"/>
  </r>
  <r>
    <x v="4"/>
    <s v="75-84"/>
    <x v="1"/>
    <s v="F"/>
    <s v="K00-K93"/>
    <n v="14"/>
    <x v="9"/>
  </r>
  <r>
    <x v="4"/>
    <s v="75-84"/>
    <x v="1"/>
    <s v="F"/>
    <s v="L00-L99"/>
    <n v="2"/>
    <x v="5"/>
  </r>
  <r>
    <x v="4"/>
    <s v="75-84"/>
    <x v="1"/>
    <s v="F"/>
    <s v="M00-M99"/>
    <n v="6"/>
    <x v="5"/>
  </r>
  <r>
    <x v="4"/>
    <s v="75-84"/>
    <x v="1"/>
    <s v="F"/>
    <s v="N00-N99"/>
    <n v="6"/>
    <x v="11"/>
  </r>
  <r>
    <x v="4"/>
    <s v="75-84"/>
    <x v="1"/>
    <s v="F"/>
    <s v="R00-R99"/>
    <n v="25"/>
    <x v="5"/>
  </r>
  <r>
    <x v="4"/>
    <s v="75-84"/>
    <x v="1"/>
    <s v="F"/>
    <s v="V01-Y98"/>
    <n v="24"/>
    <x v="6"/>
  </r>
  <r>
    <x v="4"/>
    <s v="75-84"/>
    <x v="1"/>
    <s v="M"/>
    <s v="A00-B99"/>
    <n v="11"/>
    <x v="0"/>
  </r>
  <r>
    <x v="4"/>
    <s v="75-84"/>
    <x v="1"/>
    <s v="M"/>
    <s v="C00-D48"/>
    <n v="145"/>
    <x v="1"/>
  </r>
  <r>
    <x v="4"/>
    <s v="75-84"/>
    <x v="1"/>
    <s v="M"/>
    <s v="E00-E90"/>
    <n v="10"/>
    <x v="2"/>
  </r>
  <r>
    <x v="4"/>
    <s v="75-84"/>
    <x v="1"/>
    <s v="M"/>
    <s v="F00-F99"/>
    <n v="5"/>
    <x v="10"/>
  </r>
  <r>
    <x v="4"/>
    <s v="75-84"/>
    <x v="1"/>
    <s v="M"/>
    <s v="G00-G99"/>
    <n v="22"/>
    <x v="3"/>
  </r>
  <r>
    <x v="4"/>
    <s v="75-84"/>
    <x v="1"/>
    <s v="M"/>
    <s v="I00-I99"/>
    <n v="122"/>
    <x v="8"/>
  </r>
  <r>
    <x v="4"/>
    <s v="75-84"/>
    <x v="1"/>
    <s v="M"/>
    <s v="J00-J99"/>
    <n v="72"/>
    <x v="4"/>
  </r>
  <r>
    <x v="4"/>
    <s v="75-84"/>
    <x v="1"/>
    <s v="M"/>
    <s v="K00-K93"/>
    <n v="20"/>
    <x v="9"/>
  </r>
  <r>
    <x v="4"/>
    <s v="75-84"/>
    <x v="1"/>
    <s v="M"/>
    <s v="M00-M99"/>
    <n v="3"/>
    <x v="5"/>
  </r>
  <r>
    <x v="4"/>
    <s v="75-84"/>
    <x v="1"/>
    <s v="M"/>
    <s v="N00-N99"/>
    <n v="12"/>
    <x v="11"/>
  </r>
  <r>
    <x v="4"/>
    <s v="75-84"/>
    <x v="1"/>
    <s v="M"/>
    <s v="R00-R99"/>
    <n v="23"/>
    <x v="5"/>
  </r>
  <r>
    <x v="4"/>
    <s v="75-84"/>
    <x v="1"/>
    <s v="M"/>
    <s v="V01-Y98"/>
    <n v="20"/>
    <x v="6"/>
  </r>
  <r>
    <x v="4"/>
    <s v="85+"/>
    <x v="1"/>
    <s v="F"/>
    <s v="A00-B99"/>
    <n v="14"/>
    <x v="0"/>
  </r>
  <r>
    <x v="4"/>
    <s v="85+"/>
    <x v="1"/>
    <s v="F"/>
    <s v="C00-D48"/>
    <n v="94"/>
    <x v="1"/>
  </r>
  <r>
    <x v="4"/>
    <s v="85+"/>
    <x v="1"/>
    <s v="F"/>
    <s v="D50-D89"/>
    <n v="3"/>
    <x v="5"/>
  </r>
  <r>
    <x v="4"/>
    <s v="85+"/>
    <x v="1"/>
    <s v="F"/>
    <s v="E00-E90"/>
    <n v="34"/>
    <x v="2"/>
  </r>
  <r>
    <x v="4"/>
    <s v="85+"/>
    <x v="1"/>
    <s v="F"/>
    <s v="F00-F99"/>
    <n v="38"/>
    <x v="10"/>
  </r>
  <r>
    <x v="4"/>
    <s v="85+"/>
    <x v="1"/>
    <s v="F"/>
    <s v="G00-G99"/>
    <n v="39"/>
    <x v="3"/>
  </r>
  <r>
    <x v="4"/>
    <s v="85+"/>
    <x v="1"/>
    <s v="F"/>
    <s v="I00-I99"/>
    <n v="274"/>
    <x v="8"/>
  </r>
  <r>
    <x v="4"/>
    <s v="85+"/>
    <x v="1"/>
    <s v="F"/>
    <s v="J00-J99"/>
    <n v="84"/>
    <x v="4"/>
  </r>
  <r>
    <x v="4"/>
    <s v="85+"/>
    <x v="1"/>
    <s v="F"/>
    <s v="K00-K93"/>
    <n v="25"/>
    <x v="9"/>
  </r>
  <r>
    <x v="4"/>
    <s v="85+"/>
    <x v="1"/>
    <s v="F"/>
    <s v="L00-L99"/>
    <n v="3"/>
    <x v="5"/>
  </r>
  <r>
    <x v="4"/>
    <s v="85+"/>
    <x v="1"/>
    <s v="F"/>
    <s v="M00-M99"/>
    <n v="3"/>
    <x v="5"/>
  </r>
  <r>
    <x v="4"/>
    <s v="85+"/>
    <x v="1"/>
    <s v="F"/>
    <s v="N00-N99"/>
    <n v="21"/>
    <x v="11"/>
  </r>
  <r>
    <x v="4"/>
    <s v="85+"/>
    <x v="1"/>
    <s v="F"/>
    <s v="R00-R99"/>
    <n v="52"/>
    <x v="5"/>
  </r>
  <r>
    <x v="4"/>
    <s v="85+"/>
    <x v="1"/>
    <s v="F"/>
    <s v="V01-Y98"/>
    <n v="27"/>
    <x v="6"/>
  </r>
  <r>
    <x v="4"/>
    <s v="85+"/>
    <x v="1"/>
    <s v="M"/>
    <s v="A00-B99"/>
    <n v="12"/>
    <x v="0"/>
  </r>
  <r>
    <x v="4"/>
    <s v="85+"/>
    <x v="1"/>
    <s v="M"/>
    <s v="C00-D48"/>
    <n v="82"/>
    <x v="1"/>
  </r>
  <r>
    <x v="4"/>
    <s v="85+"/>
    <x v="1"/>
    <s v="M"/>
    <s v="E00-E90"/>
    <n v="11"/>
    <x v="2"/>
  </r>
  <r>
    <x v="4"/>
    <s v="85+"/>
    <x v="1"/>
    <s v="M"/>
    <s v="F00-F99"/>
    <n v="15"/>
    <x v="10"/>
  </r>
  <r>
    <x v="4"/>
    <s v="85+"/>
    <x v="1"/>
    <s v="M"/>
    <s v="G00-G99"/>
    <n v="20"/>
    <x v="3"/>
  </r>
  <r>
    <x v="4"/>
    <s v="85+"/>
    <x v="1"/>
    <s v="M"/>
    <s v="I00-I99"/>
    <n v="126"/>
    <x v="8"/>
  </r>
  <r>
    <x v="4"/>
    <s v="85+"/>
    <x v="1"/>
    <s v="M"/>
    <s v="J00-J99"/>
    <n v="58"/>
    <x v="4"/>
  </r>
  <r>
    <x v="4"/>
    <s v="85+"/>
    <x v="1"/>
    <s v="M"/>
    <s v="K00-K93"/>
    <n v="10"/>
    <x v="9"/>
  </r>
  <r>
    <x v="4"/>
    <s v="85+"/>
    <x v="1"/>
    <s v="M"/>
    <s v="N00-N99"/>
    <n v="20"/>
    <x v="11"/>
  </r>
  <r>
    <x v="4"/>
    <s v="85+"/>
    <x v="1"/>
    <s v="M"/>
    <s v="Q00-Q99"/>
    <n v="1"/>
    <x v="5"/>
  </r>
  <r>
    <x v="4"/>
    <s v="85+"/>
    <x v="1"/>
    <s v="M"/>
    <s v="R00-R99"/>
    <n v="18"/>
    <x v="5"/>
  </r>
  <r>
    <x v="4"/>
    <s v="85+"/>
    <x v="1"/>
    <s v="M"/>
    <s v="V01-Y98"/>
    <n v="19"/>
    <x v="6"/>
  </r>
  <r>
    <x v="5"/>
    <s v="0-24"/>
    <x v="0"/>
    <s v="F"/>
    <s v="G00-G99"/>
    <n v="1"/>
    <x v="3"/>
  </r>
  <r>
    <x v="5"/>
    <s v="0-24"/>
    <x v="0"/>
    <s v="F"/>
    <s v="I00-I99"/>
    <n v="2"/>
    <x v="8"/>
  </r>
  <r>
    <x v="5"/>
    <s v="0-24"/>
    <x v="0"/>
    <s v="F"/>
    <s v="P00-P96"/>
    <n v="4"/>
    <x v="5"/>
  </r>
  <r>
    <x v="5"/>
    <s v="0-24"/>
    <x v="0"/>
    <s v="F"/>
    <s v="Q00-Q99"/>
    <n v="1"/>
    <x v="5"/>
  </r>
  <r>
    <x v="5"/>
    <s v="0-24"/>
    <x v="0"/>
    <s v="F"/>
    <s v="R00-R99"/>
    <n v="2"/>
    <x v="5"/>
  </r>
  <r>
    <x v="5"/>
    <s v="0-24"/>
    <x v="0"/>
    <s v="F"/>
    <s v="V01-Y98"/>
    <n v="3"/>
    <x v="6"/>
  </r>
  <r>
    <x v="5"/>
    <s v="0-24"/>
    <x v="0"/>
    <s v="M"/>
    <s v="E00-E90"/>
    <n v="1"/>
    <x v="2"/>
  </r>
  <r>
    <x v="5"/>
    <s v="0-24"/>
    <x v="0"/>
    <s v="M"/>
    <s v="F00-F99"/>
    <n v="1"/>
    <x v="10"/>
  </r>
  <r>
    <x v="5"/>
    <s v="0-24"/>
    <x v="0"/>
    <s v="M"/>
    <s v="G00-G99"/>
    <n v="1"/>
    <x v="3"/>
  </r>
  <r>
    <x v="5"/>
    <s v="0-24"/>
    <x v="0"/>
    <s v="M"/>
    <s v="P00-P96"/>
    <n v="4"/>
    <x v="5"/>
  </r>
  <r>
    <x v="5"/>
    <s v="0-24"/>
    <x v="0"/>
    <s v="M"/>
    <s v="Q00-Q99"/>
    <n v="1"/>
    <x v="5"/>
  </r>
  <r>
    <x v="5"/>
    <s v="0-24"/>
    <x v="0"/>
    <s v="M"/>
    <s v="V01-Y98"/>
    <n v="8"/>
    <x v="6"/>
  </r>
  <r>
    <x v="5"/>
    <s v="25-44"/>
    <x v="0"/>
    <s v="F"/>
    <s v="A00-B99"/>
    <n v="2"/>
    <x v="0"/>
  </r>
  <r>
    <x v="5"/>
    <s v="25-44"/>
    <x v="0"/>
    <s v="F"/>
    <s v="C00-D48"/>
    <n v="10"/>
    <x v="1"/>
  </r>
  <r>
    <x v="5"/>
    <s v="25-44"/>
    <x v="0"/>
    <s v="F"/>
    <s v="E00-E90"/>
    <n v="1"/>
    <x v="2"/>
  </r>
  <r>
    <x v="5"/>
    <s v="25-44"/>
    <x v="0"/>
    <s v="F"/>
    <s v="F00-F99"/>
    <n v="2"/>
    <x v="10"/>
  </r>
  <r>
    <x v="5"/>
    <s v="25-44"/>
    <x v="0"/>
    <s v="F"/>
    <s v="G00-G99"/>
    <n v="1"/>
    <x v="3"/>
  </r>
  <r>
    <x v="5"/>
    <s v="25-44"/>
    <x v="0"/>
    <s v="F"/>
    <s v="I00-I99"/>
    <n v="4"/>
    <x v="8"/>
  </r>
  <r>
    <x v="5"/>
    <s v="25-44"/>
    <x v="0"/>
    <s v="F"/>
    <s v="J00-J99"/>
    <n v="1"/>
    <x v="4"/>
  </r>
  <r>
    <x v="5"/>
    <s v="25-44"/>
    <x v="0"/>
    <s v="F"/>
    <s v="K00-K93"/>
    <n v="1"/>
    <x v="9"/>
  </r>
  <r>
    <x v="5"/>
    <s v="25-44"/>
    <x v="0"/>
    <s v="F"/>
    <s v="M00-M99"/>
    <n v="1"/>
    <x v="5"/>
  </r>
  <r>
    <x v="5"/>
    <s v="25-44"/>
    <x v="0"/>
    <s v="F"/>
    <s v="R00-R99"/>
    <n v="3"/>
    <x v="5"/>
  </r>
  <r>
    <x v="5"/>
    <s v="25-44"/>
    <x v="0"/>
    <s v="F"/>
    <s v="V01-Y98"/>
    <n v="5"/>
    <x v="6"/>
  </r>
  <r>
    <x v="5"/>
    <s v="25-44"/>
    <x v="0"/>
    <s v="M"/>
    <s v="C00-D48"/>
    <n v="5"/>
    <x v="1"/>
  </r>
  <r>
    <x v="5"/>
    <s v="25-44"/>
    <x v="0"/>
    <s v="M"/>
    <s v="E00-E90"/>
    <n v="1"/>
    <x v="2"/>
  </r>
  <r>
    <x v="5"/>
    <s v="25-44"/>
    <x v="0"/>
    <s v="M"/>
    <s v="F00-F99"/>
    <n v="3"/>
    <x v="10"/>
  </r>
  <r>
    <x v="5"/>
    <s v="25-44"/>
    <x v="0"/>
    <s v="M"/>
    <s v="G00-G99"/>
    <n v="3"/>
    <x v="3"/>
  </r>
  <r>
    <x v="5"/>
    <s v="25-44"/>
    <x v="0"/>
    <s v="M"/>
    <s v="I00-I99"/>
    <n v="4"/>
    <x v="8"/>
  </r>
  <r>
    <x v="5"/>
    <s v="25-44"/>
    <x v="0"/>
    <s v="M"/>
    <s v="K00-K93"/>
    <n v="2"/>
    <x v="9"/>
  </r>
  <r>
    <x v="5"/>
    <s v="25-44"/>
    <x v="0"/>
    <s v="M"/>
    <s v="R00-R99"/>
    <n v="8"/>
    <x v="5"/>
  </r>
  <r>
    <x v="5"/>
    <s v="25-44"/>
    <x v="0"/>
    <s v="M"/>
    <s v="V01-Y98"/>
    <n v="29"/>
    <x v="6"/>
  </r>
  <r>
    <x v="5"/>
    <s v="45-64"/>
    <x v="0"/>
    <s v="F"/>
    <s v="A00-B99"/>
    <n v="5"/>
    <x v="0"/>
  </r>
  <r>
    <x v="5"/>
    <s v="45-64"/>
    <x v="0"/>
    <s v="F"/>
    <s v="C00-D48"/>
    <n v="79"/>
    <x v="1"/>
  </r>
  <r>
    <x v="5"/>
    <s v="45-64"/>
    <x v="0"/>
    <s v="F"/>
    <s v="E00-E90"/>
    <n v="6"/>
    <x v="2"/>
  </r>
  <r>
    <x v="5"/>
    <s v="45-64"/>
    <x v="0"/>
    <s v="F"/>
    <s v="F00-F99"/>
    <n v="6"/>
    <x v="10"/>
  </r>
  <r>
    <x v="5"/>
    <s v="45-64"/>
    <x v="0"/>
    <s v="F"/>
    <s v="G00-G99"/>
    <n v="7"/>
    <x v="3"/>
  </r>
  <r>
    <x v="5"/>
    <s v="45-64"/>
    <x v="0"/>
    <s v="F"/>
    <s v="I00-I99"/>
    <n v="26"/>
    <x v="8"/>
  </r>
  <r>
    <x v="5"/>
    <s v="45-64"/>
    <x v="0"/>
    <s v="F"/>
    <s v="J00-J99"/>
    <n v="17"/>
    <x v="4"/>
  </r>
  <r>
    <x v="5"/>
    <s v="45-64"/>
    <x v="0"/>
    <s v="F"/>
    <s v="K00-K93"/>
    <n v="15"/>
    <x v="9"/>
  </r>
  <r>
    <x v="5"/>
    <s v="45-64"/>
    <x v="0"/>
    <s v="F"/>
    <s v="R00-R99"/>
    <n v="8"/>
    <x v="5"/>
  </r>
  <r>
    <x v="5"/>
    <s v="45-64"/>
    <x v="0"/>
    <s v="F"/>
    <s v="V01-Y98"/>
    <n v="17"/>
    <x v="6"/>
  </r>
  <r>
    <x v="5"/>
    <s v="45-64"/>
    <x v="0"/>
    <s v="M"/>
    <s v="A00-B99"/>
    <n v="4"/>
    <x v="0"/>
  </r>
  <r>
    <x v="5"/>
    <s v="45-64"/>
    <x v="0"/>
    <s v="M"/>
    <s v="C00-D48"/>
    <n v="103"/>
    <x v="1"/>
  </r>
  <r>
    <x v="5"/>
    <s v="45-64"/>
    <x v="0"/>
    <s v="M"/>
    <s v="E00-E90"/>
    <n v="3"/>
    <x v="2"/>
  </r>
  <r>
    <x v="5"/>
    <s v="45-64"/>
    <x v="0"/>
    <s v="M"/>
    <s v="F00-F99"/>
    <n v="6"/>
    <x v="10"/>
  </r>
  <r>
    <x v="5"/>
    <s v="45-64"/>
    <x v="0"/>
    <s v="M"/>
    <s v="G00-G99"/>
    <n v="7"/>
    <x v="3"/>
  </r>
  <r>
    <x v="5"/>
    <s v="45-64"/>
    <x v="0"/>
    <s v="M"/>
    <s v="I00-I99"/>
    <n v="40"/>
    <x v="8"/>
  </r>
  <r>
    <x v="5"/>
    <s v="45-64"/>
    <x v="0"/>
    <s v="M"/>
    <s v="J00-J99"/>
    <n v="16"/>
    <x v="4"/>
  </r>
  <r>
    <x v="5"/>
    <s v="45-64"/>
    <x v="0"/>
    <s v="M"/>
    <s v="K00-K93"/>
    <n v="25"/>
    <x v="9"/>
  </r>
  <r>
    <x v="5"/>
    <s v="45-64"/>
    <x v="0"/>
    <s v="M"/>
    <s v="N00-N99"/>
    <n v="2"/>
    <x v="11"/>
  </r>
  <r>
    <x v="5"/>
    <s v="45-64"/>
    <x v="0"/>
    <s v="M"/>
    <s v="R00-R99"/>
    <n v="17"/>
    <x v="5"/>
  </r>
  <r>
    <x v="5"/>
    <s v="45-64"/>
    <x v="0"/>
    <s v="M"/>
    <s v="V01-Y98"/>
    <n v="37"/>
    <x v="6"/>
  </r>
  <r>
    <x v="5"/>
    <s v="65-74"/>
    <x v="1"/>
    <s v="F"/>
    <s v="A00-B99"/>
    <n v="4"/>
    <x v="0"/>
  </r>
  <r>
    <x v="5"/>
    <s v="65-74"/>
    <x v="1"/>
    <s v="F"/>
    <s v="C00-D48"/>
    <n v="84"/>
    <x v="1"/>
  </r>
  <r>
    <x v="5"/>
    <s v="65-74"/>
    <x v="1"/>
    <s v="F"/>
    <s v="D50-D89"/>
    <n v="2"/>
    <x v="5"/>
  </r>
  <r>
    <x v="5"/>
    <s v="65-74"/>
    <x v="1"/>
    <s v="F"/>
    <s v="E00-E90"/>
    <n v="7"/>
    <x v="2"/>
  </r>
  <r>
    <x v="5"/>
    <s v="65-74"/>
    <x v="1"/>
    <s v="F"/>
    <s v="F00-F99"/>
    <n v="2"/>
    <x v="10"/>
  </r>
  <r>
    <x v="5"/>
    <s v="65-74"/>
    <x v="1"/>
    <s v="F"/>
    <s v="G00-G99"/>
    <n v="12"/>
    <x v="3"/>
  </r>
  <r>
    <x v="5"/>
    <s v="65-74"/>
    <x v="1"/>
    <s v="F"/>
    <s v="I00-I99"/>
    <n v="37"/>
    <x v="8"/>
  </r>
  <r>
    <x v="5"/>
    <s v="65-74"/>
    <x v="1"/>
    <s v="F"/>
    <s v="J00-J99"/>
    <n v="20"/>
    <x v="4"/>
  </r>
  <r>
    <x v="5"/>
    <s v="65-74"/>
    <x v="1"/>
    <s v="F"/>
    <s v="K00-K93"/>
    <n v="9"/>
    <x v="9"/>
  </r>
  <r>
    <x v="5"/>
    <s v="65-74"/>
    <x v="1"/>
    <s v="F"/>
    <s v="L00-L99"/>
    <n v="1"/>
    <x v="5"/>
  </r>
  <r>
    <x v="5"/>
    <s v="65-74"/>
    <x v="1"/>
    <s v="F"/>
    <s v="M00-M99"/>
    <n v="4"/>
    <x v="5"/>
  </r>
  <r>
    <x v="5"/>
    <s v="65-74"/>
    <x v="1"/>
    <s v="F"/>
    <s v="N00-N99"/>
    <n v="5"/>
    <x v="11"/>
  </r>
  <r>
    <x v="5"/>
    <s v="65-74"/>
    <x v="1"/>
    <s v="F"/>
    <s v="R00-R99"/>
    <n v="5"/>
    <x v="5"/>
  </r>
  <r>
    <x v="5"/>
    <s v="65-74"/>
    <x v="1"/>
    <s v="F"/>
    <s v="V01-Y98"/>
    <n v="5"/>
    <x v="6"/>
  </r>
  <r>
    <x v="5"/>
    <s v="65-74"/>
    <x v="1"/>
    <s v="M"/>
    <s v="A00-B99"/>
    <n v="6"/>
    <x v="0"/>
  </r>
  <r>
    <x v="5"/>
    <s v="65-74"/>
    <x v="1"/>
    <s v="M"/>
    <s v="C00-D48"/>
    <n v="106"/>
    <x v="1"/>
  </r>
  <r>
    <x v="5"/>
    <s v="65-74"/>
    <x v="1"/>
    <s v="M"/>
    <s v="D50-D89"/>
    <n v="2"/>
    <x v="5"/>
  </r>
  <r>
    <x v="5"/>
    <s v="65-74"/>
    <x v="1"/>
    <s v="M"/>
    <s v="E00-E90"/>
    <n v="13"/>
    <x v="2"/>
  </r>
  <r>
    <x v="5"/>
    <s v="65-74"/>
    <x v="1"/>
    <s v="M"/>
    <s v="F00-F99"/>
    <n v="5"/>
    <x v="10"/>
  </r>
  <r>
    <x v="5"/>
    <s v="65-74"/>
    <x v="1"/>
    <s v="M"/>
    <s v="G00-G99"/>
    <n v="10"/>
    <x v="3"/>
  </r>
  <r>
    <x v="5"/>
    <s v="65-74"/>
    <x v="1"/>
    <s v="M"/>
    <s v="I00-I99"/>
    <n v="88"/>
    <x v="8"/>
  </r>
  <r>
    <x v="5"/>
    <s v="65-74"/>
    <x v="1"/>
    <s v="M"/>
    <s v="J00-J99"/>
    <n v="23"/>
    <x v="4"/>
  </r>
  <r>
    <x v="5"/>
    <s v="65-74"/>
    <x v="1"/>
    <s v="M"/>
    <s v="K00-K93"/>
    <n v="14"/>
    <x v="9"/>
  </r>
  <r>
    <x v="5"/>
    <s v="65-74"/>
    <x v="1"/>
    <s v="M"/>
    <s v="M00-M99"/>
    <n v="4"/>
    <x v="5"/>
  </r>
  <r>
    <x v="5"/>
    <s v="65-74"/>
    <x v="1"/>
    <s v="M"/>
    <s v="N00-N99"/>
    <n v="2"/>
    <x v="11"/>
  </r>
  <r>
    <x v="5"/>
    <s v="65-74"/>
    <x v="1"/>
    <s v="M"/>
    <s v="R00-R99"/>
    <n v="8"/>
    <x v="5"/>
  </r>
  <r>
    <x v="5"/>
    <s v="65-74"/>
    <x v="1"/>
    <s v="M"/>
    <s v="V01-Y98"/>
    <n v="17"/>
    <x v="6"/>
  </r>
  <r>
    <x v="5"/>
    <s v="75-84"/>
    <x v="1"/>
    <s v="F"/>
    <s v="A00-B99"/>
    <n v="12"/>
    <x v="0"/>
  </r>
  <r>
    <x v="5"/>
    <s v="75-84"/>
    <x v="1"/>
    <s v="F"/>
    <s v="C00-D48"/>
    <n v="109"/>
    <x v="1"/>
  </r>
  <r>
    <x v="5"/>
    <s v="75-84"/>
    <x v="1"/>
    <s v="F"/>
    <s v="E00-E90"/>
    <n v="20"/>
    <x v="2"/>
  </r>
  <r>
    <x v="5"/>
    <s v="75-84"/>
    <x v="1"/>
    <s v="F"/>
    <s v="F00-F99"/>
    <n v="16"/>
    <x v="10"/>
  </r>
  <r>
    <x v="5"/>
    <s v="75-84"/>
    <x v="1"/>
    <s v="F"/>
    <s v="G00-G99"/>
    <n v="41"/>
    <x v="3"/>
  </r>
  <r>
    <x v="5"/>
    <s v="75-84"/>
    <x v="1"/>
    <s v="F"/>
    <s v="I00-I99"/>
    <n v="121"/>
    <x v="8"/>
  </r>
  <r>
    <x v="5"/>
    <s v="75-84"/>
    <x v="1"/>
    <s v="F"/>
    <s v="J00-J99"/>
    <n v="50"/>
    <x v="4"/>
  </r>
  <r>
    <x v="5"/>
    <s v="75-84"/>
    <x v="1"/>
    <s v="F"/>
    <s v="K00-K93"/>
    <n v="13"/>
    <x v="9"/>
  </r>
  <r>
    <x v="5"/>
    <s v="75-84"/>
    <x v="1"/>
    <s v="F"/>
    <s v="L00-L99"/>
    <n v="3"/>
    <x v="5"/>
  </r>
  <r>
    <x v="5"/>
    <s v="75-84"/>
    <x v="1"/>
    <s v="F"/>
    <s v="M00-M99"/>
    <n v="1"/>
    <x v="5"/>
  </r>
  <r>
    <x v="5"/>
    <s v="75-84"/>
    <x v="1"/>
    <s v="F"/>
    <s v="N00-N99"/>
    <n v="8"/>
    <x v="11"/>
  </r>
  <r>
    <x v="5"/>
    <s v="75-84"/>
    <x v="1"/>
    <s v="F"/>
    <s v="R00-R99"/>
    <n v="20"/>
    <x v="5"/>
  </r>
  <r>
    <x v="5"/>
    <s v="75-84"/>
    <x v="1"/>
    <s v="F"/>
    <s v="V01-Y98"/>
    <n v="12"/>
    <x v="6"/>
  </r>
  <r>
    <x v="5"/>
    <s v="75-84"/>
    <x v="1"/>
    <s v="M"/>
    <s v="A00-B99"/>
    <n v="7"/>
    <x v="0"/>
  </r>
  <r>
    <x v="5"/>
    <s v="75-84"/>
    <x v="1"/>
    <s v="M"/>
    <s v="C00-D48"/>
    <n v="134"/>
    <x v="1"/>
  </r>
  <r>
    <x v="5"/>
    <s v="75-84"/>
    <x v="1"/>
    <s v="M"/>
    <s v="D50-D89"/>
    <n v="1"/>
    <x v="5"/>
  </r>
  <r>
    <x v="5"/>
    <s v="75-84"/>
    <x v="1"/>
    <s v="M"/>
    <s v="E00-E90"/>
    <n v="13"/>
    <x v="2"/>
  </r>
  <r>
    <x v="5"/>
    <s v="75-84"/>
    <x v="1"/>
    <s v="M"/>
    <s v="F00-F99"/>
    <n v="13"/>
    <x v="10"/>
  </r>
  <r>
    <x v="5"/>
    <s v="75-84"/>
    <x v="1"/>
    <s v="M"/>
    <s v="G00-G99"/>
    <n v="28"/>
    <x v="3"/>
  </r>
  <r>
    <x v="5"/>
    <s v="75-84"/>
    <x v="1"/>
    <s v="M"/>
    <s v="I00-I99"/>
    <n v="140"/>
    <x v="8"/>
  </r>
  <r>
    <x v="5"/>
    <s v="75-84"/>
    <x v="1"/>
    <s v="M"/>
    <s v="J00-J99"/>
    <n v="44"/>
    <x v="4"/>
  </r>
  <r>
    <x v="5"/>
    <s v="75-84"/>
    <x v="1"/>
    <s v="M"/>
    <s v="K00-K93"/>
    <n v="9"/>
    <x v="9"/>
  </r>
  <r>
    <x v="5"/>
    <s v="75-84"/>
    <x v="1"/>
    <s v="M"/>
    <s v="L00-L99"/>
    <n v="2"/>
    <x v="5"/>
  </r>
  <r>
    <x v="5"/>
    <s v="75-84"/>
    <x v="1"/>
    <s v="M"/>
    <s v="M00-M99"/>
    <n v="1"/>
    <x v="5"/>
  </r>
  <r>
    <x v="5"/>
    <s v="75-84"/>
    <x v="1"/>
    <s v="M"/>
    <s v="N00-N99"/>
    <n v="13"/>
    <x v="11"/>
  </r>
  <r>
    <x v="5"/>
    <s v="75-84"/>
    <x v="1"/>
    <s v="M"/>
    <s v="R00-R99"/>
    <n v="16"/>
    <x v="5"/>
  </r>
  <r>
    <x v="5"/>
    <s v="75-84"/>
    <x v="1"/>
    <s v="M"/>
    <s v="V01-Y98"/>
    <n v="14"/>
    <x v="6"/>
  </r>
  <r>
    <x v="5"/>
    <s v="85+"/>
    <x v="1"/>
    <s v="F"/>
    <s v="A00-B99"/>
    <n v="15"/>
    <x v="0"/>
  </r>
  <r>
    <x v="5"/>
    <s v="85+"/>
    <x v="1"/>
    <s v="F"/>
    <s v="C00-D48"/>
    <n v="82"/>
    <x v="1"/>
  </r>
  <r>
    <x v="5"/>
    <s v="85+"/>
    <x v="1"/>
    <s v="F"/>
    <s v="D50-D89"/>
    <n v="7"/>
    <x v="5"/>
  </r>
  <r>
    <x v="5"/>
    <s v="85+"/>
    <x v="1"/>
    <s v="F"/>
    <s v="E00-E90"/>
    <n v="22"/>
    <x v="2"/>
  </r>
  <r>
    <x v="5"/>
    <s v="85+"/>
    <x v="1"/>
    <s v="F"/>
    <s v="F00-F99"/>
    <n v="37"/>
    <x v="10"/>
  </r>
  <r>
    <x v="5"/>
    <s v="85+"/>
    <x v="1"/>
    <s v="F"/>
    <s v="G00-G99"/>
    <n v="63"/>
    <x v="3"/>
  </r>
  <r>
    <x v="5"/>
    <s v="85+"/>
    <x v="1"/>
    <s v="F"/>
    <s v="H60-H95"/>
    <n v="1"/>
    <x v="5"/>
  </r>
  <r>
    <x v="5"/>
    <s v="85+"/>
    <x v="1"/>
    <s v="F"/>
    <s v="I00-I99"/>
    <n v="284"/>
    <x v="8"/>
  </r>
  <r>
    <x v="5"/>
    <s v="85+"/>
    <x v="1"/>
    <s v="F"/>
    <s v="J00-J99"/>
    <n v="74"/>
    <x v="4"/>
  </r>
  <r>
    <x v="5"/>
    <s v="85+"/>
    <x v="1"/>
    <s v="F"/>
    <s v="K00-K93"/>
    <n v="24"/>
    <x v="9"/>
  </r>
  <r>
    <x v="5"/>
    <s v="85+"/>
    <x v="1"/>
    <s v="F"/>
    <s v="L00-L99"/>
    <n v="3"/>
    <x v="5"/>
  </r>
  <r>
    <x v="5"/>
    <s v="85+"/>
    <x v="1"/>
    <s v="F"/>
    <s v="M00-M99"/>
    <n v="4"/>
    <x v="5"/>
  </r>
  <r>
    <x v="5"/>
    <s v="85+"/>
    <x v="1"/>
    <s v="F"/>
    <s v="N00-N99"/>
    <n v="42"/>
    <x v="11"/>
  </r>
  <r>
    <x v="5"/>
    <s v="85+"/>
    <x v="1"/>
    <s v="F"/>
    <s v="R00-R99"/>
    <n v="66"/>
    <x v="5"/>
  </r>
  <r>
    <x v="5"/>
    <s v="85+"/>
    <x v="1"/>
    <s v="F"/>
    <s v="V01-Y98"/>
    <n v="39"/>
    <x v="6"/>
  </r>
  <r>
    <x v="5"/>
    <s v="85+"/>
    <x v="1"/>
    <s v="M"/>
    <s v="A00-B99"/>
    <n v="10"/>
    <x v="0"/>
  </r>
  <r>
    <x v="5"/>
    <s v="85+"/>
    <x v="1"/>
    <s v="M"/>
    <s v="C00-D48"/>
    <n v="82"/>
    <x v="1"/>
  </r>
  <r>
    <x v="5"/>
    <s v="85+"/>
    <x v="1"/>
    <s v="M"/>
    <s v="E00-E90"/>
    <n v="2"/>
    <x v="2"/>
  </r>
  <r>
    <x v="5"/>
    <s v="85+"/>
    <x v="1"/>
    <s v="M"/>
    <s v="F00-F99"/>
    <n v="15"/>
    <x v="10"/>
  </r>
  <r>
    <x v="5"/>
    <s v="85+"/>
    <x v="1"/>
    <s v="M"/>
    <s v="G00-G99"/>
    <n v="13"/>
    <x v="3"/>
  </r>
  <r>
    <x v="5"/>
    <s v="85+"/>
    <x v="1"/>
    <s v="M"/>
    <s v="I00-I99"/>
    <n v="115"/>
    <x v="8"/>
  </r>
  <r>
    <x v="5"/>
    <s v="85+"/>
    <x v="1"/>
    <s v="M"/>
    <s v="J00-J99"/>
    <n v="49"/>
    <x v="4"/>
  </r>
  <r>
    <x v="5"/>
    <s v="85+"/>
    <x v="1"/>
    <s v="M"/>
    <s v="K00-K93"/>
    <n v="5"/>
    <x v="9"/>
  </r>
  <r>
    <x v="5"/>
    <s v="85+"/>
    <x v="1"/>
    <s v="M"/>
    <s v="M00-M99"/>
    <n v="1"/>
    <x v="5"/>
  </r>
  <r>
    <x v="5"/>
    <s v="85+"/>
    <x v="1"/>
    <s v="M"/>
    <s v="N00-N99"/>
    <n v="20"/>
    <x v="11"/>
  </r>
  <r>
    <x v="5"/>
    <s v="85+"/>
    <x v="1"/>
    <s v="M"/>
    <s v="R00-R99"/>
    <n v="24"/>
    <x v="5"/>
  </r>
  <r>
    <x v="5"/>
    <s v="85+"/>
    <x v="1"/>
    <s v="M"/>
    <s v="V01-Y98"/>
    <n v="21"/>
    <x v="6"/>
  </r>
  <r>
    <x v="6"/>
    <s v="0-24"/>
    <x v="0"/>
    <s v="F"/>
    <s v="C00-D48"/>
    <n v="2"/>
    <x v="1"/>
  </r>
  <r>
    <x v="6"/>
    <s v="0-24"/>
    <x v="0"/>
    <s v="F"/>
    <s v="E00-E90"/>
    <n v="1"/>
    <x v="2"/>
  </r>
  <r>
    <x v="6"/>
    <s v="0-24"/>
    <x v="0"/>
    <s v="F"/>
    <s v="G00-G99"/>
    <n v="1"/>
    <x v="3"/>
  </r>
  <r>
    <x v="6"/>
    <s v="0-24"/>
    <x v="0"/>
    <s v="F"/>
    <s v="P00-P96"/>
    <n v="2"/>
    <x v="5"/>
  </r>
  <r>
    <x v="6"/>
    <s v="0-24"/>
    <x v="0"/>
    <s v="F"/>
    <s v="R00-R99"/>
    <n v="2"/>
    <x v="5"/>
  </r>
  <r>
    <x v="6"/>
    <s v="0-24"/>
    <x v="0"/>
    <s v="F"/>
    <s v="V01-Y98"/>
    <n v="1"/>
    <x v="6"/>
  </r>
  <r>
    <x v="6"/>
    <s v="0-24"/>
    <x v="0"/>
    <s v="M"/>
    <s v="C00-D48"/>
    <n v="1"/>
    <x v="1"/>
  </r>
  <r>
    <x v="6"/>
    <s v="0-24"/>
    <x v="0"/>
    <s v="M"/>
    <s v="E00-E90"/>
    <n v="1"/>
    <x v="2"/>
  </r>
  <r>
    <x v="6"/>
    <s v="0-24"/>
    <x v="0"/>
    <s v="M"/>
    <s v="P00-P96"/>
    <n v="3"/>
    <x v="5"/>
  </r>
  <r>
    <x v="6"/>
    <s v="0-24"/>
    <x v="0"/>
    <s v="M"/>
    <s v="R00-R99"/>
    <n v="3"/>
    <x v="5"/>
  </r>
  <r>
    <x v="6"/>
    <s v="0-24"/>
    <x v="0"/>
    <s v="M"/>
    <s v="V01-Y98"/>
    <n v="4"/>
    <x v="6"/>
  </r>
  <r>
    <x v="6"/>
    <s v="25-44"/>
    <x v="0"/>
    <s v="F"/>
    <s v="C00-D48"/>
    <n v="6"/>
    <x v="1"/>
  </r>
  <r>
    <x v="6"/>
    <s v="25-44"/>
    <x v="0"/>
    <s v="F"/>
    <s v="G00-G99"/>
    <n v="1"/>
    <x v="3"/>
  </r>
  <r>
    <x v="6"/>
    <s v="25-44"/>
    <x v="0"/>
    <s v="F"/>
    <s v="I00-I99"/>
    <n v="3"/>
    <x v="8"/>
  </r>
  <r>
    <x v="6"/>
    <s v="25-44"/>
    <x v="0"/>
    <s v="F"/>
    <s v="R00-R99"/>
    <n v="3"/>
    <x v="5"/>
  </r>
  <r>
    <x v="6"/>
    <s v="25-44"/>
    <x v="0"/>
    <s v="F"/>
    <s v="V01-Y98"/>
    <n v="11"/>
    <x v="6"/>
  </r>
  <r>
    <x v="6"/>
    <s v="25-44"/>
    <x v="0"/>
    <s v="M"/>
    <s v="A00-B99"/>
    <n v="2"/>
    <x v="0"/>
  </r>
  <r>
    <x v="6"/>
    <s v="25-44"/>
    <x v="0"/>
    <s v="M"/>
    <s v="C00-D48"/>
    <n v="2"/>
    <x v="1"/>
  </r>
  <r>
    <x v="6"/>
    <s v="25-44"/>
    <x v="0"/>
    <s v="M"/>
    <s v="E00-E90"/>
    <n v="3"/>
    <x v="2"/>
  </r>
  <r>
    <x v="6"/>
    <s v="25-44"/>
    <x v="0"/>
    <s v="M"/>
    <s v="F00-F99"/>
    <n v="3"/>
    <x v="10"/>
  </r>
  <r>
    <x v="6"/>
    <s v="25-44"/>
    <x v="0"/>
    <s v="M"/>
    <s v="G00-G99"/>
    <n v="1"/>
    <x v="3"/>
  </r>
  <r>
    <x v="6"/>
    <s v="25-44"/>
    <x v="0"/>
    <s v="M"/>
    <s v="H60-H95"/>
    <n v="1"/>
    <x v="5"/>
  </r>
  <r>
    <x v="6"/>
    <s v="25-44"/>
    <x v="0"/>
    <s v="M"/>
    <s v="I00-I99"/>
    <n v="2"/>
    <x v="8"/>
  </r>
  <r>
    <x v="6"/>
    <s v="25-44"/>
    <x v="0"/>
    <s v="M"/>
    <s v="J00-J99"/>
    <n v="1"/>
    <x v="4"/>
  </r>
  <r>
    <x v="6"/>
    <s v="25-44"/>
    <x v="0"/>
    <s v="M"/>
    <s v="K00-K93"/>
    <n v="2"/>
    <x v="9"/>
  </r>
  <r>
    <x v="6"/>
    <s v="25-44"/>
    <x v="0"/>
    <s v="M"/>
    <s v="R00-R99"/>
    <n v="3"/>
    <x v="5"/>
  </r>
  <r>
    <x v="6"/>
    <s v="25-44"/>
    <x v="0"/>
    <s v="M"/>
    <s v="V01-Y98"/>
    <n v="19"/>
    <x v="6"/>
  </r>
  <r>
    <x v="6"/>
    <s v="45-64"/>
    <x v="0"/>
    <s v="F"/>
    <s v="A00-B99"/>
    <n v="7"/>
    <x v="0"/>
  </r>
  <r>
    <x v="6"/>
    <s v="45-64"/>
    <x v="0"/>
    <s v="F"/>
    <s v="C00-D48"/>
    <n v="92"/>
    <x v="1"/>
  </r>
  <r>
    <x v="6"/>
    <s v="45-64"/>
    <x v="0"/>
    <s v="F"/>
    <s v="E00-E90"/>
    <n v="2"/>
    <x v="2"/>
  </r>
  <r>
    <x v="6"/>
    <s v="45-64"/>
    <x v="0"/>
    <s v="F"/>
    <s v="F00-F99"/>
    <n v="1"/>
    <x v="10"/>
  </r>
  <r>
    <x v="6"/>
    <s v="45-64"/>
    <x v="0"/>
    <s v="F"/>
    <s v="G00-G99"/>
    <n v="7"/>
    <x v="3"/>
  </r>
  <r>
    <x v="6"/>
    <s v="45-64"/>
    <x v="0"/>
    <s v="F"/>
    <s v="I00-I99"/>
    <n v="28"/>
    <x v="8"/>
  </r>
  <r>
    <x v="6"/>
    <s v="45-64"/>
    <x v="0"/>
    <s v="F"/>
    <s v="J00-J99"/>
    <n v="9"/>
    <x v="4"/>
  </r>
  <r>
    <x v="6"/>
    <s v="45-64"/>
    <x v="0"/>
    <s v="F"/>
    <s v="K00-K93"/>
    <n v="18"/>
    <x v="9"/>
  </r>
  <r>
    <x v="6"/>
    <s v="45-64"/>
    <x v="0"/>
    <s v="F"/>
    <s v="M00-M99"/>
    <n v="1"/>
    <x v="5"/>
  </r>
  <r>
    <x v="6"/>
    <s v="45-64"/>
    <x v="0"/>
    <s v="F"/>
    <s v="N00-N99"/>
    <n v="4"/>
    <x v="11"/>
  </r>
  <r>
    <x v="6"/>
    <s v="45-64"/>
    <x v="0"/>
    <s v="F"/>
    <s v="Q00-Q99"/>
    <n v="2"/>
    <x v="5"/>
  </r>
  <r>
    <x v="6"/>
    <s v="45-64"/>
    <x v="0"/>
    <s v="F"/>
    <s v="R00-R99"/>
    <n v="8"/>
    <x v="5"/>
  </r>
  <r>
    <x v="6"/>
    <s v="45-64"/>
    <x v="0"/>
    <s v="F"/>
    <s v="V01-Y98"/>
    <n v="13"/>
    <x v="6"/>
  </r>
  <r>
    <x v="6"/>
    <s v="45-64"/>
    <x v="0"/>
    <s v="M"/>
    <s v="A00-B99"/>
    <n v="9"/>
    <x v="0"/>
  </r>
  <r>
    <x v="6"/>
    <s v="45-64"/>
    <x v="0"/>
    <s v="M"/>
    <s v="C00-D48"/>
    <n v="121"/>
    <x v="1"/>
  </r>
  <r>
    <x v="6"/>
    <s v="45-64"/>
    <x v="0"/>
    <s v="M"/>
    <s v="E00-E90"/>
    <n v="9"/>
    <x v="2"/>
  </r>
  <r>
    <x v="6"/>
    <s v="45-64"/>
    <x v="0"/>
    <s v="M"/>
    <s v="F00-F99"/>
    <n v="7"/>
    <x v="10"/>
  </r>
  <r>
    <x v="6"/>
    <s v="45-64"/>
    <x v="0"/>
    <s v="M"/>
    <s v="G00-G99"/>
    <n v="4"/>
    <x v="3"/>
  </r>
  <r>
    <x v="6"/>
    <s v="45-64"/>
    <x v="0"/>
    <s v="M"/>
    <s v="I00-I99"/>
    <n v="67"/>
    <x v="8"/>
  </r>
  <r>
    <x v="6"/>
    <s v="45-64"/>
    <x v="0"/>
    <s v="M"/>
    <s v="J00-J99"/>
    <n v="19"/>
    <x v="4"/>
  </r>
  <r>
    <x v="6"/>
    <s v="45-64"/>
    <x v="0"/>
    <s v="M"/>
    <s v="K00-K93"/>
    <n v="22"/>
    <x v="9"/>
  </r>
  <r>
    <x v="6"/>
    <s v="45-64"/>
    <x v="0"/>
    <s v="M"/>
    <s v="M00-M99"/>
    <n v="1"/>
    <x v="5"/>
  </r>
  <r>
    <x v="6"/>
    <s v="45-64"/>
    <x v="0"/>
    <s v="M"/>
    <s v="N00-N99"/>
    <n v="4"/>
    <x v="11"/>
  </r>
  <r>
    <x v="6"/>
    <s v="45-64"/>
    <x v="0"/>
    <s v="M"/>
    <s v="R00-R99"/>
    <n v="26"/>
    <x v="5"/>
  </r>
  <r>
    <x v="6"/>
    <s v="45-64"/>
    <x v="0"/>
    <s v="M"/>
    <s v="V01-Y98"/>
    <n v="39"/>
    <x v="6"/>
  </r>
  <r>
    <x v="6"/>
    <s v="65-74"/>
    <x v="1"/>
    <s v="F"/>
    <s v="A00-B99"/>
    <n v="4"/>
    <x v="0"/>
  </r>
  <r>
    <x v="6"/>
    <s v="65-74"/>
    <x v="1"/>
    <s v="F"/>
    <s v="C00-D48"/>
    <n v="88"/>
    <x v="1"/>
  </r>
  <r>
    <x v="6"/>
    <s v="65-74"/>
    <x v="1"/>
    <s v="F"/>
    <s v="D50-D89"/>
    <n v="2"/>
    <x v="5"/>
  </r>
  <r>
    <x v="6"/>
    <s v="65-74"/>
    <x v="1"/>
    <s v="F"/>
    <s v="E00-E90"/>
    <n v="6"/>
    <x v="2"/>
  </r>
  <r>
    <x v="6"/>
    <s v="65-74"/>
    <x v="1"/>
    <s v="F"/>
    <s v="F00-F99"/>
    <n v="3"/>
    <x v="10"/>
  </r>
  <r>
    <x v="6"/>
    <s v="65-74"/>
    <x v="1"/>
    <s v="F"/>
    <s v="G00-G99"/>
    <n v="7"/>
    <x v="3"/>
  </r>
  <r>
    <x v="6"/>
    <s v="65-74"/>
    <x v="1"/>
    <s v="F"/>
    <s v="I00-I99"/>
    <n v="49"/>
    <x v="8"/>
  </r>
  <r>
    <x v="6"/>
    <s v="65-74"/>
    <x v="1"/>
    <s v="F"/>
    <s v="J00-J99"/>
    <n v="16"/>
    <x v="4"/>
  </r>
  <r>
    <x v="6"/>
    <s v="65-74"/>
    <x v="1"/>
    <s v="F"/>
    <s v="K00-K93"/>
    <n v="15"/>
    <x v="9"/>
  </r>
  <r>
    <x v="6"/>
    <s v="65-74"/>
    <x v="1"/>
    <s v="F"/>
    <s v="M00-M99"/>
    <n v="2"/>
    <x v="5"/>
  </r>
  <r>
    <x v="6"/>
    <s v="65-74"/>
    <x v="1"/>
    <s v="F"/>
    <s v="N00-N99"/>
    <n v="3"/>
    <x v="11"/>
  </r>
  <r>
    <x v="6"/>
    <s v="65-74"/>
    <x v="1"/>
    <s v="F"/>
    <s v="R00-R99"/>
    <n v="6"/>
    <x v="5"/>
  </r>
  <r>
    <x v="6"/>
    <s v="65-74"/>
    <x v="1"/>
    <s v="F"/>
    <s v="V01-Y98"/>
    <n v="15"/>
    <x v="6"/>
  </r>
  <r>
    <x v="6"/>
    <s v="65-74"/>
    <x v="1"/>
    <s v="M"/>
    <s v="A00-B99"/>
    <n v="6"/>
    <x v="0"/>
  </r>
  <r>
    <x v="6"/>
    <s v="65-74"/>
    <x v="1"/>
    <s v="M"/>
    <s v="C00-D48"/>
    <n v="126"/>
    <x v="1"/>
  </r>
  <r>
    <x v="6"/>
    <s v="65-74"/>
    <x v="1"/>
    <s v="M"/>
    <s v="D50-D89"/>
    <n v="2"/>
    <x v="5"/>
  </r>
  <r>
    <x v="6"/>
    <s v="65-74"/>
    <x v="1"/>
    <s v="M"/>
    <s v="E00-E90"/>
    <n v="9"/>
    <x v="2"/>
  </r>
  <r>
    <x v="6"/>
    <s v="65-74"/>
    <x v="1"/>
    <s v="M"/>
    <s v="F00-F99"/>
    <n v="4"/>
    <x v="10"/>
  </r>
  <r>
    <x v="6"/>
    <s v="65-74"/>
    <x v="1"/>
    <s v="M"/>
    <s v="G00-G99"/>
    <n v="6"/>
    <x v="3"/>
  </r>
  <r>
    <x v="6"/>
    <s v="65-74"/>
    <x v="1"/>
    <s v="M"/>
    <s v="I00-I99"/>
    <n v="78"/>
    <x v="8"/>
  </r>
  <r>
    <x v="6"/>
    <s v="65-74"/>
    <x v="1"/>
    <s v="M"/>
    <s v="J00-J99"/>
    <n v="37"/>
    <x v="4"/>
  </r>
  <r>
    <x v="6"/>
    <s v="65-74"/>
    <x v="1"/>
    <s v="M"/>
    <s v="K00-K93"/>
    <n v="19"/>
    <x v="9"/>
  </r>
  <r>
    <x v="6"/>
    <s v="65-74"/>
    <x v="1"/>
    <s v="M"/>
    <s v="L00-L99"/>
    <n v="1"/>
    <x v="5"/>
  </r>
  <r>
    <x v="6"/>
    <s v="65-74"/>
    <x v="1"/>
    <s v="M"/>
    <s v="M00-M99"/>
    <n v="2"/>
    <x v="5"/>
  </r>
  <r>
    <x v="6"/>
    <s v="65-74"/>
    <x v="1"/>
    <s v="M"/>
    <s v="N00-N99"/>
    <n v="3"/>
    <x v="11"/>
  </r>
  <r>
    <x v="6"/>
    <s v="65-74"/>
    <x v="1"/>
    <s v="M"/>
    <s v="R00-R99"/>
    <n v="15"/>
    <x v="5"/>
  </r>
  <r>
    <x v="6"/>
    <s v="65-74"/>
    <x v="1"/>
    <s v="M"/>
    <s v="V01-Y98"/>
    <n v="13"/>
    <x v="6"/>
  </r>
  <r>
    <x v="6"/>
    <s v="75-84"/>
    <x v="1"/>
    <s v="F"/>
    <s v="A00-B99"/>
    <n v="14"/>
    <x v="0"/>
  </r>
  <r>
    <x v="6"/>
    <s v="75-84"/>
    <x v="1"/>
    <s v="F"/>
    <s v="C00-D48"/>
    <n v="98"/>
    <x v="1"/>
  </r>
  <r>
    <x v="6"/>
    <s v="75-84"/>
    <x v="1"/>
    <s v="F"/>
    <s v="D50-D89"/>
    <n v="4"/>
    <x v="5"/>
  </r>
  <r>
    <x v="6"/>
    <s v="75-84"/>
    <x v="1"/>
    <s v="F"/>
    <s v="E00-E90"/>
    <n v="12"/>
    <x v="2"/>
  </r>
  <r>
    <x v="6"/>
    <s v="75-84"/>
    <x v="1"/>
    <s v="F"/>
    <s v="F00-F99"/>
    <n v="8"/>
    <x v="10"/>
  </r>
  <r>
    <x v="6"/>
    <s v="75-84"/>
    <x v="1"/>
    <s v="F"/>
    <s v="G00-G99"/>
    <n v="36"/>
    <x v="3"/>
  </r>
  <r>
    <x v="6"/>
    <s v="75-84"/>
    <x v="1"/>
    <s v="F"/>
    <s v="I00-I99"/>
    <n v="107"/>
    <x v="8"/>
  </r>
  <r>
    <x v="6"/>
    <s v="75-84"/>
    <x v="1"/>
    <s v="F"/>
    <s v="J00-J99"/>
    <n v="47"/>
    <x v="4"/>
  </r>
  <r>
    <x v="6"/>
    <s v="75-84"/>
    <x v="1"/>
    <s v="F"/>
    <s v="K00-K93"/>
    <n v="22"/>
    <x v="9"/>
  </r>
  <r>
    <x v="6"/>
    <s v="75-84"/>
    <x v="1"/>
    <s v="F"/>
    <s v="L00-L99"/>
    <n v="3"/>
    <x v="5"/>
  </r>
  <r>
    <x v="6"/>
    <s v="75-84"/>
    <x v="1"/>
    <s v="F"/>
    <s v="M00-M99"/>
    <n v="1"/>
    <x v="5"/>
  </r>
  <r>
    <x v="6"/>
    <s v="75-84"/>
    <x v="1"/>
    <s v="F"/>
    <s v="N00-N99"/>
    <n v="14"/>
    <x v="11"/>
  </r>
  <r>
    <x v="6"/>
    <s v="75-84"/>
    <x v="1"/>
    <s v="F"/>
    <s v="R00-R99"/>
    <n v="21"/>
    <x v="5"/>
  </r>
  <r>
    <x v="6"/>
    <s v="75-84"/>
    <x v="1"/>
    <s v="F"/>
    <s v="V01-Y98"/>
    <n v="23"/>
    <x v="6"/>
  </r>
  <r>
    <x v="6"/>
    <s v="75-84"/>
    <x v="1"/>
    <s v="M"/>
    <s v="A00-B99"/>
    <n v="13"/>
    <x v="0"/>
  </r>
  <r>
    <x v="6"/>
    <s v="75-84"/>
    <x v="1"/>
    <s v="M"/>
    <s v="C00-D48"/>
    <n v="128"/>
    <x v="1"/>
  </r>
  <r>
    <x v="6"/>
    <s v="75-84"/>
    <x v="1"/>
    <s v="M"/>
    <s v="D50-D89"/>
    <n v="3"/>
    <x v="5"/>
  </r>
  <r>
    <x v="6"/>
    <s v="75-84"/>
    <x v="1"/>
    <s v="M"/>
    <s v="E00-E90"/>
    <n v="13"/>
    <x v="2"/>
  </r>
  <r>
    <x v="6"/>
    <s v="75-84"/>
    <x v="1"/>
    <s v="M"/>
    <s v="F00-F99"/>
    <n v="10"/>
    <x v="10"/>
  </r>
  <r>
    <x v="6"/>
    <s v="75-84"/>
    <x v="1"/>
    <s v="M"/>
    <s v="G00-G99"/>
    <n v="26"/>
    <x v="3"/>
  </r>
  <r>
    <x v="6"/>
    <s v="75-84"/>
    <x v="1"/>
    <s v="M"/>
    <s v="I00-I99"/>
    <n v="141"/>
    <x v="8"/>
  </r>
  <r>
    <x v="6"/>
    <s v="75-84"/>
    <x v="1"/>
    <s v="M"/>
    <s v="J00-J99"/>
    <n v="61"/>
    <x v="4"/>
  </r>
  <r>
    <x v="6"/>
    <s v="75-84"/>
    <x v="1"/>
    <s v="M"/>
    <s v="K00-K93"/>
    <n v="16"/>
    <x v="9"/>
  </r>
  <r>
    <x v="6"/>
    <s v="75-84"/>
    <x v="1"/>
    <s v="M"/>
    <s v="M00-M99"/>
    <n v="4"/>
    <x v="5"/>
  </r>
  <r>
    <x v="6"/>
    <s v="75-84"/>
    <x v="1"/>
    <s v="M"/>
    <s v="N00-N99"/>
    <n v="15"/>
    <x v="11"/>
  </r>
  <r>
    <x v="6"/>
    <s v="75-84"/>
    <x v="1"/>
    <s v="M"/>
    <s v="R00-R99"/>
    <n v="22"/>
    <x v="5"/>
  </r>
  <r>
    <x v="6"/>
    <s v="75-84"/>
    <x v="1"/>
    <s v="M"/>
    <s v="V01-Y98"/>
    <n v="14"/>
    <x v="6"/>
  </r>
  <r>
    <x v="6"/>
    <s v="85+"/>
    <x v="1"/>
    <s v="F"/>
    <s v="A00-B99"/>
    <n v="31"/>
    <x v="0"/>
  </r>
  <r>
    <x v="6"/>
    <s v="85+"/>
    <x v="1"/>
    <s v="F"/>
    <s v="C00-D48"/>
    <n v="115"/>
    <x v="1"/>
  </r>
  <r>
    <x v="6"/>
    <s v="85+"/>
    <x v="1"/>
    <s v="F"/>
    <s v="D50-D89"/>
    <n v="2"/>
    <x v="5"/>
  </r>
  <r>
    <x v="6"/>
    <s v="85+"/>
    <x v="1"/>
    <s v="F"/>
    <s v="E00-E90"/>
    <n v="27"/>
    <x v="2"/>
  </r>
  <r>
    <x v="6"/>
    <s v="85+"/>
    <x v="1"/>
    <s v="F"/>
    <s v="F00-F99"/>
    <n v="41"/>
    <x v="10"/>
  </r>
  <r>
    <x v="6"/>
    <s v="85+"/>
    <x v="1"/>
    <s v="F"/>
    <s v="G00-G99"/>
    <n v="61"/>
    <x v="3"/>
  </r>
  <r>
    <x v="6"/>
    <s v="85+"/>
    <x v="1"/>
    <s v="F"/>
    <s v="I00-I99"/>
    <n v="263"/>
    <x v="8"/>
  </r>
  <r>
    <x v="6"/>
    <s v="85+"/>
    <x v="1"/>
    <s v="F"/>
    <s v="J00-J99"/>
    <n v="72"/>
    <x v="4"/>
  </r>
  <r>
    <x v="6"/>
    <s v="85+"/>
    <x v="1"/>
    <s v="F"/>
    <s v="K00-K93"/>
    <n v="23"/>
    <x v="9"/>
  </r>
  <r>
    <x v="6"/>
    <s v="85+"/>
    <x v="1"/>
    <s v="F"/>
    <s v="L00-L99"/>
    <n v="2"/>
    <x v="5"/>
  </r>
  <r>
    <x v="6"/>
    <s v="85+"/>
    <x v="1"/>
    <s v="F"/>
    <s v="M00-M99"/>
    <n v="2"/>
    <x v="5"/>
  </r>
  <r>
    <x v="6"/>
    <s v="85+"/>
    <x v="1"/>
    <s v="F"/>
    <s v="N00-N99"/>
    <n v="35"/>
    <x v="11"/>
  </r>
  <r>
    <x v="6"/>
    <s v="85+"/>
    <x v="1"/>
    <s v="F"/>
    <s v="Q00-Q99"/>
    <n v="1"/>
    <x v="5"/>
  </r>
  <r>
    <x v="6"/>
    <s v="85+"/>
    <x v="1"/>
    <s v="F"/>
    <s v="R00-R99"/>
    <n v="71"/>
    <x v="5"/>
  </r>
  <r>
    <x v="6"/>
    <s v="85+"/>
    <x v="1"/>
    <s v="F"/>
    <s v="V01-Y98"/>
    <n v="49"/>
    <x v="6"/>
  </r>
  <r>
    <x v="6"/>
    <s v="85+"/>
    <x v="1"/>
    <s v="M"/>
    <s v="A00-B99"/>
    <n v="13"/>
    <x v="0"/>
  </r>
  <r>
    <x v="6"/>
    <s v="85+"/>
    <x v="1"/>
    <s v="M"/>
    <s v="C00-D48"/>
    <n v="69"/>
    <x v="1"/>
  </r>
  <r>
    <x v="6"/>
    <s v="85+"/>
    <x v="1"/>
    <s v="M"/>
    <s v="D50-D89"/>
    <n v="3"/>
    <x v="5"/>
  </r>
  <r>
    <x v="6"/>
    <s v="85+"/>
    <x v="1"/>
    <s v="M"/>
    <s v="E00-E90"/>
    <n v="12"/>
    <x v="2"/>
  </r>
  <r>
    <x v="6"/>
    <s v="85+"/>
    <x v="1"/>
    <s v="M"/>
    <s v="F00-F99"/>
    <n v="15"/>
    <x v="10"/>
  </r>
  <r>
    <x v="6"/>
    <s v="85+"/>
    <x v="1"/>
    <s v="M"/>
    <s v="G00-G99"/>
    <n v="27"/>
    <x v="3"/>
  </r>
  <r>
    <x v="6"/>
    <s v="85+"/>
    <x v="1"/>
    <s v="M"/>
    <s v="I00-I99"/>
    <n v="135"/>
    <x v="8"/>
  </r>
  <r>
    <x v="6"/>
    <s v="85+"/>
    <x v="1"/>
    <s v="M"/>
    <s v="J00-J99"/>
    <n v="56"/>
    <x v="4"/>
  </r>
  <r>
    <x v="6"/>
    <s v="85+"/>
    <x v="1"/>
    <s v="M"/>
    <s v="K00-K93"/>
    <n v="14"/>
    <x v="9"/>
  </r>
  <r>
    <x v="6"/>
    <s v="85+"/>
    <x v="1"/>
    <s v="M"/>
    <s v="L00-L99"/>
    <n v="1"/>
    <x v="5"/>
  </r>
  <r>
    <x v="6"/>
    <s v="85+"/>
    <x v="1"/>
    <s v="M"/>
    <s v="M00-M99"/>
    <n v="3"/>
    <x v="5"/>
  </r>
  <r>
    <x v="6"/>
    <s v="85+"/>
    <x v="1"/>
    <s v="M"/>
    <s v="N00-N99"/>
    <n v="21"/>
    <x v="11"/>
  </r>
  <r>
    <x v="6"/>
    <s v="85+"/>
    <x v="1"/>
    <s v="M"/>
    <s v="R00-R99"/>
    <n v="22"/>
    <x v="5"/>
  </r>
  <r>
    <x v="6"/>
    <s v="85+"/>
    <x v="1"/>
    <s v="M"/>
    <s v="V01-Y98"/>
    <n v="35"/>
    <x v="6"/>
  </r>
  <r>
    <x v="7"/>
    <s v="0-24"/>
    <x v="0"/>
    <s v="F"/>
    <s v="I00-I99"/>
    <n v="1"/>
    <x v="8"/>
  </r>
  <r>
    <x v="7"/>
    <s v="0-24"/>
    <x v="0"/>
    <s v="F"/>
    <s v="P00-P96"/>
    <n v="1"/>
    <x v="5"/>
  </r>
  <r>
    <x v="7"/>
    <s v="0-24"/>
    <x v="0"/>
    <s v="F"/>
    <s v="Q00-Q99"/>
    <n v="2"/>
    <x v="5"/>
  </r>
  <r>
    <x v="7"/>
    <s v="0-24"/>
    <x v="0"/>
    <s v="F"/>
    <s v="R00-R99"/>
    <n v="1"/>
    <x v="5"/>
  </r>
  <r>
    <x v="7"/>
    <s v="0-24"/>
    <x v="0"/>
    <s v="F"/>
    <s v="V01-Y98"/>
    <n v="4"/>
    <x v="6"/>
  </r>
  <r>
    <x v="7"/>
    <s v="0-24"/>
    <x v="0"/>
    <s v="M"/>
    <s v="C00-D48"/>
    <n v="1"/>
    <x v="1"/>
  </r>
  <r>
    <x v="7"/>
    <s v="0-24"/>
    <x v="0"/>
    <s v="M"/>
    <s v="F00-F99"/>
    <n v="1"/>
    <x v="10"/>
  </r>
  <r>
    <x v="7"/>
    <s v="0-24"/>
    <x v="0"/>
    <s v="M"/>
    <s v="G00-G99"/>
    <n v="2"/>
    <x v="3"/>
  </r>
  <r>
    <x v="7"/>
    <s v="0-24"/>
    <x v="0"/>
    <s v="M"/>
    <s v="P00-P96"/>
    <n v="5"/>
    <x v="5"/>
  </r>
  <r>
    <x v="7"/>
    <s v="0-24"/>
    <x v="0"/>
    <s v="M"/>
    <s v="Q00-Q99"/>
    <n v="1"/>
    <x v="5"/>
  </r>
  <r>
    <x v="7"/>
    <s v="0-24"/>
    <x v="0"/>
    <s v="M"/>
    <s v="R00-R99"/>
    <n v="2"/>
    <x v="5"/>
  </r>
  <r>
    <x v="7"/>
    <s v="0-24"/>
    <x v="0"/>
    <s v="M"/>
    <s v="V01-Y98"/>
    <n v="4"/>
    <x v="6"/>
  </r>
  <r>
    <x v="7"/>
    <s v="25-44"/>
    <x v="0"/>
    <s v="F"/>
    <s v="C00-D48"/>
    <n v="7"/>
    <x v="1"/>
  </r>
  <r>
    <x v="7"/>
    <s v="25-44"/>
    <x v="0"/>
    <s v="F"/>
    <s v="E00-E90"/>
    <n v="1"/>
    <x v="2"/>
  </r>
  <r>
    <x v="7"/>
    <s v="25-44"/>
    <x v="0"/>
    <s v="F"/>
    <s v="F00-F99"/>
    <n v="1"/>
    <x v="10"/>
  </r>
  <r>
    <x v="7"/>
    <s v="25-44"/>
    <x v="0"/>
    <s v="F"/>
    <s v="G00-G99"/>
    <n v="1"/>
    <x v="3"/>
  </r>
  <r>
    <x v="7"/>
    <s v="25-44"/>
    <x v="0"/>
    <s v="F"/>
    <s v="I00-I99"/>
    <n v="3"/>
    <x v="8"/>
  </r>
  <r>
    <x v="7"/>
    <s v="25-44"/>
    <x v="0"/>
    <s v="F"/>
    <s v="J00-J99"/>
    <n v="1"/>
    <x v="4"/>
  </r>
  <r>
    <x v="7"/>
    <s v="25-44"/>
    <x v="0"/>
    <s v="F"/>
    <s v="K00-K93"/>
    <n v="2"/>
    <x v="9"/>
  </r>
  <r>
    <x v="7"/>
    <s v="25-44"/>
    <x v="0"/>
    <s v="F"/>
    <s v="V01-Y98"/>
    <n v="6"/>
    <x v="6"/>
  </r>
  <r>
    <x v="7"/>
    <s v="25-44"/>
    <x v="0"/>
    <s v="M"/>
    <s v="C00-D48"/>
    <n v="4"/>
    <x v="1"/>
  </r>
  <r>
    <x v="7"/>
    <s v="25-44"/>
    <x v="0"/>
    <s v="M"/>
    <s v="E00-E90"/>
    <n v="2"/>
    <x v="2"/>
  </r>
  <r>
    <x v="7"/>
    <s v="25-44"/>
    <x v="0"/>
    <s v="M"/>
    <s v="F00-F99"/>
    <n v="2"/>
    <x v="10"/>
  </r>
  <r>
    <x v="7"/>
    <s v="25-44"/>
    <x v="0"/>
    <s v="M"/>
    <s v="I00-I99"/>
    <n v="8"/>
    <x v="8"/>
  </r>
  <r>
    <x v="7"/>
    <s v="25-44"/>
    <x v="0"/>
    <s v="M"/>
    <s v="J00-J99"/>
    <n v="1"/>
    <x v="4"/>
  </r>
  <r>
    <x v="7"/>
    <s v="25-44"/>
    <x v="0"/>
    <s v="M"/>
    <s v="K00-K93"/>
    <n v="2"/>
    <x v="9"/>
  </r>
  <r>
    <x v="7"/>
    <s v="25-44"/>
    <x v="0"/>
    <s v="M"/>
    <s v="R00-R99"/>
    <n v="1"/>
    <x v="5"/>
  </r>
  <r>
    <x v="7"/>
    <s v="25-44"/>
    <x v="0"/>
    <s v="M"/>
    <s v="V01-Y98"/>
    <n v="26"/>
    <x v="6"/>
  </r>
  <r>
    <x v="7"/>
    <s v="45-64"/>
    <x v="0"/>
    <s v="F"/>
    <s v="A00-B99"/>
    <n v="7"/>
    <x v="0"/>
  </r>
  <r>
    <x v="7"/>
    <s v="45-64"/>
    <x v="0"/>
    <s v="F"/>
    <s v="C00-D48"/>
    <n v="77"/>
    <x v="1"/>
  </r>
  <r>
    <x v="7"/>
    <s v="45-64"/>
    <x v="0"/>
    <s v="F"/>
    <s v="E00-E90"/>
    <n v="6"/>
    <x v="2"/>
  </r>
  <r>
    <x v="7"/>
    <s v="45-64"/>
    <x v="0"/>
    <s v="F"/>
    <s v="F00-F99"/>
    <n v="1"/>
    <x v="10"/>
  </r>
  <r>
    <x v="7"/>
    <s v="45-64"/>
    <x v="0"/>
    <s v="F"/>
    <s v="G00-G99"/>
    <n v="1"/>
    <x v="3"/>
  </r>
  <r>
    <x v="7"/>
    <s v="45-64"/>
    <x v="0"/>
    <s v="F"/>
    <s v="I00-I99"/>
    <n v="25"/>
    <x v="8"/>
  </r>
  <r>
    <x v="7"/>
    <s v="45-64"/>
    <x v="0"/>
    <s v="F"/>
    <s v="J00-J99"/>
    <n v="11"/>
    <x v="4"/>
  </r>
  <r>
    <x v="7"/>
    <s v="45-64"/>
    <x v="0"/>
    <s v="F"/>
    <s v="K00-K93"/>
    <n v="9"/>
    <x v="9"/>
  </r>
  <r>
    <x v="7"/>
    <s v="45-64"/>
    <x v="0"/>
    <s v="F"/>
    <s v="N00-N99"/>
    <n v="1"/>
    <x v="11"/>
  </r>
  <r>
    <x v="7"/>
    <s v="45-64"/>
    <x v="0"/>
    <s v="F"/>
    <s v="Q00-Q99"/>
    <n v="3"/>
    <x v="5"/>
  </r>
  <r>
    <x v="7"/>
    <s v="45-64"/>
    <x v="0"/>
    <s v="F"/>
    <s v="R00-R99"/>
    <n v="13"/>
    <x v="5"/>
  </r>
  <r>
    <x v="7"/>
    <s v="45-64"/>
    <x v="0"/>
    <s v="F"/>
    <s v="V01-Y98"/>
    <n v="17"/>
    <x v="6"/>
  </r>
  <r>
    <x v="7"/>
    <s v="45-64"/>
    <x v="0"/>
    <s v="M"/>
    <s v="A00-B99"/>
    <n v="1"/>
    <x v="0"/>
  </r>
  <r>
    <x v="7"/>
    <s v="45-64"/>
    <x v="0"/>
    <s v="M"/>
    <s v="C00-D48"/>
    <n v="112"/>
    <x v="1"/>
  </r>
  <r>
    <x v="7"/>
    <s v="45-64"/>
    <x v="0"/>
    <s v="M"/>
    <s v="D50-D89"/>
    <n v="2"/>
    <x v="5"/>
  </r>
  <r>
    <x v="7"/>
    <s v="45-64"/>
    <x v="0"/>
    <s v="M"/>
    <s v="E00-E90"/>
    <n v="2"/>
    <x v="2"/>
  </r>
  <r>
    <x v="7"/>
    <s v="45-64"/>
    <x v="0"/>
    <s v="M"/>
    <s v="F00-F99"/>
    <n v="9"/>
    <x v="10"/>
  </r>
  <r>
    <x v="7"/>
    <s v="45-64"/>
    <x v="0"/>
    <s v="M"/>
    <s v="G00-G99"/>
    <n v="6"/>
    <x v="3"/>
  </r>
  <r>
    <x v="7"/>
    <s v="45-64"/>
    <x v="0"/>
    <s v="M"/>
    <s v="I00-I99"/>
    <n v="63"/>
    <x v="8"/>
  </r>
  <r>
    <x v="7"/>
    <s v="45-64"/>
    <x v="0"/>
    <s v="M"/>
    <s v="J00-J99"/>
    <n v="13"/>
    <x v="4"/>
  </r>
  <r>
    <x v="7"/>
    <s v="45-64"/>
    <x v="0"/>
    <s v="M"/>
    <s v="K00-K93"/>
    <n v="26"/>
    <x v="9"/>
  </r>
  <r>
    <x v="7"/>
    <s v="45-64"/>
    <x v="0"/>
    <s v="M"/>
    <s v="M00-M99"/>
    <n v="2"/>
    <x v="5"/>
  </r>
  <r>
    <x v="7"/>
    <s v="45-64"/>
    <x v="0"/>
    <s v="M"/>
    <s v="N00-N99"/>
    <n v="4"/>
    <x v="11"/>
  </r>
  <r>
    <x v="7"/>
    <s v="45-64"/>
    <x v="0"/>
    <s v="M"/>
    <s v="Q00-Q99"/>
    <n v="1"/>
    <x v="5"/>
  </r>
  <r>
    <x v="7"/>
    <s v="45-64"/>
    <x v="0"/>
    <s v="M"/>
    <s v="R00-R99"/>
    <n v="22"/>
    <x v="5"/>
  </r>
  <r>
    <x v="7"/>
    <s v="45-64"/>
    <x v="0"/>
    <s v="M"/>
    <s v="V01-Y98"/>
    <n v="34"/>
    <x v="6"/>
  </r>
  <r>
    <x v="7"/>
    <s v="65-74"/>
    <x v="1"/>
    <s v="F"/>
    <s v="A00-B99"/>
    <n v="4"/>
    <x v="0"/>
  </r>
  <r>
    <x v="7"/>
    <s v="65-74"/>
    <x v="1"/>
    <s v="F"/>
    <s v="C00-D48"/>
    <n v="83"/>
    <x v="1"/>
  </r>
  <r>
    <x v="7"/>
    <s v="65-74"/>
    <x v="1"/>
    <s v="F"/>
    <s v="E00-E90"/>
    <n v="3"/>
    <x v="2"/>
  </r>
  <r>
    <x v="7"/>
    <s v="65-74"/>
    <x v="1"/>
    <s v="F"/>
    <s v="F00-F99"/>
    <n v="3"/>
    <x v="10"/>
  </r>
  <r>
    <x v="7"/>
    <s v="65-74"/>
    <x v="1"/>
    <s v="F"/>
    <s v="G00-G99"/>
    <n v="9"/>
    <x v="3"/>
  </r>
  <r>
    <x v="7"/>
    <s v="65-74"/>
    <x v="1"/>
    <s v="F"/>
    <s v="I00-I99"/>
    <n v="28"/>
    <x v="8"/>
  </r>
  <r>
    <x v="7"/>
    <s v="65-74"/>
    <x v="1"/>
    <s v="F"/>
    <s v="J00-J99"/>
    <n v="22"/>
    <x v="4"/>
  </r>
  <r>
    <x v="7"/>
    <s v="65-74"/>
    <x v="1"/>
    <s v="F"/>
    <s v="K00-K93"/>
    <n v="11"/>
    <x v="9"/>
  </r>
  <r>
    <x v="7"/>
    <s v="65-74"/>
    <x v="1"/>
    <s v="F"/>
    <s v="L00-L99"/>
    <n v="1"/>
    <x v="5"/>
  </r>
  <r>
    <x v="7"/>
    <s v="65-74"/>
    <x v="1"/>
    <s v="F"/>
    <s v="M00-M99"/>
    <n v="2"/>
    <x v="5"/>
  </r>
  <r>
    <x v="7"/>
    <s v="65-74"/>
    <x v="1"/>
    <s v="F"/>
    <s v="N00-N99"/>
    <n v="3"/>
    <x v="11"/>
  </r>
  <r>
    <x v="7"/>
    <s v="65-74"/>
    <x v="1"/>
    <s v="F"/>
    <s v="R00-R99"/>
    <n v="9"/>
    <x v="5"/>
  </r>
  <r>
    <x v="7"/>
    <s v="65-74"/>
    <x v="1"/>
    <s v="F"/>
    <s v="V01-Y98"/>
    <n v="10"/>
    <x v="6"/>
  </r>
  <r>
    <x v="7"/>
    <s v="65-74"/>
    <x v="1"/>
    <s v="M"/>
    <s v="A00-B99"/>
    <n v="10"/>
    <x v="0"/>
  </r>
  <r>
    <x v="7"/>
    <s v="65-74"/>
    <x v="1"/>
    <s v="M"/>
    <s v="C00-D48"/>
    <n v="119"/>
    <x v="1"/>
  </r>
  <r>
    <x v="7"/>
    <s v="65-74"/>
    <x v="1"/>
    <s v="M"/>
    <s v="D50-D89"/>
    <n v="1"/>
    <x v="5"/>
  </r>
  <r>
    <x v="7"/>
    <s v="65-74"/>
    <x v="1"/>
    <s v="M"/>
    <s v="E00-E90"/>
    <n v="11"/>
    <x v="2"/>
  </r>
  <r>
    <x v="7"/>
    <s v="65-74"/>
    <x v="1"/>
    <s v="M"/>
    <s v="F00-F99"/>
    <n v="5"/>
    <x v="10"/>
  </r>
  <r>
    <x v="7"/>
    <s v="65-74"/>
    <x v="1"/>
    <s v="M"/>
    <s v="G00-G99"/>
    <n v="7"/>
    <x v="3"/>
  </r>
  <r>
    <x v="7"/>
    <s v="65-74"/>
    <x v="1"/>
    <s v="M"/>
    <s v="I00-I99"/>
    <n v="77"/>
    <x v="8"/>
  </r>
  <r>
    <x v="7"/>
    <s v="65-74"/>
    <x v="1"/>
    <s v="M"/>
    <s v="J00-J99"/>
    <n v="33"/>
    <x v="4"/>
  </r>
  <r>
    <x v="7"/>
    <s v="65-74"/>
    <x v="1"/>
    <s v="M"/>
    <s v="K00-K93"/>
    <n v="15"/>
    <x v="9"/>
  </r>
  <r>
    <x v="7"/>
    <s v="65-74"/>
    <x v="1"/>
    <s v="M"/>
    <s v="M00-M99"/>
    <n v="1"/>
    <x v="5"/>
  </r>
  <r>
    <x v="7"/>
    <s v="65-74"/>
    <x v="1"/>
    <s v="M"/>
    <s v="N00-N99"/>
    <n v="4"/>
    <x v="11"/>
  </r>
  <r>
    <x v="7"/>
    <s v="65-74"/>
    <x v="1"/>
    <s v="M"/>
    <s v="R00-R99"/>
    <n v="14"/>
    <x v="5"/>
  </r>
  <r>
    <x v="7"/>
    <s v="65-74"/>
    <x v="1"/>
    <s v="M"/>
    <s v="V01-Y98"/>
    <n v="17"/>
    <x v="6"/>
  </r>
  <r>
    <x v="7"/>
    <s v="75-84"/>
    <x v="1"/>
    <s v="F"/>
    <s v="A00-B99"/>
    <n v="12"/>
    <x v="0"/>
  </r>
  <r>
    <x v="7"/>
    <s v="75-84"/>
    <x v="1"/>
    <s v="F"/>
    <s v="C00-D48"/>
    <n v="97"/>
    <x v="1"/>
  </r>
  <r>
    <x v="7"/>
    <s v="75-84"/>
    <x v="1"/>
    <s v="F"/>
    <s v="E00-E90"/>
    <n v="10"/>
    <x v="2"/>
  </r>
  <r>
    <x v="7"/>
    <s v="75-84"/>
    <x v="1"/>
    <s v="F"/>
    <s v="F00-F99"/>
    <n v="9"/>
    <x v="10"/>
  </r>
  <r>
    <x v="7"/>
    <s v="75-84"/>
    <x v="1"/>
    <s v="F"/>
    <s v="G00-G99"/>
    <n v="25"/>
    <x v="3"/>
  </r>
  <r>
    <x v="7"/>
    <s v="75-84"/>
    <x v="1"/>
    <s v="F"/>
    <s v="I00-I99"/>
    <n v="119"/>
    <x v="8"/>
  </r>
  <r>
    <x v="7"/>
    <s v="75-84"/>
    <x v="1"/>
    <s v="F"/>
    <s v="J00-J99"/>
    <n v="32"/>
    <x v="4"/>
  </r>
  <r>
    <x v="7"/>
    <s v="75-84"/>
    <x v="1"/>
    <s v="F"/>
    <s v="K00-K93"/>
    <n v="15"/>
    <x v="9"/>
  </r>
  <r>
    <x v="7"/>
    <s v="75-84"/>
    <x v="1"/>
    <s v="F"/>
    <s v="M00-M99"/>
    <n v="1"/>
    <x v="5"/>
  </r>
  <r>
    <x v="7"/>
    <s v="75-84"/>
    <x v="1"/>
    <s v="F"/>
    <s v="N00-N99"/>
    <n v="16"/>
    <x v="11"/>
  </r>
  <r>
    <x v="7"/>
    <s v="75-84"/>
    <x v="1"/>
    <s v="F"/>
    <s v="Q00-Q99"/>
    <n v="1"/>
    <x v="5"/>
  </r>
  <r>
    <x v="7"/>
    <s v="75-84"/>
    <x v="1"/>
    <s v="F"/>
    <s v="R00-R99"/>
    <n v="22"/>
    <x v="5"/>
  </r>
  <r>
    <x v="7"/>
    <s v="75-84"/>
    <x v="1"/>
    <s v="F"/>
    <s v="V01-Y98"/>
    <n v="14"/>
    <x v="6"/>
  </r>
  <r>
    <x v="7"/>
    <s v="75-84"/>
    <x v="1"/>
    <s v="M"/>
    <s v="A00-B99"/>
    <n v="14"/>
    <x v="0"/>
  </r>
  <r>
    <x v="7"/>
    <s v="75-84"/>
    <x v="1"/>
    <s v="M"/>
    <s v="C00-D48"/>
    <n v="119"/>
    <x v="1"/>
  </r>
  <r>
    <x v="7"/>
    <s v="75-84"/>
    <x v="1"/>
    <s v="M"/>
    <s v="D50-D89"/>
    <n v="1"/>
    <x v="5"/>
  </r>
  <r>
    <x v="7"/>
    <s v="75-84"/>
    <x v="1"/>
    <s v="M"/>
    <s v="E00-E90"/>
    <n v="6"/>
    <x v="2"/>
  </r>
  <r>
    <x v="7"/>
    <s v="75-84"/>
    <x v="1"/>
    <s v="M"/>
    <s v="F00-F99"/>
    <n v="12"/>
    <x v="10"/>
  </r>
  <r>
    <x v="7"/>
    <s v="75-84"/>
    <x v="1"/>
    <s v="M"/>
    <s v="G00-G99"/>
    <n v="15"/>
    <x v="3"/>
  </r>
  <r>
    <x v="7"/>
    <s v="75-84"/>
    <x v="1"/>
    <s v="M"/>
    <s v="I00-I99"/>
    <n v="121"/>
    <x v="8"/>
  </r>
  <r>
    <x v="7"/>
    <s v="75-84"/>
    <x v="1"/>
    <s v="M"/>
    <s v="J00-J99"/>
    <n v="48"/>
    <x v="4"/>
  </r>
  <r>
    <x v="7"/>
    <s v="75-84"/>
    <x v="1"/>
    <s v="M"/>
    <s v="K00-K93"/>
    <n v="9"/>
    <x v="9"/>
  </r>
  <r>
    <x v="7"/>
    <s v="75-84"/>
    <x v="1"/>
    <s v="M"/>
    <s v="M00-M99"/>
    <n v="1"/>
    <x v="5"/>
  </r>
  <r>
    <x v="7"/>
    <s v="75-84"/>
    <x v="1"/>
    <s v="M"/>
    <s v="N00-N99"/>
    <n v="10"/>
    <x v="11"/>
  </r>
  <r>
    <x v="7"/>
    <s v="75-84"/>
    <x v="1"/>
    <s v="M"/>
    <s v="R00-R99"/>
    <n v="28"/>
    <x v="5"/>
  </r>
  <r>
    <x v="7"/>
    <s v="75-84"/>
    <x v="1"/>
    <s v="M"/>
    <s v="U00-U99"/>
    <n v="1"/>
    <x v="7"/>
  </r>
  <r>
    <x v="7"/>
    <s v="75-84"/>
    <x v="1"/>
    <s v="M"/>
    <s v="V01-Y98"/>
    <n v="17"/>
    <x v="6"/>
  </r>
  <r>
    <x v="7"/>
    <s v="85+"/>
    <x v="1"/>
    <s v="F"/>
    <s v="A00-B99"/>
    <n v="21"/>
    <x v="0"/>
  </r>
  <r>
    <x v="7"/>
    <s v="85+"/>
    <x v="1"/>
    <s v="F"/>
    <s v="C00-D48"/>
    <n v="117"/>
    <x v="1"/>
  </r>
  <r>
    <x v="7"/>
    <s v="85+"/>
    <x v="1"/>
    <s v="F"/>
    <s v="D50-D89"/>
    <n v="2"/>
    <x v="5"/>
  </r>
  <r>
    <x v="7"/>
    <s v="85+"/>
    <x v="1"/>
    <s v="F"/>
    <s v="E00-E90"/>
    <n v="34"/>
    <x v="2"/>
  </r>
  <r>
    <x v="7"/>
    <s v="85+"/>
    <x v="1"/>
    <s v="F"/>
    <s v="F00-F99"/>
    <n v="47"/>
    <x v="10"/>
  </r>
  <r>
    <x v="7"/>
    <s v="85+"/>
    <x v="1"/>
    <s v="F"/>
    <s v="G00-G99"/>
    <n v="58"/>
    <x v="3"/>
  </r>
  <r>
    <x v="7"/>
    <s v="85+"/>
    <x v="1"/>
    <s v="F"/>
    <s v="I00-I99"/>
    <n v="298"/>
    <x v="8"/>
  </r>
  <r>
    <x v="7"/>
    <s v="85+"/>
    <x v="1"/>
    <s v="F"/>
    <s v="J00-J99"/>
    <n v="88"/>
    <x v="4"/>
  </r>
  <r>
    <x v="7"/>
    <s v="85+"/>
    <x v="1"/>
    <s v="F"/>
    <s v="K00-K93"/>
    <n v="38"/>
    <x v="9"/>
  </r>
  <r>
    <x v="7"/>
    <s v="85+"/>
    <x v="1"/>
    <s v="F"/>
    <s v="L00-L99"/>
    <n v="5"/>
    <x v="5"/>
  </r>
  <r>
    <x v="7"/>
    <s v="85+"/>
    <x v="1"/>
    <s v="F"/>
    <s v="M00-M99"/>
    <n v="7"/>
    <x v="5"/>
  </r>
  <r>
    <x v="7"/>
    <s v="85+"/>
    <x v="1"/>
    <s v="F"/>
    <s v="N00-N99"/>
    <n v="42"/>
    <x v="11"/>
  </r>
  <r>
    <x v="7"/>
    <s v="85+"/>
    <x v="1"/>
    <s v="F"/>
    <s v="Q00-Q99"/>
    <n v="1"/>
    <x v="5"/>
  </r>
  <r>
    <x v="7"/>
    <s v="85+"/>
    <x v="1"/>
    <s v="F"/>
    <s v="R00-R99"/>
    <n v="59"/>
    <x v="5"/>
  </r>
  <r>
    <x v="7"/>
    <s v="85+"/>
    <x v="1"/>
    <s v="F"/>
    <s v="V01-Y98"/>
    <n v="40"/>
    <x v="6"/>
  </r>
  <r>
    <x v="7"/>
    <s v="85+"/>
    <x v="1"/>
    <s v="M"/>
    <s v="A00-B99"/>
    <n v="12"/>
    <x v="0"/>
  </r>
  <r>
    <x v="7"/>
    <s v="85+"/>
    <x v="1"/>
    <s v="M"/>
    <s v="C00-D48"/>
    <n v="78"/>
    <x v="1"/>
  </r>
  <r>
    <x v="7"/>
    <s v="85+"/>
    <x v="1"/>
    <s v="M"/>
    <s v="D50-D89"/>
    <n v="3"/>
    <x v="5"/>
  </r>
  <r>
    <x v="7"/>
    <s v="85+"/>
    <x v="1"/>
    <s v="M"/>
    <s v="E00-E90"/>
    <n v="7"/>
    <x v="2"/>
  </r>
  <r>
    <x v="7"/>
    <s v="85+"/>
    <x v="1"/>
    <s v="M"/>
    <s v="F00-F99"/>
    <n v="13"/>
    <x v="10"/>
  </r>
  <r>
    <x v="7"/>
    <s v="85+"/>
    <x v="1"/>
    <s v="M"/>
    <s v="G00-G99"/>
    <n v="13"/>
    <x v="3"/>
  </r>
  <r>
    <x v="7"/>
    <s v="85+"/>
    <x v="1"/>
    <s v="M"/>
    <s v="I00-I99"/>
    <n v="115"/>
    <x v="8"/>
  </r>
  <r>
    <x v="7"/>
    <s v="85+"/>
    <x v="1"/>
    <s v="M"/>
    <s v="J00-J99"/>
    <n v="69"/>
    <x v="4"/>
  </r>
  <r>
    <x v="7"/>
    <s v="85+"/>
    <x v="1"/>
    <s v="M"/>
    <s v="K00-K93"/>
    <n v="15"/>
    <x v="9"/>
  </r>
  <r>
    <x v="7"/>
    <s v="85+"/>
    <x v="1"/>
    <s v="M"/>
    <s v="L00-L99"/>
    <n v="2"/>
    <x v="5"/>
  </r>
  <r>
    <x v="7"/>
    <s v="85+"/>
    <x v="1"/>
    <s v="M"/>
    <s v="M00-M99"/>
    <n v="2"/>
    <x v="5"/>
  </r>
  <r>
    <x v="7"/>
    <s v="85+"/>
    <x v="1"/>
    <s v="M"/>
    <s v="N00-N99"/>
    <n v="18"/>
    <x v="11"/>
  </r>
  <r>
    <x v="7"/>
    <s v="85+"/>
    <x v="1"/>
    <s v="M"/>
    <s v="R00-R99"/>
    <n v="29"/>
    <x v="5"/>
  </r>
  <r>
    <x v="7"/>
    <s v="85+"/>
    <x v="1"/>
    <s v="M"/>
    <s v="V01-Y98"/>
    <n v="26"/>
    <x v="6"/>
  </r>
  <r>
    <x v="8"/>
    <s v="0-24"/>
    <x v="0"/>
    <s v="F"/>
    <s v="P00-P96"/>
    <n v="1"/>
    <x v="5"/>
  </r>
  <r>
    <x v="8"/>
    <s v="0-24"/>
    <x v="0"/>
    <s v="F"/>
    <s v="Q00-Q99"/>
    <n v="1"/>
    <x v="5"/>
  </r>
  <r>
    <x v="8"/>
    <s v="0-24"/>
    <x v="0"/>
    <s v="F"/>
    <s v="R00-R99"/>
    <n v="3"/>
    <x v="5"/>
  </r>
  <r>
    <x v="8"/>
    <s v="0-24"/>
    <x v="0"/>
    <s v="F"/>
    <s v="V01-Y98"/>
    <n v="2"/>
    <x v="6"/>
  </r>
  <r>
    <x v="8"/>
    <s v="0-24"/>
    <x v="0"/>
    <s v="M"/>
    <s v="C00-D48"/>
    <n v="2"/>
    <x v="1"/>
  </r>
  <r>
    <x v="8"/>
    <s v="0-24"/>
    <x v="0"/>
    <s v="M"/>
    <s v="G00-G99"/>
    <n v="2"/>
    <x v="3"/>
  </r>
  <r>
    <x v="8"/>
    <s v="0-24"/>
    <x v="0"/>
    <s v="M"/>
    <s v="J00-J99"/>
    <n v="1"/>
    <x v="4"/>
  </r>
  <r>
    <x v="8"/>
    <s v="0-24"/>
    <x v="0"/>
    <s v="M"/>
    <s v="P00-P96"/>
    <n v="1"/>
    <x v="5"/>
  </r>
  <r>
    <x v="8"/>
    <s v="0-24"/>
    <x v="0"/>
    <s v="M"/>
    <s v="R00-R99"/>
    <n v="2"/>
    <x v="5"/>
  </r>
  <r>
    <x v="8"/>
    <s v="0-24"/>
    <x v="0"/>
    <s v="M"/>
    <s v="V01-Y98"/>
    <n v="5"/>
    <x v="6"/>
  </r>
  <r>
    <x v="8"/>
    <s v="25-44"/>
    <x v="0"/>
    <s v="F"/>
    <s v="A00-B99"/>
    <n v="1"/>
    <x v="0"/>
  </r>
  <r>
    <x v="8"/>
    <s v="25-44"/>
    <x v="0"/>
    <s v="F"/>
    <s v="C00-D48"/>
    <n v="5"/>
    <x v="1"/>
  </r>
  <r>
    <x v="8"/>
    <s v="25-44"/>
    <x v="0"/>
    <s v="F"/>
    <s v="F00-F99"/>
    <n v="1"/>
    <x v="10"/>
  </r>
  <r>
    <x v="8"/>
    <s v="25-44"/>
    <x v="0"/>
    <s v="F"/>
    <s v="I00-I99"/>
    <n v="9"/>
    <x v="8"/>
  </r>
  <r>
    <x v="8"/>
    <s v="25-44"/>
    <x v="0"/>
    <s v="F"/>
    <s v="J00-J99"/>
    <n v="1"/>
    <x v="4"/>
  </r>
  <r>
    <x v="8"/>
    <s v="25-44"/>
    <x v="0"/>
    <s v="F"/>
    <s v="R00-R99"/>
    <n v="2"/>
    <x v="5"/>
  </r>
  <r>
    <x v="8"/>
    <s v="25-44"/>
    <x v="0"/>
    <s v="F"/>
    <s v="V01-Y98"/>
    <n v="6"/>
    <x v="6"/>
  </r>
  <r>
    <x v="8"/>
    <s v="25-44"/>
    <x v="0"/>
    <s v="M"/>
    <s v="C00-D48"/>
    <n v="5"/>
    <x v="1"/>
  </r>
  <r>
    <x v="8"/>
    <s v="25-44"/>
    <x v="0"/>
    <s v="M"/>
    <s v="E00-E90"/>
    <n v="2"/>
    <x v="2"/>
  </r>
  <r>
    <x v="8"/>
    <s v="25-44"/>
    <x v="0"/>
    <s v="M"/>
    <s v="F00-F99"/>
    <n v="2"/>
    <x v="10"/>
  </r>
  <r>
    <x v="8"/>
    <s v="25-44"/>
    <x v="0"/>
    <s v="M"/>
    <s v="I00-I99"/>
    <n v="6"/>
    <x v="8"/>
  </r>
  <r>
    <x v="8"/>
    <s v="25-44"/>
    <x v="0"/>
    <s v="M"/>
    <s v="J00-J99"/>
    <n v="2"/>
    <x v="4"/>
  </r>
  <r>
    <x v="8"/>
    <s v="25-44"/>
    <x v="0"/>
    <s v="M"/>
    <s v="K00-K93"/>
    <n v="3"/>
    <x v="9"/>
  </r>
  <r>
    <x v="8"/>
    <s v="25-44"/>
    <x v="0"/>
    <s v="M"/>
    <s v="Q00-Q99"/>
    <n v="1"/>
    <x v="5"/>
  </r>
  <r>
    <x v="8"/>
    <s v="25-44"/>
    <x v="0"/>
    <s v="M"/>
    <s v="R00-R99"/>
    <n v="4"/>
    <x v="5"/>
  </r>
  <r>
    <x v="8"/>
    <s v="25-44"/>
    <x v="0"/>
    <s v="M"/>
    <s v="V01-Y98"/>
    <n v="31"/>
    <x v="6"/>
  </r>
  <r>
    <x v="8"/>
    <s v="45-64"/>
    <x v="0"/>
    <s v="F"/>
    <s v="A00-B99"/>
    <n v="9"/>
    <x v="0"/>
  </r>
  <r>
    <x v="8"/>
    <s v="45-64"/>
    <x v="0"/>
    <s v="F"/>
    <s v="C00-D48"/>
    <n v="83"/>
    <x v="1"/>
  </r>
  <r>
    <x v="8"/>
    <s v="45-64"/>
    <x v="0"/>
    <s v="F"/>
    <s v="D50-D89"/>
    <n v="2"/>
    <x v="5"/>
  </r>
  <r>
    <x v="8"/>
    <s v="45-64"/>
    <x v="0"/>
    <s v="F"/>
    <s v="E00-E90"/>
    <n v="4"/>
    <x v="2"/>
  </r>
  <r>
    <x v="8"/>
    <s v="45-64"/>
    <x v="0"/>
    <s v="F"/>
    <s v="F00-F99"/>
    <n v="8"/>
    <x v="10"/>
  </r>
  <r>
    <x v="8"/>
    <s v="45-64"/>
    <x v="0"/>
    <s v="F"/>
    <s v="G00-G99"/>
    <n v="9"/>
    <x v="3"/>
  </r>
  <r>
    <x v="8"/>
    <s v="45-64"/>
    <x v="0"/>
    <s v="F"/>
    <s v="I00-I99"/>
    <n v="26"/>
    <x v="8"/>
  </r>
  <r>
    <x v="8"/>
    <s v="45-64"/>
    <x v="0"/>
    <s v="F"/>
    <s v="J00-J99"/>
    <n v="19"/>
    <x v="4"/>
  </r>
  <r>
    <x v="8"/>
    <s v="45-64"/>
    <x v="0"/>
    <s v="F"/>
    <s v="K00-K93"/>
    <n v="17"/>
    <x v="9"/>
  </r>
  <r>
    <x v="8"/>
    <s v="45-64"/>
    <x v="0"/>
    <s v="F"/>
    <s v="L00-L99"/>
    <n v="1"/>
    <x v="5"/>
  </r>
  <r>
    <x v="8"/>
    <s v="45-64"/>
    <x v="0"/>
    <s v="F"/>
    <s v="M00-M99"/>
    <n v="2"/>
    <x v="5"/>
  </r>
  <r>
    <x v="8"/>
    <s v="45-64"/>
    <x v="0"/>
    <s v="F"/>
    <s v="N00-N99"/>
    <n v="2"/>
    <x v="11"/>
  </r>
  <r>
    <x v="8"/>
    <s v="45-64"/>
    <x v="0"/>
    <s v="F"/>
    <s v="R00-R99"/>
    <n v="7"/>
    <x v="5"/>
  </r>
  <r>
    <x v="8"/>
    <s v="45-64"/>
    <x v="0"/>
    <s v="F"/>
    <s v="V01-Y98"/>
    <n v="10"/>
    <x v="6"/>
  </r>
  <r>
    <x v="8"/>
    <s v="45-64"/>
    <x v="0"/>
    <s v="M"/>
    <s v="A00-B99"/>
    <n v="6"/>
    <x v="0"/>
  </r>
  <r>
    <x v="8"/>
    <s v="45-64"/>
    <x v="0"/>
    <s v="M"/>
    <s v="C00-D48"/>
    <n v="88"/>
    <x v="1"/>
  </r>
  <r>
    <x v="8"/>
    <s v="45-64"/>
    <x v="0"/>
    <s v="M"/>
    <s v="E00-E90"/>
    <n v="9"/>
    <x v="2"/>
  </r>
  <r>
    <x v="8"/>
    <s v="45-64"/>
    <x v="0"/>
    <s v="M"/>
    <s v="F00-F99"/>
    <n v="12"/>
    <x v="10"/>
  </r>
  <r>
    <x v="8"/>
    <s v="45-64"/>
    <x v="0"/>
    <s v="M"/>
    <s v="G00-G99"/>
    <n v="9"/>
    <x v="3"/>
  </r>
  <r>
    <x v="8"/>
    <s v="45-64"/>
    <x v="0"/>
    <s v="M"/>
    <s v="I00-I99"/>
    <n v="56"/>
    <x v="8"/>
  </r>
  <r>
    <x v="8"/>
    <s v="45-64"/>
    <x v="0"/>
    <s v="M"/>
    <s v="J00-J99"/>
    <n v="21"/>
    <x v="4"/>
  </r>
  <r>
    <x v="8"/>
    <s v="45-64"/>
    <x v="0"/>
    <s v="M"/>
    <s v="K00-K93"/>
    <n v="37"/>
    <x v="9"/>
  </r>
  <r>
    <x v="8"/>
    <s v="45-64"/>
    <x v="0"/>
    <s v="M"/>
    <s v="L00-L99"/>
    <n v="1"/>
    <x v="5"/>
  </r>
  <r>
    <x v="8"/>
    <s v="45-64"/>
    <x v="0"/>
    <s v="M"/>
    <s v="M00-M99"/>
    <n v="2"/>
    <x v="5"/>
  </r>
  <r>
    <x v="8"/>
    <s v="45-64"/>
    <x v="0"/>
    <s v="M"/>
    <s v="N00-N99"/>
    <n v="3"/>
    <x v="11"/>
  </r>
  <r>
    <x v="8"/>
    <s v="45-64"/>
    <x v="0"/>
    <s v="M"/>
    <s v="R00-R99"/>
    <n v="19"/>
    <x v="5"/>
  </r>
  <r>
    <x v="8"/>
    <s v="45-64"/>
    <x v="0"/>
    <s v="M"/>
    <s v="V01-Y98"/>
    <n v="25"/>
    <x v="6"/>
  </r>
  <r>
    <x v="8"/>
    <s v="65-74"/>
    <x v="1"/>
    <s v="F"/>
    <s v="A00-B99"/>
    <n v="11"/>
    <x v="0"/>
  </r>
  <r>
    <x v="8"/>
    <s v="65-74"/>
    <x v="1"/>
    <s v="F"/>
    <s v="C00-D48"/>
    <n v="82"/>
    <x v="1"/>
  </r>
  <r>
    <x v="8"/>
    <s v="65-74"/>
    <x v="1"/>
    <s v="F"/>
    <s v="D50-D89"/>
    <n v="3"/>
    <x v="5"/>
  </r>
  <r>
    <x v="8"/>
    <s v="65-74"/>
    <x v="1"/>
    <s v="F"/>
    <s v="E00-E90"/>
    <n v="3"/>
    <x v="2"/>
  </r>
  <r>
    <x v="8"/>
    <s v="65-74"/>
    <x v="1"/>
    <s v="F"/>
    <s v="F00-F99"/>
    <n v="6"/>
    <x v="10"/>
  </r>
  <r>
    <x v="8"/>
    <s v="65-74"/>
    <x v="1"/>
    <s v="F"/>
    <s v="G00-G99"/>
    <n v="7"/>
    <x v="3"/>
  </r>
  <r>
    <x v="8"/>
    <s v="65-74"/>
    <x v="1"/>
    <s v="F"/>
    <s v="I00-I99"/>
    <n v="45"/>
    <x v="8"/>
  </r>
  <r>
    <x v="8"/>
    <s v="65-74"/>
    <x v="1"/>
    <s v="F"/>
    <s v="J00-J99"/>
    <n v="30"/>
    <x v="4"/>
  </r>
  <r>
    <x v="8"/>
    <s v="65-74"/>
    <x v="1"/>
    <s v="F"/>
    <s v="K00-K93"/>
    <n v="12"/>
    <x v="9"/>
  </r>
  <r>
    <x v="8"/>
    <s v="65-74"/>
    <x v="1"/>
    <s v="F"/>
    <s v="N00-N99"/>
    <n v="5"/>
    <x v="11"/>
  </r>
  <r>
    <x v="8"/>
    <s v="65-74"/>
    <x v="1"/>
    <s v="F"/>
    <s v="R00-R99"/>
    <n v="8"/>
    <x v="5"/>
  </r>
  <r>
    <x v="8"/>
    <s v="65-74"/>
    <x v="1"/>
    <s v="F"/>
    <s v="V01-Y98"/>
    <n v="8"/>
    <x v="6"/>
  </r>
  <r>
    <x v="8"/>
    <s v="65-74"/>
    <x v="1"/>
    <s v="M"/>
    <s v="A00-B99"/>
    <n v="10"/>
    <x v="0"/>
  </r>
  <r>
    <x v="8"/>
    <s v="65-74"/>
    <x v="1"/>
    <s v="M"/>
    <s v="C00-D48"/>
    <n v="135"/>
    <x v="1"/>
  </r>
  <r>
    <x v="8"/>
    <s v="65-74"/>
    <x v="1"/>
    <s v="M"/>
    <s v="D50-D89"/>
    <n v="2"/>
    <x v="5"/>
  </r>
  <r>
    <x v="8"/>
    <s v="65-74"/>
    <x v="1"/>
    <s v="M"/>
    <s v="E00-E90"/>
    <n v="9"/>
    <x v="2"/>
  </r>
  <r>
    <x v="8"/>
    <s v="65-74"/>
    <x v="1"/>
    <s v="M"/>
    <s v="F00-F99"/>
    <n v="3"/>
    <x v="10"/>
  </r>
  <r>
    <x v="8"/>
    <s v="65-74"/>
    <x v="1"/>
    <s v="M"/>
    <s v="G00-G99"/>
    <n v="13"/>
    <x v="3"/>
  </r>
  <r>
    <x v="8"/>
    <s v="65-74"/>
    <x v="1"/>
    <s v="M"/>
    <s v="I00-I99"/>
    <n v="65"/>
    <x v="8"/>
  </r>
  <r>
    <x v="8"/>
    <s v="65-74"/>
    <x v="1"/>
    <s v="M"/>
    <s v="J00-J99"/>
    <n v="39"/>
    <x v="4"/>
  </r>
  <r>
    <x v="8"/>
    <s v="65-74"/>
    <x v="1"/>
    <s v="M"/>
    <s v="K00-K93"/>
    <n v="21"/>
    <x v="9"/>
  </r>
  <r>
    <x v="8"/>
    <s v="65-74"/>
    <x v="1"/>
    <s v="M"/>
    <s v="L00-L99"/>
    <n v="2"/>
    <x v="5"/>
  </r>
  <r>
    <x v="8"/>
    <s v="65-74"/>
    <x v="1"/>
    <s v="M"/>
    <s v="M00-M99"/>
    <n v="1"/>
    <x v="5"/>
  </r>
  <r>
    <x v="8"/>
    <s v="65-74"/>
    <x v="1"/>
    <s v="M"/>
    <s v="N00-N99"/>
    <n v="1"/>
    <x v="11"/>
  </r>
  <r>
    <x v="8"/>
    <s v="65-74"/>
    <x v="1"/>
    <s v="M"/>
    <s v="Q00-Q99"/>
    <n v="1"/>
    <x v="5"/>
  </r>
  <r>
    <x v="8"/>
    <s v="65-74"/>
    <x v="1"/>
    <s v="M"/>
    <s v="R00-R99"/>
    <n v="19"/>
    <x v="5"/>
  </r>
  <r>
    <x v="8"/>
    <s v="65-74"/>
    <x v="1"/>
    <s v="M"/>
    <s v="V01-Y98"/>
    <n v="21"/>
    <x v="6"/>
  </r>
  <r>
    <x v="8"/>
    <s v="75-84"/>
    <x v="1"/>
    <s v="F"/>
    <s v="A00-B99"/>
    <n v="10"/>
    <x v="0"/>
  </r>
  <r>
    <x v="8"/>
    <s v="75-84"/>
    <x v="1"/>
    <s v="F"/>
    <s v="C00-D48"/>
    <n v="83"/>
    <x v="1"/>
  </r>
  <r>
    <x v="8"/>
    <s v="75-84"/>
    <x v="1"/>
    <s v="F"/>
    <s v="D50-D89"/>
    <n v="3"/>
    <x v="5"/>
  </r>
  <r>
    <x v="8"/>
    <s v="75-84"/>
    <x v="1"/>
    <s v="F"/>
    <s v="E00-E90"/>
    <n v="20"/>
    <x v="2"/>
  </r>
  <r>
    <x v="8"/>
    <s v="75-84"/>
    <x v="1"/>
    <s v="F"/>
    <s v="F00-F99"/>
    <n v="16"/>
    <x v="10"/>
  </r>
  <r>
    <x v="8"/>
    <s v="75-84"/>
    <x v="1"/>
    <s v="F"/>
    <s v="G00-G99"/>
    <n v="27"/>
    <x v="3"/>
  </r>
  <r>
    <x v="8"/>
    <s v="75-84"/>
    <x v="1"/>
    <s v="F"/>
    <s v="I00-I99"/>
    <n v="96"/>
    <x v="8"/>
  </r>
  <r>
    <x v="8"/>
    <s v="75-84"/>
    <x v="1"/>
    <s v="F"/>
    <s v="J00-J99"/>
    <n v="40"/>
    <x v="4"/>
  </r>
  <r>
    <x v="8"/>
    <s v="75-84"/>
    <x v="1"/>
    <s v="F"/>
    <s v="K00-K93"/>
    <n v="16"/>
    <x v="9"/>
  </r>
  <r>
    <x v="8"/>
    <s v="75-84"/>
    <x v="1"/>
    <s v="F"/>
    <s v="L00-L99"/>
    <n v="2"/>
    <x v="5"/>
  </r>
  <r>
    <x v="8"/>
    <s v="75-84"/>
    <x v="1"/>
    <s v="F"/>
    <s v="M00-M99"/>
    <n v="3"/>
    <x v="5"/>
  </r>
  <r>
    <x v="8"/>
    <s v="75-84"/>
    <x v="1"/>
    <s v="F"/>
    <s v="N00-N99"/>
    <n v="9"/>
    <x v="11"/>
  </r>
  <r>
    <x v="8"/>
    <s v="75-84"/>
    <x v="1"/>
    <s v="F"/>
    <s v="Q00-Q99"/>
    <n v="1"/>
    <x v="5"/>
  </r>
  <r>
    <x v="8"/>
    <s v="75-84"/>
    <x v="1"/>
    <s v="F"/>
    <s v="R00-R99"/>
    <n v="27"/>
    <x v="5"/>
  </r>
  <r>
    <x v="8"/>
    <s v="75-84"/>
    <x v="1"/>
    <s v="F"/>
    <s v="V01-Y98"/>
    <n v="19"/>
    <x v="6"/>
  </r>
  <r>
    <x v="8"/>
    <s v="75-84"/>
    <x v="1"/>
    <s v="M"/>
    <s v="A00-B99"/>
    <n v="12"/>
    <x v="0"/>
  </r>
  <r>
    <x v="8"/>
    <s v="75-84"/>
    <x v="1"/>
    <s v="M"/>
    <s v="C00-D48"/>
    <n v="117"/>
    <x v="1"/>
  </r>
  <r>
    <x v="8"/>
    <s v="75-84"/>
    <x v="1"/>
    <s v="M"/>
    <s v="D50-D89"/>
    <n v="2"/>
    <x v="5"/>
  </r>
  <r>
    <x v="8"/>
    <s v="75-84"/>
    <x v="1"/>
    <s v="M"/>
    <s v="E00-E90"/>
    <n v="8"/>
    <x v="2"/>
  </r>
  <r>
    <x v="8"/>
    <s v="75-84"/>
    <x v="1"/>
    <s v="M"/>
    <s v="F00-F99"/>
    <n v="11"/>
    <x v="10"/>
  </r>
  <r>
    <x v="8"/>
    <s v="75-84"/>
    <x v="1"/>
    <s v="M"/>
    <s v="G00-G99"/>
    <n v="21"/>
    <x v="3"/>
  </r>
  <r>
    <x v="8"/>
    <s v="75-84"/>
    <x v="1"/>
    <s v="M"/>
    <s v="I00-I99"/>
    <n v="105"/>
    <x v="8"/>
  </r>
  <r>
    <x v="8"/>
    <s v="75-84"/>
    <x v="1"/>
    <s v="M"/>
    <s v="J00-J99"/>
    <n v="46"/>
    <x v="4"/>
  </r>
  <r>
    <x v="8"/>
    <s v="75-84"/>
    <x v="1"/>
    <s v="M"/>
    <s v="K00-K93"/>
    <n v="16"/>
    <x v="9"/>
  </r>
  <r>
    <x v="8"/>
    <s v="75-84"/>
    <x v="1"/>
    <s v="M"/>
    <s v="M00-M99"/>
    <n v="3"/>
    <x v="5"/>
  </r>
  <r>
    <x v="8"/>
    <s v="75-84"/>
    <x v="1"/>
    <s v="M"/>
    <s v="N00-N99"/>
    <n v="5"/>
    <x v="11"/>
  </r>
  <r>
    <x v="8"/>
    <s v="75-84"/>
    <x v="1"/>
    <s v="M"/>
    <s v="R00-R99"/>
    <n v="30"/>
    <x v="5"/>
  </r>
  <r>
    <x v="8"/>
    <s v="75-84"/>
    <x v="1"/>
    <s v="M"/>
    <s v="V01-Y98"/>
    <n v="17"/>
    <x v="6"/>
  </r>
  <r>
    <x v="8"/>
    <s v="85+"/>
    <x v="1"/>
    <s v="F"/>
    <s v="A00-B99"/>
    <n v="17"/>
    <x v="0"/>
  </r>
  <r>
    <x v="8"/>
    <s v="85+"/>
    <x v="1"/>
    <s v="F"/>
    <s v="C00-D48"/>
    <n v="97"/>
    <x v="1"/>
  </r>
  <r>
    <x v="8"/>
    <s v="85+"/>
    <x v="1"/>
    <s v="F"/>
    <s v="D50-D89"/>
    <n v="1"/>
    <x v="5"/>
  </r>
  <r>
    <x v="8"/>
    <s v="85+"/>
    <x v="1"/>
    <s v="F"/>
    <s v="E00-E90"/>
    <n v="35"/>
    <x v="2"/>
  </r>
  <r>
    <x v="8"/>
    <s v="85+"/>
    <x v="1"/>
    <s v="F"/>
    <s v="F00-F99"/>
    <n v="35"/>
    <x v="10"/>
  </r>
  <r>
    <x v="8"/>
    <s v="85+"/>
    <x v="1"/>
    <s v="F"/>
    <s v="G00-G99"/>
    <n v="48"/>
    <x v="3"/>
  </r>
  <r>
    <x v="8"/>
    <s v="85+"/>
    <x v="1"/>
    <s v="F"/>
    <s v="I00-I99"/>
    <n v="274"/>
    <x v="8"/>
  </r>
  <r>
    <x v="8"/>
    <s v="85+"/>
    <x v="1"/>
    <s v="F"/>
    <s v="J00-J99"/>
    <n v="93"/>
    <x v="4"/>
  </r>
  <r>
    <x v="8"/>
    <s v="85+"/>
    <x v="1"/>
    <s v="F"/>
    <s v="K00-K93"/>
    <n v="28"/>
    <x v="9"/>
  </r>
  <r>
    <x v="8"/>
    <s v="85+"/>
    <x v="1"/>
    <s v="F"/>
    <s v="L00-L99"/>
    <n v="5"/>
    <x v="5"/>
  </r>
  <r>
    <x v="8"/>
    <s v="85+"/>
    <x v="1"/>
    <s v="F"/>
    <s v="M00-M99"/>
    <n v="6"/>
    <x v="5"/>
  </r>
  <r>
    <x v="8"/>
    <s v="85+"/>
    <x v="1"/>
    <s v="F"/>
    <s v="N00-N99"/>
    <n v="33"/>
    <x v="11"/>
  </r>
  <r>
    <x v="8"/>
    <s v="85+"/>
    <x v="1"/>
    <s v="F"/>
    <s v="R00-R99"/>
    <n v="76"/>
    <x v="5"/>
  </r>
  <r>
    <x v="8"/>
    <s v="85+"/>
    <x v="1"/>
    <s v="F"/>
    <s v="V01-Y98"/>
    <n v="37"/>
    <x v="6"/>
  </r>
  <r>
    <x v="8"/>
    <s v="85+"/>
    <x v="1"/>
    <s v="M"/>
    <s v="A00-B99"/>
    <n v="16"/>
    <x v="0"/>
  </r>
  <r>
    <x v="8"/>
    <s v="85+"/>
    <x v="1"/>
    <s v="M"/>
    <s v="C00-D48"/>
    <n v="94"/>
    <x v="1"/>
  </r>
  <r>
    <x v="8"/>
    <s v="85+"/>
    <x v="1"/>
    <s v="M"/>
    <s v="D50-D89"/>
    <n v="1"/>
    <x v="5"/>
  </r>
  <r>
    <x v="8"/>
    <s v="85+"/>
    <x v="1"/>
    <s v="M"/>
    <s v="E00-E90"/>
    <n v="10"/>
    <x v="2"/>
  </r>
  <r>
    <x v="8"/>
    <s v="85+"/>
    <x v="1"/>
    <s v="M"/>
    <s v="F00-F99"/>
    <n v="13"/>
    <x v="10"/>
  </r>
  <r>
    <x v="8"/>
    <s v="85+"/>
    <x v="1"/>
    <s v="M"/>
    <s v="G00-G99"/>
    <n v="30"/>
    <x v="3"/>
  </r>
  <r>
    <x v="8"/>
    <s v="85+"/>
    <x v="1"/>
    <s v="M"/>
    <s v="I00-I99"/>
    <n v="128"/>
    <x v="8"/>
  </r>
  <r>
    <x v="8"/>
    <s v="85+"/>
    <x v="1"/>
    <s v="M"/>
    <s v="J00-J99"/>
    <n v="71"/>
    <x v="4"/>
  </r>
  <r>
    <x v="8"/>
    <s v="85+"/>
    <x v="1"/>
    <s v="M"/>
    <s v="K00-K93"/>
    <n v="12"/>
    <x v="9"/>
  </r>
  <r>
    <x v="8"/>
    <s v="85+"/>
    <x v="1"/>
    <s v="M"/>
    <s v="L00-L99"/>
    <n v="2"/>
    <x v="5"/>
  </r>
  <r>
    <x v="8"/>
    <s v="85+"/>
    <x v="1"/>
    <s v="M"/>
    <s v="M00-M99"/>
    <n v="4"/>
    <x v="5"/>
  </r>
  <r>
    <x v="8"/>
    <s v="85+"/>
    <x v="1"/>
    <s v="M"/>
    <s v="N00-N99"/>
    <n v="14"/>
    <x v="11"/>
  </r>
  <r>
    <x v="8"/>
    <s v="85+"/>
    <x v="1"/>
    <s v="M"/>
    <s v="R00-R99"/>
    <n v="23"/>
    <x v="5"/>
  </r>
  <r>
    <x v="8"/>
    <s v="85+"/>
    <x v="1"/>
    <s v="M"/>
    <s v="V01-Y98"/>
    <n v="19"/>
    <x v="6"/>
  </r>
  <r>
    <x v="0"/>
    <s v="0-24"/>
    <x v="0"/>
    <s v="F"/>
    <s v="C00-D48"/>
    <n v="1"/>
    <x v="1"/>
  </r>
  <r>
    <x v="0"/>
    <s v="0-24"/>
    <x v="0"/>
    <s v="F"/>
    <s v="I00-I99"/>
    <n v="1"/>
    <x v="8"/>
  </r>
  <r>
    <x v="0"/>
    <s v="0-24"/>
    <x v="0"/>
    <s v="F"/>
    <s v="P00-P96"/>
    <n v="3"/>
    <x v="5"/>
  </r>
  <r>
    <x v="0"/>
    <s v="0-24"/>
    <x v="0"/>
    <s v="F"/>
    <s v="Q00-Q99"/>
    <n v="1"/>
    <x v="5"/>
  </r>
  <r>
    <x v="0"/>
    <s v="0-24"/>
    <x v="0"/>
    <s v="F"/>
    <s v="R00-R99"/>
    <n v="5"/>
    <x v="5"/>
  </r>
  <r>
    <x v="0"/>
    <s v="0-24"/>
    <x v="0"/>
    <s v="F"/>
    <s v="V01-Y98"/>
    <n v="4"/>
    <x v="6"/>
  </r>
  <r>
    <x v="0"/>
    <s v="0-24"/>
    <x v="0"/>
    <s v="M"/>
    <s v="A00-B99"/>
    <n v="1"/>
    <x v="0"/>
  </r>
  <r>
    <x v="0"/>
    <s v="0-24"/>
    <x v="0"/>
    <s v="M"/>
    <s v="D50-D89"/>
    <n v="1"/>
    <x v="5"/>
  </r>
  <r>
    <x v="0"/>
    <s v="0-24"/>
    <x v="0"/>
    <s v="M"/>
    <s v="G00-G99"/>
    <n v="2"/>
    <x v="3"/>
  </r>
  <r>
    <x v="0"/>
    <s v="0-24"/>
    <x v="0"/>
    <s v="M"/>
    <s v="J00-J99"/>
    <n v="1"/>
    <x v="4"/>
  </r>
  <r>
    <x v="0"/>
    <s v="0-24"/>
    <x v="0"/>
    <s v="M"/>
    <s v="P00-P96"/>
    <n v="1"/>
    <x v="5"/>
  </r>
  <r>
    <x v="0"/>
    <s v="0-24"/>
    <x v="0"/>
    <s v="M"/>
    <s v="Q00-Q99"/>
    <n v="2"/>
    <x v="5"/>
  </r>
  <r>
    <x v="0"/>
    <s v="0-24"/>
    <x v="0"/>
    <s v="M"/>
    <s v="R00-R99"/>
    <n v="2"/>
    <x v="5"/>
  </r>
  <r>
    <x v="0"/>
    <s v="0-24"/>
    <x v="0"/>
    <s v="M"/>
    <s v="UNK"/>
    <n v="1"/>
    <x v="7"/>
  </r>
  <r>
    <x v="0"/>
    <s v="0-24"/>
    <x v="0"/>
    <s v="M"/>
    <s v="V01-Y98"/>
    <n v="9"/>
    <x v="6"/>
  </r>
  <r>
    <x v="0"/>
    <s v="25-44"/>
    <x v="0"/>
    <s v="F"/>
    <s v="A00-B99"/>
    <n v="2"/>
    <x v="0"/>
  </r>
  <r>
    <x v="0"/>
    <s v="25-44"/>
    <x v="0"/>
    <s v="F"/>
    <s v="C00-D48"/>
    <n v="9"/>
    <x v="1"/>
  </r>
  <r>
    <x v="0"/>
    <s v="25-44"/>
    <x v="0"/>
    <s v="F"/>
    <s v="F00-F99"/>
    <n v="3"/>
    <x v="10"/>
  </r>
  <r>
    <x v="0"/>
    <s v="25-44"/>
    <x v="0"/>
    <s v="F"/>
    <s v="I00-I99"/>
    <n v="5"/>
    <x v="8"/>
  </r>
  <r>
    <x v="0"/>
    <s v="25-44"/>
    <x v="0"/>
    <s v="F"/>
    <s v="J00-J99"/>
    <n v="2"/>
    <x v="4"/>
  </r>
  <r>
    <x v="0"/>
    <s v="25-44"/>
    <x v="0"/>
    <s v="F"/>
    <s v="K00-K93"/>
    <n v="1"/>
    <x v="9"/>
  </r>
  <r>
    <x v="0"/>
    <s v="25-44"/>
    <x v="0"/>
    <s v="F"/>
    <s v="UNK"/>
    <n v="2"/>
    <x v="7"/>
  </r>
  <r>
    <x v="0"/>
    <s v="25-44"/>
    <x v="0"/>
    <s v="F"/>
    <s v="V01-Y98"/>
    <n v="9"/>
    <x v="6"/>
  </r>
  <r>
    <x v="0"/>
    <s v="25-44"/>
    <x v="0"/>
    <s v="M"/>
    <s v="A00-B99"/>
    <n v="1"/>
    <x v="0"/>
  </r>
  <r>
    <x v="0"/>
    <s v="25-44"/>
    <x v="0"/>
    <s v="M"/>
    <s v="C00-D48"/>
    <n v="5"/>
    <x v="1"/>
  </r>
  <r>
    <x v="0"/>
    <s v="25-44"/>
    <x v="0"/>
    <s v="M"/>
    <s v="E00-E90"/>
    <n v="2"/>
    <x v="2"/>
  </r>
  <r>
    <x v="0"/>
    <s v="25-44"/>
    <x v="0"/>
    <s v="M"/>
    <s v="F00-F99"/>
    <n v="2"/>
    <x v="10"/>
  </r>
  <r>
    <x v="0"/>
    <s v="25-44"/>
    <x v="0"/>
    <s v="M"/>
    <s v="G00-G99"/>
    <n v="2"/>
    <x v="3"/>
  </r>
  <r>
    <x v="0"/>
    <s v="25-44"/>
    <x v="0"/>
    <s v="M"/>
    <s v="I00-I99"/>
    <n v="6"/>
    <x v="8"/>
  </r>
  <r>
    <x v="0"/>
    <s v="25-44"/>
    <x v="0"/>
    <s v="M"/>
    <s v="J00-J99"/>
    <n v="1"/>
    <x v="4"/>
  </r>
  <r>
    <x v="0"/>
    <s v="25-44"/>
    <x v="0"/>
    <s v="M"/>
    <s v="K00-K93"/>
    <n v="2"/>
    <x v="9"/>
  </r>
  <r>
    <x v="0"/>
    <s v="25-44"/>
    <x v="0"/>
    <s v="M"/>
    <s v="Q00-Q99"/>
    <n v="1"/>
    <x v="5"/>
  </r>
  <r>
    <x v="0"/>
    <s v="25-44"/>
    <x v="0"/>
    <s v="M"/>
    <s v="R00-R99"/>
    <n v="6"/>
    <x v="5"/>
  </r>
  <r>
    <x v="0"/>
    <s v="25-44"/>
    <x v="0"/>
    <s v="M"/>
    <s v="UNK"/>
    <n v="1"/>
    <x v="7"/>
  </r>
  <r>
    <x v="0"/>
    <s v="25-44"/>
    <x v="0"/>
    <s v="M"/>
    <s v="V01-Y98"/>
    <n v="31"/>
    <x v="6"/>
  </r>
  <r>
    <x v="0"/>
    <s v="45-64"/>
    <x v="0"/>
    <s v="F"/>
    <s v="A00-B99"/>
    <n v="1"/>
    <x v="0"/>
  </r>
  <r>
    <x v="0"/>
    <s v="45-64"/>
    <x v="0"/>
    <s v="F"/>
    <s v="C00-D48"/>
    <n v="86"/>
    <x v="1"/>
  </r>
  <r>
    <x v="0"/>
    <s v="45-64"/>
    <x v="0"/>
    <s v="F"/>
    <s v="D50-D89"/>
    <n v="1"/>
    <x v="5"/>
  </r>
  <r>
    <x v="0"/>
    <s v="45-64"/>
    <x v="0"/>
    <s v="F"/>
    <s v="E00-E90"/>
    <n v="3"/>
    <x v="2"/>
  </r>
  <r>
    <x v="0"/>
    <s v="45-64"/>
    <x v="0"/>
    <s v="F"/>
    <s v="F00-F99"/>
    <n v="4"/>
    <x v="10"/>
  </r>
  <r>
    <x v="0"/>
    <s v="45-64"/>
    <x v="0"/>
    <s v="F"/>
    <s v="G00-G99"/>
    <n v="4"/>
    <x v="3"/>
  </r>
  <r>
    <x v="0"/>
    <s v="45-64"/>
    <x v="0"/>
    <s v="F"/>
    <s v="I00-I99"/>
    <n v="27"/>
    <x v="8"/>
  </r>
  <r>
    <x v="0"/>
    <s v="45-64"/>
    <x v="0"/>
    <s v="F"/>
    <s v="J00-J99"/>
    <n v="17"/>
    <x v="4"/>
  </r>
  <r>
    <x v="0"/>
    <s v="45-64"/>
    <x v="0"/>
    <s v="F"/>
    <s v="K00-K93"/>
    <n v="13"/>
    <x v="9"/>
  </r>
  <r>
    <x v="0"/>
    <s v="45-64"/>
    <x v="0"/>
    <s v="F"/>
    <s v="M00-M99"/>
    <n v="1"/>
    <x v="5"/>
  </r>
  <r>
    <x v="0"/>
    <s v="45-64"/>
    <x v="0"/>
    <s v="F"/>
    <s v="N00-N99"/>
    <n v="2"/>
    <x v="11"/>
  </r>
  <r>
    <x v="0"/>
    <s v="45-64"/>
    <x v="0"/>
    <s v="F"/>
    <s v="Q00-Q99"/>
    <n v="2"/>
    <x v="5"/>
  </r>
  <r>
    <x v="0"/>
    <s v="45-64"/>
    <x v="0"/>
    <s v="F"/>
    <s v="R00-R99"/>
    <n v="9"/>
    <x v="5"/>
  </r>
  <r>
    <x v="0"/>
    <s v="45-64"/>
    <x v="0"/>
    <s v="F"/>
    <s v="UNK"/>
    <n v="3"/>
    <x v="7"/>
  </r>
  <r>
    <x v="0"/>
    <s v="45-64"/>
    <x v="0"/>
    <s v="F"/>
    <s v="V01-Y98"/>
    <n v="23"/>
    <x v="6"/>
  </r>
  <r>
    <x v="0"/>
    <s v="45-64"/>
    <x v="0"/>
    <s v="M"/>
    <s v="A00-B99"/>
    <n v="7"/>
    <x v="0"/>
  </r>
  <r>
    <x v="0"/>
    <s v="45-64"/>
    <x v="0"/>
    <s v="M"/>
    <s v="C00-D48"/>
    <n v="114"/>
    <x v="1"/>
  </r>
  <r>
    <x v="0"/>
    <s v="45-64"/>
    <x v="0"/>
    <s v="M"/>
    <s v="D50-D89"/>
    <n v="1"/>
    <x v="5"/>
  </r>
  <r>
    <x v="0"/>
    <s v="45-64"/>
    <x v="0"/>
    <s v="M"/>
    <s v="E00-E90"/>
    <n v="10"/>
    <x v="2"/>
  </r>
  <r>
    <x v="0"/>
    <s v="45-64"/>
    <x v="0"/>
    <s v="M"/>
    <s v="F00-F99"/>
    <n v="9"/>
    <x v="10"/>
  </r>
  <r>
    <x v="0"/>
    <s v="45-64"/>
    <x v="0"/>
    <s v="M"/>
    <s v="G00-G99"/>
    <n v="10"/>
    <x v="3"/>
  </r>
  <r>
    <x v="0"/>
    <s v="45-64"/>
    <x v="0"/>
    <s v="M"/>
    <s v="I00-I99"/>
    <n v="66"/>
    <x v="8"/>
  </r>
  <r>
    <x v="0"/>
    <s v="45-64"/>
    <x v="0"/>
    <s v="M"/>
    <s v="J00-J99"/>
    <n v="24"/>
    <x v="4"/>
  </r>
  <r>
    <x v="0"/>
    <s v="45-64"/>
    <x v="0"/>
    <s v="M"/>
    <s v="K00-K93"/>
    <n v="32"/>
    <x v="9"/>
  </r>
  <r>
    <x v="0"/>
    <s v="45-64"/>
    <x v="0"/>
    <s v="M"/>
    <s v="N00-N99"/>
    <n v="2"/>
    <x v="11"/>
  </r>
  <r>
    <x v="0"/>
    <s v="45-64"/>
    <x v="0"/>
    <s v="M"/>
    <s v="R00-R99"/>
    <n v="13"/>
    <x v="5"/>
  </r>
  <r>
    <x v="0"/>
    <s v="45-64"/>
    <x v="0"/>
    <s v="M"/>
    <s v="UNK"/>
    <n v="4"/>
    <x v="7"/>
  </r>
  <r>
    <x v="0"/>
    <s v="45-64"/>
    <x v="0"/>
    <s v="M"/>
    <s v="V01-Y98"/>
    <n v="34"/>
    <x v="6"/>
  </r>
  <r>
    <x v="0"/>
    <s v="65-74"/>
    <x v="1"/>
    <s v="F"/>
    <s v="A00-B99"/>
    <n v="3"/>
    <x v="0"/>
  </r>
  <r>
    <x v="0"/>
    <s v="65-74"/>
    <x v="1"/>
    <s v="F"/>
    <s v="C00-D48"/>
    <n v="57"/>
    <x v="1"/>
  </r>
  <r>
    <x v="0"/>
    <s v="65-74"/>
    <x v="1"/>
    <s v="F"/>
    <s v="D50-D89"/>
    <n v="2"/>
    <x v="5"/>
  </r>
  <r>
    <x v="0"/>
    <s v="65-74"/>
    <x v="1"/>
    <s v="F"/>
    <s v="E00-E90"/>
    <n v="6"/>
    <x v="2"/>
  </r>
  <r>
    <x v="0"/>
    <s v="65-74"/>
    <x v="1"/>
    <s v="F"/>
    <s v="F00-F99"/>
    <n v="1"/>
    <x v="10"/>
  </r>
  <r>
    <x v="0"/>
    <s v="65-74"/>
    <x v="1"/>
    <s v="F"/>
    <s v="G00-G99"/>
    <n v="9"/>
    <x v="3"/>
  </r>
  <r>
    <x v="0"/>
    <s v="65-74"/>
    <x v="1"/>
    <s v="F"/>
    <s v="I00-I99"/>
    <n v="38"/>
    <x v="8"/>
  </r>
  <r>
    <x v="0"/>
    <s v="65-74"/>
    <x v="1"/>
    <s v="F"/>
    <s v="J00-J99"/>
    <n v="12"/>
    <x v="4"/>
  </r>
  <r>
    <x v="0"/>
    <s v="65-74"/>
    <x v="1"/>
    <s v="F"/>
    <s v="K00-K93"/>
    <n v="10"/>
    <x v="9"/>
  </r>
  <r>
    <x v="0"/>
    <s v="65-74"/>
    <x v="1"/>
    <s v="F"/>
    <s v="M00-M99"/>
    <n v="1"/>
    <x v="5"/>
  </r>
  <r>
    <x v="0"/>
    <s v="65-74"/>
    <x v="1"/>
    <s v="F"/>
    <s v="N00-N99"/>
    <n v="5"/>
    <x v="11"/>
  </r>
  <r>
    <x v="0"/>
    <s v="65-74"/>
    <x v="1"/>
    <s v="F"/>
    <s v="R00-R99"/>
    <n v="6"/>
    <x v="5"/>
  </r>
  <r>
    <x v="0"/>
    <s v="65-74"/>
    <x v="1"/>
    <s v="F"/>
    <s v="UNK"/>
    <n v="1"/>
    <x v="7"/>
  </r>
  <r>
    <x v="0"/>
    <s v="65-74"/>
    <x v="1"/>
    <s v="F"/>
    <s v="V01-Y98"/>
    <n v="7"/>
    <x v="6"/>
  </r>
  <r>
    <x v="0"/>
    <s v="65-74"/>
    <x v="1"/>
    <s v="M"/>
    <s v="A00-B99"/>
    <n v="8"/>
    <x v="0"/>
  </r>
  <r>
    <x v="0"/>
    <s v="65-74"/>
    <x v="1"/>
    <s v="M"/>
    <s v="C00-D48"/>
    <n v="111"/>
    <x v="1"/>
  </r>
  <r>
    <x v="0"/>
    <s v="65-74"/>
    <x v="1"/>
    <s v="M"/>
    <s v="E00-E90"/>
    <n v="6"/>
    <x v="2"/>
  </r>
  <r>
    <x v="0"/>
    <s v="65-74"/>
    <x v="1"/>
    <s v="M"/>
    <s v="F00-F99"/>
    <n v="1"/>
    <x v="10"/>
  </r>
  <r>
    <x v="0"/>
    <s v="65-74"/>
    <x v="1"/>
    <s v="M"/>
    <s v="G00-G99"/>
    <n v="7"/>
    <x v="3"/>
  </r>
  <r>
    <x v="0"/>
    <s v="65-74"/>
    <x v="1"/>
    <s v="M"/>
    <s v="I00-I99"/>
    <n v="71"/>
    <x v="8"/>
  </r>
  <r>
    <x v="0"/>
    <s v="65-74"/>
    <x v="1"/>
    <s v="M"/>
    <s v="J00-J99"/>
    <n v="27"/>
    <x v="4"/>
  </r>
  <r>
    <x v="0"/>
    <s v="65-74"/>
    <x v="1"/>
    <s v="M"/>
    <s v="K00-K93"/>
    <n v="7"/>
    <x v="9"/>
  </r>
  <r>
    <x v="0"/>
    <s v="65-74"/>
    <x v="1"/>
    <s v="M"/>
    <s v="L00-L99"/>
    <n v="1"/>
    <x v="5"/>
  </r>
  <r>
    <x v="0"/>
    <s v="65-74"/>
    <x v="1"/>
    <s v="M"/>
    <s v="N00-N99"/>
    <n v="3"/>
    <x v="11"/>
  </r>
  <r>
    <x v="0"/>
    <s v="65-74"/>
    <x v="1"/>
    <s v="M"/>
    <s v="R00-R99"/>
    <n v="15"/>
    <x v="5"/>
  </r>
  <r>
    <x v="0"/>
    <s v="65-74"/>
    <x v="1"/>
    <s v="M"/>
    <s v="UNK"/>
    <n v="4"/>
    <x v="7"/>
  </r>
  <r>
    <x v="0"/>
    <s v="65-74"/>
    <x v="1"/>
    <s v="M"/>
    <s v="V01-Y98"/>
    <n v="7"/>
    <x v="6"/>
  </r>
  <r>
    <x v="0"/>
    <s v="75-84"/>
    <x v="1"/>
    <s v="F"/>
    <s v="A00-B99"/>
    <n v="15"/>
    <x v="0"/>
  </r>
  <r>
    <x v="0"/>
    <s v="75-84"/>
    <x v="1"/>
    <s v="F"/>
    <s v="C00-D48"/>
    <n v="114"/>
    <x v="1"/>
  </r>
  <r>
    <x v="0"/>
    <s v="75-84"/>
    <x v="1"/>
    <s v="F"/>
    <s v="D50-D89"/>
    <n v="3"/>
    <x v="5"/>
  </r>
  <r>
    <x v="0"/>
    <s v="75-84"/>
    <x v="1"/>
    <s v="F"/>
    <s v="E00-E90"/>
    <n v="12"/>
    <x v="2"/>
  </r>
  <r>
    <x v="0"/>
    <s v="75-84"/>
    <x v="1"/>
    <s v="F"/>
    <s v="F00-F99"/>
    <n v="13"/>
    <x v="10"/>
  </r>
  <r>
    <x v="0"/>
    <s v="75-84"/>
    <x v="1"/>
    <s v="F"/>
    <s v="G00-G99"/>
    <n v="40"/>
    <x v="3"/>
  </r>
  <r>
    <x v="0"/>
    <s v="75-84"/>
    <x v="1"/>
    <s v="F"/>
    <s v="I00-I99"/>
    <n v="164"/>
    <x v="8"/>
  </r>
  <r>
    <x v="0"/>
    <s v="75-84"/>
    <x v="1"/>
    <s v="F"/>
    <s v="J00-J99"/>
    <n v="41"/>
    <x v="4"/>
  </r>
  <r>
    <x v="0"/>
    <s v="75-84"/>
    <x v="1"/>
    <s v="F"/>
    <s v="K00-K93"/>
    <n v="26"/>
    <x v="9"/>
  </r>
  <r>
    <x v="0"/>
    <s v="75-84"/>
    <x v="1"/>
    <s v="F"/>
    <s v="M00-M99"/>
    <n v="3"/>
    <x v="5"/>
  </r>
  <r>
    <x v="0"/>
    <s v="75-84"/>
    <x v="1"/>
    <s v="F"/>
    <s v="N00-N99"/>
    <n v="7"/>
    <x v="11"/>
  </r>
  <r>
    <x v="0"/>
    <s v="75-84"/>
    <x v="1"/>
    <s v="F"/>
    <s v="Q00-Q99"/>
    <n v="1"/>
    <x v="5"/>
  </r>
  <r>
    <x v="0"/>
    <s v="75-84"/>
    <x v="1"/>
    <s v="F"/>
    <s v="R00-R99"/>
    <n v="27"/>
    <x v="5"/>
  </r>
  <r>
    <x v="0"/>
    <s v="75-84"/>
    <x v="1"/>
    <s v="F"/>
    <s v="UNK"/>
    <n v="11"/>
    <x v="7"/>
  </r>
  <r>
    <x v="0"/>
    <s v="75-84"/>
    <x v="1"/>
    <s v="F"/>
    <s v="V01-Y98"/>
    <n v="18"/>
    <x v="6"/>
  </r>
  <r>
    <x v="0"/>
    <s v="75-84"/>
    <x v="1"/>
    <s v="M"/>
    <s v="A00-B99"/>
    <n v="15"/>
    <x v="0"/>
  </r>
  <r>
    <x v="0"/>
    <s v="75-84"/>
    <x v="1"/>
    <s v="M"/>
    <s v="C00-D48"/>
    <n v="111"/>
    <x v="1"/>
  </r>
  <r>
    <x v="0"/>
    <s v="75-84"/>
    <x v="1"/>
    <s v="M"/>
    <s v="E00-E90"/>
    <n v="8"/>
    <x v="2"/>
  </r>
  <r>
    <x v="0"/>
    <s v="75-84"/>
    <x v="1"/>
    <s v="M"/>
    <s v="F00-F99"/>
    <n v="6"/>
    <x v="10"/>
  </r>
  <r>
    <x v="0"/>
    <s v="75-84"/>
    <x v="1"/>
    <s v="M"/>
    <s v="G00-G99"/>
    <n v="24"/>
    <x v="3"/>
  </r>
  <r>
    <x v="0"/>
    <s v="75-84"/>
    <x v="1"/>
    <s v="M"/>
    <s v="I00-I99"/>
    <n v="120"/>
    <x v="8"/>
  </r>
  <r>
    <x v="0"/>
    <s v="75-84"/>
    <x v="1"/>
    <s v="M"/>
    <s v="J00-J99"/>
    <n v="53"/>
    <x v="4"/>
  </r>
  <r>
    <x v="0"/>
    <s v="75-84"/>
    <x v="1"/>
    <s v="M"/>
    <s v="K00-K93"/>
    <n v="13"/>
    <x v="9"/>
  </r>
  <r>
    <x v="0"/>
    <s v="75-84"/>
    <x v="1"/>
    <s v="M"/>
    <s v="L00-L99"/>
    <n v="2"/>
    <x v="5"/>
  </r>
  <r>
    <x v="0"/>
    <s v="75-84"/>
    <x v="1"/>
    <s v="M"/>
    <s v="M00-M99"/>
    <n v="2"/>
    <x v="5"/>
  </r>
  <r>
    <x v="0"/>
    <s v="75-84"/>
    <x v="1"/>
    <s v="M"/>
    <s v="N00-N99"/>
    <n v="6"/>
    <x v="11"/>
  </r>
  <r>
    <x v="0"/>
    <s v="75-84"/>
    <x v="1"/>
    <s v="M"/>
    <s v="Q00-Q99"/>
    <n v="1"/>
    <x v="5"/>
  </r>
  <r>
    <x v="0"/>
    <s v="75-84"/>
    <x v="1"/>
    <s v="M"/>
    <s v="R00-R99"/>
    <n v="19"/>
    <x v="5"/>
  </r>
  <r>
    <x v="0"/>
    <s v="75-84"/>
    <x v="1"/>
    <s v="M"/>
    <s v="UNK"/>
    <n v="9"/>
    <x v="7"/>
  </r>
  <r>
    <x v="0"/>
    <s v="75-84"/>
    <x v="1"/>
    <s v="M"/>
    <s v="V01-Y98"/>
    <n v="14"/>
    <x v="6"/>
  </r>
  <r>
    <x v="0"/>
    <s v="85+"/>
    <x v="1"/>
    <s v="F"/>
    <s v="A00-B99"/>
    <n v="19"/>
    <x v="0"/>
  </r>
  <r>
    <x v="0"/>
    <s v="85+"/>
    <x v="1"/>
    <s v="F"/>
    <s v="C00-D48"/>
    <n v="62"/>
    <x v="1"/>
  </r>
  <r>
    <x v="0"/>
    <s v="85+"/>
    <x v="1"/>
    <s v="F"/>
    <s v="D50-D89"/>
    <n v="1"/>
    <x v="5"/>
  </r>
  <r>
    <x v="0"/>
    <s v="85+"/>
    <x v="1"/>
    <s v="F"/>
    <s v="E00-E90"/>
    <n v="25"/>
    <x v="2"/>
  </r>
  <r>
    <x v="0"/>
    <s v="85+"/>
    <x v="1"/>
    <s v="F"/>
    <s v="F00-F99"/>
    <n v="29"/>
    <x v="10"/>
  </r>
  <r>
    <x v="0"/>
    <s v="85+"/>
    <x v="1"/>
    <s v="F"/>
    <s v="G00-G99"/>
    <n v="54"/>
    <x v="3"/>
  </r>
  <r>
    <x v="0"/>
    <s v="85+"/>
    <x v="1"/>
    <s v="F"/>
    <s v="I00-I99"/>
    <n v="208"/>
    <x v="8"/>
  </r>
  <r>
    <x v="0"/>
    <s v="85+"/>
    <x v="1"/>
    <s v="F"/>
    <s v="J00-J99"/>
    <n v="61"/>
    <x v="4"/>
  </r>
  <r>
    <x v="0"/>
    <s v="85+"/>
    <x v="1"/>
    <s v="F"/>
    <s v="K00-K93"/>
    <n v="26"/>
    <x v="9"/>
  </r>
  <r>
    <x v="0"/>
    <s v="85+"/>
    <x v="1"/>
    <s v="F"/>
    <s v="L00-L99"/>
    <n v="2"/>
    <x v="5"/>
  </r>
  <r>
    <x v="0"/>
    <s v="85+"/>
    <x v="1"/>
    <s v="F"/>
    <s v="M00-M99"/>
    <n v="2"/>
    <x v="5"/>
  </r>
  <r>
    <x v="0"/>
    <s v="85+"/>
    <x v="1"/>
    <s v="F"/>
    <s v="N00-N99"/>
    <n v="25"/>
    <x v="11"/>
  </r>
  <r>
    <x v="0"/>
    <s v="85+"/>
    <x v="1"/>
    <s v="F"/>
    <s v="Q00-Q99"/>
    <n v="1"/>
    <x v="5"/>
  </r>
  <r>
    <x v="0"/>
    <s v="85+"/>
    <x v="1"/>
    <s v="F"/>
    <s v="R00-R99"/>
    <n v="44"/>
    <x v="5"/>
  </r>
  <r>
    <x v="0"/>
    <s v="85+"/>
    <x v="1"/>
    <s v="F"/>
    <s v="UNK"/>
    <n v="10"/>
    <x v="7"/>
  </r>
  <r>
    <x v="0"/>
    <s v="85+"/>
    <x v="1"/>
    <s v="F"/>
    <s v="V01-Y98"/>
    <n v="27"/>
    <x v="6"/>
  </r>
  <r>
    <x v="0"/>
    <s v="85+"/>
    <x v="1"/>
    <s v="M"/>
    <s v="A00-B99"/>
    <n v="6"/>
    <x v="0"/>
  </r>
  <r>
    <x v="0"/>
    <s v="85+"/>
    <x v="1"/>
    <s v="M"/>
    <s v="C00-D48"/>
    <n v="40"/>
    <x v="1"/>
  </r>
  <r>
    <x v="0"/>
    <s v="85+"/>
    <x v="1"/>
    <s v="M"/>
    <s v="D50-D89"/>
    <n v="3"/>
    <x v="5"/>
  </r>
  <r>
    <x v="0"/>
    <s v="85+"/>
    <x v="1"/>
    <s v="M"/>
    <s v="E00-E90"/>
    <n v="10"/>
    <x v="2"/>
  </r>
  <r>
    <x v="0"/>
    <s v="85+"/>
    <x v="1"/>
    <s v="M"/>
    <s v="F00-F99"/>
    <n v="5"/>
    <x v="10"/>
  </r>
  <r>
    <x v="0"/>
    <s v="85+"/>
    <x v="1"/>
    <s v="M"/>
    <s v="G00-G99"/>
    <n v="27"/>
    <x v="3"/>
  </r>
  <r>
    <x v="0"/>
    <s v="85+"/>
    <x v="1"/>
    <s v="M"/>
    <s v="I00-I99"/>
    <n v="93"/>
    <x v="8"/>
  </r>
  <r>
    <x v="0"/>
    <s v="85+"/>
    <x v="1"/>
    <s v="M"/>
    <s v="J00-J99"/>
    <n v="41"/>
    <x v="4"/>
  </r>
  <r>
    <x v="0"/>
    <s v="85+"/>
    <x v="1"/>
    <s v="M"/>
    <s v="K00-K93"/>
    <n v="16"/>
    <x v="9"/>
  </r>
  <r>
    <x v="0"/>
    <s v="85+"/>
    <x v="1"/>
    <s v="M"/>
    <s v="M00-M99"/>
    <n v="2"/>
    <x v="5"/>
  </r>
  <r>
    <x v="0"/>
    <s v="85+"/>
    <x v="1"/>
    <s v="M"/>
    <s v="N00-N99"/>
    <n v="13"/>
    <x v="11"/>
  </r>
  <r>
    <x v="0"/>
    <s v="85+"/>
    <x v="1"/>
    <s v="M"/>
    <s v="R00-R99"/>
    <n v="19"/>
    <x v="5"/>
  </r>
  <r>
    <x v="0"/>
    <s v="85+"/>
    <x v="1"/>
    <s v="M"/>
    <s v="UNK"/>
    <n v="11"/>
    <x v="7"/>
  </r>
  <r>
    <x v="0"/>
    <s v="85+"/>
    <x v="1"/>
    <s v="M"/>
    <s v="V01-Y98"/>
    <n v="15"/>
    <x v="6"/>
  </r>
  <r>
    <x v="1"/>
    <s v="0-24"/>
    <x v="0"/>
    <s v="F"/>
    <s v="C00-D48"/>
    <n v="1"/>
    <x v="1"/>
  </r>
  <r>
    <x v="1"/>
    <s v="0-24"/>
    <x v="0"/>
    <s v="F"/>
    <s v="G00-G99"/>
    <n v="1"/>
    <x v="3"/>
  </r>
  <r>
    <x v="1"/>
    <s v="0-24"/>
    <x v="0"/>
    <s v="F"/>
    <s v="J00-J99"/>
    <n v="1"/>
    <x v="4"/>
  </r>
  <r>
    <x v="1"/>
    <s v="0-24"/>
    <x v="0"/>
    <s v="F"/>
    <s v="P00-P96"/>
    <n v="2"/>
    <x v="5"/>
  </r>
  <r>
    <x v="1"/>
    <s v="0-24"/>
    <x v="0"/>
    <s v="F"/>
    <s v="Q00-Q99"/>
    <n v="3"/>
    <x v="5"/>
  </r>
  <r>
    <x v="1"/>
    <s v="0-24"/>
    <x v="0"/>
    <s v="F"/>
    <s v="R00-R99"/>
    <n v="1"/>
    <x v="5"/>
  </r>
  <r>
    <x v="1"/>
    <s v="0-24"/>
    <x v="0"/>
    <s v="F"/>
    <s v="V01-Y98"/>
    <n v="5"/>
    <x v="6"/>
  </r>
  <r>
    <x v="1"/>
    <s v="0-24"/>
    <x v="0"/>
    <s v="M"/>
    <s v="C00-D48"/>
    <n v="2"/>
    <x v="1"/>
  </r>
  <r>
    <x v="1"/>
    <s v="0-24"/>
    <x v="0"/>
    <s v="M"/>
    <s v="D50-D89"/>
    <n v="1"/>
    <x v="5"/>
  </r>
  <r>
    <x v="1"/>
    <s v="0-24"/>
    <x v="0"/>
    <s v="M"/>
    <s v="P00-P96"/>
    <n v="3"/>
    <x v="5"/>
  </r>
  <r>
    <x v="1"/>
    <s v="0-24"/>
    <x v="0"/>
    <s v="M"/>
    <s v="Q00-Q99"/>
    <n v="2"/>
    <x v="5"/>
  </r>
  <r>
    <x v="1"/>
    <s v="0-24"/>
    <x v="0"/>
    <s v="M"/>
    <s v="R00-R99"/>
    <n v="4"/>
    <x v="5"/>
  </r>
  <r>
    <x v="1"/>
    <s v="0-24"/>
    <x v="0"/>
    <s v="M"/>
    <s v="V01-Y98"/>
    <n v="10"/>
    <x v="6"/>
  </r>
  <r>
    <x v="1"/>
    <s v="25-44"/>
    <x v="0"/>
    <s v="F"/>
    <s v="A00-B99"/>
    <n v="1"/>
    <x v="0"/>
  </r>
  <r>
    <x v="1"/>
    <s v="25-44"/>
    <x v="0"/>
    <s v="F"/>
    <s v="C00-D48"/>
    <n v="6"/>
    <x v="1"/>
  </r>
  <r>
    <x v="1"/>
    <s v="25-44"/>
    <x v="0"/>
    <s v="F"/>
    <s v="F00-F99"/>
    <n v="1"/>
    <x v="10"/>
  </r>
  <r>
    <x v="1"/>
    <s v="25-44"/>
    <x v="0"/>
    <s v="F"/>
    <s v="I00-I99"/>
    <n v="7"/>
    <x v="8"/>
  </r>
  <r>
    <x v="1"/>
    <s v="25-44"/>
    <x v="0"/>
    <s v="F"/>
    <s v="J00-J99"/>
    <n v="2"/>
    <x v="4"/>
  </r>
  <r>
    <x v="1"/>
    <s v="25-44"/>
    <x v="0"/>
    <s v="F"/>
    <s v="K00-K93"/>
    <n v="1"/>
    <x v="9"/>
  </r>
  <r>
    <x v="1"/>
    <s v="25-44"/>
    <x v="0"/>
    <s v="F"/>
    <s v="Q00-Q99"/>
    <n v="1"/>
    <x v="5"/>
  </r>
  <r>
    <x v="1"/>
    <s v="25-44"/>
    <x v="0"/>
    <s v="F"/>
    <s v="R00-R99"/>
    <n v="4"/>
    <x v="5"/>
  </r>
  <r>
    <x v="1"/>
    <s v="25-44"/>
    <x v="0"/>
    <s v="F"/>
    <s v="V01-Y98"/>
    <n v="11"/>
    <x v="6"/>
  </r>
  <r>
    <x v="1"/>
    <s v="25-44"/>
    <x v="0"/>
    <s v="M"/>
    <s v="C00-D48"/>
    <n v="8"/>
    <x v="1"/>
  </r>
  <r>
    <x v="1"/>
    <s v="25-44"/>
    <x v="0"/>
    <s v="M"/>
    <s v="E00-E90"/>
    <n v="1"/>
    <x v="2"/>
  </r>
  <r>
    <x v="1"/>
    <s v="25-44"/>
    <x v="0"/>
    <s v="M"/>
    <s v="F00-F99"/>
    <n v="2"/>
    <x v="10"/>
  </r>
  <r>
    <x v="1"/>
    <s v="25-44"/>
    <x v="0"/>
    <s v="M"/>
    <s v="G00-G99"/>
    <n v="1"/>
    <x v="3"/>
  </r>
  <r>
    <x v="1"/>
    <s v="25-44"/>
    <x v="0"/>
    <s v="M"/>
    <s v="I00-I99"/>
    <n v="8"/>
    <x v="8"/>
  </r>
  <r>
    <x v="1"/>
    <s v="25-44"/>
    <x v="0"/>
    <s v="M"/>
    <s v="K00-K93"/>
    <n v="2"/>
    <x v="9"/>
  </r>
  <r>
    <x v="1"/>
    <s v="25-44"/>
    <x v="0"/>
    <s v="M"/>
    <s v="R00-R99"/>
    <n v="5"/>
    <x v="5"/>
  </r>
  <r>
    <x v="1"/>
    <s v="25-44"/>
    <x v="0"/>
    <s v="M"/>
    <s v="V01-Y98"/>
    <n v="25"/>
    <x v="6"/>
  </r>
  <r>
    <x v="1"/>
    <s v="45-64"/>
    <x v="0"/>
    <s v="F"/>
    <s v="A00-B99"/>
    <n v="5"/>
    <x v="0"/>
  </r>
  <r>
    <x v="1"/>
    <s v="45-64"/>
    <x v="0"/>
    <s v="F"/>
    <s v="C00-D48"/>
    <n v="86"/>
    <x v="1"/>
  </r>
  <r>
    <x v="1"/>
    <s v="45-64"/>
    <x v="0"/>
    <s v="F"/>
    <s v="E00-E90"/>
    <n v="7"/>
    <x v="2"/>
  </r>
  <r>
    <x v="1"/>
    <s v="45-64"/>
    <x v="0"/>
    <s v="F"/>
    <s v="F00-F99"/>
    <n v="3"/>
    <x v="10"/>
  </r>
  <r>
    <x v="1"/>
    <s v="45-64"/>
    <x v="0"/>
    <s v="F"/>
    <s v="G00-G99"/>
    <n v="8"/>
    <x v="3"/>
  </r>
  <r>
    <x v="1"/>
    <s v="45-64"/>
    <x v="0"/>
    <s v="F"/>
    <s v="I00-I99"/>
    <n v="37"/>
    <x v="8"/>
  </r>
  <r>
    <x v="1"/>
    <s v="45-64"/>
    <x v="0"/>
    <s v="F"/>
    <s v="J00-J99"/>
    <n v="14"/>
    <x v="4"/>
  </r>
  <r>
    <x v="1"/>
    <s v="45-64"/>
    <x v="0"/>
    <s v="F"/>
    <s v="K00-K93"/>
    <n v="10"/>
    <x v="9"/>
  </r>
  <r>
    <x v="1"/>
    <s v="45-64"/>
    <x v="0"/>
    <s v="F"/>
    <s v="M00-M99"/>
    <n v="1"/>
    <x v="5"/>
  </r>
  <r>
    <x v="1"/>
    <s v="45-64"/>
    <x v="0"/>
    <s v="F"/>
    <s v="N00-N99"/>
    <n v="4"/>
    <x v="11"/>
  </r>
  <r>
    <x v="1"/>
    <s v="45-64"/>
    <x v="0"/>
    <s v="F"/>
    <s v="Q00-Q99"/>
    <n v="3"/>
    <x v="5"/>
  </r>
  <r>
    <x v="1"/>
    <s v="45-64"/>
    <x v="0"/>
    <s v="F"/>
    <s v="R00-R99"/>
    <n v="13"/>
    <x v="5"/>
  </r>
  <r>
    <x v="1"/>
    <s v="45-64"/>
    <x v="0"/>
    <s v="F"/>
    <s v="V01-Y98"/>
    <n v="15"/>
    <x v="6"/>
  </r>
  <r>
    <x v="1"/>
    <s v="45-64"/>
    <x v="0"/>
    <s v="M"/>
    <s v="A00-B99"/>
    <n v="6"/>
    <x v="0"/>
  </r>
  <r>
    <x v="1"/>
    <s v="45-64"/>
    <x v="0"/>
    <s v="M"/>
    <s v="C00-D48"/>
    <n v="112"/>
    <x v="1"/>
  </r>
  <r>
    <x v="1"/>
    <s v="45-64"/>
    <x v="0"/>
    <s v="M"/>
    <s v="D50-D89"/>
    <n v="2"/>
    <x v="5"/>
  </r>
  <r>
    <x v="1"/>
    <s v="45-64"/>
    <x v="0"/>
    <s v="M"/>
    <s v="E00-E90"/>
    <n v="5"/>
    <x v="2"/>
  </r>
  <r>
    <x v="1"/>
    <s v="45-64"/>
    <x v="0"/>
    <s v="M"/>
    <s v="F00-F99"/>
    <n v="10"/>
    <x v="10"/>
  </r>
  <r>
    <x v="1"/>
    <s v="45-64"/>
    <x v="0"/>
    <s v="M"/>
    <s v="G00-G99"/>
    <n v="4"/>
    <x v="3"/>
  </r>
  <r>
    <x v="1"/>
    <s v="45-64"/>
    <x v="0"/>
    <s v="M"/>
    <s v="I00-I99"/>
    <n v="74"/>
    <x v="8"/>
  </r>
  <r>
    <x v="1"/>
    <s v="45-64"/>
    <x v="0"/>
    <s v="M"/>
    <s v="J00-J99"/>
    <n v="23"/>
    <x v="4"/>
  </r>
  <r>
    <x v="1"/>
    <s v="45-64"/>
    <x v="0"/>
    <s v="M"/>
    <s v="K00-K93"/>
    <n v="39"/>
    <x v="9"/>
  </r>
  <r>
    <x v="1"/>
    <s v="45-64"/>
    <x v="0"/>
    <s v="M"/>
    <s v="L00-L99"/>
    <n v="1"/>
    <x v="5"/>
  </r>
  <r>
    <x v="1"/>
    <s v="45-64"/>
    <x v="0"/>
    <s v="M"/>
    <s v="M00-M99"/>
    <n v="1"/>
    <x v="5"/>
  </r>
  <r>
    <x v="1"/>
    <s v="45-64"/>
    <x v="0"/>
    <s v="M"/>
    <s v="N00-N99"/>
    <n v="1"/>
    <x v="11"/>
  </r>
  <r>
    <x v="1"/>
    <s v="45-64"/>
    <x v="0"/>
    <s v="M"/>
    <s v="R00-R99"/>
    <n v="22"/>
    <x v="5"/>
  </r>
  <r>
    <x v="1"/>
    <s v="45-64"/>
    <x v="0"/>
    <s v="M"/>
    <s v="V01-Y98"/>
    <n v="34"/>
    <x v="6"/>
  </r>
  <r>
    <x v="1"/>
    <s v="65-74"/>
    <x v="1"/>
    <s v="F"/>
    <s v="A00-B99"/>
    <n v="4"/>
    <x v="0"/>
  </r>
  <r>
    <x v="1"/>
    <s v="65-74"/>
    <x v="1"/>
    <s v="F"/>
    <s v="C00-D48"/>
    <n v="67"/>
    <x v="1"/>
  </r>
  <r>
    <x v="1"/>
    <s v="65-74"/>
    <x v="1"/>
    <s v="F"/>
    <s v="E00-E90"/>
    <n v="6"/>
    <x v="2"/>
  </r>
  <r>
    <x v="1"/>
    <s v="65-74"/>
    <x v="1"/>
    <s v="F"/>
    <s v="F00-F99"/>
    <n v="3"/>
    <x v="10"/>
  </r>
  <r>
    <x v="1"/>
    <s v="65-74"/>
    <x v="1"/>
    <s v="F"/>
    <s v="G00-G99"/>
    <n v="9"/>
    <x v="3"/>
  </r>
  <r>
    <x v="1"/>
    <s v="65-74"/>
    <x v="1"/>
    <s v="F"/>
    <s v="I00-I99"/>
    <n v="47"/>
    <x v="8"/>
  </r>
  <r>
    <x v="1"/>
    <s v="65-74"/>
    <x v="1"/>
    <s v="F"/>
    <s v="J00-J99"/>
    <n v="19"/>
    <x v="4"/>
  </r>
  <r>
    <x v="1"/>
    <s v="65-74"/>
    <x v="1"/>
    <s v="F"/>
    <s v="K00-K93"/>
    <n v="12"/>
    <x v="9"/>
  </r>
  <r>
    <x v="1"/>
    <s v="65-74"/>
    <x v="1"/>
    <s v="F"/>
    <s v="N00-N99"/>
    <n v="4"/>
    <x v="11"/>
  </r>
  <r>
    <x v="1"/>
    <s v="65-74"/>
    <x v="1"/>
    <s v="F"/>
    <s v="R00-R99"/>
    <n v="7"/>
    <x v="5"/>
  </r>
  <r>
    <x v="1"/>
    <s v="65-74"/>
    <x v="1"/>
    <s v="F"/>
    <s v="V01-Y98"/>
    <n v="5"/>
    <x v="6"/>
  </r>
  <r>
    <x v="1"/>
    <s v="65-74"/>
    <x v="1"/>
    <s v="M"/>
    <s v="A00-B99"/>
    <n v="2"/>
    <x v="0"/>
  </r>
  <r>
    <x v="1"/>
    <s v="65-74"/>
    <x v="1"/>
    <s v="M"/>
    <s v="C00-D48"/>
    <n v="108"/>
    <x v="1"/>
  </r>
  <r>
    <x v="1"/>
    <s v="65-74"/>
    <x v="1"/>
    <s v="M"/>
    <s v="E00-E90"/>
    <n v="5"/>
    <x v="2"/>
  </r>
  <r>
    <x v="1"/>
    <s v="65-74"/>
    <x v="1"/>
    <s v="M"/>
    <s v="F00-F99"/>
    <n v="7"/>
    <x v="10"/>
  </r>
  <r>
    <x v="1"/>
    <s v="65-74"/>
    <x v="1"/>
    <s v="M"/>
    <s v="G00-G99"/>
    <n v="7"/>
    <x v="3"/>
  </r>
  <r>
    <x v="1"/>
    <s v="65-74"/>
    <x v="1"/>
    <s v="M"/>
    <s v="I00-I99"/>
    <n v="65"/>
    <x v="8"/>
  </r>
  <r>
    <x v="1"/>
    <s v="65-74"/>
    <x v="1"/>
    <s v="M"/>
    <s v="J00-J99"/>
    <n v="33"/>
    <x v="4"/>
  </r>
  <r>
    <x v="1"/>
    <s v="65-74"/>
    <x v="1"/>
    <s v="M"/>
    <s v="K00-K93"/>
    <n v="12"/>
    <x v="9"/>
  </r>
  <r>
    <x v="1"/>
    <s v="65-74"/>
    <x v="1"/>
    <s v="M"/>
    <s v="N00-N99"/>
    <n v="6"/>
    <x v="11"/>
  </r>
  <r>
    <x v="1"/>
    <s v="65-74"/>
    <x v="1"/>
    <s v="M"/>
    <s v="R00-R99"/>
    <n v="6"/>
    <x v="5"/>
  </r>
  <r>
    <x v="1"/>
    <s v="65-74"/>
    <x v="1"/>
    <s v="M"/>
    <s v="V01-Y98"/>
    <n v="13"/>
    <x v="6"/>
  </r>
  <r>
    <x v="1"/>
    <s v="75-84"/>
    <x v="1"/>
    <s v="F"/>
    <s v="A00-B99"/>
    <n v="15"/>
    <x v="0"/>
  </r>
  <r>
    <x v="1"/>
    <s v="75-84"/>
    <x v="1"/>
    <s v="F"/>
    <s v="C00-D48"/>
    <n v="121"/>
    <x v="1"/>
  </r>
  <r>
    <x v="1"/>
    <s v="75-84"/>
    <x v="1"/>
    <s v="F"/>
    <s v="D50-D89"/>
    <n v="1"/>
    <x v="5"/>
  </r>
  <r>
    <x v="1"/>
    <s v="75-84"/>
    <x v="1"/>
    <s v="F"/>
    <s v="E00-E90"/>
    <n v="15"/>
    <x v="2"/>
  </r>
  <r>
    <x v="1"/>
    <s v="75-84"/>
    <x v="1"/>
    <s v="F"/>
    <s v="F00-F99"/>
    <n v="16"/>
    <x v="10"/>
  </r>
  <r>
    <x v="1"/>
    <s v="75-84"/>
    <x v="1"/>
    <s v="F"/>
    <s v="G00-G99"/>
    <n v="37"/>
    <x v="3"/>
  </r>
  <r>
    <x v="1"/>
    <s v="75-84"/>
    <x v="1"/>
    <s v="F"/>
    <s v="I00-I99"/>
    <n v="144"/>
    <x v="8"/>
  </r>
  <r>
    <x v="1"/>
    <s v="75-84"/>
    <x v="1"/>
    <s v="F"/>
    <s v="J00-J99"/>
    <n v="53"/>
    <x v="4"/>
  </r>
  <r>
    <x v="1"/>
    <s v="75-84"/>
    <x v="1"/>
    <s v="F"/>
    <s v="K00-K93"/>
    <n v="21"/>
    <x v="9"/>
  </r>
  <r>
    <x v="1"/>
    <s v="75-84"/>
    <x v="1"/>
    <s v="F"/>
    <s v="M00-M99"/>
    <n v="1"/>
    <x v="5"/>
  </r>
  <r>
    <x v="1"/>
    <s v="75-84"/>
    <x v="1"/>
    <s v="F"/>
    <s v="N00-N99"/>
    <n v="8"/>
    <x v="11"/>
  </r>
  <r>
    <x v="1"/>
    <s v="75-84"/>
    <x v="1"/>
    <s v="F"/>
    <s v="R00-R99"/>
    <n v="19"/>
    <x v="5"/>
  </r>
  <r>
    <x v="1"/>
    <s v="75-84"/>
    <x v="1"/>
    <s v="F"/>
    <s v="V01-Y98"/>
    <n v="13"/>
    <x v="6"/>
  </r>
  <r>
    <x v="1"/>
    <s v="75-84"/>
    <x v="1"/>
    <s v="M"/>
    <s v="A00-B99"/>
    <n v="9"/>
    <x v="0"/>
  </r>
  <r>
    <x v="1"/>
    <s v="75-84"/>
    <x v="1"/>
    <s v="M"/>
    <s v="C00-D48"/>
    <n v="156"/>
    <x v="1"/>
  </r>
  <r>
    <x v="1"/>
    <s v="75-84"/>
    <x v="1"/>
    <s v="M"/>
    <s v="D50-D89"/>
    <n v="4"/>
    <x v="5"/>
  </r>
  <r>
    <x v="1"/>
    <s v="75-84"/>
    <x v="1"/>
    <s v="M"/>
    <s v="E00-E90"/>
    <n v="12"/>
    <x v="2"/>
  </r>
  <r>
    <x v="1"/>
    <s v="75-84"/>
    <x v="1"/>
    <s v="M"/>
    <s v="F00-F99"/>
    <n v="6"/>
    <x v="10"/>
  </r>
  <r>
    <x v="1"/>
    <s v="75-84"/>
    <x v="1"/>
    <s v="M"/>
    <s v="G00-G99"/>
    <n v="29"/>
    <x v="3"/>
  </r>
  <r>
    <x v="1"/>
    <s v="75-84"/>
    <x v="1"/>
    <s v="M"/>
    <s v="I00-I99"/>
    <n v="140"/>
    <x v="8"/>
  </r>
  <r>
    <x v="1"/>
    <s v="75-84"/>
    <x v="1"/>
    <s v="M"/>
    <s v="J00-J99"/>
    <n v="55"/>
    <x v="4"/>
  </r>
  <r>
    <x v="1"/>
    <s v="75-84"/>
    <x v="1"/>
    <s v="M"/>
    <s v="K00-K93"/>
    <n v="16"/>
    <x v="9"/>
  </r>
  <r>
    <x v="1"/>
    <s v="75-84"/>
    <x v="1"/>
    <s v="M"/>
    <s v="L00-L99"/>
    <n v="1"/>
    <x v="5"/>
  </r>
  <r>
    <x v="1"/>
    <s v="75-84"/>
    <x v="1"/>
    <s v="M"/>
    <s v="M00-M99"/>
    <n v="2"/>
    <x v="5"/>
  </r>
  <r>
    <x v="1"/>
    <s v="75-84"/>
    <x v="1"/>
    <s v="M"/>
    <s v="N00-N99"/>
    <n v="12"/>
    <x v="11"/>
  </r>
  <r>
    <x v="1"/>
    <s v="75-84"/>
    <x v="1"/>
    <s v="M"/>
    <s v="R00-R99"/>
    <n v="15"/>
    <x v="5"/>
  </r>
  <r>
    <x v="1"/>
    <s v="75-84"/>
    <x v="1"/>
    <s v="M"/>
    <s v="V01-Y98"/>
    <n v="16"/>
    <x v="6"/>
  </r>
  <r>
    <x v="1"/>
    <s v="85+"/>
    <x v="1"/>
    <s v="F"/>
    <s v="A00-B99"/>
    <n v="17"/>
    <x v="0"/>
  </r>
  <r>
    <x v="1"/>
    <s v="85+"/>
    <x v="1"/>
    <s v="F"/>
    <s v="C00-D48"/>
    <n v="76"/>
    <x v="1"/>
  </r>
  <r>
    <x v="1"/>
    <s v="85+"/>
    <x v="1"/>
    <s v="F"/>
    <s v="D50-D89"/>
    <n v="6"/>
    <x v="5"/>
  </r>
  <r>
    <x v="1"/>
    <s v="85+"/>
    <x v="1"/>
    <s v="F"/>
    <s v="E00-E90"/>
    <n v="33"/>
    <x v="2"/>
  </r>
  <r>
    <x v="1"/>
    <s v="85+"/>
    <x v="1"/>
    <s v="F"/>
    <s v="F00-F99"/>
    <n v="26"/>
    <x v="10"/>
  </r>
  <r>
    <x v="1"/>
    <s v="85+"/>
    <x v="1"/>
    <s v="F"/>
    <s v="G00-G99"/>
    <n v="45"/>
    <x v="3"/>
  </r>
  <r>
    <x v="1"/>
    <s v="85+"/>
    <x v="1"/>
    <s v="F"/>
    <s v="I00-I99"/>
    <n v="268"/>
    <x v="8"/>
  </r>
  <r>
    <x v="1"/>
    <s v="85+"/>
    <x v="1"/>
    <s v="F"/>
    <s v="J00-J99"/>
    <n v="60"/>
    <x v="4"/>
  </r>
  <r>
    <x v="1"/>
    <s v="85+"/>
    <x v="1"/>
    <s v="F"/>
    <s v="K00-K93"/>
    <n v="28"/>
    <x v="9"/>
  </r>
  <r>
    <x v="1"/>
    <s v="85+"/>
    <x v="1"/>
    <s v="F"/>
    <s v="L00-L99"/>
    <n v="5"/>
    <x v="5"/>
  </r>
  <r>
    <x v="1"/>
    <s v="85+"/>
    <x v="1"/>
    <s v="F"/>
    <s v="M00-M99"/>
    <n v="12"/>
    <x v="5"/>
  </r>
  <r>
    <x v="1"/>
    <s v="85+"/>
    <x v="1"/>
    <s v="F"/>
    <s v="N00-N99"/>
    <n v="18"/>
    <x v="11"/>
  </r>
  <r>
    <x v="1"/>
    <s v="85+"/>
    <x v="1"/>
    <s v="F"/>
    <s v="Q00-Q99"/>
    <n v="1"/>
    <x v="5"/>
  </r>
  <r>
    <x v="1"/>
    <s v="85+"/>
    <x v="1"/>
    <s v="F"/>
    <s v="R00-R99"/>
    <n v="59"/>
    <x v="5"/>
  </r>
  <r>
    <x v="1"/>
    <s v="85+"/>
    <x v="1"/>
    <s v="F"/>
    <s v="V01-Y98"/>
    <n v="24"/>
    <x v="6"/>
  </r>
  <r>
    <x v="1"/>
    <s v="85+"/>
    <x v="1"/>
    <s v="M"/>
    <s v="A00-B99"/>
    <n v="8"/>
    <x v="0"/>
  </r>
  <r>
    <x v="1"/>
    <s v="85+"/>
    <x v="1"/>
    <s v="M"/>
    <s v="C00-D48"/>
    <n v="59"/>
    <x v="1"/>
  </r>
  <r>
    <x v="1"/>
    <s v="85+"/>
    <x v="1"/>
    <s v="M"/>
    <s v="D50-D89"/>
    <n v="2"/>
    <x v="5"/>
  </r>
  <r>
    <x v="1"/>
    <s v="85+"/>
    <x v="1"/>
    <s v="M"/>
    <s v="E00-E90"/>
    <n v="5"/>
    <x v="2"/>
  </r>
  <r>
    <x v="1"/>
    <s v="85+"/>
    <x v="1"/>
    <s v="M"/>
    <s v="F00-F99"/>
    <n v="6"/>
    <x v="10"/>
  </r>
  <r>
    <x v="1"/>
    <s v="85+"/>
    <x v="1"/>
    <s v="M"/>
    <s v="G00-G99"/>
    <n v="16"/>
    <x v="3"/>
  </r>
  <r>
    <x v="1"/>
    <s v="85+"/>
    <x v="1"/>
    <s v="M"/>
    <s v="I00-I99"/>
    <n v="118"/>
    <x v="8"/>
  </r>
  <r>
    <x v="1"/>
    <s v="85+"/>
    <x v="1"/>
    <s v="M"/>
    <s v="J00-J99"/>
    <n v="53"/>
    <x v="4"/>
  </r>
  <r>
    <x v="1"/>
    <s v="85+"/>
    <x v="1"/>
    <s v="M"/>
    <s v="K00-K93"/>
    <n v="9"/>
    <x v="9"/>
  </r>
  <r>
    <x v="1"/>
    <s v="85+"/>
    <x v="1"/>
    <s v="M"/>
    <s v="L00-L99"/>
    <n v="1"/>
    <x v="5"/>
  </r>
  <r>
    <x v="1"/>
    <s v="85+"/>
    <x v="1"/>
    <s v="M"/>
    <s v="M00-M99"/>
    <n v="2"/>
    <x v="5"/>
  </r>
  <r>
    <x v="1"/>
    <s v="85+"/>
    <x v="1"/>
    <s v="M"/>
    <s v="N00-N99"/>
    <n v="9"/>
    <x v="11"/>
  </r>
  <r>
    <x v="1"/>
    <s v="85+"/>
    <x v="1"/>
    <s v="M"/>
    <s v="R00-R99"/>
    <n v="9"/>
    <x v="5"/>
  </r>
  <r>
    <x v="1"/>
    <s v="85+"/>
    <x v="1"/>
    <s v="M"/>
    <s v="V01-Y98"/>
    <n v="16"/>
    <x v="6"/>
  </r>
  <r>
    <x v="2"/>
    <s v="0-24"/>
    <x v="0"/>
    <s v="F"/>
    <s v="C00-D48"/>
    <n v="3"/>
    <x v="1"/>
  </r>
  <r>
    <x v="2"/>
    <s v="0-24"/>
    <x v="0"/>
    <s v="F"/>
    <s v="G00-G99"/>
    <n v="1"/>
    <x v="3"/>
  </r>
  <r>
    <x v="2"/>
    <s v="0-24"/>
    <x v="0"/>
    <s v="F"/>
    <s v="P00-P96"/>
    <n v="4"/>
    <x v="5"/>
  </r>
  <r>
    <x v="2"/>
    <s v="0-24"/>
    <x v="0"/>
    <s v="F"/>
    <s v="R00-R99"/>
    <n v="2"/>
    <x v="5"/>
  </r>
  <r>
    <x v="2"/>
    <s v="0-24"/>
    <x v="0"/>
    <s v="F"/>
    <s v="V01-Y98"/>
    <n v="4"/>
    <x v="6"/>
  </r>
  <r>
    <x v="2"/>
    <s v="0-24"/>
    <x v="0"/>
    <s v="M"/>
    <s v="A00-B99"/>
    <n v="1"/>
    <x v="0"/>
  </r>
  <r>
    <x v="2"/>
    <s v="0-24"/>
    <x v="0"/>
    <s v="M"/>
    <s v="C00-D48"/>
    <n v="3"/>
    <x v="1"/>
  </r>
  <r>
    <x v="2"/>
    <s v="0-24"/>
    <x v="0"/>
    <s v="M"/>
    <s v="E00-E90"/>
    <n v="1"/>
    <x v="2"/>
  </r>
  <r>
    <x v="2"/>
    <s v="0-24"/>
    <x v="0"/>
    <s v="M"/>
    <s v="G00-G99"/>
    <n v="3"/>
    <x v="3"/>
  </r>
  <r>
    <x v="2"/>
    <s v="0-24"/>
    <x v="0"/>
    <s v="M"/>
    <s v="P00-P96"/>
    <n v="2"/>
    <x v="5"/>
  </r>
  <r>
    <x v="2"/>
    <s v="0-24"/>
    <x v="0"/>
    <s v="M"/>
    <s v="Q00-Q99"/>
    <n v="1"/>
    <x v="5"/>
  </r>
  <r>
    <x v="2"/>
    <s v="0-24"/>
    <x v="0"/>
    <s v="M"/>
    <s v="R00-R99"/>
    <n v="1"/>
    <x v="5"/>
  </r>
  <r>
    <x v="2"/>
    <s v="0-24"/>
    <x v="0"/>
    <s v="M"/>
    <s v="V01-Y98"/>
    <n v="13"/>
    <x v="6"/>
  </r>
  <r>
    <x v="2"/>
    <s v="25-44"/>
    <x v="0"/>
    <s v="F"/>
    <s v="C00-D48"/>
    <n v="4"/>
    <x v="1"/>
  </r>
  <r>
    <x v="2"/>
    <s v="25-44"/>
    <x v="0"/>
    <s v="F"/>
    <s v="D50-D89"/>
    <n v="1"/>
    <x v="5"/>
  </r>
  <r>
    <x v="2"/>
    <s v="25-44"/>
    <x v="0"/>
    <s v="F"/>
    <s v="F00-F99"/>
    <n v="3"/>
    <x v="10"/>
  </r>
  <r>
    <x v="2"/>
    <s v="25-44"/>
    <x v="0"/>
    <s v="F"/>
    <s v="G00-G99"/>
    <n v="3"/>
    <x v="3"/>
  </r>
  <r>
    <x v="2"/>
    <s v="25-44"/>
    <x v="0"/>
    <s v="F"/>
    <s v="I00-I99"/>
    <n v="2"/>
    <x v="8"/>
  </r>
  <r>
    <x v="2"/>
    <s v="25-44"/>
    <x v="0"/>
    <s v="F"/>
    <s v="K00-K93"/>
    <n v="3"/>
    <x v="9"/>
  </r>
  <r>
    <x v="2"/>
    <s v="25-44"/>
    <x v="0"/>
    <s v="F"/>
    <s v="O00-O99"/>
    <n v="1"/>
    <x v="5"/>
  </r>
  <r>
    <x v="2"/>
    <s v="25-44"/>
    <x v="0"/>
    <s v="F"/>
    <s v="Q00-Q99"/>
    <n v="1"/>
    <x v="5"/>
  </r>
  <r>
    <x v="2"/>
    <s v="25-44"/>
    <x v="0"/>
    <s v="F"/>
    <s v="R00-R99"/>
    <n v="1"/>
    <x v="5"/>
  </r>
  <r>
    <x v="2"/>
    <s v="25-44"/>
    <x v="0"/>
    <s v="F"/>
    <s v="V01-Y98"/>
    <n v="12"/>
    <x v="6"/>
  </r>
  <r>
    <x v="2"/>
    <s v="25-44"/>
    <x v="0"/>
    <s v="M"/>
    <s v="A00-B99"/>
    <n v="1"/>
    <x v="0"/>
  </r>
  <r>
    <x v="2"/>
    <s v="25-44"/>
    <x v="0"/>
    <s v="M"/>
    <s v="C00-D48"/>
    <n v="5"/>
    <x v="1"/>
  </r>
  <r>
    <x v="2"/>
    <s v="25-44"/>
    <x v="0"/>
    <s v="M"/>
    <s v="E00-E90"/>
    <n v="2"/>
    <x v="2"/>
  </r>
  <r>
    <x v="2"/>
    <s v="25-44"/>
    <x v="0"/>
    <s v="M"/>
    <s v="F00-F99"/>
    <n v="3"/>
    <x v="10"/>
  </r>
  <r>
    <x v="2"/>
    <s v="25-44"/>
    <x v="0"/>
    <s v="M"/>
    <s v="G00-G99"/>
    <n v="2"/>
    <x v="3"/>
  </r>
  <r>
    <x v="2"/>
    <s v="25-44"/>
    <x v="0"/>
    <s v="M"/>
    <s v="I00-I99"/>
    <n v="5"/>
    <x v="8"/>
  </r>
  <r>
    <x v="2"/>
    <s v="25-44"/>
    <x v="0"/>
    <s v="M"/>
    <s v="K00-K93"/>
    <n v="6"/>
    <x v="9"/>
  </r>
  <r>
    <x v="2"/>
    <s v="25-44"/>
    <x v="0"/>
    <s v="M"/>
    <s v="R00-R99"/>
    <n v="2"/>
    <x v="5"/>
  </r>
  <r>
    <x v="2"/>
    <s v="25-44"/>
    <x v="0"/>
    <s v="M"/>
    <s v="V01-Y98"/>
    <n v="37"/>
    <x v="6"/>
  </r>
  <r>
    <x v="2"/>
    <s v="45-64"/>
    <x v="0"/>
    <s v="F"/>
    <s v="A00-B99"/>
    <n v="5"/>
    <x v="0"/>
  </r>
  <r>
    <x v="2"/>
    <s v="45-64"/>
    <x v="0"/>
    <s v="F"/>
    <s v="C00-D48"/>
    <n v="105"/>
    <x v="1"/>
  </r>
  <r>
    <x v="2"/>
    <s v="45-64"/>
    <x v="0"/>
    <s v="F"/>
    <s v="D50-D89"/>
    <n v="2"/>
    <x v="5"/>
  </r>
  <r>
    <x v="2"/>
    <s v="45-64"/>
    <x v="0"/>
    <s v="F"/>
    <s v="E00-E90"/>
    <n v="4"/>
    <x v="2"/>
  </r>
  <r>
    <x v="2"/>
    <s v="45-64"/>
    <x v="0"/>
    <s v="F"/>
    <s v="F00-F99"/>
    <n v="2"/>
    <x v="10"/>
  </r>
  <r>
    <x v="2"/>
    <s v="45-64"/>
    <x v="0"/>
    <s v="F"/>
    <s v="G00-G99"/>
    <n v="6"/>
    <x v="3"/>
  </r>
  <r>
    <x v="2"/>
    <s v="45-64"/>
    <x v="0"/>
    <s v="F"/>
    <s v="I00-I99"/>
    <n v="23"/>
    <x v="8"/>
  </r>
  <r>
    <x v="2"/>
    <s v="45-64"/>
    <x v="0"/>
    <s v="F"/>
    <s v="J00-J99"/>
    <n v="5"/>
    <x v="4"/>
  </r>
  <r>
    <x v="2"/>
    <s v="45-64"/>
    <x v="0"/>
    <s v="F"/>
    <s v="K00-K93"/>
    <n v="18"/>
    <x v="9"/>
  </r>
  <r>
    <x v="2"/>
    <s v="45-64"/>
    <x v="0"/>
    <s v="F"/>
    <s v="N00-N99"/>
    <n v="2"/>
    <x v="11"/>
  </r>
  <r>
    <x v="2"/>
    <s v="45-64"/>
    <x v="0"/>
    <s v="F"/>
    <s v="Q00-Q99"/>
    <n v="1"/>
    <x v="5"/>
  </r>
  <r>
    <x v="2"/>
    <s v="45-64"/>
    <x v="0"/>
    <s v="F"/>
    <s v="R00-R99"/>
    <n v="7"/>
    <x v="5"/>
  </r>
  <r>
    <x v="2"/>
    <s v="45-64"/>
    <x v="0"/>
    <s v="F"/>
    <s v="V01-Y98"/>
    <n v="14"/>
    <x v="6"/>
  </r>
  <r>
    <x v="2"/>
    <s v="45-64"/>
    <x v="0"/>
    <s v="M"/>
    <s v="A00-B99"/>
    <n v="4"/>
    <x v="0"/>
  </r>
  <r>
    <x v="2"/>
    <s v="45-64"/>
    <x v="0"/>
    <s v="M"/>
    <s v="C00-D48"/>
    <n v="114"/>
    <x v="1"/>
  </r>
  <r>
    <x v="2"/>
    <s v="45-64"/>
    <x v="0"/>
    <s v="M"/>
    <s v="D50-D89"/>
    <n v="1"/>
    <x v="5"/>
  </r>
  <r>
    <x v="2"/>
    <s v="45-64"/>
    <x v="0"/>
    <s v="M"/>
    <s v="E00-E90"/>
    <n v="7"/>
    <x v="2"/>
  </r>
  <r>
    <x v="2"/>
    <s v="45-64"/>
    <x v="0"/>
    <s v="M"/>
    <s v="F00-F99"/>
    <n v="9"/>
    <x v="10"/>
  </r>
  <r>
    <x v="2"/>
    <s v="45-64"/>
    <x v="0"/>
    <s v="M"/>
    <s v="G00-G99"/>
    <n v="13"/>
    <x v="3"/>
  </r>
  <r>
    <x v="2"/>
    <s v="45-64"/>
    <x v="0"/>
    <s v="M"/>
    <s v="I00-I99"/>
    <n v="69"/>
    <x v="8"/>
  </r>
  <r>
    <x v="2"/>
    <s v="45-64"/>
    <x v="0"/>
    <s v="M"/>
    <s v="J00-J99"/>
    <n v="18"/>
    <x v="4"/>
  </r>
  <r>
    <x v="2"/>
    <s v="45-64"/>
    <x v="0"/>
    <s v="M"/>
    <s v="K00-K93"/>
    <n v="34"/>
    <x v="9"/>
  </r>
  <r>
    <x v="2"/>
    <s v="45-64"/>
    <x v="0"/>
    <s v="M"/>
    <s v="M00-M99"/>
    <n v="2"/>
    <x v="5"/>
  </r>
  <r>
    <x v="2"/>
    <s v="45-64"/>
    <x v="0"/>
    <s v="M"/>
    <s v="N00-N99"/>
    <n v="4"/>
    <x v="11"/>
  </r>
  <r>
    <x v="2"/>
    <s v="45-64"/>
    <x v="0"/>
    <s v="M"/>
    <s v="R00-R99"/>
    <n v="16"/>
    <x v="5"/>
  </r>
  <r>
    <x v="2"/>
    <s v="45-64"/>
    <x v="0"/>
    <s v="M"/>
    <s v="V01-Y98"/>
    <n v="49"/>
    <x v="6"/>
  </r>
  <r>
    <x v="2"/>
    <s v="65-74"/>
    <x v="1"/>
    <s v="F"/>
    <s v="A00-B99"/>
    <n v="8"/>
    <x v="0"/>
  </r>
  <r>
    <x v="2"/>
    <s v="65-74"/>
    <x v="1"/>
    <s v="F"/>
    <s v="C00-D48"/>
    <n v="79"/>
    <x v="1"/>
  </r>
  <r>
    <x v="2"/>
    <s v="65-74"/>
    <x v="1"/>
    <s v="F"/>
    <s v="D50-D89"/>
    <n v="1"/>
    <x v="5"/>
  </r>
  <r>
    <x v="2"/>
    <s v="65-74"/>
    <x v="1"/>
    <s v="F"/>
    <s v="E00-E90"/>
    <n v="5"/>
    <x v="2"/>
  </r>
  <r>
    <x v="2"/>
    <s v="65-74"/>
    <x v="1"/>
    <s v="F"/>
    <s v="F00-F99"/>
    <n v="3"/>
    <x v="10"/>
  </r>
  <r>
    <x v="2"/>
    <s v="65-74"/>
    <x v="1"/>
    <s v="F"/>
    <s v="G00-G99"/>
    <n v="9"/>
    <x v="3"/>
  </r>
  <r>
    <x v="2"/>
    <s v="65-74"/>
    <x v="1"/>
    <s v="F"/>
    <s v="I00-I99"/>
    <n v="45"/>
    <x v="8"/>
  </r>
  <r>
    <x v="2"/>
    <s v="65-74"/>
    <x v="1"/>
    <s v="F"/>
    <s v="J00-J99"/>
    <n v="19"/>
    <x v="4"/>
  </r>
  <r>
    <x v="2"/>
    <s v="65-74"/>
    <x v="1"/>
    <s v="F"/>
    <s v="K00-K93"/>
    <n v="10"/>
    <x v="9"/>
  </r>
  <r>
    <x v="2"/>
    <s v="65-74"/>
    <x v="1"/>
    <s v="F"/>
    <s v="L00-L99"/>
    <n v="1"/>
    <x v="5"/>
  </r>
  <r>
    <x v="2"/>
    <s v="65-74"/>
    <x v="1"/>
    <s v="F"/>
    <s v="M00-M99"/>
    <n v="1"/>
    <x v="5"/>
  </r>
  <r>
    <x v="2"/>
    <s v="65-74"/>
    <x v="1"/>
    <s v="F"/>
    <s v="N00-N99"/>
    <n v="3"/>
    <x v="11"/>
  </r>
  <r>
    <x v="2"/>
    <s v="65-74"/>
    <x v="1"/>
    <s v="F"/>
    <s v="Q00-Q99"/>
    <n v="1"/>
    <x v="5"/>
  </r>
  <r>
    <x v="2"/>
    <s v="65-74"/>
    <x v="1"/>
    <s v="F"/>
    <s v="R00-R99"/>
    <n v="3"/>
    <x v="5"/>
  </r>
  <r>
    <x v="2"/>
    <s v="65-74"/>
    <x v="1"/>
    <s v="F"/>
    <s v="V01-Y98"/>
    <n v="8"/>
    <x v="6"/>
  </r>
  <r>
    <x v="2"/>
    <s v="65-74"/>
    <x v="1"/>
    <s v="M"/>
    <s v="A00-B99"/>
    <n v="9"/>
    <x v="0"/>
  </r>
  <r>
    <x v="2"/>
    <s v="65-74"/>
    <x v="1"/>
    <s v="M"/>
    <s v="C00-D48"/>
    <n v="113"/>
    <x v="1"/>
  </r>
  <r>
    <x v="2"/>
    <s v="65-74"/>
    <x v="1"/>
    <s v="M"/>
    <s v="E00-E90"/>
    <n v="8"/>
    <x v="2"/>
  </r>
  <r>
    <x v="2"/>
    <s v="65-74"/>
    <x v="1"/>
    <s v="M"/>
    <s v="F00-F99"/>
    <n v="7"/>
    <x v="10"/>
  </r>
  <r>
    <x v="2"/>
    <s v="65-74"/>
    <x v="1"/>
    <s v="M"/>
    <s v="G00-G99"/>
    <n v="4"/>
    <x v="3"/>
  </r>
  <r>
    <x v="2"/>
    <s v="65-74"/>
    <x v="1"/>
    <s v="M"/>
    <s v="I00-I99"/>
    <n v="66"/>
    <x v="8"/>
  </r>
  <r>
    <x v="2"/>
    <s v="65-74"/>
    <x v="1"/>
    <s v="M"/>
    <s v="J00-J99"/>
    <n v="30"/>
    <x v="4"/>
  </r>
  <r>
    <x v="2"/>
    <s v="65-74"/>
    <x v="1"/>
    <s v="M"/>
    <s v="K00-K93"/>
    <n v="12"/>
    <x v="9"/>
  </r>
  <r>
    <x v="2"/>
    <s v="65-74"/>
    <x v="1"/>
    <s v="M"/>
    <s v="M00-M99"/>
    <n v="2"/>
    <x v="5"/>
  </r>
  <r>
    <x v="2"/>
    <s v="65-74"/>
    <x v="1"/>
    <s v="M"/>
    <s v="N00-N99"/>
    <n v="2"/>
    <x v="11"/>
  </r>
  <r>
    <x v="2"/>
    <s v="65-74"/>
    <x v="1"/>
    <s v="M"/>
    <s v="R00-R99"/>
    <n v="15"/>
    <x v="5"/>
  </r>
  <r>
    <x v="2"/>
    <s v="65-74"/>
    <x v="1"/>
    <s v="M"/>
    <s v="V01-Y98"/>
    <n v="18"/>
    <x v="6"/>
  </r>
  <r>
    <x v="2"/>
    <s v="75-84"/>
    <x v="1"/>
    <s v="F"/>
    <s v="A00-B99"/>
    <n v="13"/>
    <x v="0"/>
  </r>
  <r>
    <x v="2"/>
    <s v="75-84"/>
    <x v="1"/>
    <s v="F"/>
    <s v="C00-D48"/>
    <n v="102"/>
    <x v="1"/>
  </r>
  <r>
    <x v="2"/>
    <s v="75-84"/>
    <x v="1"/>
    <s v="F"/>
    <s v="D50-D89"/>
    <n v="1"/>
    <x v="5"/>
  </r>
  <r>
    <x v="2"/>
    <s v="75-84"/>
    <x v="1"/>
    <s v="F"/>
    <s v="E00-E90"/>
    <n v="11"/>
    <x v="2"/>
  </r>
  <r>
    <x v="2"/>
    <s v="75-84"/>
    <x v="1"/>
    <s v="F"/>
    <s v="F00-F99"/>
    <n v="14"/>
    <x v="10"/>
  </r>
  <r>
    <x v="2"/>
    <s v="75-84"/>
    <x v="1"/>
    <s v="F"/>
    <s v="G00-G99"/>
    <n v="37"/>
    <x v="3"/>
  </r>
  <r>
    <x v="2"/>
    <s v="75-84"/>
    <x v="1"/>
    <s v="F"/>
    <s v="I00-I99"/>
    <n v="142"/>
    <x v="8"/>
  </r>
  <r>
    <x v="2"/>
    <s v="75-84"/>
    <x v="1"/>
    <s v="F"/>
    <s v="J00-J99"/>
    <n v="44"/>
    <x v="4"/>
  </r>
  <r>
    <x v="2"/>
    <s v="75-84"/>
    <x v="1"/>
    <s v="F"/>
    <s v="K00-K93"/>
    <n v="16"/>
    <x v="9"/>
  </r>
  <r>
    <x v="2"/>
    <s v="75-84"/>
    <x v="1"/>
    <s v="F"/>
    <s v="L00-L99"/>
    <n v="1"/>
    <x v="5"/>
  </r>
  <r>
    <x v="2"/>
    <s v="75-84"/>
    <x v="1"/>
    <s v="F"/>
    <s v="M00-M99"/>
    <n v="1"/>
    <x v="5"/>
  </r>
  <r>
    <x v="2"/>
    <s v="75-84"/>
    <x v="1"/>
    <s v="F"/>
    <s v="N00-N99"/>
    <n v="15"/>
    <x v="11"/>
  </r>
  <r>
    <x v="2"/>
    <s v="75-84"/>
    <x v="1"/>
    <s v="F"/>
    <s v="R00-R99"/>
    <n v="26"/>
    <x v="5"/>
  </r>
  <r>
    <x v="2"/>
    <s v="75-84"/>
    <x v="1"/>
    <s v="F"/>
    <s v="V01-Y98"/>
    <n v="12"/>
    <x v="6"/>
  </r>
  <r>
    <x v="2"/>
    <s v="75-84"/>
    <x v="1"/>
    <s v="M"/>
    <s v="A00-B99"/>
    <n v="7"/>
    <x v="0"/>
  </r>
  <r>
    <x v="2"/>
    <s v="75-84"/>
    <x v="1"/>
    <s v="M"/>
    <s v="C00-D48"/>
    <n v="129"/>
    <x v="1"/>
  </r>
  <r>
    <x v="2"/>
    <s v="75-84"/>
    <x v="1"/>
    <s v="M"/>
    <s v="D50-D89"/>
    <n v="1"/>
    <x v="5"/>
  </r>
  <r>
    <x v="2"/>
    <s v="75-84"/>
    <x v="1"/>
    <s v="M"/>
    <s v="E00-E90"/>
    <n v="13"/>
    <x v="2"/>
  </r>
  <r>
    <x v="2"/>
    <s v="75-84"/>
    <x v="1"/>
    <s v="M"/>
    <s v="F00-F99"/>
    <n v="7"/>
    <x v="10"/>
  </r>
  <r>
    <x v="2"/>
    <s v="75-84"/>
    <x v="1"/>
    <s v="M"/>
    <s v="G00-G99"/>
    <n v="26"/>
    <x v="3"/>
  </r>
  <r>
    <x v="2"/>
    <s v="75-84"/>
    <x v="1"/>
    <s v="M"/>
    <s v="I00-I99"/>
    <n v="129"/>
    <x v="8"/>
  </r>
  <r>
    <x v="2"/>
    <s v="75-84"/>
    <x v="1"/>
    <s v="M"/>
    <s v="J00-J99"/>
    <n v="60"/>
    <x v="4"/>
  </r>
  <r>
    <x v="2"/>
    <s v="75-84"/>
    <x v="1"/>
    <s v="M"/>
    <s v="K00-K93"/>
    <n v="21"/>
    <x v="9"/>
  </r>
  <r>
    <x v="2"/>
    <s v="75-84"/>
    <x v="1"/>
    <s v="M"/>
    <s v="M00-M99"/>
    <n v="1"/>
    <x v="5"/>
  </r>
  <r>
    <x v="2"/>
    <s v="75-84"/>
    <x v="1"/>
    <s v="M"/>
    <s v="N00-N99"/>
    <n v="14"/>
    <x v="11"/>
  </r>
  <r>
    <x v="2"/>
    <s v="75-84"/>
    <x v="1"/>
    <s v="M"/>
    <s v="R00-R99"/>
    <n v="9"/>
    <x v="5"/>
  </r>
  <r>
    <x v="2"/>
    <s v="75-84"/>
    <x v="1"/>
    <s v="M"/>
    <s v="V01-Y98"/>
    <n v="21"/>
    <x v="6"/>
  </r>
  <r>
    <x v="2"/>
    <s v="85+"/>
    <x v="1"/>
    <s v="F"/>
    <s v="A00-B99"/>
    <n v="12"/>
    <x v="0"/>
  </r>
  <r>
    <x v="2"/>
    <s v="85+"/>
    <x v="1"/>
    <s v="F"/>
    <s v="C00-D48"/>
    <n v="90"/>
    <x v="1"/>
  </r>
  <r>
    <x v="2"/>
    <s v="85+"/>
    <x v="1"/>
    <s v="F"/>
    <s v="D50-D89"/>
    <n v="2"/>
    <x v="5"/>
  </r>
  <r>
    <x v="2"/>
    <s v="85+"/>
    <x v="1"/>
    <s v="F"/>
    <s v="E00-E90"/>
    <n v="26"/>
    <x v="2"/>
  </r>
  <r>
    <x v="2"/>
    <s v="85+"/>
    <x v="1"/>
    <s v="F"/>
    <s v="F00-F99"/>
    <n v="32"/>
    <x v="10"/>
  </r>
  <r>
    <x v="2"/>
    <s v="85+"/>
    <x v="1"/>
    <s v="F"/>
    <s v="G00-G99"/>
    <n v="48"/>
    <x v="3"/>
  </r>
  <r>
    <x v="2"/>
    <s v="85+"/>
    <x v="1"/>
    <s v="F"/>
    <s v="I00-I99"/>
    <n v="280"/>
    <x v="8"/>
  </r>
  <r>
    <x v="2"/>
    <s v="85+"/>
    <x v="1"/>
    <s v="F"/>
    <s v="J00-J99"/>
    <n v="72"/>
    <x v="4"/>
  </r>
  <r>
    <x v="2"/>
    <s v="85+"/>
    <x v="1"/>
    <s v="F"/>
    <s v="K00-K93"/>
    <n v="23"/>
    <x v="9"/>
  </r>
  <r>
    <x v="2"/>
    <s v="85+"/>
    <x v="1"/>
    <s v="F"/>
    <s v="L00-L99"/>
    <n v="1"/>
    <x v="5"/>
  </r>
  <r>
    <x v="2"/>
    <s v="85+"/>
    <x v="1"/>
    <s v="F"/>
    <s v="M00-M99"/>
    <n v="10"/>
    <x v="5"/>
  </r>
  <r>
    <x v="2"/>
    <s v="85+"/>
    <x v="1"/>
    <s v="F"/>
    <s v="N00-N99"/>
    <n v="22"/>
    <x v="11"/>
  </r>
  <r>
    <x v="2"/>
    <s v="85+"/>
    <x v="1"/>
    <s v="F"/>
    <s v="R00-R99"/>
    <n v="56"/>
    <x v="5"/>
  </r>
  <r>
    <x v="2"/>
    <s v="85+"/>
    <x v="1"/>
    <s v="F"/>
    <s v="V01-Y98"/>
    <n v="36"/>
    <x v="6"/>
  </r>
  <r>
    <x v="2"/>
    <s v="85+"/>
    <x v="1"/>
    <s v="M"/>
    <s v="A00-B99"/>
    <n v="12"/>
    <x v="0"/>
  </r>
  <r>
    <x v="2"/>
    <s v="85+"/>
    <x v="1"/>
    <s v="M"/>
    <s v="C00-D48"/>
    <n v="66"/>
    <x v="1"/>
  </r>
  <r>
    <x v="2"/>
    <s v="85+"/>
    <x v="1"/>
    <s v="M"/>
    <s v="E00-E90"/>
    <n v="9"/>
    <x v="2"/>
  </r>
  <r>
    <x v="2"/>
    <s v="85+"/>
    <x v="1"/>
    <s v="M"/>
    <s v="F00-F99"/>
    <n v="11"/>
    <x v="10"/>
  </r>
  <r>
    <x v="2"/>
    <s v="85+"/>
    <x v="1"/>
    <s v="M"/>
    <s v="G00-G99"/>
    <n v="26"/>
    <x v="3"/>
  </r>
  <r>
    <x v="2"/>
    <s v="85+"/>
    <x v="1"/>
    <s v="M"/>
    <s v="I00-I99"/>
    <n v="102"/>
    <x v="8"/>
  </r>
  <r>
    <x v="2"/>
    <s v="85+"/>
    <x v="1"/>
    <s v="M"/>
    <s v="J00-J99"/>
    <n v="57"/>
    <x v="4"/>
  </r>
  <r>
    <x v="2"/>
    <s v="85+"/>
    <x v="1"/>
    <s v="M"/>
    <s v="K00-K93"/>
    <n v="9"/>
    <x v="9"/>
  </r>
  <r>
    <x v="2"/>
    <s v="85+"/>
    <x v="1"/>
    <s v="M"/>
    <s v="M00-M99"/>
    <n v="2"/>
    <x v="5"/>
  </r>
  <r>
    <x v="2"/>
    <s v="85+"/>
    <x v="1"/>
    <s v="M"/>
    <s v="N00-N99"/>
    <n v="17"/>
    <x v="11"/>
  </r>
  <r>
    <x v="2"/>
    <s v="85+"/>
    <x v="1"/>
    <s v="M"/>
    <s v="R00-R99"/>
    <n v="18"/>
    <x v="5"/>
  </r>
  <r>
    <x v="2"/>
    <s v="85+"/>
    <x v="1"/>
    <s v="M"/>
    <s v="V01-Y98"/>
    <n v="18"/>
    <x v="6"/>
  </r>
  <r>
    <x v="3"/>
    <s v="0-24"/>
    <x v="0"/>
    <s v="F"/>
    <s v="C00-D48"/>
    <n v="3"/>
    <x v="1"/>
  </r>
  <r>
    <x v="3"/>
    <s v="0-24"/>
    <x v="0"/>
    <s v="F"/>
    <s v="G00-G99"/>
    <n v="1"/>
    <x v="3"/>
  </r>
  <r>
    <x v="3"/>
    <s v="0-24"/>
    <x v="0"/>
    <s v="F"/>
    <s v="P00-P96"/>
    <n v="1"/>
    <x v="5"/>
  </r>
  <r>
    <x v="3"/>
    <s v="0-24"/>
    <x v="0"/>
    <s v="F"/>
    <s v="Q00-Q99"/>
    <n v="1"/>
    <x v="5"/>
  </r>
  <r>
    <x v="3"/>
    <s v="0-24"/>
    <x v="0"/>
    <s v="F"/>
    <s v="V01-Y98"/>
    <n v="7"/>
    <x v="6"/>
  </r>
  <r>
    <x v="3"/>
    <s v="0-24"/>
    <x v="0"/>
    <s v="M"/>
    <s v="C00-D48"/>
    <n v="2"/>
    <x v="1"/>
  </r>
  <r>
    <x v="3"/>
    <s v="0-24"/>
    <x v="0"/>
    <s v="M"/>
    <s v="I00-I99"/>
    <n v="1"/>
    <x v="8"/>
  </r>
  <r>
    <x v="3"/>
    <s v="0-24"/>
    <x v="0"/>
    <s v="M"/>
    <s v="J00-J99"/>
    <n v="1"/>
    <x v="4"/>
  </r>
  <r>
    <x v="3"/>
    <s v="0-24"/>
    <x v="0"/>
    <s v="M"/>
    <s v="P00-P96"/>
    <n v="1"/>
    <x v="5"/>
  </r>
  <r>
    <x v="3"/>
    <s v="0-24"/>
    <x v="0"/>
    <s v="M"/>
    <s v="Q00-Q99"/>
    <n v="3"/>
    <x v="5"/>
  </r>
  <r>
    <x v="3"/>
    <s v="0-24"/>
    <x v="0"/>
    <s v="M"/>
    <s v="R00-R99"/>
    <n v="2"/>
    <x v="5"/>
  </r>
  <r>
    <x v="3"/>
    <s v="0-24"/>
    <x v="0"/>
    <s v="M"/>
    <s v="V01-Y98"/>
    <n v="12"/>
    <x v="6"/>
  </r>
  <r>
    <x v="3"/>
    <s v="25-44"/>
    <x v="0"/>
    <s v="F"/>
    <s v="C00-D48"/>
    <n v="10"/>
    <x v="1"/>
  </r>
  <r>
    <x v="3"/>
    <s v="25-44"/>
    <x v="0"/>
    <s v="F"/>
    <s v="F00-F99"/>
    <n v="1"/>
    <x v="10"/>
  </r>
  <r>
    <x v="3"/>
    <s v="25-44"/>
    <x v="0"/>
    <s v="F"/>
    <s v="I00-I99"/>
    <n v="2"/>
    <x v="8"/>
  </r>
  <r>
    <x v="3"/>
    <s v="25-44"/>
    <x v="0"/>
    <s v="F"/>
    <s v="R00-R99"/>
    <n v="2"/>
    <x v="5"/>
  </r>
  <r>
    <x v="3"/>
    <s v="25-44"/>
    <x v="0"/>
    <s v="F"/>
    <s v="V01-Y98"/>
    <n v="16"/>
    <x v="6"/>
  </r>
  <r>
    <x v="3"/>
    <s v="25-44"/>
    <x v="0"/>
    <s v="M"/>
    <s v="C00-D48"/>
    <n v="10"/>
    <x v="1"/>
  </r>
  <r>
    <x v="3"/>
    <s v="25-44"/>
    <x v="0"/>
    <s v="M"/>
    <s v="E00-E90"/>
    <n v="1"/>
    <x v="2"/>
  </r>
  <r>
    <x v="3"/>
    <s v="25-44"/>
    <x v="0"/>
    <s v="M"/>
    <s v="F00-F99"/>
    <n v="1"/>
    <x v="10"/>
  </r>
  <r>
    <x v="3"/>
    <s v="25-44"/>
    <x v="0"/>
    <s v="M"/>
    <s v="G00-G99"/>
    <n v="2"/>
    <x v="3"/>
  </r>
  <r>
    <x v="3"/>
    <s v="25-44"/>
    <x v="0"/>
    <s v="M"/>
    <s v="I00-I99"/>
    <n v="6"/>
    <x v="8"/>
  </r>
  <r>
    <x v="3"/>
    <s v="25-44"/>
    <x v="0"/>
    <s v="M"/>
    <s v="J00-J99"/>
    <n v="2"/>
    <x v="4"/>
  </r>
  <r>
    <x v="3"/>
    <s v="25-44"/>
    <x v="0"/>
    <s v="M"/>
    <s v="K00-K93"/>
    <n v="2"/>
    <x v="9"/>
  </r>
  <r>
    <x v="3"/>
    <s v="25-44"/>
    <x v="0"/>
    <s v="M"/>
    <s v="R00-R99"/>
    <n v="4"/>
    <x v="5"/>
  </r>
  <r>
    <x v="3"/>
    <s v="25-44"/>
    <x v="0"/>
    <s v="M"/>
    <s v="V01-Y98"/>
    <n v="35"/>
    <x v="6"/>
  </r>
  <r>
    <x v="3"/>
    <s v="45-64"/>
    <x v="0"/>
    <s v="F"/>
    <s v="A00-B99"/>
    <n v="8"/>
    <x v="0"/>
  </r>
  <r>
    <x v="3"/>
    <s v="45-64"/>
    <x v="0"/>
    <s v="F"/>
    <s v="C00-D48"/>
    <n v="81"/>
    <x v="1"/>
  </r>
  <r>
    <x v="3"/>
    <s v="45-64"/>
    <x v="0"/>
    <s v="F"/>
    <s v="E00-E90"/>
    <n v="4"/>
    <x v="2"/>
  </r>
  <r>
    <x v="3"/>
    <s v="45-64"/>
    <x v="0"/>
    <s v="F"/>
    <s v="F00-F99"/>
    <n v="3"/>
    <x v="10"/>
  </r>
  <r>
    <x v="3"/>
    <s v="45-64"/>
    <x v="0"/>
    <s v="F"/>
    <s v="G00-G99"/>
    <n v="11"/>
    <x v="3"/>
  </r>
  <r>
    <x v="3"/>
    <s v="45-64"/>
    <x v="0"/>
    <s v="F"/>
    <s v="I00-I99"/>
    <n v="23"/>
    <x v="8"/>
  </r>
  <r>
    <x v="3"/>
    <s v="45-64"/>
    <x v="0"/>
    <s v="F"/>
    <s v="J00-J99"/>
    <n v="11"/>
    <x v="4"/>
  </r>
  <r>
    <x v="3"/>
    <s v="45-64"/>
    <x v="0"/>
    <s v="F"/>
    <s v="K00-K93"/>
    <n v="7"/>
    <x v="9"/>
  </r>
  <r>
    <x v="3"/>
    <s v="45-64"/>
    <x v="0"/>
    <s v="F"/>
    <s v="M00-M99"/>
    <n v="1"/>
    <x v="5"/>
  </r>
  <r>
    <x v="3"/>
    <s v="45-64"/>
    <x v="0"/>
    <s v="F"/>
    <s v="N00-N99"/>
    <n v="1"/>
    <x v="11"/>
  </r>
  <r>
    <x v="3"/>
    <s v="45-64"/>
    <x v="0"/>
    <s v="F"/>
    <s v="Q00-Q99"/>
    <n v="1"/>
    <x v="5"/>
  </r>
  <r>
    <x v="3"/>
    <s v="45-64"/>
    <x v="0"/>
    <s v="F"/>
    <s v="R00-R99"/>
    <n v="9"/>
    <x v="5"/>
  </r>
  <r>
    <x v="3"/>
    <s v="45-64"/>
    <x v="0"/>
    <s v="F"/>
    <s v="V01-Y98"/>
    <n v="16"/>
    <x v="6"/>
  </r>
  <r>
    <x v="3"/>
    <s v="45-64"/>
    <x v="0"/>
    <s v="M"/>
    <s v="A00-B99"/>
    <n v="7"/>
    <x v="0"/>
  </r>
  <r>
    <x v="3"/>
    <s v="45-64"/>
    <x v="0"/>
    <s v="M"/>
    <s v="C00-D48"/>
    <n v="120"/>
    <x v="1"/>
  </r>
  <r>
    <x v="3"/>
    <s v="45-64"/>
    <x v="0"/>
    <s v="M"/>
    <s v="E00-E90"/>
    <n v="6"/>
    <x v="2"/>
  </r>
  <r>
    <x v="3"/>
    <s v="45-64"/>
    <x v="0"/>
    <s v="M"/>
    <s v="F00-F99"/>
    <n v="10"/>
    <x v="10"/>
  </r>
  <r>
    <x v="3"/>
    <s v="45-64"/>
    <x v="0"/>
    <s v="M"/>
    <s v="G00-G99"/>
    <n v="6"/>
    <x v="3"/>
  </r>
  <r>
    <x v="3"/>
    <s v="45-64"/>
    <x v="0"/>
    <s v="M"/>
    <s v="I00-I99"/>
    <n v="77"/>
    <x v="8"/>
  </r>
  <r>
    <x v="3"/>
    <s v="45-64"/>
    <x v="0"/>
    <s v="M"/>
    <s v="J00-J99"/>
    <n v="24"/>
    <x v="4"/>
  </r>
  <r>
    <x v="3"/>
    <s v="45-64"/>
    <x v="0"/>
    <s v="M"/>
    <s v="K00-K93"/>
    <n v="39"/>
    <x v="9"/>
  </r>
  <r>
    <x v="3"/>
    <s v="45-64"/>
    <x v="0"/>
    <s v="M"/>
    <s v="L00-L99"/>
    <n v="1"/>
    <x v="5"/>
  </r>
  <r>
    <x v="3"/>
    <s v="45-64"/>
    <x v="0"/>
    <s v="M"/>
    <s v="M00-M99"/>
    <n v="1"/>
    <x v="5"/>
  </r>
  <r>
    <x v="3"/>
    <s v="45-64"/>
    <x v="0"/>
    <s v="M"/>
    <s v="N00-N99"/>
    <n v="1"/>
    <x v="11"/>
  </r>
  <r>
    <x v="3"/>
    <s v="45-64"/>
    <x v="0"/>
    <s v="M"/>
    <s v="Q00-Q99"/>
    <n v="1"/>
    <x v="5"/>
  </r>
  <r>
    <x v="3"/>
    <s v="45-64"/>
    <x v="0"/>
    <s v="M"/>
    <s v="R00-R99"/>
    <n v="26"/>
    <x v="5"/>
  </r>
  <r>
    <x v="3"/>
    <s v="45-64"/>
    <x v="0"/>
    <s v="M"/>
    <s v="V01-Y98"/>
    <n v="43"/>
    <x v="6"/>
  </r>
  <r>
    <x v="3"/>
    <s v="65-74"/>
    <x v="1"/>
    <s v="F"/>
    <s v="A00-B99"/>
    <n v="6"/>
    <x v="0"/>
  </r>
  <r>
    <x v="3"/>
    <s v="65-74"/>
    <x v="1"/>
    <s v="F"/>
    <s v="C00-D48"/>
    <n v="76"/>
    <x v="1"/>
  </r>
  <r>
    <x v="3"/>
    <s v="65-74"/>
    <x v="1"/>
    <s v="F"/>
    <s v="E00-E90"/>
    <n v="3"/>
    <x v="2"/>
  </r>
  <r>
    <x v="3"/>
    <s v="65-74"/>
    <x v="1"/>
    <s v="F"/>
    <s v="F00-F99"/>
    <n v="2"/>
    <x v="10"/>
  </r>
  <r>
    <x v="3"/>
    <s v="65-74"/>
    <x v="1"/>
    <s v="F"/>
    <s v="G00-G99"/>
    <n v="10"/>
    <x v="3"/>
  </r>
  <r>
    <x v="3"/>
    <s v="65-74"/>
    <x v="1"/>
    <s v="F"/>
    <s v="I00-I99"/>
    <n v="32"/>
    <x v="8"/>
  </r>
  <r>
    <x v="3"/>
    <s v="65-74"/>
    <x v="1"/>
    <s v="F"/>
    <s v="J00-J99"/>
    <n v="16"/>
    <x v="4"/>
  </r>
  <r>
    <x v="3"/>
    <s v="65-74"/>
    <x v="1"/>
    <s v="F"/>
    <s v="K00-K93"/>
    <n v="12"/>
    <x v="9"/>
  </r>
  <r>
    <x v="3"/>
    <s v="65-74"/>
    <x v="1"/>
    <s v="F"/>
    <s v="N00-N99"/>
    <n v="3"/>
    <x v="11"/>
  </r>
  <r>
    <x v="3"/>
    <s v="65-74"/>
    <x v="1"/>
    <s v="F"/>
    <s v="Q00-Q99"/>
    <n v="1"/>
    <x v="5"/>
  </r>
  <r>
    <x v="3"/>
    <s v="65-74"/>
    <x v="1"/>
    <s v="F"/>
    <s v="R00-R99"/>
    <n v="3"/>
    <x v="5"/>
  </r>
  <r>
    <x v="3"/>
    <s v="65-74"/>
    <x v="1"/>
    <s v="F"/>
    <s v="V01-Y98"/>
    <n v="9"/>
    <x v="6"/>
  </r>
  <r>
    <x v="3"/>
    <s v="65-74"/>
    <x v="1"/>
    <s v="M"/>
    <s v="A00-B99"/>
    <n v="8"/>
    <x v="0"/>
  </r>
  <r>
    <x v="3"/>
    <s v="65-74"/>
    <x v="1"/>
    <s v="M"/>
    <s v="C00-D48"/>
    <n v="103"/>
    <x v="1"/>
  </r>
  <r>
    <x v="3"/>
    <s v="65-74"/>
    <x v="1"/>
    <s v="M"/>
    <s v="D50-D89"/>
    <n v="1"/>
    <x v="5"/>
  </r>
  <r>
    <x v="3"/>
    <s v="65-74"/>
    <x v="1"/>
    <s v="M"/>
    <s v="E00-E90"/>
    <n v="10"/>
    <x v="2"/>
  </r>
  <r>
    <x v="3"/>
    <s v="65-74"/>
    <x v="1"/>
    <s v="M"/>
    <s v="F00-F99"/>
    <n v="9"/>
    <x v="10"/>
  </r>
  <r>
    <x v="3"/>
    <s v="65-74"/>
    <x v="1"/>
    <s v="M"/>
    <s v="G00-G99"/>
    <n v="7"/>
    <x v="3"/>
  </r>
  <r>
    <x v="3"/>
    <s v="65-74"/>
    <x v="1"/>
    <s v="M"/>
    <s v="I00-I99"/>
    <n v="55"/>
    <x v="8"/>
  </r>
  <r>
    <x v="3"/>
    <s v="65-74"/>
    <x v="1"/>
    <s v="M"/>
    <s v="J00-J99"/>
    <n v="33"/>
    <x v="4"/>
  </r>
  <r>
    <x v="3"/>
    <s v="65-74"/>
    <x v="1"/>
    <s v="M"/>
    <s v="K00-K93"/>
    <n v="15"/>
    <x v="9"/>
  </r>
  <r>
    <x v="3"/>
    <s v="65-74"/>
    <x v="1"/>
    <s v="M"/>
    <s v="N00-N99"/>
    <n v="4"/>
    <x v="11"/>
  </r>
  <r>
    <x v="3"/>
    <s v="65-74"/>
    <x v="1"/>
    <s v="M"/>
    <s v="R00-R99"/>
    <n v="11"/>
    <x v="5"/>
  </r>
  <r>
    <x v="3"/>
    <s v="65-74"/>
    <x v="1"/>
    <s v="M"/>
    <s v="V01-Y98"/>
    <n v="11"/>
    <x v="6"/>
  </r>
  <r>
    <x v="3"/>
    <s v="75-84"/>
    <x v="1"/>
    <s v="F"/>
    <s v="A00-B99"/>
    <n v="9"/>
    <x v="0"/>
  </r>
  <r>
    <x v="3"/>
    <s v="75-84"/>
    <x v="1"/>
    <s v="F"/>
    <s v="C00-D48"/>
    <n v="110"/>
    <x v="1"/>
  </r>
  <r>
    <x v="3"/>
    <s v="75-84"/>
    <x v="1"/>
    <s v="F"/>
    <s v="D50-D89"/>
    <n v="1"/>
    <x v="5"/>
  </r>
  <r>
    <x v="3"/>
    <s v="75-84"/>
    <x v="1"/>
    <s v="F"/>
    <s v="E00-E90"/>
    <n v="15"/>
    <x v="2"/>
  </r>
  <r>
    <x v="3"/>
    <s v="75-84"/>
    <x v="1"/>
    <s v="F"/>
    <s v="F00-F99"/>
    <n v="14"/>
    <x v="10"/>
  </r>
  <r>
    <x v="3"/>
    <s v="75-84"/>
    <x v="1"/>
    <s v="F"/>
    <s v="G00-G99"/>
    <n v="42"/>
    <x v="3"/>
  </r>
  <r>
    <x v="3"/>
    <s v="75-84"/>
    <x v="1"/>
    <s v="F"/>
    <s v="I00-I99"/>
    <n v="150"/>
    <x v="8"/>
  </r>
  <r>
    <x v="3"/>
    <s v="75-84"/>
    <x v="1"/>
    <s v="F"/>
    <s v="J00-J99"/>
    <n v="45"/>
    <x v="4"/>
  </r>
  <r>
    <x v="3"/>
    <s v="75-84"/>
    <x v="1"/>
    <s v="F"/>
    <s v="K00-K93"/>
    <n v="20"/>
    <x v="9"/>
  </r>
  <r>
    <x v="3"/>
    <s v="75-84"/>
    <x v="1"/>
    <s v="F"/>
    <s v="L00-L99"/>
    <n v="5"/>
    <x v="5"/>
  </r>
  <r>
    <x v="3"/>
    <s v="75-84"/>
    <x v="1"/>
    <s v="F"/>
    <s v="M00-M99"/>
    <n v="3"/>
    <x v="5"/>
  </r>
  <r>
    <x v="3"/>
    <s v="75-84"/>
    <x v="1"/>
    <s v="F"/>
    <s v="N00-N99"/>
    <n v="10"/>
    <x v="11"/>
  </r>
  <r>
    <x v="3"/>
    <s v="75-84"/>
    <x v="1"/>
    <s v="F"/>
    <s v="Q00-Q99"/>
    <n v="1"/>
    <x v="5"/>
  </r>
  <r>
    <x v="3"/>
    <s v="75-84"/>
    <x v="1"/>
    <s v="F"/>
    <s v="R00-R99"/>
    <n v="17"/>
    <x v="5"/>
  </r>
  <r>
    <x v="3"/>
    <s v="75-84"/>
    <x v="1"/>
    <s v="F"/>
    <s v="V01-Y98"/>
    <n v="14"/>
    <x v="6"/>
  </r>
  <r>
    <x v="3"/>
    <s v="75-84"/>
    <x v="1"/>
    <s v="M"/>
    <s v="A00-B99"/>
    <n v="14"/>
    <x v="0"/>
  </r>
  <r>
    <x v="3"/>
    <s v="75-84"/>
    <x v="1"/>
    <s v="M"/>
    <s v="C00-D48"/>
    <n v="135"/>
    <x v="1"/>
  </r>
  <r>
    <x v="3"/>
    <s v="75-84"/>
    <x v="1"/>
    <s v="M"/>
    <s v="D50-D89"/>
    <n v="1"/>
    <x v="5"/>
  </r>
  <r>
    <x v="3"/>
    <s v="75-84"/>
    <x v="1"/>
    <s v="M"/>
    <s v="E00-E90"/>
    <n v="11"/>
    <x v="2"/>
  </r>
  <r>
    <x v="3"/>
    <s v="75-84"/>
    <x v="1"/>
    <s v="M"/>
    <s v="F00-F99"/>
    <n v="3"/>
    <x v="10"/>
  </r>
  <r>
    <x v="3"/>
    <s v="75-84"/>
    <x v="1"/>
    <s v="M"/>
    <s v="G00-G99"/>
    <n v="19"/>
    <x v="3"/>
  </r>
  <r>
    <x v="3"/>
    <s v="75-84"/>
    <x v="1"/>
    <s v="M"/>
    <s v="I00-I99"/>
    <n v="147"/>
    <x v="8"/>
  </r>
  <r>
    <x v="3"/>
    <s v="75-84"/>
    <x v="1"/>
    <s v="M"/>
    <s v="J00-J99"/>
    <n v="60"/>
    <x v="4"/>
  </r>
  <r>
    <x v="3"/>
    <s v="75-84"/>
    <x v="1"/>
    <s v="M"/>
    <s v="K00-K93"/>
    <n v="24"/>
    <x v="9"/>
  </r>
  <r>
    <x v="3"/>
    <s v="75-84"/>
    <x v="1"/>
    <s v="M"/>
    <s v="N00-N99"/>
    <n v="13"/>
    <x v="11"/>
  </r>
  <r>
    <x v="3"/>
    <s v="75-84"/>
    <x v="1"/>
    <s v="M"/>
    <s v="R00-R99"/>
    <n v="20"/>
    <x v="5"/>
  </r>
  <r>
    <x v="3"/>
    <s v="75-84"/>
    <x v="1"/>
    <s v="M"/>
    <s v="V01-Y98"/>
    <n v="25"/>
    <x v="6"/>
  </r>
  <r>
    <x v="3"/>
    <s v="85+"/>
    <x v="1"/>
    <s v="F"/>
    <s v="A00-B99"/>
    <n v="17"/>
    <x v="0"/>
  </r>
  <r>
    <x v="3"/>
    <s v="85+"/>
    <x v="1"/>
    <s v="F"/>
    <s v="C00-D48"/>
    <n v="90"/>
    <x v="1"/>
  </r>
  <r>
    <x v="3"/>
    <s v="85+"/>
    <x v="1"/>
    <s v="F"/>
    <s v="D50-D89"/>
    <n v="5"/>
    <x v="5"/>
  </r>
  <r>
    <x v="3"/>
    <s v="85+"/>
    <x v="1"/>
    <s v="F"/>
    <s v="E00-E90"/>
    <n v="27"/>
    <x v="2"/>
  </r>
  <r>
    <x v="3"/>
    <s v="85+"/>
    <x v="1"/>
    <s v="F"/>
    <s v="F00-F99"/>
    <n v="34"/>
    <x v="10"/>
  </r>
  <r>
    <x v="3"/>
    <s v="85+"/>
    <x v="1"/>
    <s v="F"/>
    <s v="G00-G99"/>
    <n v="43"/>
    <x v="3"/>
  </r>
  <r>
    <x v="3"/>
    <s v="85+"/>
    <x v="1"/>
    <s v="F"/>
    <s v="I00-I99"/>
    <n v="257"/>
    <x v="8"/>
  </r>
  <r>
    <x v="3"/>
    <s v="85+"/>
    <x v="1"/>
    <s v="F"/>
    <s v="J00-J99"/>
    <n v="74"/>
    <x v="4"/>
  </r>
  <r>
    <x v="3"/>
    <s v="85+"/>
    <x v="1"/>
    <s v="F"/>
    <s v="K00-K93"/>
    <n v="41"/>
    <x v="9"/>
  </r>
  <r>
    <x v="3"/>
    <s v="85+"/>
    <x v="1"/>
    <s v="F"/>
    <s v="L00-L99"/>
    <n v="3"/>
    <x v="5"/>
  </r>
  <r>
    <x v="3"/>
    <s v="85+"/>
    <x v="1"/>
    <s v="F"/>
    <s v="M00-M99"/>
    <n v="2"/>
    <x v="5"/>
  </r>
  <r>
    <x v="3"/>
    <s v="85+"/>
    <x v="1"/>
    <s v="F"/>
    <s v="N00-N99"/>
    <n v="29"/>
    <x v="11"/>
  </r>
  <r>
    <x v="3"/>
    <s v="85+"/>
    <x v="1"/>
    <s v="F"/>
    <s v="R00-R99"/>
    <n v="51"/>
    <x v="5"/>
  </r>
  <r>
    <x v="3"/>
    <s v="85+"/>
    <x v="1"/>
    <s v="F"/>
    <s v="V01-Y98"/>
    <n v="45"/>
    <x v="6"/>
  </r>
  <r>
    <x v="3"/>
    <s v="85+"/>
    <x v="1"/>
    <s v="M"/>
    <s v="A00-B99"/>
    <n v="12"/>
    <x v="0"/>
  </r>
  <r>
    <x v="3"/>
    <s v="85+"/>
    <x v="1"/>
    <s v="M"/>
    <s v="C00-D48"/>
    <n v="56"/>
    <x v="1"/>
  </r>
  <r>
    <x v="3"/>
    <s v="85+"/>
    <x v="1"/>
    <s v="M"/>
    <s v="D50-D89"/>
    <n v="2"/>
    <x v="5"/>
  </r>
  <r>
    <x v="3"/>
    <s v="85+"/>
    <x v="1"/>
    <s v="M"/>
    <s v="E00-E90"/>
    <n v="9"/>
    <x v="2"/>
  </r>
  <r>
    <x v="3"/>
    <s v="85+"/>
    <x v="1"/>
    <s v="M"/>
    <s v="F00-F99"/>
    <n v="8"/>
    <x v="10"/>
  </r>
  <r>
    <x v="3"/>
    <s v="85+"/>
    <x v="1"/>
    <s v="M"/>
    <s v="G00-G99"/>
    <n v="26"/>
    <x v="3"/>
  </r>
  <r>
    <x v="3"/>
    <s v="85+"/>
    <x v="1"/>
    <s v="M"/>
    <s v="I00-I99"/>
    <n v="119"/>
    <x v="8"/>
  </r>
  <r>
    <x v="3"/>
    <s v="85+"/>
    <x v="1"/>
    <s v="M"/>
    <s v="J00-J99"/>
    <n v="58"/>
    <x v="4"/>
  </r>
  <r>
    <x v="3"/>
    <s v="85+"/>
    <x v="1"/>
    <s v="M"/>
    <s v="K00-K93"/>
    <n v="15"/>
    <x v="9"/>
  </r>
  <r>
    <x v="3"/>
    <s v="85+"/>
    <x v="1"/>
    <s v="M"/>
    <s v="L00-L99"/>
    <n v="2"/>
    <x v="5"/>
  </r>
  <r>
    <x v="3"/>
    <s v="85+"/>
    <x v="1"/>
    <s v="M"/>
    <s v="N00-N99"/>
    <n v="18"/>
    <x v="11"/>
  </r>
  <r>
    <x v="3"/>
    <s v="85+"/>
    <x v="1"/>
    <s v="M"/>
    <s v="R00-R99"/>
    <n v="18"/>
    <x v="5"/>
  </r>
  <r>
    <x v="3"/>
    <s v="85+"/>
    <x v="1"/>
    <s v="M"/>
    <s v="V01-Y98"/>
    <n v="21"/>
    <x v="6"/>
  </r>
  <r>
    <x v="4"/>
    <s v="0-24"/>
    <x v="0"/>
    <s v="F"/>
    <s v="D50-D89"/>
    <n v="1"/>
    <x v="5"/>
  </r>
  <r>
    <x v="4"/>
    <s v="0-24"/>
    <x v="0"/>
    <s v="F"/>
    <s v="P00-P96"/>
    <n v="4"/>
    <x v="5"/>
  </r>
  <r>
    <x v="4"/>
    <s v="0-24"/>
    <x v="0"/>
    <s v="F"/>
    <s v="Q00-Q99"/>
    <n v="2"/>
    <x v="5"/>
  </r>
  <r>
    <x v="4"/>
    <s v="0-24"/>
    <x v="0"/>
    <s v="F"/>
    <s v="V01-Y98"/>
    <n v="5"/>
    <x v="6"/>
  </r>
  <r>
    <x v="4"/>
    <s v="0-24"/>
    <x v="0"/>
    <s v="M"/>
    <s v="A00-B99"/>
    <n v="1"/>
    <x v="0"/>
  </r>
  <r>
    <x v="4"/>
    <s v="0-24"/>
    <x v="0"/>
    <s v="M"/>
    <s v="C00-D48"/>
    <n v="1"/>
    <x v="1"/>
  </r>
  <r>
    <x v="4"/>
    <s v="0-24"/>
    <x v="0"/>
    <s v="M"/>
    <s v="E00-E90"/>
    <n v="1"/>
    <x v="2"/>
  </r>
  <r>
    <x v="4"/>
    <s v="0-24"/>
    <x v="0"/>
    <s v="M"/>
    <s v="G00-G99"/>
    <n v="1"/>
    <x v="3"/>
  </r>
  <r>
    <x v="4"/>
    <s v="0-24"/>
    <x v="0"/>
    <s v="M"/>
    <s v="I00-I99"/>
    <n v="1"/>
    <x v="8"/>
  </r>
  <r>
    <x v="4"/>
    <s v="0-24"/>
    <x v="0"/>
    <s v="M"/>
    <s v="J00-J99"/>
    <n v="1"/>
    <x v="4"/>
  </r>
  <r>
    <x v="4"/>
    <s v="0-24"/>
    <x v="0"/>
    <s v="M"/>
    <s v="K00-K93"/>
    <n v="1"/>
    <x v="9"/>
  </r>
  <r>
    <x v="4"/>
    <s v="0-24"/>
    <x v="0"/>
    <s v="M"/>
    <s v="P00-P96"/>
    <n v="2"/>
    <x v="5"/>
  </r>
  <r>
    <x v="4"/>
    <s v="0-24"/>
    <x v="0"/>
    <s v="M"/>
    <s v="Q00-Q99"/>
    <n v="4"/>
    <x v="5"/>
  </r>
  <r>
    <x v="4"/>
    <s v="0-24"/>
    <x v="0"/>
    <s v="M"/>
    <s v="R00-R99"/>
    <n v="2"/>
    <x v="5"/>
  </r>
  <r>
    <x v="4"/>
    <s v="0-24"/>
    <x v="0"/>
    <s v="M"/>
    <s v="V01-Y98"/>
    <n v="9"/>
    <x v="6"/>
  </r>
  <r>
    <x v="4"/>
    <s v="25-44"/>
    <x v="0"/>
    <s v="F"/>
    <s v="C00-D48"/>
    <n v="10"/>
    <x v="1"/>
  </r>
  <r>
    <x v="4"/>
    <s v="25-44"/>
    <x v="0"/>
    <s v="F"/>
    <s v="E00-E90"/>
    <n v="2"/>
    <x v="2"/>
  </r>
  <r>
    <x v="4"/>
    <s v="25-44"/>
    <x v="0"/>
    <s v="F"/>
    <s v="F00-F99"/>
    <n v="2"/>
    <x v="10"/>
  </r>
  <r>
    <x v="4"/>
    <s v="25-44"/>
    <x v="0"/>
    <s v="F"/>
    <s v="I00-I99"/>
    <n v="1"/>
    <x v="8"/>
  </r>
  <r>
    <x v="4"/>
    <s v="25-44"/>
    <x v="0"/>
    <s v="F"/>
    <s v="K00-K93"/>
    <n v="2"/>
    <x v="9"/>
  </r>
  <r>
    <x v="4"/>
    <s v="25-44"/>
    <x v="0"/>
    <s v="F"/>
    <s v="V01-Y98"/>
    <n v="11"/>
    <x v="6"/>
  </r>
  <r>
    <x v="4"/>
    <s v="25-44"/>
    <x v="0"/>
    <s v="M"/>
    <s v="C00-D48"/>
    <n v="9"/>
    <x v="1"/>
  </r>
  <r>
    <x v="4"/>
    <s v="25-44"/>
    <x v="0"/>
    <s v="M"/>
    <s v="G00-G99"/>
    <n v="1"/>
    <x v="3"/>
  </r>
  <r>
    <x v="4"/>
    <s v="25-44"/>
    <x v="0"/>
    <s v="M"/>
    <s v="I00-I99"/>
    <n v="6"/>
    <x v="8"/>
  </r>
  <r>
    <x v="4"/>
    <s v="25-44"/>
    <x v="0"/>
    <s v="M"/>
    <s v="K00-K93"/>
    <n v="2"/>
    <x v="9"/>
  </r>
  <r>
    <x v="4"/>
    <s v="25-44"/>
    <x v="0"/>
    <s v="M"/>
    <s v="N00-N99"/>
    <n v="1"/>
    <x v="11"/>
  </r>
  <r>
    <x v="4"/>
    <s v="25-44"/>
    <x v="0"/>
    <s v="M"/>
    <s v="R00-R99"/>
    <n v="3"/>
    <x v="5"/>
  </r>
  <r>
    <x v="4"/>
    <s v="25-44"/>
    <x v="0"/>
    <s v="M"/>
    <s v="V01-Y98"/>
    <n v="28"/>
    <x v="6"/>
  </r>
  <r>
    <x v="4"/>
    <s v="45-64"/>
    <x v="0"/>
    <s v="F"/>
    <s v="A00-B99"/>
    <n v="4"/>
    <x v="0"/>
  </r>
  <r>
    <x v="4"/>
    <s v="45-64"/>
    <x v="0"/>
    <s v="F"/>
    <s v="C00-D48"/>
    <n v="81"/>
    <x v="1"/>
  </r>
  <r>
    <x v="4"/>
    <s v="45-64"/>
    <x v="0"/>
    <s v="F"/>
    <s v="E00-E90"/>
    <n v="6"/>
    <x v="2"/>
  </r>
  <r>
    <x v="4"/>
    <s v="45-64"/>
    <x v="0"/>
    <s v="F"/>
    <s v="F00-F99"/>
    <n v="6"/>
    <x v="10"/>
  </r>
  <r>
    <x v="4"/>
    <s v="45-64"/>
    <x v="0"/>
    <s v="F"/>
    <s v="G00-G99"/>
    <n v="3"/>
    <x v="3"/>
  </r>
  <r>
    <x v="4"/>
    <s v="45-64"/>
    <x v="0"/>
    <s v="F"/>
    <s v="I00-I99"/>
    <n v="20"/>
    <x v="8"/>
  </r>
  <r>
    <x v="4"/>
    <s v="45-64"/>
    <x v="0"/>
    <s v="F"/>
    <s v="J00-J99"/>
    <n v="12"/>
    <x v="4"/>
  </r>
  <r>
    <x v="4"/>
    <s v="45-64"/>
    <x v="0"/>
    <s v="F"/>
    <s v="K00-K93"/>
    <n v="11"/>
    <x v="9"/>
  </r>
  <r>
    <x v="4"/>
    <s v="45-64"/>
    <x v="0"/>
    <s v="F"/>
    <s v="M00-M99"/>
    <n v="2"/>
    <x v="5"/>
  </r>
  <r>
    <x v="4"/>
    <s v="45-64"/>
    <x v="0"/>
    <s v="F"/>
    <s v="N00-N99"/>
    <n v="3"/>
    <x v="11"/>
  </r>
  <r>
    <x v="4"/>
    <s v="45-64"/>
    <x v="0"/>
    <s v="F"/>
    <s v="Q00-Q99"/>
    <n v="1"/>
    <x v="5"/>
  </r>
  <r>
    <x v="4"/>
    <s v="45-64"/>
    <x v="0"/>
    <s v="F"/>
    <s v="R00-R99"/>
    <n v="5"/>
    <x v="5"/>
  </r>
  <r>
    <x v="4"/>
    <s v="45-64"/>
    <x v="0"/>
    <s v="F"/>
    <s v="V01-Y98"/>
    <n v="19"/>
    <x v="6"/>
  </r>
  <r>
    <x v="4"/>
    <s v="45-64"/>
    <x v="0"/>
    <s v="M"/>
    <s v="A00-B99"/>
    <n v="5"/>
    <x v="0"/>
  </r>
  <r>
    <x v="4"/>
    <s v="45-64"/>
    <x v="0"/>
    <s v="M"/>
    <s v="C00-D48"/>
    <n v="108"/>
    <x v="1"/>
  </r>
  <r>
    <x v="4"/>
    <s v="45-64"/>
    <x v="0"/>
    <s v="M"/>
    <s v="E00-E90"/>
    <n v="6"/>
    <x v="2"/>
  </r>
  <r>
    <x v="4"/>
    <s v="45-64"/>
    <x v="0"/>
    <s v="M"/>
    <s v="F00-F99"/>
    <n v="9"/>
    <x v="10"/>
  </r>
  <r>
    <x v="4"/>
    <s v="45-64"/>
    <x v="0"/>
    <s v="M"/>
    <s v="G00-G99"/>
    <n v="4"/>
    <x v="3"/>
  </r>
  <r>
    <x v="4"/>
    <s v="45-64"/>
    <x v="0"/>
    <s v="M"/>
    <s v="I00-I99"/>
    <n v="49"/>
    <x v="8"/>
  </r>
  <r>
    <x v="4"/>
    <s v="45-64"/>
    <x v="0"/>
    <s v="M"/>
    <s v="J00-J99"/>
    <n v="16"/>
    <x v="4"/>
  </r>
  <r>
    <x v="4"/>
    <s v="45-64"/>
    <x v="0"/>
    <s v="M"/>
    <s v="K00-K93"/>
    <n v="32"/>
    <x v="9"/>
  </r>
  <r>
    <x v="4"/>
    <s v="45-64"/>
    <x v="0"/>
    <s v="M"/>
    <s v="M00-M99"/>
    <n v="1"/>
    <x v="5"/>
  </r>
  <r>
    <x v="4"/>
    <s v="45-64"/>
    <x v="0"/>
    <s v="M"/>
    <s v="N00-N99"/>
    <n v="2"/>
    <x v="11"/>
  </r>
  <r>
    <x v="4"/>
    <s v="45-64"/>
    <x v="0"/>
    <s v="M"/>
    <s v="Q00-Q99"/>
    <n v="1"/>
    <x v="5"/>
  </r>
  <r>
    <x v="4"/>
    <s v="45-64"/>
    <x v="0"/>
    <s v="M"/>
    <s v="R00-R99"/>
    <n v="15"/>
    <x v="5"/>
  </r>
  <r>
    <x v="4"/>
    <s v="45-64"/>
    <x v="0"/>
    <s v="M"/>
    <s v="V01-Y98"/>
    <n v="27"/>
    <x v="6"/>
  </r>
  <r>
    <x v="4"/>
    <s v="65-74"/>
    <x v="1"/>
    <s v="F"/>
    <s v="A00-B99"/>
    <n v="2"/>
    <x v="0"/>
  </r>
  <r>
    <x v="4"/>
    <s v="65-74"/>
    <x v="1"/>
    <s v="F"/>
    <s v="C00-D48"/>
    <n v="81"/>
    <x v="1"/>
  </r>
  <r>
    <x v="4"/>
    <s v="65-74"/>
    <x v="1"/>
    <s v="F"/>
    <s v="D50-D89"/>
    <n v="1"/>
    <x v="5"/>
  </r>
  <r>
    <x v="4"/>
    <s v="65-74"/>
    <x v="1"/>
    <s v="F"/>
    <s v="E00-E90"/>
    <n v="6"/>
    <x v="2"/>
  </r>
  <r>
    <x v="4"/>
    <s v="65-74"/>
    <x v="1"/>
    <s v="F"/>
    <s v="F00-F99"/>
    <n v="1"/>
    <x v="10"/>
  </r>
  <r>
    <x v="4"/>
    <s v="65-74"/>
    <x v="1"/>
    <s v="F"/>
    <s v="G00-G99"/>
    <n v="7"/>
    <x v="3"/>
  </r>
  <r>
    <x v="4"/>
    <s v="65-74"/>
    <x v="1"/>
    <s v="F"/>
    <s v="I00-I99"/>
    <n v="34"/>
    <x v="8"/>
  </r>
  <r>
    <x v="4"/>
    <s v="65-74"/>
    <x v="1"/>
    <s v="F"/>
    <s v="J00-J99"/>
    <n v="13"/>
    <x v="4"/>
  </r>
  <r>
    <x v="4"/>
    <s v="65-74"/>
    <x v="1"/>
    <s v="F"/>
    <s v="K00-K93"/>
    <n v="14"/>
    <x v="9"/>
  </r>
  <r>
    <x v="4"/>
    <s v="65-74"/>
    <x v="1"/>
    <s v="F"/>
    <s v="M00-M99"/>
    <n v="1"/>
    <x v="5"/>
  </r>
  <r>
    <x v="4"/>
    <s v="65-74"/>
    <x v="1"/>
    <s v="F"/>
    <s v="N00-N99"/>
    <n v="2"/>
    <x v="11"/>
  </r>
  <r>
    <x v="4"/>
    <s v="65-74"/>
    <x v="1"/>
    <s v="F"/>
    <s v="R00-R99"/>
    <n v="9"/>
    <x v="5"/>
  </r>
  <r>
    <x v="4"/>
    <s v="65-74"/>
    <x v="1"/>
    <s v="F"/>
    <s v="V01-Y98"/>
    <n v="8"/>
    <x v="6"/>
  </r>
  <r>
    <x v="4"/>
    <s v="65-74"/>
    <x v="1"/>
    <s v="M"/>
    <s v="A00-B99"/>
    <n v="4"/>
    <x v="0"/>
  </r>
  <r>
    <x v="4"/>
    <s v="65-74"/>
    <x v="1"/>
    <s v="M"/>
    <s v="C00-D48"/>
    <n v="114"/>
    <x v="1"/>
  </r>
  <r>
    <x v="4"/>
    <s v="65-74"/>
    <x v="1"/>
    <s v="M"/>
    <s v="D50-D89"/>
    <n v="1"/>
    <x v="5"/>
  </r>
  <r>
    <x v="4"/>
    <s v="65-74"/>
    <x v="1"/>
    <s v="M"/>
    <s v="E00-E90"/>
    <n v="11"/>
    <x v="2"/>
  </r>
  <r>
    <x v="4"/>
    <s v="65-74"/>
    <x v="1"/>
    <s v="M"/>
    <s v="F00-F99"/>
    <n v="5"/>
    <x v="10"/>
  </r>
  <r>
    <x v="4"/>
    <s v="65-74"/>
    <x v="1"/>
    <s v="M"/>
    <s v="G00-G99"/>
    <n v="12"/>
    <x v="3"/>
  </r>
  <r>
    <x v="4"/>
    <s v="65-74"/>
    <x v="1"/>
    <s v="M"/>
    <s v="I00-I99"/>
    <n v="85"/>
    <x v="8"/>
  </r>
  <r>
    <x v="4"/>
    <s v="65-74"/>
    <x v="1"/>
    <s v="M"/>
    <s v="J00-J99"/>
    <n v="30"/>
    <x v="4"/>
  </r>
  <r>
    <x v="4"/>
    <s v="65-74"/>
    <x v="1"/>
    <s v="M"/>
    <s v="K00-K93"/>
    <n v="11"/>
    <x v="9"/>
  </r>
  <r>
    <x v="4"/>
    <s v="65-74"/>
    <x v="1"/>
    <s v="M"/>
    <s v="L00-L99"/>
    <n v="1"/>
    <x v="5"/>
  </r>
  <r>
    <x v="4"/>
    <s v="65-74"/>
    <x v="1"/>
    <s v="M"/>
    <s v="M00-M99"/>
    <n v="1"/>
    <x v="5"/>
  </r>
  <r>
    <x v="4"/>
    <s v="65-74"/>
    <x v="1"/>
    <s v="M"/>
    <s v="N00-N99"/>
    <n v="4"/>
    <x v="11"/>
  </r>
  <r>
    <x v="4"/>
    <s v="65-74"/>
    <x v="1"/>
    <s v="M"/>
    <s v="R00-R99"/>
    <n v="22"/>
    <x v="5"/>
  </r>
  <r>
    <x v="4"/>
    <s v="65-74"/>
    <x v="1"/>
    <s v="M"/>
    <s v="V01-Y98"/>
    <n v="11"/>
    <x v="6"/>
  </r>
  <r>
    <x v="4"/>
    <s v="75-84"/>
    <x v="1"/>
    <s v="F"/>
    <s v="A00-B99"/>
    <n v="15"/>
    <x v="0"/>
  </r>
  <r>
    <x v="4"/>
    <s v="75-84"/>
    <x v="1"/>
    <s v="F"/>
    <s v="C00-D48"/>
    <n v="89"/>
    <x v="1"/>
  </r>
  <r>
    <x v="4"/>
    <s v="75-84"/>
    <x v="1"/>
    <s v="F"/>
    <s v="D50-D89"/>
    <n v="1"/>
    <x v="5"/>
  </r>
  <r>
    <x v="4"/>
    <s v="75-84"/>
    <x v="1"/>
    <s v="F"/>
    <s v="E00-E90"/>
    <n v="9"/>
    <x v="2"/>
  </r>
  <r>
    <x v="4"/>
    <s v="75-84"/>
    <x v="1"/>
    <s v="F"/>
    <s v="F00-F99"/>
    <n v="10"/>
    <x v="10"/>
  </r>
  <r>
    <x v="4"/>
    <s v="75-84"/>
    <x v="1"/>
    <s v="F"/>
    <s v="G00-G99"/>
    <n v="39"/>
    <x v="3"/>
  </r>
  <r>
    <x v="4"/>
    <s v="75-84"/>
    <x v="1"/>
    <s v="F"/>
    <s v="I00-I99"/>
    <n v="128"/>
    <x v="8"/>
  </r>
  <r>
    <x v="4"/>
    <s v="75-84"/>
    <x v="1"/>
    <s v="F"/>
    <s v="J00-J99"/>
    <n v="52"/>
    <x v="4"/>
  </r>
  <r>
    <x v="4"/>
    <s v="75-84"/>
    <x v="1"/>
    <s v="F"/>
    <s v="K00-K93"/>
    <n v="27"/>
    <x v="9"/>
  </r>
  <r>
    <x v="4"/>
    <s v="75-84"/>
    <x v="1"/>
    <s v="F"/>
    <s v="L00-L99"/>
    <n v="1"/>
    <x v="5"/>
  </r>
  <r>
    <x v="4"/>
    <s v="75-84"/>
    <x v="1"/>
    <s v="F"/>
    <s v="M00-M99"/>
    <n v="2"/>
    <x v="5"/>
  </r>
  <r>
    <x v="4"/>
    <s v="75-84"/>
    <x v="1"/>
    <s v="F"/>
    <s v="N00-N99"/>
    <n v="10"/>
    <x v="11"/>
  </r>
  <r>
    <x v="4"/>
    <s v="75-84"/>
    <x v="1"/>
    <s v="F"/>
    <s v="R00-R99"/>
    <n v="21"/>
    <x v="5"/>
  </r>
  <r>
    <x v="4"/>
    <s v="75-84"/>
    <x v="1"/>
    <s v="F"/>
    <s v="V01-Y98"/>
    <n v="22"/>
    <x v="6"/>
  </r>
  <r>
    <x v="4"/>
    <s v="75-84"/>
    <x v="1"/>
    <s v="M"/>
    <s v="A00-B99"/>
    <n v="13"/>
    <x v="0"/>
  </r>
  <r>
    <x v="4"/>
    <s v="75-84"/>
    <x v="1"/>
    <s v="M"/>
    <s v="C00-D48"/>
    <n v="132"/>
    <x v="1"/>
  </r>
  <r>
    <x v="4"/>
    <s v="75-84"/>
    <x v="1"/>
    <s v="M"/>
    <s v="D50-D89"/>
    <n v="1"/>
    <x v="5"/>
  </r>
  <r>
    <x v="4"/>
    <s v="75-84"/>
    <x v="1"/>
    <s v="M"/>
    <s v="E00-E90"/>
    <n v="7"/>
    <x v="2"/>
  </r>
  <r>
    <x v="4"/>
    <s v="75-84"/>
    <x v="1"/>
    <s v="M"/>
    <s v="F00-F99"/>
    <n v="11"/>
    <x v="10"/>
  </r>
  <r>
    <x v="4"/>
    <s v="75-84"/>
    <x v="1"/>
    <s v="M"/>
    <s v="G00-G99"/>
    <n v="20"/>
    <x v="3"/>
  </r>
  <r>
    <x v="4"/>
    <s v="75-84"/>
    <x v="1"/>
    <s v="M"/>
    <s v="I00-I99"/>
    <n v="136"/>
    <x v="8"/>
  </r>
  <r>
    <x v="4"/>
    <s v="75-84"/>
    <x v="1"/>
    <s v="M"/>
    <s v="J00-J99"/>
    <n v="45"/>
    <x v="4"/>
  </r>
  <r>
    <x v="4"/>
    <s v="75-84"/>
    <x v="1"/>
    <s v="M"/>
    <s v="K00-K93"/>
    <n v="24"/>
    <x v="9"/>
  </r>
  <r>
    <x v="4"/>
    <s v="75-84"/>
    <x v="1"/>
    <s v="M"/>
    <s v="L00-L99"/>
    <n v="1"/>
    <x v="5"/>
  </r>
  <r>
    <x v="4"/>
    <s v="75-84"/>
    <x v="1"/>
    <s v="M"/>
    <s v="M00-M99"/>
    <n v="3"/>
    <x v="5"/>
  </r>
  <r>
    <x v="4"/>
    <s v="75-84"/>
    <x v="1"/>
    <s v="M"/>
    <s v="N00-N99"/>
    <n v="12"/>
    <x v="11"/>
  </r>
  <r>
    <x v="4"/>
    <s v="75-84"/>
    <x v="1"/>
    <s v="M"/>
    <s v="R00-R99"/>
    <n v="11"/>
    <x v="5"/>
  </r>
  <r>
    <x v="4"/>
    <s v="75-84"/>
    <x v="1"/>
    <s v="M"/>
    <s v="V01-Y98"/>
    <n v="16"/>
    <x v="6"/>
  </r>
  <r>
    <x v="4"/>
    <s v="85+"/>
    <x v="1"/>
    <s v="F"/>
    <s v="A00-B99"/>
    <n v="26"/>
    <x v="0"/>
  </r>
  <r>
    <x v="4"/>
    <s v="85+"/>
    <x v="1"/>
    <s v="F"/>
    <s v="C00-D48"/>
    <n v="82"/>
    <x v="1"/>
  </r>
  <r>
    <x v="4"/>
    <s v="85+"/>
    <x v="1"/>
    <s v="F"/>
    <s v="D50-D89"/>
    <n v="3"/>
    <x v="5"/>
  </r>
  <r>
    <x v="4"/>
    <s v="85+"/>
    <x v="1"/>
    <s v="F"/>
    <s v="E00-E90"/>
    <n v="29"/>
    <x v="2"/>
  </r>
  <r>
    <x v="4"/>
    <s v="85+"/>
    <x v="1"/>
    <s v="F"/>
    <s v="F00-F99"/>
    <n v="31"/>
    <x v="10"/>
  </r>
  <r>
    <x v="4"/>
    <s v="85+"/>
    <x v="1"/>
    <s v="F"/>
    <s v="G00-G99"/>
    <n v="55"/>
    <x v="3"/>
  </r>
  <r>
    <x v="4"/>
    <s v="85+"/>
    <x v="1"/>
    <s v="F"/>
    <s v="I00-I99"/>
    <n v="251"/>
    <x v="8"/>
  </r>
  <r>
    <x v="4"/>
    <s v="85+"/>
    <x v="1"/>
    <s v="F"/>
    <s v="J00-J99"/>
    <n v="71"/>
    <x v="4"/>
  </r>
  <r>
    <x v="4"/>
    <s v="85+"/>
    <x v="1"/>
    <s v="F"/>
    <s v="K00-K93"/>
    <n v="23"/>
    <x v="9"/>
  </r>
  <r>
    <x v="4"/>
    <s v="85+"/>
    <x v="1"/>
    <s v="F"/>
    <s v="L00-L99"/>
    <n v="4"/>
    <x v="5"/>
  </r>
  <r>
    <x v="4"/>
    <s v="85+"/>
    <x v="1"/>
    <s v="F"/>
    <s v="M00-M99"/>
    <n v="3"/>
    <x v="5"/>
  </r>
  <r>
    <x v="4"/>
    <s v="85+"/>
    <x v="1"/>
    <s v="F"/>
    <s v="N00-N99"/>
    <n v="33"/>
    <x v="11"/>
  </r>
  <r>
    <x v="4"/>
    <s v="85+"/>
    <x v="1"/>
    <s v="F"/>
    <s v="R00-R99"/>
    <n v="46"/>
    <x v="5"/>
  </r>
  <r>
    <x v="4"/>
    <s v="85+"/>
    <x v="1"/>
    <s v="F"/>
    <s v="V01-Y98"/>
    <n v="29"/>
    <x v="6"/>
  </r>
  <r>
    <x v="4"/>
    <s v="85+"/>
    <x v="1"/>
    <s v="M"/>
    <s v="A00-B99"/>
    <n v="5"/>
    <x v="0"/>
  </r>
  <r>
    <x v="4"/>
    <s v="85+"/>
    <x v="1"/>
    <s v="M"/>
    <s v="C00-D48"/>
    <n v="58"/>
    <x v="1"/>
  </r>
  <r>
    <x v="4"/>
    <s v="85+"/>
    <x v="1"/>
    <s v="M"/>
    <s v="D50-D89"/>
    <n v="3"/>
    <x v="5"/>
  </r>
  <r>
    <x v="4"/>
    <s v="85+"/>
    <x v="1"/>
    <s v="M"/>
    <s v="E00-E90"/>
    <n v="8"/>
    <x v="2"/>
  </r>
  <r>
    <x v="4"/>
    <s v="85+"/>
    <x v="1"/>
    <s v="M"/>
    <s v="F00-F99"/>
    <n v="13"/>
    <x v="10"/>
  </r>
  <r>
    <x v="4"/>
    <s v="85+"/>
    <x v="1"/>
    <s v="M"/>
    <s v="G00-G99"/>
    <n v="18"/>
    <x v="3"/>
  </r>
  <r>
    <x v="4"/>
    <s v="85+"/>
    <x v="1"/>
    <s v="M"/>
    <s v="I00-I99"/>
    <n v="104"/>
    <x v="8"/>
  </r>
  <r>
    <x v="4"/>
    <s v="85+"/>
    <x v="1"/>
    <s v="M"/>
    <s v="J00-J99"/>
    <n v="36"/>
    <x v="4"/>
  </r>
  <r>
    <x v="4"/>
    <s v="85+"/>
    <x v="1"/>
    <s v="M"/>
    <s v="K00-K93"/>
    <n v="13"/>
    <x v="9"/>
  </r>
  <r>
    <x v="4"/>
    <s v="85+"/>
    <x v="1"/>
    <s v="M"/>
    <s v="L00-L99"/>
    <n v="1"/>
    <x v="5"/>
  </r>
  <r>
    <x v="4"/>
    <s v="85+"/>
    <x v="1"/>
    <s v="M"/>
    <s v="N00-N99"/>
    <n v="15"/>
    <x v="11"/>
  </r>
  <r>
    <x v="4"/>
    <s v="85+"/>
    <x v="1"/>
    <s v="M"/>
    <s v="Q00-Q99"/>
    <n v="1"/>
    <x v="5"/>
  </r>
  <r>
    <x v="4"/>
    <s v="85+"/>
    <x v="1"/>
    <s v="M"/>
    <s v="R00-R99"/>
    <n v="19"/>
    <x v="5"/>
  </r>
  <r>
    <x v="4"/>
    <s v="85+"/>
    <x v="1"/>
    <s v="M"/>
    <s v="V01-Y98"/>
    <n v="22"/>
    <x v="6"/>
  </r>
  <r>
    <x v="5"/>
    <s v="0-24"/>
    <x v="0"/>
    <s v="F"/>
    <s v="C00-D48"/>
    <n v="2"/>
    <x v="1"/>
  </r>
  <r>
    <x v="5"/>
    <s v="0-24"/>
    <x v="0"/>
    <s v="F"/>
    <s v="G00-G99"/>
    <n v="2"/>
    <x v="3"/>
  </r>
  <r>
    <x v="5"/>
    <s v="0-24"/>
    <x v="0"/>
    <s v="F"/>
    <s v="J00-J99"/>
    <n v="1"/>
    <x v="4"/>
  </r>
  <r>
    <x v="5"/>
    <s v="0-24"/>
    <x v="0"/>
    <s v="F"/>
    <s v="P00-P96"/>
    <n v="4"/>
    <x v="5"/>
  </r>
  <r>
    <x v="5"/>
    <s v="0-24"/>
    <x v="0"/>
    <s v="F"/>
    <s v="Q00-Q99"/>
    <n v="3"/>
    <x v="5"/>
  </r>
  <r>
    <x v="5"/>
    <s v="0-24"/>
    <x v="0"/>
    <s v="F"/>
    <s v="R00-R99"/>
    <n v="2"/>
    <x v="5"/>
  </r>
  <r>
    <x v="5"/>
    <s v="0-24"/>
    <x v="0"/>
    <s v="F"/>
    <s v="V01-Y98"/>
    <n v="2"/>
    <x v="6"/>
  </r>
  <r>
    <x v="5"/>
    <s v="0-24"/>
    <x v="0"/>
    <s v="M"/>
    <s v="C00-D48"/>
    <n v="2"/>
    <x v="1"/>
  </r>
  <r>
    <x v="5"/>
    <s v="0-24"/>
    <x v="0"/>
    <s v="M"/>
    <s v="J00-J99"/>
    <n v="1"/>
    <x v="4"/>
  </r>
  <r>
    <x v="5"/>
    <s v="0-24"/>
    <x v="0"/>
    <s v="M"/>
    <s v="P00-P96"/>
    <n v="2"/>
    <x v="5"/>
  </r>
  <r>
    <x v="5"/>
    <s v="0-24"/>
    <x v="0"/>
    <s v="M"/>
    <s v="Q00-Q99"/>
    <n v="3"/>
    <x v="5"/>
  </r>
  <r>
    <x v="5"/>
    <s v="0-24"/>
    <x v="0"/>
    <s v="M"/>
    <s v="R00-R99"/>
    <n v="2"/>
    <x v="5"/>
  </r>
  <r>
    <x v="5"/>
    <s v="0-24"/>
    <x v="0"/>
    <s v="M"/>
    <s v="V01-Y98"/>
    <n v="11"/>
    <x v="6"/>
  </r>
  <r>
    <x v="5"/>
    <s v="25-44"/>
    <x v="0"/>
    <s v="F"/>
    <s v="C00-D48"/>
    <n v="10"/>
    <x v="1"/>
  </r>
  <r>
    <x v="5"/>
    <s v="25-44"/>
    <x v="0"/>
    <s v="F"/>
    <s v="E00-E90"/>
    <n v="1"/>
    <x v="2"/>
  </r>
  <r>
    <x v="5"/>
    <s v="25-44"/>
    <x v="0"/>
    <s v="F"/>
    <s v="F00-F99"/>
    <n v="2"/>
    <x v="10"/>
  </r>
  <r>
    <x v="5"/>
    <s v="25-44"/>
    <x v="0"/>
    <s v="F"/>
    <s v="I00-I99"/>
    <n v="3"/>
    <x v="8"/>
  </r>
  <r>
    <x v="5"/>
    <s v="25-44"/>
    <x v="0"/>
    <s v="F"/>
    <s v="J00-J99"/>
    <n v="1"/>
    <x v="4"/>
  </r>
  <r>
    <x v="5"/>
    <s v="25-44"/>
    <x v="0"/>
    <s v="F"/>
    <s v="K00-K93"/>
    <n v="1"/>
    <x v="9"/>
  </r>
  <r>
    <x v="5"/>
    <s v="25-44"/>
    <x v="0"/>
    <s v="F"/>
    <s v="R00-R99"/>
    <n v="2"/>
    <x v="5"/>
  </r>
  <r>
    <x v="5"/>
    <s v="25-44"/>
    <x v="0"/>
    <s v="F"/>
    <s v="V01-Y98"/>
    <n v="8"/>
    <x v="6"/>
  </r>
  <r>
    <x v="5"/>
    <s v="25-44"/>
    <x v="0"/>
    <s v="M"/>
    <s v="A00-B99"/>
    <n v="3"/>
    <x v="0"/>
  </r>
  <r>
    <x v="5"/>
    <s v="25-44"/>
    <x v="0"/>
    <s v="M"/>
    <s v="C00-D48"/>
    <n v="6"/>
    <x v="1"/>
  </r>
  <r>
    <x v="5"/>
    <s v="25-44"/>
    <x v="0"/>
    <s v="M"/>
    <s v="F00-F99"/>
    <n v="4"/>
    <x v="10"/>
  </r>
  <r>
    <x v="5"/>
    <s v="25-44"/>
    <x v="0"/>
    <s v="M"/>
    <s v="G00-G99"/>
    <n v="2"/>
    <x v="3"/>
  </r>
  <r>
    <x v="5"/>
    <s v="25-44"/>
    <x v="0"/>
    <s v="M"/>
    <s v="I00-I99"/>
    <n v="6"/>
    <x v="8"/>
  </r>
  <r>
    <x v="5"/>
    <s v="25-44"/>
    <x v="0"/>
    <s v="M"/>
    <s v="J00-J99"/>
    <n v="1"/>
    <x v="4"/>
  </r>
  <r>
    <x v="5"/>
    <s v="25-44"/>
    <x v="0"/>
    <s v="M"/>
    <s v="K00-K93"/>
    <n v="3"/>
    <x v="9"/>
  </r>
  <r>
    <x v="5"/>
    <s v="25-44"/>
    <x v="0"/>
    <s v="M"/>
    <s v="M00-M99"/>
    <n v="1"/>
    <x v="5"/>
  </r>
  <r>
    <x v="5"/>
    <s v="25-44"/>
    <x v="0"/>
    <s v="M"/>
    <s v="R00-R99"/>
    <n v="3"/>
    <x v="5"/>
  </r>
  <r>
    <x v="5"/>
    <s v="25-44"/>
    <x v="0"/>
    <s v="M"/>
    <s v="V01-Y98"/>
    <n v="30"/>
    <x v="6"/>
  </r>
  <r>
    <x v="5"/>
    <s v="45-64"/>
    <x v="0"/>
    <s v="F"/>
    <s v="A00-B99"/>
    <n v="2"/>
    <x v="0"/>
  </r>
  <r>
    <x v="5"/>
    <s v="45-64"/>
    <x v="0"/>
    <s v="F"/>
    <s v="C00-D48"/>
    <n v="80"/>
    <x v="1"/>
  </r>
  <r>
    <x v="5"/>
    <s v="45-64"/>
    <x v="0"/>
    <s v="F"/>
    <s v="D50-D89"/>
    <n v="2"/>
    <x v="5"/>
  </r>
  <r>
    <x v="5"/>
    <s v="45-64"/>
    <x v="0"/>
    <s v="F"/>
    <s v="E00-E90"/>
    <n v="4"/>
    <x v="2"/>
  </r>
  <r>
    <x v="5"/>
    <s v="45-64"/>
    <x v="0"/>
    <s v="F"/>
    <s v="F00-F99"/>
    <n v="1"/>
    <x v="10"/>
  </r>
  <r>
    <x v="5"/>
    <s v="45-64"/>
    <x v="0"/>
    <s v="F"/>
    <s v="G00-G99"/>
    <n v="5"/>
    <x v="3"/>
  </r>
  <r>
    <x v="5"/>
    <s v="45-64"/>
    <x v="0"/>
    <s v="F"/>
    <s v="I00-I99"/>
    <n v="26"/>
    <x v="8"/>
  </r>
  <r>
    <x v="5"/>
    <s v="45-64"/>
    <x v="0"/>
    <s v="F"/>
    <s v="J00-J99"/>
    <n v="11"/>
    <x v="4"/>
  </r>
  <r>
    <x v="5"/>
    <s v="45-64"/>
    <x v="0"/>
    <s v="F"/>
    <s v="K00-K93"/>
    <n v="10"/>
    <x v="9"/>
  </r>
  <r>
    <x v="5"/>
    <s v="45-64"/>
    <x v="0"/>
    <s v="F"/>
    <s v="N00-N99"/>
    <n v="1"/>
    <x v="11"/>
  </r>
  <r>
    <x v="5"/>
    <s v="45-64"/>
    <x v="0"/>
    <s v="F"/>
    <s v="Q00-Q99"/>
    <n v="2"/>
    <x v="5"/>
  </r>
  <r>
    <x v="5"/>
    <s v="45-64"/>
    <x v="0"/>
    <s v="F"/>
    <s v="R00-R99"/>
    <n v="8"/>
    <x v="5"/>
  </r>
  <r>
    <x v="5"/>
    <s v="45-64"/>
    <x v="0"/>
    <s v="F"/>
    <s v="V01-Y98"/>
    <n v="15"/>
    <x v="6"/>
  </r>
  <r>
    <x v="5"/>
    <s v="45-64"/>
    <x v="0"/>
    <s v="M"/>
    <s v="A00-B99"/>
    <n v="8"/>
    <x v="0"/>
  </r>
  <r>
    <x v="5"/>
    <s v="45-64"/>
    <x v="0"/>
    <s v="M"/>
    <s v="C00-D48"/>
    <n v="96"/>
    <x v="1"/>
  </r>
  <r>
    <x v="5"/>
    <s v="45-64"/>
    <x v="0"/>
    <s v="M"/>
    <s v="D50-D89"/>
    <n v="1"/>
    <x v="5"/>
  </r>
  <r>
    <x v="5"/>
    <s v="45-64"/>
    <x v="0"/>
    <s v="M"/>
    <s v="E00-E90"/>
    <n v="11"/>
    <x v="2"/>
  </r>
  <r>
    <x v="5"/>
    <s v="45-64"/>
    <x v="0"/>
    <s v="M"/>
    <s v="F00-F99"/>
    <n v="13"/>
    <x v="10"/>
  </r>
  <r>
    <x v="5"/>
    <s v="45-64"/>
    <x v="0"/>
    <s v="M"/>
    <s v="G00-G99"/>
    <n v="8"/>
    <x v="3"/>
  </r>
  <r>
    <x v="5"/>
    <s v="45-64"/>
    <x v="0"/>
    <s v="M"/>
    <s v="I00-I99"/>
    <n v="56"/>
    <x v="8"/>
  </r>
  <r>
    <x v="5"/>
    <s v="45-64"/>
    <x v="0"/>
    <s v="M"/>
    <s v="J00-J99"/>
    <n v="24"/>
    <x v="4"/>
  </r>
  <r>
    <x v="5"/>
    <s v="45-64"/>
    <x v="0"/>
    <s v="M"/>
    <s v="K00-K93"/>
    <n v="25"/>
    <x v="9"/>
  </r>
  <r>
    <x v="5"/>
    <s v="45-64"/>
    <x v="0"/>
    <s v="M"/>
    <s v="N00-N99"/>
    <n v="2"/>
    <x v="11"/>
  </r>
  <r>
    <x v="5"/>
    <s v="45-64"/>
    <x v="0"/>
    <s v="M"/>
    <s v="R00-R99"/>
    <n v="18"/>
    <x v="5"/>
  </r>
  <r>
    <x v="5"/>
    <s v="45-64"/>
    <x v="0"/>
    <s v="M"/>
    <s v="V01-Y98"/>
    <n v="34"/>
    <x v="6"/>
  </r>
  <r>
    <x v="5"/>
    <s v="65-74"/>
    <x v="1"/>
    <s v="F"/>
    <s v="A00-B99"/>
    <n v="1"/>
    <x v="0"/>
  </r>
  <r>
    <x v="5"/>
    <s v="65-74"/>
    <x v="1"/>
    <s v="F"/>
    <s v="C00-D48"/>
    <n v="76"/>
    <x v="1"/>
  </r>
  <r>
    <x v="5"/>
    <s v="65-74"/>
    <x v="1"/>
    <s v="F"/>
    <s v="D50-D89"/>
    <n v="1"/>
    <x v="5"/>
  </r>
  <r>
    <x v="5"/>
    <s v="65-74"/>
    <x v="1"/>
    <s v="F"/>
    <s v="E00-E90"/>
    <n v="4"/>
    <x v="2"/>
  </r>
  <r>
    <x v="5"/>
    <s v="65-74"/>
    <x v="1"/>
    <s v="F"/>
    <s v="F00-F99"/>
    <n v="4"/>
    <x v="10"/>
  </r>
  <r>
    <x v="5"/>
    <s v="65-74"/>
    <x v="1"/>
    <s v="F"/>
    <s v="G00-G99"/>
    <n v="8"/>
    <x v="3"/>
  </r>
  <r>
    <x v="5"/>
    <s v="65-74"/>
    <x v="1"/>
    <s v="F"/>
    <s v="I00-I99"/>
    <n v="33"/>
    <x v="8"/>
  </r>
  <r>
    <x v="5"/>
    <s v="65-74"/>
    <x v="1"/>
    <s v="F"/>
    <s v="J00-J99"/>
    <n v="17"/>
    <x v="4"/>
  </r>
  <r>
    <x v="5"/>
    <s v="65-74"/>
    <x v="1"/>
    <s v="F"/>
    <s v="K00-K93"/>
    <n v="7"/>
    <x v="9"/>
  </r>
  <r>
    <x v="5"/>
    <s v="65-74"/>
    <x v="1"/>
    <s v="F"/>
    <s v="N00-N99"/>
    <n v="4"/>
    <x v="11"/>
  </r>
  <r>
    <x v="5"/>
    <s v="65-74"/>
    <x v="1"/>
    <s v="F"/>
    <s v="Q00-Q99"/>
    <n v="1"/>
    <x v="5"/>
  </r>
  <r>
    <x v="5"/>
    <s v="65-74"/>
    <x v="1"/>
    <s v="F"/>
    <s v="R00-R99"/>
    <n v="4"/>
    <x v="5"/>
  </r>
  <r>
    <x v="5"/>
    <s v="65-74"/>
    <x v="1"/>
    <s v="F"/>
    <s v="V01-Y98"/>
    <n v="8"/>
    <x v="6"/>
  </r>
  <r>
    <x v="5"/>
    <s v="65-74"/>
    <x v="1"/>
    <s v="M"/>
    <s v="A00-B99"/>
    <n v="2"/>
    <x v="0"/>
  </r>
  <r>
    <x v="5"/>
    <s v="65-74"/>
    <x v="1"/>
    <s v="M"/>
    <s v="C00-D48"/>
    <n v="106"/>
    <x v="1"/>
  </r>
  <r>
    <x v="5"/>
    <s v="65-74"/>
    <x v="1"/>
    <s v="M"/>
    <s v="D50-D89"/>
    <n v="1"/>
    <x v="5"/>
  </r>
  <r>
    <x v="5"/>
    <s v="65-74"/>
    <x v="1"/>
    <s v="M"/>
    <s v="E00-E90"/>
    <n v="8"/>
    <x v="2"/>
  </r>
  <r>
    <x v="5"/>
    <s v="65-74"/>
    <x v="1"/>
    <s v="M"/>
    <s v="F00-F99"/>
    <n v="2"/>
    <x v="10"/>
  </r>
  <r>
    <x v="5"/>
    <s v="65-74"/>
    <x v="1"/>
    <s v="M"/>
    <s v="G00-G99"/>
    <n v="6"/>
    <x v="3"/>
  </r>
  <r>
    <x v="5"/>
    <s v="65-74"/>
    <x v="1"/>
    <s v="M"/>
    <s v="I00-I99"/>
    <n v="73"/>
    <x v="8"/>
  </r>
  <r>
    <x v="5"/>
    <s v="65-74"/>
    <x v="1"/>
    <s v="M"/>
    <s v="J00-J99"/>
    <n v="25"/>
    <x v="4"/>
  </r>
  <r>
    <x v="5"/>
    <s v="65-74"/>
    <x v="1"/>
    <s v="M"/>
    <s v="K00-K93"/>
    <n v="9"/>
    <x v="9"/>
  </r>
  <r>
    <x v="5"/>
    <s v="65-74"/>
    <x v="1"/>
    <s v="M"/>
    <s v="L00-L99"/>
    <n v="2"/>
    <x v="5"/>
  </r>
  <r>
    <x v="5"/>
    <s v="65-74"/>
    <x v="1"/>
    <s v="M"/>
    <s v="M00-M99"/>
    <n v="1"/>
    <x v="5"/>
  </r>
  <r>
    <x v="5"/>
    <s v="65-74"/>
    <x v="1"/>
    <s v="M"/>
    <s v="N00-N99"/>
    <n v="3"/>
    <x v="11"/>
  </r>
  <r>
    <x v="5"/>
    <s v="65-74"/>
    <x v="1"/>
    <s v="M"/>
    <s v="R00-R99"/>
    <n v="13"/>
    <x v="5"/>
  </r>
  <r>
    <x v="5"/>
    <s v="65-74"/>
    <x v="1"/>
    <s v="M"/>
    <s v="V01-Y98"/>
    <n v="11"/>
    <x v="6"/>
  </r>
  <r>
    <x v="5"/>
    <s v="75-84"/>
    <x v="1"/>
    <s v="F"/>
    <s v="A00-B99"/>
    <n v="14"/>
    <x v="0"/>
  </r>
  <r>
    <x v="5"/>
    <s v="75-84"/>
    <x v="1"/>
    <s v="F"/>
    <s v="C00-D48"/>
    <n v="109"/>
    <x v="1"/>
  </r>
  <r>
    <x v="5"/>
    <s v="75-84"/>
    <x v="1"/>
    <s v="F"/>
    <s v="D50-D89"/>
    <n v="3"/>
    <x v="5"/>
  </r>
  <r>
    <x v="5"/>
    <s v="75-84"/>
    <x v="1"/>
    <s v="F"/>
    <s v="E00-E90"/>
    <n v="16"/>
    <x v="2"/>
  </r>
  <r>
    <x v="5"/>
    <s v="75-84"/>
    <x v="1"/>
    <s v="F"/>
    <s v="F00-F99"/>
    <n v="11"/>
    <x v="10"/>
  </r>
  <r>
    <x v="5"/>
    <s v="75-84"/>
    <x v="1"/>
    <s v="F"/>
    <s v="G00-G99"/>
    <n v="39"/>
    <x v="3"/>
  </r>
  <r>
    <x v="5"/>
    <s v="75-84"/>
    <x v="1"/>
    <s v="F"/>
    <s v="I00-I99"/>
    <n v="141"/>
    <x v="8"/>
  </r>
  <r>
    <x v="5"/>
    <s v="75-84"/>
    <x v="1"/>
    <s v="F"/>
    <s v="J00-J99"/>
    <n v="37"/>
    <x v="4"/>
  </r>
  <r>
    <x v="5"/>
    <s v="75-84"/>
    <x v="1"/>
    <s v="F"/>
    <s v="K00-K93"/>
    <n v="23"/>
    <x v="9"/>
  </r>
  <r>
    <x v="5"/>
    <s v="75-84"/>
    <x v="1"/>
    <s v="F"/>
    <s v="L00-L99"/>
    <n v="3"/>
    <x v="5"/>
  </r>
  <r>
    <x v="5"/>
    <s v="75-84"/>
    <x v="1"/>
    <s v="F"/>
    <s v="M00-M99"/>
    <n v="4"/>
    <x v="5"/>
  </r>
  <r>
    <x v="5"/>
    <s v="75-84"/>
    <x v="1"/>
    <s v="F"/>
    <s v="N00-N99"/>
    <n v="13"/>
    <x v="11"/>
  </r>
  <r>
    <x v="5"/>
    <s v="75-84"/>
    <x v="1"/>
    <s v="F"/>
    <s v="R00-R99"/>
    <n v="20"/>
    <x v="5"/>
  </r>
  <r>
    <x v="5"/>
    <s v="75-84"/>
    <x v="1"/>
    <s v="F"/>
    <s v="V01-Y98"/>
    <n v="16"/>
    <x v="6"/>
  </r>
  <r>
    <x v="5"/>
    <s v="75-84"/>
    <x v="1"/>
    <s v="M"/>
    <s v="A00-B99"/>
    <n v="13"/>
    <x v="0"/>
  </r>
  <r>
    <x v="5"/>
    <s v="75-84"/>
    <x v="1"/>
    <s v="M"/>
    <s v="C00-D48"/>
    <n v="125"/>
    <x v="1"/>
  </r>
  <r>
    <x v="5"/>
    <s v="75-84"/>
    <x v="1"/>
    <s v="M"/>
    <s v="E00-E90"/>
    <n v="11"/>
    <x v="2"/>
  </r>
  <r>
    <x v="5"/>
    <s v="75-84"/>
    <x v="1"/>
    <s v="M"/>
    <s v="F00-F99"/>
    <n v="11"/>
    <x v="10"/>
  </r>
  <r>
    <x v="5"/>
    <s v="75-84"/>
    <x v="1"/>
    <s v="M"/>
    <s v="G00-G99"/>
    <n v="27"/>
    <x v="3"/>
  </r>
  <r>
    <x v="5"/>
    <s v="75-84"/>
    <x v="1"/>
    <s v="M"/>
    <s v="I00-I99"/>
    <n v="136"/>
    <x v="8"/>
  </r>
  <r>
    <x v="5"/>
    <s v="75-84"/>
    <x v="1"/>
    <s v="M"/>
    <s v="J00-J99"/>
    <n v="55"/>
    <x v="4"/>
  </r>
  <r>
    <x v="5"/>
    <s v="75-84"/>
    <x v="1"/>
    <s v="M"/>
    <s v="K00-K93"/>
    <n v="18"/>
    <x v="9"/>
  </r>
  <r>
    <x v="5"/>
    <s v="75-84"/>
    <x v="1"/>
    <s v="M"/>
    <s v="M00-M99"/>
    <n v="1"/>
    <x v="5"/>
  </r>
  <r>
    <x v="5"/>
    <s v="75-84"/>
    <x v="1"/>
    <s v="M"/>
    <s v="N00-N99"/>
    <n v="18"/>
    <x v="11"/>
  </r>
  <r>
    <x v="5"/>
    <s v="75-84"/>
    <x v="1"/>
    <s v="M"/>
    <s v="R00-R99"/>
    <n v="15"/>
    <x v="5"/>
  </r>
  <r>
    <x v="5"/>
    <s v="75-84"/>
    <x v="1"/>
    <s v="M"/>
    <s v="V01-Y98"/>
    <n v="22"/>
    <x v="6"/>
  </r>
  <r>
    <x v="5"/>
    <s v="85+"/>
    <x v="1"/>
    <s v="F"/>
    <s v="A00-B99"/>
    <n v="15"/>
    <x v="0"/>
  </r>
  <r>
    <x v="5"/>
    <s v="85+"/>
    <x v="1"/>
    <s v="F"/>
    <s v="C00-D48"/>
    <n v="104"/>
    <x v="1"/>
  </r>
  <r>
    <x v="5"/>
    <s v="85+"/>
    <x v="1"/>
    <s v="F"/>
    <s v="D50-D89"/>
    <n v="3"/>
    <x v="5"/>
  </r>
  <r>
    <x v="5"/>
    <s v="85+"/>
    <x v="1"/>
    <s v="F"/>
    <s v="E00-E90"/>
    <n v="33"/>
    <x v="2"/>
  </r>
  <r>
    <x v="5"/>
    <s v="85+"/>
    <x v="1"/>
    <s v="F"/>
    <s v="F00-F99"/>
    <n v="42"/>
    <x v="10"/>
  </r>
  <r>
    <x v="5"/>
    <s v="85+"/>
    <x v="1"/>
    <s v="F"/>
    <s v="G00-G99"/>
    <n v="52"/>
    <x v="3"/>
  </r>
  <r>
    <x v="5"/>
    <s v="85+"/>
    <x v="1"/>
    <s v="F"/>
    <s v="I00-I99"/>
    <n v="277"/>
    <x v="8"/>
  </r>
  <r>
    <x v="5"/>
    <s v="85+"/>
    <x v="1"/>
    <s v="F"/>
    <s v="J00-J99"/>
    <n v="69"/>
    <x v="4"/>
  </r>
  <r>
    <x v="5"/>
    <s v="85+"/>
    <x v="1"/>
    <s v="F"/>
    <s v="K00-K93"/>
    <n v="38"/>
    <x v="9"/>
  </r>
  <r>
    <x v="5"/>
    <s v="85+"/>
    <x v="1"/>
    <s v="F"/>
    <s v="L00-L99"/>
    <n v="6"/>
    <x v="5"/>
  </r>
  <r>
    <x v="5"/>
    <s v="85+"/>
    <x v="1"/>
    <s v="F"/>
    <s v="M00-M99"/>
    <n v="7"/>
    <x v="5"/>
  </r>
  <r>
    <x v="5"/>
    <s v="85+"/>
    <x v="1"/>
    <s v="F"/>
    <s v="N00-N99"/>
    <n v="24"/>
    <x v="11"/>
  </r>
  <r>
    <x v="5"/>
    <s v="85+"/>
    <x v="1"/>
    <s v="F"/>
    <s v="R00-R99"/>
    <n v="50"/>
    <x v="5"/>
  </r>
  <r>
    <x v="5"/>
    <s v="85+"/>
    <x v="1"/>
    <s v="F"/>
    <s v="V01-Y98"/>
    <n v="37"/>
    <x v="6"/>
  </r>
  <r>
    <x v="5"/>
    <s v="85+"/>
    <x v="1"/>
    <s v="M"/>
    <s v="A00-B99"/>
    <n v="11"/>
    <x v="0"/>
  </r>
  <r>
    <x v="5"/>
    <s v="85+"/>
    <x v="1"/>
    <s v="M"/>
    <s v="C00-D48"/>
    <n v="58"/>
    <x v="1"/>
  </r>
  <r>
    <x v="5"/>
    <s v="85+"/>
    <x v="1"/>
    <s v="M"/>
    <s v="E00-E90"/>
    <n v="10"/>
    <x v="2"/>
  </r>
  <r>
    <x v="5"/>
    <s v="85+"/>
    <x v="1"/>
    <s v="M"/>
    <s v="F00-F99"/>
    <n v="11"/>
    <x v="10"/>
  </r>
  <r>
    <x v="5"/>
    <s v="85+"/>
    <x v="1"/>
    <s v="M"/>
    <s v="G00-G99"/>
    <n v="16"/>
    <x v="3"/>
  </r>
  <r>
    <x v="5"/>
    <s v="85+"/>
    <x v="1"/>
    <s v="M"/>
    <s v="I00-I99"/>
    <n v="124"/>
    <x v="8"/>
  </r>
  <r>
    <x v="5"/>
    <s v="85+"/>
    <x v="1"/>
    <s v="M"/>
    <s v="J00-J99"/>
    <n v="52"/>
    <x v="4"/>
  </r>
  <r>
    <x v="5"/>
    <s v="85+"/>
    <x v="1"/>
    <s v="M"/>
    <s v="K00-K93"/>
    <n v="13"/>
    <x v="9"/>
  </r>
  <r>
    <x v="5"/>
    <s v="85+"/>
    <x v="1"/>
    <s v="M"/>
    <s v="L00-L99"/>
    <n v="2"/>
    <x v="5"/>
  </r>
  <r>
    <x v="5"/>
    <s v="85+"/>
    <x v="1"/>
    <s v="M"/>
    <s v="M00-M99"/>
    <n v="1"/>
    <x v="5"/>
  </r>
  <r>
    <x v="5"/>
    <s v="85+"/>
    <x v="1"/>
    <s v="M"/>
    <s v="N00-N99"/>
    <n v="9"/>
    <x v="11"/>
  </r>
  <r>
    <x v="5"/>
    <s v="85+"/>
    <x v="1"/>
    <s v="M"/>
    <s v="R00-R99"/>
    <n v="10"/>
    <x v="5"/>
  </r>
  <r>
    <x v="5"/>
    <s v="85+"/>
    <x v="1"/>
    <s v="M"/>
    <s v="V01-Y98"/>
    <n v="17"/>
    <x v="6"/>
  </r>
  <r>
    <x v="6"/>
    <s v="0-24"/>
    <x v="0"/>
    <s v="F"/>
    <s v="C00-D48"/>
    <n v="1"/>
    <x v="1"/>
  </r>
  <r>
    <x v="6"/>
    <s v="0-24"/>
    <x v="0"/>
    <s v="F"/>
    <s v="E00-E90"/>
    <n v="2"/>
    <x v="2"/>
  </r>
  <r>
    <x v="6"/>
    <s v="0-24"/>
    <x v="0"/>
    <s v="F"/>
    <s v="G00-G99"/>
    <n v="2"/>
    <x v="3"/>
  </r>
  <r>
    <x v="6"/>
    <s v="0-24"/>
    <x v="0"/>
    <s v="F"/>
    <s v="I00-I99"/>
    <n v="2"/>
    <x v="8"/>
  </r>
  <r>
    <x v="6"/>
    <s v="0-24"/>
    <x v="0"/>
    <s v="F"/>
    <s v="P00-P96"/>
    <n v="3"/>
    <x v="5"/>
  </r>
  <r>
    <x v="6"/>
    <s v="0-24"/>
    <x v="0"/>
    <s v="F"/>
    <s v="Q00-Q99"/>
    <n v="1"/>
    <x v="5"/>
  </r>
  <r>
    <x v="6"/>
    <s v="0-24"/>
    <x v="0"/>
    <s v="F"/>
    <s v="R00-R99"/>
    <n v="1"/>
    <x v="5"/>
  </r>
  <r>
    <x v="6"/>
    <s v="0-24"/>
    <x v="0"/>
    <s v="F"/>
    <s v="V01-Y98"/>
    <n v="3"/>
    <x v="6"/>
  </r>
  <r>
    <x v="6"/>
    <s v="0-24"/>
    <x v="0"/>
    <s v="M"/>
    <s v="A00-B99"/>
    <n v="1"/>
    <x v="0"/>
  </r>
  <r>
    <x v="6"/>
    <s v="0-24"/>
    <x v="0"/>
    <s v="M"/>
    <s v="C00-D48"/>
    <n v="1"/>
    <x v="1"/>
  </r>
  <r>
    <x v="6"/>
    <s v="0-24"/>
    <x v="0"/>
    <s v="M"/>
    <s v="F00-F99"/>
    <n v="1"/>
    <x v="10"/>
  </r>
  <r>
    <x v="6"/>
    <s v="0-24"/>
    <x v="0"/>
    <s v="M"/>
    <s v="G00-G99"/>
    <n v="1"/>
    <x v="3"/>
  </r>
  <r>
    <x v="6"/>
    <s v="0-24"/>
    <x v="0"/>
    <s v="M"/>
    <s v="I00-I99"/>
    <n v="1"/>
    <x v="8"/>
  </r>
  <r>
    <x v="6"/>
    <s v="0-24"/>
    <x v="0"/>
    <s v="M"/>
    <s v="K00-K93"/>
    <n v="2"/>
    <x v="9"/>
  </r>
  <r>
    <x v="6"/>
    <s v="0-24"/>
    <x v="0"/>
    <s v="M"/>
    <s v="N00-N99"/>
    <n v="1"/>
    <x v="11"/>
  </r>
  <r>
    <x v="6"/>
    <s v="0-24"/>
    <x v="0"/>
    <s v="M"/>
    <s v="P00-P96"/>
    <n v="4"/>
    <x v="5"/>
  </r>
  <r>
    <x v="6"/>
    <s v="0-24"/>
    <x v="0"/>
    <s v="M"/>
    <s v="Q00-Q99"/>
    <n v="1"/>
    <x v="5"/>
  </r>
  <r>
    <x v="6"/>
    <s v="0-24"/>
    <x v="0"/>
    <s v="M"/>
    <s v="R00-R99"/>
    <n v="3"/>
    <x v="5"/>
  </r>
  <r>
    <x v="6"/>
    <s v="0-24"/>
    <x v="0"/>
    <s v="M"/>
    <s v="V01-Y98"/>
    <n v="10"/>
    <x v="6"/>
  </r>
  <r>
    <x v="6"/>
    <s v="25-44"/>
    <x v="0"/>
    <s v="F"/>
    <s v="C00-D48"/>
    <n v="6"/>
    <x v="1"/>
  </r>
  <r>
    <x v="6"/>
    <s v="25-44"/>
    <x v="0"/>
    <s v="F"/>
    <s v="F00-F99"/>
    <n v="2"/>
    <x v="10"/>
  </r>
  <r>
    <x v="6"/>
    <s v="25-44"/>
    <x v="0"/>
    <s v="F"/>
    <s v="G00-G99"/>
    <n v="2"/>
    <x v="3"/>
  </r>
  <r>
    <x v="6"/>
    <s v="25-44"/>
    <x v="0"/>
    <s v="F"/>
    <s v="I00-I99"/>
    <n v="4"/>
    <x v="8"/>
  </r>
  <r>
    <x v="6"/>
    <s v="25-44"/>
    <x v="0"/>
    <s v="F"/>
    <s v="J00-J99"/>
    <n v="2"/>
    <x v="4"/>
  </r>
  <r>
    <x v="6"/>
    <s v="25-44"/>
    <x v="0"/>
    <s v="F"/>
    <s v="K00-K93"/>
    <n v="4"/>
    <x v="9"/>
  </r>
  <r>
    <x v="6"/>
    <s v="25-44"/>
    <x v="0"/>
    <s v="F"/>
    <s v="R00-R99"/>
    <n v="3"/>
    <x v="5"/>
  </r>
  <r>
    <x v="6"/>
    <s v="25-44"/>
    <x v="0"/>
    <s v="F"/>
    <s v="V01-Y98"/>
    <n v="6"/>
    <x v="6"/>
  </r>
  <r>
    <x v="6"/>
    <s v="25-44"/>
    <x v="0"/>
    <s v="M"/>
    <s v="A00-B99"/>
    <n v="1"/>
    <x v="0"/>
  </r>
  <r>
    <x v="6"/>
    <s v="25-44"/>
    <x v="0"/>
    <s v="M"/>
    <s v="C00-D48"/>
    <n v="8"/>
    <x v="1"/>
  </r>
  <r>
    <x v="6"/>
    <s v="25-44"/>
    <x v="0"/>
    <s v="M"/>
    <s v="E00-E90"/>
    <n v="2"/>
    <x v="2"/>
  </r>
  <r>
    <x v="6"/>
    <s v="25-44"/>
    <x v="0"/>
    <s v="M"/>
    <s v="F00-F99"/>
    <n v="3"/>
    <x v="10"/>
  </r>
  <r>
    <x v="6"/>
    <s v="25-44"/>
    <x v="0"/>
    <s v="M"/>
    <s v="G00-G99"/>
    <n v="3"/>
    <x v="3"/>
  </r>
  <r>
    <x v="6"/>
    <s v="25-44"/>
    <x v="0"/>
    <s v="M"/>
    <s v="I00-I99"/>
    <n v="3"/>
    <x v="8"/>
  </r>
  <r>
    <x v="6"/>
    <s v="25-44"/>
    <x v="0"/>
    <s v="M"/>
    <s v="J00-J99"/>
    <n v="5"/>
    <x v="4"/>
  </r>
  <r>
    <x v="6"/>
    <s v="25-44"/>
    <x v="0"/>
    <s v="M"/>
    <s v="K00-K93"/>
    <n v="6"/>
    <x v="9"/>
  </r>
  <r>
    <x v="6"/>
    <s v="25-44"/>
    <x v="0"/>
    <s v="M"/>
    <s v="R00-R99"/>
    <n v="6"/>
    <x v="5"/>
  </r>
  <r>
    <x v="6"/>
    <s v="25-44"/>
    <x v="0"/>
    <s v="M"/>
    <s v="V01-Y98"/>
    <n v="21"/>
    <x v="6"/>
  </r>
  <r>
    <x v="6"/>
    <s v="45-64"/>
    <x v="0"/>
    <s v="F"/>
    <s v="A00-B99"/>
    <n v="2"/>
    <x v="0"/>
  </r>
  <r>
    <x v="6"/>
    <s v="45-64"/>
    <x v="0"/>
    <s v="F"/>
    <s v="C00-D48"/>
    <n v="78"/>
    <x v="1"/>
  </r>
  <r>
    <x v="6"/>
    <s v="45-64"/>
    <x v="0"/>
    <s v="F"/>
    <s v="D50-D89"/>
    <n v="1"/>
    <x v="5"/>
  </r>
  <r>
    <x v="6"/>
    <s v="45-64"/>
    <x v="0"/>
    <s v="F"/>
    <s v="E00-E90"/>
    <n v="1"/>
    <x v="2"/>
  </r>
  <r>
    <x v="6"/>
    <s v="45-64"/>
    <x v="0"/>
    <s v="F"/>
    <s v="F00-F99"/>
    <n v="4"/>
    <x v="10"/>
  </r>
  <r>
    <x v="6"/>
    <s v="45-64"/>
    <x v="0"/>
    <s v="F"/>
    <s v="G00-G99"/>
    <n v="7"/>
    <x v="3"/>
  </r>
  <r>
    <x v="6"/>
    <s v="45-64"/>
    <x v="0"/>
    <s v="F"/>
    <s v="I00-I99"/>
    <n v="21"/>
    <x v="8"/>
  </r>
  <r>
    <x v="6"/>
    <s v="45-64"/>
    <x v="0"/>
    <s v="F"/>
    <s v="J00-J99"/>
    <n v="9"/>
    <x v="4"/>
  </r>
  <r>
    <x v="6"/>
    <s v="45-64"/>
    <x v="0"/>
    <s v="F"/>
    <s v="K00-K93"/>
    <n v="8"/>
    <x v="9"/>
  </r>
  <r>
    <x v="6"/>
    <s v="45-64"/>
    <x v="0"/>
    <s v="F"/>
    <s v="M00-M99"/>
    <n v="1"/>
    <x v="5"/>
  </r>
  <r>
    <x v="6"/>
    <s v="45-64"/>
    <x v="0"/>
    <s v="F"/>
    <s v="N00-N99"/>
    <n v="2"/>
    <x v="11"/>
  </r>
  <r>
    <x v="6"/>
    <s v="45-64"/>
    <x v="0"/>
    <s v="F"/>
    <s v="Q00-Q99"/>
    <n v="1"/>
    <x v="5"/>
  </r>
  <r>
    <x v="6"/>
    <s v="45-64"/>
    <x v="0"/>
    <s v="F"/>
    <s v="R00-R99"/>
    <n v="11"/>
    <x v="5"/>
  </r>
  <r>
    <x v="6"/>
    <s v="45-64"/>
    <x v="0"/>
    <s v="F"/>
    <s v="V01-Y98"/>
    <n v="21"/>
    <x v="6"/>
  </r>
  <r>
    <x v="6"/>
    <s v="45-64"/>
    <x v="0"/>
    <s v="M"/>
    <s v="A00-B99"/>
    <n v="10"/>
    <x v="0"/>
  </r>
  <r>
    <x v="6"/>
    <s v="45-64"/>
    <x v="0"/>
    <s v="M"/>
    <s v="C00-D48"/>
    <n v="103"/>
    <x v="1"/>
  </r>
  <r>
    <x v="6"/>
    <s v="45-64"/>
    <x v="0"/>
    <s v="M"/>
    <s v="E00-E90"/>
    <n v="8"/>
    <x v="2"/>
  </r>
  <r>
    <x v="6"/>
    <s v="45-64"/>
    <x v="0"/>
    <s v="M"/>
    <s v="F00-F99"/>
    <n v="12"/>
    <x v="10"/>
  </r>
  <r>
    <x v="6"/>
    <s v="45-64"/>
    <x v="0"/>
    <s v="M"/>
    <s v="G00-G99"/>
    <n v="5"/>
    <x v="3"/>
  </r>
  <r>
    <x v="6"/>
    <s v="45-64"/>
    <x v="0"/>
    <s v="M"/>
    <s v="I00-I99"/>
    <n v="65"/>
    <x v="8"/>
  </r>
  <r>
    <x v="6"/>
    <s v="45-64"/>
    <x v="0"/>
    <s v="M"/>
    <s v="J00-J99"/>
    <n v="16"/>
    <x v="4"/>
  </r>
  <r>
    <x v="6"/>
    <s v="45-64"/>
    <x v="0"/>
    <s v="M"/>
    <s v="K00-K93"/>
    <n v="28"/>
    <x v="9"/>
  </r>
  <r>
    <x v="6"/>
    <s v="45-64"/>
    <x v="0"/>
    <s v="M"/>
    <s v="M00-M99"/>
    <n v="2"/>
    <x v="5"/>
  </r>
  <r>
    <x v="6"/>
    <s v="45-64"/>
    <x v="0"/>
    <s v="M"/>
    <s v="N00-N99"/>
    <n v="3"/>
    <x v="11"/>
  </r>
  <r>
    <x v="6"/>
    <s v="45-64"/>
    <x v="0"/>
    <s v="M"/>
    <s v="Q00-Q99"/>
    <n v="1"/>
    <x v="5"/>
  </r>
  <r>
    <x v="6"/>
    <s v="45-64"/>
    <x v="0"/>
    <s v="M"/>
    <s v="R00-R99"/>
    <n v="15"/>
    <x v="5"/>
  </r>
  <r>
    <x v="6"/>
    <s v="45-64"/>
    <x v="0"/>
    <s v="M"/>
    <s v="V01-Y98"/>
    <n v="44"/>
    <x v="6"/>
  </r>
  <r>
    <x v="6"/>
    <s v="65-74"/>
    <x v="1"/>
    <s v="F"/>
    <s v="A00-B99"/>
    <n v="8"/>
    <x v="0"/>
  </r>
  <r>
    <x v="6"/>
    <s v="65-74"/>
    <x v="1"/>
    <s v="F"/>
    <s v="C00-D48"/>
    <n v="80"/>
    <x v="1"/>
  </r>
  <r>
    <x v="6"/>
    <s v="65-74"/>
    <x v="1"/>
    <s v="F"/>
    <s v="E00-E90"/>
    <n v="1"/>
    <x v="2"/>
  </r>
  <r>
    <x v="6"/>
    <s v="65-74"/>
    <x v="1"/>
    <s v="F"/>
    <s v="F00-F99"/>
    <n v="5"/>
    <x v="10"/>
  </r>
  <r>
    <x v="6"/>
    <s v="65-74"/>
    <x v="1"/>
    <s v="F"/>
    <s v="G00-G99"/>
    <n v="9"/>
    <x v="3"/>
  </r>
  <r>
    <x v="6"/>
    <s v="65-74"/>
    <x v="1"/>
    <s v="F"/>
    <s v="I00-I99"/>
    <n v="46"/>
    <x v="8"/>
  </r>
  <r>
    <x v="6"/>
    <s v="65-74"/>
    <x v="1"/>
    <s v="F"/>
    <s v="J00-J99"/>
    <n v="22"/>
    <x v="4"/>
  </r>
  <r>
    <x v="6"/>
    <s v="65-74"/>
    <x v="1"/>
    <s v="F"/>
    <s v="K00-K93"/>
    <n v="7"/>
    <x v="9"/>
  </r>
  <r>
    <x v="6"/>
    <s v="65-74"/>
    <x v="1"/>
    <s v="F"/>
    <s v="M00-M99"/>
    <n v="3"/>
    <x v="5"/>
  </r>
  <r>
    <x v="6"/>
    <s v="65-74"/>
    <x v="1"/>
    <s v="F"/>
    <s v="N00-N99"/>
    <n v="1"/>
    <x v="11"/>
  </r>
  <r>
    <x v="6"/>
    <s v="65-74"/>
    <x v="1"/>
    <s v="F"/>
    <s v="R00-R99"/>
    <n v="16"/>
    <x v="5"/>
  </r>
  <r>
    <x v="6"/>
    <s v="65-74"/>
    <x v="1"/>
    <s v="F"/>
    <s v="V01-Y98"/>
    <n v="7"/>
    <x v="6"/>
  </r>
  <r>
    <x v="6"/>
    <s v="65-74"/>
    <x v="1"/>
    <s v="M"/>
    <s v="A00-B99"/>
    <n v="4"/>
    <x v="0"/>
  </r>
  <r>
    <x v="6"/>
    <s v="65-74"/>
    <x v="1"/>
    <s v="M"/>
    <s v="C00-D48"/>
    <n v="120"/>
    <x v="1"/>
  </r>
  <r>
    <x v="6"/>
    <s v="65-74"/>
    <x v="1"/>
    <s v="M"/>
    <s v="D50-D89"/>
    <n v="2"/>
    <x v="5"/>
  </r>
  <r>
    <x v="6"/>
    <s v="65-74"/>
    <x v="1"/>
    <s v="M"/>
    <s v="E00-E90"/>
    <n v="2"/>
    <x v="2"/>
  </r>
  <r>
    <x v="6"/>
    <s v="65-74"/>
    <x v="1"/>
    <s v="M"/>
    <s v="F00-F99"/>
    <n v="3"/>
    <x v="10"/>
  </r>
  <r>
    <x v="6"/>
    <s v="65-74"/>
    <x v="1"/>
    <s v="M"/>
    <s v="G00-G99"/>
    <n v="5"/>
    <x v="3"/>
  </r>
  <r>
    <x v="6"/>
    <s v="65-74"/>
    <x v="1"/>
    <s v="M"/>
    <s v="I00-I99"/>
    <n v="68"/>
    <x v="8"/>
  </r>
  <r>
    <x v="6"/>
    <s v="65-74"/>
    <x v="1"/>
    <s v="M"/>
    <s v="J00-J99"/>
    <n v="25"/>
    <x v="4"/>
  </r>
  <r>
    <x v="6"/>
    <s v="65-74"/>
    <x v="1"/>
    <s v="M"/>
    <s v="K00-K93"/>
    <n v="15"/>
    <x v="9"/>
  </r>
  <r>
    <x v="6"/>
    <s v="65-74"/>
    <x v="1"/>
    <s v="M"/>
    <s v="M00-M99"/>
    <n v="1"/>
    <x v="5"/>
  </r>
  <r>
    <x v="6"/>
    <s v="65-74"/>
    <x v="1"/>
    <s v="M"/>
    <s v="N00-N99"/>
    <n v="7"/>
    <x v="11"/>
  </r>
  <r>
    <x v="6"/>
    <s v="65-74"/>
    <x v="1"/>
    <s v="M"/>
    <s v="R00-R99"/>
    <n v="18"/>
    <x v="5"/>
  </r>
  <r>
    <x v="6"/>
    <s v="65-74"/>
    <x v="1"/>
    <s v="M"/>
    <s v="V01-Y98"/>
    <n v="15"/>
    <x v="6"/>
  </r>
  <r>
    <x v="6"/>
    <s v="75-84"/>
    <x v="1"/>
    <s v="F"/>
    <s v="A00-B99"/>
    <n v="11"/>
    <x v="0"/>
  </r>
  <r>
    <x v="6"/>
    <s v="75-84"/>
    <x v="1"/>
    <s v="F"/>
    <s v="C00-D48"/>
    <n v="109"/>
    <x v="1"/>
  </r>
  <r>
    <x v="6"/>
    <s v="75-84"/>
    <x v="1"/>
    <s v="F"/>
    <s v="E00-E90"/>
    <n v="13"/>
    <x v="2"/>
  </r>
  <r>
    <x v="6"/>
    <s v="75-84"/>
    <x v="1"/>
    <s v="F"/>
    <s v="F00-F99"/>
    <n v="20"/>
    <x v="10"/>
  </r>
  <r>
    <x v="6"/>
    <s v="75-84"/>
    <x v="1"/>
    <s v="F"/>
    <s v="G00-G99"/>
    <n v="31"/>
    <x v="3"/>
  </r>
  <r>
    <x v="6"/>
    <s v="75-84"/>
    <x v="1"/>
    <s v="F"/>
    <s v="I00-I99"/>
    <n v="114"/>
    <x v="8"/>
  </r>
  <r>
    <x v="6"/>
    <s v="75-84"/>
    <x v="1"/>
    <s v="F"/>
    <s v="J00-J99"/>
    <n v="37"/>
    <x v="4"/>
  </r>
  <r>
    <x v="6"/>
    <s v="75-84"/>
    <x v="1"/>
    <s v="F"/>
    <s v="K00-K93"/>
    <n v="11"/>
    <x v="9"/>
  </r>
  <r>
    <x v="6"/>
    <s v="75-84"/>
    <x v="1"/>
    <s v="F"/>
    <s v="L00-L99"/>
    <n v="4"/>
    <x v="5"/>
  </r>
  <r>
    <x v="6"/>
    <s v="75-84"/>
    <x v="1"/>
    <s v="F"/>
    <s v="M00-M99"/>
    <n v="4"/>
    <x v="5"/>
  </r>
  <r>
    <x v="6"/>
    <s v="75-84"/>
    <x v="1"/>
    <s v="F"/>
    <s v="N00-N99"/>
    <n v="9"/>
    <x v="11"/>
  </r>
  <r>
    <x v="6"/>
    <s v="75-84"/>
    <x v="1"/>
    <s v="F"/>
    <s v="R00-R99"/>
    <n v="24"/>
    <x v="5"/>
  </r>
  <r>
    <x v="6"/>
    <s v="75-84"/>
    <x v="1"/>
    <s v="F"/>
    <s v="V01-Y98"/>
    <n v="22"/>
    <x v="6"/>
  </r>
  <r>
    <x v="6"/>
    <s v="75-84"/>
    <x v="1"/>
    <s v="M"/>
    <s v="A00-B99"/>
    <n v="11"/>
    <x v="0"/>
  </r>
  <r>
    <x v="6"/>
    <s v="75-84"/>
    <x v="1"/>
    <s v="M"/>
    <s v="C00-D48"/>
    <n v="114"/>
    <x v="1"/>
  </r>
  <r>
    <x v="6"/>
    <s v="75-84"/>
    <x v="1"/>
    <s v="M"/>
    <s v="D50-D89"/>
    <n v="3"/>
    <x v="5"/>
  </r>
  <r>
    <x v="6"/>
    <s v="75-84"/>
    <x v="1"/>
    <s v="M"/>
    <s v="E00-E90"/>
    <n v="6"/>
    <x v="2"/>
  </r>
  <r>
    <x v="6"/>
    <s v="75-84"/>
    <x v="1"/>
    <s v="M"/>
    <s v="F00-F99"/>
    <n v="13"/>
    <x v="10"/>
  </r>
  <r>
    <x v="6"/>
    <s v="75-84"/>
    <x v="1"/>
    <s v="M"/>
    <s v="G00-G99"/>
    <n v="26"/>
    <x v="3"/>
  </r>
  <r>
    <x v="6"/>
    <s v="75-84"/>
    <x v="1"/>
    <s v="M"/>
    <s v="I00-I99"/>
    <n v="104"/>
    <x v="8"/>
  </r>
  <r>
    <x v="6"/>
    <s v="75-84"/>
    <x v="1"/>
    <s v="M"/>
    <s v="J00-J99"/>
    <n v="52"/>
    <x v="4"/>
  </r>
  <r>
    <x v="6"/>
    <s v="75-84"/>
    <x v="1"/>
    <s v="M"/>
    <s v="K00-K93"/>
    <n v="23"/>
    <x v="9"/>
  </r>
  <r>
    <x v="6"/>
    <s v="75-84"/>
    <x v="1"/>
    <s v="M"/>
    <s v="L00-L99"/>
    <n v="3"/>
    <x v="5"/>
  </r>
  <r>
    <x v="6"/>
    <s v="75-84"/>
    <x v="1"/>
    <s v="M"/>
    <s v="M00-M99"/>
    <n v="2"/>
    <x v="5"/>
  </r>
  <r>
    <x v="6"/>
    <s v="75-84"/>
    <x v="1"/>
    <s v="M"/>
    <s v="N00-N99"/>
    <n v="13"/>
    <x v="11"/>
  </r>
  <r>
    <x v="6"/>
    <s v="75-84"/>
    <x v="1"/>
    <s v="M"/>
    <s v="R00-R99"/>
    <n v="19"/>
    <x v="5"/>
  </r>
  <r>
    <x v="6"/>
    <s v="75-84"/>
    <x v="1"/>
    <s v="M"/>
    <s v="V01-Y98"/>
    <n v="12"/>
    <x v="6"/>
  </r>
  <r>
    <x v="6"/>
    <s v="85+"/>
    <x v="1"/>
    <s v="F"/>
    <s v="A00-B99"/>
    <n v="17"/>
    <x v="0"/>
  </r>
  <r>
    <x v="6"/>
    <s v="85+"/>
    <x v="1"/>
    <s v="F"/>
    <s v="C00-D48"/>
    <n v="79"/>
    <x v="1"/>
  </r>
  <r>
    <x v="6"/>
    <s v="85+"/>
    <x v="1"/>
    <s v="F"/>
    <s v="D50-D89"/>
    <n v="6"/>
    <x v="5"/>
  </r>
  <r>
    <x v="6"/>
    <s v="85+"/>
    <x v="1"/>
    <s v="F"/>
    <s v="E00-E90"/>
    <n v="31"/>
    <x v="2"/>
  </r>
  <r>
    <x v="6"/>
    <s v="85+"/>
    <x v="1"/>
    <s v="F"/>
    <s v="F00-F99"/>
    <n v="32"/>
    <x v="10"/>
  </r>
  <r>
    <x v="6"/>
    <s v="85+"/>
    <x v="1"/>
    <s v="F"/>
    <s v="G00-G99"/>
    <n v="67"/>
    <x v="3"/>
  </r>
  <r>
    <x v="6"/>
    <s v="85+"/>
    <x v="1"/>
    <s v="F"/>
    <s v="I00-I99"/>
    <n v="248"/>
    <x v="8"/>
  </r>
  <r>
    <x v="6"/>
    <s v="85+"/>
    <x v="1"/>
    <s v="F"/>
    <s v="J00-J99"/>
    <n v="59"/>
    <x v="4"/>
  </r>
  <r>
    <x v="6"/>
    <s v="85+"/>
    <x v="1"/>
    <s v="F"/>
    <s v="K00-K93"/>
    <n v="29"/>
    <x v="9"/>
  </r>
  <r>
    <x v="6"/>
    <s v="85+"/>
    <x v="1"/>
    <s v="F"/>
    <s v="L00-L99"/>
    <n v="5"/>
    <x v="5"/>
  </r>
  <r>
    <x v="6"/>
    <s v="85+"/>
    <x v="1"/>
    <s v="F"/>
    <s v="M00-M99"/>
    <n v="4"/>
    <x v="5"/>
  </r>
  <r>
    <x v="6"/>
    <s v="85+"/>
    <x v="1"/>
    <s v="F"/>
    <s v="N00-N99"/>
    <n v="39"/>
    <x v="11"/>
  </r>
  <r>
    <x v="6"/>
    <s v="85+"/>
    <x v="1"/>
    <s v="F"/>
    <s v="R00-R99"/>
    <n v="62"/>
    <x v="5"/>
  </r>
  <r>
    <x v="6"/>
    <s v="85+"/>
    <x v="1"/>
    <s v="F"/>
    <s v="V01-Y98"/>
    <n v="26"/>
    <x v="6"/>
  </r>
  <r>
    <x v="6"/>
    <s v="85+"/>
    <x v="1"/>
    <s v="M"/>
    <s v="A00-B99"/>
    <n v="8"/>
    <x v="0"/>
  </r>
  <r>
    <x v="6"/>
    <s v="85+"/>
    <x v="1"/>
    <s v="M"/>
    <s v="C00-D48"/>
    <n v="77"/>
    <x v="1"/>
  </r>
  <r>
    <x v="6"/>
    <s v="85+"/>
    <x v="1"/>
    <s v="M"/>
    <s v="D50-D89"/>
    <n v="4"/>
    <x v="5"/>
  </r>
  <r>
    <x v="6"/>
    <s v="85+"/>
    <x v="1"/>
    <s v="M"/>
    <s v="E00-E90"/>
    <n v="10"/>
    <x v="2"/>
  </r>
  <r>
    <x v="6"/>
    <s v="85+"/>
    <x v="1"/>
    <s v="M"/>
    <s v="F00-F99"/>
    <n v="16"/>
    <x v="10"/>
  </r>
  <r>
    <x v="6"/>
    <s v="85+"/>
    <x v="1"/>
    <s v="M"/>
    <s v="G00-G99"/>
    <n v="15"/>
    <x v="3"/>
  </r>
  <r>
    <x v="6"/>
    <s v="85+"/>
    <x v="1"/>
    <s v="M"/>
    <s v="I00-I99"/>
    <n v="130"/>
    <x v="8"/>
  </r>
  <r>
    <x v="6"/>
    <s v="85+"/>
    <x v="1"/>
    <s v="M"/>
    <s v="J00-J99"/>
    <n v="49"/>
    <x v="4"/>
  </r>
  <r>
    <x v="6"/>
    <s v="85+"/>
    <x v="1"/>
    <s v="M"/>
    <s v="K00-K93"/>
    <n v="16"/>
    <x v="9"/>
  </r>
  <r>
    <x v="6"/>
    <s v="85+"/>
    <x v="1"/>
    <s v="M"/>
    <s v="M00-M99"/>
    <n v="4"/>
    <x v="5"/>
  </r>
  <r>
    <x v="6"/>
    <s v="85+"/>
    <x v="1"/>
    <s v="M"/>
    <s v="N00-N99"/>
    <n v="17"/>
    <x v="11"/>
  </r>
  <r>
    <x v="6"/>
    <s v="85+"/>
    <x v="1"/>
    <s v="M"/>
    <s v="R00-R99"/>
    <n v="13"/>
    <x v="5"/>
  </r>
  <r>
    <x v="6"/>
    <s v="85+"/>
    <x v="1"/>
    <s v="M"/>
    <s v="V01-Y98"/>
    <n v="16"/>
    <x v="6"/>
  </r>
  <r>
    <x v="7"/>
    <s v="0-24"/>
    <x v="0"/>
    <s v="F"/>
    <s v="E00-E90"/>
    <n v="1"/>
    <x v="2"/>
  </r>
  <r>
    <x v="7"/>
    <s v="0-24"/>
    <x v="0"/>
    <s v="F"/>
    <s v="G00-G99"/>
    <n v="2"/>
    <x v="3"/>
  </r>
  <r>
    <x v="7"/>
    <s v="0-24"/>
    <x v="0"/>
    <s v="F"/>
    <s v="P00-P96"/>
    <n v="1"/>
    <x v="5"/>
  </r>
  <r>
    <x v="7"/>
    <s v="0-24"/>
    <x v="0"/>
    <s v="F"/>
    <s v="Q00-Q99"/>
    <n v="1"/>
    <x v="5"/>
  </r>
  <r>
    <x v="7"/>
    <s v="0-24"/>
    <x v="0"/>
    <s v="F"/>
    <s v="V01-Y98"/>
    <n v="1"/>
    <x v="6"/>
  </r>
  <r>
    <x v="7"/>
    <s v="0-24"/>
    <x v="0"/>
    <s v="M"/>
    <s v="G00-G99"/>
    <n v="1"/>
    <x v="3"/>
  </r>
  <r>
    <x v="7"/>
    <s v="0-24"/>
    <x v="0"/>
    <s v="M"/>
    <s v="P00-P96"/>
    <n v="4"/>
    <x v="5"/>
  </r>
  <r>
    <x v="7"/>
    <s v="0-24"/>
    <x v="0"/>
    <s v="M"/>
    <s v="Q00-Q99"/>
    <n v="3"/>
    <x v="5"/>
  </r>
  <r>
    <x v="7"/>
    <s v="0-24"/>
    <x v="0"/>
    <s v="M"/>
    <s v="R00-R99"/>
    <n v="2"/>
    <x v="5"/>
  </r>
  <r>
    <x v="7"/>
    <s v="0-24"/>
    <x v="0"/>
    <s v="M"/>
    <s v="V01-Y98"/>
    <n v="6"/>
    <x v="6"/>
  </r>
  <r>
    <x v="7"/>
    <s v="25-44"/>
    <x v="0"/>
    <s v="F"/>
    <s v="C00-D48"/>
    <n v="11"/>
    <x v="1"/>
  </r>
  <r>
    <x v="7"/>
    <s v="25-44"/>
    <x v="0"/>
    <s v="F"/>
    <s v="G00-G99"/>
    <n v="1"/>
    <x v="3"/>
  </r>
  <r>
    <x v="7"/>
    <s v="25-44"/>
    <x v="0"/>
    <s v="F"/>
    <s v="K00-K93"/>
    <n v="1"/>
    <x v="9"/>
  </r>
  <r>
    <x v="7"/>
    <s v="25-44"/>
    <x v="0"/>
    <s v="F"/>
    <s v="N00-N99"/>
    <n v="1"/>
    <x v="11"/>
  </r>
  <r>
    <x v="7"/>
    <s v="25-44"/>
    <x v="0"/>
    <s v="F"/>
    <s v="V01-Y98"/>
    <n v="3"/>
    <x v="6"/>
  </r>
  <r>
    <x v="7"/>
    <s v="25-44"/>
    <x v="0"/>
    <s v="M"/>
    <s v="A00-B99"/>
    <n v="4"/>
    <x v="0"/>
  </r>
  <r>
    <x v="7"/>
    <s v="25-44"/>
    <x v="0"/>
    <s v="M"/>
    <s v="C00-D48"/>
    <n v="4"/>
    <x v="1"/>
  </r>
  <r>
    <x v="7"/>
    <s v="25-44"/>
    <x v="0"/>
    <s v="M"/>
    <s v="E00-E90"/>
    <n v="1"/>
    <x v="2"/>
  </r>
  <r>
    <x v="7"/>
    <s v="25-44"/>
    <x v="0"/>
    <s v="M"/>
    <s v="F00-F99"/>
    <n v="3"/>
    <x v="10"/>
  </r>
  <r>
    <x v="7"/>
    <s v="25-44"/>
    <x v="0"/>
    <s v="M"/>
    <s v="I00-I99"/>
    <n v="3"/>
    <x v="8"/>
  </r>
  <r>
    <x v="7"/>
    <s v="25-44"/>
    <x v="0"/>
    <s v="M"/>
    <s v="K00-K93"/>
    <n v="1"/>
    <x v="9"/>
  </r>
  <r>
    <x v="7"/>
    <s v="25-44"/>
    <x v="0"/>
    <s v="M"/>
    <s v="M00-M99"/>
    <n v="1"/>
    <x v="5"/>
  </r>
  <r>
    <x v="7"/>
    <s v="25-44"/>
    <x v="0"/>
    <s v="M"/>
    <s v="Q00-Q99"/>
    <n v="1"/>
    <x v="5"/>
  </r>
  <r>
    <x v="7"/>
    <s v="25-44"/>
    <x v="0"/>
    <s v="M"/>
    <s v="R00-R99"/>
    <n v="4"/>
    <x v="5"/>
  </r>
  <r>
    <x v="7"/>
    <s v="25-44"/>
    <x v="0"/>
    <s v="M"/>
    <s v="V01-Y98"/>
    <n v="27"/>
    <x v="6"/>
  </r>
  <r>
    <x v="7"/>
    <s v="45-64"/>
    <x v="0"/>
    <s v="F"/>
    <s v="A00-B99"/>
    <n v="4"/>
    <x v="0"/>
  </r>
  <r>
    <x v="7"/>
    <s v="45-64"/>
    <x v="0"/>
    <s v="F"/>
    <s v="C00-D48"/>
    <n v="68"/>
    <x v="1"/>
  </r>
  <r>
    <x v="7"/>
    <s v="45-64"/>
    <x v="0"/>
    <s v="F"/>
    <s v="E00-E90"/>
    <n v="2"/>
    <x v="2"/>
  </r>
  <r>
    <x v="7"/>
    <s v="45-64"/>
    <x v="0"/>
    <s v="F"/>
    <s v="F00-F99"/>
    <n v="1"/>
    <x v="10"/>
  </r>
  <r>
    <x v="7"/>
    <s v="45-64"/>
    <x v="0"/>
    <s v="F"/>
    <s v="G00-G99"/>
    <n v="7"/>
    <x v="3"/>
  </r>
  <r>
    <x v="7"/>
    <s v="45-64"/>
    <x v="0"/>
    <s v="F"/>
    <s v="I00-I99"/>
    <n v="32"/>
    <x v="8"/>
  </r>
  <r>
    <x v="7"/>
    <s v="45-64"/>
    <x v="0"/>
    <s v="F"/>
    <s v="J00-J99"/>
    <n v="10"/>
    <x v="4"/>
  </r>
  <r>
    <x v="7"/>
    <s v="45-64"/>
    <x v="0"/>
    <s v="F"/>
    <s v="K00-K93"/>
    <n v="15"/>
    <x v="9"/>
  </r>
  <r>
    <x v="7"/>
    <s v="45-64"/>
    <x v="0"/>
    <s v="F"/>
    <s v="M00-M99"/>
    <n v="1"/>
    <x v="5"/>
  </r>
  <r>
    <x v="7"/>
    <s v="45-64"/>
    <x v="0"/>
    <s v="F"/>
    <s v="Q00-Q99"/>
    <n v="1"/>
    <x v="5"/>
  </r>
  <r>
    <x v="7"/>
    <s v="45-64"/>
    <x v="0"/>
    <s v="F"/>
    <s v="R00-R99"/>
    <n v="10"/>
    <x v="5"/>
  </r>
  <r>
    <x v="7"/>
    <s v="45-64"/>
    <x v="0"/>
    <s v="F"/>
    <s v="V01-Y98"/>
    <n v="13"/>
    <x v="6"/>
  </r>
  <r>
    <x v="7"/>
    <s v="45-64"/>
    <x v="0"/>
    <s v="M"/>
    <s v="A00-B99"/>
    <n v="6"/>
    <x v="0"/>
  </r>
  <r>
    <x v="7"/>
    <s v="45-64"/>
    <x v="0"/>
    <s v="M"/>
    <s v="C00-D48"/>
    <n v="94"/>
    <x v="1"/>
  </r>
  <r>
    <x v="7"/>
    <s v="45-64"/>
    <x v="0"/>
    <s v="M"/>
    <s v="E00-E90"/>
    <n v="14"/>
    <x v="2"/>
  </r>
  <r>
    <x v="7"/>
    <s v="45-64"/>
    <x v="0"/>
    <s v="M"/>
    <s v="F00-F99"/>
    <n v="9"/>
    <x v="10"/>
  </r>
  <r>
    <x v="7"/>
    <s v="45-64"/>
    <x v="0"/>
    <s v="M"/>
    <s v="G00-G99"/>
    <n v="11"/>
    <x v="3"/>
  </r>
  <r>
    <x v="7"/>
    <s v="45-64"/>
    <x v="0"/>
    <s v="M"/>
    <s v="I00-I99"/>
    <n v="69"/>
    <x v="8"/>
  </r>
  <r>
    <x v="7"/>
    <s v="45-64"/>
    <x v="0"/>
    <s v="M"/>
    <s v="J00-J99"/>
    <n v="18"/>
    <x v="4"/>
  </r>
  <r>
    <x v="7"/>
    <s v="45-64"/>
    <x v="0"/>
    <s v="M"/>
    <s v="K00-K93"/>
    <n v="28"/>
    <x v="9"/>
  </r>
  <r>
    <x v="7"/>
    <s v="45-64"/>
    <x v="0"/>
    <s v="M"/>
    <s v="N00-N99"/>
    <n v="2"/>
    <x v="11"/>
  </r>
  <r>
    <x v="7"/>
    <s v="45-64"/>
    <x v="0"/>
    <s v="M"/>
    <s v="R00-R99"/>
    <n v="18"/>
    <x v="5"/>
  </r>
  <r>
    <x v="7"/>
    <s v="45-64"/>
    <x v="0"/>
    <s v="M"/>
    <s v="V01-Y98"/>
    <n v="29"/>
    <x v="6"/>
  </r>
  <r>
    <x v="7"/>
    <s v="65-74"/>
    <x v="1"/>
    <s v="F"/>
    <s v="A00-B99"/>
    <n v="5"/>
    <x v="0"/>
  </r>
  <r>
    <x v="7"/>
    <s v="65-74"/>
    <x v="1"/>
    <s v="F"/>
    <s v="C00-D48"/>
    <n v="74"/>
    <x v="1"/>
  </r>
  <r>
    <x v="7"/>
    <s v="65-74"/>
    <x v="1"/>
    <s v="F"/>
    <s v="D50-D89"/>
    <n v="1"/>
    <x v="5"/>
  </r>
  <r>
    <x v="7"/>
    <s v="65-74"/>
    <x v="1"/>
    <s v="F"/>
    <s v="E00-E90"/>
    <n v="5"/>
    <x v="2"/>
  </r>
  <r>
    <x v="7"/>
    <s v="65-74"/>
    <x v="1"/>
    <s v="F"/>
    <s v="F00-F99"/>
    <n v="2"/>
    <x v="10"/>
  </r>
  <r>
    <x v="7"/>
    <s v="65-74"/>
    <x v="1"/>
    <s v="F"/>
    <s v="G00-G99"/>
    <n v="12"/>
    <x v="3"/>
  </r>
  <r>
    <x v="7"/>
    <s v="65-74"/>
    <x v="1"/>
    <s v="F"/>
    <s v="I00-I99"/>
    <n v="42"/>
    <x v="8"/>
  </r>
  <r>
    <x v="7"/>
    <s v="65-74"/>
    <x v="1"/>
    <s v="F"/>
    <s v="J00-J99"/>
    <n v="17"/>
    <x v="4"/>
  </r>
  <r>
    <x v="7"/>
    <s v="65-74"/>
    <x v="1"/>
    <s v="F"/>
    <s v="K00-K93"/>
    <n v="10"/>
    <x v="9"/>
  </r>
  <r>
    <x v="7"/>
    <s v="65-74"/>
    <x v="1"/>
    <s v="F"/>
    <s v="L00-L99"/>
    <n v="1"/>
    <x v="5"/>
  </r>
  <r>
    <x v="7"/>
    <s v="65-74"/>
    <x v="1"/>
    <s v="F"/>
    <s v="M00-M99"/>
    <n v="1"/>
    <x v="5"/>
  </r>
  <r>
    <x v="7"/>
    <s v="65-74"/>
    <x v="1"/>
    <s v="F"/>
    <s v="N00-N99"/>
    <n v="1"/>
    <x v="11"/>
  </r>
  <r>
    <x v="7"/>
    <s v="65-74"/>
    <x v="1"/>
    <s v="F"/>
    <s v="R00-R99"/>
    <n v="13"/>
    <x v="5"/>
  </r>
  <r>
    <x v="7"/>
    <s v="65-74"/>
    <x v="1"/>
    <s v="F"/>
    <s v="V01-Y98"/>
    <n v="6"/>
    <x v="6"/>
  </r>
  <r>
    <x v="7"/>
    <s v="65-74"/>
    <x v="1"/>
    <s v="M"/>
    <s v="A00-B99"/>
    <n v="3"/>
    <x v="0"/>
  </r>
  <r>
    <x v="7"/>
    <s v="65-74"/>
    <x v="1"/>
    <s v="M"/>
    <s v="C00-D48"/>
    <n v="125"/>
    <x v="1"/>
  </r>
  <r>
    <x v="7"/>
    <s v="65-74"/>
    <x v="1"/>
    <s v="M"/>
    <s v="D50-D89"/>
    <n v="2"/>
    <x v="5"/>
  </r>
  <r>
    <x v="7"/>
    <s v="65-74"/>
    <x v="1"/>
    <s v="M"/>
    <s v="E00-E90"/>
    <n v="5"/>
    <x v="2"/>
  </r>
  <r>
    <x v="7"/>
    <s v="65-74"/>
    <x v="1"/>
    <s v="M"/>
    <s v="F00-F99"/>
    <n v="6"/>
    <x v="10"/>
  </r>
  <r>
    <x v="7"/>
    <s v="65-74"/>
    <x v="1"/>
    <s v="M"/>
    <s v="G00-G99"/>
    <n v="11"/>
    <x v="3"/>
  </r>
  <r>
    <x v="7"/>
    <s v="65-74"/>
    <x v="1"/>
    <s v="M"/>
    <s v="I00-I99"/>
    <n v="82"/>
    <x v="8"/>
  </r>
  <r>
    <x v="7"/>
    <s v="65-74"/>
    <x v="1"/>
    <s v="M"/>
    <s v="J00-J99"/>
    <n v="40"/>
    <x v="4"/>
  </r>
  <r>
    <x v="7"/>
    <s v="65-74"/>
    <x v="1"/>
    <s v="M"/>
    <s v="K00-K93"/>
    <n v="22"/>
    <x v="9"/>
  </r>
  <r>
    <x v="7"/>
    <s v="65-74"/>
    <x v="1"/>
    <s v="M"/>
    <s v="N00-N99"/>
    <n v="6"/>
    <x v="11"/>
  </r>
  <r>
    <x v="7"/>
    <s v="65-74"/>
    <x v="1"/>
    <s v="M"/>
    <s v="R00-R99"/>
    <n v="17"/>
    <x v="5"/>
  </r>
  <r>
    <x v="7"/>
    <s v="65-74"/>
    <x v="1"/>
    <s v="M"/>
    <s v="V01-Y98"/>
    <n v="18"/>
    <x v="6"/>
  </r>
  <r>
    <x v="7"/>
    <s v="75-84"/>
    <x v="1"/>
    <s v="F"/>
    <s v="A00-B99"/>
    <n v="15"/>
    <x v="0"/>
  </r>
  <r>
    <x v="7"/>
    <s v="75-84"/>
    <x v="1"/>
    <s v="F"/>
    <s v="C00-D48"/>
    <n v="93"/>
    <x v="1"/>
  </r>
  <r>
    <x v="7"/>
    <s v="75-84"/>
    <x v="1"/>
    <s v="F"/>
    <s v="D50-D89"/>
    <n v="2"/>
    <x v="5"/>
  </r>
  <r>
    <x v="7"/>
    <s v="75-84"/>
    <x v="1"/>
    <s v="F"/>
    <s v="E00-E90"/>
    <n v="13"/>
    <x v="2"/>
  </r>
  <r>
    <x v="7"/>
    <s v="75-84"/>
    <x v="1"/>
    <s v="F"/>
    <s v="F00-F99"/>
    <n v="8"/>
    <x v="10"/>
  </r>
  <r>
    <x v="7"/>
    <s v="75-84"/>
    <x v="1"/>
    <s v="F"/>
    <s v="G00-G99"/>
    <n v="31"/>
    <x v="3"/>
  </r>
  <r>
    <x v="7"/>
    <s v="75-84"/>
    <x v="1"/>
    <s v="F"/>
    <s v="I00-I99"/>
    <n v="114"/>
    <x v="8"/>
  </r>
  <r>
    <x v="7"/>
    <s v="75-84"/>
    <x v="1"/>
    <s v="F"/>
    <s v="J00-J99"/>
    <n v="42"/>
    <x v="4"/>
  </r>
  <r>
    <x v="7"/>
    <s v="75-84"/>
    <x v="1"/>
    <s v="F"/>
    <s v="K00-K93"/>
    <n v="13"/>
    <x v="9"/>
  </r>
  <r>
    <x v="7"/>
    <s v="75-84"/>
    <x v="1"/>
    <s v="F"/>
    <s v="M00-M99"/>
    <n v="8"/>
    <x v="5"/>
  </r>
  <r>
    <x v="7"/>
    <s v="75-84"/>
    <x v="1"/>
    <s v="F"/>
    <s v="N00-N99"/>
    <n v="15"/>
    <x v="11"/>
  </r>
  <r>
    <x v="7"/>
    <s v="75-84"/>
    <x v="1"/>
    <s v="F"/>
    <s v="R00-R99"/>
    <n v="26"/>
    <x v="5"/>
  </r>
  <r>
    <x v="7"/>
    <s v="75-84"/>
    <x v="1"/>
    <s v="F"/>
    <s v="V01-Y98"/>
    <n v="26"/>
    <x v="6"/>
  </r>
  <r>
    <x v="7"/>
    <s v="75-84"/>
    <x v="1"/>
    <s v="M"/>
    <s v="A00-B99"/>
    <n v="11"/>
    <x v="0"/>
  </r>
  <r>
    <x v="7"/>
    <s v="75-84"/>
    <x v="1"/>
    <s v="M"/>
    <s v="C00-D48"/>
    <n v="136"/>
    <x v="1"/>
  </r>
  <r>
    <x v="7"/>
    <s v="75-84"/>
    <x v="1"/>
    <s v="M"/>
    <s v="D50-D89"/>
    <n v="2"/>
    <x v="5"/>
  </r>
  <r>
    <x v="7"/>
    <s v="75-84"/>
    <x v="1"/>
    <s v="M"/>
    <s v="E00-E90"/>
    <n v="9"/>
    <x v="2"/>
  </r>
  <r>
    <x v="7"/>
    <s v="75-84"/>
    <x v="1"/>
    <s v="M"/>
    <s v="F00-F99"/>
    <n v="12"/>
    <x v="10"/>
  </r>
  <r>
    <x v="7"/>
    <s v="75-84"/>
    <x v="1"/>
    <s v="M"/>
    <s v="G00-G99"/>
    <n v="19"/>
    <x v="3"/>
  </r>
  <r>
    <x v="7"/>
    <s v="75-84"/>
    <x v="1"/>
    <s v="M"/>
    <s v="I00-I99"/>
    <n v="123"/>
    <x v="8"/>
  </r>
  <r>
    <x v="7"/>
    <s v="75-84"/>
    <x v="1"/>
    <s v="M"/>
    <s v="J00-J99"/>
    <n v="44"/>
    <x v="4"/>
  </r>
  <r>
    <x v="7"/>
    <s v="75-84"/>
    <x v="1"/>
    <s v="M"/>
    <s v="K00-K93"/>
    <n v="19"/>
    <x v="9"/>
  </r>
  <r>
    <x v="7"/>
    <s v="75-84"/>
    <x v="1"/>
    <s v="M"/>
    <s v="M00-M99"/>
    <n v="2"/>
    <x v="5"/>
  </r>
  <r>
    <x v="7"/>
    <s v="75-84"/>
    <x v="1"/>
    <s v="M"/>
    <s v="N00-N99"/>
    <n v="7"/>
    <x v="11"/>
  </r>
  <r>
    <x v="7"/>
    <s v="75-84"/>
    <x v="1"/>
    <s v="M"/>
    <s v="R00-R99"/>
    <n v="17"/>
    <x v="5"/>
  </r>
  <r>
    <x v="7"/>
    <s v="75-84"/>
    <x v="1"/>
    <s v="M"/>
    <s v="V01-Y98"/>
    <n v="19"/>
    <x v="6"/>
  </r>
  <r>
    <x v="7"/>
    <s v="85+"/>
    <x v="1"/>
    <s v="F"/>
    <s v="A00-B99"/>
    <n v="17"/>
    <x v="0"/>
  </r>
  <r>
    <x v="7"/>
    <s v="85+"/>
    <x v="1"/>
    <s v="F"/>
    <s v="C00-D48"/>
    <n v="85"/>
    <x v="1"/>
  </r>
  <r>
    <x v="7"/>
    <s v="85+"/>
    <x v="1"/>
    <s v="F"/>
    <s v="D50-D89"/>
    <n v="4"/>
    <x v="5"/>
  </r>
  <r>
    <x v="7"/>
    <s v="85+"/>
    <x v="1"/>
    <s v="F"/>
    <s v="E00-E90"/>
    <n v="44"/>
    <x v="2"/>
  </r>
  <r>
    <x v="7"/>
    <s v="85+"/>
    <x v="1"/>
    <s v="F"/>
    <s v="F00-F99"/>
    <n v="42"/>
    <x v="10"/>
  </r>
  <r>
    <x v="7"/>
    <s v="85+"/>
    <x v="1"/>
    <s v="F"/>
    <s v="G00-G99"/>
    <n v="75"/>
    <x v="3"/>
  </r>
  <r>
    <x v="7"/>
    <s v="85+"/>
    <x v="1"/>
    <s v="F"/>
    <s v="I00-I99"/>
    <n v="305"/>
    <x v="8"/>
  </r>
  <r>
    <x v="7"/>
    <s v="85+"/>
    <x v="1"/>
    <s v="F"/>
    <s v="J00-J99"/>
    <n v="88"/>
    <x v="4"/>
  </r>
  <r>
    <x v="7"/>
    <s v="85+"/>
    <x v="1"/>
    <s v="F"/>
    <s v="K00-K93"/>
    <n v="47"/>
    <x v="9"/>
  </r>
  <r>
    <x v="7"/>
    <s v="85+"/>
    <x v="1"/>
    <s v="F"/>
    <s v="L00-L99"/>
    <n v="3"/>
    <x v="5"/>
  </r>
  <r>
    <x v="7"/>
    <s v="85+"/>
    <x v="1"/>
    <s v="F"/>
    <s v="M00-M99"/>
    <n v="6"/>
    <x v="5"/>
  </r>
  <r>
    <x v="7"/>
    <s v="85+"/>
    <x v="1"/>
    <s v="F"/>
    <s v="N00-N99"/>
    <n v="45"/>
    <x v="11"/>
  </r>
  <r>
    <x v="7"/>
    <s v="85+"/>
    <x v="1"/>
    <s v="F"/>
    <s v="R00-R99"/>
    <n v="76"/>
    <x v="5"/>
  </r>
  <r>
    <x v="7"/>
    <s v="85+"/>
    <x v="1"/>
    <s v="F"/>
    <s v="V01-Y98"/>
    <n v="39"/>
    <x v="6"/>
  </r>
  <r>
    <x v="7"/>
    <s v="85+"/>
    <x v="1"/>
    <s v="M"/>
    <s v="A00-B99"/>
    <n v="17"/>
    <x v="0"/>
  </r>
  <r>
    <x v="7"/>
    <s v="85+"/>
    <x v="1"/>
    <s v="M"/>
    <s v="C00-D48"/>
    <n v="73"/>
    <x v="1"/>
  </r>
  <r>
    <x v="7"/>
    <s v="85+"/>
    <x v="1"/>
    <s v="M"/>
    <s v="D50-D89"/>
    <n v="4"/>
    <x v="5"/>
  </r>
  <r>
    <x v="7"/>
    <s v="85+"/>
    <x v="1"/>
    <s v="M"/>
    <s v="E00-E90"/>
    <n v="11"/>
    <x v="2"/>
  </r>
  <r>
    <x v="7"/>
    <s v="85+"/>
    <x v="1"/>
    <s v="M"/>
    <s v="F00-F99"/>
    <n v="12"/>
    <x v="10"/>
  </r>
  <r>
    <x v="7"/>
    <s v="85+"/>
    <x v="1"/>
    <s v="M"/>
    <s v="G00-G99"/>
    <n v="20"/>
    <x v="3"/>
  </r>
  <r>
    <x v="7"/>
    <s v="85+"/>
    <x v="1"/>
    <s v="M"/>
    <s v="I00-I99"/>
    <n v="139"/>
    <x v="8"/>
  </r>
  <r>
    <x v="7"/>
    <s v="85+"/>
    <x v="1"/>
    <s v="M"/>
    <s v="J00-J99"/>
    <n v="57"/>
    <x v="4"/>
  </r>
  <r>
    <x v="7"/>
    <s v="85+"/>
    <x v="1"/>
    <s v="M"/>
    <s v="K00-K93"/>
    <n v="19"/>
    <x v="9"/>
  </r>
  <r>
    <x v="7"/>
    <s v="85+"/>
    <x v="1"/>
    <s v="M"/>
    <s v="L00-L99"/>
    <n v="1"/>
    <x v="5"/>
  </r>
  <r>
    <x v="7"/>
    <s v="85+"/>
    <x v="1"/>
    <s v="M"/>
    <s v="M00-M99"/>
    <n v="2"/>
    <x v="5"/>
  </r>
  <r>
    <x v="7"/>
    <s v="85+"/>
    <x v="1"/>
    <s v="M"/>
    <s v="N00-N99"/>
    <n v="19"/>
    <x v="11"/>
  </r>
  <r>
    <x v="7"/>
    <s v="85+"/>
    <x v="1"/>
    <s v="M"/>
    <s v="R00-R99"/>
    <n v="26"/>
    <x v="5"/>
  </r>
  <r>
    <x v="7"/>
    <s v="85+"/>
    <x v="1"/>
    <s v="M"/>
    <s v="V01-Y98"/>
    <n v="25"/>
    <x v="6"/>
  </r>
  <r>
    <x v="8"/>
    <s v="0-24"/>
    <x v="0"/>
    <s v="F"/>
    <s v="C00-D48"/>
    <n v="1"/>
    <x v="1"/>
  </r>
  <r>
    <x v="8"/>
    <s v="0-24"/>
    <x v="0"/>
    <s v="F"/>
    <s v="D50-D89"/>
    <n v="1"/>
    <x v="5"/>
  </r>
  <r>
    <x v="8"/>
    <s v="0-24"/>
    <x v="0"/>
    <s v="F"/>
    <s v="G00-G99"/>
    <n v="1"/>
    <x v="3"/>
  </r>
  <r>
    <x v="8"/>
    <s v="0-24"/>
    <x v="0"/>
    <s v="F"/>
    <s v="P00-P96"/>
    <n v="1"/>
    <x v="5"/>
  </r>
  <r>
    <x v="8"/>
    <s v="0-24"/>
    <x v="0"/>
    <s v="F"/>
    <s v="Q00-Q99"/>
    <n v="1"/>
    <x v="5"/>
  </r>
  <r>
    <x v="8"/>
    <s v="0-24"/>
    <x v="0"/>
    <s v="F"/>
    <s v="R00-R99"/>
    <n v="3"/>
    <x v="5"/>
  </r>
  <r>
    <x v="8"/>
    <s v="0-24"/>
    <x v="0"/>
    <s v="F"/>
    <s v="V01-Y98"/>
    <n v="4"/>
    <x v="6"/>
  </r>
  <r>
    <x v="8"/>
    <s v="0-24"/>
    <x v="0"/>
    <s v="M"/>
    <s v="C00-D48"/>
    <n v="2"/>
    <x v="1"/>
  </r>
  <r>
    <x v="8"/>
    <s v="0-24"/>
    <x v="0"/>
    <s v="M"/>
    <s v="G00-G99"/>
    <n v="1"/>
    <x v="3"/>
  </r>
  <r>
    <x v="8"/>
    <s v="0-24"/>
    <x v="0"/>
    <s v="M"/>
    <s v="I00-I99"/>
    <n v="2"/>
    <x v="8"/>
  </r>
  <r>
    <x v="8"/>
    <s v="0-24"/>
    <x v="0"/>
    <s v="M"/>
    <s v="Q00-Q99"/>
    <n v="2"/>
    <x v="5"/>
  </r>
  <r>
    <x v="8"/>
    <s v="0-24"/>
    <x v="0"/>
    <s v="M"/>
    <s v="R00-R99"/>
    <n v="5"/>
    <x v="5"/>
  </r>
  <r>
    <x v="8"/>
    <s v="0-24"/>
    <x v="0"/>
    <s v="M"/>
    <s v="V01-Y98"/>
    <n v="6"/>
    <x v="6"/>
  </r>
  <r>
    <x v="8"/>
    <s v="25-44"/>
    <x v="0"/>
    <s v="F"/>
    <s v="C00-D48"/>
    <n v="7"/>
    <x v="1"/>
  </r>
  <r>
    <x v="8"/>
    <s v="25-44"/>
    <x v="0"/>
    <s v="F"/>
    <s v="G00-G99"/>
    <n v="1"/>
    <x v="3"/>
  </r>
  <r>
    <x v="8"/>
    <s v="25-44"/>
    <x v="0"/>
    <s v="F"/>
    <s v="I00-I99"/>
    <n v="3"/>
    <x v="8"/>
  </r>
  <r>
    <x v="8"/>
    <s v="25-44"/>
    <x v="0"/>
    <s v="F"/>
    <s v="K00-K93"/>
    <n v="3"/>
    <x v="9"/>
  </r>
  <r>
    <x v="8"/>
    <s v="25-44"/>
    <x v="0"/>
    <s v="F"/>
    <s v="O00-O99"/>
    <n v="1"/>
    <x v="5"/>
  </r>
  <r>
    <x v="8"/>
    <s v="25-44"/>
    <x v="0"/>
    <s v="F"/>
    <s v="R00-R99"/>
    <n v="2"/>
    <x v="5"/>
  </r>
  <r>
    <x v="8"/>
    <s v="25-44"/>
    <x v="0"/>
    <s v="F"/>
    <s v="V01-Y98"/>
    <n v="7"/>
    <x v="6"/>
  </r>
  <r>
    <x v="8"/>
    <s v="25-44"/>
    <x v="0"/>
    <s v="M"/>
    <s v="C00-D48"/>
    <n v="9"/>
    <x v="1"/>
  </r>
  <r>
    <x v="8"/>
    <s v="25-44"/>
    <x v="0"/>
    <s v="M"/>
    <s v="D50-D89"/>
    <n v="2"/>
    <x v="5"/>
  </r>
  <r>
    <x v="8"/>
    <s v="25-44"/>
    <x v="0"/>
    <s v="M"/>
    <s v="E00-E90"/>
    <n v="1"/>
    <x v="2"/>
  </r>
  <r>
    <x v="8"/>
    <s v="25-44"/>
    <x v="0"/>
    <s v="M"/>
    <s v="G00-G99"/>
    <n v="2"/>
    <x v="3"/>
  </r>
  <r>
    <x v="8"/>
    <s v="25-44"/>
    <x v="0"/>
    <s v="M"/>
    <s v="I00-I99"/>
    <n v="6"/>
    <x v="8"/>
  </r>
  <r>
    <x v="8"/>
    <s v="25-44"/>
    <x v="0"/>
    <s v="M"/>
    <s v="J00-J99"/>
    <n v="1"/>
    <x v="4"/>
  </r>
  <r>
    <x v="8"/>
    <s v="25-44"/>
    <x v="0"/>
    <s v="M"/>
    <s v="K00-K93"/>
    <n v="5"/>
    <x v="9"/>
  </r>
  <r>
    <x v="8"/>
    <s v="25-44"/>
    <x v="0"/>
    <s v="M"/>
    <s v="Q00-Q99"/>
    <n v="1"/>
    <x v="5"/>
  </r>
  <r>
    <x v="8"/>
    <s v="25-44"/>
    <x v="0"/>
    <s v="M"/>
    <s v="R00-R99"/>
    <n v="3"/>
    <x v="5"/>
  </r>
  <r>
    <x v="8"/>
    <s v="25-44"/>
    <x v="0"/>
    <s v="M"/>
    <s v="V01-Y98"/>
    <n v="31"/>
    <x v="6"/>
  </r>
  <r>
    <x v="8"/>
    <s v="45-64"/>
    <x v="0"/>
    <s v="F"/>
    <s v="A00-B99"/>
    <n v="4"/>
    <x v="0"/>
  </r>
  <r>
    <x v="8"/>
    <s v="45-64"/>
    <x v="0"/>
    <s v="F"/>
    <s v="C00-D48"/>
    <n v="65"/>
    <x v="1"/>
  </r>
  <r>
    <x v="8"/>
    <s v="45-64"/>
    <x v="0"/>
    <s v="F"/>
    <s v="D50-D89"/>
    <n v="1"/>
    <x v="5"/>
  </r>
  <r>
    <x v="8"/>
    <s v="45-64"/>
    <x v="0"/>
    <s v="F"/>
    <s v="E00-E90"/>
    <n v="1"/>
    <x v="2"/>
  </r>
  <r>
    <x v="8"/>
    <s v="45-64"/>
    <x v="0"/>
    <s v="F"/>
    <s v="F00-F99"/>
    <n v="3"/>
    <x v="10"/>
  </r>
  <r>
    <x v="8"/>
    <s v="45-64"/>
    <x v="0"/>
    <s v="F"/>
    <s v="G00-G99"/>
    <n v="6"/>
    <x v="3"/>
  </r>
  <r>
    <x v="8"/>
    <s v="45-64"/>
    <x v="0"/>
    <s v="F"/>
    <s v="I00-I99"/>
    <n v="33"/>
    <x v="8"/>
  </r>
  <r>
    <x v="8"/>
    <s v="45-64"/>
    <x v="0"/>
    <s v="F"/>
    <s v="J00-J99"/>
    <n v="9"/>
    <x v="4"/>
  </r>
  <r>
    <x v="8"/>
    <s v="45-64"/>
    <x v="0"/>
    <s v="F"/>
    <s v="K00-K93"/>
    <n v="6"/>
    <x v="9"/>
  </r>
  <r>
    <x v="8"/>
    <s v="45-64"/>
    <x v="0"/>
    <s v="F"/>
    <s v="R00-R99"/>
    <n v="7"/>
    <x v="5"/>
  </r>
  <r>
    <x v="8"/>
    <s v="45-64"/>
    <x v="0"/>
    <s v="F"/>
    <s v="V01-Y98"/>
    <n v="19"/>
    <x v="6"/>
  </r>
  <r>
    <x v="8"/>
    <s v="45-64"/>
    <x v="0"/>
    <s v="M"/>
    <s v="A00-B99"/>
    <n v="3"/>
    <x v="0"/>
  </r>
  <r>
    <x v="8"/>
    <s v="45-64"/>
    <x v="0"/>
    <s v="M"/>
    <s v="C00-D48"/>
    <n v="113"/>
    <x v="1"/>
  </r>
  <r>
    <x v="8"/>
    <s v="45-64"/>
    <x v="0"/>
    <s v="M"/>
    <s v="D50-D89"/>
    <n v="1"/>
    <x v="5"/>
  </r>
  <r>
    <x v="8"/>
    <s v="45-64"/>
    <x v="0"/>
    <s v="M"/>
    <s v="E00-E90"/>
    <n v="3"/>
    <x v="2"/>
  </r>
  <r>
    <x v="8"/>
    <s v="45-64"/>
    <x v="0"/>
    <s v="M"/>
    <s v="F00-F99"/>
    <n v="9"/>
    <x v="10"/>
  </r>
  <r>
    <x v="8"/>
    <s v="45-64"/>
    <x v="0"/>
    <s v="M"/>
    <s v="G00-G99"/>
    <n v="4"/>
    <x v="3"/>
  </r>
  <r>
    <x v="8"/>
    <s v="45-64"/>
    <x v="0"/>
    <s v="M"/>
    <s v="I00-I99"/>
    <n v="65"/>
    <x v="8"/>
  </r>
  <r>
    <x v="8"/>
    <s v="45-64"/>
    <x v="0"/>
    <s v="M"/>
    <s v="J00-J99"/>
    <n v="12"/>
    <x v="4"/>
  </r>
  <r>
    <x v="8"/>
    <s v="45-64"/>
    <x v="0"/>
    <s v="M"/>
    <s v="K00-K93"/>
    <n v="27"/>
    <x v="9"/>
  </r>
  <r>
    <x v="8"/>
    <s v="45-64"/>
    <x v="0"/>
    <s v="M"/>
    <s v="M00-M99"/>
    <n v="2"/>
    <x v="5"/>
  </r>
  <r>
    <x v="8"/>
    <s v="45-64"/>
    <x v="0"/>
    <s v="M"/>
    <s v="N00-N99"/>
    <n v="1"/>
    <x v="11"/>
  </r>
  <r>
    <x v="8"/>
    <s v="45-64"/>
    <x v="0"/>
    <s v="M"/>
    <s v="Q00-Q99"/>
    <n v="2"/>
    <x v="5"/>
  </r>
  <r>
    <x v="8"/>
    <s v="45-64"/>
    <x v="0"/>
    <s v="M"/>
    <s v="R00-R99"/>
    <n v="16"/>
    <x v="5"/>
  </r>
  <r>
    <x v="8"/>
    <s v="45-64"/>
    <x v="0"/>
    <s v="M"/>
    <s v="V01-Y98"/>
    <n v="30"/>
    <x v="6"/>
  </r>
  <r>
    <x v="8"/>
    <s v="65-74"/>
    <x v="1"/>
    <s v="F"/>
    <s v="A00-B99"/>
    <n v="3"/>
    <x v="0"/>
  </r>
  <r>
    <x v="8"/>
    <s v="65-74"/>
    <x v="1"/>
    <s v="F"/>
    <s v="C00-D48"/>
    <n v="80"/>
    <x v="1"/>
  </r>
  <r>
    <x v="8"/>
    <s v="65-74"/>
    <x v="1"/>
    <s v="F"/>
    <s v="E00-E90"/>
    <n v="5"/>
    <x v="2"/>
  </r>
  <r>
    <x v="8"/>
    <s v="65-74"/>
    <x v="1"/>
    <s v="F"/>
    <s v="F00-F99"/>
    <n v="4"/>
    <x v="10"/>
  </r>
  <r>
    <x v="8"/>
    <s v="65-74"/>
    <x v="1"/>
    <s v="F"/>
    <s v="G00-G99"/>
    <n v="4"/>
    <x v="3"/>
  </r>
  <r>
    <x v="8"/>
    <s v="65-74"/>
    <x v="1"/>
    <s v="F"/>
    <s v="I00-I99"/>
    <n v="33"/>
    <x v="8"/>
  </r>
  <r>
    <x v="8"/>
    <s v="65-74"/>
    <x v="1"/>
    <s v="F"/>
    <s v="J00-J99"/>
    <n v="19"/>
    <x v="4"/>
  </r>
  <r>
    <x v="8"/>
    <s v="65-74"/>
    <x v="1"/>
    <s v="F"/>
    <s v="K00-K93"/>
    <n v="10"/>
    <x v="9"/>
  </r>
  <r>
    <x v="8"/>
    <s v="65-74"/>
    <x v="1"/>
    <s v="F"/>
    <s v="N00-N99"/>
    <n v="7"/>
    <x v="11"/>
  </r>
  <r>
    <x v="8"/>
    <s v="65-74"/>
    <x v="1"/>
    <s v="F"/>
    <s v="R00-R99"/>
    <n v="10"/>
    <x v="5"/>
  </r>
  <r>
    <x v="8"/>
    <s v="65-74"/>
    <x v="1"/>
    <s v="F"/>
    <s v="V01-Y98"/>
    <n v="14"/>
    <x v="6"/>
  </r>
  <r>
    <x v="8"/>
    <s v="65-74"/>
    <x v="1"/>
    <s v="M"/>
    <s v="A00-B99"/>
    <n v="6"/>
    <x v="0"/>
  </r>
  <r>
    <x v="8"/>
    <s v="65-74"/>
    <x v="1"/>
    <s v="M"/>
    <s v="C00-D48"/>
    <n v="138"/>
    <x v="1"/>
  </r>
  <r>
    <x v="8"/>
    <s v="65-74"/>
    <x v="1"/>
    <s v="M"/>
    <s v="D50-D89"/>
    <n v="3"/>
    <x v="5"/>
  </r>
  <r>
    <x v="8"/>
    <s v="65-74"/>
    <x v="1"/>
    <s v="M"/>
    <s v="E00-E90"/>
    <n v="11"/>
    <x v="2"/>
  </r>
  <r>
    <x v="8"/>
    <s v="65-74"/>
    <x v="1"/>
    <s v="M"/>
    <s v="F00-F99"/>
    <n v="3"/>
    <x v="10"/>
  </r>
  <r>
    <x v="8"/>
    <s v="65-74"/>
    <x v="1"/>
    <s v="M"/>
    <s v="G00-G99"/>
    <n v="15"/>
    <x v="3"/>
  </r>
  <r>
    <x v="8"/>
    <s v="65-74"/>
    <x v="1"/>
    <s v="M"/>
    <s v="I00-I99"/>
    <n v="63"/>
    <x v="8"/>
  </r>
  <r>
    <x v="8"/>
    <s v="65-74"/>
    <x v="1"/>
    <s v="M"/>
    <s v="J00-J99"/>
    <n v="30"/>
    <x v="4"/>
  </r>
  <r>
    <x v="8"/>
    <s v="65-74"/>
    <x v="1"/>
    <s v="M"/>
    <s v="K00-K93"/>
    <n v="23"/>
    <x v="9"/>
  </r>
  <r>
    <x v="8"/>
    <s v="65-74"/>
    <x v="1"/>
    <s v="M"/>
    <s v="M00-M99"/>
    <n v="1"/>
    <x v="5"/>
  </r>
  <r>
    <x v="8"/>
    <s v="65-74"/>
    <x v="1"/>
    <s v="M"/>
    <s v="N00-N99"/>
    <n v="5"/>
    <x v="11"/>
  </r>
  <r>
    <x v="8"/>
    <s v="65-74"/>
    <x v="1"/>
    <s v="M"/>
    <s v="R00-R99"/>
    <n v="14"/>
    <x v="5"/>
  </r>
  <r>
    <x v="8"/>
    <s v="65-74"/>
    <x v="1"/>
    <s v="M"/>
    <s v="V01-Y98"/>
    <n v="19"/>
    <x v="6"/>
  </r>
  <r>
    <x v="8"/>
    <s v="75-84"/>
    <x v="1"/>
    <s v="F"/>
    <s v="A00-B99"/>
    <n v="2"/>
    <x v="0"/>
  </r>
  <r>
    <x v="8"/>
    <s v="75-84"/>
    <x v="1"/>
    <s v="F"/>
    <s v="C00-D48"/>
    <n v="102"/>
    <x v="1"/>
  </r>
  <r>
    <x v="8"/>
    <s v="75-84"/>
    <x v="1"/>
    <s v="F"/>
    <s v="E00-E90"/>
    <n v="11"/>
    <x v="2"/>
  </r>
  <r>
    <x v="8"/>
    <s v="75-84"/>
    <x v="1"/>
    <s v="F"/>
    <s v="F00-F99"/>
    <n v="12"/>
    <x v="10"/>
  </r>
  <r>
    <x v="8"/>
    <s v="75-84"/>
    <x v="1"/>
    <s v="F"/>
    <s v="G00-G99"/>
    <n v="37"/>
    <x v="3"/>
  </r>
  <r>
    <x v="8"/>
    <s v="75-84"/>
    <x v="1"/>
    <s v="F"/>
    <s v="I00-I99"/>
    <n v="93"/>
    <x v="8"/>
  </r>
  <r>
    <x v="8"/>
    <s v="75-84"/>
    <x v="1"/>
    <s v="F"/>
    <s v="J00-J99"/>
    <n v="34"/>
    <x v="4"/>
  </r>
  <r>
    <x v="8"/>
    <s v="75-84"/>
    <x v="1"/>
    <s v="F"/>
    <s v="K00-K93"/>
    <n v="11"/>
    <x v="9"/>
  </r>
  <r>
    <x v="8"/>
    <s v="75-84"/>
    <x v="1"/>
    <s v="F"/>
    <s v="L00-L99"/>
    <n v="3"/>
    <x v="5"/>
  </r>
  <r>
    <x v="8"/>
    <s v="75-84"/>
    <x v="1"/>
    <s v="F"/>
    <s v="M00-M99"/>
    <n v="2"/>
    <x v="5"/>
  </r>
  <r>
    <x v="8"/>
    <s v="75-84"/>
    <x v="1"/>
    <s v="F"/>
    <s v="N00-N99"/>
    <n v="8"/>
    <x v="11"/>
  </r>
  <r>
    <x v="8"/>
    <s v="75-84"/>
    <x v="1"/>
    <s v="F"/>
    <s v="Q00-Q99"/>
    <n v="1"/>
    <x v="5"/>
  </r>
  <r>
    <x v="8"/>
    <s v="75-84"/>
    <x v="1"/>
    <s v="F"/>
    <s v="R00-R99"/>
    <n v="12"/>
    <x v="5"/>
  </r>
  <r>
    <x v="8"/>
    <s v="75-84"/>
    <x v="1"/>
    <s v="F"/>
    <s v="V01-Y98"/>
    <n v="20"/>
    <x v="6"/>
  </r>
  <r>
    <x v="8"/>
    <s v="75-84"/>
    <x v="1"/>
    <s v="M"/>
    <s v="A00-B99"/>
    <n v="13"/>
    <x v="0"/>
  </r>
  <r>
    <x v="8"/>
    <s v="75-84"/>
    <x v="1"/>
    <s v="M"/>
    <s v="C00-D48"/>
    <n v="98"/>
    <x v="1"/>
  </r>
  <r>
    <x v="8"/>
    <s v="75-84"/>
    <x v="1"/>
    <s v="M"/>
    <s v="D50-D89"/>
    <n v="1"/>
    <x v="5"/>
  </r>
  <r>
    <x v="8"/>
    <s v="75-84"/>
    <x v="1"/>
    <s v="M"/>
    <s v="E00-E90"/>
    <n v="6"/>
    <x v="2"/>
  </r>
  <r>
    <x v="8"/>
    <s v="75-84"/>
    <x v="1"/>
    <s v="M"/>
    <s v="F00-F99"/>
    <n v="8"/>
    <x v="10"/>
  </r>
  <r>
    <x v="8"/>
    <s v="75-84"/>
    <x v="1"/>
    <s v="M"/>
    <s v="G00-G99"/>
    <n v="23"/>
    <x v="3"/>
  </r>
  <r>
    <x v="8"/>
    <s v="75-84"/>
    <x v="1"/>
    <s v="M"/>
    <s v="I00-I99"/>
    <n v="120"/>
    <x v="8"/>
  </r>
  <r>
    <x v="8"/>
    <s v="75-84"/>
    <x v="1"/>
    <s v="M"/>
    <s v="J00-J99"/>
    <n v="49"/>
    <x v="4"/>
  </r>
  <r>
    <x v="8"/>
    <s v="75-84"/>
    <x v="1"/>
    <s v="M"/>
    <s v="K00-K93"/>
    <n v="19"/>
    <x v="9"/>
  </r>
  <r>
    <x v="8"/>
    <s v="75-84"/>
    <x v="1"/>
    <s v="M"/>
    <s v="M00-M99"/>
    <n v="1"/>
    <x v="5"/>
  </r>
  <r>
    <x v="8"/>
    <s v="75-84"/>
    <x v="1"/>
    <s v="M"/>
    <s v="N00-N99"/>
    <n v="10"/>
    <x v="11"/>
  </r>
  <r>
    <x v="8"/>
    <s v="75-84"/>
    <x v="1"/>
    <s v="M"/>
    <s v="R00-R99"/>
    <n v="25"/>
    <x v="5"/>
  </r>
  <r>
    <x v="8"/>
    <s v="75-84"/>
    <x v="1"/>
    <s v="M"/>
    <s v="V01-Y98"/>
    <n v="16"/>
    <x v="6"/>
  </r>
  <r>
    <x v="8"/>
    <s v="85+"/>
    <x v="1"/>
    <s v="F"/>
    <s v="A00-B99"/>
    <n v="26"/>
    <x v="0"/>
  </r>
  <r>
    <x v="8"/>
    <s v="85+"/>
    <x v="1"/>
    <s v="F"/>
    <s v="C00-D48"/>
    <n v="79"/>
    <x v="1"/>
  </r>
  <r>
    <x v="8"/>
    <s v="85+"/>
    <x v="1"/>
    <s v="F"/>
    <s v="E00-E90"/>
    <n v="35"/>
    <x v="2"/>
  </r>
  <r>
    <x v="8"/>
    <s v="85+"/>
    <x v="1"/>
    <s v="F"/>
    <s v="F00-F99"/>
    <n v="34"/>
    <x v="10"/>
  </r>
  <r>
    <x v="8"/>
    <s v="85+"/>
    <x v="1"/>
    <s v="F"/>
    <s v="G00-G99"/>
    <n v="41"/>
    <x v="3"/>
  </r>
  <r>
    <x v="8"/>
    <s v="85+"/>
    <x v="1"/>
    <s v="F"/>
    <s v="H60-H95"/>
    <n v="1"/>
    <x v="5"/>
  </r>
  <r>
    <x v="8"/>
    <s v="85+"/>
    <x v="1"/>
    <s v="F"/>
    <s v="I00-I99"/>
    <n v="262"/>
    <x v="8"/>
  </r>
  <r>
    <x v="8"/>
    <s v="85+"/>
    <x v="1"/>
    <s v="F"/>
    <s v="J00-J99"/>
    <n v="86"/>
    <x v="4"/>
  </r>
  <r>
    <x v="8"/>
    <s v="85+"/>
    <x v="1"/>
    <s v="F"/>
    <s v="K00-K93"/>
    <n v="36"/>
    <x v="9"/>
  </r>
  <r>
    <x v="8"/>
    <s v="85+"/>
    <x v="1"/>
    <s v="F"/>
    <s v="L00-L99"/>
    <n v="6"/>
    <x v="5"/>
  </r>
  <r>
    <x v="8"/>
    <s v="85+"/>
    <x v="1"/>
    <s v="F"/>
    <s v="M00-M99"/>
    <n v="7"/>
    <x v="5"/>
  </r>
  <r>
    <x v="8"/>
    <s v="85+"/>
    <x v="1"/>
    <s v="F"/>
    <s v="N00-N99"/>
    <n v="32"/>
    <x v="11"/>
  </r>
  <r>
    <x v="8"/>
    <s v="85+"/>
    <x v="1"/>
    <s v="F"/>
    <s v="R00-R99"/>
    <n v="65"/>
    <x v="5"/>
  </r>
  <r>
    <x v="8"/>
    <s v="85+"/>
    <x v="1"/>
    <s v="F"/>
    <s v="V01-Y98"/>
    <n v="50"/>
    <x v="6"/>
  </r>
  <r>
    <x v="8"/>
    <s v="85+"/>
    <x v="1"/>
    <s v="M"/>
    <s v="A00-B99"/>
    <n v="10"/>
    <x v="0"/>
  </r>
  <r>
    <x v="8"/>
    <s v="85+"/>
    <x v="1"/>
    <s v="M"/>
    <s v="C00-D48"/>
    <n v="84"/>
    <x v="1"/>
  </r>
  <r>
    <x v="8"/>
    <s v="85+"/>
    <x v="1"/>
    <s v="M"/>
    <s v="D50-D89"/>
    <n v="3"/>
    <x v="5"/>
  </r>
  <r>
    <x v="8"/>
    <s v="85+"/>
    <x v="1"/>
    <s v="M"/>
    <s v="E00-E90"/>
    <n v="11"/>
    <x v="2"/>
  </r>
  <r>
    <x v="8"/>
    <s v="85+"/>
    <x v="1"/>
    <s v="M"/>
    <s v="F00-F99"/>
    <n v="8"/>
    <x v="10"/>
  </r>
  <r>
    <x v="8"/>
    <s v="85+"/>
    <x v="1"/>
    <s v="M"/>
    <s v="G00-G99"/>
    <n v="19"/>
    <x v="3"/>
  </r>
  <r>
    <x v="8"/>
    <s v="85+"/>
    <x v="1"/>
    <s v="M"/>
    <s v="I00-I99"/>
    <n v="117"/>
    <x v="8"/>
  </r>
  <r>
    <x v="8"/>
    <s v="85+"/>
    <x v="1"/>
    <s v="M"/>
    <s v="J00-J99"/>
    <n v="63"/>
    <x v="4"/>
  </r>
  <r>
    <x v="8"/>
    <s v="85+"/>
    <x v="1"/>
    <s v="M"/>
    <s v="K00-K93"/>
    <n v="12"/>
    <x v="9"/>
  </r>
  <r>
    <x v="8"/>
    <s v="85+"/>
    <x v="1"/>
    <s v="M"/>
    <s v="L00-L99"/>
    <n v="1"/>
    <x v="5"/>
  </r>
  <r>
    <x v="8"/>
    <s v="85+"/>
    <x v="1"/>
    <s v="M"/>
    <s v="M00-M99"/>
    <n v="1"/>
    <x v="5"/>
  </r>
  <r>
    <x v="8"/>
    <s v="85+"/>
    <x v="1"/>
    <s v="M"/>
    <s v="N00-N99"/>
    <n v="17"/>
    <x v="11"/>
  </r>
  <r>
    <x v="8"/>
    <s v="85+"/>
    <x v="1"/>
    <s v="M"/>
    <s v="R00-R99"/>
    <n v="30"/>
    <x v="5"/>
  </r>
  <r>
    <x v="8"/>
    <s v="85+"/>
    <x v="1"/>
    <s v="M"/>
    <s v="V01-Y98"/>
    <n v="22"/>
    <x v="6"/>
  </r>
  <r>
    <x v="0"/>
    <s v="0-24"/>
    <x v="0"/>
    <s v="F"/>
    <s v="C00-D48"/>
    <n v="2"/>
    <x v="1"/>
  </r>
  <r>
    <x v="0"/>
    <s v="0-24"/>
    <x v="0"/>
    <s v="F"/>
    <s v="I00-I99"/>
    <n v="1"/>
    <x v="8"/>
  </r>
  <r>
    <x v="0"/>
    <s v="0-24"/>
    <x v="0"/>
    <s v="F"/>
    <s v="K00-K93"/>
    <n v="1"/>
    <x v="9"/>
  </r>
  <r>
    <x v="0"/>
    <s v="0-24"/>
    <x v="0"/>
    <s v="F"/>
    <s v="P00-P96"/>
    <n v="2"/>
    <x v="5"/>
  </r>
  <r>
    <x v="0"/>
    <s v="0-24"/>
    <x v="0"/>
    <s v="F"/>
    <s v="Q00-Q99"/>
    <n v="1"/>
    <x v="5"/>
  </r>
  <r>
    <x v="0"/>
    <s v="0-24"/>
    <x v="0"/>
    <s v="F"/>
    <s v="R00-R99"/>
    <n v="2"/>
    <x v="5"/>
  </r>
  <r>
    <x v="0"/>
    <s v="0-24"/>
    <x v="0"/>
    <s v="F"/>
    <s v="V01-Y98"/>
    <n v="7"/>
    <x v="6"/>
  </r>
  <r>
    <x v="0"/>
    <s v="0-24"/>
    <x v="0"/>
    <s v="M"/>
    <s v="G00-G99"/>
    <n v="1"/>
    <x v="3"/>
  </r>
  <r>
    <x v="0"/>
    <s v="0-24"/>
    <x v="0"/>
    <s v="M"/>
    <s v="M00-M99"/>
    <n v="1"/>
    <x v="5"/>
  </r>
  <r>
    <x v="0"/>
    <s v="0-24"/>
    <x v="0"/>
    <s v="M"/>
    <s v="P00-P96"/>
    <n v="2"/>
    <x v="5"/>
  </r>
  <r>
    <x v="0"/>
    <s v="0-24"/>
    <x v="0"/>
    <s v="M"/>
    <s v="Q00-Q99"/>
    <n v="2"/>
    <x v="5"/>
  </r>
  <r>
    <x v="0"/>
    <s v="0-24"/>
    <x v="0"/>
    <s v="M"/>
    <s v="R00-R99"/>
    <n v="5"/>
    <x v="5"/>
  </r>
  <r>
    <x v="0"/>
    <s v="0-24"/>
    <x v="0"/>
    <s v="M"/>
    <s v="V01-Y98"/>
    <n v="12"/>
    <x v="6"/>
  </r>
  <r>
    <x v="0"/>
    <s v="25-44"/>
    <x v="0"/>
    <s v="F"/>
    <s v="A00-B99"/>
    <n v="2"/>
    <x v="0"/>
  </r>
  <r>
    <x v="0"/>
    <s v="25-44"/>
    <x v="0"/>
    <s v="F"/>
    <s v="C00-D48"/>
    <n v="6"/>
    <x v="1"/>
  </r>
  <r>
    <x v="0"/>
    <s v="25-44"/>
    <x v="0"/>
    <s v="F"/>
    <s v="F00-F99"/>
    <n v="1"/>
    <x v="10"/>
  </r>
  <r>
    <x v="0"/>
    <s v="25-44"/>
    <x v="0"/>
    <s v="F"/>
    <s v="I00-I99"/>
    <n v="1"/>
    <x v="8"/>
  </r>
  <r>
    <x v="0"/>
    <s v="25-44"/>
    <x v="0"/>
    <s v="F"/>
    <s v="K00-K93"/>
    <n v="3"/>
    <x v="9"/>
  </r>
  <r>
    <x v="0"/>
    <s v="25-44"/>
    <x v="0"/>
    <s v="F"/>
    <s v="V01-Y98"/>
    <n v="10"/>
    <x v="6"/>
  </r>
  <r>
    <x v="0"/>
    <s v="25-44"/>
    <x v="0"/>
    <s v="M"/>
    <s v="A00-B99"/>
    <n v="2"/>
    <x v="0"/>
  </r>
  <r>
    <x v="0"/>
    <s v="25-44"/>
    <x v="0"/>
    <s v="M"/>
    <s v="C00-D48"/>
    <n v="10"/>
    <x v="1"/>
  </r>
  <r>
    <x v="0"/>
    <s v="25-44"/>
    <x v="0"/>
    <s v="M"/>
    <s v="E00-E90"/>
    <n v="2"/>
    <x v="2"/>
  </r>
  <r>
    <x v="0"/>
    <s v="25-44"/>
    <x v="0"/>
    <s v="M"/>
    <s v="G00-G99"/>
    <n v="2"/>
    <x v="3"/>
  </r>
  <r>
    <x v="0"/>
    <s v="25-44"/>
    <x v="0"/>
    <s v="M"/>
    <s v="I00-I99"/>
    <n v="7"/>
    <x v="8"/>
  </r>
  <r>
    <x v="0"/>
    <s v="25-44"/>
    <x v="0"/>
    <s v="M"/>
    <s v="J00-J99"/>
    <n v="2"/>
    <x v="4"/>
  </r>
  <r>
    <x v="0"/>
    <s v="25-44"/>
    <x v="0"/>
    <s v="M"/>
    <s v="K00-K93"/>
    <n v="4"/>
    <x v="9"/>
  </r>
  <r>
    <x v="0"/>
    <s v="25-44"/>
    <x v="0"/>
    <s v="M"/>
    <s v="R00-R99"/>
    <n v="5"/>
    <x v="5"/>
  </r>
  <r>
    <x v="0"/>
    <s v="25-44"/>
    <x v="0"/>
    <s v="M"/>
    <s v="UNK"/>
    <n v="1"/>
    <x v="7"/>
  </r>
  <r>
    <x v="0"/>
    <s v="25-44"/>
    <x v="0"/>
    <s v="M"/>
    <s v="V01-Y98"/>
    <n v="22"/>
    <x v="6"/>
  </r>
  <r>
    <x v="0"/>
    <s v="45-64"/>
    <x v="0"/>
    <s v="F"/>
    <s v="A00-B99"/>
    <n v="4"/>
    <x v="0"/>
  </r>
  <r>
    <x v="0"/>
    <s v="45-64"/>
    <x v="0"/>
    <s v="F"/>
    <s v="C00-D48"/>
    <n v="81"/>
    <x v="1"/>
  </r>
  <r>
    <x v="0"/>
    <s v="45-64"/>
    <x v="0"/>
    <s v="F"/>
    <s v="E00-E90"/>
    <n v="5"/>
    <x v="2"/>
  </r>
  <r>
    <x v="0"/>
    <s v="45-64"/>
    <x v="0"/>
    <s v="F"/>
    <s v="F00-F99"/>
    <n v="5"/>
    <x v="10"/>
  </r>
  <r>
    <x v="0"/>
    <s v="45-64"/>
    <x v="0"/>
    <s v="F"/>
    <s v="G00-G99"/>
    <n v="6"/>
    <x v="3"/>
  </r>
  <r>
    <x v="0"/>
    <s v="45-64"/>
    <x v="0"/>
    <s v="F"/>
    <s v="I00-I99"/>
    <n v="34"/>
    <x v="8"/>
  </r>
  <r>
    <x v="0"/>
    <s v="45-64"/>
    <x v="0"/>
    <s v="F"/>
    <s v="J00-J99"/>
    <n v="16"/>
    <x v="4"/>
  </r>
  <r>
    <x v="0"/>
    <s v="45-64"/>
    <x v="0"/>
    <s v="F"/>
    <s v="K00-K93"/>
    <n v="13"/>
    <x v="9"/>
  </r>
  <r>
    <x v="0"/>
    <s v="45-64"/>
    <x v="0"/>
    <s v="F"/>
    <s v="M00-M99"/>
    <n v="1"/>
    <x v="5"/>
  </r>
  <r>
    <x v="0"/>
    <s v="45-64"/>
    <x v="0"/>
    <s v="F"/>
    <s v="N00-N99"/>
    <n v="1"/>
    <x v="11"/>
  </r>
  <r>
    <x v="0"/>
    <s v="45-64"/>
    <x v="0"/>
    <s v="F"/>
    <s v="R00-R99"/>
    <n v="9"/>
    <x v="5"/>
  </r>
  <r>
    <x v="0"/>
    <s v="45-64"/>
    <x v="0"/>
    <s v="F"/>
    <s v="UNK"/>
    <n v="6"/>
    <x v="7"/>
  </r>
  <r>
    <x v="0"/>
    <s v="45-64"/>
    <x v="0"/>
    <s v="F"/>
    <s v="V01-Y98"/>
    <n v="14"/>
    <x v="6"/>
  </r>
  <r>
    <x v="0"/>
    <s v="45-64"/>
    <x v="0"/>
    <s v="M"/>
    <s v="A00-B99"/>
    <n v="9"/>
    <x v="0"/>
  </r>
  <r>
    <x v="0"/>
    <s v="45-64"/>
    <x v="0"/>
    <s v="M"/>
    <s v="C00-D48"/>
    <n v="128"/>
    <x v="1"/>
  </r>
  <r>
    <x v="0"/>
    <s v="45-64"/>
    <x v="0"/>
    <s v="M"/>
    <s v="D50-D89"/>
    <n v="1"/>
    <x v="5"/>
  </r>
  <r>
    <x v="0"/>
    <s v="45-64"/>
    <x v="0"/>
    <s v="M"/>
    <s v="E00-E90"/>
    <n v="11"/>
    <x v="2"/>
  </r>
  <r>
    <x v="0"/>
    <s v="45-64"/>
    <x v="0"/>
    <s v="M"/>
    <s v="F00-F99"/>
    <n v="13"/>
    <x v="10"/>
  </r>
  <r>
    <x v="0"/>
    <s v="45-64"/>
    <x v="0"/>
    <s v="M"/>
    <s v="G00-G99"/>
    <n v="9"/>
    <x v="3"/>
  </r>
  <r>
    <x v="0"/>
    <s v="45-64"/>
    <x v="0"/>
    <s v="M"/>
    <s v="I00-I99"/>
    <n v="57"/>
    <x v="8"/>
  </r>
  <r>
    <x v="0"/>
    <s v="45-64"/>
    <x v="0"/>
    <s v="M"/>
    <s v="J00-J99"/>
    <n v="24"/>
    <x v="4"/>
  </r>
  <r>
    <x v="0"/>
    <s v="45-64"/>
    <x v="0"/>
    <s v="M"/>
    <s v="K00-K93"/>
    <n v="31"/>
    <x v="9"/>
  </r>
  <r>
    <x v="0"/>
    <s v="45-64"/>
    <x v="0"/>
    <s v="M"/>
    <s v="M00-M99"/>
    <n v="3"/>
    <x v="5"/>
  </r>
  <r>
    <x v="0"/>
    <s v="45-64"/>
    <x v="0"/>
    <s v="M"/>
    <s v="N00-N99"/>
    <n v="3"/>
    <x v="11"/>
  </r>
  <r>
    <x v="0"/>
    <s v="45-64"/>
    <x v="0"/>
    <s v="M"/>
    <s v="R00-R99"/>
    <n v="22"/>
    <x v="5"/>
  </r>
  <r>
    <x v="0"/>
    <s v="45-64"/>
    <x v="0"/>
    <s v="M"/>
    <s v="UNK"/>
    <n v="9"/>
    <x v="7"/>
  </r>
  <r>
    <x v="0"/>
    <s v="45-64"/>
    <x v="0"/>
    <s v="M"/>
    <s v="V01-Y98"/>
    <n v="34"/>
    <x v="6"/>
  </r>
  <r>
    <x v="0"/>
    <s v="65-74"/>
    <x v="1"/>
    <s v="F"/>
    <s v="A00-B99"/>
    <n v="8"/>
    <x v="0"/>
  </r>
  <r>
    <x v="0"/>
    <s v="65-74"/>
    <x v="1"/>
    <s v="F"/>
    <s v="C00-D48"/>
    <n v="77"/>
    <x v="1"/>
  </r>
  <r>
    <x v="0"/>
    <s v="65-74"/>
    <x v="1"/>
    <s v="F"/>
    <s v="E00-E90"/>
    <n v="2"/>
    <x v="2"/>
  </r>
  <r>
    <x v="0"/>
    <s v="65-74"/>
    <x v="1"/>
    <s v="F"/>
    <s v="F00-F99"/>
    <n v="3"/>
    <x v="10"/>
  </r>
  <r>
    <x v="0"/>
    <s v="65-74"/>
    <x v="1"/>
    <s v="F"/>
    <s v="G00-G99"/>
    <n v="13"/>
    <x v="3"/>
  </r>
  <r>
    <x v="0"/>
    <s v="65-74"/>
    <x v="1"/>
    <s v="F"/>
    <s v="I00-I99"/>
    <n v="39"/>
    <x v="8"/>
  </r>
  <r>
    <x v="0"/>
    <s v="65-74"/>
    <x v="1"/>
    <s v="F"/>
    <s v="J00-J99"/>
    <n v="10"/>
    <x v="4"/>
  </r>
  <r>
    <x v="0"/>
    <s v="65-74"/>
    <x v="1"/>
    <s v="F"/>
    <s v="K00-K93"/>
    <n v="8"/>
    <x v="9"/>
  </r>
  <r>
    <x v="0"/>
    <s v="65-74"/>
    <x v="1"/>
    <s v="F"/>
    <s v="M00-M99"/>
    <n v="1"/>
    <x v="5"/>
  </r>
  <r>
    <x v="0"/>
    <s v="65-74"/>
    <x v="1"/>
    <s v="F"/>
    <s v="N00-N99"/>
    <n v="6"/>
    <x v="11"/>
  </r>
  <r>
    <x v="0"/>
    <s v="65-74"/>
    <x v="1"/>
    <s v="F"/>
    <s v="R00-R99"/>
    <n v="12"/>
    <x v="5"/>
  </r>
  <r>
    <x v="0"/>
    <s v="65-74"/>
    <x v="1"/>
    <s v="F"/>
    <s v="UNK"/>
    <n v="2"/>
    <x v="7"/>
  </r>
  <r>
    <x v="0"/>
    <s v="65-74"/>
    <x v="1"/>
    <s v="F"/>
    <s v="V01-Y98"/>
    <n v="7"/>
    <x v="6"/>
  </r>
  <r>
    <x v="0"/>
    <s v="65-74"/>
    <x v="1"/>
    <s v="M"/>
    <s v="A00-B99"/>
    <n v="2"/>
    <x v="0"/>
  </r>
  <r>
    <x v="0"/>
    <s v="65-74"/>
    <x v="1"/>
    <s v="M"/>
    <s v="C00-D48"/>
    <n v="126"/>
    <x v="1"/>
  </r>
  <r>
    <x v="0"/>
    <s v="65-74"/>
    <x v="1"/>
    <s v="M"/>
    <s v="D50-D89"/>
    <n v="2"/>
    <x v="5"/>
  </r>
  <r>
    <x v="0"/>
    <s v="65-74"/>
    <x v="1"/>
    <s v="M"/>
    <s v="E00-E90"/>
    <n v="11"/>
    <x v="2"/>
  </r>
  <r>
    <x v="0"/>
    <s v="65-74"/>
    <x v="1"/>
    <s v="M"/>
    <s v="F00-F99"/>
    <n v="5"/>
    <x v="10"/>
  </r>
  <r>
    <x v="0"/>
    <s v="65-74"/>
    <x v="1"/>
    <s v="M"/>
    <s v="G00-G99"/>
    <n v="8"/>
    <x v="3"/>
  </r>
  <r>
    <x v="0"/>
    <s v="65-74"/>
    <x v="1"/>
    <s v="M"/>
    <s v="I00-I99"/>
    <n v="69"/>
    <x v="8"/>
  </r>
  <r>
    <x v="0"/>
    <s v="65-74"/>
    <x v="1"/>
    <s v="M"/>
    <s v="J00-J99"/>
    <n v="26"/>
    <x v="4"/>
  </r>
  <r>
    <x v="0"/>
    <s v="65-74"/>
    <x v="1"/>
    <s v="M"/>
    <s v="K00-K93"/>
    <n v="9"/>
    <x v="9"/>
  </r>
  <r>
    <x v="0"/>
    <s v="65-74"/>
    <x v="1"/>
    <s v="M"/>
    <s v="L00-L99"/>
    <n v="1"/>
    <x v="5"/>
  </r>
  <r>
    <x v="0"/>
    <s v="65-74"/>
    <x v="1"/>
    <s v="M"/>
    <s v="M00-M99"/>
    <n v="1"/>
    <x v="5"/>
  </r>
  <r>
    <x v="0"/>
    <s v="65-74"/>
    <x v="1"/>
    <s v="M"/>
    <s v="N00-N99"/>
    <n v="2"/>
    <x v="11"/>
  </r>
  <r>
    <x v="0"/>
    <s v="65-74"/>
    <x v="1"/>
    <s v="M"/>
    <s v="R00-R99"/>
    <n v="19"/>
    <x v="5"/>
  </r>
  <r>
    <x v="0"/>
    <s v="65-74"/>
    <x v="1"/>
    <s v="M"/>
    <s v="UNK"/>
    <n v="6"/>
    <x v="7"/>
  </r>
  <r>
    <x v="0"/>
    <s v="65-74"/>
    <x v="1"/>
    <s v="M"/>
    <s v="V01-Y98"/>
    <n v="15"/>
    <x v="6"/>
  </r>
  <r>
    <x v="0"/>
    <s v="75-84"/>
    <x v="1"/>
    <s v="F"/>
    <s v="A00-B99"/>
    <n v="17"/>
    <x v="0"/>
  </r>
  <r>
    <x v="0"/>
    <s v="75-84"/>
    <x v="1"/>
    <s v="F"/>
    <s v="C00-D48"/>
    <n v="95"/>
    <x v="1"/>
  </r>
  <r>
    <x v="0"/>
    <s v="75-84"/>
    <x v="1"/>
    <s v="F"/>
    <s v="D50-D89"/>
    <n v="1"/>
    <x v="5"/>
  </r>
  <r>
    <x v="0"/>
    <s v="75-84"/>
    <x v="1"/>
    <s v="F"/>
    <s v="E00-E90"/>
    <n v="28"/>
    <x v="2"/>
  </r>
  <r>
    <x v="0"/>
    <s v="75-84"/>
    <x v="1"/>
    <s v="F"/>
    <s v="F00-F99"/>
    <n v="21"/>
    <x v="10"/>
  </r>
  <r>
    <x v="0"/>
    <s v="75-84"/>
    <x v="1"/>
    <s v="F"/>
    <s v="G00-G99"/>
    <n v="39"/>
    <x v="3"/>
  </r>
  <r>
    <x v="0"/>
    <s v="75-84"/>
    <x v="1"/>
    <s v="F"/>
    <s v="I00-I99"/>
    <n v="200"/>
    <x v="8"/>
  </r>
  <r>
    <x v="0"/>
    <s v="75-84"/>
    <x v="1"/>
    <s v="F"/>
    <s v="J00-J99"/>
    <n v="47"/>
    <x v="4"/>
  </r>
  <r>
    <x v="0"/>
    <s v="75-84"/>
    <x v="1"/>
    <s v="F"/>
    <s v="K00-K93"/>
    <n v="25"/>
    <x v="9"/>
  </r>
  <r>
    <x v="0"/>
    <s v="75-84"/>
    <x v="1"/>
    <s v="F"/>
    <s v="M00-M99"/>
    <n v="6"/>
    <x v="5"/>
  </r>
  <r>
    <x v="0"/>
    <s v="75-84"/>
    <x v="1"/>
    <s v="F"/>
    <s v="N00-N99"/>
    <n v="20"/>
    <x v="11"/>
  </r>
  <r>
    <x v="0"/>
    <s v="75-84"/>
    <x v="1"/>
    <s v="F"/>
    <s v="Q00-Q99"/>
    <n v="1"/>
    <x v="5"/>
  </r>
  <r>
    <x v="0"/>
    <s v="75-84"/>
    <x v="1"/>
    <s v="F"/>
    <s v="R00-R99"/>
    <n v="26"/>
    <x v="5"/>
  </r>
  <r>
    <x v="0"/>
    <s v="75-84"/>
    <x v="1"/>
    <s v="F"/>
    <s v="UNK"/>
    <n v="12"/>
    <x v="7"/>
  </r>
  <r>
    <x v="0"/>
    <s v="75-84"/>
    <x v="1"/>
    <s v="F"/>
    <s v="V01-Y98"/>
    <n v="27"/>
    <x v="6"/>
  </r>
  <r>
    <x v="0"/>
    <s v="75-84"/>
    <x v="1"/>
    <s v="M"/>
    <s v="A00-B99"/>
    <n v="9"/>
    <x v="0"/>
  </r>
  <r>
    <x v="0"/>
    <s v="75-84"/>
    <x v="1"/>
    <s v="M"/>
    <s v="C00-D48"/>
    <n v="151"/>
    <x v="1"/>
  </r>
  <r>
    <x v="0"/>
    <s v="75-84"/>
    <x v="1"/>
    <s v="M"/>
    <s v="D50-D89"/>
    <n v="1"/>
    <x v="5"/>
  </r>
  <r>
    <x v="0"/>
    <s v="75-84"/>
    <x v="1"/>
    <s v="M"/>
    <s v="E00-E90"/>
    <n v="12"/>
    <x v="2"/>
  </r>
  <r>
    <x v="0"/>
    <s v="75-84"/>
    <x v="1"/>
    <s v="M"/>
    <s v="F00-F99"/>
    <n v="13"/>
    <x v="10"/>
  </r>
  <r>
    <x v="0"/>
    <s v="75-84"/>
    <x v="1"/>
    <s v="M"/>
    <s v="G00-G99"/>
    <n v="19"/>
    <x v="3"/>
  </r>
  <r>
    <x v="0"/>
    <s v="75-84"/>
    <x v="1"/>
    <s v="M"/>
    <s v="I00-I99"/>
    <n v="158"/>
    <x v="8"/>
  </r>
  <r>
    <x v="0"/>
    <s v="75-84"/>
    <x v="1"/>
    <s v="M"/>
    <s v="J00-J99"/>
    <n v="68"/>
    <x v="4"/>
  </r>
  <r>
    <x v="0"/>
    <s v="75-84"/>
    <x v="1"/>
    <s v="M"/>
    <s v="K00-K93"/>
    <n v="12"/>
    <x v="9"/>
  </r>
  <r>
    <x v="0"/>
    <s v="75-84"/>
    <x v="1"/>
    <s v="M"/>
    <s v="M00-M99"/>
    <n v="3"/>
    <x v="5"/>
  </r>
  <r>
    <x v="0"/>
    <s v="75-84"/>
    <x v="1"/>
    <s v="M"/>
    <s v="N00-N99"/>
    <n v="11"/>
    <x v="11"/>
  </r>
  <r>
    <x v="0"/>
    <s v="75-84"/>
    <x v="1"/>
    <s v="M"/>
    <s v="Q00-Q99"/>
    <n v="1"/>
    <x v="5"/>
  </r>
  <r>
    <x v="0"/>
    <s v="75-84"/>
    <x v="1"/>
    <s v="M"/>
    <s v="R00-R99"/>
    <n v="28"/>
    <x v="5"/>
  </r>
  <r>
    <x v="0"/>
    <s v="75-84"/>
    <x v="1"/>
    <s v="M"/>
    <s v="UNK"/>
    <n v="14"/>
    <x v="7"/>
  </r>
  <r>
    <x v="0"/>
    <s v="75-84"/>
    <x v="1"/>
    <s v="M"/>
    <s v="V01-Y98"/>
    <n v="25"/>
    <x v="6"/>
  </r>
  <r>
    <x v="0"/>
    <s v="85+"/>
    <x v="1"/>
    <s v="F"/>
    <s v="A00-B99"/>
    <n v="21"/>
    <x v="0"/>
  </r>
  <r>
    <x v="0"/>
    <s v="85+"/>
    <x v="1"/>
    <s v="F"/>
    <s v="C00-D48"/>
    <n v="81"/>
    <x v="1"/>
  </r>
  <r>
    <x v="0"/>
    <s v="85+"/>
    <x v="1"/>
    <s v="F"/>
    <s v="D50-D89"/>
    <n v="4"/>
    <x v="5"/>
  </r>
  <r>
    <x v="0"/>
    <s v="85+"/>
    <x v="1"/>
    <s v="F"/>
    <s v="E00-E90"/>
    <n v="34"/>
    <x v="2"/>
  </r>
  <r>
    <x v="0"/>
    <s v="85+"/>
    <x v="1"/>
    <s v="F"/>
    <s v="F00-F99"/>
    <n v="43"/>
    <x v="10"/>
  </r>
  <r>
    <x v="0"/>
    <s v="85+"/>
    <x v="1"/>
    <s v="F"/>
    <s v="G00-G99"/>
    <n v="45"/>
    <x v="3"/>
  </r>
  <r>
    <x v="0"/>
    <s v="85+"/>
    <x v="1"/>
    <s v="F"/>
    <s v="I00-I99"/>
    <n v="284"/>
    <x v="8"/>
  </r>
  <r>
    <x v="0"/>
    <s v="85+"/>
    <x v="1"/>
    <s v="F"/>
    <s v="J00-J99"/>
    <n v="66"/>
    <x v="4"/>
  </r>
  <r>
    <x v="0"/>
    <s v="85+"/>
    <x v="1"/>
    <s v="F"/>
    <s v="K00-K93"/>
    <n v="28"/>
    <x v="9"/>
  </r>
  <r>
    <x v="0"/>
    <s v="85+"/>
    <x v="1"/>
    <s v="F"/>
    <s v="L00-L99"/>
    <n v="1"/>
    <x v="5"/>
  </r>
  <r>
    <x v="0"/>
    <s v="85+"/>
    <x v="1"/>
    <s v="F"/>
    <s v="M00-M99"/>
    <n v="5"/>
    <x v="5"/>
  </r>
  <r>
    <x v="0"/>
    <s v="85+"/>
    <x v="1"/>
    <s v="F"/>
    <s v="N00-N99"/>
    <n v="23"/>
    <x v="11"/>
  </r>
  <r>
    <x v="0"/>
    <s v="85+"/>
    <x v="1"/>
    <s v="F"/>
    <s v="R00-R99"/>
    <n v="44"/>
    <x v="5"/>
  </r>
  <r>
    <x v="0"/>
    <s v="85+"/>
    <x v="1"/>
    <s v="F"/>
    <s v="UNK"/>
    <n v="10"/>
    <x v="7"/>
  </r>
  <r>
    <x v="0"/>
    <s v="85+"/>
    <x v="1"/>
    <s v="F"/>
    <s v="V01-Y98"/>
    <n v="34"/>
    <x v="6"/>
  </r>
  <r>
    <x v="0"/>
    <s v="85+"/>
    <x v="1"/>
    <s v="M"/>
    <s v="A00-B99"/>
    <n v="10"/>
    <x v="0"/>
  </r>
  <r>
    <x v="0"/>
    <s v="85+"/>
    <x v="1"/>
    <s v="M"/>
    <s v="C00-D48"/>
    <n v="50"/>
    <x v="1"/>
  </r>
  <r>
    <x v="0"/>
    <s v="85+"/>
    <x v="1"/>
    <s v="M"/>
    <s v="D50-D89"/>
    <n v="2"/>
    <x v="5"/>
  </r>
  <r>
    <x v="0"/>
    <s v="85+"/>
    <x v="1"/>
    <s v="M"/>
    <s v="E00-E90"/>
    <n v="8"/>
    <x v="2"/>
  </r>
  <r>
    <x v="0"/>
    <s v="85+"/>
    <x v="1"/>
    <s v="M"/>
    <s v="F00-F99"/>
    <n v="16"/>
    <x v="10"/>
  </r>
  <r>
    <x v="0"/>
    <s v="85+"/>
    <x v="1"/>
    <s v="M"/>
    <s v="G00-G99"/>
    <n v="21"/>
    <x v="3"/>
  </r>
  <r>
    <x v="0"/>
    <s v="85+"/>
    <x v="1"/>
    <s v="M"/>
    <s v="I00-I99"/>
    <n v="132"/>
    <x v="8"/>
  </r>
  <r>
    <x v="0"/>
    <s v="85+"/>
    <x v="1"/>
    <s v="M"/>
    <s v="J00-J99"/>
    <n v="48"/>
    <x v="4"/>
  </r>
  <r>
    <x v="0"/>
    <s v="85+"/>
    <x v="1"/>
    <s v="M"/>
    <s v="K00-K93"/>
    <n v="17"/>
    <x v="9"/>
  </r>
  <r>
    <x v="0"/>
    <s v="85+"/>
    <x v="1"/>
    <s v="M"/>
    <s v="L00-L99"/>
    <n v="1"/>
    <x v="5"/>
  </r>
  <r>
    <x v="0"/>
    <s v="85+"/>
    <x v="1"/>
    <s v="M"/>
    <s v="M00-M99"/>
    <n v="2"/>
    <x v="5"/>
  </r>
  <r>
    <x v="0"/>
    <s v="85+"/>
    <x v="1"/>
    <s v="M"/>
    <s v="N00-N99"/>
    <n v="11"/>
    <x v="11"/>
  </r>
  <r>
    <x v="0"/>
    <s v="85+"/>
    <x v="1"/>
    <s v="M"/>
    <s v="R00-R99"/>
    <n v="20"/>
    <x v="5"/>
  </r>
  <r>
    <x v="0"/>
    <s v="85+"/>
    <x v="1"/>
    <s v="M"/>
    <s v="UNK"/>
    <n v="4"/>
    <x v="7"/>
  </r>
  <r>
    <x v="0"/>
    <s v="85+"/>
    <x v="1"/>
    <s v="M"/>
    <s v="V01-Y98"/>
    <n v="13"/>
    <x v="6"/>
  </r>
  <r>
    <x v="1"/>
    <s v="0-24"/>
    <x v="0"/>
    <s v="F"/>
    <s v="A00-B99"/>
    <n v="2"/>
    <x v="0"/>
  </r>
  <r>
    <x v="1"/>
    <s v="0-24"/>
    <x v="0"/>
    <s v="F"/>
    <s v="I00-I99"/>
    <n v="1"/>
    <x v="8"/>
  </r>
  <r>
    <x v="1"/>
    <s v="0-24"/>
    <x v="0"/>
    <s v="F"/>
    <s v="J00-J99"/>
    <n v="3"/>
    <x v="4"/>
  </r>
  <r>
    <x v="1"/>
    <s v="0-24"/>
    <x v="0"/>
    <s v="F"/>
    <s v="P00-P96"/>
    <n v="3"/>
    <x v="5"/>
  </r>
  <r>
    <x v="1"/>
    <s v="0-24"/>
    <x v="0"/>
    <s v="F"/>
    <s v="R00-R99"/>
    <n v="1"/>
    <x v="5"/>
  </r>
  <r>
    <x v="1"/>
    <s v="0-24"/>
    <x v="0"/>
    <s v="F"/>
    <s v="V01-Y98"/>
    <n v="2"/>
    <x v="6"/>
  </r>
  <r>
    <x v="1"/>
    <s v="0-24"/>
    <x v="0"/>
    <s v="M"/>
    <s v="A00-B99"/>
    <n v="1"/>
    <x v="0"/>
  </r>
  <r>
    <x v="1"/>
    <s v="0-24"/>
    <x v="0"/>
    <s v="M"/>
    <s v="C00-D48"/>
    <n v="2"/>
    <x v="1"/>
  </r>
  <r>
    <x v="1"/>
    <s v="0-24"/>
    <x v="0"/>
    <s v="M"/>
    <s v="E00-E90"/>
    <n v="2"/>
    <x v="2"/>
  </r>
  <r>
    <x v="1"/>
    <s v="0-24"/>
    <x v="0"/>
    <s v="M"/>
    <s v="I00-I99"/>
    <n v="1"/>
    <x v="8"/>
  </r>
  <r>
    <x v="1"/>
    <s v="0-24"/>
    <x v="0"/>
    <s v="M"/>
    <s v="P00-P96"/>
    <n v="1"/>
    <x v="5"/>
  </r>
  <r>
    <x v="1"/>
    <s v="0-24"/>
    <x v="0"/>
    <s v="M"/>
    <s v="Q00-Q99"/>
    <n v="3"/>
    <x v="5"/>
  </r>
  <r>
    <x v="1"/>
    <s v="0-24"/>
    <x v="0"/>
    <s v="M"/>
    <s v="V01-Y98"/>
    <n v="3"/>
    <x v="6"/>
  </r>
  <r>
    <x v="1"/>
    <s v="25-44"/>
    <x v="0"/>
    <s v="F"/>
    <s v="A00-B99"/>
    <n v="1"/>
    <x v="0"/>
  </r>
  <r>
    <x v="1"/>
    <s v="25-44"/>
    <x v="0"/>
    <s v="F"/>
    <s v="C00-D48"/>
    <n v="14"/>
    <x v="1"/>
  </r>
  <r>
    <x v="1"/>
    <s v="25-44"/>
    <x v="0"/>
    <s v="F"/>
    <s v="E00-E90"/>
    <n v="1"/>
    <x v="2"/>
  </r>
  <r>
    <x v="1"/>
    <s v="25-44"/>
    <x v="0"/>
    <s v="F"/>
    <s v="G00-G99"/>
    <n v="1"/>
    <x v="3"/>
  </r>
  <r>
    <x v="1"/>
    <s v="25-44"/>
    <x v="0"/>
    <s v="F"/>
    <s v="I00-I99"/>
    <n v="6"/>
    <x v="8"/>
  </r>
  <r>
    <x v="1"/>
    <s v="25-44"/>
    <x v="0"/>
    <s v="F"/>
    <s v="K00-K93"/>
    <n v="1"/>
    <x v="9"/>
  </r>
  <r>
    <x v="1"/>
    <s v="25-44"/>
    <x v="0"/>
    <s v="F"/>
    <s v="L00-L99"/>
    <n v="1"/>
    <x v="5"/>
  </r>
  <r>
    <x v="1"/>
    <s v="25-44"/>
    <x v="0"/>
    <s v="F"/>
    <s v="N00-N99"/>
    <n v="1"/>
    <x v="11"/>
  </r>
  <r>
    <x v="1"/>
    <s v="25-44"/>
    <x v="0"/>
    <s v="F"/>
    <s v="R00-R99"/>
    <n v="1"/>
    <x v="5"/>
  </r>
  <r>
    <x v="1"/>
    <s v="25-44"/>
    <x v="0"/>
    <s v="F"/>
    <s v="V01-Y98"/>
    <n v="10"/>
    <x v="6"/>
  </r>
  <r>
    <x v="1"/>
    <s v="25-44"/>
    <x v="0"/>
    <s v="M"/>
    <s v="A00-B99"/>
    <n v="2"/>
    <x v="0"/>
  </r>
  <r>
    <x v="1"/>
    <s v="25-44"/>
    <x v="0"/>
    <s v="M"/>
    <s v="C00-D48"/>
    <n v="9"/>
    <x v="1"/>
  </r>
  <r>
    <x v="1"/>
    <s v="25-44"/>
    <x v="0"/>
    <s v="M"/>
    <s v="F00-F99"/>
    <n v="6"/>
    <x v="10"/>
  </r>
  <r>
    <x v="1"/>
    <s v="25-44"/>
    <x v="0"/>
    <s v="M"/>
    <s v="G00-G99"/>
    <n v="1"/>
    <x v="3"/>
  </r>
  <r>
    <x v="1"/>
    <s v="25-44"/>
    <x v="0"/>
    <s v="M"/>
    <s v="I00-I99"/>
    <n v="6"/>
    <x v="8"/>
  </r>
  <r>
    <x v="1"/>
    <s v="25-44"/>
    <x v="0"/>
    <s v="M"/>
    <s v="K00-K93"/>
    <n v="3"/>
    <x v="9"/>
  </r>
  <r>
    <x v="1"/>
    <s v="25-44"/>
    <x v="0"/>
    <s v="M"/>
    <s v="R00-R99"/>
    <n v="3"/>
    <x v="5"/>
  </r>
  <r>
    <x v="1"/>
    <s v="25-44"/>
    <x v="0"/>
    <s v="M"/>
    <s v="V01-Y98"/>
    <n v="27"/>
    <x v="6"/>
  </r>
  <r>
    <x v="1"/>
    <s v="45-64"/>
    <x v="0"/>
    <s v="F"/>
    <s v="A00-B99"/>
    <n v="5"/>
    <x v="0"/>
  </r>
  <r>
    <x v="1"/>
    <s v="45-64"/>
    <x v="0"/>
    <s v="F"/>
    <s v="C00-D48"/>
    <n v="88"/>
    <x v="1"/>
  </r>
  <r>
    <x v="1"/>
    <s v="45-64"/>
    <x v="0"/>
    <s v="F"/>
    <s v="D50-D89"/>
    <n v="2"/>
    <x v="5"/>
  </r>
  <r>
    <x v="1"/>
    <s v="45-64"/>
    <x v="0"/>
    <s v="F"/>
    <s v="E00-E90"/>
    <n v="5"/>
    <x v="2"/>
  </r>
  <r>
    <x v="1"/>
    <s v="45-64"/>
    <x v="0"/>
    <s v="F"/>
    <s v="F00-F99"/>
    <n v="4"/>
    <x v="10"/>
  </r>
  <r>
    <x v="1"/>
    <s v="45-64"/>
    <x v="0"/>
    <s v="F"/>
    <s v="G00-G99"/>
    <n v="7"/>
    <x v="3"/>
  </r>
  <r>
    <x v="1"/>
    <s v="45-64"/>
    <x v="0"/>
    <s v="F"/>
    <s v="I00-I99"/>
    <n v="28"/>
    <x v="8"/>
  </r>
  <r>
    <x v="1"/>
    <s v="45-64"/>
    <x v="0"/>
    <s v="F"/>
    <s v="J00-J99"/>
    <n v="18"/>
    <x v="4"/>
  </r>
  <r>
    <x v="1"/>
    <s v="45-64"/>
    <x v="0"/>
    <s v="F"/>
    <s v="K00-K93"/>
    <n v="8"/>
    <x v="9"/>
  </r>
  <r>
    <x v="1"/>
    <s v="45-64"/>
    <x v="0"/>
    <s v="F"/>
    <s v="M00-M99"/>
    <n v="1"/>
    <x v="5"/>
  </r>
  <r>
    <x v="1"/>
    <s v="45-64"/>
    <x v="0"/>
    <s v="F"/>
    <s v="N00-N99"/>
    <n v="4"/>
    <x v="11"/>
  </r>
  <r>
    <x v="1"/>
    <s v="45-64"/>
    <x v="0"/>
    <s v="F"/>
    <s v="Q00-Q99"/>
    <n v="3"/>
    <x v="5"/>
  </r>
  <r>
    <x v="1"/>
    <s v="45-64"/>
    <x v="0"/>
    <s v="F"/>
    <s v="R00-R99"/>
    <n v="6"/>
    <x v="5"/>
  </r>
  <r>
    <x v="1"/>
    <s v="45-64"/>
    <x v="0"/>
    <s v="F"/>
    <s v="V01-Y98"/>
    <n v="28"/>
    <x v="6"/>
  </r>
  <r>
    <x v="1"/>
    <s v="45-64"/>
    <x v="0"/>
    <s v="M"/>
    <s v="A00-B99"/>
    <n v="8"/>
    <x v="0"/>
  </r>
  <r>
    <x v="1"/>
    <s v="45-64"/>
    <x v="0"/>
    <s v="M"/>
    <s v="C00-D48"/>
    <n v="120"/>
    <x v="1"/>
  </r>
  <r>
    <x v="1"/>
    <s v="45-64"/>
    <x v="0"/>
    <s v="M"/>
    <s v="E00-E90"/>
    <n v="12"/>
    <x v="2"/>
  </r>
  <r>
    <x v="1"/>
    <s v="45-64"/>
    <x v="0"/>
    <s v="M"/>
    <s v="F00-F99"/>
    <n v="11"/>
    <x v="10"/>
  </r>
  <r>
    <x v="1"/>
    <s v="45-64"/>
    <x v="0"/>
    <s v="M"/>
    <s v="G00-G99"/>
    <n v="11"/>
    <x v="3"/>
  </r>
  <r>
    <x v="1"/>
    <s v="45-64"/>
    <x v="0"/>
    <s v="M"/>
    <s v="I00-I99"/>
    <n v="77"/>
    <x v="8"/>
  </r>
  <r>
    <x v="1"/>
    <s v="45-64"/>
    <x v="0"/>
    <s v="M"/>
    <s v="J00-J99"/>
    <n v="28"/>
    <x v="4"/>
  </r>
  <r>
    <x v="1"/>
    <s v="45-64"/>
    <x v="0"/>
    <s v="M"/>
    <s v="K00-K93"/>
    <n v="37"/>
    <x v="9"/>
  </r>
  <r>
    <x v="1"/>
    <s v="45-64"/>
    <x v="0"/>
    <s v="M"/>
    <s v="M00-M99"/>
    <n v="2"/>
    <x v="5"/>
  </r>
  <r>
    <x v="1"/>
    <s v="45-64"/>
    <x v="0"/>
    <s v="M"/>
    <s v="N00-N99"/>
    <n v="2"/>
    <x v="11"/>
  </r>
  <r>
    <x v="1"/>
    <s v="45-64"/>
    <x v="0"/>
    <s v="M"/>
    <s v="R00-R99"/>
    <n v="23"/>
    <x v="5"/>
  </r>
  <r>
    <x v="1"/>
    <s v="45-64"/>
    <x v="0"/>
    <s v="M"/>
    <s v="V01-Y98"/>
    <n v="36"/>
    <x v="6"/>
  </r>
  <r>
    <x v="1"/>
    <s v="65-74"/>
    <x v="1"/>
    <s v="F"/>
    <s v="A00-B99"/>
    <n v="6"/>
    <x v="0"/>
  </r>
  <r>
    <x v="1"/>
    <s v="65-74"/>
    <x v="1"/>
    <s v="F"/>
    <s v="C00-D48"/>
    <n v="72"/>
    <x v="1"/>
  </r>
  <r>
    <x v="1"/>
    <s v="65-74"/>
    <x v="1"/>
    <s v="F"/>
    <s v="D50-D89"/>
    <n v="2"/>
    <x v="5"/>
  </r>
  <r>
    <x v="1"/>
    <s v="65-74"/>
    <x v="1"/>
    <s v="F"/>
    <s v="E00-E90"/>
    <n v="3"/>
    <x v="2"/>
  </r>
  <r>
    <x v="1"/>
    <s v="65-74"/>
    <x v="1"/>
    <s v="F"/>
    <s v="F00-F99"/>
    <n v="3"/>
    <x v="10"/>
  </r>
  <r>
    <x v="1"/>
    <s v="65-74"/>
    <x v="1"/>
    <s v="F"/>
    <s v="G00-G99"/>
    <n v="8"/>
    <x v="3"/>
  </r>
  <r>
    <x v="1"/>
    <s v="65-74"/>
    <x v="1"/>
    <s v="F"/>
    <s v="I00-I99"/>
    <n v="58"/>
    <x v="8"/>
  </r>
  <r>
    <x v="1"/>
    <s v="65-74"/>
    <x v="1"/>
    <s v="F"/>
    <s v="J00-J99"/>
    <n v="17"/>
    <x v="4"/>
  </r>
  <r>
    <x v="1"/>
    <s v="65-74"/>
    <x v="1"/>
    <s v="F"/>
    <s v="K00-K93"/>
    <n v="11"/>
    <x v="9"/>
  </r>
  <r>
    <x v="1"/>
    <s v="65-74"/>
    <x v="1"/>
    <s v="F"/>
    <s v="N00-N99"/>
    <n v="4"/>
    <x v="11"/>
  </r>
  <r>
    <x v="1"/>
    <s v="65-74"/>
    <x v="1"/>
    <s v="F"/>
    <s v="Q00-Q99"/>
    <n v="2"/>
    <x v="5"/>
  </r>
  <r>
    <x v="1"/>
    <s v="65-74"/>
    <x v="1"/>
    <s v="F"/>
    <s v="R00-R99"/>
    <n v="6"/>
    <x v="5"/>
  </r>
  <r>
    <x v="1"/>
    <s v="65-74"/>
    <x v="1"/>
    <s v="F"/>
    <s v="V01-Y98"/>
    <n v="10"/>
    <x v="6"/>
  </r>
  <r>
    <x v="1"/>
    <s v="65-74"/>
    <x v="1"/>
    <s v="M"/>
    <s v="A00-B99"/>
    <n v="11"/>
    <x v="0"/>
  </r>
  <r>
    <x v="1"/>
    <s v="65-74"/>
    <x v="1"/>
    <s v="M"/>
    <s v="C00-D48"/>
    <n v="109"/>
    <x v="1"/>
  </r>
  <r>
    <x v="1"/>
    <s v="65-74"/>
    <x v="1"/>
    <s v="M"/>
    <s v="D50-D89"/>
    <n v="5"/>
    <x v="5"/>
  </r>
  <r>
    <x v="1"/>
    <s v="65-74"/>
    <x v="1"/>
    <s v="M"/>
    <s v="E00-E90"/>
    <n v="9"/>
    <x v="2"/>
  </r>
  <r>
    <x v="1"/>
    <s v="65-74"/>
    <x v="1"/>
    <s v="M"/>
    <s v="F00-F99"/>
    <n v="6"/>
    <x v="10"/>
  </r>
  <r>
    <x v="1"/>
    <s v="65-74"/>
    <x v="1"/>
    <s v="M"/>
    <s v="G00-G99"/>
    <n v="9"/>
    <x v="3"/>
  </r>
  <r>
    <x v="1"/>
    <s v="65-74"/>
    <x v="1"/>
    <s v="M"/>
    <s v="I00-I99"/>
    <n v="81"/>
    <x v="8"/>
  </r>
  <r>
    <x v="1"/>
    <s v="65-74"/>
    <x v="1"/>
    <s v="M"/>
    <s v="J00-J99"/>
    <n v="33"/>
    <x v="4"/>
  </r>
  <r>
    <x v="1"/>
    <s v="65-74"/>
    <x v="1"/>
    <s v="M"/>
    <s v="K00-K93"/>
    <n v="19"/>
    <x v="9"/>
  </r>
  <r>
    <x v="1"/>
    <s v="65-74"/>
    <x v="1"/>
    <s v="M"/>
    <s v="L00-L99"/>
    <n v="1"/>
    <x v="5"/>
  </r>
  <r>
    <x v="1"/>
    <s v="65-74"/>
    <x v="1"/>
    <s v="M"/>
    <s v="M00-M99"/>
    <n v="2"/>
    <x v="5"/>
  </r>
  <r>
    <x v="1"/>
    <s v="65-74"/>
    <x v="1"/>
    <s v="M"/>
    <s v="N00-N99"/>
    <n v="4"/>
    <x v="11"/>
  </r>
  <r>
    <x v="1"/>
    <s v="65-74"/>
    <x v="1"/>
    <s v="M"/>
    <s v="R00-R99"/>
    <n v="7"/>
    <x v="5"/>
  </r>
  <r>
    <x v="1"/>
    <s v="65-74"/>
    <x v="1"/>
    <s v="M"/>
    <s v="V01-Y98"/>
    <n v="16"/>
    <x v="6"/>
  </r>
  <r>
    <x v="1"/>
    <s v="75-84"/>
    <x v="1"/>
    <s v="F"/>
    <s v="A00-B99"/>
    <n v="14"/>
    <x v="0"/>
  </r>
  <r>
    <x v="1"/>
    <s v="75-84"/>
    <x v="1"/>
    <s v="F"/>
    <s v="C00-D48"/>
    <n v="117"/>
    <x v="1"/>
  </r>
  <r>
    <x v="1"/>
    <s v="75-84"/>
    <x v="1"/>
    <s v="F"/>
    <s v="D50-D89"/>
    <n v="3"/>
    <x v="5"/>
  </r>
  <r>
    <x v="1"/>
    <s v="75-84"/>
    <x v="1"/>
    <s v="F"/>
    <s v="E00-E90"/>
    <n v="28"/>
    <x v="2"/>
  </r>
  <r>
    <x v="1"/>
    <s v="75-84"/>
    <x v="1"/>
    <s v="F"/>
    <s v="F00-F99"/>
    <n v="13"/>
    <x v="10"/>
  </r>
  <r>
    <x v="1"/>
    <s v="75-84"/>
    <x v="1"/>
    <s v="F"/>
    <s v="G00-G99"/>
    <n v="31"/>
    <x v="3"/>
  </r>
  <r>
    <x v="1"/>
    <s v="75-84"/>
    <x v="1"/>
    <s v="F"/>
    <s v="I00-I99"/>
    <n v="181"/>
    <x v="8"/>
  </r>
  <r>
    <x v="1"/>
    <s v="75-84"/>
    <x v="1"/>
    <s v="F"/>
    <s v="J00-J99"/>
    <n v="59"/>
    <x v="4"/>
  </r>
  <r>
    <x v="1"/>
    <s v="75-84"/>
    <x v="1"/>
    <s v="F"/>
    <s v="K00-K93"/>
    <n v="18"/>
    <x v="9"/>
  </r>
  <r>
    <x v="1"/>
    <s v="75-84"/>
    <x v="1"/>
    <s v="F"/>
    <s v="L00-L99"/>
    <n v="2"/>
    <x v="5"/>
  </r>
  <r>
    <x v="1"/>
    <s v="75-84"/>
    <x v="1"/>
    <s v="F"/>
    <s v="M00-M99"/>
    <n v="6"/>
    <x v="5"/>
  </r>
  <r>
    <x v="1"/>
    <s v="75-84"/>
    <x v="1"/>
    <s v="F"/>
    <s v="N00-N99"/>
    <n v="19"/>
    <x v="11"/>
  </r>
  <r>
    <x v="1"/>
    <s v="75-84"/>
    <x v="1"/>
    <s v="F"/>
    <s v="R00-R99"/>
    <n v="28"/>
    <x v="5"/>
  </r>
  <r>
    <x v="1"/>
    <s v="75-84"/>
    <x v="1"/>
    <s v="F"/>
    <s v="V01-Y98"/>
    <n v="23"/>
    <x v="6"/>
  </r>
  <r>
    <x v="1"/>
    <s v="75-84"/>
    <x v="1"/>
    <s v="M"/>
    <s v="A00-B99"/>
    <n v="15"/>
    <x v="0"/>
  </r>
  <r>
    <x v="1"/>
    <s v="75-84"/>
    <x v="1"/>
    <s v="M"/>
    <s v="C00-D48"/>
    <n v="146"/>
    <x v="1"/>
  </r>
  <r>
    <x v="1"/>
    <s v="75-84"/>
    <x v="1"/>
    <s v="M"/>
    <s v="D50-D89"/>
    <n v="2"/>
    <x v="5"/>
  </r>
  <r>
    <x v="1"/>
    <s v="75-84"/>
    <x v="1"/>
    <s v="M"/>
    <s v="E00-E90"/>
    <n v="19"/>
    <x v="2"/>
  </r>
  <r>
    <x v="1"/>
    <s v="75-84"/>
    <x v="1"/>
    <s v="M"/>
    <s v="F00-F99"/>
    <n v="14"/>
    <x v="10"/>
  </r>
  <r>
    <x v="1"/>
    <s v="75-84"/>
    <x v="1"/>
    <s v="M"/>
    <s v="G00-G99"/>
    <n v="35"/>
    <x v="3"/>
  </r>
  <r>
    <x v="1"/>
    <s v="75-84"/>
    <x v="1"/>
    <s v="M"/>
    <s v="I00-I99"/>
    <n v="176"/>
    <x v="8"/>
  </r>
  <r>
    <x v="1"/>
    <s v="75-84"/>
    <x v="1"/>
    <s v="M"/>
    <s v="J00-J99"/>
    <n v="83"/>
    <x v="4"/>
  </r>
  <r>
    <x v="1"/>
    <s v="75-84"/>
    <x v="1"/>
    <s v="M"/>
    <s v="K00-K93"/>
    <n v="16"/>
    <x v="9"/>
  </r>
  <r>
    <x v="1"/>
    <s v="75-84"/>
    <x v="1"/>
    <s v="M"/>
    <s v="L00-L99"/>
    <n v="1"/>
    <x v="5"/>
  </r>
  <r>
    <x v="1"/>
    <s v="75-84"/>
    <x v="1"/>
    <s v="M"/>
    <s v="M00-M99"/>
    <n v="3"/>
    <x v="5"/>
  </r>
  <r>
    <x v="1"/>
    <s v="75-84"/>
    <x v="1"/>
    <s v="M"/>
    <s v="N00-N99"/>
    <n v="14"/>
    <x v="11"/>
  </r>
  <r>
    <x v="1"/>
    <s v="75-84"/>
    <x v="1"/>
    <s v="M"/>
    <s v="R00-R99"/>
    <n v="25"/>
    <x v="5"/>
  </r>
  <r>
    <x v="1"/>
    <s v="75-84"/>
    <x v="1"/>
    <s v="M"/>
    <s v="V01-Y98"/>
    <n v="32"/>
    <x v="6"/>
  </r>
  <r>
    <x v="1"/>
    <s v="85+"/>
    <x v="1"/>
    <s v="F"/>
    <s v="A00-B99"/>
    <n v="21"/>
    <x v="0"/>
  </r>
  <r>
    <x v="1"/>
    <s v="85+"/>
    <x v="1"/>
    <s v="F"/>
    <s v="C00-D48"/>
    <n v="86"/>
    <x v="1"/>
  </r>
  <r>
    <x v="1"/>
    <s v="85+"/>
    <x v="1"/>
    <s v="F"/>
    <s v="D50-D89"/>
    <n v="7"/>
    <x v="5"/>
  </r>
  <r>
    <x v="1"/>
    <s v="85+"/>
    <x v="1"/>
    <s v="F"/>
    <s v="E00-E90"/>
    <n v="29"/>
    <x v="2"/>
  </r>
  <r>
    <x v="1"/>
    <s v="85+"/>
    <x v="1"/>
    <s v="F"/>
    <s v="F00-F99"/>
    <n v="42"/>
    <x v="10"/>
  </r>
  <r>
    <x v="1"/>
    <s v="85+"/>
    <x v="1"/>
    <s v="F"/>
    <s v="G00-G99"/>
    <n v="70"/>
    <x v="3"/>
  </r>
  <r>
    <x v="1"/>
    <s v="85+"/>
    <x v="1"/>
    <s v="F"/>
    <s v="I00-I99"/>
    <n v="269"/>
    <x v="8"/>
  </r>
  <r>
    <x v="1"/>
    <s v="85+"/>
    <x v="1"/>
    <s v="F"/>
    <s v="J00-J99"/>
    <n v="81"/>
    <x v="4"/>
  </r>
  <r>
    <x v="1"/>
    <s v="85+"/>
    <x v="1"/>
    <s v="F"/>
    <s v="K00-K93"/>
    <n v="29"/>
    <x v="9"/>
  </r>
  <r>
    <x v="1"/>
    <s v="85+"/>
    <x v="1"/>
    <s v="F"/>
    <s v="L00-L99"/>
    <n v="3"/>
    <x v="5"/>
  </r>
  <r>
    <x v="1"/>
    <s v="85+"/>
    <x v="1"/>
    <s v="F"/>
    <s v="M00-M99"/>
    <n v="5"/>
    <x v="5"/>
  </r>
  <r>
    <x v="1"/>
    <s v="85+"/>
    <x v="1"/>
    <s v="F"/>
    <s v="N00-N99"/>
    <n v="33"/>
    <x v="11"/>
  </r>
  <r>
    <x v="1"/>
    <s v="85+"/>
    <x v="1"/>
    <s v="F"/>
    <s v="R00-R99"/>
    <n v="58"/>
    <x v="5"/>
  </r>
  <r>
    <x v="1"/>
    <s v="85+"/>
    <x v="1"/>
    <s v="F"/>
    <s v="V01-Y98"/>
    <n v="35"/>
    <x v="6"/>
  </r>
  <r>
    <x v="1"/>
    <s v="85+"/>
    <x v="1"/>
    <s v="M"/>
    <s v="A00-B99"/>
    <n v="12"/>
    <x v="0"/>
  </r>
  <r>
    <x v="1"/>
    <s v="85+"/>
    <x v="1"/>
    <s v="M"/>
    <s v="C00-D48"/>
    <n v="69"/>
    <x v="1"/>
  </r>
  <r>
    <x v="1"/>
    <s v="85+"/>
    <x v="1"/>
    <s v="M"/>
    <s v="D50-D89"/>
    <n v="2"/>
    <x v="5"/>
  </r>
  <r>
    <x v="1"/>
    <s v="85+"/>
    <x v="1"/>
    <s v="M"/>
    <s v="E00-E90"/>
    <n v="19"/>
    <x v="2"/>
  </r>
  <r>
    <x v="1"/>
    <s v="85+"/>
    <x v="1"/>
    <s v="M"/>
    <s v="F00-F99"/>
    <n v="14"/>
    <x v="10"/>
  </r>
  <r>
    <x v="1"/>
    <s v="85+"/>
    <x v="1"/>
    <s v="M"/>
    <s v="G00-G99"/>
    <n v="23"/>
    <x v="3"/>
  </r>
  <r>
    <x v="1"/>
    <s v="85+"/>
    <x v="1"/>
    <s v="M"/>
    <s v="I00-I99"/>
    <n v="119"/>
    <x v="8"/>
  </r>
  <r>
    <x v="1"/>
    <s v="85+"/>
    <x v="1"/>
    <s v="M"/>
    <s v="J00-J99"/>
    <n v="69"/>
    <x v="4"/>
  </r>
  <r>
    <x v="1"/>
    <s v="85+"/>
    <x v="1"/>
    <s v="M"/>
    <s v="K00-K93"/>
    <n v="8"/>
    <x v="9"/>
  </r>
  <r>
    <x v="1"/>
    <s v="85+"/>
    <x v="1"/>
    <s v="M"/>
    <s v="L00-L99"/>
    <n v="1"/>
    <x v="5"/>
  </r>
  <r>
    <x v="1"/>
    <s v="85+"/>
    <x v="1"/>
    <s v="M"/>
    <s v="M00-M99"/>
    <n v="2"/>
    <x v="5"/>
  </r>
  <r>
    <x v="1"/>
    <s v="85+"/>
    <x v="1"/>
    <s v="M"/>
    <s v="N00-N99"/>
    <n v="18"/>
    <x v="11"/>
  </r>
  <r>
    <x v="1"/>
    <s v="85+"/>
    <x v="1"/>
    <s v="M"/>
    <s v="R00-R99"/>
    <n v="17"/>
    <x v="5"/>
  </r>
  <r>
    <x v="1"/>
    <s v="85+"/>
    <x v="1"/>
    <s v="M"/>
    <s v="V01-Y98"/>
    <n v="15"/>
    <x v="6"/>
  </r>
  <r>
    <x v="2"/>
    <s v="0-24"/>
    <x v="0"/>
    <s v="F"/>
    <s v="D50-D89"/>
    <n v="1"/>
    <x v="5"/>
  </r>
  <r>
    <x v="2"/>
    <s v="0-24"/>
    <x v="0"/>
    <s v="F"/>
    <s v="E00-E90"/>
    <n v="1"/>
    <x v="2"/>
  </r>
  <r>
    <x v="2"/>
    <s v="0-24"/>
    <x v="0"/>
    <s v="F"/>
    <s v="G00-G99"/>
    <n v="1"/>
    <x v="3"/>
  </r>
  <r>
    <x v="2"/>
    <s v="0-24"/>
    <x v="0"/>
    <s v="F"/>
    <s v="K00-K93"/>
    <n v="1"/>
    <x v="9"/>
  </r>
  <r>
    <x v="2"/>
    <s v="0-24"/>
    <x v="0"/>
    <s v="F"/>
    <s v="N00-N99"/>
    <n v="1"/>
    <x v="11"/>
  </r>
  <r>
    <x v="2"/>
    <s v="0-24"/>
    <x v="0"/>
    <s v="F"/>
    <s v="P00-P96"/>
    <n v="3"/>
    <x v="5"/>
  </r>
  <r>
    <x v="2"/>
    <s v="0-24"/>
    <x v="0"/>
    <s v="F"/>
    <s v="Q00-Q99"/>
    <n v="1"/>
    <x v="5"/>
  </r>
  <r>
    <x v="2"/>
    <s v="0-24"/>
    <x v="0"/>
    <s v="F"/>
    <s v="V01-Y98"/>
    <n v="6"/>
    <x v="6"/>
  </r>
  <r>
    <x v="2"/>
    <s v="0-24"/>
    <x v="0"/>
    <s v="M"/>
    <s v="C00-D48"/>
    <n v="2"/>
    <x v="1"/>
  </r>
  <r>
    <x v="2"/>
    <s v="0-24"/>
    <x v="0"/>
    <s v="M"/>
    <s v="P00-P96"/>
    <n v="8"/>
    <x v="5"/>
  </r>
  <r>
    <x v="2"/>
    <s v="0-24"/>
    <x v="0"/>
    <s v="M"/>
    <s v="Q00-Q99"/>
    <n v="2"/>
    <x v="5"/>
  </r>
  <r>
    <x v="2"/>
    <s v="0-24"/>
    <x v="0"/>
    <s v="M"/>
    <s v="V01-Y98"/>
    <n v="15"/>
    <x v="6"/>
  </r>
  <r>
    <x v="2"/>
    <s v="25-44"/>
    <x v="0"/>
    <s v="F"/>
    <s v="A00-B99"/>
    <n v="2"/>
    <x v="0"/>
  </r>
  <r>
    <x v="2"/>
    <s v="25-44"/>
    <x v="0"/>
    <s v="F"/>
    <s v="C00-D48"/>
    <n v="8"/>
    <x v="1"/>
  </r>
  <r>
    <x v="2"/>
    <s v="25-44"/>
    <x v="0"/>
    <s v="F"/>
    <s v="D50-D89"/>
    <n v="1"/>
    <x v="5"/>
  </r>
  <r>
    <x v="2"/>
    <s v="25-44"/>
    <x v="0"/>
    <s v="F"/>
    <s v="E00-E90"/>
    <n v="2"/>
    <x v="2"/>
  </r>
  <r>
    <x v="2"/>
    <s v="25-44"/>
    <x v="0"/>
    <s v="F"/>
    <s v="G00-G99"/>
    <n v="1"/>
    <x v="3"/>
  </r>
  <r>
    <x v="2"/>
    <s v="25-44"/>
    <x v="0"/>
    <s v="F"/>
    <s v="I00-I99"/>
    <n v="6"/>
    <x v="8"/>
  </r>
  <r>
    <x v="2"/>
    <s v="25-44"/>
    <x v="0"/>
    <s v="F"/>
    <s v="Q00-Q99"/>
    <n v="1"/>
    <x v="5"/>
  </r>
  <r>
    <x v="2"/>
    <s v="25-44"/>
    <x v="0"/>
    <s v="F"/>
    <s v="V01-Y98"/>
    <n v="8"/>
    <x v="6"/>
  </r>
  <r>
    <x v="2"/>
    <s v="25-44"/>
    <x v="0"/>
    <s v="M"/>
    <s v="A00-B99"/>
    <n v="2"/>
    <x v="0"/>
  </r>
  <r>
    <x v="2"/>
    <s v="25-44"/>
    <x v="0"/>
    <s v="M"/>
    <s v="C00-D48"/>
    <n v="9"/>
    <x v="1"/>
  </r>
  <r>
    <x v="2"/>
    <s v="25-44"/>
    <x v="0"/>
    <s v="M"/>
    <s v="E00-E90"/>
    <n v="3"/>
    <x v="2"/>
  </r>
  <r>
    <x v="2"/>
    <s v="25-44"/>
    <x v="0"/>
    <s v="M"/>
    <s v="F00-F99"/>
    <n v="3"/>
    <x v="10"/>
  </r>
  <r>
    <x v="2"/>
    <s v="25-44"/>
    <x v="0"/>
    <s v="M"/>
    <s v="G00-G99"/>
    <n v="3"/>
    <x v="3"/>
  </r>
  <r>
    <x v="2"/>
    <s v="25-44"/>
    <x v="0"/>
    <s v="M"/>
    <s v="I00-I99"/>
    <n v="3"/>
    <x v="8"/>
  </r>
  <r>
    <x v="2"/>
    <s v="25-44"/>
    <x v="0"/>
    <s v="M"/>
    <s v="K00-K93"/>
    <n v="5"/>
    <x v="9"/>
  </r>
  <r>
    <x v="2"/>
    <s v="25-44"/>
    <x v="0"/>
    <s v="M"/>
    <s v="R00-R99"/>
    <n v="6"/>
    <x v="5"/>
  </r>
  <r>
    <x v="2"/>
    <s v="25-44"/>
    <x v="0"/>
    <s v="M"/>
    <s v="V01-Y98"/>
    <n v="36"/>
    <x v="6"/>
  </r>
  <r>
    <x v="2"/>
    <s v="45-64"/>
    <x v="0"/>
    <s v="F"/>
    <s v="A00-B99"/>
    <n v="7"/>
    <x v="0"/>
  </r>
  <r>
    <x v="2"/>
    <s v="45-64"/>
    <x v="0"/>
    <s v="F"/>
    <s v="C00-D48"/>
    <n v="85"/>
    <x v="1"/>
  </r>
  <r>
    <x v="2"/>
    <s v="45-64"/>
    <x v="0"/>
    <s v="F"/>
    <s v="D50-D89"/>
    <n v="2"/>
    <x v="5"/>
  </r>
  <r>
    <x v="2"/>
    <s v="45-64"/>
    <x v="0"/>
    <s v="F"/>
    <s v="E00-E90"/>
    <n v="9"/>
    <x v="2"/>
  </r>
  <r>
    <x v="2"/>
    <s v="45-64"/>
    <x v="0"/>
    <s v="F"/>
    <s v="F00-F99"/>
    <n v="3"/>
    <x v="10"/>
  </r>
  <r>
    <x v="2"/>
    <s v="45-64"/>
    <x v="0"/>
    <s v="F"/>
    <s v="G00-G99"/>
    <n v="6"/>
    <x v="3"/>
  </r>
  <r>
    <x v="2"/>
    <s v="45-64"/>
    <x v="0"/>
    <s v="F"/>
    <s v="I00-I99"/>
    <n v="39"/>
    <x v="8"/>
  </r>
  <r>
    <x v="2"/>
    <s v="45-64"/>
    <x v="0"/>
    <s v="F"/>
    <s v="J00-J99"/>
    <n v="14"/>
    <x v="4"/>
  </r>
  <r>
    <x v="2"/>
    <s v="45-64"/>
    <x v="0"/>
    <s v="F"/>
    <s v="K00-K93"/>
    <n v="10"/>
    <x v="9"/>
  </r>
  <r>
    <x v="2"/>
    <s v="45-64"/>
    <x v="0"/>
    <s v="F"/>
    <s v="M00-M99"/>
    <n v="4"/>
    <x v="5"/>
  </r>
  <r>
    <x v="2"/>
    <s v="45-64"/>
    <x v="0"/>
    <s v="F"/>
    <s v="N00-N99"/>
    <n v="1"/>
    <x v="11"/>
  </r>
  <r>
    <x v="2"/>
    <s v="45-64"/>
    <x v="0"/>
    <s v="F"/>
    <s v="Q00-Q99"/>
    <n v="2"/>
    <x v="5"/>
  </r>
  <r>
    <x v="2"/>
    <s v="45-64"/>
    <x v="0"/>
    <s v="F"/>
    <s v="R00-R99"/>
    <n v="9"/>
    <x v="5"/>
  </r>
  <r>
    <x v="2"/>
    <s v="45-64"/>
    <x v="0"/>
    <s v="F"/>
    <s v="V01-Y98"/>
    <n v="19"/>
    <x v="6"/>
  </r>
  <r>
    <x v="2"/>
    <s v="45-64"/>
    <x v="0"/>
    <s v="M"/>
    <s v="A00-B99"/>
    <n v="3"/>
    <x v="0"/>
  </r>
  <r>
    <x v="2"/>
    <s v="45-64"/>
    <x v="0"/>
    <s v="M"/>
    <s v="C00-D48"/>
    <n v="132"/>
    <x v="1"/>
  </r>
  <r>
    <x v="2"/>
    <s v="45-64"/>
    <x v="0"/>
    <s v="M"/>
    <s v="D50-D89"/>
    <n v="2"/>
    <x v="5"/>
  </r>
  <r>
    <x v="2"/>
    <s v="45-64"/>
    <x v="0"/>
    <s v="M"/>
    <s v="E00-E90"/>
    <n v="15"/>
    <x v="2"/>
  </r>
  <r>
    <x v="2"/>
    <s v="45-64"/>
    <x v="0"/>
    <s v="M"/>
    <s v="F00-F99"/>
    <n v="20"/>
    <x v="10"/>
  </r>
  <r>
    <x v="2"/>
    <s v="45-64"/>
    <x v="0"/>
    <s v="M"/>
    <s v="G00-G99"/>
    <n v="8"/>
    <x v="3"/>
  </r>
  <r>
    <x v="2"/>
    <s v="45-64"/>
    <x v="0"/>
    <s v="M"/>
    <s v="I00-I99"/>
    <n v="88"/>
    <x v="8"/>
  </r>
  <r>
    <x v="2"/>
    <s v="45-64"/>
    <x v="0"/>
    <s v="M"/>
    <s v="J00-J99"/>
    <n v="16"/>
    <x v="4"/>
  </r>
  <r>
    <x v="2"/>
    <s v="45-64"/>
    <x v="0"/>
    <s v="M"/>
    <s v="K00-K93"/>
    <n v="21"/>
    <x v="9"/>
  </r>
  <r>
    <x v="2"/>
    <s v="45-64"/>
    <x v="0"/>
    <s v="M"/>
    <s v="L00-L99"/>
    <n v="1"/>
    <x v="5"/>
  </r>
  <r>
    <x v="2"/>
    <s v="45-64"/>
    <x v="0"/>
    <s v="M"/>
    <s v="M00-M99"/>
    <n v="1"/>
    <x v="5"/>
  </r>
  <r>
    <x v="2"/>
    <s v="45-64"/>
    <x v="0"/>
    <s v="M"/>
    <s v="N00-N99"/>
    <n v="6"/>
    <x v="11"/>
  </r>
  <r>
    <x v="2"/>
    <s v="45-64"/>
    <x v="0"/>
    <s v="M"/>
    <s v="Q00-Q99"/>
    <n v="1"/>
    <x v="5"/>
  </r>
  <r>
    <x v="2"/>
    <s v="45-64"/>
    <x v="0"/>
    <s v="M"/>
    <s v="R00-R99"/>
    <n v="12"/>
    <x v="5"/>
  </r>
  <r>
    <x v="2"/>
    <s v="45-64"/>
    <x v="0"/>
    <s v="M"/>
    <s v="V01-Y98"/>
    <n v="36"/>
    <x v="6"/>
  </r>
  <r>
    <x v="2"/>
    <s v="65-74"/>
    <x v="1"/>
    <s v="F"/>
    <s v="A00-B99"/>
    <n v="4"/>
    <x v="0"/>
  </r>
  <r>
    <x v="2"/>
    <s v="65-74"/>
    <x v="1"/>
    <s v="F"/>
    <s v="C00-D48"/>
    <n v="71"/>
    <x v="1"/>
  </r>
  <r>
    <x v="2"/>
    <s v="65-74"/>
    <x v="1"/>
    <s v="F"/>
    <s v="D50-D89"/>
    <n v="1"/>
    <x v="5"/>
  </r>
  <r>
    <x v="2"/>
    <s v="65-74"/>
    <x v="1"/>
    <s v="F"/>
    <s v="E00-E90"/>
    <n v="7"/>
    <x v="2"/>
  </r>
  <r>
    <x v="2"/>
    <s v="65-74"/>
    <x v="1"/>
    <s v="F"/>
    <s v="F00-F99"/>
    <n v="3"/>
    <x v="10"/>
  </r>
  <r>
    <x v="2"/>
    <s v="65-74"/>
    <x v="1"/>
    <s v="F"/>
    <s v="G00-G99"/>
    <n v="9"/>
    <x v="3"/>
  </r>
  <r>
    <x v="2"/>
    <s v="65-74"/>
    <x v="1"/>
    <s v="F"/>
    <s v="I00-I99"/>
    <n v="47"/>
    <x v="8"/>
  </r>
  <r>
    <x v="2"/>
    <s v="65-74"/>
    <x v="1"/>
    <s v="F"/>
    <s v="J00-J99"/>
    <n v="21"/>
    <x v="4"/>
  </r>
  <r>
    <x v="2"/>
    <s v="65-74"/>
    <x v="1"/>
    <s v="F"/>
    <s v="K00-K93"/>
    <n v="9"/>
    <x v="9"/>
  </r>
  <r>
    <x v="2"/>
    <s v="65-74"/>
    <x v="1"/>
    <s v="F"/>
    <s v="M00-M99"/>
    <n v="3"/>
    <x v="5"/>
  </r>
  <r>
    <x v="2"/>
    <s v="65-74"/>
    <x v="1"/>
    <s v="F"/>
    <s v="N00-N99"/>
    <n v="1"/>
    <x v="11"/>
  </r>
  <r>
    <x v="2"/>
    <s v="65-74"/>
    <x v="1"/>
    <s v="F"/>
    <s v="R00-R99"/>
    <n v="12"/>
    <x v="5"/>
  </r>
  <r>
    <x v="2"/>
    <s v="65-74"/>
    <x v="1"/>
    <s v="F"/>
    <s v="V01-Y98"/>
    <n v="10"/>
    <x v="6"/>
  </r>
  <r>
    <x v="2"/>
    <s v="65-74"/>
    <x v="1"/>
    <s v="M"/>
    <s v="A00-B99"/>
    <n v="5"/>
    <x v="0"/>
  </r>
  <r>
    <x v="2"/>
    <s v="65-74"/>
    <x v="1"/>
    <s v="M"/>
    <s v="C00-D48"/>
    <n v="137"/>
    <x v="1"/>
  </r>
  <r>
    <x v="2"/>
    <s v="65-74"/>
    <x v="1"/>
    <s v="M"/>
    <s v="E00-E90"/>
    <n v="12"/>
    <x v="2"/>
  </r>
  <r>
    <x v="2"/>
    <s v="65-74"/>
    <x v="1"/>
    <s v="M"/>
    <s v="F00-F99"/>
    <n v="6"/>
    <x v="10"/>
  </r>
  <r>
    <x v="2"/>
    <s v="65-74"/>
    <x v="1"/>
    <s v="M"/>
    <s v="G00-G99"/>
    <n v="11"/>
    <x v="3"/>
  </r>
  <r>
    <x v="2"/>
    <s v="65-74"/>
    <x v="1"/>
    <s v="M"/>
    <s v="I00-I99"/>
    <n v="73"/>
    <x v="8"/>
  </r>
  <r>
    <x v="2"/>
    <s v="65-74"/>
    <x v="1"/>
    <s v="M"/>
    <s v="J00-J99"/>
    <n v="32"/>
    <x v="4"/>
  </r>
  <r>
    <x v="2"/>
    <s v="65-74"/>
    <x v="1"/>
    <s v="M"/>
    <s v="K00-K93"/>
    <n v="15"/>
    <x v="9"/>
  </r>
  <r>
    <x v="2"/>
    <s v="65-74"/>
    <x v="1"/>
    <s v="M"/>
    <s v="M00-M99"/>
    <n v="2"/>
    <x v="5"/>
  </r>
  <r>
    <x v="2"/>
    <s v="65-74"/>
    <x v="1"/>
    <s v="M"/>
    <s v="N00-N99"/>
    <n v="4"/>
    <x v="11"/>
  </r>
  <r>
    <x v="2"/>
    <s v="65-74"/>
    <x v="1"/>
    <s v="M"/>
    <s v="R00-R99"/>
    <n v="7"/>
    <x v="5"/>
  </r>
  <r>
    <x v="2"/>
    <s v="65-74"/>
    <x v="1"/>
    <s v="M"/>
    <s v="V01-Y98"/>
    <n v="20"/>
    <x v="6"/>
  </r>
  <r>
    <x v="2"/>
    <s v="75-84"/>
    <x v="1"/>
    <s v="F"/>
    <s v="A00-B99"/>
    <n v="9"/>
    <x v="0"/>
  </r>
  <r>
    <x v="2"/>
    <s v="75-84"/>
    <x v="1"/>
    <s v="F"/>
    <s v="C00-D48"/>
    <n v="119"/>
    <x v="1"/>
  </r>
  <r>
    <x v="2"/>
    <s v="75-84"/>
    <x v="1"/>
    <s v="F"/>
    <s v="E00-E90"/>
    <n v="23"/>
    <x v="2"/>
  </r>
  <r>
    <x v="2"/>
    <s v="75-84"/>
    <x v="1"/>
    <s v="F"/>
    <s v="F00-F99"/>
    <n v="14"/>
    <x v="10"/>
  </r>
  <r>
    <x v="2"/>
    <s v="75-84"/>
    <x v="1"/>
    <s v="F"/>
    <s v="G00-G99"/>
    <n v="47"/>
    <x v="3"/>
  </r>
  <r>
    <x v="2"/>
    <s v="75-84"/>
    <x v="1"/>
    <s v="F"/>
    <s v="I00-I99"/>
    <n v="174"/>
    <x v="8"/>
  </r>
  <r>
    <x v="2"/>
    <s v="75-84"/>
    <x v="1"/>
    <s v="F"/>
    <s v="J00-J99"/>
    <n v="40"/>
    <x v="4"/>
  </r>
  <r>
    <x v="2"/>
    <s v="75-84"/>
    <x v="1"/>
    <s v="F"/>
    <s v="K00-K93"/>
    <n v="27"/>
    <x v="9"/>
  </r>
  <r>
    <x v="2"/>
    <s v="75-84"/>
    <x v="1"/>
    <s v="F"/>
    <s v="L00-L99"/>
    <n v="4"/>
    <x v="5"/>
  </r>
  <r>
    <x v="2"/>
    <s v="75-84"/>
    <x v="1"/>
    <s v="F"/>
    <s v="M00-M99"/>
    <n v="3"/>
    <x v="5"/>
  </r>
  <r>
    <x v="2"/>
    <s v="75-84"/>
    <x v="1"/>
    <s v="F"/>
    <s v="N00-N99"/>
    <n v="23"/>
    <x v="11"/>
  </r>
  <r>
    <x v="2"/>
    <s v="75-84"/>
    <x v="1"/>
    <s v="F"/>
    <s v="R00-R99"/>
    <n v="23"/>
    <x v="5"/>
  </r>
  <r>
    <x v="2"/>
    <s v="75-84"/>
    <x v="1"/>
    <s v="F"/>
    <s v="V01-Y98"/>
    <n v="19"/>
    <x v="6"/>
  </r>
  <r>
    <x v="2"/>
    <s v="75-84"/>
    <x v="1"/>
    <s v="M"/>
    <s v="A00-B99"/>
    <n v="16"/>
    <x v="0"/>
  </r>
  <r>
    <x v="2"/>
    <s v="75-84"/>
    <x v="1"/>
    <s v="M"/>
    <s v="C00-D48"/>
    <n v="130"/>
    <x v="1"/>
  </r>
  <r>
    <x v="2"/>
    <s v="75-84"/>
    <x v="1"/>
    <s v="M"/>
    <s v="D50-D89"/>
    <n v="1"/>
    <x v="5"/>
  </r>
  <r>
    <x v="2"/>
    <s v="75-84"/>
    <x v="1"/>
    <s v="M"/>
    <s v="E00-E90"/>
    <n v="21"/>
    <x v="2"/>
  </r>
  <r>
    <x v="2"/>
    <s v="75-84"/>
    <x v="1"/>
    <s v="M"/>
    <s v="F00-F99"/>
    <n v="11"/>
    <x v="10"/>
  </r>
  <r>
    <x v="2"/>
    <s v="75-84"/>
    <x v="1"/>
    <s v="M"/>
    <s v="G00-G99"/>
    <n v="27"/>
    <x v="3"/>
  </r>
  <r>
    <x v="2"/>
    <s v="75-84"/>
    <x v="1"/>
    <s v="M"/>
    <s v="I00-I99"/>
    <n v="161"/>
    <x v="8"/>
  </r>
  <r>
    <x v="2"/>
    <s v="75-84"/>
    <x v="1"/>
    <s v="M"/>
    <s v="J00-J99"/>
    <n v="72"/>
    <x v="4"/>
  </r>
  <r>
    <x v="2"/>
    <s v="75-84"/>
    <x v="1"/>
    <s v="M"/>
    <s v="K00-K93"/>
    <n v="23"/>
    <x v="9"/>
  </r>
  <r>
    <x v="2"/>
    <s v="75-84"/>
    <x v="1"/>
    <s v="M"/>
    <s v="M00-M99"/>
    <n v="2"/>
    <x v="5"/>
  </r>
  <r>
    <x v="2"/>
    <s v="75-84"/>
    <x v="1"/>
    <s v="M"/>
    <s v="N00-N99"/>
    <n v="12"/>
    <x v="11"/>
  </r>
  <r>
    <x v="2"/>
    <s v="75-84"/>
    <x v="1"/>
    <s v="M"/>
    <s v="R00-R99"/>
    <n v="21"/>
    <x v="5"/>
  </r>
  <r>
    <x v="2"/>
    <s v="75-84"/>
    <x v="1"/>
    <s v="M"/>
    <s v="V01-Y98"/>
    <n v="28"/>
    <x v="6"/>
  </r>
  <r>
    <x v="2"/>
    <s v="85+"/>
    <x v="1"/>
    <s v="F"/>
    <s v="A00-B99"/>
    <n v="25"/>
    <x v="0"/>
  </r>
  <r>
    <x v="2"/>
    <s v="85+"/>
    <x v="1"/>
    <s v="F"/>
    <s v="C00-D48"/>
    <n v="82"/>
    <x v="1"/>
  </r>
  <r>
    <x v="2"/>
    <s v="85+"/>
    <x v="1"/>
    <s v="F"/>
    <s v="D50-D89"/>
    <n v="6"/>
    <x v="5"/>
  </r>
  <r>
    <x v="2"/>
    <s v="85+"/>
    <x v="1"/>
    <s v="F"/>
    <s v="E00-E90"/>
    <n v="35"/>
    <x v="2"/>
  </r>
  <r>
    <x v="2"/>
    <s v="85+"/>
    <x v="1"/>
    <s v="F"/>
    <s v="F00-F99"/>
    <n v="38"/>
    <x v="10"/>
  </r>
  <r>
    <x v="2"/>
    <s v="85+"/>
    <x v="1"/>
    <s v="F"/>
    <s v="G00-G99"/>
    <n v="50"/>
    <x v="3"/>
  </r>
  <r>
    <x v="2"/>
    <s v="85+"/>
    <x v="1"/>
    <s v="F"/>
    <s v="I00-I99"/>
    <n v="324"/>
    <x v="8"/>
  </r>
  <r>
    <x v="2"/>
    <s v="85+"/>
    <x v="1"/>
    <s v="F"/>
    <s v="J00-J99"/>
    <n v="91"/>
    <x v="4"/>
  </r>
  <r>
    <x v="2"/>
    <s v="85+"/>
    <x v="1"/>
    <s v="F"/>
    <s v="K00-K93"/>
    <n v="38"/>
    <x v="9"/>
  </r>
  <r>
    <x v="2"/>
    <s v="85+"/>
    <x v="1"/>
    <s v="F"/>
    <s v="L00-L99"/>
    <n v="6"/>
    <x v="5"/>
  </r>
  <r>
    <x v="2"/>
    <s v="85+"/>
    <x v="1"/>
    <s v="F"/>
    <s v="M00-M99"/>
    <n v="7"/>
    <x v="5"/>
  </r>
  <r>
    <x v="2"/>
    <s v="85+"/>
    <x v="1"/>
    <s v="F"/>
    <s v="N00-N99"/>
    <n v="34"/>
    <x v="11"/>
  </r>
  <r>
    <x v="2"/>
    <s v="85+"/>
    <x v="1"/>
    <s v="F"/>
    <s v="R00-R99"/>
    <n v="66"/>
    <x v="5"/>
  </r>
  <r>
    <x v="2"/>
    <s v="85+"/>
    <x v="1"/>
    <s v="F"/>
    <s v="V01-Y98"/>
    <n v="53"/>
    <x v="6"/>
  </r>
  <r>
    <x v="2"/>
    <s v="85+"/>
    <x v="1"/>
    <s v="M"/>
    <s v="A00-B99"/>
    <n v="8"/>
    <x v="0"/>
  </r>
  <r>
    <x v="2"/>
    <s v="85+"/>
    <x v="1"/>
    <s v="M"/>
    <s v="C00-D48"/>
    <n v="69"/>
    <x v="1"/>
  </r>
  <r>
    <x v="2"/>
    <s v="85+"/>
    <x v="1"/>
    <s v="M"/>
    <s v="D50-D89"/>
    <n v="2"/>
    <x v="5"/>
  </r>
  <r>
    <x v="2"/>
    <s v="85+"/>
    <x v="1"/>
    <s v="M"/>
    <s v="E00-E90"/>
    <n v="7"/>
    <x v="2"/>
  </r>
  <r>
    <x v="2"/>
    <s v="85+"/>
    <x v="1"/>
    <s v="M"/>
    <s v="F00-F99"/>
    <n v="12"/>
    <x v="10"/>
  </r>
  <r>
    <x v="2"/>
    <s v="85+"/>
    <x v="1"/>
    <s v="M"/>
    <s v="G00-G99"/>
    <n v="20"/>
    <x v="3"/>
  </r>
  <r>
    <x v="2"/>
    <s v="85+"/>
    <x v="1"/>
    <s v="M"/>
    <s v="I00-I99"/>
    <n v="129"/>
    <x v="8"/>
  </r>
  <r>
    <x v="2"/>
    <s v="85+"/>
    <x v="1"/>
    <s v="M"/>
    <s v="J00-J99"/>
    <n v="45"/>
    <x v="4"/>
  </r>
  <r>
    <x v="2"/>
    <s v="85+"/>
    <x v="1"/>
    <s v="M"/>
    <s v="K00-K93"/>
    <n v="17"/>
    <x v="9"/>
  </r>
  <r>
    <x v="2"/>
    <s v="85+"/>
    <x v="1"/>
    <s v="M"/>
    <s v="M00-M99"/>
    <n v="2"/>
    <x v="5"/>
  </r>
  <r>
    <x v="2"/>
    <s v="85+"/>
    <x v="1"/>
    <s v="M"/>
    <s v="N00-N99"/>
    <n v="14"/>
    <x v="11"/>
  </r>
  <r>
    <x v="2"/>
    <s v="85+"/>
    <x v="1"/>
    <s v="M"/>
    <s v="R00-R99"/>
    <n v="18"/>
    <x v="5"/>
  </r>
  <r>
    <x v="2"/>
    <s v="85+"/>
    <x v="1"/>
    <s v="M"/>
    <s v="V01-Y98"/>
    <n v="31"/>
    <x v="6"/>
  </r>
  <r>
    <x v="3"/>
    <s v="0-24"/>
    <x v="0"/>
    <s v="F"/>
    <s v="A00-B99"/>
    <n v="1"/>
    <x v="0"/>
  </r>
  <r>
    <x v="3"/>
    <s v="0-24"/>
    <x v="0"/>
    <s v="F"/>
    <s v="C00-D48"/>
    <n v="1"/>
    <x v="1"/>
  </r>
  <r>
    <x v="3"/>
    <s v="0-24"/>
    <x v="0"/>
    <s v="F"/>
    <s v="E00-E90"/>
    <n v="1"/>
    <x v="2"/>
  </r>
  <r>
    <x v="3"/>
    <s v="0-24"/>
    <x v="0"/>
    <s v="F"/>
    <s v="V01-Y98"/>
    <n v="3"/>
    <x v="6"/>
  </r>
  <r>
    <x v="3"/>
    <s v="0-24"/>
    <x v="0"/>
    <s v="M"/>
    <s v="A00-B99"/>
    <n v="1"/>
    <x v="0"/>
  </r>
  <r>
    <x v="3"/>
    <s v="0-24"/>
    <x v="0"/>
    <s v="M"/>
    <s v="G00-G99"/>
    <n v="2"/>
    <x v="3"/>
  </r>
  <r>
    <x v="3"/>
    <s v="0-24"/>
    <x v="0"/>
    <s v="M"/>
    <s v="P00-P96"/>
    <n v="5"/>
    <x v="5"/>
  </r>
  <r>
    <x v="3"/>
    <s v="0-24"/>
    <x v="0"/>
    <s v="M"/>
    <s v="Q00-Q99"/>
    <n v="1"/>
    <x v="5"/>
  </r>
  <r>
    <x v="3"/>
    <s v="0-24"/>
    <x v="0"/>
    <s v="M"/>
    <s v="R00-R99"/>
    <n v="2"/>
    <x v="5"/>
  </r>
  <r>
    <x v="3"/>
    <s v="0-24"/>
    <x v="0"/>
    <s v="M"/>
    <s v="V01-Y98"/>
    <n v="16"/>
    <x v="6"/>
  </r>
  <r>
    <x v="3"/>
    <s v="25-44"/>
    <x v="0"/>
    <s v="F"/>
    <s v="C00-D48"/>
    <n v="10"/>
    <x v="1"/>
  </r>
  <r>
    <x v="3"/>
    <s v="25-44"/>
    <x v="0"/>
    <s v="F"/>
    <s v="E00-E90"/>
    <n v="2"/>
    <x v="2"/>
  </r>
  <r>
    <x v="3"/>
    <s v="25-44"/>
    <x v="0"/>
    <s v="F"/>
    <s v="I00-I99"/>
    <n v="2"/>
    <x v="8"/>
  </r>
  <r>
    <x v="3"/>
    <s v="25-44"/>
    <x v="0"/>
    <s v="F"/>
    <s v="K00-K93"/>
    <n v="1"/>
    <x v="9"/>
  </r>
  <r>
    <x v="3"/>
    <s v="25-44"/>
    <x v="0"/>
    <s v="F"/>
    <s v="Q00-Q99"/>
    <n v="1"/>
    <x v="5"/>
  </r>
  <r>
    <x v="3"/>
    <s v="25-44"/>
    <x v="0"/>
    <s v="F"/>
    <s v="R00-R99"/>
    <n v="2"/>
    <x v="5"/>
  </r>
  <r>
    <x v="3"/>
    <s v="25-44"/>
    <x v="0"/>
    <s v="F"/>
    <s v="V01-Y98"/>
    <n v="5"/>
    <x v="6"/>
  </r>
  <r>
    <x v="3"/>
    <s v="25-44"/>
    <x v="0"/>
    <s v="M"/>
    <s v="A00-B99"/>
    <n v="2"/>
    <x v="0"/>
  </r>
  <r>
    <x v="3"/>
    <s v="25-44"/>
    <x v="0"/>
    <s v="M"/>
    <s v="C00-D48"/>
    <n v="7"/>
    <x v="1"/>
  </r>
  <r>
    <x v="3"/>
    <s v="25-44"/>
    <x v="0"/>
    <s v="M"/>
    <s v="E00-E90"/>
    <n v="3"/>
    <x v="2"/>
  </r>
  <r>
    <x v="3"/>
    <s v="25-44"/>
    <x v="0"/>
    <s v="M"/>
    <s v="F00-F99"/>
    <n v="4"/>
    <x v="10"/>
  </r>
  <r>
    <x v="3"/>
    <s v="25-44"/>
    <x v="0"/>
    <s v="M"/>
    <s v="I00-I99"/>
    <n v="3"/>
    <x v="8"/>
  </r>
  <r>
    <x v="3"/>
    <s v="25-44"/>
    <x v="0"/>
    <s v="M"/>
    <s v="J00-J99"/>
    <n v="4"/>
    <x v="4"/>
  </r>
  <r>
    <x v="3"/>
    <s v="25-44"/>
    <x v="0"/>
    <s v="M"/>
    <s v="K00-K93"/>
    <n v="4"/>
    <x v="9"/>
  </r>
  <r>
    <x v="3"/>
    <s v="25-44"/>
    <x v="0"/>
    <s v="M"/>
    <s v="M00-M99"/>
    <n v="1"/>
    <x v="5"/>
  </r>
  <r>
    <x v="3"/>
    <s v="25-44"/>
    <x v="0"/>
    <s v="M"/>
    <s v="R00-R99"/>
    <n v="4"/>
    <x v="5"/>
  </r>
  <r>
    <x v="3"/>
    <s v="25-44"/>
    <x v="0"/>
    <s v="M"/>
    <s v="V01-Y98"/>
    <n v="32"/>
    <x v="6"/>
  </r>
  <r>
    <x v="3"/>
    <s v="45-64"/>
    <x v="0"/>
    <s v="F"/>
    <s v="A00-B99"/>
    <n v="7"/>
    <x v="0"/>
  </r>
  <r>
    <x v="3"/>
    <s v="45-64"/>
    <x v="0"/>
    <s v="F"/>
    <s v="C00-D48"/>
    <n v="77"/>
    <x v="1"/>
  </r>
  <r>
    <x v="3"/>
    <s v="45-64"/>
    <x v="0"/>
    <s v="F"/>
    <s v="D50-D89"/>
    <n v="2"/>
    <x v="5"/>
  </r>
  <r>
    <x v="3"/>
    <s v="45-64"/>
    <x v="0"/>
    <s v="F"/>
    <s v="E00-E90"/>
    <n v="5"/>
    <x v="2"/>
  </r>
  <r>
    <x v="3"/>
    <s v="45-64"/>
    <x v="0"/>
    <s v="F"/>
    <s v="F00-F99"/>
    <n v="6"/>
    <x v="10"/>
  </r>
  <r>
    <x v="3"/>
    <s v="45-64"/>
    <x v="0"/>
    <s v="F"/>
    <s v="G00-G99"/>
    <n v="5"/>
    <x v="3"/>
  </r>
  <r>
    <x v="3"/>
    <s v="45-64"/>
    <x v="0"/>
    <s v="F"/>
    <s v="I00-I99"/>
    <n v="27"/>
    <x v="8"/>
  </r>
  <r>
    <x v="3"/>
    <s v="45-64"/>
    <x v="0"/>
    <s v="F"/>
    <s v="J00-J99"/>
    <n v="21"/>
    <x v="4"/>
  </r>
  <r>
    <x v="3"/>
    <s v="45-64"/>
    <x v="0"/>
    <s v="F"/>
    <s v="K00-K93"/>
    <n v="7"/>
    <x v="9"/>
  </r>
  <r>
    <x v="3"/>
    <s v="45-64"/>
    <x v="0"/>
    <s v="F"/>
    <s v="N00-N99"/>
    <n v="2"/>
    <x v="11"/>
  </r>
  <r>
    <x v="3"/>
    <s v="45-64"/>
    <x v="0"/>
    <s v="F"/>
    <s v="Q00-Q99"/>
    <n v="1"/>
    <x v="5"/>
  </r>
  <r>
    <x v="3"/>
    <s v="45-64"/>
    <x v="0"/>
    <s v="F"/>
    <s v="R00-R99"/>
    <n v="10"/>
    <x v="5"/>
  </r>
  <r>
    <x v="3"/>
    <s v="45-64"/>
    <x v="0"/>
    <s v="F"/>
    <s v="V01-Y98"/>
    <n v="14"/>
    <x v="6"/>
  </r>
  <r>
    <x v="3"/>
    <s v="45-64"/>
    <x v="0"/>
    <s v="M"/>
    <s v="A00-B99"/>
    <n v="7"/>
    <x v="0"/>
  </r>
  <r>
    <x v="3"/>
    <s v="45-64"/>
    <x v="0"/>
    <s v="M"/>
    <s v="C00-D48"/>
    <n v="130"/>
    <x v="1"/>
  </r>
  <r>
    <x v="3"/>
    <s v="45-64"/>
    <x v="0"/>
    <s v="M"/>
    <s v="E00-E90"/>
    <n v="13"/>
    <x v="2"/>
  </r>
  <r>
    <x v="3"/>
    <s v="45-64"/>
    <x v="0"/>
    <s v="M"/>
    <s v="F00-F99"/>
    <n v="9"/>
    <x v="10"/>
  </r>
  <r>
    <x v="3"/>
    <s v="45-64"/>
    <x v="0"/>
    <s v="M"/>
    <s v="G00-G99"/>
    <n v="13"/>
    <x v="3"/>
  </r>
  <r>
    <x v="3"/>
    <s v="45-64"/>
    <x v="0"/>
    <s v="M"/>
    <s v="I00-I99"/>
    <n v="53"/>
    <x v="8"/>
  </r>
  <r>
    <x v="3"/>
    <s v="45-64"/>
    <x v="0"/>
    <s v="M"/>
    <s v="J00-J99"/>
    <n v="22"/>
    <x v="4"/>
  </r>
  <r>
    <x v="3"/>
    <s v="45-64"/>
    <x v="0"/>
    <s v="M"/>
    <s v="K00-K93"/>
    <n v="32"/>
    <x v="9"/>
  </r>
  <r>
    <x v="3"/>
    <s v="45-64"/>
    <x v="0"/>
    <s v="M"/>
    <s v="M00-M99"/>
    <n v="2"/>
    <x v="5"/>
  </r>
  <r>
    <x v="3"/>
    <s v="45-64"/>
    <x v="0"/>
    <s v="M"/>
    <s v="N00-N99"/>
    <n v="2"/>
    <x v="11"/>
  </r>
  <r>
    <x v="3"/>
    <s v="45-64"/>
    <x v="0"/>
    <s v="M"/>
    <s v="Q00-Q99"/>
    <n v="3"/>
    <x v="5"/>
  </r>
  <r>
    <x v="3"/>
    <s v="45-64"/>
    <x v="0"/>
    <s v="M"/>
    <s v="R00-R99"/>
    <n v="18"/>
    <x v="5"/>
  </r>
  <r>
    <x v="3"/>
    <s v="45-64"/>
    <x v="0"/>
    <s v="M"/>
    <s v="V01-Y98"/>
    <n v="35"/>
    <x v="6"/>
  </r>
  <r>
    <x v="3"/>
    <s v="65-74"/>
    <x v="1"/>
    <s v="F"/>
    <s v="A00-B99"/>
    <n v="8"/>
    <x v="0"/>
  </r>
  <r>
    <x v="3"/>
    <s v="65-74"/>
    <x v="1"/>
    <s v="F"/>
    <s v="C00-D48"/>
    <n v="55"/>
    <x v="1"/>
  </r>
  <r>
    <x v="3"/>
    <s v="65-74"/>
    <x v="1"/>
    <s v="F"/>
    <s v="E00-E90"/>
    <n v="5"/>
    <x v="2"/>
  </r>
  <r>
    <x v="3"/>
    <s v="65-74"/>
    <x v="1"/>
    <s v="F"/>
    <s v="F00-F99"/>
    <n v="4"/>
    <x v="10"/>
  </r>
  <r>
    <x v="3"/>
    <s v="65-74"/>
    <x v="1"/>
    <s v="F"/>
    <s v="G00-G99"/>
    <n v="3"/>
    <x v="3"/>
  </r>
  <r>
    <x v="3"/>
    <s v="65-74"/>
    <x v="1"/>
    <s v="F"/>
    <s v="I00-I99"/>
    <n v="33"/>
    <x v="8"/>
  </r>
  <r>
    <x v="3"/>
    <s v="65-74"/>
    <x v="1"/>
    <s v="F"/>
    <s v="J00-J99"/>
    <n v="22"/>
    <x v="4"/>
  </r>
  <r>
    <x v="3"/>
    <s v="65-74"/>
    <x v="1"/>
    <s v="F"/>
    <s v="K00-K93"/>
    <n v="19"/>
    <x v="9"/>
  </r>
  <r>
    <x v="3"/>
    <s v="65-74"/>
    <x v="1"/>
    <s v="F"/>
    <s v="M00-M99"/>
    <n v="1"/>
    <x v="5"/>
  </r>
  <r>
    <x v="3"/>
    <s v="65-74"/>
    <x v="1"/>
    <s v="F"/>
    <s v="N00-N99"/>
    <n v="3"/>
    <x v="11"/>
  </r>
  <r>
    <x v="3"/>
    <s v="65-74"/>
    <x v="1"/>
    <s v="F"/>
    <s v="R00-R99"/>
    <n v="8"/>
    <x v="5"/>
  </r>
  <r>
    <x v="3"/>
    <s v="65-74"/>
    <x v="1"/>
    <s v="F"/>
    <s v="V01-Y98"/>
    <n v="7"/>
    <x v="6"/>
  </r>
  <r>
    <x v="3"/>
    <s v="65-74"/>
    <x v="1"/>
    <s v="M"/>
    <s v="A00-B99"/>
    <n v="6"/>
    <x v="0"/>
  </r>
  <r>
    <x v="3"/>
    <s v="65-74"/>
    <x v="1"/>
    <s v="M"/>
    <s v="C00-D48"/>
    <n v="106"/>
    <x v="1"/>
  </r>
  <r>
    <x v="3"/>
    <s v="65-74"/>
    <x v="1"/>
    <s v="M"/>
    <s v="D50-D89"/>
    <n v="1"/>
    <x v="5"/>
  </r>
  <r>
    <x v="3"/>
    <s v="65-74"/>
    <x v="1"/>
    <s v="M"/>
    <s v="E00-E90"/>
    <n v="6"/>
    <x v="2"/>
  </r>
  <r>
    <x v="3"/>
    <s v="65-74"/>
    <x v="1"/>
    <s v="M"/>
    <s v="F00-F99"/>
    <n v="4"/>
    <x v="10"/>
  </r>
  <r>
    <x v="3"/>
    <s v="65-74"/>
    <x v="1"/>
    <s v="M"/>
    <s v="G00-G99"/>
    <n v="12"/>
    <x v="3"/>
  </r>
  <r>
    <x v="3"/>
    <s v="65-74"/>
    <x v="1"/>
    <s v="M"/>
    <s v="I00-I99"/>
    <n v="82"/>
    <x v="8"/>
  </r>
  <r>
    <x v="3"/>
    <s v="65-74"/>
    <x v="1"/>
    <s v="M"/>
    <s v="J00-J99"/>
    <n v="31"/>
    <x v="4"/>
  </r>
  <r>
    <x v="3"/>
    <s v="65-74"/>
    <x v="1"/>
    <s v="M"/>
    <s v="K00-K93"/>
    <n v="17"/>
    <x v="9"/>
  </r>
  <r>
    <x v="3"/>
    <s v="65-74"/>
    <x v="1"/>
    <s v="M"/>
    <s v="L00-L99"/>
    <n v="1"/>
    <x v="5"/>
  </r>
  <r>
    <x v="3"/>
    <s v="65-74"/>
    <x v="1"/>
    <s v="M"/>
    <s v="M00-M99"/>
    <n v="3"/>
    <x v="5"/>
  </r>
  <r>
    <x v="3"/>
    <s v="65-74"/>
    <x v="1"/>
    <s v="M"/>
    <s v="N00-N99"/>
    <n v="7"/>
    <x v="11"/>
  </r>
  <r>
    <x v="3"/>
    <s v="65-74"/>
    <x v="1"/>
    <s v="M"/>
    <s v="Q00-Q99"/>
    <n v="2"/>
    <x v="5"/>
  </r>
  <r>
    <x v="3"/>
    <s v="65-74"/>
    <x v="1"/>
    <s v="M"/>
    <s v="R00-R99"/>
    <n v="17"/>
    <x v="5"/>
  </r>
  <r>
    <x v="3"/>
    <s v="65-74"/>
    <x v="1"/>
    <s v="M"/>
    <s v="V01-Y98"/>
    <n v="15"/>
    <x v="6"/>
  </r>
  <r>
    <x v="3"/>
    <s v="75-84"/>
    <x v="1"/>
    <s v="F"/>
    <s v="A00-B99"/>
    <n v="10"/>
    <x v="0"/>
  </r>
  <r>
    <x v="3"/>
    <s v="75-84"/>
    <x v="1"/>
    <s v="F"/>
    <s v="C00-D48"/>
    <n v="95"/>
    <x v="1"/>
  </r>
  <r>
    <x v="3"/>
    <s v="75-84"/>
    <x v="1"/>
    <s v="F"/>
    <s v="D50-D89"/>
    <n v="3"/>
    <x v="5"/>
  </r>
  <r>
    <x v="3"/>
    <s v="75-84"/>
    <x v="1"/>
    <s v="F"/>
    <s v="E00-E90"/>
    <n v="20"/>
    <x v="2"/>
  </r>
  <r>
    <x v="3"/>
    <s v="75-84"/>
    <x v="1"/>
    <s v="F"/>
    <s v="F00-F99"/>
    <n v="16"/>
    <x v="10"/>
  </r>
  <r>
    <x v="3"/>
    <s v="75-84"/>
    <x v="1"/>
    <s v="F"/>
    <s v="G00-G99"/>
    <n v="32"/>
    <x v="3"/>
  </r>
  <r>
    <x v="3"/>
    <s v="75-84"/>
    <x v="1"/>
    <s v="F"/>
    <s v="I00-I99"/>
    <n v="154"/>
    <x v="8"/>
  </r>
  <r>
    <x v="3"/>
    <s v="75-84"/>
    <x v="1"/>
    <s v="F"/>
    <s v="J00-J99"/>
    <n v="57"/>
    <x v="4"/>
  </r>
  <r>
    <x v="3"/>
    <s v="75-84"/>
    <x v="1"/>
    <s v="F"/>
    <s v="K00-K93"/>
    <n v="21"/>
    <x v="9"/>
  </r>
  <r>
    <x v="3"/>
    <s v="75-84"/>
    <x v="1"/>
    <s v="F"/>
    <s v="L00-L99"/>
    <n v="1"/>
    <x v="5"/>
  </r>
  <r>
    <x v="3"/>
    <s v="75-84"/>
    <x v="1"/>
    <s v="F"/>
    <s v="M00-M99"/>
    <n v="1"/>
    <x v="5"/>
  </r>
  <r>
    <x v="3"/>
    <s v="75-84"/>
    <x v="1"/>
    <s v="F"/>
    <s v="N00-N99"/>
    <n v="17"/>
    <x v="11"/>
  </r>
  <r>
    <x v="3"/>
    <s v="75-84"/>
    <x v="1"/>
    <s v="F"/>
    <s v="Q00-Q99"/>
    <n v="1"/>
    <x v="5"/>
  </r>
  <r>
    <x v="3"/>
    <s v="75-84"/>
    <x v="1"/>
    <s v="F"/>
    <s v="R00-R99"/>
    <n v="19"/>
    <x v="5"/>
  </r>
  <r>
    <x v="3"/>
    <s v="75-84"/>
    <x v="1"/>
    <s v="F"/>
    <s v="V01-Y98"/>
    <n v="21"/>
    <x v="6"/>
  </r>
  <r>
    <x v="3"/>
    <s v="75-84"/>
    <x v="1"/>
    <s v="M"/>
    <s v="A00-B99"/>
    <n v="13"/>
    <x v="0"/>
  </r>
  <r>
    <x v="3"/>
    <s v="75-84"/>
    <x v="1"/>
    <s v="M"/>
    <s v="C00-D48"/>
    <n v="137"/>
    <x v="1"/>
  </r>
  <r>
    <x v="3"/>
    <s v="75-84"/>
    <x v="1"/>
    <s v="M"/>
    <s v="D50-D89"/>
    <n v="2"/>
    <x v="5"/>
  </r>
  <r>
    <x v="3"/>
    <s v="75-84"/>
    <x v="1"/>
    <s v="M"/>
    <s v="E00-E90"/>
    <n v="12"/>
    <x v="2"/>
  </r>
  <r>
    <x v="3"/>
    <s v="75-84"/>
    <x v="1"/>
    <s v="M"/>
    <s v="F00-F99"/>
    <n v="6"/>
    <x v="10"/>
  </r>
  <r>
    <x v="3"/>
    <s v="75-84"/>
    <x v="1"/>
    <s v="M"/>
    <s v="G00-G99"/>
    <n v="32"/>
    <x v="3"/>
  </r>
  <r>
    <x v="3"/>
    <s v="75-84"/>
    <x v="1"/>
    <s v="M"/>
    <s v="I00-I99"/>
    <n v="153"/>
    <x v="8"/>
  </r>
  <r>
    <x v="3"/>
    <s v="75-84"/>
    <x v="1"/>
    <s v="M"/>
    <s v="J00-J99"/>
    <n v="71"/>
    <x v="4"/>
  </r>
  <r>
    <x v="3"/>
    <s v="75-84"/>
    <x v="1"/>
    <s v="M"/>
    <s v="K00-K93"/>
    <n v="21"/>
    <x v="9"/>
  </r>
  <r>
    <x v="3"/>
    <s v="75-84"/>
    <x v="1"/>
    <s v="M"/>
    <s v="M00-M99"/>
    <n v="4"/>
    <x v="5"/>
  </r>
  <r>
    <x v="3"/>
    <s v="75-84"/>
    <x v="1"/>
    <s v="M"/>
    <s v="N00-N99"/>
    <n v="15"/>
    <x v="11"/>
  </r>
  <r>
    <x v="3"/>
    <s v="75-84"/>
    <x v="1"/>
    <s v="M"/>
    <s v="R00-R99"/>
    <n v="16"/>
    <x v="5"/>
  </r>
  <r>
    <x v="3"/>
    <s v="75-84"/>
    <x v="1"/>
    <s v="M"/>
    <s v="V01-Y98"/>
    <n v="15"/>
    <x v="6"/>
  </r>
  <r>
    <x v="3"/>
    <s v="85+"/>
    <x v="1"/>
    <s v="F"/>
    <s v="A00-B99"/>
    <n v="24"/>
    <x v="0"/>
  </r>
  <r>
    <x v="3"/>
    <s v="85+"/>
    <x v="1"/>
    <s v="F"/>
    <s v="C00-D48"/>
    <n v="66"/>
    <x v="1"/>
  </r>
  <r>
    <x v="3"/>
    <s v="85+"/>
    <x v="1"/>
    <s v="F"/>
    <s v="D50-D89"/>
    <n v="6"/>
    <x v="5"/>
  </r>
  <r>
    <x v="3"/>
    <s v="85+"/>
    <x v="1"/>
    <s v="F"/>
    <s v="E00-E90"/>
    <n v="45"/>
    <x v="2"/>
  </r>
  <r>
    <x v="3"/>
    <s v="85+"/>
    <x v="1"/>
    <s v="F"/>
    <s v="F00-F99"/>
    <n v="32"/>
    <x v="10"/>
  </r>
  <r>
    <x v="3"/>
    <s v="85+"/>
    <x v="1"/>
    <s v="F"/>
    <s v="G00-G99"/>
    <n v="71"/>
    <x v="3"/>
  </r>
  <r>
    <x v="3"/>
    <s v="85+"/>
    <x v="1"/>
    <s v="F"/>
    <s v="I00-I99"/>
    <n v="336"/>
    <x v="8"/>
  </r>
  <r>
    <x v="3"/>
    <s v="85+"/>
    <x v="1"/>
    <s v="F"/>
    <s v="J00-J99"/>
    <n v="84"/>
    <x v="4"/>
  </r>
  <r>
    <x v="3"/>
    <s v="85+"/>
    <x v="1"/>
    <s v="F"/>
    <s v="K00-K93"/>
    <n v="29"/>
    <x v="9"/>
  </r>
  <r>
    <x v="3"/>
    <s v="85+"/>
    <x v="1"/>
    <s v="F"/>
    <s v="L00-L99"/>
    <n v="3"/>
    <x v="5"/>
  </r>
  <r>
    <x v="3"/>
    <s v="85+"/>
    <x v="1"/>
    <s v="F"/>
    <s v="M00-M99"/>
    <n v="6"/>
    <x v="5"/>
  </r>
  <r>
    <x v="3"/>
    <s v="85+"/>
    <x v="1"/>
    <s v="F"/>
    <s v="N00-N99"/>
    <n v="28"/>
    <x v="11"/>
  </r>
  <r>
    <x v="3"/>
    <s v="85+"/>
    <x v="1"/>
    <s v="F"/>
    <s v="R00-R99"/>
    <n v="65"/>
    <x v="5"/>
  </r>
  <r>
    <x v="3"/>
    <s v="85+"/>
    <x v="1"/>
    <s v="F"/>
    <s v="V01-Y98"/>
    <n v="34"/>
    <x v="6"/>
  </r>
  <r>
    <x v="3"/>
    <s v="85+"/>
    <x v="1"/>
    <s v="M"/>
    <s v="A00-B99"/>
    <n v="14"/>
    <x v="0"/>
  </r>
  <r>
    <x v="3"/>
    <s v="85+"/>
    <x v="1"/>
    <s v="M"/>
    <s v="C00-D48"/>
    <n v="64"/>
    <x v="1"/>
  </r>
  <r>
    <x v="3"/>
    <s v="85+"/>
    <x v="1"/>
    <s v="M"/>
    <s v="D50-D89"/>
    <n v="1"/>
    <x v="5"/>
  </r>
  <r>
    <x v="3"/>
    <s v="85+"/>
    <x v="1"/>
    <s v="M"/>
    <s v="E00-E90"/>
    <n v="9"/>
    <x v="2"/>
  </r>
  <r>
    <x v="3"/>
    <s v="85+"/>
    <x v="1"/>
    <s v="M"/>
    <s v="F00-F99"/>
    <n v="14"/>
    <x v="10"/>
  </r>
  <r>
    <x v="3"/>
    <s v="85+"/>
    <x v="1"/>
    <s v="M"/>
    <s v="G00-G99"/>
    <n v="21"/>
    <x v="3"/>
  </r>
  <r>
    <x v="3"/>
    <s v="85+"/>
    <x v="1"/>
    <s v="M"/>
    <s v="I00-I99"/>
    <n v="142"/>
    <x v="8"/>
  </r>
  <r>
    <x v="3"/>
    <s v="85+"/>
    <x v="1"/>
    <s v="M"/>
    <s v="J00-J99"/>
    <n v="62"/>
    <x v="4"/>
  </r>
  <r>
    <x v="3"/>
    <s v="85+"/>
    <x v="1"/>
    <s v="M"/>
    <s v="K00-K93"/>
    <n v="9"/>
    <x v="9"/>
  </r>
  <r>
    <x v="3"/>
    <s v="85+"/>
    <x v="1"/>
    <s v="M"/>
    <s v="L00-L99"/>
    <n v="1"/>
    <x v="5"/>
  </r>
  <r>
    <x v="3"/>
    <s v="85+"/>
    <x v="1"/>
    <s v="M"/>
    <s v="M00-M99"/>
    <n v="5"/>
    <x v="5"/>
  </r>
  <r>
    <x v="3"/>
    <s v="85+"/>
    <x v="1"/>
    <s v="M"/>
    <s v="N00-N99"/>
    <n v="17"/>
    <x v="11"/>
  </r>
  <r>
    <x v="3"/>
    <s v="85+"/>
    <x v="1"/>
    <s v="M"/>
    <s v="R00-R99"/>
    <n v="15"/>
    <x v="5"/>
  </r>
  <r>
    <x v="3"/>
    <s v="85+"/>
    <x v="1"/>
    <s v="M"/>
    <s v="V01-Y98"/>
    <n v="19"/>
    <x v="6"/>
  </r>
  <r>
    <x v="4"/>
    <s v="0-24"/>
    <x v="0"/>
    <s v="F"/>
    <s v="A00-B99"/>
    <n v="1"/>
    <x v="0"/>
  </r>
  <r>
    <x v="4"/>
    <s v="0-24"/>
    <x v="0"/>
    <s v="F"/>
    <s v="C00-D48"/>
    <n v="1"/>
    <x v="1"/>
  </r>
  <r>
    <x v="4"/>
    <s v="0-24"/>
    <x v="0"/>
    <s v="F"/>
    <s v="G00-G99"/>
    <n v="1"/>
    <x v="3"/>
  </r>
  <r>
    <x v="4"/>
    <s v="0-24"/>
    <x v="0"/>
    <s v="F"/>
    <s v="P00-P96"/>
    <n v="3"/>
    <x v="5"/>
  </r>
  <r>
    <x v="4"/>
    <s v="0-24"/>
    <x v="0"/>
    <s v="F"/>
    <s v="R00-R99"/>
    <n v="2"/>
    <x v="5"/>
  </r>
  <r>
    <x v="4"/>
    <s v="0-24"/>
    <x v="0"/>
    <s v="F"/>
    <s v="V01-Y98"/>
    <n v="7"/>
    <x v="6"/>
  </r>
  <r>
    <x v="4"/>
    <s v="0-24"/>
    <x v="0"/>
    <s v="M"/>
    <s v="C00-D48"/>
    <n v="4"/>
    <x v="1"/>
  </r>
  <r>
    <x v="4"/>
    <s v="0-24"/>
    <x v="0"/>
    <s v="M"/>
    <s v="D50-D89"/>
    <n v="1"/>
    <x v="5"/>
  </r>
  <r>
    <x v="4"/>
    <s v="0-24"/>
    <x v="0"/>
    <s v="M"/>
    <s v="J00-J99"/>
    <n v="2"/>
    <x v="4"/>
  </r>
  <r>
    <x v="4"/>
    <s v="0-24"/>
    <x v="0"/>
    <s v="M"/>
    <s v="K00-K93"/>
    <n v="1"/>
    <x v="9"/>
  </r>
  <r>
    <x v="4"/>
    <s v="0-24"/>
    <x v="0"/>
    <s v="M"/>
    <s v="N00-N99"/>
    <n v="1"/>
    <x v="11"/>
  </r>
  <r>
    <x v="4"/>
    <s v="0-24"/>
    <x v="0"/>
    <s v="M"/>
    <s v="P00-P96"/>
    <n v="2"/>
    <x v="5"/>
  </r>
  <r>
    <x v="4"/>
    <s v="0-24"/>
    <x v="0"/>
    <s v="M"/>
    <s v="Q00-Q99"/>
    <n v="1"/>
    <x v="5"/>
  </r>
  <r>
    <x v="4"/>
    <s v="0-24"/>
    <x v="0"/>
    <s v="M"/>
    <s v="R00-R99"/>
    <n v="2"/>
    <x v="5"/>
  </r>
  <r>
    <x v="4"/>
    <s v="0-24"/>
    <x v="0"/>
    <s v="M"/>
    <s v="V01-Y98"/>
    <n v="8"/>
    <x v="6"/>
  </r>
  <r>
    <x v="4"/>
    <s v="25-44"/>
    <x v="0"/>
    <s v="F"/>
    <s v="C00-D48"/>
    <n v="8"/>
    <x v="1"/>
  </r>
  <r>
    <x v="4"/>
    <s v="25-44"/>
    <x v="0"/>
    <s v="F"/>
    <s v="F00-F99"/>
    <n v="1"/>
    <x v="10"/>
  </r>
  <r>
    <x v="4"/>
    <s v="25-44"/>
    <x v="0"/>
    <s v="F"/>
    <s v="I00-I99"/>
    <n v="6"/>
    <x v="8"/>
  </r>
  <r>
    <x v="4"/>
    <s v="25-44"/>
    <x v="0"/>
    <s v="F"/>
    <s v="K00-K93"/>
    <n v="2"/>
    <x v="9"/>
  </r>
  <r>
    <x v="4"/>
    <s v="25-44"/>
    <x v="0"/>
    <s v="F"/>
    <s v="O00-O99"/>
    <n v="1"/>
    <x v="5"/>
  </r>
  <r>
    <x v="4"/>
    <s v="25-44"/>
    <x v="0"/>
    <s v="F"/>
    <s v="R00-R99"/>
    <n v="4"/>
    <x v="5"/>
  </r>
  <r>
    <x v="4"/>
    <s v="25-44"/>
    <x v="0"/>
    <s v="F"/>
    <s v="V01-Y98"/>
    <n v="9"/>
    <x v="6"/>
  </r>
  <r>
    <x v="4"/>
    <s v="25-44"/>
    <x v="0"/>
    <s v="M"/>
    <s v="C00-D48"/>
    <n v="11"/>
    <x v="1"/>
  </r>
  <r>
    <x v="4"/>
    <s v="25-44"/>
    <x v="0"/>
    <s v="M"/>
    <s v="G00-G99"/>
    <n v="1"/>
    <x v="3"/>
  </r>
  <r>
    <x v="4"/>
    <s v="25-44"/>
    <x v="0"/>
    <s v="M"/>
    <s v="I00-I99"/>
    <n v="8"/>
    <x v="8"/>
  </r>
  <r>
    <x v="4"/>
    <s v="25-44"/>
    <x v="0"/>
    <s v="M"/>
    <s v="J00-J99"/>
    <n v="1"/>
    <x v="4"/>
  </r>
  <r>
    <x v="4"/>
    <s v="25-44"/>
    <x v="0"/>
    <s v="M"/>
    <s v="K00-K93"/>
    <n v="3"/>
    <x v="9"/>
  </r>
  <r>
    <x v="4"/>
    <s v="25-44"/>
    <x v="0"/>
    <s v="M"/>
    <s v="Q00-Q99"/>
    <n v="1"/>
    <x v="5"/>
  </r>
  <r>
    <x v="4"/>
    <s v="25-44"/>
    <x v="0"/>
    <s v="M"/>
    <s v="R00-R99"/>
    <n v="5"/>
    <x v="5"/>
  </r>
  <r>
    <x v="4"/>
    <s v="25-44"/>
    <x v="0"/>
    <s v="M"/>
    <s v="V01-Y98"/>
    <n v="25"/>
    <x v="6"/>
  </r>
  <r>
    <x v="4"/>
    <s v="45-64"/>
    <x v="0"/>
    <s v="F"/>
    <s v="A00-B99"/>
    <n v="5"/>
    <x v="0"/>
  </r>
  <r>
    <x v="4"/>
    <s v="45-64"/>
    <x v="0"/>
    <s v="F"/>
    <s v="C00-D48"/>
    <n v="80"/>
    <x v="1"/>
  </r>
  <r>
    <x v="4"/>
    <s v="45-64"/>
    <x v="0"/>
    <s v="F"/>
    <s v="E00-E90"/>
    <n v="5"/>
    <x v="2"/>
  </r>
  <r>
    <x v="4"/>
    <s v="45-64"/>
    <x v="0"/>
    <s v="F"/>
    <s v="F00-F99"/>
    <n v="4"/>
    <x v="10"/>
  </r>
  <r>
    <x v="4"/>
    <s v="45-64"/>
    <x v="0"/>
    <s v="F"/>
    <s v="G00-G99"/>
    <n v="7"/>
    <x v="3"/>
  </r>
  <r>
    <x v="4"/>
    <s v="45-64"/>
    <x v="0"/>
    <s v="F"/>
    <s v="I00-I99"/>
    <n v="29"/>
    <x v="8"/>
  </r>
  <r>
    <x v="4"/>
    <s v="45-64"/>
    <x v="0"/>
    <s v="F"/>
    <s v="J00-J99"/>
    <n v="13"/>
    <x v="4"/>
  </r>
  <r>
    <x v="4"/>
    <s v="45-64"/>
    <x v="0"/>
    <s v="F"/>
    <s v="K00-K93"/>
    <n v="15"/>
    <x v="9"/>
  </r>
  <r>
    <x v="4"/>
    <s v="45-64"/>
    <x v="0"/>
    <s v="F"/>
    <s v="N00-N99"/>
    <n v="2"/>
    <x v="11"/>
  </r>
  <r>
    <x v="4"/>
    <s v="45-64"/>
    <x v="0"/>
    <s v="F"/>
    <s v="R00-R99"/>
    <n v="5"/>
    <x v="5"/>
  </r>
  <r>
    <x v="4"/>
    <s v="45-64"/>
    <x v="0"/>
    <s v="F"/>
    <s v="V01-Y98"/>
    <n v="25"/>
    <x v="6"/>
  </r>
  <r>
    <x v="4"/>
    <s v="45-64"/>
    <x v="0"/>
    <s v="M"/>
    <s v="A00-B99"/>
    <n v="7"/>
    <x v="0"/>
  </r>
  <r>
    <x v="4"/>
    <s v="45-64"/>
    <x v="0"/>
    <s v="M"/>
    <s v="C00-D48"/>
    <n v="117"/>
    <x v="1"/>
  </r>
  <r>
    <x v="4"/>
    <s v="45-64"/>
    <x v="0"/>
    <s v="M"/>
    <s v="E00-E90"/>
    <n v="6"/>
    <x v="2"/>
  </r>
  <r>
    <x v="4"/>
    <s v="45-64"/>
    <x v="0"/>
    <s v="M"/>
    <s v="F00-F99"/>
    <n v="10"/>
    <x v="10"/>
  </r>
  <r>
    <x v="4"/>
    <s v="45-64"/>
    <x v="0"/>
    <s v="M"/>
    <s v="G00-G99"/>
    <n v="3"/>
    <x v="3"/>
  </r>
  <r>
    <x v="4"/>
    <s v="45-64"/>
    <x v="0"/>
    <s v="M"/>
    <s v="I00-I99"/>
    <n v="77"/>
    <x v="8"/>
  </r>
  <r>
    <x v="4"/>
    <s v="45-64"/>
    <x v="0"/>
    <s v="M"/>
    <s v="J00-J99"/>
    <n v="26"/>
    <x v="4"/>
  </r>
  <r>
    <x v="4"/>
    <s v="45-64"/>
    <x v="0"/>
    <s v="M"/>
    <s v="K00-K93"/>
    <n v="32"/>
    <x v="9"/>
  </r>
  <r>
    <x v="4"/>
    <s v="45-64"/>
    <x v="0"/>
    <s v="M"/>
    <s v="M00-M99"/>
    <n v="1"/>
    <x v="5"/>
  </r>
  <r>
    <x v="4"/>
    <s v="45-64"/>
    <x v="0"/>
    <s v="M"/>
    <s v="N00-N99"/>
    <n v="2"/>
    <x v="11"/>
  </r>
  <r>
    <x v="4"/>
    <s v="45-64"/>
    <x v="0"/>
    <s v="M"/>
    <s v="R00-R99"/>
    <n v="17"/>
    <x v="5"/>
  </r>
  <r>
    <x v="4"/>
    <s v="45-64"/>
    <x v="0"/>
    <s v="M"/>
    <s v="V01-Y98"/>
    <n v="35"/>
    <x v="6"/>
  </r>
  <r>
    <x v="4"/>
    <s v="65-74"/>
    <x v="1"/>
    <s v="F"/>
    <s v="A00-B99"/>
    <n v="5"/>
    <x v="0"/>
  </r>
  <r>
    <x v="4"/>
    <s v="65-74"/>
    <x v="1"/>
    <s v="F"/>
    <s v="C00-D48"/>
    <n v="74"/>
    <x v="1"/>
  </r>
  <r>
    <x v="4"/>
    <s v="65-74"/>
    <x v="1"/>
    <s v="F"/>
    <s v="E00-E90"/>
    <n v="5"/>
    <x v="2"/>
  </r>
  <r>
    <x v="4"/>
    <s v="65-74"/>
    <x v="1"/>
    <s v="F"/>
    <s v="F00-F99"/>
    <n v="3"/>
    <x v="10"/>
  </r>
  <r>
    <x v="4"/>
    <s v="65-74"/>
    <x v="1"/>
    <s v="F"/>
    <s v="G00-G99"/>
    <n v="10"/>
    <x v="3"/>
  </r>
  <r>
    <x v="4"/>
    <s v="65-74"/>
    <x v="1"/>
    <s v="F"/>
    <s v="I00-I99"/>
    <n v="29"/>
    <x v="8"/>
  </r>
  <r>
    <x v="4"/>
    <s v="65-74"/>
    <x v="1"/>
    <s v="F"/>
    <s v="J00-J99"/>
    <n v="24"/>
    <x v="4"/>
  </r>
  <r>
    <x v="4"/>
    <s v="65-74"/>
    <x v="1"/>
    <s v="F"/>
    <s v="K00-K93"/>
    <n v="5"/>
    <x v="9"/>
  </r>
  <r>
    <x v="4"/>
    <s v="65-74"/>
    <x v="1"/>
    <s v="F"/>
    <s v="N00-N99"/>
    <n v="3"/>
    <x v="11"/>
  </r>
  <r>
    <x v="4"/>
    <s v="65-74"/>
    <x v="1"/>
    <s v="F"/>
    <s v="R00-R99"/>
    <n v="9"/>
    <x v="5"/>
  </r>
  <r>
    <x v="4"/>
    <s v="65-74"/>
    <x v="1"/>
    <s v="F"/>
    <s v="V01-Y98"/>
    <n v="8"/>
    <x v="6"/>
  </r>
  <r>
    <x v="4"/>
    <s v="65-74"/>
    <x v="1"/>
    <s v="M"/>
    <s v="A00-B99"/>
    <n v="9"/>
    <x v="0"/>
  </r>
  <r>
    <x v="4"/>
    <s v="65-74"/>
    <x v="1"/>
    <s v="M"/>
    <s v="C00-D48"/>
    <n v="105"/>
    <x v="1"/>
  </r>
  <r>
    <x v="4"/>
    <s v="65-74"/>
    <x v="1"/>
    <s v="M"/>
    <s v="E00-E90"/>
    <n v="6"/>
    <x v="2"/>
  </r>
  <r>
    <x v="4"/>
    <s v="65-74"/>
    <x v="1"/>
    <s v="M"/>
    <s v="F00-F99"/>
    <n v="4"/>
    <x v="10"/>
  </r>
  <r>
    <x v="4"/>
    <s v="65-74"/>
    <x v="1"/>
    <s v="M"/>
    <s v="G00-G99"/>
    <n v="12"/>
    <x v="3"/>
  </r>
  <r>
    <x v="4"/>
    <s v="65-74"/>
    <x v="1"/>
    <s v="M"/>
    <s v="I00-I99"/>
    <n v="70"/>
    <x v="8"/>
  </r>
  <r>
    <x v="4"/>
    <s v="65-74"/>
    <x v="1"/>
    <s v="M"/>
    <s v="J00-J99"/>
    <n v="38"/>
    <x v="4"/>
  </r>
  <r>
    <x v="4"/>
    <s v="65-74"/>
    <x v="1"/>
    <s v="M"/>
    <s v="K00-K93"/>
    <n v="12"/>
    <x v="9"/>
  </r>
  <r>
    <x v="4"/>
    <s v="65-74"/>
    <x v="1"/>
    <s v="M"/>
    <s v="N00-N99"/>
    <n v="8"/>
    <x v="11"/>
  </r>
  <r>
    <x v="4"/>
    <s v="65-74"/>
    <x v="1"/>
    <s v="M"/>
    <s v="Q00-Q99"/>
    <n v="1"/>
    <x v="5"/>
  </r>
  <r>
    <x v="4"/>
    <s v="65-74"/>
    <x v="1"/>
    <s v="M"/>
    <s v="R00-R99"/>
    <n v="8"/>
    <x v="5"/>
  </r>
  <r>
    <x v="4"/>
    <s v="65-74"/>
    <x v="1"/>
    <s v="M"/>
    <s v="V01-Y98"/>
    <n v="19"/>
    <x v="6"/>
  </r>
  <r>
    <x v="4"/>
    <s v="75-84"/>
    <x v="1"/>
    <s v="F"/>
    <s v="A00-B99"/>
    <n v="16"/>
    <x v="0"/>
  </r>
  <r>
    <x v="4"/>
    <s v="75-84"/>
    <x v="1"/>
    <s v="F"/>
    <s v="C00-D48"/>
    <n v="112"/>
    <x v="1"/>
  </r>
  <r>
    <x v="4"/>
    <s v="75-84"/>
    <x v="1"/>
    <s v="F"/>
    <s v="D50-D89"/>
    <n v="2"/>
    <x v="5"/>
  </r>
  <r>
    <x v="4"/>
    <s v="75-84"/>
    <x v="1"/>
    <s v="F"/>
    <s v="E00-E90"/>
    <n v="18"/>
    <x v="2"/>
  </r>
  <r>
    <x v="4"/>
    <s v="75-84"/>
    <x v="1"/>
    <s v="F"/>
    <s v="F00-F99"/>
    <n v="19"/>
    <x v="10"/>
  </r>
  <r>
    <x v="4"/>
    <s v="75-84"/>
    <x v="1"/>
    <s v="F"/>
    <s v="G00-G99"/>
    <n v="35"/>
    <x v="3"/>
  </r>
  <r>
    <x v="4"/>
    <s v="75-84"/>
    <x v="1"/>
    <s v="F"/>
    <s v="I00-I99"/>
    <n v="144"/>
    <x v="8"/>
  </r>
  <r>
    <x v="4"/>
    <s v="75-84"/>
    <x v="1"/>
    <s v="F"/>
    <s v="J00-J99"/>
    <n v="49"/>
    <x v="4"/>
  </r>
  <r>
    <x v="4"/>
    <s v="75-84"/>
    <x v="1"/>
    <s v="F"/>
    <s v="K00-K93"/>
    <n v="19"/>
    <x v="9"/>
  </r>
  <r>
    <x v="4"/>
    <s v="75-84"/>
    <x v="1"/>
    <s v="F"/>
    <s v="L00-L99"/>
    <n v="1"/>
    <x v="5"/>
  </r>
  <r>
    <x v="4"/>
    <s v="75-84"/>
    <x v="1"/>
    <s v="F"/>
    <s v="M00-M99"/>
    <n v="4"/>
    <x v="5"/>
  </r>
  <r>
    <x v="4"/>
    <s v="75-84"/>
    <x v="1"/>
    <s v="F"/>
    <s v="N00-N99"/>
    <n v="12"/>
    <x v="11"/>
  </r>
  <r>
    <x v="4"/>
    <s v="75-84"/>
    <x v="1"/>
    <s v="F"/>
    <s v="R00-R99"/>
    <n v="21"/>
    <x v="5"/>
  </r>
  <r>
    <x v="4"/>
    <s v="75-84"/>
    <x v="1"/>
    <s v="F"/>
    <s v="V01-Y98"/>
    <n v="11"/>
    <x v="6"/>
  </r>
  <r>
    <x v="4"/>
    <s v="75-84"/>
    <x v="1"/>
    <s v="M"/>
    <s v="A00-B99"/>
    <n v="13"/>
    <x v="0"/>
  </r>
  <r>
    <x v="4"/>
    <s v="75-84"/>
    <x v="1"/>
    <s v="M"/>
    <s v="C00-D48"/>
    <n v="130"/>
    <x v="1"/>
  </r>
  <r>
    <x v="4"/>
    <s v="75-84"/>
    <x v="1"/>
    <s v="M"/>
    <s v="D50-D89"/>
    <n v="2"/>
    <x v="5"/>
  </r>
  <r>
    <x v="4"/>
    <s v="75-84"/>
    <x v="1"/>
    <s v="M"/>
    <s v="E00-E90"/>
    <n v="8"/>
    <x v="2"/>
  </r>
  <r>
    <x v="4"/>
    <s v="75-84"/>
    <x v="1"/>
    <s v="M"/>
    <s v="F00-F99"/>
    <n v="6"/>
    <x v="10"/>
  </r>
  <r>
    <x v="4"/>
    <s v="75-84"/>
    <x v="1"/>
    <s v="M"/>
    <s v="G00-G99"/>
    <n v="24"/>
    <x v="3"/>
  </r>
  <r>
    <x v="4"/>
    <s v="75-84"/>
    <x v="1"/>
    <s v="M"/>
    <s v="I00-I99"/>
    <n v="153"/>
    <x v="8"/>
  </r>
  <r>
    <x v="4"/>
    <s v="75-84"/>
    <x v="1"/>
    <s v="M"/>
    <s v="J00-J99"/>
    <n v="59"/>
    <x v="4"/>
  </r>
  <r>
    <x v="4"/>
    <s v="75-84"/>
    <x v="1"/>
    <s v="M"/>
    <s v="K00-K93"/>
    <n v="8"/>
    <x v="9"/>
  </r>
  <r>
    <x v="4"/>
    <s v="75-84"/>
    <x v="1"/>
    <s v="M"/>
    <s v="M00-M99"/>
    <n v="2"/>
    <x v="5"/>
  </r>
  <r>
    <x v="4"/>
    <s v="75-84"/>
    <x v="1"/>
    <s v="M"/>
    <s v="N00-N99"/>
    <n v="15"/>
    <x v="11"/>
  </r>
  <r>
    <x v="4"/>
    <s v="75-84"/>
    <x v="1"/>
    <s v="M"/>
    <s v="Q00-Q99"/>
    <n v="1"/>
    <x v="5"/>
  </r>
  <r>
    <x v="4"/>
    <s v="75-84"/>
    <x v="1"/>
    <s v="M"/>
    <s v="R00-R99"/>
    <n v="20"/>
    <x v="5"/>
  </r>
  <r>
    <x v="4"/>
    <s v="75-84"/>
    <x v="1"/>
    <s v="M"/>
    <s v="V01-Y98"/>
    <n v="23"/>
    <x v="6"/>
  </r>
  <r>
    <x v="4"/>
    <s v="85+"/>
    <x v="1"/>
    <s v="F"/>
    <s v="A00-B99"/>
    <n v="21"/>
    <x v="0"/>
  </r>
  <r>
    <x v="4"/>
    <s v="85+"/>
    <x v="1"/>
    <s v="F"/>
    <s v="C00-D48"/>
    <n v="80"/>
    <x v="1"/>
  </r>
  <r>
    <x v="4"/>
    <s v="85+"/>
    <x v="1"/>
    <s v="F"/>
    <s v="D50-D89"/>
    <n v="6"/>
    <x v="5"/>
  </r>
  <r>
    <x v="4"/>
    <s v="85+"/>
    <x v="1"/>
    <s v="F"/>
    <s v="E00-E90"/>
    <n v="42"/>
    <x v="2"/>
  </r>
  <r>
    <x v="4"/>
    <s v="85+"/>
    <x v="1"/>
    <s v="F"/>
    <s v="F00-F99"/>
    <n v="34"/>
    <x v="10"/>
  </r>
  <r>
    <x v="4"/>
    <s v="85+"/>
    <x v="1"/>
    <s v="F"/>
    <s v="G00-G99"/>
    <n v="68"/>
    <x v="3"/>
  </r>
  <r>
    <x v="4"/>
    <s v="85+"/>
    <x v="1"/>
    <s v="F"/>
    <s v="I00-I99"/>
    <n v="334"/>
    <x v="8"/>
  </r>
  <r>
    <x v="4"/>
    <s v="85+"/>
    <x v="1"/>
    <s v="F"/>
    <s v="J00-J99"/>
    <n v="83"/>
    <x v="4"/>
  </r>
  <r>
    <x v="4"/>
    <s v="85+"/>
    <x v="1"/>
    <s v="F"/>
    <s v="K00-K93"/>
    <n v="26"/>
    <x v="9"/>
  </r>
  <r>
    <x v="4"/>
    <s v="85+"/>
    <x v="1"/>
    <s v="F"/>
    <s v="L00-L99"/>
    <n v="4"/>
    <x v="5"/>
  </r>
  <r>
    <x v="4"/>
    <s v="85+"/>
    <x v="1"/>
    <s v="F"/>
    <s v="M00-M99"/>
    <n v="1"/>
    <x v="5"/>
  </r>
  <r>
    <x v="4"/>
    <s v="85+"/>
    <x v="1"/>
    <s v="F"/>
    <s v="N00-N99"/>
    <n v="33"/>
    <x v="11"/>
  </r>
  <r>
    <x v="4"/>
    <s v="85+"/>
    <x v="1"/>
    <s v="F"/>
    <s v="R00-R99"/>
    <n v="54"/>
    <x v="5"/>
  </r>
  <r>
    <x v="4"/>
    <s v="85+"/>
    <x v="1"/>
    <s v="F"/>
    <s v="V01-Y98"/>
    <n v="47"/>
    <x v="6"/>
  </r>
  <r>
    <x v="4"/>
    <s v="85+"/>
    <x v="1"/>
    <s v="M"/>
    <s v="A00-B99"/>
    <n v="5"/>
    <x v="0"/>
  </r>
  <r>
    <x v="4"/>
    <s v="85+"/>
    <x v="1"/>
    <s v="M"/>
    <s v="C00-D48"/>
    <n v="76"/>
    <x v="1"/>
  </r>
  <r>
    <x v="4"/>
    <s v="85+"/>
    <x v="1"/>
    <s v="M"/>
    <s v="E00-E90"/>
    <n v="14"/>
    <x v="2"/>
  </r>
  <r>
    <x v="4"/>
    <s v="85+"/>
    <x v="1"/>
    <s v="M"/>
    <s v="F00-F99"/>
    <n v="21"/>
    <x v="10"/>
  </r>
  <r>
    <x v="4"/>
    <s v="85+"/>
    <x v="1"/>
    <s v="M"/>
    <s v="G00-G99"/>
    <n v="26"/>
    <x v="3"/>
  </r>
  <r>
    <x v="4"/>
    <s v="85+"/>
    <x v="1"/>
    <s v="M"/>
    <s v="I00-I99"/>
    <n v="125"/>
    <x v="8"/>
  </r>
  <r>
    <x v="4"/>
    <s v="85+"/>
    <x v="1"/>
    <s v="M"/>
    <s v="J00-J99"/>
    <n v="61"/>
    <x v="4"/>
  </r>
  <r>
    <x v="4"/>
    <s v="85+"/>
    <x v="1"/>
    <s v="M"/>
    <s v="K00-K93"/>
    <n v="14"/>
    <x v="9"/>
  </r>
  <r>
    <x v="4"/>
    <s v="85+"/>
    <x v="1"/>
    <s v="M"/>
    <s v="M00-M99"/>
    <n v="2"/>
    <x v="5"/>
  </r>
  <r>
    <x v="4"/>
    <s v="85+"/>
    <x v="1"/>
    <s v="M"/>
    <s v="N00-N99"/>
    <n v="12"/>
    <x v="11"/>
  </r>
  <r>
    <x v="4"/>
    <s v="85+"/>
    <x v="1"/>
    <s v="M"/>
    <s v="Q00-Q99"/>
    <n v="1"/>
    <x v="5"/>
  </r>
  <r>
    <x v="4"/>
    <s v="85+"/>
    <x v="1"/>
    <s v="M"/>
    <s v="R00-R99"/>
    <n v="22"/>
    <x v="5"/>
  </r>
  <r>
    <x v="4"/>
    <s v="85+"/>
    <x v="1"/>
    <s v="M"/>
    <s v="V01-Y98"/>
    <n v="20"/>
    <x v="6"/>
  </r>
  <r>
    <x v="5"/>
    <s v="0-24"/>
    <x v="0"/>
    <s v="F"/>
    <s v="C00-D48"/>
    <n v="2"/>
    <x v="1"/>
  </r>
  <r>
    <x v="5"/>
    <s v="0-24"/>
    <x v="0"/>
    <s v="F"/>
    <s v="G00-G99"/>
    <n v="1"/>
    <x v="3"/>
  </r>
  <r>
    <x v="5"/>
    <s v="0-24"/>
    <x v="0"/>
    <s v="F"/>
    <s v="O00-O99"/>
    <n v="1"/>
    <x v="5"/>
  </r>
  <r>
    <x v="5"/>
    <s v="0-24"/>
    <x v="0"/>
    <s v="F"/>
    <s v="P00-P96"/>
    <n v="2"/>
    <x v="5"/>
  </r>
  <r>
    <x v="5"/>
    <s v="0-24"/>
    <x v="0"/>
    <s v="F"/>
    <s v="R00-R99"/>
    <n v="2"/>
    <x v="5"/>
  </r>
  <r>
    <x v="5"/>
    <s v="0-24"/>
    <x v="0"/>
    <s v="F"/>
    <s v="V01-Y98"/>
    <n v="3"/>
    <x v="6"/>
  </r>
  <r>
    <x v="5"/>
    <s v="0-24"/>
    <x v="0"/>
    <s v="M"/>
    <s v="C00-D48"/>
    <n v="1"/>
    <x v="1"/>
  </r>
  <r>
    <x v="5"/>
    <s v="0-24"/>
    <x v="0"/>
    <s v="M"/>
    <s v="G00-G99"/>
    <n v="1"/>
    <x v="3"/>
  </r>
  <r>
    <x v="5"/>
    <s v="0-24"/>
    <x v="0"/>
    <s v="M"/>
    <s v="K00-K93"/>
    <n v="1"/>
    <x v="9"/>
  </r>
  <r>
    <x v="5"/>
    <s v="0-24"/>
    <x v="0"/>
    <s v="M"/>
    <s v="P00-P96"/>
    <n v="2"/>
    <x v="5"/>
  </r>
  <r>
    <x v="5"/>
    <s v="0-24"/>
    <x v="0"/>
    <s v="M"/>
    <s v="Q00-Q99"/>
    <n v="3"/>
    <x v="5"/>
  </r>
  <r>
    <x v="5"/>
    <s v="0-24"/>
    <x v="0"/>
    <s v="M"/>
    <s v="R00-R99"/>
    <n v="4"/>
    <x v="5"/>
  </r>
  <r>
    <x v="5"/>
    <s v="0-24"/>
    <x v="0"/>
    <s v="M"/>
    <s v="V01-Y98"/>
    <n v="5"/>
    <x v="6"/>
  </r>
  <r>
    <x v="5"/>
    <s v="25-44"/>
    <x v="0"/>
    <s v="F"/>
    <s v="C00-D48"/>
    <n v="5"/>
    <x v="1"/>
  </r>
  <r>
    <x v="5"/>
    <s v="25-44"/>
    <x v="0"/>
    <s v="F"/>
    <s v="F00-F99"/>
    <n v="2"/>
    <x v="10"/>
  </r>
  <r>
    <x v="5"/>
    <s v="25-44"/>
    <x v="0"/>
    <s v="F"/>
    <s v="I00-I99"/>
    <n v="1"/>
    <x v="8"/>
  </r>
  <r>
    <x v="5"/>
    <s v="25-44"/>
    <x v="0"/>
    <s v="F"/>
    <s v="J00-J99"/>
    <n v="3"/>
    <x v="4"/>
  </r>
  <r>
    <x v="5"/>
    <s v="25-44"/>
    <x v="0"/>
    <s v="F"/>
    <s v="M00-M99"/>
    <n v="2"/>
    <x v="5"/>
  </r>
  <r>
    <x v="5"/>
    <s v="25-44"/>
    <x v="0"/>
    <s v="F"/>
    <s v="R00-R99"/>
    <n v="3"/>
    <x v="5"/>
  </r>
  <r>
    <x v="5"/>
    <s v="25-44"/>
    <x v="0"/>
    <s v="F"/>
    <s v="V01-Y98"/>
    <n v="6"/>
    <x v="6"/>
  </r>
  <r>
    <x v="5"/>
    <s v="25-44"/>
    <x v="0"/>
    <s v="M"/>
    <s v="A00-B99"/>
    <n v="3"/>
    <x v="0"/>
  </r>
  <r>
    <x v="5"/>
    <s v="25-44"/>
    <x v="0"/>
    <s v="M"/>
    <s v="C00-D48"/>
    <n v="7"/>
    <x v="1"/>
  </r>
  <r>
    <x v="5"/>
    <s v="25-44"/>
    <x v="0"/>
    <s v="M"/>
    <s v="E00-E90"/>
    <n v="1"/>
    <x v="2"/>
  </r>
  <r>
    <x v="5"/>
    <s v="25-44"/>
    <x v="0"/>
    <s v="M"/>
    <s v="F00-F99"/>
    <n v="1"/>
    <x v="10"/>
  </r>
  <r>
    <x v="5"/>
    <s v="25-44"/>
    <x v="0"/>
    <s v="M"/>
    <s v="G00-G99"/>
    <n v="3"/>
    <x v="3"/>
  </r>
  <r>
    <x v="5"/>
    <s v="25-44"/>
    <x v="0"/>
    <s v="M"/>
    <s v="I00-I99"/>
    <n v="6"/>
    <x v="8"/>
  </r>
  <r>
    <x v="5"/>
    <s v="25-44"/>
    <x v="0"/>
    <s v="M"/>
    <s v="J00-J99"/>
    <n v="1"/>
    <x v="4"/>
  </r>
  <r>
    <x v="5"/>
    <s v="25-44"/>
    <x v="0"/>
    <s v="M"/>
    <s v="K00-K93"/>
    <n v="3"/>
    <x v="9"/>
  </r>
  <r>
    <x v="5"/>
    <s v="25-44"/>
    <x v="0"/>
    <s v="M"/>
    <s v="R00-R99"/>
    <n v="4"/>
    <x v="5"/>
  </r>
  <r>
    <x v="5"/>
    <s v="25-44"/>
    <x v="0"/>
    <s v="M"/>
    <s v="V01-Y98"/>
    <n v="28"/>
    <x v="6"/>
  </r>
  <r>
    <x v="5"/>
    <s v="45-64"/>
    <x v="0"/>
    <s v="F"/>
    <s v="A00-B99"/>
    <n v="8"/>
    <x v="0"/>
  </r>
  <r>
    <x v="5"/>
    <s v="45-64"/>
    <x v="0"/>
    <s v="F"/>
    <s v="C00-D48"/>
    <n v="74"/>
    <x v="1"/>
  </r>
  <r>
    <x v="5"/>
    <s v="45-64"/>
    <x v="0"/>
    <s v="F"/>
    <s v="E00-E90"/>
    <n v="2"/>
    <x v="2"/>
  </r>
  <r>
    <x v="5"/>
    <s v="45-64"/>
    <x v="0"/>
    <s v="F"/>
    <s v="F00-F99"/>
    <n v="3"/>
    <x v="10"/>
  </r>
  <r>
    <x v="5"/>
    <s v="45-64"/>
    <x v="0"/>
    <s v="F"/>
    <s v="G00-G99"/>
    <n v="9"/>
    <x v="3"/>
  </r>
  <r>
    <x v="5"/>
    <s v="45-64"/>
    <x v="0"/>
    <s v="F"/>
    <s v="I00-I99"/>
    <n v="27"/>
    <x v="8"/>
  </r>
  <r>
    <x v="5"/>
    <s v="45-64"/>
    <x v="0"/>
    <s v="F"/>
    <s v="J00-J99"/>
    <n v="18"/>
    <x v="4"/>
  </r>
  <r>
    <x v="5"/>
    <s v="45-64"/>
    <x v="0"/>
    <s v="F"/>
    <s v="K00-K93"/>
    <n v="14"/>
    <x v="9"/>
  </r>
  <r>
    <x v="5"/>
    <s v="45-64"/>
    <x v="0"/>
    <s v="F"/>
    <s v="M00-M99"/>
    <n v="1"/>
    <x v="5"/>
  </r>
  <r>
    <x v="5"/>
    <s v="45-64"/>
    <x v="0"/>
    <s v="F"/>
    <s v="N00-N99"/>
    <n v="1"/>
    <x v="11"/>
  </r>
  <r>
    <x v="5"/>
    <s v="45-64"/>
    <x v="0"/>
    <s v="F"/>
    <s v="Q00-Q99"/>
    <n v="1"/>
    <x v="5"/>
  </r>
  <r>
    <x v="5"/>
    <s v="45-64"/>
    <x v="0"/>
    <s v="F"/>
    <s v="R00-R99"/>
    <n v="10"/>
    <x v="5"/>
  </r>
  <r>
    <x v="5"/>
    <s v="45-64"/>
    <x v="0"/>
    <s v="F"/>
    <s v="V01-Y98"/>
    <n v="13"/>
    <x v="6"/>
  </r>
  <r>
    <x v="5"/>
    <s v="45-64"/>
    <x v="0"/>
    <s v="M"/>
    <s v="A00-B99"/>
    <n v="16"/>
    <x v="0"/>
  </r>
  <r>
    <x v="5"/>
    <s v="45-64"/>
    <x v="0"/>
    <s v="M"/>
    <s v="C00-D48"/>
    <n v="111"/>
    <x v="1"/>
  </r>
  <r>
    <x v="5"/>
    <s v="45-64"/>
    <x v="0"/>
    <s v="M"/>
    <s v="D50-D89"/>
    <n v="1"/>
    <x v="5"/>
  </r>
  <r>
    <x v="5"/>
    <s v="45-64"/>
    <x v="0"/>
    <s v="M"/>
    <s v="E00-E90"/>
    <n v="8"/>
    <x v="2"/>
  </r>
  <r>
    <x v="5"/>
    <s v="45-64"/>
    <x v="0"/>
    <s v="M"/>
    <s v="F00-F99"/>
    <n v="11"/>
    <x v="10"/>
  </r>
  <r>
    <x v="5"/>
    <s v="45-64"/>
    <x v="0"/>
    <s v="M"/>
    <s v="G00-G99"/>
    <n v="7"/>
    <x v="3"/>
  </r>
  <r>
    <x v="5"/>
    <s v="45-64"/>
    <x v="0"/>
    <s v="M"/>
    <s v="I00-I99"/>
    <n v="70"/>
    <x v="8"/>
  </r>
  <r>
    <x v="5"/>
    <s v="45-64"/>
    <x v="0"/>
    <s v="M"/>
    <s v="J00-J99"/>
    <n v="24"/>
    <x v="4"/>
  </r>
  <r>
    <x v="5"/>
    <s v="45-64"/>
    <x v="0"/>
    <s v="M"/>
    <s v="K00-K93"/>
    <n v="27"/>
    <x v="9"/>
  </r>
  <r>
    <x v="5"/>
    <s v="45-64"/>
    <x v="0"/>
    <s v="M"/>
    <s v="N00-N99"/>
    <n v="1"/>
    <x v="11"/>
  </r>
  <r>
    <x v="5"/>
    <s v="45-64"/>
    <x v="0"/>
    <s v="M"/>
    <s v="R00-R99"/>
    <n v="21"/>
    <x v="5"/>
  </r>
  <r>
    <x v="5"/>
    <s v="45-64"/>
    <x v="0"/>
    <s v="M"/>
    <s v="V01-Y98"/>
    <n v="44"/>
    <x v="6"/>
  </r>
  <r>
    <x v="5"/>
    <s v="65-74"/>
    <x v="1"/>
    <s v="F"/>
    <s v="A00-B99"/>
    <n v="5"/>
    <x v="0"/>
  </r>
  <r>
    <x v="5"/>
    <s v="65-74"/>
    <x v="1"/>
    <s v="F"/>
    <s v="C00-D48"/>
    <n v="81"/>
    <x v="1"/>
  </r>
  <r>
    <x v="5"/>
    <s v="65-74"/>
    <x v="1"/>
    <s v="F"/>
    <s v="E00-E90"/>
    <n v="2"/>
    <x v="2"/>
  </r>
  <r>
    <x v="5"/>
    <s v="65-74"/>
    <x v="1"/>
    <s v="F"/>
    <s v="F00-F99"/>
    <n v="3"/>
    <x v="10"/>
  </r>
  <r>
    <x v="5"/>
    <s v="65-74"/>
    <x v="1"/>
    <s v="F"/>
    <s v="G00-G99"/>
    <n v="10"/>
    <x v="3"/>
  </r>
  <r>
    <x v="5"/>
    <s v="65-74"/>
    <x v="1"/>
    <s v="F"/>
    <s v="I00-I99"/>
    <n v="42"/>
    <x v="8"/>
  </r>
  <r>
    <x v="5"/>
    <s v="65-74"/>
    <x v="1"/>
    <s v="F"/>
    <s v="J00-J99"/>
    <n v="19"/>
    <x v="4"/>
  </r>
  <r>
    <x v="5"/>
    <s v="65-74"/>
    <x v="1"/>
    <s v="F"/>
    <s v="K00-K93"/>
    <n v="12"/>
    <x v="9"/>
  </r>
  <r>
    <x v="5"/>
    <s v="65-74"/>
    <x v="1"/>
    <s v="F"/>
    <s v="M00-M99"/>
    <n v="2"/>
    <x v="5"/>
  </r>
  <r>
    <x v="5"/>
    <s v="65-74"/>
    <x v="1"/>
    <s v="F"/>
    <s v="N00-N99"/>
    <n v="5"/>
    <x v="11"/>
  </r>
  <r>
    <x v="5"/>
    <s v="65-74"/>
    <x v="1"/>
    <s v="F"/>
    <s v="Q00-Q99"/>
    <n v="1"/>
    <x v="5"/>
  </r>
  <r>
    <x v="5"/>
    <s v="65-74"/>
    <x v="1"/>
    <s v="F"/>
    <s v="R00-R99"/>
    <n v="11"/>
    <x v="5"/>
  </r>
  <r>
    <x v="5"/>
    <s v="65-74"/>
    <x v="1"/>
    <s v="F"/>
    <s v="V01-Y98"/>
    <n v="4"/>
    <x v="6"/>
  </r>
  <r>
    <x v="5"/>
    <s v="65-74"/>
    <x v="1"/>
    <s v="M"/>
    <s v="A00-B99"/>
    <n v="6"/>
    <x v="0"/>
  </r>
  <r>
    <x v="5"/>
    <s v="65-74"/>
    <x v="1"/>
    <s v="M"/>
    <s v="C00-D48"/>
    <n v="118"/>
    <x v="1"/>
  </r>
  <r>
    <x v="5"/>
    <s v="65-74"/>
    <x v="1"/>
    <s v="M"/>
    <s v="E00-E90"/>
    <n v="5"/>
    <x v="2"/>
  </r>
  <r>
    <x v="5"/>
    <s v="65-74"/>
    <x v="1"/>
    <s v="M"/>
    <s v="F00-F99"/>
    <n v="1"/>
    <x v="10"/>
  </r>
  <r>
    <x v="5"/>
    <s v="65-74"/>
    <x v="1"/>
    <s v="M"/>
    <s v="G00-G99"/>
    <n v="7"/>
    <x v="3"/>
  </r>
  <r>
    <x v="5"/>
    <s v="65-74"/>
    <x v="1"/>
    <s v="M"/>
    <s v="I00-I99"/>
    <n v="70"/>
    <x v="8"/>
  </r>
  <r>
    <x v="5"/>
    <s v="65-74"/>
    <x v="1"/>
    <s v="M"/>
    <s v="J00-J99"/>
    <n v="36"/>
    <x v="4"/>
  </r>
  <r>
    <x v="5"/>
    <s v="65-74"/>
    <x v="1"/>
    <s v="M"/>
    <s v="K00-K93"/>
    <n v="14"/>
    <x v="9"/>
  </r>
  <r>
    <x v="5"/>
    <s v="65-74"/>
    <x v="1"/>
    <s v="M"/>
    <s v="L00-L99"/>
    <n v="1"/>
    <x v="5"/>
  </r>
  <r>
    <x v="5"/>
    <s v="65-74"/>
    <x v="1"/>
    <s v="M"/>
    <s v="M00-M99"/>
    <n v="2"/>
    <x v="5"/>
  </r>
  <r>
    <x v="5"/>
    <s v="65-74"/>
    <x v="1"/>
    <s v="M"/>
    <s v="N00-N99"/>
    <n v="3"/>
    <x v="11"/>
  </r>
  <r>
    <x v="5"/>
    <s v="65-74"/>
    <x v="1"/>
    <s v="M"/>
    <s v="Q00-Q99"/>
    <n v="1"/>
    <x v="5"/>
  </r>
  <r>
    <x v="5"/>
    <s v="65-74"/>
    <x v="1"/>
    <s v="M"/>
    <s v="R00-R99"/>
    <n v="31"/>
    <x v="5"/>
  </r>
  <r>
    <x v="5"/>
    <s v="65-74"/>
    <x v="1"/>
    <s v="M"/>
    <s v="V01-Y98"/>
    <n v="11"/>
    <x v="6"/>
  </r>
  <r>
    <x v="5"/>
    <s v="75-84"/>
    <x v="1"/>
    <s v="F"/>
    <s v="A00-B99"/>
    <n v="15"/>
    <x v="0"/>
  </r>
  <r>
    <x v="5"/>
    <s v="75-84"/>
    <x v="1"/>
    <s v="F"/>
    <s v="C00-D48"/>
    <n v="86"/>
    <x v="1"/>
  </r>
  <r>
    <x v="5"/>
    <s v="75-84"/>
    <x v="1"/>
    <s v="F"/>
    <s v="D50-D89"/>
    <n v="3"/>
    <x v="5"/>
  </r>
  <r>
    <x v="5"/>
    <s v="75-84"/>
    <x v="1"/>
    <s v="F"/>
    <s v="E00-E90"/>
    <n v="22"/>
    <x v="2"/>
  </r>
  <r>
    <x v="5"/>
    <s v="75-84"/>
    <x v="1"/>
    <s v="F"/>
    <s v="F00-F99"/>
    <n v="15"/>
    <x v="10"/>
  </r>
  <r>
    <x v="5"/>
    <s v="75-84"/>
    <x v="1"/>
    <s v="F"/>
    <s v="G00-G99"/>
    <n v="32"/>
    <x v="3"/>
  </r>
  <r>
    <x v="5"/>
    <s v="75-84"/>
    <x v="1"/>
    <s v="F"/>
    <s v="I00-I99"/>
    <n v="151"/>
    <x v="8"/>
  </r>
  <r>
    <x v="5"/>
    <s v="75-84"/>
    <x v="1"/>
    <s v="F"/>
    <s v="J00-J99"/>
    <n v="53"/>
    <x v="4"/>
  </r>
  <r>
    <x v="5"/>
    <s v="75-84"/>
    <x v="1"/>
    <s v="F"/>
    <s v="K00-K93"/>
    <n v="26"/>
    <x v="9"/>
  </r>
  <r>
    <x v="5"/>
    <s v="75-84"/>
    <x v="1"/>
    <s v="F"/>
    <s v="L00-L99"/>
    <n v="2"/>
    <x v="5"/>
  </r>
  <r>
    <x v="5"/>
    <s v="75-84"/>
    <x v="1"/>
    <s v="F"/>
    <s v="M00-M99"/>
    <n v="2"/>
    <x v="5"/>
  </r>
  <r>
    <x v="5"/>
    <s v="75-84"/>
    <x v="1"/>
    <s v="F"/>
    <s v="N00-N99"/>
    <n v="15"/>
    <x v="11"/>
  </r>
  <r>
    <x v="5"/>
    <s v="75-84"/>
    <x v="1"/>
    <s v="F"/>
    <s v="R00-R99"/>
    <n v="15"/>
    <x v="5"/>
  </r>
  <r>
    <x v="5"/>
    <s v="75-84"/>
    <x v="1"/>
    <s v="F"/>
    <s v="V01-Y98"/>
    <n v="20"/>
    <x v="6"/>
  </r>
  <r>
    <x v="5"/>
    <s v="75-84"/>
    <x v="1"/>
    <s v="M"/>
    <s v="A00-B99"/>
    <n v="12"/>
    <x v="0"/>
  </r>
  <r>
    <x v="5"/>
    <s v="75-84"/>
    <x v="1"/>
    <s v="M"/>
    <s v="C00-D48"/>
    <n v="134"/>
    <x v="1"/>
  </r>
  <r>
    <x v="5"/>
    <s v="75-84"/>
    <x v="1"/>
    <s v="M"/>
    <s v="E00-E90"/>
    <n v="17"/>
    <x v="2"/>
  </r>
  <r>
    <x v="5"/>
    <s v="75-84"/>
    <x v="1"/>
    <s v="M"/>
    <s v="F00-F99"/>
    <n v="16"/>
    <x v="10"/>
  </r>
  <r>
    <x v="5"/>
    <s v="75-84"/>
    <x v="1"/>
    <s v="M"/>
    <s v="G00-G99"/>
    <n v="29"/>
    <x v="3"/>
  </r>
  <r>
    <x v="5"/>
    <s v="75-84"/>
    <x v="1"/>
    <s v="M"/>
    <s v="I00-I99"/>
    <n v="157"/>
    <x v="8"/>
  </r>
  <r>
    <x v="5"/>
    <s v="75-84"/>
    <x v="1"/>
    <s v="M"/>
    <s v="J00-J99"/>
    <n v="68"/>
    <x v="4"/>
  </r>
  <r>
    <x v="5"/>
    <s v="75-84"/>
    <x v="1"/>
    <s v="M"/>
    <s v="K00-K93"/>
    <n v="26"/>
    <x v="9"/>
  </r>
  <r>
    <x v="5"/>
    <s v="75-84"/>
    <x v="1"/>
    <s v="M"/>
    <s v="L00-L99"/>
    <n v="1"/>
    <x v="5"/>
  </r>
  <r>
    <x v="5"/>
    <s v="75-84"/>
    <x v="1"/>
    <s v="M"/>
    <s v="M00-M99"/>
    <n v="2"/>
    <x v="5"/>
  </r>
  <r>
    <x v="5"/>
    <s v="75-84"/>
    <x v="1"/>
    <s v="M"/>
    <s v="N00-N99"/>
    <n v="14"/>
    <x v="11"/>
  </r>
  <r>
    <x v="5"/>
    <s v="75-84"/>
    <x v="1"/>
    <s v="M"/>
    <s v="Q00-Q99"/>
    <n v="1"/>
    <x v="5"/>
  </r>
  <r>
    <x v="5"/>
    <s v="75-84"/>
    <x v="1"/>
    <s v="M"/>
    <s v="R00-R99"/>
    <n v="15"/>
    <x v="5"/>
  </r>
  <r>
    <x v="5"/>
    <s v="75-84"/>
    <x v="1"/>
    <s v="M"/>
    <s v="V01-Y98"/>
    <n v="33"/>
    <x v="6"/>
  </r>
  <r>
    <x v="5"/>
    <s v="85+"/>
    <x v="1"/>
    <s v="F"/>
    <s v="A00-B99"/>
    <n v="35"/>
    <x v="0"/>
  </r>
  <r>
    <x v="5"/>
    <s v="85+"/>
    <x v="1"/>
    <s v="F"/>
    <s v="C00-D48"/>
    <n v="84"/>
    <x v="1"/>
  </r>
  <r>
    <x v="5"/>
    <s v="85+"/>
    <x v="1"/>
    <s v="F"/>
    <s v="D50-D89"/>
    <n v="3"/>
    <x v="5"/>
  </r>
  <r>
    <x v="5"/>
    <s v="85+"/>
    <x v="1"/>
    <s v="F"/>
    <s v="E00-E90"/>
    <n v="37"/>
    <x v="2"/>
  </r>
  <r>
    <x v="5"/>
    <s v="85+"/>
    <x v="1"/>
    <s v="F"/>
    <s v="F00-F99"/>
    <n v="56"/>
    <x v="10"/>
  </r>
  <r>
    <x v="5"/>
    <s v="85+"/>
    <x v="1"/>
    <s v="F"/>
    <s v="G00-G99"/>
    <n v="64"/>
    <x v="3"/>
  </r>
  <r>
    <x v="5"/>
    <s v="85+"/>
    <x v="1"/>
    <s v="F"/>
    <s v="I00-I99"/>
    <n v="326"/>
    <x v="8"/>
  </r>
  <r>
    <x v="5"/>
    <s v="85+"/>
    <x v="1"/>
    <s v="F"/>
    <s v="J00-J99"/>
    <n v="101"/>
    <x v="4"/>
  </r>
  <r>
    <x v="5"/>
    <s v="85+"/>
    <x v="1"/>
    <s v="F"/>
    <s v="K00-K93"/>
    <n v="31"/>
    <x v="9"/>
  </r>
  <r>
    <x v="5"/>
    <s v="85+"/>
    <x v="1"/>
    <s v="F"/>
    <s v="L00-L99"/>
    <n v="4"/>
    <x v="5"/>
  </r>
  <r>
    <x v="5"/>
    <s v="85+"/>
    <x v="1"/>
    <s v="F"/>
    <s v="M00-M99"/>
    <n v="4"/>
    <x v="5"/>
  </r>
  <r>
    <x v="5"/>
    <s v="85+"/>
    <x v="1"/>
    <s v="F"/>
    <s v="N00-N99"/>
    <n v="40"/>
    <x v="11"/>
  </r>
  <r>
    <x v="5"/>
    <s v="85+"/>
    <x v="1"/>
    <s v="F"/>
    <s v="R00-R99"/>
    <n v="65"/>
    <x v="5"/>
  </r>
  <r>
    <x v="5"/>
    <s v="85+"/>
    <x v="1"/>
    <s v="F"/>
    <s v="V01-Y98"/>
    <n v="45"/>
    <x v="6"/>
  </r>
  <r>
    <x v="5"/>
    <s v="85+"/>
    <x v="1"/>
    <s v="M"/>
    <s v="A00-B99"/>
    <n v="7"/>
    <x v="0"/>
  </r>
  <r>
    <x v="5"/>
    <s v="85+"/>
    <x v="1"/>
    <s v="M"/>
    <s v="C00-D48"/>
    <n v="77"/>
    <x v="1"/>
  </r>
  <r>
    <x v="5"/>
    <s v="85+"/>
    <x v="1"/>
    <s v="M"/>
    <s v="D50-D89"/>
    <n v="1"/>
    <x v="5"/>
  </r>
  <r>
    <x v="5"/>
    <s v="85+"/>
    <x v="1"/>
    <s v="M"/>
    <s v="E00-E90"/>
    <n v="13"/>
    <x v="2"/>
  </r>
  <r>
    <x v="5"/>
    <s v="85+"/>
    <x v="1"/>
    <s v="M"/>
    <s v="F00-F99"/>
    <n v="16"/>
    <x v="10"/>
  </r>
  <r>
    <x v="5"/>
    <s v="85+"/>
    <x v="1"/>
    <s v="M"/>
    <s v="G00-G99"/>
    <n v="20"/>
    <x v="3"/>
  </r>
  <r>
    <x v="5"/>
    <s v="85+"/>
    <x v="1"/>
    <s v="M"/>
    <s v="I00-I99"/>
    <n v="172"/>
    <x v="8"/>
  </r>
  <r>
    <x v="5"/>
    <s v="85+"/>
    <x v="1"/>
    <s v="M"/>
    <s v="J00-J99"/>
    <n v="82"/>
    <x v="4"/>
  </r>
  <r>
    <x v="5"/>
    <s v="85+"/>
    <x v="1"/>
    <s v="M"/>
    <s v="K00-K93"/>
    <n v="19"/>
    <x v="9"/>
  </r>
  <r>
    <x v="5"/>
    <s v="85+"/>
    <x v="1"/>
    <s v="M"/>
    <s v="L00-L99"/>
    <n v="2"/>
    <x v="5"/>
  </r>
  <r>
    <x v="5"/>
    <s v="85+"/>
    <x v="1"/>
    <s v="M"/>
    <s v="M00-M99"/>
    <n v="1"/>
    <x v="5"/>
  </r>
  <r>
    <x v="5"/>
    <s v="85+"/>
    <x v="1"/>
    <s v="M"/>
    <s v="N00-N99"/>
    <n v="16"/>
    <x v="11"/>
  </r>
  <r>
    <x v="5"/>
    <s v="85+"/>
    <x v="1"/>
    <s v="M"/>
    <s v="R00-R99"/>
    <n v="20"/>
    <x v="5"/>
  </r>
  <r>
    <x v="5"/>
    <s v="85+"/>
    <x v="1"/>
    <s v="M"/>
    <s v="V01-Y98"/>
    <n v="31"/>
    <x v="6"/>
  </r>
  <r>
    <x v="6"/>
    <s v="0-24"/>
    <x v="0"/>
    <s v="F"/>
    <s v="G00-G99"/>
    <n v="1"/>
    <x v="3"/>
  </r>
  <r>
    <x v="6"/>
    <s v="0-24"/>
    <x v="0"/>
    <s v="F"/>
    <s v="P00-P96"/>
    <n v="1"/>
    <x v="5"/>
  </r>
  <r>
    <x v="6"/>
    <s v="0-24"/>
    <x v="0"/>
    <s v="F"/>
    <s v="R00-R99"/>
    <n v="1"/>
    <x v="5"/>
  </r>
  <r>
    <x v="6"/>
    <s v="0-24"/>
    <x v="0"/>
    <s v="F"/>
    <s v="V01-Y98"/>
    <n v="6"/>
    <x v="6"/>
  </r>
  <r>
    <x v="6"/>
    <s v="0-24"/>
    <x v="0"/>
    <s v="M"/>
    <s v="C00-D48"/>
    <n v="1"/>
    <x v="1"/>
  </r>
  <r>
    <x v="6"/>
    <s v="0-24"/>
    <x v="0"/>
    <s v="M"/>
    <s v="P00-P96"/>
    <n v="7"/>
    <x v="5"/>
  </r>
  <r>
    <x v="6"/>
    <s v="0-24"/>
    <x v="0"/>
    <s v="M"/>
    <s v="Q00-Q99"/>
    <n v="1"/>
    <x v="5"/>
  </r>
  <r>
    <x v="6"/>
    <s v="0-24"/>
    <x v="0"/>
    <s v="M"/>
    <s v="R00-R99"/>
    <n v="5"/>
    <x v="5"/>
  </r>
  <r>
    <x v="6"/>
    <s v="0-24"/>
    <x v="0"/>
    <s v="M"/>
    <s v="V01-Y98"/>
    <n v="6"/>
    <x v="6"/>
  </r>
  <r>
    <x v="6"/>
    <s v="25-44"/>
    <x v="0"/>
    <s v="F"/>
    <s v="A00-B99"/>
    <n v="1"/>
    <x v="0"/>
  </r>
  <r>
    <x v="6"/>
    <s v="25-44"/>
    <x v="0"/>
    <s v="F"/>
    <s v="C00-D48"/>
    <n v="6"/>
    <x v="1"/>
  </r>
  <r>
    <x v="6"/>
    <s v="25-44"/>
    <x v="0"/>
    <s v="F"/>
    <s v="E00-E90"/>
    <n v="1"/>
    <x v="2"/>
  </r>
  <r>
    <x v="6"/>
    <s v="25-44"/>
    <x v="0"/>
    <s v="F"/>
    <s v="G00-G99"/>
    <n v="1"/>
    <x v="3"/>
  </r>
  <r>
    <x v="6"/>
    <s v="25-44"/>
    <x v="0"/>
    <s v="F"/>
    <s v="I00-I99"/>
    <n v="2"/>
    <x v="8"/>
  </r>
  <r>
    <x v="6"/>
    <s v="25-44"/>
    <x v="0"/>
    <s v="F"/>
    <s v="J00-J99"/>
    <n v="1"/>
    <x v="4"/>
  </r>
  <r>
    <x v="6"/>
    <s v="25-44"/>
    <x v="0"/>
    <s v="F"/>
    <s v="K00-K93"/>
    <n v="3"/>
    <x v="9"/>
  </r>
  <r>
    <x v="6"/>
    <s v="25-44"/>
    <x v="0"/>
    <s v="F"/>
    <s v="Q00-Q99"/>
    <n v="1"/>
    <x v="5"/>
  </r>
  <r>
    <x v="6"/>
    <s v="25-44"/>
    <x v="0"/>
    <s v="F"/>
    <s v="R00-R99"/>
    <n v="1"/>
    <x v="5"/>
  </r>
  <r>
    <x v="6"/>
    <s v="25-44"/>
    <x v="0"/>
    <s v="F"/>
    <s v="V01-Y98"/>
    <n v="7"/>
    <x v="6"/>
  </r>
  <r>
    <x v="6"/>
    <s v="25-44"/>
    <x v="0"/>
    <s v="M"/>
    <s v="C00-D48"/>
    <n v="6"/>
    <x v="1"/>
  </r>
  <r>
    <x v="6"/>
    <s v="25-44"/>
    <x v="0"/>
    <s v="M"/>
    <s v="E00-E90"/>
    <n v="1"/>
    <x v="2"/>
  </r>
  <r>
    <x v="6"/>
    <s v="25-44"/>
    <x v="0"/>
    <s v="M"/>
    <s v="F00-F99"/>
    <n v="2"/>
    <x v="10"/>
  </r>
  <r>
    <x v="6"/>
    <s v="25-44"/>
    <x v="0"/>
    <s v="M"/>
    <s v="I00-I99"/>
    <n v="5"/>
    <x v="8"/>
  </r>
  <r>
    <x v="6"/>
    <s v="25-44"/>
    <x v="0"/>
    <s v="M"/>
    <s v="K00-K93"/>
    <n v="2"/>
    <x v="9"/>
  </r>
  <r>
    <x v="6"/>
    <s v="25-44"/>
    <x v="0"/>
    <s v="M"/>
    <s v="R00-R99"/>
    <n v="4"/>
    <x v="5"/>
  </r>
  <r>
    <x v="6"/>
    <s v="25-44"/>
    <x v="0"/>
    <s v="M"/>
    <s v="V01-Y98"/>
    <n v="26"/>
    <x v="6"/>
  </r>
  <r>
    <x v="6"/>
    <s v="45-64"/>
    <x v="0"/>
    <s v="F"/>
    <s v="A00-B99"/>
    <n v="8"/>
    <x v="0"/>
  </r>
  <r>
    <x v="6"/>
    <s v="45-64"/>
    <x v="0"/>
    <s v="F"/>
    <s v="C00-D48"/>
    <n v="84"/>
    <x v="1"/>
  </r>
  <r>
    <x v="6"/>
    <s v="45-64"/>
    <x v="0"/>
    <s v="F"/>
    <s v="E00-E90"/>
    <n v="4"/>
    <x v="2"/>
  </r>
  <r>
    <x v="6"/>
    <s v="45-64"/>
    <x v="0"/>
    <s v="F"/>
    <s v="F00-F99"/>
    <n v="5"/>
    <x v="10"/>
  </r>
  <r>
    <x v="6"/>
    <s v="45-64"/>
    <x v="0"/>
    <s v="F"/>
    <s v="G00-G99"/>
    <n v="6"/>
    <x v="3"/>
  </r>
  <r>
    <x v="6"/>
    <s v="45-64"/>
    <x v="0"/>
    <s v="F"/>
    <s v="I00-I99"/>
    <n v="21"/>
    <x v="8"/>
  </r>
  <r>
    <x v="6"/>
    <s v="45-64"/>
    <x v="0"/>
    <s v="F"/>
    <s v="J00-J99"/>
    <n v="11"/>
    <x v="4"/>
  </r>
  <r>
    <x v="6"/>
    <s v="45-64"/>
    <x v="0"/>
    <s v="F"/>
    <s v="K00-K93"/>
    <n v="10"/>
    <x v="9"/>
  </r>
  <r>
    <x v="6"/>
    <s v="45-64"/>
    <x v="0"/>
    <s v="F"/>
    <s v="N00-N99"/>
    <n v="4"/>
    <x v="11"/>
  </r>
  <r>
    <x v="6"/>
    <s v="45-64"/>
    <x v="0"/>
    <s v="F"/>
    <s v="R00-R99"/>
    <n v="10"/>
    <x v="5"/>
  </r>
  <r>
    <x v="6"/>
    <s v="45-64"/>
    <x v="0"/>
    <s v="F"/>
    <s v="V01-Y98"/>
    <n v="20"/>
    <x v="6"/>
  </r>
  <r>
    <x v="6"/>
    <s v="45-64"/>
    <x v="0"/>
    <s v="M"/>
    <s v="A00-B99"/>
    <n v="2"/>
    <x v="0"/>
  </r>
  <r>
    <x v="6"/>
    <s v="45-64"/>
    <x v="0"/>
    <s v="M"/>
    <s v="C00-D48"/>
    <n v="120"/>
    <x v="1"/>
  </r>
  <r>
    <x v="6"/>
    <s v="45-64"/>
    <x v="0"/>
    <s v="M"/>
    <s v="E00-E90"/>
    <n v="5"/>
    <x v="2"/>
  </r>
  <r>
    <x v="6"/>
    <s v="45-64"/>
    <x v="0"/>
    <s v="M"/>
    <s v="F00-F99"/>
    <n v="15"/>
    <x v="10"/>
  </r>
  <r>
    <x v="6"/>
    <s v="45-64"/>
    <x v="0"/>
    <s v="M"/>
    <s v="G00-G99"/>
    <n v="10"/>
    <x v="3"/>
  </r>
  <r>
    <x v="6"/>
    <s v="45-64"/>
    <x v="0"/>
    <s v="M"/>
    <s v="I00-I99"/>
    <n v="72"/>
    <x v="8"/>
  </r>
  <r>
    <x v="6"/>
    <s v="45-64"/>
    <x v="0"/>
    <s v="M"/>
    <s v="J00-J99"/>
    <n v="17"/>
    <x v="4"/>
  </r>
  <r>
    <x v="6"/>
    <s v="45-64"/>
    <x v="0"/>
    <s v="M"/>
    <s v="K00-K93"/>
    <n v="36"/>
    <x v="9"/>
  </r>
  <r>
    <x v="6"/>
    <s v="45-64"/>
    <x v="0"/>
    <s v="M"/>
    <s v="N00-N99"/>
    <n v="3"/>
    <x v="11"/>
  </r>
  <r>
    <x v="6"/>
    <s v="45-64"/>
    <x v="0"/>
    <s v="M"/>
    <s v="Q00-Q99"/>
    <n v="1"/>
    <x v="5"/>
  </r>
  <r>
    <x v="6"/>
    <s v="45-64"/>
    <x v="0"/>
    <s v="M"/>
    <s v="R00-R99"/>
    <n v="21"/>
    <x v="5"/>
  </r>
  <r>
    <x v="6"/>
    <s v="45-64"/>
    <x v="0"/>
    <s v="M"/>
    <s v="V01-Y98"/>
    <n v="40"/>
    <x v="6"/>
  </r>
  <r>
    <x v="6"/>
    <s v="65-74"/>
    <x v="1"/>
    <s v="F"/>
    <s v="A00-B99"/>
    <n v="5"/>
    <x v="0"/>
  </r>
  <r>
    <x v="6"/>
    <s v="65-74"/>
    <x v="1"/>
    <s v="F"/>
    <s v="C00-D48"/>
    <n v="72"/>
    <x v="1"/>
  </r>
  <r>
    <x v="6"/>
    <s v="65-74"/>
    <x v="1"/>
    <s v="F"/>
    <s v="E00-E90"/>
    <n v="7"/>
    <x v="2"/>
  </r>
  <r>
    <x v="6"/>
    <s v="65-74"/>
    <x v="1"/>
    <s v="F"/>
    <s v="F00-F99"/>
    <n v="3"/>
    <x v="10"/>
  </r>
  <r>
    <x v="6"/>
    <s v="65-74"/>
    <x v="1"/>
    <s v="F"/>
    <s v="G00-G99"/>
    <n v="6"/>
    <x v="3"/>
  </r>
  <r>
    <x v="6"/>
    <s v="65-74"/>
    <x v="1"/>
    <s v="F"/>
    <s v="I00-I99"/>
    <n v="44"/>
    <x v="8"/>
  </r>
  <r>
    <x v="6"/>
    <s v="65-74"/>
    <x v="1"/>
    <s v="F"/>
    <s v="J00-J99"/>
    <n v="21"/>
    <x v="4"/>
  </r>
  <r>
    <x v="6"/>
    <s v="65-74"/>
    <x v="1"/>
    <s v="F"/>
    <s v="K00-K93"/>
    <n v="9"/>
    <x v="9"/>
  </r>
  <r>
    <x v="6"/>
    <s v="65-74"/>
    <x v="1"/>
    <s v="F"/>
    <s v="M00-M99"/>
    <n v="1"/>
    <x v="5"/>
  </r>
  <r>
    <x v="6"/>
    <s v="65-74"/>
    <x v="1"/>
    <s v="F"/>
    <s v="N00-N99"/>
    <n v="3"/>
    <x v="11"/>
  </r>
  <r>
    <x v="6"/>
    <s v="65-74"/>
    <x v="1"/>
    <s v="F"/>
    <s v="R00-R99"/>
    <n v="8"/>
    <x v="5"/>
  </r>
  <r>
    <x v="6"/>
    <s v="65-74"/>
    <x v="1"/>
    <s v="F"/>
    <s v="V01-Y98"/>
    <n v="12"/>
    <x v="6"/>
  </r>
  <r>
    <x v="6"/>
    <s v="65-74"/>
    <x v="1"/>
    <s v="M"/>
    <s v="A00-B99"/>
    <n v="10"/>
    <x v="0"/>
  </r>
  <r>
    <x v="6"/>
    <s v="65-74"/>
    <x v="1"/>
    <s v="M"/>
    <s v="C00-D48"/>
    <n v="130"/>
    <x v="1"/>
  </r>
  <r>
    <x v="6"/>
    <s v="65-74"/>
    <x v="1"/>
    <s v="M"/>
    <s v="D50-D89"/>
    <n v="1"/>
    <x v="5"/>
  </r>
  <r>
    <x v="6"/>
    <s v="65-74"/>
    <x v="1"/>
    <s v="M"/>
    <s v="E00-E90"/>
    <n v="11"/>
    <x v="2"/>
  </r>
  <r>
    <x v="6"/>
    <s v="65-74"/>
    <x v="1"/>
    <s v="M"/>
    <s v="F00-F99"/>
    <n v="2"/>
    <x v="10"/>
  </r>
  <r>
    <x v="6"/>
    <s v="65-74"/>
    <x v="1"/>
    <s v="M"/>
    <s v="G00-G99"/>
    <n v="14"/>
    <x v="3"/>
  </r>
  <r>
    <x v="6"/>
    <s v="65-74"/>
    <x v="1"/>
    <s v="M"/>
    <s v="I00-I99"/>
    <n v="69"/>
    <x v="8"/>
  </r>
  <r>
    <x v="6"/>
    <s v="65-74"/>
    <x v="1"/>
    <s v="M"/>
    <s v="J00-J99"/>
    <n v="36"/>
    <x v="4"/>
  </r>
  <r>
    <x v="6"/>
    <s v="65-74"/>
    <x v="1"/>
    <s v="M"/>
    <s v="K00-K93"/>
    <n v="20"/>
    <x v="9"/>
  </r>
  <r>
    <x v="6"/>
    <s v="65-74"/>
    <x v="1"/>
    <s v="M"/>
    <s v="M00-M99"/>
    <n v="1"/>
    <x v="5"/>
  </r>
  <r>
    <x v="6"/>
    <s v="65-74"/>
    <x v="1"/>
    <s v="M"/>
    <s v="N00-N99"/>
    <n v="3"/>
    <x v="11"/>
  </r>
  <r>
    <x v="6"/>
    <s v="65-74"/>
    <x v="1"/>
    <s v="M"/>
    <s v="R00-R99"/>
    <n v="18"/>
    <x v="5"/>
  </r>
  <r>
    <x v="6"/>
    <s v="65-74"/>
    <x v="1"/>
    <s v="M"/>
    <s v="V01-Y98"/>
    <n v="17"/>
    <x v="6"/>
  </r>
  <r>
    <x v="6"/>
    <s v="75-84"/>
    <x v="1"/>
    <s v="F"/>
    <s v="A00-B99"/>
    <n v="19"/>
    <x v="0"/>
  </r>
  <r>
    <x v="6"/>
    <s v="75-84"/>
    <x v="1"/>
    <s v="F"/>
    <s v="C00-D48"/>
    <n v="101"/>
    <x v="1"/>
  </r>
  <r>
    <x v="6"/>
    <s v="75-84"/>
    <x v="1"/>
    <s v="F"/>
    <s v="D50-D89"/>
    <n v="1"/>
    <x v="5"/>
  </r>
  <r>
    <x v="6"/>
    <s v="75-84"/>
    <x v="1"/>
    <s v="F"/>
    <s v="E00-E90"/>
    <n v="27"/>
    <x v="2"/>
  </r>
  <r>
    <x v="6"/>
    <s v="75-84"/>
    <x v="1"/>
    <s v="F"/>
    <s v="F00-F99"/>
    <n v="15"/>
    <x v="10"/>
  </r>
  <r>
    <x v="6"/>
    <s v="75-84"/>
    <x v="1"/>
    <s v="F"/>
    <s v="G00-G99"/>
    <n v="30"/>
    <x v="3"/>
  </r>
  <r>
    <x v="6"/>
    <s v="75-84"/>
    <x v="1"/>
    <s v="F"/>
    <s v="I00-I99"/>
    <n v="139"/>
    <x v="8"/>
  </r>
  <r>
    <x v="6"/>
    <s v="75-84"/>
    <x v="1"/>
    <s v="F"/>
    <s v="J00-J99"/>
    <n v="44"/>
    <x v="4"/>
  </r>
  <r>
    <x v="6"/>
    <s v="75-84"/>
    <x v="1"/>
    <s v="F"/>
    <s v="K00-K93"/>
    <n v="17"/>
    <x v="9"/>
  </r>
  <r>
    <x v="6"/>
    <s v="75-84"/>
    <x v="1"/>
    <s v="F"/>
    <s v="M00-M99"/>
    <n v="3"/>
    <x v="5"/>
  </r>
  <r>
    <x v="6"/>
    <s v="75-84"/>
    <x v="1"/>
    <s v="F"/>
    <s v="N00-N99"/>
    <n v="14"/>
    <x v="11"/>
  </r>
  <r>
    <x v="6"/>
    <s v="75-84"/>
    <x v="1"/>
    <s v="F"/>
    <s v="R00-R99"/>
    <n v="26"/>
    <x v="5"/>
  </r>
  <r>
    <x v="6"/>
    <s v="75-84"/>
    <x v="1"/>
    <s v="F"/>
    <s v="V01-Y98"/>
    <n v="19"/>
    <x v="6"/>
  </r>
  <r>
    <x v="6"/>
    <s v="75-84"/>
    <x v="1"/>
    <s v="M"/>
    <s v="A00-B99"/>
    <n v="19"/>
    <x v="0"/>
  </r>
  <r>
    <x v="6"/>
    <s v="75-84"/>
    <x v="1"/>
    <s v="M"/>
    <s v="C00-D48"/>
    <n v="121"/>
    <x v="1"/>
  </r>
  <r>
    <x v="6"/>
    <s v="75-84"/>
    <x v="1"/>
    <s v="M"/>
    <s v="D50-D89"/>
    <n v="3"/>
    <x v="5"/>
  </r>
  <r>
    <x v="6"/>
    <s v="75-84"/>
    <x v="1"/>
    <s v="M"/>
    <s v="E00-E90"/>
    <n v="10"/>
    <x v="2"/>
  </r>
  <r>
    <x v="6"/>
    <s v="75-84"/>
    <x v="1"/>
    <s v="M"/>
    <s v="F00-F99"/>
    <n v="18"/>
    <x v="10"/>
  </r>
  <r>
    <x v="6"/>
    <s v="75-84"/>
    <x v="1"/>
    <s v="M"/>
    <s v="G00-G99"/>
    <n v="40"/>
    <x v="3"/>
  </r>
  <r>
    <x v="6"/>
    <s v="75-84"/>
    <x v="1"/>
    <s v="M"/>
    <s v="I00-I99"/>
    <n v="139"/>
    <x v="8"/>
  </r>
  <r>
    <x v="6"/>
    <s v="75-84"/>
    <x v="1"/>
    <s v="M"/>
    <s v="J00-J99"/>
    <n v="61"/>
    <x v="4"/>
  </r>
  <r>
    <x v="6"/>
    <s v="75-84"/>
    <x v="1"/>
    <s v="M"/>
    <s v="K00-K93"/>
    <n v="13"/>
    <x v="9"/>
  </r>
  <r>
    <x v="6"/>
    <s v="75-84"/>
    <x v="1"/>
    <s v="M"/>
    <s v="L00-L99"/>
    <n v="2"/>
    <x v="5"/>
  </r>
  <r>
    <x v="6"/>
    <s v="75-84"/>
    <x v="1"/>
    <s v="M"/>
    <s v="M00-M99"/>
    <n v="2"/>
    <x v="5"/>
  </r>
  <r>
    <x v="6"/>
    <s v="75-84"/>
    <x v="1"/>
    <s v="M"/>
    <s v="N00-N99"/>
    <n v="11"/>
    <x v="11"/>
  </r>
  <r>
    <x v="6"/>
    <s v="75-84"/>
    <x v="1"/>
    <s v="M"/>
    <s v="R00-R99"/>
    <n v="33"/>
    <x v="5"/>
  </r>
  <r>
    <x v="6"/>
    <s v="75-84"/>
    <x v="1"/>
    <s v="M"/>
    <s v="V01-Y98"/>
    <n v="10"/>
    <x v="6"/>
  </r>
  <r>
    <x v="6"/>
    <s v="85+"/>
    <x v="1"/>
    <s v="F"/>
    <s v="A00-B99"/>
    <n v="21"/>
    <x v="0"/>
  </r>
  <r>
    <x v="6"/>
    <s v="85+"/>
    <x v="1"/>
    <s v="F"/>
    <s v="C00-D48"/>
    <n v="109"/>
    <x v="1"/>
  </r>
  <r>
    <x v="6"/>
    <s v="85+"/>
    <x v="1"/>
    <s v="F"/>
    <s v="D50-D89"/>
    <n v="4"/>
    <x v="5"/>
  </r>
  <r>
    <x v="6"/>
    <s v="85+"/>
    <x v="1"/>
    <s v="F"/>
    <s v="E00-E90"/>
    <n v="22"/>
    <x v="2"/>
  </r>
  <r>
    <x v="6"/>
    <s v="85+"/>
    <x v="1"/>
    <s v="F"/>
    <s v="F00-F99"/>
    <n v="41"/>
    <x v="10"/>
  </r>
  <r>
    <x v="6"/>
    <s v="85+"/>
    <x v="1"/>
    <s v="F"/>
    <s v="G00-G99"/>
    <n v="63"/>
    <x v="3"/>
  </r>
  <r>
    <x v="6"/>
    <s v="85+"/>
    <x v="1"/>
    <s v="F"/>
    <s v="I00-I99"/>
    <n v="290"/>
    <x v="8"/>
  </r>
  <r>
    <x v="6"/>
    <s v="85+"/>
    <x v="1"/>
    <s v="F"/>
    <s v="J00-J99"/>
    <n v="81"/>
    <x v="4"/>
  </r>
  <r>
    <x v="6"/>
    <s v="85+"/>
    <x v="1"/>
    <s v="F"/>
    <s v="K00-K93"/>
    <n v="31"/>
    <x v="9"/>
  </r>
  <r>
    <x v="6"/>
    <s v="85+"/>
    <x v="1"/>
    <s v="F"/>
    <s v="L00-L99"/>
    <n v="5"/>
    <x v="5"/>
  </r>
  <r>
    <x v="6"/>
    <s v="85+"/>
    <x v="1"/>
    <s v="F"/>
    <s v="M00-M99"/>
    <n v="5"/>
    <x v="5"/>
  </r>
  <r>
    <x v="6"/>
    <s v="85+"/>
    <x v="1"/>
    <s v="F"/>
    <s v="N00-N99"/>
    <n v="31"/>
    <x v="11"/>
  </r>
  <r>
    <x v="6"/>
    <s v="85+"/>
    <x v="1"/>
    <s v="F"/>
    <s v="R00-R99"/>
    <n v="77"/>
    <x v="5"/>
  </r>
  <r>
    <x v="6"/>
    <s v="85+"/>
    <x v="1"/>
    <s v="F"/>
    <s v="V01-Y98"/>
    <n v="44"/>
    <x v="6"/>
  </r>
  <r>
    <x v="6"/>
    <s v="85+"/>
    <x v="1"/>
    <s v="M"/>
    <s v="A00-B99"/>
    <n v="10"/>
    <x v="0"/>
  </r>
  <r>
    <x v="6"/>
    <s v="85+"/>
    <x v="1"/>
    <s v="M"/>
    <s v="C00-D48"/>
    <n v="80"/>
    <x v="1"/>
  </r>
  <r>
    <x v="6"/>
    <s v="85+"/>
    <x v="1"/>
    <s v="M"/>
    <s v="D50-D89"/>
    <n v="2"/>
    <x v="5"/>
  </r>
  <r>
    <x v="6"/>
    <s v="85+"/>
    <x v="1"/>
    <s v="M"/>
    <s v="E00-E90"/>
    <n v="11"/>
    <x v="2"/>
  </r>
  <r>
    <x v="6"/>
    <s v="85+"/>
    <x v="1"/>
    <s v="M"/>
    <s v="F00-F99"/>
    <n v="17"/>
    <x v="10"/>
  </r>
  <r>
    <x v="6"/>
    <s v="85+"/>
    <x v="1"/>
    <s v="M"/>
    <s v="G00-G99"/>
    <n v="16"/>
    <x v="3"/>
  </r>
  <r>
    <x v="6"/>
    <s v="85+"/>
    <x v="1"/>
    <s v="M"/>
    <s v="I00-I99"/>
    <n v="134"/>
    <x v="8"/>
  </r>
  <r>
    <x v="6"/>
    <s v="85+"/>
    <x v="1"/>
    <s v="M"/>
    <s v="J00-J99"/>
    <n v="67"/>
    <x v="4"/>
  </r>
  <r>
    <x v="6"/>
    <s v="85+"/>
    <x v="1"/>
    <s v="M"/>
    <s v="K00-K93"/>
    <n v="11"/>
    <x v="9"/>
  </r>
  <r>
    <x v="6"/>
    <s v="85+"/>
    <x v="1"/>
    <s v="M"/>
    <s v="M00-M99"/>
    <n v="2"/>
    <x v="5"/>
  </r>
  <r>
    <x v="6"/>
    <s v="85+"/>
    <x v="1"/>
    <s v="M"/>
    <s v="N00-N99"/>
    <n v="18"/>
    <x v="11"/>
  </r>
  <r>
    <x v="6"/>
    <s v="85+"/>
    <x v="1"/>
    <s v="M"/>
    <s v="R00-R99"/>
    <n v="24"/>
    <x v="5"/>
  </r>
  <r>
    <x v="6"/>
    <s v="85+"/>
    <x v="1"/>
    <s v="M"/>
    <s v="V01-Y98"/>
    <n v="25"/>
    <x v="6"/>
  </r>
  <r>
    <x v="7"/>
    <s v="0-24"/>
    <x v="0"/>
    <s v="F"/>
    <s v="C00-D48"/>
    <n v="1"/>
    <x v="1"/>
  </r>
  <r>
    <x v="7"/>
    <s v="0-24"/>
    <x v="0"/>
    <s v="F"/>
    <s v="G00-G99"/>
    <n v="1"/>
    <x v="3"/>
  </r>
  <r>
    <x v="7"/>
    <s v="0-24"/>
    <x v="0"/>
    <s v="F"/>
    <s v="P00-P96"/>
    <n v="4"/>
    <x v="5"/>
  </r>
  <r>
    <x v="7"/>
    <s v="0-24"/>
    <x v="0"/>
    <s v="F"/>
    <s v="Q00-Q99"/>
    <n v="1"/>
    <x v="5"/>
  </r>
  <r>
    <x v="7"/>
    <s v="0-24"/>
    <x v="0"/>
    <s v="F"/>
    <s v="R00-R99"/>
    <n v="4"/>
    <x v="5"/>
  </r>
  <r>
    <x v="7"/>
    <s v="0-24"/>
    <x v="0"/>
    <s v="F"/>
    <s v="V01-Y98"/>
    <n v="1"/>
    <x v="6"/>
  </r>
  <r>
    <x v="7"/>
    <s v="0-24"/>
    <x v="0"/>
    <s v="M"/>
    <s v="A00-B99"/>
    <n v="1"/>
    <x v="0"/>
  </r>
  <r>
    <x v="7"/>
    <s v="0-24"/>
    <x v="0"/>
    <s v="M"/>
    <s v="D50-D89"/>
    <n v="1"/>
    <x v="5"/>
  </r>
  <r>
    <x v="7"/>
    <s v="0-24"/>
    <x v="0"/>
    <s v="M"/>
    <s v="G00-G99"/>
    <n v="1"/>
    <x v="3"/>
  </r>
  <r>
    <x v="7"/>
    <s v="0-24"/>
    <x v="0"/>
    <s v="M"/>
    <s v="P00-P96"/>
    <n v="1"/>
    <x v="5"/>
  </r>
  <r>
    <x v="7"/>
    <s v="0-24"/>
    <x v="0"/>
    <s v="M"/>
    <s v="Q00-Q99"/>
    <n v="3"/>
    <x v="5"/>
  </r>
  <r>
    <x v="7"/>
    <s v="0-24"/>
    <x v="0"/>
    <s v="M"/>
    <s v="R00-R99"/>
    <n v="1"/>
    <x v="5"/>
  </r>
  <r>
    <x v="7"/>
    <s v="0-24"/>
    <x v="0"/>
    <s v="M"/>
    <s v="V01-Y98"/>
    <n v="5"/>
    <x v="6"/>
  </r>
  <r>
    <x v="7"/>
    <s v="25-44"/>
    <x v="0"/>
    <s v="F"/>
    <s v="A00-B99"/>
    <n v="1"/>
    <x v="0"/>
  </r>
  <r>
    <x v="7"/>
    <s v="25-44"/>
    <x v="0"/>
    <s v="F"/>
    <s v="C00-D48"/>
    <n v="8"/>
    <x v="1"/>
  </r>
  <r>
    <x v="7"/>
    <s v="25-44"/>
    <x v="0"/>
    <s v="F"/>
    <s v="I00-I99"/>
    <n v="5"/>
    <x v="8"/>
  </r>
  <r>
    <x v="7"/>
    <s v="25-44"/>
    <x v="0"/>
    <s v="F"/>
    <s v="K00-K93"/>
    <n v="1"/>
    <x v="9"/>
  </r>
  <r>
    <x v="7"/>
    <s v="25-44"/>
    <x v="0"/>
    <s v="F"/>
    <s v="R00-R99"/>
    <n v="5"/>
    <x v="5"/>
  </r>
  <r>
    <x v="7"/>
    <s v="25-44"/>
    <x v="0"/>
    <s v="F"/>
    <s v="V01-Y98"/>
    <n v="7"/>
    <x v="6"/>
  </r>
  <r>
    <x v="7"/>
    <s v="25-44"/>
    <x v="0"/>
    <s v="M"/>
    <s v="C00-D48"/>
    <n v="7"/>
    <x v="1"/>
  </r>
  <r>
    <x v="7"/>
    <s v="25-44"/>
    <x v="0"/>
    <s v="M"/>
    <s v="E00-E90"/>
    <n v="3"/>
    <x v="2"/>
  </r>
  <r>
    <x v="7"/>
    <s v="25-44"/>
    <x v="0"/>
    <s v="M"/>
    <s v="G00-G99"/>
    <n v="1"/>
    <x v="3"/>
  </r>
  <r>
    <x v="7"/>
    <s v="25-44"/>
    <x v="0"/>
    <s v="M"/>
    <s v="I00-I99"/>
    <n v="2"/>
    <x v="8"/>
  </r>
  <r>
    <x v="7"/>
    <s v="25-44"/>
    <x v="0"/>
    <s v="M"/>
    <s v="J00-J99"/>
    <n v="2"/>
    <x v="4"/>
  </r>
  <r>
    <x v="7"/>
    <s v="25-44"/>
    <x v="0"/>
    <s v="M"/>
    <s v="K00-K93"/>
    <n v="5"/>
    <x v="9"/>
  </r>
  <r>
    <x v="7"/>
    <s v="25-44"/>
    <x v="0"/>
    <s v="M"/>
    <s v="R00-R99"/>
    <n v="9"/>
    <x v="5"/>
  </r>
  <r>
    <x v="7"/>
    <s v="25-44"/>
    <x v="0"/>
    <s v="M"/>
    <s v="V01-Y98"/>
    <n v="26"/>
    <x v="6"/>
  </r>
  <r>
    <x v="7"/>
    <s v="45-64"/>
    <x v="0"/>
    <s v="F"/>
    <s v="A00-B99"/>
    <n v="4"/>
    <x v="0"/>
  </r>
  <r>
    <x v="7"/>
    <s v="45-64"/>
    <x v="0"/>
    <s v="F"/>
    <s v="C00-D48"/>
    <n v="77"/>
    <x v="1"/>
  </r>
  <r>
    <x v="7"/>
    <s v="45-64"/>
    <x v="0"/>
    <s v="F"/>
    <s v="E00-E90"/>
    <n v="2"/>
    <x v="2"/>
  </r>
  <r>
    <x v="7"/>
    <s v="45-64"/>
    <x v="0"/>
    <s v="F"/>
    <s v="F00-F99"/>
    <n v="3"/>
    <x v="10"/>
  </r>
  <r>
    <x v="7"/>
    <s v="45-64"/>
    <x v="0"/>
    <s v="F"/>
    <s v="G00-G99"/>
    <n v="5"/>
    <x v="3"/>
  </r>
  <r>
    <x v="7"/>
    <s v="45-64"/>
    <x v="0"/>
    <s v="F"/>
    <s v="I00-I99"/>
    <n v="25"/>
    <x v="8"/>
  </r>
  <r>
    <x v="7"/>
    <s v="45-64"/>
    <x v="0"/>
    <s v="F"/>
    <s v="J00-J99"/>
    <n v="18"/>
    <x v="4"/>
  </r>
  <r>
    <x v="7"/>
    <s v="45-64"/>
    <x v="0"/>
    <s v="F"/>
    <s v="K00-K93"/>
    <n v="12"/>
    <x v="9"/>
  </r>
  <r>
    <x v="7"/>
    <s v="45-64"/>
    <x v="0"/>
    <s v="F"/>
    <s v="N00-N99"/>
    <n v="3"/>
    <x v="11"/>
  </r>
  <r>
    <x v="7"/>
    <s v="45-64"/>
    <x v="0"/>
    <s v="F"/>
    <s v="R00-R99"/>
    <n v="20"/>
    <x v="5"/>
  </r>
  <r>
    <x v="7"/>
    <s v="45-64"/>
    <x v="0"/>
    <s v="F"/>
    <s v="V01-Y98"/>
    <n v="14"/>
    <x v="6"/>
  </r>
  <r>
    <x v="7"/>
    <s v="45-64"/>
    <x v="0"/>
    <s v="M"/>
    <s v="A00-B99"/>
    <n v="6"/>
    <x v="0"/>
  </r>
  <r>
    <x v="7"/>
    <s v="45-64"/>
    <x v="0"/>
    <s v="M"/>
    <s v="C00-D48"/>
    <n v="111"/>
    <x v="1"/>
  </r>
  <r>
    <x v="7"/>
    <s v="45-64"/>
    <x v="0"/>
    <s v="M"/>
    <s v="D50-D89"/>
    <n v="1"/>
    <x v="5"/>
  </r>
  <r>
    <x v="7"/>
    <s v="45-64"/>
    <x v="0"/>
    <s v="M"/>
    <s v="E00-E90"/>
    <n v="10"/>
    <x v="2"/>
  </r>
  <r>
    <x v="7"/>
    <s v="45-64"/>
    <x v="0"/>
    <s v="M"/>
    <s v="F00-F99"/>
    <n v="6"/>
    <x v="10"/>
  </r>
  <r>
    <x v="7"/>
    <s v="45-64"/>
    <x v="0"/>
    <s v="M"/>
    <s v="G00-G99"/>
    <n v="6"/>
    <x v="3"/>
  </r>
  <r>
    <x v="7"/>
    <s v="45-64"/>
    <x v="0"/>
    <s v="M"/>
    <s v="I00-I99"/>
    <n v="48"/>
    <x v="8"/>
  </r>
  <r>
    <x v="7"/>
    <s v="45-64"/>
    <x v="0"/>
    <s v="M"/>
    <s v="J00-J99"/>
    <n v="24"/>
    <x v="4"/>
  </r>
  <r>
    <x v="7"/>
    <s v="45-64"/>
    <x v="0"/>
    <s v="M"/>
    <s v="K00-K93"/>
    <n v="29"/>
    <x v="9"/>
  </r>
  <r>
    <x v="7"/>
    <s v="45-64"/>
    <x v="0"/>
    <s v="M"/>
    <s v="L00-L99"/>
    <n v="1"/>
    <x v="5"/>
  </r>
  <r>
    <x v="7"/>
    <s v="45-64"/>
    <x v="0"/>
    <s v="M"/>
    <s v="M00-M99"/>
    <n v="1"/>
    <x v="5"/>
  </r>
  <r>
    <x v="7"/>
    <s v="45-64"/>
    <x v="0"/>
    <s v="M"/>
    <s v="N00-N99"/>
    <n v="2"/>
    <x v="11"/>
  </r>
  <r>
    <x v="7"/>
    <s v="45-64"/>
    <x v="0"/>
    <s v="M"/>
    <s v="R00-R99"/>
    <n v="43"/>
    <x v="5"/>
  </r>
  <r>
    <x v="7"/>
    <s v="45-64"/>
    <x v="0"/>
    <s v="M"/>
    <s v="V01-Y98"/>
    <n v="35"/>
    <x v="6"/>
  </r>
  <r>
    <x v="7"/>
    <s v="65-74"/>
    <x v="1"/>
    <s v="F"/>
    <s v="A00-B99"/>
    <n v="3"/>
    <x v="0"/>
  </r>
  <r>
    <x v="7"/>
    <s v="65-74"/>
    <x v="1"/>
    <s v="F"/>
    <s v="C00-D48"/>
    <n v="74"/>
    <x v="1"/>
  </r>
  <r>
    <x v="7"/>
    <s v="65-74"/>
    <x v="1"/>
    <s v="F"/>
    <s v="D50-D89"/>
    <n v="3"/>
    <x v="5"/>
  </r>
  <r>
    <x v="7"/>
    <s v="65-74"/>
    <x v="1"/>
    <s v="F"/>
    <s v="E00-E90"/>
    <n v="6"/>
    <x v="2"/>
  </r>
  <r>
    <x v="7"/>
    <s v="65-74"/>
    <x v="1"/>
    <s v="F"/>
    <s v="F00-F99"/>
    <n v="2"/>
    <x v="10"/>
  </r>
  <r>
    <x v="7"/>
    <s v="65-74"/>
    <x v="1"/>
    <s v="F"/>
    <s v="G00-G99"/>
    <n v="7"/>
    <x v="3"/>
  </r>
  <r>
    <x v="7"/>
    <s v="65-74"/>
    <x v="1"/>
    <s v="F"/>
    <s v="I00-I99"/>
    <n v="44"/>
    <x v="8"/>
  </r>
  <r>
    <x v="7"/>
    <s v="65-74"/>
    <x v="1"/>
    <s v="F"/>
    <s v="J00-J99"/>
    <n v="23"/>
    <x v="4"/>
  </r>
  <r>
    <x v="7"/>
    <s v="65-74"/>
    <x v="1"/>
    <s v="F"/>
    <s v="K00-K93"/>
    <n v="15"/>
    <x v="9"/>
  </r>
  <r>
    <x v="7"/>
    <s v="65-74"/>
    <x v="1"/>
    <s v="F"/>
    <s v="M00-M99"/>
    <n v="1"/>
    <x v="5"/>
  </r>
  <r>
    <x v="7"/>
    <s v="65-74"/>
    <x v="1"/>
    <s v="F"/>
    <s v="N00-N99"/>
    <n v="4"/>
    <x v="11"/>
  </r>
  <r>
    <x v="7"/>
    <s v="65-74"/>
    <x v="1"/>
    <s v="F"/>
    <s v="R00-R99"/>
    <n v="20"/>
    <x v="5"/>
  </r>
  <r>
    <x v="7"/>
    <s v="65-74"/>
    <x v="1"/>
    <s v="F"/>
    <s v="V01-Y98"/>
    <n v="10"/>
    <x v="6"/>
  </r>
  <r>
    <x v="7"/>
    <s v="65-74"/>
    <x v="1"/>
    <s v="M"/>
    <s v="A00-B99"/>
    <n v="11"/>
    <x v="0"/>
  </r>
  <r>
    <x v="7"/>
    <s v="65-74"/>
    <x v="1"/>
    <s v="M"/>
    <s v="C00-D48"/>
    <n v="133"/>
    <x v="1"/>
  </r>
  <r>
    <x v="7"/>
    <s v="65-74"/>
    <x v="1"/>
    <s v="M"/>
    <s v="D50-D89"/>
    <n v="1"/>
    <x v="5"/>
  </r>
  <r>
    <x v="7"/>
    <s v="65-74"/>
    <x v="1"/>
    <s v="M"/>
    <s v="E00-E90"/>
    <n v="7"/>
    <x v="2"/>
  </r>
  <r>
    <x v="7"/>
    <s v="65-74"/>
    <x v="1"/>
    <s v="M"/>
    <s v="F00-F99"/>
    <n v="2"/>
    <x v="10"/>
  </r>
  <r>
    <x v="7"/>
    <s v="65-74"/>
    <x v="1"/>
    <s v="M"/>
    <s v="G00-G99"/>
    <n v="10"/>
    <x v="3"/>
  </r>
  <r>
    <x v="7"/>
    <s v="65-74"/>
    <x v="1"/>
    <s v="M"/>
    <s v="I00-I99"/>
    <n v="84"/>
    <x v="8"/>
  </r>
  <r>
    <x v="7"/>
    <s v="65-74"/>
    <x v="1"/>
    <s v="M"/>
    <s v="J00-J99"/>
    <n v="37"/>
    <x v="4"/>
  </r>
  <r>
    <x v="7"/>
    <s v="65-74"/>
    <x v="1"/>
    <s v="M"/>
    <s v="K00-K93"/>
    <n v="24"/>
    <x v="9"/>
  </r>
  <r>
    <x v="7"/>
    <s v="65-74"/>
    <x v="1"/>
    <s v="M"/>
    <s v="L00-L99"/>
    <n v="1"/>
    <x v="5"/>
  </r>
  <r>
    <x v="7"/>
    <s v="65-74"/>
    <x v="1"/>
    <s v="M"/>
    <s v="N00-N99"/>
    <n v="8"/>
    <x v="11"/>
  </r>
  <r>
    <x v="7"/>
    <s v="65-74"/>
    <x v="1"/>
    <s v="M"/>
    <s v="R00-R99"/>
    <n v="34"/>
    <x v="5"/>
  </r>
  <r>
    <x v="7"/>
    <s v="65-74"/>
    <x v="1"/>
    <s v="M"/>
    <s v="V01-Y98"/>
    <n v="17"/>
    <x v="6"/>
  </r>
  <r>
    <x v="7"/>
    <s v="75-84"/>
    <x v="1"/>
    <s v="F"/>
    <s v="A00-B99"/>
    <n v="16"/>
    <x v="0"/>
  </r>
  <r>
    <x v="7"/>
    <s v="75-84"/>
    <x v="1"/>
    <s v="F"/>
    <s v="C00-D48"/>
    <n v="95"/>
    <x v="1"/>
  </r>
  <r>
    <x v="7"/>
    <s v="75-84"/>
    <x v="1"/>
    <s v="F"/>
    <s v="D50-D89"/>
    <n v="3"/>
    <x v="5"/>
  </r>
  <r>
    <x v="7"/>
    <s v="75-84"/>
    <x v="1"/>
    <s v="F"/>
    <s v="E00-E90"/>
    <n v="15"/>
    <x v="2"/>
  </r>
  <r>
    <x v="7"/>
    <s v="75-84"/>
    <x v="1"/>
    <s v="F"/>
    <s v="F00-F99"/>
    <n v="11"/>
    <x v="10"/>
  </r>
  <r>
    <x v="7"/>
    <s v="75-84"/>
    <x v="1"/>
    <s v="F"/>
    <s v="G00-G99"/>
    <n v="30"/>
    <x v="3"/>
  </r>
  <r>
    <x v="7"/>
    <s v="75-84"/>
    <x v="1"/>
    <s v="F"/>
    <s v="I00-I99"/>
    <n v="129"/>
    <x v="8"/>
  </r>
  <r>
    <x v="7"/>
    <s v="75-84"/>
    <x v="1"/>
    <s v="F"/>
    <s v="J00-J99"/>
    <n v="43"/>
    <x v="4"/>
  </r>
  <r>
    <x v="7"/>
    <s v="75-84"/>
    <x v="1"/>
    <s v="F"/>
    <s v="K00-K93"/>
    <n v="19"/>
    <x v="9"/>
  </r>
  <r>
    <x v="7"/>
    <s v="75-84"/>
    <x v="1"/>
    <s v="F"/>
    <s v="L00-L99"/>
    <n v="2"/>
    <x v="5"/>
  </r>
  <r>
    <x v="7"/>
    <s v="75-84"/>
    <x v="1"/>
    <s v="F"/>
    <s v="M00-M99"/>
    <n v="4"/>
    <x v="5"/>
  </r>
  <r>
    <x v="7"/>
    <s v="75-84"/>
    <x v="1"/>
    <s v="F"/>
    <s v="N00-N99"/>
    <n v="21"/>
    <x v="11"/>
  </r>
  <r>
    <x v="7"/>
    <s v="75-84"/>
    <x v="1"/>
    <s v="F"/>
    <s v="R00-R99"/>
    <n v="53"/>
    <x v="5"/>
  </r>
  <r>
    <x v="7"/>
    <s v="75-84"/>
    <x v="1"/>
    <s v="F"/>
    <s v="V01-Y98"/>
    <n v="18"/>
    <x v="6"/>
  </r>
  <r>
    <x v="7"/>
    <s v="75-84"/>
    <x v="1"/>
    <s v="M"/>
    <s v="A00-B99"/>
    <n v="10"/>
    <x v="0"/>
  </r>
  <r>
    <x v="7"/>
    <s v="75-84"/>
    <x v="1"/>
    <s v="M"/>
    <s v="C00-D48"/>
    <n v="139"/>
    <x v="1"/>
  </r>
  <r>
    <x v="7"/>
    <s v="75-84"/>
    <x v="1"/>
    <s v="M"/>
    <s v="E00-E90"/>
    <n v="8"/>
    <x v="2"/>
  </r>
  <r>
    <x v="7"/>
    <s v="75-84"/>
    <x v="1"/>
    <s v="M"/>
    <s v="F00-F99"/>
    <n v="17"/>
    <x v="10"/>
  </r>
  <r>
    <x v="7"/>
    <s v="75-84"/>
    <x v="1"/>
    <s v="M"/>
    <s v="G00-G99"/>
    <n v="20"/>
    <x v="3"/>
  </r>
  <r>
    <x v="7"/>
    <s v="75-84"/>
    <x v="1"/>
    <s v="M"/>
    <s v="I00-I99"/>
    <n v="125"/>
    <x v="8"/>
  </r>
  <r>
    <x v="7"/>
    <s v="75-84"/>
    <x v="1"/>
    <s v="M"/>
    <s v="J00-J99"/>
    <n v="77"/>
    <x v="4"/>
  </r>
  <r>
    <x v="7"/>
    <s v="75-84"/>
    <x v="1"/>
    <s v="M"/>
    <s v="K00-K93"/>
    <n v="13"/>
    <x v="9"/>
  </r>
  <r>
    <x v="7"/>
    <s v="75-84"/>
    <x v="1"/>
    <s v="M"/>
    <s v="M00-M99"/>
    <n v="2"/>
    <x v="5"/>
  </r>
  <r>
    <x v="7"/>
    <s v="75-84"/>
    <x v="1"/>
    <s v="M"/>
    <s v="N00-N99"/>
    <n v="16"/>
    <x v="11"/>
  </r>
  <r>
    <x v="7"/>
    <s v="75-84"/>
    <x v="1"/>
    <s v="M"/>
    <s v="R00-R99"/>
    <n v="62"/>
    <x v="5"/>
  </r>
  <r>
    <x v="7"/>
    <s v="75-84"/>
    <x v="1"/>
    <s v="M"/>
    <s v="V01-Y98"/>
    <n v="14"/>
    <x v="6"/>
  </r>
  <r>
    <x v="7"/>
    <s v="85+"/>
    <x v="1"/>
    <s v="F"/>
    <s v="A00-B99"/>
    <n v="28"/>
    <x v="0"/>
  </r>
  <r>
    <x v="7"/>
    <s v="85+"/>
    <x v="1"/>
    <s v="F"/>
    <s v="C00-D48"/>
    <n v="95"/>
    <x v="1"/>
  </r>
  <r>
    <x v="7"/>
    <s v="85+"/>
    <x v="1"/>
    <s v="F"/>
    <s v="D50-D89"/>
    <n v="2"/>
    <x v="5"/>
  </r>
  <r>
    <x v="7"/>
    <s v="85+"/>
    <x v="1"/>
    <s v="F"/>
    <s v="E00-E90"/>
    <n v="34"/>
    <x v="2"/>
  </r>
  <r>
    <x v="7"/>
    <s v="85+"/>
    <x v="1"/>
    <s v="F"/>
    <s v="F00-F99"/>
    <n v="40"/>
    <x v="10"/>
  </r>
  <r>
    <x v="7"/>
    <s v="85+"/>
    <x v="1"/>
    <s v="F"/>
    <s v="G00-G99"/>
    <n v="64"/>
    <x v="3"/>
  </r>
  <r>
    <x v="7"/>
    <s v="85+"/>
    <x v="1"/>
    <s v="F"/>
    <s v="I00-I99"/>
    <n v="290"/>
    <x v="8"/>
  </r>
  <r>
    <x v="7"/>
    <s v="85+"/>
    <x v="1"/>
    <s v="F"/>
    <s v="J00-J99"/>
    <n v="101"/>
    <x v="4"/>
  </r>
  <r>
    <x v="7"/>
    <s v="85+"/>
    <x v="1"/>
    <s v="F"/>
    <s v="K00-K93"/>
    <n v="35"/>
    <x v="9"/>
  </r>
  <r>
    <x v="7"/>
    <s v="85+"/>
    <x v="1"/>
    <s v="F"/>
    <s v="L00-L99"/>
    <n v="8"/>
    <x v="5"/>
  </r>
  <r>
    <x v="7"/>
    <s v="85+"/>
    <x v="1"/>
    <s v="F"/>
    <s v="M00-M99"/>
    <n v="8"/>
    <x v="5"/>
  </r>
  <r>
    <x v="7"/>
    <s v="85+"/>
    <x v="1"/>
    <s v="F"/>
    <s v="N00-N99"/>
    <n v="43"/>
    <x v="11"/>
  </r>
  <r>
    <x v="7"/>
    <s v="85+"/>
    <x v="1"/>
    <s v="F"/>
    <s v="Q00-Q99"/>
    <n v="1"/>
    <x v="5"/>
  </r>
  <r>
    <x v="7"/>
    <s v="85+"/>
    <x v="1"/>
    <s v="F"/>
    <s v="R00-R99"/>
    <n v="127"/>
    <x v="5"/>
  </r>
  <r>
    <x v="7"/>
    <s v="85+"/>
    <x v="1"/>
    <s v="F"/>
    <s v="V01-Y98"/>
    <n v="51"/>
    <x v="6"/>
  </r>
  <r>
    <x v="7"/>
    <s v="85+"/>
    <x v="1"/>
    <s v="M"/>
    <s v="A00-B99"/>
    <n v="14"/>
    <x v="0"/>
  </r>
  <r>
    <x v="7"/>
    <s v="85+"/>
    <x v="1"/>
    <s v="M"/>
    <s v="C00-D48"/>
    <n v="71"/>
    <x v="1"/>
  </r>
  <r>
    <x v="7"/>
    <s v="85+"/>
    <x v="1"/>
    <s v="M"/>
    <s v="D50-D89"/>
    <n v="2"/>
    <x v="5"/>
  </r>
  <r>
    <x v="7"/>
    <s v="85+"/>
    <x v="1"/>
    <s v="M"/>
    <s v="E00-E90"/>
    <n v="8"/>
    <x v="2"/>
  </r>
  <r>
    <x v="7"/>
    <s v="85+"/>
    <x v="1"/>
    <s v="M"/>
    <s v="F00-F99"/>
    <n v="13"/>
    <x v="10"/>
  </r>
  <r>
    <x v="7"/>
    <s v="85+"/>
    <x v="1"/>
    <s v="M"/>
    <s v="G00-G99"/>
    <n v="25"/>
    <x v="3"/>
  </r>
  <r>
    <x v="7"/>
    <s v="85+"/>
    <x v="1"/>
    <s v="M"/>
    <s v="I00-I99"/>
    <n v="157"/>
    <x v="8"/>
  </r>
  <r>
    <x v="7"/>
    <s v="85+"/>
    <x v="1"/>
    <s v="M"/>
    <s v="J00-J99"/>
    <n v="79"/>
    <x v="4"/>
  </r>
  <r>
    <x v="7"/>
    <s v="85+"/>
    <x v="1"/>
    <s v="M"/>
    <s v="K00-K93"/>
    <n v="15"/>
    <x v="9"/>
  </r>
  <r>
    <x v="7"/>
    <s v="85+"/>
    <x v="1"/>
    <s v="M"/>
    <s v="M00-M99"/>
    <n v="2"/>
    <x v="5"/>
  </r>
  <r>
    <x v="7"/>
    <s v="85+"/>
    <x v="1"/>
    <s v="M"/>
    <s v="N00-N99"/>
    <n v="20"/>
    <x v="11"/>
  </r>
  <r>
    <x v="7"/>
    <s v="85+"/>
    <x v="1"/>
    <s v="M"/>
    <s v="R00-R99"/>
    <n v="72"/>
    <x v="5"/>
  </r>
  <r>
    <x v="7"/>
    <s v="85+"/>
    <x v="1"/>
    <s v="M"/>
    <s v="V01-Y98"/>
    <n v="33"/>
    <x v="6"/>
  </r>
  <r>
    <x v="8"/>
    <s v="0-24"/>
    <x v="0"/>
    <s v="F"/>
    <s v="C00-D48"/>
    <n v="1"/>
    <x v="1"/>
  </r>
  <r>
    <x v="8"/>
    <s v="0-24"/>
    <x v="0"/>
    <s v="F"/>
    <s v="P00-P96"/>
    <n v="1"/>
    <x v="5"/>
  </r>
  <r>
    <x v="8"/>
    <s v="0-24"/>
    <x v="0"/>
    <s v="F"/>
    <s v="Q00-Q99"/>
    <n v="1"/>
    <x v="5"/>
  </r>
  <r>
    <x v="8"/>
    <s v="0-24"/>
    <x v="0"/>
    <s v="F"/>
    <s v="R00-R99"/>
    <n v="4"/>
    <x v="5"/>
  </r>
  <r>
    <x v="8"/>
    <s v="0-24"/>
    <x v="0"/>
    <s v="F"/>
    <s v="V01-Y98"/>
    <n v="2"/>
    <x v="6"/>
  </r>
  <r>
    <x v="8"/>
    <s v="0-24"/>
    <x v="0"/>
    <s v="M"/>
    <s v="A00-B99"/>
    <n v="1"/>
    <x v="0"/>
  </r>
  <r>
    <x v="8"/>
    <s v="0-24"/>
    <x v="0"/>
    <s v="M"/>
    <s v="C00-D48"/>
    <n v="3"/>
    <x v="1"/>
  </r>
  <r>
    <x v="8"/>
    <s v="0-24"/>
    <x v="0"/>
    <s v="M"/>
    <s v="D50-D89"/>
    <n v="1"/>
    <x v="5"/>
  </r>
  <r>
    <x v="8"/>
    <s v="0-24"/>
    <x v="0"/>
    <s v="M"/>
    <s v="F00-F99"/>
    <n v="1"/>
    <x v="10"/>
  </r>
  <r>
    <x v="8"/>
    <s v="0-24"/>
    <x v="0"/>
    <s v="M"/>
    <s v="I00-I99"/>
    <n v="1"/>
    <x v="8"/>
  </r>
  <r>
    <x v="8"/>
    <s v="0-24"/>
    <x v="0"/>
    <s v="M"/>
    <s v="R00-R99"/>
    <n v="7"/>
    <x v="5"/>
  </r>
  <r>
    <x v="8"/>
    <s v="0-24"/>
    <x v="0"/>
    <s v="M"/>
    <s v="V01-Y98"/>
    <n v="4"/>
    <x v="6"/>
  </r>
  <r>
    <x v="8"/>
    <s v="25-44"/>
    <x v="0"/>
    <s v="F"/>
    <s v="A00-B99"/>
    <n v="1"/>
    <x v="0"/>
  </r>
  <r>
    <x v="8"/>
    <s v="25-44"/>
    <x v="0"/>
    <s v="F"/>
    <s v="C00-D48"/>
    <n v="7"/>
    <x v="1"/>
  </r>
  <r>
    <x v="8"/>
    <s v="25-44"/>
    <x v="0"/>
    <s v="F"/>
    <s v="E00-E90"/>
    <n v="1"/>
    <x v="2"/>
  </r>
  <r>
    <x v="8"/>
    <s v="25-44"/>
    <x v="0"/>
    <s v="F"/>
    <s v="F00-F99"/>
    <n v="2"/>
    <x v="10"/>
  </r>
  <r>
    <x v="8"/>
    <s v="25-44"/>
    <x v="0"/>
    <s v="F"/>
    <s v="I00-I99"/>
    <n v="5"/>
    <x v="8"/>
  </r>
  <r>
    <x v="8"/>
    <s v="25-44"/>
    <x v="0"/>
    <s v="F"/>
    <s v="K00-K93"/>
    <n v="2"/>
    <x v="9"/>
  </r>
  <r>
    <x v="8"/>
    <s v="25-44"/>
    <x v="0"/>
    <s v="F"/>
    <s v="R00-R99"/>
    <n v="3"/>
    <x v="5"/>
  </r>
  <r>
    <x v="8"/>
    <s v="25-44"/>
    <x v="0"/>
    <s v="F"/>
    <s v="V01-Y98"/>
    <n v="7"/>
    <x v="6"/>
  </r>
  <r>
    <x v="8"/>
    <s v="25-44"/>
    <x v="0"/>
    <s v="M"/>
    <s v="C00-D48"/>
    <n v="9"/>
    <x v="1"/>
  </r>
  <r>
    <x v="8"/>
    <s v="25-44"/>
    <x v="0"/>
    <s v="M"/>
    <s v="F00-F99"/>
    <n v="1"/>
    <x v="10"/>
  </r>
  <r>
    <x v="8"/>
    <s v="25-44"/>
    <x v="0"/>
    <s v="M"/>
    <s v="G00-G99"/>
    <n v="1"/>
    <x v="3"/>
  </r>
  <r>
    <x v="8"/>
    <s v="25-44"/>
    <x v="0"/>
    <s v="M"/>
    <s v="I00-I99"/>
    <n v="7"/>
    <x v="8"/>
  </r>
  <r>
    <x v="8"/>
    <s v="25-44"/>
    <x v="0"/>
    <s v="M"/>
    <s v="K00-K93"/>
    <n v="5"/>
    <x v="9"/>
  </r>
  <r>
    <x v="8"/>
    <s v="25-44"/>
    <x v="0"/>
    <s v="M"/>
    <s v="M00-M99"/>
    <n v="1"/>
    <x v="5"/>
  </r>
  <r>
    <x v="8"/>
    <s v="25-44"/>
    <x v="0"/>
    <s v="M"/>
    <s v="R00-R99"/>
    <n v="3"/>
    <x v="5"/>
  </r>
  <r>
    <x v="8"/>
    <s v="25-44"/>
    <x v="0"/>
    <s v="M"/>
    <s v="V01-Y98"/>
    <n v="26"/>
    <x v="6"/>
  </r>
  <r>
    <x v="8"/>
    <s v="45-64"/>
    <x v="0"/>
    <s v="F"/>
    <s v="A00-B99"/>
    <n v="9"/>
    <x v="0"/>
  </r>
  <r>
    <x v="8"/>
    <s v="45-64"/>
    <x v="0"/>
    <s v="F"/>
    <s v="C00-D48"/>
    <n v="73"/>
    <x v="1"/>
  </r>
  <r>
    <x v="8"/>
    <s v="45-64"/>
    <x v="0"/>
    <s v="F"/>
    <s v="E00-E90"/>
    <n v="3"/>
    <x v="2"/>
  </r>
  <r>
    <x v="8"/>
    <s v="45-64"/>
    <x v="0"/>
    <s v="F"/>
    <s v="F00-F99"/>
    <n v="9"/>
    <x v="10"/>
  </r>
  <r>
    <x v="8"/>
    <s v="45-64"/>
    <x v="0"/>
    <s v="F"/>
    <s v="G00-G99"/>
    <n v="8"/>
    <x v="3"/>
  </r>
  <r>
    <x v="8"/>
    <s v="45-64"/>
    <x v="0"/>
    <s v="F"/>
    <s v="I00-I99"/>
    <n v="26"/>
    <x v="8"/>
  </r>
  <r>
    <x v="8"/>
    <s v="45-64"/>
    <x v="0"/>
    <s v="F"/>
    <s v="J00-J99"/>
    <n v="17"/>
    <x v="4"/>
  </r>
  <r>
    <x v="8"/>
    <s v="45-64"/>
    <x v="0"/>
    <s v="F"/>
    <s v="K00-K93"/>
    <n v="10"/>
    <x v="9"/>
  </r>
  <r>
    <x v="8"/>
    <s v="45-64"/>
    <x v="0"/>
    <s v="F"/>
    <s v="L00-L99"/>
    <n v="1"/>
    <x v="5"/>
  </r>
  <r>
    <x v="8"/>
    <s v="45-64"/>
    <x v="0"/>
    <s v="F"/>
    <s v="M00-M99"/>
    <n v="1"/>
    <x v="5"/>
  </r>
  <r>
    <x v="8"/>
    <s v="45-64"/>
    <x v="0"/>
    <s v="F"/>
    <s v="N00-N99"/>
    <n v="2"/>
    <x v="11"/>
  </r>
  <r>
    <x v="8"/>
    <s v="45-64"/>
    <x v="0"/>
    <s v="F"/>
    <s v="Q00-Q99"/>
    <n v="1"/>
    <x v="5"/>
  </r>
  <r>
    <x v="8"/>
    <s v="45-64"/>
    <x v="0"/>
    <s v="F"/>
    <s v="R00-R99"/>
    <n v="14"/>
    <x v="5"/>
  </r>
  <r>
    <x v="8"/>
    <s v="45-64"/>
    <x v="0"/>
    <s v="F"/>
    <s v="V01-Y98"/>
    <n v="16"/>
    <x v="6"/>
  </r>
  <r>
    <x v="8"/>
    <s v="45-64"/>
    <x v="0"/>
    <s v="M"/>
    <s v="A00-B99"/>
    <n v="9"/>
    <x v="0"/>
  </r>
  <r>
    <x v="8"/>
    <s v="45-64"/>
    <x v="0"/>
    <s v="M"/>
    <s v="C00-D48"/>
    <n v="107"/>
    <x v="1"/>
  </r>
  <r>
    <x v="8"/>
    <s v="45-64"/>
    <x v="0"/>
    <s v="M"/>
    <s v="D50-D89"/>
    <n v="2"/>
    <x v="5"/>
  </r>
  <r>
    <x v="8"/>
    <s v="45-64"/>
    <x v="0"/>
    <s v="M"/>
    <s v="E00-E90"/>
    <n v="7"/>
    <x v="2"/>
  </r>
  <r>
    <x v="8"/>
    <s v="45-64"/>
    <x v="0"/>
    <s v="M"/>
    <s v="F00-F99"/>
    <n v="14"/>
    <x v="10"/>
  </r>
  <r>
    <x v="8"/>
    <s v="45-64"/>
    <x v="0"/>
    <s v="M"/>
    <s v="G00-G99"/>
    <n v="9"/>
    <x v="3"/>
  </r>
  <r>
    <x v="8"/>
    <s v="45-64"/>
    <x v="0"/>
    <s v="M"/>
    <s v="I00-I99"/>
    <n v="59"/>
    <x v="8"/>
  </r>
  <r>
    <x v="8"/>
    <s v="45-64"/>
    <x v="0"/>
    <s v="M"/>
    <s v="J00-J99"/>
    <n v="24"/>
    <x v="4"/>
  </r>
  <r>
    <x v="8"/>
    <s v="45-64"/>
    <x v="0"/>
    <s v="M"/>
    <s v="K00-K93"/>
    <n v="9"/>
    <x v="9"/>
  </r>
  <r>
    <x v="8"/>
    <s v="45-64"/>
    <x v="0"/>
    <s v="M"/>
    <s v="L00-L99"/>
    <n v="1"/>
    <x v="5"/>
  </r>
  <r>
    <x v="8"/>
    <s v="45-64"/>
    <x v="0"/>
    <s v="M"/>
    <s v="M00-M99"/>
    <n v="1"/>
    <x v="5"/>
  </r>
  <r>
    <x v="8"/>
    <s v="45-64"/>
    <x v="0"/>
    <s v="M"/>
    <s v="N00-N99"/>
    <n v="5"/>
    <x v="11"/>
  </r>
  <r>
    <x v="8"/>
    <s v="45-64"/>
    <x v="0"/>
    <s v="M"/>
    <s v="Q00-Q99"/>
    <n v="1"/>
    <x v="5"/>
  </r>
  <r>
    <x v="8"/>
    <s v="45-64"/>
    <x v="0"/>
    <s v="M"/>
    <s v="R00-R99"/>
    <n v="14"/>
    <x v="5"/>
  </r>
  <r>
    <x v="8"/>
    <s v="45-64"/>
    <x v="0"/>
    <s v="M"/>
    <s v="V01-Y98"/>
    <n v="30"/>
    <x v="6"/>
  </r>
  <r>
    <x v="8"/>
    <s v="65-74"/>
    <x v="1"/>
    <s v="F"/>
    <s v="A00-B99"/>
    <n v="7"/>
    <x v="0"/>
  </r>
  <r>
    <x v="8"/>
    <s v="65-74"/>
    <x v="1"/>
    <s v="F"/>
    <s v="C00-D48"/>
    <n v="105"/>
    <x v="1"/>
  </r>
  <r>
    <x v="8"/>
    <s v="65-74"/>
    <x v="1"/>
    <s v="F"/>
    <s v="D50-D89"/>
    <n v="1"/>
    <x v="5"/>
  </r>
  <r>
    <x v="8"/>
    <s v="65-74"/>
    <x v="1"/>
    <s v="F"/>
    <s v="E00-E90"/>
    <n v="7"/>
    <x v="2"/>
  </r>
  <r>
    <x v="8"/>
    <s v="65-74"/>
    <x v="1"/>
    <s v="F"/>
    <s v="F00-F99"/>
    <n v="7"/>
    <x v="10"/>
  </r>
  <r>
    <x v="8"/>
    <s v="65-74"/>
    <x v="1"/>
    <s v="F"/>
    <s v="G00-G99"/>
    <n v="13"/>
    <x v="3"/>
  </r>
  <r>
    <x v="8"/>
    <s v="65-74"/>
    <x v="1"/>
    <s v="F"/>
    <s v="I00-I99"/>
    <n v="47"/>
    <x v="8"/>
  </r>
  <r>
    <x v="8"/>
    <s v="65-74"/>
    <x v="1"/>
    <s v="F"/>
    <s v="J00-J99"/>
    <n v="22"/>
    <x v="4"/>
  </r>
  <r>
    <x v="8"/>
    <s v="65-74"/>
    <x v="1"/>
    <s v="F"/>
    <s v="K00-K93"/>
    <n v="13"/>
    <x v="9"/>
  </r>
  <r>
    <x v="8"/>
    <s v="65-74"/>
    <x v="1"/>
    <s v="F"/>
    <s v="M00-M99"/>
    <n v="1"/>
    <x v="5"/>
  </r>
  <r>
    <x v="8"/>
    <s v="65-74"/>
    <x v="1"/>
    <s v="F"/>
    <s v="N00-N99"/>
    <n v="2"/>
    <x v="11"/>
  </r>
  <r>
    <x v="8"/>
    <s v="65-74"/>
    <x v="1"/>
    <s v="F"/>
    <s v="R00-R99"/>
    <n v="16"/>
    <x v="5"/>
  </r>
  <r>
    <x v="8"/>
    <s v="65-74"/>
    <x v="1"/>
    <s v="F"/>
    <s v="V01-Y98"/>
    <n v="8"/>
    <x v="6"/>
  </r>
  <r>
    <x v="8"/>
    <s v="65-74"/>
    <x v="1"/>
    <s v="M"/>
    <s v="A00-B99"/>
    <n v="12"/>
    <x v="0"/>
  </r>
  <r>
    <x v="8"/>
    <s v="65-74"/>
    <x v="1"/>
    <s v="M"/>
    <s v="C00-D48"/>
    <n v="134"/>
    <x v="1"/>
  </r>
  <r>
    <x v="8"/>
    <s v="65-74"/>
    <x v="1"/>
    <s v="M"/>
    <s v="D50-D89"/>
    <n v="2"/>
    <x v="5"/>
  </r>
  <r>
    <x v="8"/>
    <s v="65-74"/>
    <x v="1"/>
    <s v="M"/>
    <s v="E00-E90"/>
    <n v="14"/>
    <x v="2"/>
  </r>
  <r>
    <x v="8"/>
    <s v="65-74"/>
    <x v="1"/>
    <s v="M"/>
    <s v="F00-F99"/>
    <n v="5"/>
    <x v="10"/>
  </r>
  <r>
    <x v="8"/>
    <s v="65-74"/>
    <x v="1"/>
    <s v="M"/>
    <s v="G00-G99"/>
    <n v="12"/>
    <x v="3"/>
  </r>
  <r>
    <x v="8"/>
    <s v="65-74"/>
    <x v="1"/>
    <s v="M"/>
    <s v="I00-I99"/>
    <n v="100"/>
    <x v="8"/>
  </r>
  <r>
    <x v="8"/>
    <s v="65-74"/>
    <x v="1"/>
    <s v="M"/>
    <s v="J00-J99"/>
    <n v="44"/>
    <x v="4"/>
  </r>
  <r>
    <x v="8"/>
    <s v="65-74"/>
    <x v="1"/>
    <s v="M"/>
    <s v="K00-K93"/>
    <n v="26"/>
    <x v="9"/>
  </r>
  <r>
    <x v="8"/>
    <s v="65-74"/>
    <x v="1"/>
    <s v="M"/>
    <s v="M00-M99"/>
    <n v="2"/>
    <x v="5"/>
  </r>
  <r>
    <x v="8"/>
    <s v="65-74"/>
    <x v="1"/>
    <s v="M"/>
    <s v="N00-N99"/>
    <n v="4"/>
    <x v="11"/>
  </r>
  <r>
    <x v="8"/>
    <s v="65-74"/>
    <x v="1"/>
    <s v="M"/>
    <s v="R00-R99"/>
    <n v="18"/>
    <x v="5"/>
  </r>
  <r>
    <x v="8"/>
    <s v="65-74"/>
    <x v="1"/>
    <s v="M"/>
    <s v="V01-Y98"/>
    <n v="22"/>
    <x v="6"/>
  </r>
  <r>
    <x v="8"/>
    <s v="75-84"/>
    <x v="1"/>
    <s v="F"/>
    <s v="A00-B99"/>
    <n v="15"/>
    <x v="0"/>
  </r>
  <r>
    <x v="8"/>
    <s v="75-84"/>
    <x v="1"/>
    <s v="F"/>
    <s v="C00-D48"/>
    <n v="115"/>
    <x v="1"/>
  </r>
  <r>
    <x v="8"/>
    <s v="75-84"/>
    <x v="1"/>
    <s v="F"/>
    <s v="D50-D89"/>
    <n v="1"/>
    <x v="5"/>
  </r>
  <r>
    <x v="8"/>
    <s v="75-84"/>
    <x v="1"/>
    <s v="F"/>
    <s v="E00-E90"/>
    <n v="16"/>
    <x v="2"/>
  </r>
  <r>
    <x v="8"/>
    <s v="75-84"/>
    <x v="1"/>
    <s v="F"/>
    <s v="F00-F99"/>
    <n v="14"/>
    <x v="10"/>
  </r>
  <r>
    <x v="8"/>
    <s v="75-84"/>
    <x v="1"/>
    <s v="F"/>
    <s v="G00-G99"/>
    <n v="32"/>
    <x v="3"/>
  </r>
  <r>
    <x v="8"/>
    <s v="75-84"/>
    <x v="1"/>
    <s v="F"/>
    <s v="I00-I99"/>
    <n v="117"/>
    <x v="8"/>
  </r>
  <r>
    <x v="8"/>
    <s v="75-84"/>
    <x v="1"/>
    <s v="F"/>
    <s v="J00-J99"/>
    <n v="44"/>
    <x v="4"/>
  </r>
  <r>
    <x v="8"/>
    <s v="75-84"/>
    <x v="1"/>
    <s v="F"/>
    <s v="K00-K93"/>
    <n v="9"/>
    <x v="9"/>
  </r>
  <r>
    <x v="8"/>
    <s v="75-84"/>
    <x v="1"/>
    <s v="F"/>
    <s v="L00-L99"/>
    <n v="2"/>
    <x v="5"/>
  </r>
  <r>
    <x v="8"/>
    <s v="75-84"/>
    <x v="1"/>
    <s v="F"/>
    <s v="M00-M99"/>
    <n v="2"/>
    <x v="5"/>
  </r>
  <r>
    <x v="8"/>
    <s v="75-84"/>
    <x v="1"/>
    <s v="F"/>
    <s v="N00-N99"/>
    <n v="15"/>
    <x v="11"/>
  </r>
  <r>
    <x v="8"/>
    <s v="75-84"/>
    <x v="1"/>
    <s v="F"/>
    <s v="R00-R99"/>
    <n v="30"/>
    <x v="5"/>
  </r>
  <r>
    <x v="8"/>
    <s v="75-84"/>
    <x v="1"/>
    <s v="F"/>
    <s v="V01-Y98"/>
    <n v="27"/>
    <x v="6"/>
  </r>
  <r>
    <x v="8"/>
    <s v="75-84"/>
    <x v="1"/>
    <s v="M"/>
    <s v="A00-B99"/>
    <n v="12"/>
    <x v="0"/>
  </r>
  <r>
    <x v="8"/>
    <s v="75-84"/>
    <x v="1"/>
    <s v="M"/>
    <s v="C00-D48"/>
    <n v="133"/>
    <x v="1"/>
  </r>
  <r>
    <x v="8"/>
    <s v="75-84"/>
    <x v="1"/>
    <s v="M"/>
    <s v="D50-D89"/>
    <n v="1"/>
    <x v="5"/>
  </r>
  <r>
    <x v="8"/>
    <s v="75-84"/>
    <x v="1"/>
    <s v="M"/>
    <s v="E00-E90"/>
    <n v="18"/>
    <x v="2"/>
  </r>
  <r>
    <x v="8"/>
    <s v="75-84"/>
    <x v="1"/>
    <s v="M"/>
    <s v="F00-F99"/>
    <n v="17"/>
    <x v="10"/>
  </r>
  <r>
    <x v="8"/>
    <s v="75-84"/>
    <x v="1"/>
    <s v="M"/>
    <s v="G00-G99"/>
    <n v="27"/>
    <x v="3"/>
  </r>
  <r>
    <x v="8"/>
    <s v="75-84"/>
    <x v="1"/>
    <s v="M"/>
    <s v="I00-I99"/>
    <n v="113"/>
    <x v="8"/>
  </r>
  <r>
    <x v="8"/>
    <s v="75-84"/>
    <x v="1"/>
    <s v="M"/>
    <s v="J00-J99"/>
    <n v="50"/>
    <x v="4"/>
  </r>
  <r>
    <x v="8"/>
    <s v="75-84"/>
    <x v="1"/>
    <s v="M"/>
    <s v="K00-K93"/>
    <n v="17"/>
    <x v="9"/>
  </r>
  <r>
    <x v="8"/>
    <s v="75-84"/>
    <x v="1"/>
    <s v="M"/>
    <s v="L00-L99"/>
    <n v="2"/>
    <x v="5"/>
  </r>
  <r>
    <x v="8"/>
    <s v="75-84"/>
    <x v="1"/>
    <s v="M"/>
    <s v="M00-M99"/>
    <n v="1"/>
    <x v="5"/>
  </r>
  <r>
    <x v="8"/>
    <s v="75-84"/>
    <x v="1"/>
    <s v="M"/>
    <s v="N00-N99"/>
    <n v="16"/>
    <x v="11"/>
  </r>
  <r>
    <x v="8"/>
    <s v="75-84"/>
    <x v="1"/>
    <s v="M"/>
    <s v="R00-R99"/>
    <n v="18"/>
    <x v="5"/>
  </r>
  <r>
    <x v="8"/>
    <s v="75-84"/>
    <x v="1"/>
    <s v="M"/>
    <s v="V01-Y98"/>
    <n v="26"/>
    <x v="6"/>
  </r>
  <r>
    <x v="8"/>
    <s v="85+"/>
    <x v="1"/>
    <s v="F"/>
    <s v="A00-B99"/>
    <n v="32"/>
    <x v="0"/>
  </r>
  <r>
    <x v="8"/>
    <s v="85+"/>
    <x v="1"/>
    <s v="F"/>
    <s v="C00-D48"/>
    <n v="99"/>
    <x v="1"/>
  </r>
  <r>
    <x v="8"/>
    <s v="85+"/>
    <x v="1"/>
    <s v="F"/>
    <s v="D50-D89"/>
    <n v="3"/>
    <x v="5"/>
  </r>
  <r>
    <x v="8"/>
    <s v="85+"/>
    <x v="1"/>
    <s v="F"/>
    <s v="E00-E90"/>
    <n v="35"/>
    <x v="2"/>
  </r>
  <r>
    <x v="8"/>
    <s v="85+"/>
    <x v="1"/>
    <s v="F"/>
    <s v="F00-F99"/>
    <n v="49"/>
    <x v="10"/>
  </r>
  <r>
    <x v="8"/>
    <s v="85+"/>
    <x v="1"/>
    <s v="F"/>
    <s v="G00-G99"/>
    <n v="76"/>
    <x v="3"/>
  </r>
  <r>
    <x v="8"/>
    <s v="85+"/>
    <x v="1"/>
    <s v="F"/>
    <s v="I00-I99"/>
    <n v="272"/>
    <x v="8"/>
  </r>
  <r>
    <x v="8"/>
    <s v="85+"/>
    <x v="1"/>
    <s v="F"/>
    <s v="J00-J99"/>
    <n v="114"/>
    <x v="4"/>
  </r>
  <r>
    <x v="8"/>
    <s v="85+"/>
    <x v="1"/>
    <s v="F"/>
    <s v="K00-K93"/>
    <n v="34"/>
    <x v="9"/>
  </r>
  <r>
    <x v="8"/>
    <s v="85+"/>
    <x v="1"/>
    <s v="F"/>
    <s v="L00-L99"/>
    <n v="4"/>
    <x v="5"/>
  </r>
  <r>
    <x v="8"/>
    <s v="85+"/>
    <x v="1"/>
    <s v="F"/>
    <s v="M00-M99"/>
    <n v="5"/>
    <x v="5"/>
  </r>
  <r>
    <x v="8"/>
    <s v="85+"/>
    <x v="1"/>
    <s v="F"/>
    <s v="N00-N99"/>
    <n v="38"/>
    <x v="11"/>
  </r>
  <r>
    <x v="8"/>
    <s v="85+"/>
    <x v="1"/>
    <s v="F"/>
    <s v="R00-R99"/>
    <n v="109"/>
    <x v="5"/>
  </r>
  <r>
    <x v="8"/>
    <s v="85+"/>
    <x v="1"/>
    <s v="F"/>
    <s v="V01-Y98"/>
    <n v="48"/>
    <x v="6"/>
  </r>
  <r>
    <x v="8"/>
    <s v="85+"/>
    <x v="1"/>
    <s v="M"/>
    <s v="A00-B99"/>
    <n v="14"/>
    <x v="0"/>
  </r>
  <r>
    <x v="8"/>
    <s v="85+"/>
    <x v="1"/>
    <s v="M"/>
    <s v="C00-D48"/>
    <n v="85"/>
    <x v="1"/>
  </r>
  <r>
    <x v="8"/>
    <s v="85+"/>
    <x v="1"/>
    <s v="M"/>
    <s v="D50-D89"/>
    <n v="1"/>
    <x v="5"/>
  </r>
  <r>
    <x v="8"/>
    <s v="85+"/>
    <x v="1"/>
    <s v="M"/>
    <s v="E00-E90"/>
    <n v="11"/>
    <x v="2"/>
  </r>
  <r>
    <x v="8"/>
    <s v="85+"/>
    <x v="1"/>
    <s v="M"/>
    <s v="F00-F99"/>
    <n v="24"/>
    <x v="10"/>
  </r>
  <r>
    <x v="8"/>
    <s v="85+"/>
    <x v="1"/>
    <s v="M"/>
    <s v="G00-G99"/>
    <n v="20"/>
    <x v="3"/>
  </r>
  <r>
    <x v="8"/>
    <s v="85+"/>
    <x v="1"/>
    <s v="M"/>
    <s v="I00-I99"/>
    <n v="169"/>
    <x v="8"/>
  </r>
  <r>
    <x v="8"/>
    <s v="85+"/>
    <x v="1"/>
    <s v="M"/>
    <s v="J00-J99"/>
    <n v="75"/>
    <x v="4"/>
  </r>
  <r>
    <x v="8"/>
    <s v="85+"/>
    <x v="1"/>
    <s v="M"/>
    <s v="K00-K93"/>
    <n v="17"/>
    <x v="9"/>
  </r>
  <r>
    <x v="8"/>
    <s v="85+"/>
    <x v="1"/>
    <s v="M"/>
    <s v="L00-L99"/>
    <n v="1"/>
    <x v="5"/>
  </r>
  <r>
    <x v="8"/>
    <s v="85+"/>
    <x v="1"/>
    <s v="M"/>
    <s v="M00-M99"/>
    <n v="4"/>
    <x v="5"/>
  </r>
  <r>
    <x v="8"/>
    <s v="85+"/>
    <x v="1"/>
    <s v="M"/>
    <s v="N00-N99"/>
    <n v="18"/>
    <x v="11"/>
  </r>
  <r>
    <x v="8"/>
    <s v="85+"/>
    <x v="1"/>
    <s v="M"/>
    <s v="Q00-Q99"/>
    <n v="1"/>
    <x v="5"/>
  </r>
  <r>
    <x v="8"/>
    <s v="85+"/>
    <x v="1"/>
    <s v="M"/>
    <s v="R00-R99"/>
    <n v="46"/>
    <x v="5"/>
  </r>
  <r>
    <x v="8"/>
    <s v="85+"/>
    <x v="1"/>
    <s v="M"/>
    <s v="V01-Y98"/>
    <n v="34"/>
    <x v="6"/>
  </r>
  <r>
    <x v="0"/>
    <s v="0-24"/>
    <x v="0"/>
    <s v="F"/>
    <s v="Q00-Q99"/>
    <n v="1"/>
    <x v="5"/>
  </r>
  <r>
    <x v="0"/>
    <s v="0-24"/>
    <x v="0"/>
    <s v="F"/>
    <s v="R00-R99"/>
    <n v="2"/>
    <x v="5"/>
  </r>
  <r>
    <x v="0"/>
    <s v="0-24"/>
    <x v="0"/>
    <s v="F"/>
    <s v="V01-Y98"/>
    <n v="1"/>
    <x v="6"/>
  </r>
  <r>
    <x v="0"/>
    <s v="0-24"/>
    <x v="0"/>
    <s v="M"/>
    <s v="G00-G99"/>
    <n v="1"/>
    <x v="3"/>
  </r>
  <r>
    <x v="0"/>
    <s v="0-24"/>
    <x v="0"/>
    <s v="M"/>
    <s v="P00-P96"/>
    <n v="4"/>
    <x v="5"/>
  </r>
  <r>
    <x v="0"/>
    <s v="0-24"/>
    <x v="0"/>
    <s v="M"/>
    <s v="Q00-Q99"/>
    <n v="2"/>
    <x v="5"/>
  </r>
  <r>
    <x v="0"/>
    <s v="0-24"/>
    <x v="0"/>
    <s v="M"/>
    <s v="R00-R99"/>
    <n v="1"/>
    <x v="5"/>
  </r>
  <r>
    <x v="0"/>
    <s v="0-24"/>
    <x v="0"/>
    <s v="M"/>
    <s v="V01-Y98"/>
    <n v="1"/>
    <x v="6"/>
  </r>
  <r>
    <x v="0"/>
    <s v="25-44"/>
    <x v="0"/>
    <s v="F"/>
    <s v="C00-D48"/>
    <n v="4"/>
    <x v="1"/>
  </r>
  <r>
    <x v="0"/>
    <s v="25-44"/>
    <x v="0"/>
    <s v="F"/>
    <s v="I00-I99"/>
    <n v="1"/>
    <x v="8"/>
  </r>
  <r>
    <x v="0"/>
    <s v="25-44"/>
    <x v="0"/>
    <s v="F"/>
    <s v="J00-J99"/>
    <n v="1"/>
    <x v="4"/>
  </r>
  <r>
    <x v="0"/>
    <s v="25-44"/>
    <x v="0"/>
    <s v="F"/>
    <s v="V01-Y98"/>
    <n v="3"/>
    <x v="6"/>
  </r>
  <r>
    <x v="0"/>
    <s v="25-44"/>
    <x v="0"/>
    <s v="M"/>
    <s v="C00-D48"/>
    <n v="1"/>
    <x v="1"/>
  </r>
  <r>
    <x v="0"/>
    <s v="25-44"/>
    <x v="0"/>
    <s v="M"/>
    <s v="I00-I99"/>
    <n v="2"/>
    <x v="8"/>
  </r>
  <r>
    <x v="0"/>
    <s v="25-44"/>
    <x v="0"/>
    <s v="M"/>
    <s v="R00-R99"/>
    <n v="2"/>
    <x v="5"/>
  </r>
  <r>
    <x v="0"/>
    <s v="25-44"/>
    <x v="0"/>
    <s v="M"/>
    <s v="UNK"/>
    <n v="1"/>
    <x v="7"/>
  </r>
  <r>
    <x v="0"/>
    <s v="25-44"/>
    <x v="0"/>
    <s v="M"/>
    <s v="V01-Y98"/>
    <n v="7"/>
    <x v="6"/>
  </r>
  <r>
    <x v="0"/>
    <s v="45-64"/>
    <x v="0"/>
    <s v="F"/>
    <s v="A00-B99"/>
    <n v="3"/>
    <x v="0"/>
  </r>
  <r>
    <x v="0"/>
    <s v="45-64"/>
    <x v="0"/>
    <s v="F"/>
    <s v="C00-D48"/>
    <n v="28"/>
    <x v="1"/>
  </r>
  <r>
    <x v="0"/>
    <s v="45-64"/>
    <x v="0"/>
    <s v="F"/>
    <s v="E00-E90"/>
    <n v="3"/>
    <x v="2"/>
  </r>
  <r>
    <x v="0"/>
    <s v="45-64"/>
    <x v="0"/>
    <s v="F"/>
    <s v="G00-G99"/>
    <n v="2"/>
    <x v="3"/>
  </r>
  <r>
    <x v="0"/>
    <s v="45-64"/>
    <x v="0"/>
    <s v="F"/>
    <s v="I00-I99"/>
    <n v="13"/>
    <x v="8"/>
  </r>
  <r>
    <x v="0"/>
    <s v="45-64"/>
    <x v="0"/>
    <s v="F"/>
    <s v="J00-J99"/>
    <n v="5"/>
    <x v="4"/>
  </r>
  <r>
    <x v="0"/>
    <s v="45-64"/>
    <x v="0"/>
    <s v="F"/>
    <s v="K00-K93"/>
    <n v="5"/>
    <x v="9"/>
  </r>
  <r>
    <x v="0"/>
    <s v="45-64"/>
    <x v="0"/>
    <s v="F"/>
    <s v="N00-N99"/>
    <n v="2"/>
    <x v="11"/>
  </r>
  <r>
    <x v="0"/>
    <s v="45-64"/>
    <x v="0"/>
    <s v="F"/>
    <s v="R00-R99"/>
    <n v="2"/>
    <x v="5"/>
  </r>
  <r>
    <x v="0"/>
    <s v="45-64"/>
    <x v="0"/>
    <s v="F"/>
    <s v="V01-Y98"/>
    <n v="8"/>
    <x v="6"/>
  </r>
  <r>
    <x v="0"/>
    <s v="45-64"/>
    <x v="0"/>
    <s v="M"/>
    <s v="C00-D48"/>
    <n v="19"/>
    <x v="1"/>
  </r>
  <r>
    <x v="0"/>
    <s v="45-64"/>
    <x v="0"/>
    <s v="M"/>
    <s v="E00-E90"/>
    <n v="2"/>
    <x v="2"/>
  </r>
  <r>
    <x v="0"/>
    <s v="45-64"/>
    <x v="0"/>
    <s v="M"/>
    <s v="F00-F99"/>
    <n v="1"/>
    <x v="10"/>
  </r>
  <r>
    <x v="0"/>
    <s v="45-64"/>
    <x v="0"/>
    <s v="M"/>
    <s v="G00-G99"/>
    <n v="1"/>
    <x v="3"/>
  </r>
  <r>
    <x v="0"/>
    <s v="45-64"/>
    <x v="0"/>
    <s v="M"/>
    <s v="I00-I99"/>
    <n v="27"/>
    <x v="8"/>
  </r>
  <r>
    <x v="0"/>
    <s v="45-64"/>
    <x v="0"/>
    <s v="M"/>
    <s v="J00-J99"/>
    <n v="5"/>
    <x v="4"/>
  </r>
  <r>
    <x v="0"/>
    <s v="45-64"/>
    <x v="0"/>
    <s v="M"/>
    <s v="K00-K93"/>
    <n v="5"/>
    <x v="9"/>
  </r>
  <r>
    <x v="0"/>
    <s v="45-64"/>
    <x v="0"/>
    <s v="M"/>
    <s v="N00-N99"/>
    <n v="1"/>
    <x v="11"/>
  </r>
  <r>
    <x v="0"/>
    <s v="45-64"/>
    <x v="0"/>
    <s v="M"/>
    <s v="R00-R99"/>
    <n v="6"/>
    <x v="5"/>
  </r>
  <r>
    <x v="0"/>
    <s v="45-64"/>
    <x v="0"/>
    <s v="M"/>
    <s v="UNK"/>
    <n v="1"/>
    <x v="7"/>
  </r>
  <r>
    <x v="0"/>
    <s v="45-64"/>
    <x v="0"/>
    <s v="M"/>
    <s v="V01-Y98"/>
    <n v="12"/>
    <x v="6"/>
  </r>
  <r>
    <x v="0"/>
    <s v="65-74"/>
    <x v="1"/>
    <s v="F"/>
    <s v="A00-B99"/>
    <n v="1"/>
    <x v="0"/>
  </r>
  <r>
    <x v="0"/>
    <s v="65-74"/>
    <x v="1"/>
    <s v="F"/>
    <s v="C00-D48"/>
    <n v="14"/>
    <x v="1"/>
  </r>
  <r>
    <x v="0"/>
    <s v="65-74"/>
    <x v="1"/>
    <s v="F"/>
    <s v="E00-E90"/>
    <n v="2"/>
    <x v="2"/>
  </r>
  <r>
    <x v="0"/>
    <s v="65-74"/>
    <x v="1"/>
    <s v="F"/>
    <s v="F00-F99"/>
    <n v="2"/>
    <x v="10"/>
  </r>
  <r>
    <x v="0"/>
    <s v="65-74"/>
    <x v="1"/>
    <s v="F"/>
    <s v="G00-G99"/>
    <n v="1"/>
    <x v="3"/>
  </r>
  <r>
    <x v="0"/>
    <s v="65-74"/>
    <x v="1"/>
    <s v="F"/>
    <s v="I00-I99"/>
    <n v="21"/>
    <x v="8"/>
  </r>
  <r>
    <x v="0"/>
    <s v="65-74"/>
    <x v="1"/>
    <s v="F"/>
    <s v="J00-J99"/>
    <n v="8"/>
    <x v="4"/>
  </r>
  <r>
    <x v="0"/>
    <s v="65-74"/>
    <x v="1"/>
    <s v="F"/>
    <s v="K00-K93"/>
    <n v="2"/>
    <x v="9"/>
  </r>
  <r>
    <x v="0"/>
    <s v="65-74"/>
    <x v="1"/>
    <s v="F"/>
    <s v="N00-N99"/>
    <n v="1"/>
    <x v="11"/>
  </r>
  <r>
    <x v="0"/>
    <s v="65-74"/>
    <x v="1"/>
    <s v="F"/>
    <s v="R00-R99"/>
    <n v="1"/>
    <x v="5"/>
  </r>
  <r>
    <x v="0"/>
    <s v="65-74"/>
    <x v="1"/>
    <s v="F"/>
    <s v="UNK"/>
    <n v="2"/>
    <x v="7"/>
  </r>
  <r>
    <x v="0"/>
    <s v="65-74"/>
    <x v="1"/>
    <s v="F"/>
    <s v="V01-Y98"/>
    <n v="1"/>
    <x v="6"/>
  </r>
  <r>
    <x v="0"/>
    <s v="65-74"/>
    <x v="1"/>
    <s v="M"/>
    <s v="C00-D48"/>
    <n v="31"/>
    <x v="1"/>
  </r>
  <r>
    <x v="0"/>
    <s v="65-74"/>
    <x v="1"/>
    <s v="M"/>
    <s v="D50-D89"/>
    <n v="1"/>
    <x v="5"/>
  </r>
  <r>
    <x v="0"/>
    <s v="65-74"/>
    <x v="1"/>
    <s v="M"/>
    <s v="F00-F99"/>
    <n v="1"/>
    <x v="10"/>
  </r>
  <r>
    <x v="0"/>
    <s v="65-74"/>
    <x v="1"/>
    <s v="M"/>
    <s v="G00-G99"/>
    <n v="3"/>
    <x v="3"/>
  </r>
  <r>
    <x v="0"/>
    <s v="65-74"/>
    <x v="1"/>
    <s v="M"/>
    <s v="I00-I99"/>
    <n v="28"/>
    <x v="8"/>
  </r>
  <r>
    <x v="0"/>
    <s v="65-74"/>
    <x v="1"/>
    <s v="M"/>
    <s v="J00-J99"/>
    <n v="13"/>
    <x v="4"/>
  </r>
  <r>
    <x v="0"/>
    <s v="65-74"/>
    <x v="1"/>
    <s v="M"/>
    <s v="K00-K93"/>
    <n v="4"/>
    <x v="9"/>
  </r>
  <r>
    <x v="0"/>
    <s v="65-74"/>
    <x v="1"/>
    <s v="M"/>
    <s v="N00-N99"/>
    <n v="3"/>
    <x v="11"/>
  </r>
  <r>
    <x v="0"/>
    <s v="65-74"/>
    <x v="1"/>
    <s v="M"/>
    <s v="R00-R99"/>
    <n v="3"/>
    <x v="5"/>
  </r>
  <r>
    <x v="0"/>
    <s v="65-74"/>
    <x v="1"/>
    <s v="M"/>
    <s v="UNK"/>
    <n v="1"/>
    <x v="7"/>
  </r>
  <r>
    <x v="0"/>
    <s v="65-74"/>
    <x v="1"/>
    <s v="M"/>
    <s v="V01-Y98"/>
    <n v="1"/>
    <x v="6"/>
  </r>
  <r>
    <x v="0"/>
    <s v="75-84"/>
    <x v="1"/>
    <s v="F"/>
    <s v="A00-B99"/>
    <n v="5"/>
    <x v="0"/>
  </r>
  <r>
    <x v="0"/>
    <s v="75-84"/>
    <x v="1"/>
    <s v="F"/>
    <s v="C00-D48"/>
    <n v="34"/>
    <x v="1"/>
  </r>
  <r>
    <x v="0"/>
    <s v="75-84"/>
    <x v="1"/>
    <s v="F"/>
    <s v="E00-E90"/>
    <n v="5"/>
    <x v="2"/>
  </r>
  <r>
    <x v="0"/>
    <s v="75-84"/>
    <x v="1"/>
    <s v="F"/>
    <s v="F00-F99"/>
    <n v="6"/>
    <x v="10"/>
  </r>
  <r>
    <x v="0"/>
    <s v="75-84"/>
    <x v="1"/>
    <s v="F"/>
    <s v="G00-G99"/>
    <n v="10"/>
    <x v="3"/>
  </r>
  <r>
    <x v="0"/>
    <s v="75-84"/>
    <x v="1"/>
    <s v="F"/>
    <s v="I00-I99"/>
    <n v="49"/>
    <x v="8"/>
  </r>
  <r>
    <x v="0"/>
    <s v="75-84"/>
    <x v="1"/>
    <s v="F"/>
    <s v="J00-J99"/>
    <n v="25"/>
    <x v="4"/>
  </r>
  <r>
    <x v="0"/>
    <s v="75-84"/>
    <x v="1"/>
    <s v="F"/>
    <s v="K00-K93"/>
    <n v="12"/>
    <x v="9"/>
  </r>
  <r>
    <x v="0"/>
    <s v="75-84"/>
    <x v="1"/>
    <s v="F"/>
    <s v="L00-L99"/>
    <n v="2"/>
    <x v="5"/>
  </r>
  <r>
    <x v="0"/>
    <s v="75-84"/>
    <x v="1"/>
    <s v="F"/>
    <s v="M00-M99"/>
    <n v="1"/>
    <x v="5"/>
  </r>
  <r>
    <x v="0"/>
    <s v="75-84"/>
    <x v="1"/>
    <s v="F"/>
    <s v="N00-N99"/>
    <n v="4"/>
    <x v="11"/>
  </r>
  <r>
    <x v="0"/>
    <s v="75-84"/>
    <x v="1"/>
    <s v="F"/>
    <s v="R00-R99"/>
    <n v="5"/>
    <x v="5"/>
  </r>
  <r>
    <x v="0"/>
    <s v="75-84"/>
    <x v="1"/>
    <s v="F"/>
    <s v="UNK"/>
    <n v="2"/>
    <x v="7"/>
  </r>
  <r>
    <x v="0"/>
    <s v="75-84"/>
    <x v="1"/>
    <s v="F"/>
    <s v="V01-Y98"/>
    <n v="8"/>
    <x v="6"/>
  </r>
  <r>
    <x v="0"/>
    <s v="75-84"/>
    <x v="1"/>
    <s v="M"/>
    <s v="A00-B99"/>
    <n v="6"/>
    <x v="0"/>
  </r>
  <r>
    <x v="0"/>
    <s v="75-84"/>
    <x v="1"/>
    <s v="M"/>
    <s v="C00-D48"/>
    <n v="25"/>
    <x v="1"/>
  </r>
  <r>
    <x v="0"/>
    <s v="75-84"/>
    <x v="1"/>
    <s v="M"/>
    <s v="E00-E90"/>
    <n v="5"/>
    <x v="2"/>
  </r>
  <r>
    <x v="0"/>
    <s v="75-84"/>
    <x v="1"/>
    <s v="M"/>
    <s v="F00-F99"/>
    <n v="2"/>
    <x v="10"/>
  </r>
  <r>
    <x v="0"/>
    <s v="75-84"/>
    <x v="1"/>
    <s v="M"/>
    <s v="G00-G99"/>
    <n v="6"/>
    <x v="3"/>
  </r>
  <r>
    <x v="0"/>
    <s v="75-84"/>
    <x v="1"/>
    <s v="M"/>
    <s v="I00-I99"/>
    <n v="40"/>
    <x v="8"/>
  </r>
  <r>
    <x v="0"/>
    <s v="75-84"/>
    <x v="1"/>
    <s v="M"/>
    <s v="J00-J99"/>
    <n v="33"/>
    <x v="4"/>
  </r>
  <r>
    <x v="0"/>
    <s v="75-84"/>
    <x v="1"/>
    <s v="M"/>
    <s v="K00-K93"/>
    <n v="4"/>
    <x v="9"/>
  </r>
  <r>
    <x v="0"/>
    <s v="75-84"/>
    <x v="1"/>
    <s v="M"/>
    <s v="L00-L99"/>
    <n v="3"/>
    <x v="5"/>
  </r>
  <r>
    <x v="0"/>
    <s v="75-84"/>
    <x v="1"/>
    <s v="M"/>
    <s v="N00-N99"/>
    <n v="7"/>
    <x v="11"/>
  </r>
  <r>
    <x v="0"/>
    <s v="75-84"/>
    <x v="1"/>
    <s v="M"/>
    <s v="R00-R99"/>
    <n v="4"/>
    <x v="5"/>
  </r>
  <r>
    <x v="0"/>
    <s v="75-84"/>
    <x v="1"/>
    <s v="M"/>
    <s v="UNK"/>
    <n v="5"/>
    <x v="7"/>
  </r>
  <r>
    <x v="0"/>
    <s v="75-84"/>
    <x v="1"/>
    <s v="M"/>
    <s v="V01-Y98"/>
    <n v="8"/>
    <x v="6"/>
  </r>
  <r>
    <x v="0"/>
    <s v="85+"/>
    <x v="1"/>
    <s v="F"/>
    <s v="A00-B99"/>
    <n v="5"/>
    <x v="0"/>
  </r>
  <r>
    <x v="0"/>
    <s v="85+"/>
    <x v="1"/>
    <s v="F"/>
    <s v="C00-D48"/>
    <n v="33"/>
    <x v="1"/>
  </r>
  <r>
    <x v="0"/>
    <s v="85+"/>
    <x v="1"/>
    <s v="F"/>
    <s v="D50-D89"/>
    <n v="2"/>
    <x v="5"/>
  </r>
  <r>
    <x v="0"/>
    <s v="85+"/>
    <x v="1"/>
    <s v="F"/>
    <s v="E00-E90"/>
    <n v="10"/>
    <x v="2"/>
  </r>
  <r>
    <x v="0"/>
    <s v="85+"/>
    <x v="1"/>
    <s v="F"/>
    <s v="F00-F99"/>
    <n v="16"/>
    <x v="10"/>
  </r>
  <r>
    <x v="0"/>
    <s v="85+"/>
    <x v="1"/>
    <s v="F"/>
    <s v="G00-G99"/>
    <n v="9"/>
    <x v="3"/>
  </r>
  <r>
    <x v="0"/>
    <s v="85+"/>
    <x v="1"/>
    <s v="F"/>
    <s v="I00-I99"/>
    <n v="99"/>
    <x v="8"/>
  </r>
  <r>
    <x v="0"/>
    <s v="85+"/>
    <x v="1"/>
    <s v="F"/>
    <s v="J00-J99"/>
    <n v="63"/>
    <x v="4"/>
  </r>
  <r>
    <x v="0"/>
    <s v="85+"/>
    <x v="1"/>
    <s v="F"/>
    <s v="K00-K93"/>
    <n v="13"/>
    <x v="9"/>
  </r>
  <r>
    <x v="0"/>
    <s v="85+"/>
    <x v="1"/>
    <s v="F"/>
    <s v="L00-L99"/>
    <n v="2"/>
    <x v="5"/>
  </r>
  <r>
    <x v="0"/>
    <s v="85+"/>
    <x v="1"/>
    <s v="F"/>
    <s v="M00-M99"/>
    <n v="4"/>
    <x v="5"/>
  </r>
  <r>
    <x v="0"/>
    <s v="85+"/>
    <x v="1"/>
    <s v="F"/>
    <s v="N00-N99"/>
    <n v="4"/>
    <x v="11"/>
  </r>
  <r>
    <x v="0"/>
    <s v="85+"/>
    <x v="1"/>
    <s v="F"/>
    <s v="R00-R99"/>
    <n v="18"/>
    <x v="5"/>
  </r>
  <r>
    <x v="0"/>
    <s v="85+"/>
    <x v="1"/>
    <s v="F"/>
    <s v="UNK"/>
    <n v="2"/>
    <x v="7"/>
  </r>
  <r>
    <x v="0"/>
    <s v="85+"/>
    <x v="1"/>
    <s v="F"/>
    <s v="V01-Y98"/>
    <n v="10"/>
    <x v="6"/>
  </r>
  <r>
    <x v="0"/>
    <s v="85+"/>
    <x v="1"/>
    <s v="M"/>
    <s v="A00-B99"/>
    <n v="6"/>
    <x v="0"/>
  </r>
  <r>
    <x v="0"/>
    <s v="85+"/>
    <x v="1"/>
    <s v="M"/>
    <s v="C00-D48"/>
    <n v="17"/>
    <x v="1"/>
  </r>
  <r>
    <x v="0"/>
    <s v="85+"/>
    <x v="1"/>
    <s v="M"/>
    <s v="E00-E90"/>
    <n v="1"/>
    <x v="2"/>
  </r>
  <r>
    <x v="0"/>
    <s v="85+"/>
    <x v="1"/>
    <s v="M"/>
    <s v="F00-F99"/>
    <n v="4"/>
    <x v="10"/>
  </r>
  <r>
    <x v="0"/>
    <s v="85+"/>
    <x v="1"/>
    <s v="M"/>
    <s v="G00-G99"/>
    <n v="8"/>
    <x v="3"/>
  </r>
  <r>
    <x v="0"/>
    <s v="85+"/>
    <x v="1"/>
    <s v="M"/>
    <s v="I00-I99"/>
    <n v="42"/>
    <x v="8"/>
  </r>
  <r>
    <x v="0"/>
    <s v="85+"/>
    <x v="1"/>
    <s v="M"/>
    <s v="J00-J99"/>
    <n v="34"/>
    <x v="4"/>
  </r>
  <r>
    <x v="0"/>
    <s v="85+"/>
    <x v="1"/>
    <s v="M"/>
    <s v="K00-K93"/>
    <n v="5"/>
    <x v="9"/>
  </r>
  <r>
    <x v="0"/>
    <s v="85+"/>
    <x v="1"/>
    <s v="M"/>
    <s v="M00-M99"/>
    <n v="1"/>
    <x v="5"/>
  </r>
  <r>
    <x v="0"/>
    <s v="85+"/>
    <x v="1"/>
    <s v="M"/>
    <s v="N00-N99"/>
    <n v="6"/>
    <x v="11"/>
  </r>
  <r>
    <x v="0"/>
    <s v="85+"/>
    <x v="1"/>
    <s v="M"/>
    <s v="R00-R99"/>
    <n v="3"/>
    <x v="5"/>
  </r>
  <r>
    <x v="0"/>
    <s v="85+"/>
    <x v="1"/>
    <s v="M"/>
    <s v="UNK"/>
    <n v="2"/>
    <x v="7"/>
  </r>
  <r>
    <x v="0"/>
    <s v="85+"/>
    <x v="1"/>
    <s v="M"/>
    <s v="V01-Y98"/>
    <n v="6"/>
    <x v="6"/>
  </r>
  <r>
    <x v="1"/>
    <s v="0-24"/>
    <x v="0"/>
    <s v="F"/>
    <s v="J00-J99"/>
    <n v="1"/>
    <x v="4"/>
  </r>
  <r>
    <x v="1"/>
    <s v="0-24"/>
    <x v="0"/>
    <s v="F"/>
    <s v="Q00-Q99"/>
    <n v="1"/>
    <x v="5"/>
  </r>
  <r>
    <x v="1"/>
    <s v="0-24"/>
    <x v="0"/>
    <s v="F"/>
    <s v="R00-R99"/>
    <n v="1"/>
    <x v="5"/>
  </r>
  <r>
    <x v="1"/>
    <s v="0-24"/>
    <x v="0"/>
    <s v="F"/>
    <s v="V01-Y98"/>
    <n v="1"/>
    <x v="6"/>
  </r>
  <r>
    <x v="1"/>
    <s v="0-24"/>
    <x v="0"/>
    <s v="M"/>
    <s v="P00-P96"/>
    <n v="3"/>
    <x v="5"/>
  </r>
  <r>
    <x v="1"/>
    <s v="0-24"/>
    <x v="0"/>
    <s v="M"/>
    <s v="Q00-Q99"/>
    <n v="1"/>
    <x v="5"/>
  </r>
  <r>
    <x v="1"/>
    <s v="0-24"/>
    <x v="0"/>
    <s v="M"/>
    <s v="R00-R99"/>
    <n v="1"/>
    <x v="5"/>
  </r>
  <r>
    <x v="1"/>
    <s v="0-24"/>
    <x v="0"/>
    <s v="M"/>
    <s v="V01-Y98"/>
    <n v="1"/>
    <x v="6"/>
  </r>
  <r>
    <x v="1"/>
    <s v="25-44"/>
    <x v="0"/>
    <s v="F"/>
    <s v="E00-E90"/>
    <n v="1"/>
    <x v="2"/>
  </r>
  <r>
    <x v="1"/>
    <s v="25-44"/>
    <x v="0"/>
    <s v="F"/>
    <s v="R00-R99"/>
    <n v="1"/>
    <x v="5"/>
  </r>
  <r>
    <x v="1"/>
    <s v="25-44"/>
    <x v="0"/>
    <s v="F"/>
    <s v="V01-Y98"/>
    <n v="4"/>
    <x v="6"/>
  </r>
  <r>
    <x v="1"/>
    <s v="25-44"/>
    <x v="0"/>
    <s v="M"/>
    <s v="C00-D48"/>
    <n v="2"/>
    <x v="1"/>
  </r>
  <r>
    <x v="1"/>
    <s v="25-44"/>
    <x v="0"/>
    <s v="M"/>
    <s v="G00-G99"/>
    <n v="1"/>
    <x v="3"/>
  </r>
  <r>
    <x v="1"/>
    <s v="25-44"/>
    <x v="0"/>
    <s v="M"/>
    <s v="I00-I99"/>
    <n v="1"/>
    <x v="8"/>
  </r>
  <r>
    <x v="1"/>
    <s v="25-44"/>
    <x v="0"/>
    <s v="M"/>
    <s v="R00-R99"/>
    <n v="1"/>
    <x v="5"/>
  </r>
  <r>
    <x v="1"/>
    <s v="25-44"/>
    <x v="0"/>
    <s v="M"/>
    <s v="V01-Y98"/>
    <n v="10"/>
    <x v="6"/>
  </r>
  <r>
    <x v="1"/>
    <s v="45-64"/>
    <x v="0"/>
    <s v="F"/>
    <s v="A00-B99"/>
    <n v="2"/>
    <x v="0"/>
  </r>
  <r>
    <x v="1"/>
    <s v="45-64"/>
    <x v="0"/>
    <s v="F"/>
    <s v="C00-D48"/>
    <n v="9"/>
    <x v="1"/>
  </r>
  <r>
    <x v="1"/>
    <s v="45-64"/>
    <x v="0"/>
    <s v="F"/>
    <s v="E00-E90"/>
    <n v="1"/>
    <x v="2"/>
  </r>
  <r>
    <x v="1"/>
    <s v="45-64"/>
    <x v="0"/>
    <s v="F"/>
    <s v="F00-F99"/>
    <n v="1"/>
    <x v="10"/>
  </r>
  <r>
    <x v="1"/>
    <s v="45-64"/>
    <x v="0"/>
    <s v="F"/>
    <s v="I00-I99"/>
    <n v="2"/>
    <x v="8"/>
  </r>
  <r>
    <x v="1"/>
    <s v="45-64"/>
    <x v="0"/>
    <s v="F"/>
    <s v="J00-J99"/>
    <n v="5"/>
    <x v="4"/>
  </r>
  <r>
    <x v="1"/>
    <s v="45-64"/>
    <x v="0"/>
    <s v="F"/>
    <s v="K00-K93"/>
    <n v="3"/>
    <x v="9"/>
  </r>
  <r>
    <x v="1"/>
    <s v="45-64"/>
    <x v="0"/>
    <s v="F"/>
    <s v="R00-R99"/>
    <n v="3"/>
    <x v="5"/>
  </r>
  <r>
    <x v="1"/>
    <s v="45-64"/>
    <x v="0"/>
    <s v="F"/>
    <s v="V01-Y98"/>
    <n v="7"/>
    <x v="6"/>
  </r>
  <r>
    <x v="1"/>
    <s v="45-64"/>
    <x v="0"/>
    <s v="M"/>
    <s v="A00-B99"/>
    <n v="1"/>
    <x v="0"/>
  </r>
  <r>
    <x v="1"/>
    <s v="45-64"/>
    <x v="0"/>
    <s v="M"/>
    <s v="C00-D48"/>
    <n v="18"/>
    <x v="1"/>
  </r>
  <r>
    <x v="1"/>
    <s v="45-64"/>
    <x v="0"/>
    <s v="M"/>
    <s v="E00-E90"/>
    <n v="2"/>
    <x v="2"/>
  </r>
  <r>
    <x v="1"/>
    <s v="45-64"/>
    <x v="0"/>
    <s v="M"/>
    <s v="F00-F99"/>
    <n v="2"/>
    <x v="10"/>
  </r>
  <r>
    <x v="1"/>
    <s v="45-64"/>
    <x v="0"/>
    <s v="M"/>
    <s v="G00-G99"/>
    <n v="1"/>
    <x v="3"/>
  </r>
  <r>
    <x v="1"/>
    <s v="45-64"/>
    <x v="0"/>
    <s v="M"/>
    <s v="I00-I99"/>
    <n v="11"/>
    <x v="8"/>
  </r>
  <r>
    <x v="1"/>
    <s v="45-64"/>
    <x v="0"/>
    <s v="M"/>
    <s v="J00-J99"/>
    <n v="7"/>
    <x v="4"/>
  </r>
  <r>
    <x v="1"/>
    <s v="45-64"/>
    <x v="0"/>
    <s v="M"/>
    <s v="K00-K93"/>
    <n v="5"/>
    <x v="9"/>
  </r>
  <r>
    <x v="1"/>
    <s v="45-64"/>
    <x v="0"/>
    <s v="M"/>
    <s v="N00-N99"/>
    <n v="1"/>
    <x v="11"/>
  </r>
  <r>
    <x v="1"/>
    <s v="45-64"/>
    <x v="0"/>
    <s v="M"/>
    <s v="R00-R99"/>
    <n v="3"/>
    <x v="5"/>
  </r>
  <r>
    <x v="1"/>
    <s v="45-64"/>
    <x v="0"/>
    <s v="M"/>
    <s v="V01-Y98"/>
    <n v="7"/>
    <x v="6"/>
  </r>
  <r>
    <x v="1"/>
    <s v="65-74"/>
    <x v="1"/>
    <s v="F"/>
    <s v="A00-B99"/>
    <n v="2"/>
    <x v="0"/>
  </r>
  <r>
    <x v="1"/>
    <s v="65-74"/>
    <x v="1"/>
    <s v="F"/>
    <s v="C00-D48"/>
    <n v="15"/>
    <x v="1"/>
  </r>
  <r>
    <x v="1"/>
    <s v="65-74"/>
    <x v="1"/>
    <s v="F"/>
    <s v="E00-E90"/>
    <n v="3"/>
    <x v="2"/>
  </r>
  <r>
    <x v="1"/>
    <s v="65-74"/>
    <x v="1"/>
    <s v="F"/>
    <s v="F00-F99"/>
    <n v="2"/>
    <x v="10"/>
  </r>
  <r>
    <x v="1"/>
    <s v="65-74"/>
    <x v="1"/>
    <s v="F"/>
    <s v="G00-G99"/>
    <n v="3"/>
    <x v="3"/>
  </r>
  <r>
    <x v="1"/>
    <s v="65-74"/>
    <x v="1"/>
    <s v="F"/>
    <s v="I00-I99"/>
    <n v="13"/>
    <x v="8"/>
  </r>
  <r>
    <x v="1"/>
    <s v="65-74"/>
    <x v="1"/>
    <s v="F"/>
    <s v="J00-J99"/>
    <n v="3"/>
    <x v="4"/>
  </r>
  <r>
    <x v="1"/>
    <s v="65-74"/>
    <x v="1"/>
    <s v="F"/>
    <s v="K00-K93"/>
    <n v="1"/>
    <x v="9"/>
  </r>
  <r>
    <x v="1"/>
    <s v="65-74"/>
    <x v="1"/>
    <s v="F"/>
    <s v="N00-N99"/>
    <n v="1"/>
    <x v="11"/>
  </r>
  <r>
    <x v="1"/>
    <s v="65-74"/>
    <x v="1"/>
    <s v="F"/>
    <s v="R00-R99"/>
    <n v="3"/>
    <x v="5"/>
  </r>
  <r>
    <x v="1"/>
    <s v="65-74"/>
    <x v="1"/>
    <s v="F"/>
    <s v="V01-Y98"/>
    <n v="3"/>
    <x v="6"/>
  </r>
  <r>
    <x v="1"/>
    <s v="65-74"/>
    <x v="1"/>
    <s v="M"/>
    <s v="A00-B99"/>
    <n v="2"/>
    <x v="0"/>
  </r>
  <r>
    <x v="1"/>
    <s v="65-74"/>
    <x v="1"/>
    <s v="M"/>
    <s v="C00-D48"/>
    <n v="21"/>
    <x v="1"/>
  </r>
  <r>
    <x v="1"/>
    <s v="65-74"/>
    <x v="1"/>
    <s v="M"/>
    <s v="E00-E90"/>
    <n v="2"/>
    <x v="2"/>
  </r>
  <r>
    <x v="1"/>
    <s v="65-74"/>
    <x v="1"/>
    <s v="M"/>
    <s v="F00-F99"/>
    <n v="1"/>
    <x v="10"/>
  </r>
  <r>
    <x v="1"/>
    <s v="65-74"/>
    <x v="1"/>
    <s v="M"/>
    <s v="G00-G99"/>
    <n v="1"/>
    <x v="3"/>
  </r>
  <r>
    <x v="1"/>
    <s v="65-74"/>
    <x v="1"/>
    <s v="M"/>
    <s v="I00-I99"/>
    <n v="23"/>
    <x v="8"/>
  </r>
  <r>
    <x v="1"/>
    <s v="65-74"/>
    <x v="1"/>
    <s v="M"/>
    <s v="J00-J99"/>
    <n v="10"/>
    <x v="4"/>
  </r>
  <r>
    <x v="1"/>
    <s v="65-74"/>
    <x v="1"/>
    <s v="M"/>
    <s v="K00-K93"/>
    <n v="3"/>
    <x v="9"/>
  </r>
  <r>
    <x v="1"/>
    <s v="65-74"/>
    <x v="1"/>
    <s v="M"/>
    <s v="L00-L99"/>
    <n v="1"/>
    <x v="5"/>
  </r>
  <r>
    <x v="1"/>
    <s v="65-74"/>
    <x v="1"/>
    <s v="M"/>
    <s v="R00-R99"/>
    <n v="4"/>
    <x v="5"/>
  </r>
  <r>
    <x v="1"/>
    <s v="65-74"/>
    <x v="1"/>
    <s v="M"/>
    <s v="V01-Y98"/>
    <n v="2"/>
    <x v="6"/>
  </r>
  <r>
    <x v="1"/>
    <s v="75-84"/>
    <x v="1"/>
    <s v="F"/>
    <s v="A00-B99"/>
    <n v="8"/>
    <x v="0"/>
  </r>
  <r>
    <x v="1"/>
    <s v="75-84"/>
    <x v="1"/>
    <s v="F"/>
    <s v="C00-D48"/>
    <n v="32"/>
    <x v="1"/>
  </r>
  <r>
    <x v="1"/>
    <s v="75-84"/>
    <x v="1"/>
    <s v="F"/>
    <s v="E00-E90"/>
    <n v="4"/>
    <x v="2"/>
  </r>
  <r>
    <x v="1"/>
    <s v="75-84"/>
    <x v="1"/>
    <s v="F"/>
    <s v="F00-F99"/>
    <n v="2"/>
    <x v="10"/>
  </r>
  <r>
    <x v="1"/>
    <s v="75-84"/>
    <x v="1"/>
    <s v="F"/>
    <s v="G00-G99"/>
    <n v="10"/>
    <x v="3"/>
  </r>
  <r>
    <x v="1"/>
    <s v="75-84"/>
    <x v="1"/>
    <s v="F"/>
    <s v="I00-I99"/>
    <n v="38"/>
    <x v="8"/>
  </r>
  <r>
    <x v="1"/>
    <s v="75-84"/>
    <x v="1"/>
    <s v="F"/>
    <s v="J00-J99"/>
    <n v="18"/>
    <x v="4"/>
  </r>
  <r>
    <x v="1"/>
    <s v="75-84"/>
    <x v="1"/>
    <s v="F"/>
    <s v="K00-K93"/>
    <n v="4"/>
    <x v="9"/>
  </r>
  <r>
    <x v="1"/>
    <s v="75-84"/>
    <x v="1"/>
    <s v="F"/>
    <s v="L00-L99"/>
    <n v="3"/>
    <x v="5"/>
  </r>
  <r>
    <x v="1"/>
    <s v="75-84"/>
    <x v="1"/>
    <s v="F"/>
    <s v="M00-M99"/>
    <n v="1"/>
    <x v="5"/>
  </r>
  <r>
    <x v="1"/>
    <s v="75-84"/>
    <x v="1"/>
    <s v="F"/>
    <s v="N00-N99"/>
    <n v="5"/>
    <x v="11"/>
  </r>
  <r>
    <x v="1"/>
    <s v="75-84"/>
    <x v="1"/>
    <s v="F"/>
    <s v="R00-R99"/>
    <n v="8"/>
    <x v="5"/>
  </r>
  <r>
    <x v="1"/>
    <s v="75-84"/>
    <x v="1"/>
    <s v="F"/>
    <s v="V01-Y98"/>
    <n v="8"/>
    <x v="6"/>
  </r>
  <r>
    <x v="1"/>
    <s v="75-84"/>
    <x v="1"/>
    <s v="M"/>
    <s v="C00-D48"/>
    <n v="42"/>
    <x v="1"/>
  </r>
  <r>
    <x v="1"/>
    <s v="75-84"/>
    <x v="1"/>
    <s v="M"/>
    <s v="E00-E90"/>
    <n v="3"/>
    <x v="2"/>
  </r>
  <r>
    <x v="1"/>
    <s v="75-84"/>
    <x v="1"/>
    <s v="M"/>
    <s v="F00-F99"/>
    <n v="2"/>
    <x v="10"/>
  </r>
  <r>
    <x v="1"/>
    <s v="75-84"/>
    <x v="1"/>
    <s v="M"/>
    <s v="G00-G99"/>
    <n v="6"/>
    <x v="3"/>
  </r>
  <r>
    <x v="1"/>
    <s v="75-84"/>
    <x v="1"/>
    <s v="M"/>
    <s v="I00-I99"/>
    <n v="35"/>
    <x v="8"/>
  </r>
  <r>
    <x v="1"/>
    <s v="75-84"/>
    <x v="1"/>
    <s v="M"/>
    <s v="J00-J99"/>
    <n v="13"/>
    <x v="4"/>
  </r>
  <r>
    <x v="1"/>
    <s v="75-84"/>
    <x v="1"/>
    <s v="M"/>
    <s v="K00-K93"/>
    <n v="3"/>
    <x v="9"/>
  </r>
  <r>
    <x v="1"/>
    <s v="75-84"/>
    <x v="1"/>
    <s v="M"/>
    <s v="N00-N99"/>
    <n v="4"/>
    <x v="11"/>
  </r>
  <r>
    <x v="1"/>
    <s v="75-84"/>
    <x v="1"/>
    <s v="M"/>
    <s v="R00-R99"/>
    <n v="5"/>
    <x v="5"/>
  </r>
  <r>
    <x v="1"/>
    <s v="75-84"/>
    <x v="1"/>
    <s v="M"/>
    <s v="V01-Y98"/>
    <n v="4"/>
    <x v="6"/>
  </r>
  <r>
    <x v="1"/>
    <s v="85+"/>
    <x v="1"/>
    <s v="F"/>
    <s v="A00-B99"/>
    <n v="14"/>
    <x v="0"/>
  </r>
  <r>
    <x v="1"/>
    <s v="85+"/>
    <x v="1"/>
    <s v="F"/>
    <s v="C00-D48"/>
    <n v="37"/>
    <x v="1"/>
  </r>
  <r>
    <x v="1"/>
    <s v="85+"/>
    <x v="1"/>
    <s v="F"/>
    <s v="D50-D89"/>
    <n v="2"/>
    <x v="5"/>
  </r>
  <r>
    <x v="1"/>
    <s v="85+"/>
    <x v="1"/>
    <s v="F"/>
    <s v="E00-E90"/>
    <n v="8"/>
    <x v="2"/>
  </r>
  <r>
    <x v="1"/>
    <s v="85+"/>
    <x v="1"/>
    <s v="F"/>
    <s v="F00-F99"/>
    <n v="5"/>
    <x v="10"/>
  </r>
  <r>
    <x v="1"/>
    <s v="85+"/>
    <x v="1"/>
    <s v="F"/>
    <s v="G00-G99"/>
    <n v="17"/>
    <x v="3"/>
  </r>
  <r>
    <x v="1"/>
    <s v="85+"/>
    <x v="1"/>
    <s v="F"/>
    <s v="I00-I99"/>
    <n v="91"/>
    <x v="8"/>
  </r>
  <r>
    <x v="1"/>
    <s v="85+"/>
    <x v="1"/>
    <s v="F"/>
    <s v="J00-J99"/>
    <n v="30"/>
    <x v="4"/>
  </r>
  <r>
    <x v="1"/>
    <s v="85+"/>
    <x v="1"/>
    <s v="F"/>
    <s v="K00-K93"/>
    <n v="7"/>
    <x v="9"/>
  </r>
  <r>
    <x v="1"/>
    <s v="85+"/>
    <x v="1"/>
    <s v="F"/>
    <s v="L00-L99"/>
    <n v="1"/>
    <x v="5"/>
  </r>
  <r>
    <x v="1"/>
    <s v="85+"/>
    <x v="1"/>
    <s v="F"/>
    <s v="M00-M99"/>
    <n v="1"/>
    <x v="5"/>
  </r>
  <r>
    <x v="1"/>
    <s v="85+"/>
    <x v="1"/>
    <s v="F"/>
    <s v="N00-N99"/>
    <n v="7"/>
    <x v="11"/>
  </r>
  <r>
    <x v="1"/>
    <s v="85+"/>
    <x v="1"/>
    <s v="F"/>
    <s v="R00-R99"/>
    <n v="24"/>
    <x v="5"/>
  </r>
  <r>
    <x v="1"/>
    <s v="85+"/>
    <x v="1"/>
    <s v="F"/>
    <s v="V01-Y98"/>
    <n v="10"/>
    <x v="6"/>
  </r>
  <r>
    <x v="1"/>
    <s v="85+"/>
    <x v="1"/>
    <s v="M"/>
    <s v="A00-B99"/>
    <n v="4"/>
    <x v="0"/>
  </r>
  <r>
    <x v="1"/>
    <s v="85+"/>
    <x v="1"/>
    <s v="M"/>
    <s v="C00-D48"/>
    <n v="15"/>
    <x v="1"/>
  </r>
  <r>
    <x v="1"/>
    <s v="85+"/>
    <x v="1"/>
    <s v="M"/>
    <s v="D50-D89"/>
    <n v="1"/>
    <x v="5"/>
  </r>
  <r>
    <x v="1"/>
    <s v="85+"/>
    <x v="1"/>
    <s v="M"/>
    <s v="E00-E90"/>
    <n v="2"/>
    <x v="2"/>
  </r>
  <r>
    <x v="1"/>
    <s v="85+"/>
    <x v="1"/>
    <s v="M"/>
    <s v="F00-F99"/>
    <n v="3"/>
    <x v="10"/>
  </r>
  <r>
    <x v="1"/>
    <s v="85+"/>
    <x v="1"/>
    <s v="M"/>
    <s v="G00-G99"/>
    <n v="9"/>
    <x v="3"/>
  </r>
  <r>
    <x v="1"/>
    <s v="85+"/>
    <x v="1"/>
    <s v="M"/>
    <s v="I00-I99"/>
    <n v="41"/>
    <x v="8"/>
  </r>
  <r>
    <x v="1"/>
    <s v="85+"/>
    <x v="1"/>
    <s v="M"/>
    <s v="J00-J99"/>
    <n v="18"/>
    <x v="4"/>
  </r>
  <r>
    <x v="1"/>
    <s v="85+"/>
    <x v="1"/>
    <s v="M"/>
    <s v="K00-K93"/>
    <n v="5"/>
    <x v="9"/>
  </r>
  <r>
    <x v="1"/>
    <s v="85+"/>
    <x v="1"/>
    <s v="M"/>
    <s v="L00-L99"/>
    <n v="1"/>
    <x v="5"/>
  </r>
  <r>
    <x v="1"/>
    <s v="85+"/>
    <x v="1"/>
    <s v="M"/>
    <s v="N00-N99"/>
    <n v="3"/>
    <x v="11"/>
  </r>
  <r>
    <x v="1"/>
    <s v="85+"/>
    <x v="1"/>
    <s v="M"/>
    <s v="R00-R99"/>
    <n v="13"/>
    <x v="5"/>
  </r>
  <r>
    <x v="1"/>
    <s v="85+"/>
    <x v="1"/>
    <s v="M"/>
    <s v="V01-Y98"/>
    <n v="3"/>
    <x v="6"/>
  </r>
  <r>
    <x v="2"/>
    <s v="0-24"/>
    <x v="0"/>
    <s v="F"/>
    <s v="I00-I99"/>
    <n v="1"/>
    <x v="8"/>
  </r>
  <r>
    <x v="2"/>
    <s v="0-24"/>
    <x v="0"/>
    <s v="F"/>
    <s v="M00-M99"/>
    <n v="1"/>
    <x v="5"/>
  </r>
  <r>
    <x v="2"/>
    <s v="0-24"/>
    <x v="0"/>
    <s v="F"/>
    <s v="P00-P96"/>
    <n v="4"/>
    <x v="5"/>
  </r>
  <r>
    <x v="2"/>
    <s v="0-24"/>
    <x v="0"/>
    <s v="M"/>
    <s v="C00-D48"/>
    <n v="1"/>
    <x v="1"/>
  </r>
  <r>
    <x v="2"/>
    <s v="0-24"/>
    <x v="0"/>
    <s v="M"/>
    <s v="P00-P96"/>
    <n v="1"/>
    <x v="5"/>
  </r>
  <r>
    <x v="2"/>
    <s v="0-24"/>
    <x v="0"/>
    <s v="M"/>
    <s v="Q00-Q99"/>
    <n v="1"/>
    <x v="5"/>
  </r>
  <r>
    <x v="2"/>
    <s v="0-24"/>
    <x v="0"/>
    <s v="M"/>
    <s v="R00-R99"/>
    <n v="1"/>
    <x v="5"/>
  </r>
  <r>
    <x v="2"/>
    <s v="25-44"/>
    <x v="0"/>
    <s v="F"/>
    <s v="C00-D48"/>
    <n v="6"/>
    <x v="1"/>
  </r>
  <r>
    <x v="2"/>
    <s v="25-44"/>
    <x v="0"/>
    <s v="F"/>
    <s v="J00-J99"/>
    <n v="1"/>
    <x v="4"/>
  </r>
  <r>
    <x v="2"/>
    <s v="25-44"/>
    <x v="0"/>
    <s v="F"/>
    <s v="R00-R99"/>
    <n v="2"/>
    <x v="5"/>
  </r>
  <r>
    <x v="2"/>
    <s v="25-44"/>
    <x v="0"/>
    <s v="M"/>
    <s v="E00-E90"/>
    <n v="1"/>
    <x v="2"/>
  </r>
  <r>
    <x v="2"/>
    <s v="25-44"/>
    <x v="0"/>
    <s v="M"/>
    <s v="K00-K93"/>
    <n v="1"/>
    <x v="9"/>
  </r>
  <r>
    <x v="2"/>
    <s v="25-44"/>
    <x v="0"/>
    <s v="M"/>
    <s v="V01-Y98"/>
    <n v="8"/>
    <x v="6"/>
  </r>
  <r>
    <x v="2"/>
    <s v="45-64"/>
    <x v="0"/>
    <s v="F"/>
    <s v="C00-D48"/>
    <n v="15"/>
    <x v="1"/>
  </r>
  <r>
    <x v="2"/>
    <s v="45-64"/>
    <x v="0"/>
    <s v="F"/>
    <s v="E00-E90"/>
    <n v="1"/>
    <x v="2"/>
  </r>
  <r>
    <x v="2"/>
    <s v="45-64"/>
    <x v="0"/>
    <s v="F"/>
    <s v="G00-G99"/>
    <n v="1"/>
    <x v="3"/>
  </r>
  <r>
    <x v="2"/>
    <s v="45-64"/>
    <x v="0"/>
    <s v="F"/>
    <s v="I00-I99"/>
    <n v="6"/>
    <x v="8"/>
  </r>
  <r>
    <x v="2"/>
    <s v="45-64"/>
    <x v="0"/>
    <s v="F"/>
    <s v="J00-J99"/>
    <n v="5"/>
    <x v="4"/>
  </r>
  <r>
    <x v="2"/>
    <s v="45-64"/>
    <x v="0"/>
    <s v="F"/>
    <s v="K00-K93"/>
    <n v="1"/>
    <x v="9"/>
  </r>
  <r>
    <x v="2"/>
    <s v="45-64"/>
    <x v="0"/>
    <s v="F"/>
    <s v="R00-R99"/>
    <n v="2"/>
    <x v="5"/>
  </r>
  <r>
    <x v="2"/>
    <s v="45-64"/>
    <x v="0"/>
    <s v="F"/>
    <s v="V01-Y98"/>
    <n v="5"/>
    <x v="6"/>
  </r>
  <r>
    <x v="2"/>
    <s v="45-64"/>
    <x v="0"/>
    <s v="M"/>
    <s v="A00-B99"/>
    <n v="3"/>
    <x v="0"/>
  </r>
  <r>
    <x v="2"/>
    <s v="45-64"/>
    <x v="0"/>
    <s v="M"/>
    <s v="C00-D48"/>
    <n v="21"/>
    <x v="1"/>
  </r>
  <r>
    <x v="2"/>
    <s v="45-64"/>
    <x v="0"/>
    <s v="M"/>
    <s v="E00-E90"/>
    <n v="2"/>
    <x v="2"/>
  </r>
  <r>
    <x v="2"/>
    <s v="45-64"/>
    <x v="0"/>
    <s v="M"/>
    <s v="F00-F99"/>
    <n v="1"/>
    <x v="10"/>
  </r>
  <r>
    <x v="2"/>
    <s v="45-64"/>
    <x v="0"/>
    <s v="M"/>
    <s v="I00-I99"/>
    <n v="14"/>
    <x v="8"/>
  </r>
  <r>
    <x v="2"/>
    <s v="45-64"/>
    <x v="0"/>
    <s v="M"/>
    <s v="J00-J99"/>
    <n v="1"/>
    <x v="4"/>
  </r>
  <r>
    <x v="2"/>
    <s v="45-64"/>
    <x v="0"/>
    <s v="M"/>
    <s v="K00-K93"/>
    <n v="5"/>
    <x v="9"/>
  </r>
  <r>
    <x v="2"/>
    <s v="45-64"/>
    <x v="0"/>
    <s v="M"/>
    <s v="R00-R99"/>
    <n v="6"/>
    <x v="5"/>
  </r>
  <r>
    <x v="2"/>
    <s v="45-64"/>
    <x v="0"/>
    <s v="M"/>
    <s v="V01-Y98"/>
    <n v="8"/>
    <x v="6"/>
  </r>
  <r>
    <x v="2"/>
    <s v="65-74"/>
    <x v="1"/>
    <s v="F"/>
    <s v="A00-B99"/>
    <n v="1"/>
    <x v="0"/>
  </r>
  <r>
    <x v="2"/>
    <s v="65-74"/>
    <x v="1"/>
    <s v="F"/>
    <s v="C00-D48"/>
    <n v="14"/>
    <x v="1"/>
  </r>
  <r>
    <x v="2"/>
    <s v="65-74"/>
    <x v="1"/>
    <s v="F"/>
    <s v="E00-E90"/>
    <n v="1"/>
    <x v="2"/>
  </r>
  <r>
    <x v="2"/>
    <s v="65-74"/>
    <x v="1"/>
    <s v="F"/>
    <s v="F00-F99"/>
    <n v="2"/>
    <x v="10"/>
  </r>
  <r>
    <x v="2"/>
    <s v="65-74"/>
    <x v="1"/>
    <s v="F"/>
    <s v="G00-G99"/>
    <n v="2"/>
    <x v="3"/>
  </r>
  <r>
    <x v="2"/>
    <s v="65-74"/>
    <x v="1"/>
    <s v="F"/>
    <s v="I00-I99"/>
    <n v="6"/>
    <x v="8"/>
  </r>
  <r>
    <x v="2"/>
    <s v="65-74"/>
    <x v="1"/>
    <s v="F"/>
    <s v="J00-J99"/>
    <n v="7"/>
    <x v="4"/>
  </r>
  <r>
    <x v="2"/>
    <s v="65-74"/>
    <x v="1"/>
    <s v="F"/>
    <s v="K00-K93"/>
    <n v="2"/>
    <x v="9"/>
  </r>
  <r>
    <x v="2"/>
    <s v="65-74"/>
    <x v="1"/>
    <s v="F"/>
    <s v="N00-N99"/>
    <n v="3"/>
    <x v="11"/>
  </r>
  <r>
    <x v="2"/>
    <s v="65-74"/>
    <x v="1"/>
    <s v="F"/>
    <s v="R00-R99"/>
    <n v="5"/>
    <x v="5"/>
  </r>
  <r>
    <x v="2"/>
    <s v="65-74"/>
    <x v="1"/>
    <s v="F"/>
    <s v="V01-Y98"/>
    <n v="1"/>
    <x v="6"/>
  </r>
  <r>
    <x v="2"/>
    <s v="65-74"/>
    <x v="1"/>
    <s v="M"/>
    <s v="C00-D48"/>
    <n v="16"/>
    <x v="1"/>
  </r>
  <r>
    <x v="2"/>
    <s v="65-74"/>
    <x v="1"/>
    <s v="M"/>
    <s v="E00-E90"/>
    <n v="2"/>
    <x v="2"/>
  </r>
  <r>
    <x v="2"/>
    <s v="65-74"/>
    <x v="1"/>
    <s v="M"/>
    <s v="F00-F99"/>
    <n v="2"/>
    <x v="10"/>
  </r>
  <r>
    <x v="2"/>
    <s v="65-74"/>
    <x v="1"/>
    <s v="M"/>
    <s v="G00-G99"/>
    <n v="3"/>
    <x v="3"/>
  </r>
  <r>
    <x v="2"/>
    <s v="65-74"/>
    <x v="1"/>
    <s v="M"/>
    <s v="I00-I99"/>
    <n v="16"/>
    <x v="8"/>
  </r>
  <r>
    <x v="2"/>
    <s v="65-74"/>
    <x v="1"/>
    <s v="M"/>
    <s v="J00-J99"/>
    <n v="14"/>
    <x v="4"/>
  </r>
  <r>
    <x v="2"/>
    <s v="65-74"/>
    <x v="1"/>
    <s v="M"/>
    <s v="K00-K93"/>
    <n v="1"/>
    <x v="9"/>
  </r>
  <r>
    <x v="2"/>
    <s v="65-74"/>
    <x v="1"/>
    <s v="M"/>
    <s v="N00-N99"/>
    <n v="1"/>
    <x v="11"/>
  </r>
  <r>
    <x v="2"/>
    <s v="65-74"/>
    <x v="1"/>
    <s v="M"/>
    <s v="R00-R99"/>
    <n v="8"/>
    <x v="5"/>
  </r>
  <r>
    <x v="2"/>
    <s v="65-74"/>
    <x v="1"/>
    <s v="M"/>
    <s v="V01-Y98"/>
    <n v="2"/>
    <x v="6"/>
  </r>
  <r>
    <x v="2"/>
    <s v="75-84"/>
    <x v="1"/>
    <s v="F"/>
    <s v="A00-B99"/>
    <n v="4"/>
    <x v="0"/>
  </r>
  <r>
    <x v="2"/>
    <s v="75-84"/>
    <x v="1"/>
    <s v="F"/>
    <s v="C00-D48"/>
    <n v="34"/>
    <x v="1"/>
  </r>
  <r>
    <x v="2"/>
    <s v="75-84"/>
    <x v="1"/>
    <s v="F"/>
    <s v="F00-F99"/>
    <n v="3"/>
    <x v="10"/>
  </r>
  <r>
    <x v="2"/>
    <s v="75-84"/>
    <x v="1"/>
    <s v="F"/>
    <s v="G00-G99"/>
    <n v="13"/>
    <x v="3"/>
  </r>
  <r>
    <x v="2"/>
    <s v="75-84"/>
    <x v="1"/>
    <s v="F"/>
    <s v="I00-I99"/>
    <n v="40"/>
    <x v="8"/>
  </r>
  <r>
    <x v="2"/>
    <s v="75-84"/>
    <x v="1"/>
    <s v="F"/>
    <s v="J00-J99"/>
    <n v="12"/>
    <x v="4"/>
  </r>
  <r>
    <x v="2"/>
    <s v="75-84"/>
    <x v="1"/>
    <s v="F"/>
    <s v="K00-K93"/>
    <n v="9"/>
    <x v="9"/>
  </r>
  <r>
    <x v="2"/>
    <s v="75-84"/>
    <x v="1"/>
    <s v="F"/>
    <s v="L00-L99"/>
    <n v="2"/>
    <x v="5"/>
  </r>
  <r>
    <x v="2"/>
    <s v="75-84"/>
    <x v="1"/>
    <s v="F"/>
    <s v="N00-N99"/>
    <n v="1"/>
    <x v="11"/>
  </r>
  <r>
    <x v="2"/>
    <s v="75-84"/>
    <x v="1"/>
    <s v="F"/>
    <s v="R00-R99"/>
    <n v="10"/>
    <x v="5"/>
  </r>
  <r>
    <x v="2"/>
    <s v="75-84"/>
    <x v="1"/>
    <s v="F"/>
    <s v="V01-Y98"/>
    <n v="4"/>
    <x v="6"/>
  </r>
  <r>
    <x v="2"/>
    <s v="75-84"/>
    <x v="1"/>
    <s v="M"/>
    <s v="A00-B99"/>
    <n v="4"/>
    <x v="0"/>
  </r>
  <r>
    <x v="2"/>
    <s v="75-84"/>
    <x v="1"/>
    <s v="M"/>
    <s v="C00-D48"/>
    <n v="22"/>
    <x v="1"/>
  </r>
  <r>
    <x v="2"/>
    <s v="75-84"/>
    <x v="1"/>
    <s v="M"/>
    <s v="E00-E90"/>
    <n v="4"/>
    <x v="2"/>
  </r>
  <r>
    <x v="2"/>
    <s v="75-84"/>
    <x v="1"/>
    <s v="M"/>
    <s v="F00-F99"/>
    <n v="3"/>
    <x v="10"/>
  </r>
  <r>
    <x v="2"/>
    <s v="75-84"/>
    <x v="1"/>
    <s v="M"/>
    <s v="G00-G99"/>
    <n v="3"/>
    <x v="3"/>
  </r>
  <r>
    <x v="2"/>
    <s v="75-84"/>
    <x v="1"/>
    <s v="M"/>
    <s v="I00-I99"/>
    <n v="29"/>
    <x v="8"/>
  </r>
  <r>
    <x v="2"/>
    <s v="75-84"/>
    <x v="1"/>
    <s v="M"/>
    <s v="J00-J99"/>
    <n v="14"/>
    <x v="4"/>
  </r>
  <r>
    <x v="2"/>
    <s v="75-84"/>
    <x v="1"/>
    <s v="M"/>
    <s v="K00-K93"/>
    <n v="7"/>
    <x v="9"/>
  </r>
  <r>
    <x v="2"/>
    <s v="75-84"/>
    <x v="1"/>
    <s v="M"/>
    <s v="N00-N99"/>
    <n v="3"/>
    <x v="11"/>
  </r>
  <r>
    <x v="2"/>
    <s v="75-84"/>
    <x v="1"/>
    <s v="M"/>
    <s v="R00-R99"/>
    <n v="10"/>
    <x v="5"/>
  </r>
  <r>
    <x v="2"/>
    <s v="75-84"/>
    <x v="1"/>
    <s v="M"/>
    <s v="V01-Y98"/>
    <n v="3"/>
    <x v="6"/>
  </r>
  <r>
    <x v="2"/>
    <s v="85+"/>
    <x v="1"/>
    <s v="F"/>
    <s v="A00-B99"/>
    <n v="3"/>
    <x v="0"/>
  </r>
  <r>
    <x v="2"/>
    <s v="85+"/>
    <x v="1"/>
    <s v="F"/>
    <s v="C00-D48"/>
    <n v="24"/>
    <x v="1"/>
  </r>
  <r>
    <x v="2"/>
    <s v="85+"/>
    <x v="1"/>
    <s v="F"/>
    <s v="D50-D89"/>
    <n v="1"/>
    <x v="5"/>
  </r>
  <r>
    <x v="2"/>
    <s v="85+"/>
    <x v="1"/>
    <s v="F"/>
    <s v="E00-E90"/>
    <n v="6"/>
    <x v="2"/>
  </r>
  <r>
    <x v="2"/>
    <s v="85+"/>
    <x v="1"/>
    <s v="F"/>
    <s v="F00-F99"/>
    <n v="12"/>
    <x v="10"/>
  </r>
  <r>
    <x v="2"/>
    <s v="85+"/>
    <x v="1"/>
    <s v="F"/>
    <s v="G00-G99"/>
    <n v="19"/>
    <x v="3"/>
  </r>
  <r>
    <x v="2"/>
    <s v="85+"/>
    <x v="1"/>
    <s v="F"/>
    <s v="I00-I99"/>
    <n v="70"/>
    <x v="8"/>
  </r>
  <r>
    <x v="2"/>
    <s v="85+"/>
    <x v="1"/>
    <s v="F"/>
    <s v="J00-J99"/>
    <n v="32"/>
    <x v="4"/>
  </r>
  <r>
    <x v="2"/>
    <s v="85+"/>
    <x v="1"/>
    <s v="F"/>
    <s v="K00-K93"/>
    <n v="5"/>
    <x v="9"/>
  </r>
  <r>
    <x v="2"/>
    <s v="85+"/>
    <x v="1"/>
    <s v="F"/>
    <s v="L00-L99"/>
    <n v="1"/>
    <x v="5"/>
  </r>
  <r>
    <x v="2"/>
    <s v="85+"/>
    <x v="1"/>
    <s v="F"/>
    <s v="M00-M99"/>
    <n v="3"/>
    <x v="5"/>
  </r>
  <r>
    <x v="2"/>
    <s v="85+"/>
    <x v="1"/>
    <s v="F"/>
    <s v="N00-N99"/>
    <n v="8"/>
    <x v="11"/>
  </r>
  <r>
    <x v="2"/>
    <s v="85+"/>
    <x v="1"/>
    <s v="F"/>
    <s v="R00-R99"/>
    <n v="23"/>
    <x v="5"/>
  </r>
  <r>
    <x v="2"/>
    <s v="85+"/>
    <x v="1"/>
    <s v="F"/>
    <s v="V01-Y98"/>
    <n v="12"/>
    <x v="6"/>
  </r>
  <r>
    <x v="2"/>
    <s v="85+"/>
    <x v="1"/>
    <s v="M"/>
    <s v="A00-B99"/>
    <n v="7"/>
    <x v="0"/>
  </r>
  <r>
    <x v="2"/>
    <s v="85+"/>
    <x v="1"/>
    <s v="M"/>
    <s v="C00-D48"/>
    <n v="20"/>
    <x v="1"/>
  </r>
  <r>
    <x v="2"/>
    <s v="85+"/>
    <x v="1"/>
    <s v="M"/>
    <s v="E00-E90"/>
    <n v="2"/>
    <x v="2"/>
  </r>
  <r>
    <x v="2"/>
    <s v="85+"/>
    <x v="1"/>
    <s v="M"/>
    <s v="F00-F99"/>
    <n v="4"/>
    <x v="10"/>
  </r>
  <r>
    <x v="2"/>
    <s v="85+"/>
    <x v="1"/>
    <s v="M"/>
    <s v="G00-G99"/>
    <n v="7"/>
    <x v="3"/>
  </r>
  <r>
    <x v="2"/>
    <s v="85+"/>
    <x v="1"/>
    <s v="M"/>
    <s v="I00-I99"/>
    <n v="28"/>
    <x v="8"/>
  </r>
  <r>
    <x v="2"/>
    <s v="85+"/>
    <x v="1"/>
    <s v="M"/>
    <s v="J00-J99"/>
    <n v="24"/>
    <x v="4"/>
  </r>
  <r>
    <x v="2"/>
    <s v="85+"/>
    <x v="1"/>
    <s v="M"/>
    <s v="K00-K93"/>
    <n v="6"/>
    <x v="9"/>
  </r>
  <r>
    <x v="2"/>
    <s v="85+"/>
    <x v="1"/>
    <s v="M"/>
    <s v="L00-L99"/>
    <n v="1"/>
    <x v="5"/>
  </r>
  <r>
    <x v="2"/>
    <s v="85+"/>
    <x v="1"/>
    <s v="M"/>
    <s v="N00-N99"/>
    <n v="2"/>
    <x v="11"/>
  </r>
  <r>
    <x v="2"/>
    <s v="85+"/>
    <x v="1"/>
    <s v="M"/>
    <s v="R00-R99"/>
    <n v="8"/>
    <x v="5"/>
  </r>
  <r>
    <x v="2"/>
    <s v="85+"/>
    <x v="1"/>
    <s v="M"/>
    <s v="V01-Y98"/>
    <n v="5"/>
    <x v="6"/>
  </r>
  <r>
    <x v="3"/>
    <s v="0-24"/>
    <x v="0"/>
    <s v="F"/>
    <s v="K00-K93"/>
    <n v="1"/>
    <x v="9"/>
  </r>
  <r>
    <x v="3"/>
    <s v="0-24"/>
    <x v="0"/>
    <s v="F"/>
    <s v="P00-P96"/>
    <n v="1"/>
    <x v="5"/>
  </r>
  <r>
    <x v="3"/>
    <s v="0-24"/>
    <x v="0"/>
    <s v="F"/>
    <s v="Q00-Q99"/>
    <n v="1"/>
    <x v="5"/>
  </r>
  <r>
    <x v="3"/>
    <s v="0-24"/>
    <x v="0"/>
    <s v="M"/>
    <s v="C00-D48"/>
    <n v="2"/>
    <x v="1"/>
  </r>
  <r>
    <x v="3"/>
    <s v="0-24"/>
    <x v="0"/>
    <s v="M"/>
    <s v="G00-G99"/>
    <n v="1"/>
    <x v="3"/>
  </r>
  <r>
    <x v="3"/>
    <s v="0-24"/>
    <x v="0"/>
    <s v="M"/>
    <s v="P00-P96"/>
    <n v="4"/>
    <x v="5"/>
  </r>
  <r>
    <x v="3"/>
    <s v="0-24"/>
    <x v="0"/>
    <s v="M"/>
    <s v="Q00-Q99"/>
    <n v="1"/>
    <x v="5"/>
  </r>
  <r>
    <x v="3"/>
    <s v="0-24"/>
    <x v="0"/>
    <s v="M"/>
    <s v="V01-Y98"/>
    <n v="1"/>
    <x v="6"/>
  </r>
  <r>
    <x v="3"/>
    <s v="25-44"/>
    <x v="0"/>
    <s v="F"/>
    <s v="C00-D48"/>
    <n v="3"/>
    <x v="1"/>
  </r>
  <r>
    <x v="3"/>
    <s v="25-44"/>
    <x v="0"/>
    <s v="F"/>
    <s v="E00-E90"/>
    <n v="1"/>
    <x v="2"/>
  </r>
  <r>
    <x v="3"/>
    <s v="25-44"/>
    <x v="0"/>
    <s v="F"/>
    <s v="G00-G99"/>
    <n v="1"/>
    <x v="3"/>
  </r>
  <r>
    <x v="3"/>
    <s v="25-44"/>
    <x v="0"/>
    <s v="F"/>
    <s v="V01-Y98"/>
    <n v="1"/>
    <x v="6"/>
  </r>
  <r>
    <x v="3"/>
    <s v="25-44"/>
    <x v="0"/>
    <s v="M"/>
    <s v="A00-B99"/>
    <n v="1"/>
    <x v="0"/>
  </r>
  <r>
    <x v="3"/>
    <s v="25-44"/>
    <x v="0"/>
    <s v="M"/>
    <s v="C00-D48"/>
    <n v="5"/>
    <x v="1"/>
  </r>
  <r>
    <x v="3"/>
    <s v="25-44"/>
    <x v="0"/>
    <s v="M"/>
    <s v="E00-E90"/>
    <n v="1"/>
    <x v="2"/>
  </r>
  <r>
    <x v="3"/>
    <s v="25-44"/>
    <x v="0"/>
    <s v="M"/>
    <s v="I00-I99"/>
    <n v="4"/>
    <x v="8"/>
  </r>
  <r>
    <x v="3"/>
    <s v="25-44"/>
    <x v="0"/>
    <s v="M"/>
    <s v="K00-K93"/>
    <n v="2"/>
    <x v="9"/>
  </r>
  <r>
    <x v="3"/>
    <s v="25-44"/>
    <x v="0"/>
    <s v="M"/>
    <s v="V01-Y98"/>
    <n v="5"/>
    <x v="6"/>
  </r>
  <r>
    <x v="3"/>
    <s v="45-64"/>
    <x v="0"/>
    <s v="F"/>
    <s v="A00-B99"/>
    <n v="1"/>
    <x v="0"/>
  </r>
  <r>
    <x v="3"/>
    <s v="45-64"/>
    <x v="0"/>
    <s v="F"/>
    <s v="C00-D48"/>
    <n v="17"/>
    <x v="1"/>
  </r>
  <r>
    <x v="3"/>
    <s v="45-64"/>
    <x v="0"/>
    <s v="F"/>
    <s v="D50-D89"/>
    <n v="1"/>
    <x v="5"/>
  </r>
  <r>
    <x v="3"/>
    <s v="45-64"/>
    <x v="0"/>
    <s v="F"/>
    <s v="E00-E90"/>
    <n v="1"/>
    <x v="2"/>
  </r>
  <r>
    <x v="3"/>
    <s v="45-64"/>
    <x v="0"/>
    <s v="F"/>
    <s v="F00-F99"/>
    <n v="1"/>
    <x v="10"/>
  </r>
  <r>
    <x v="3"/>
    <s v="45-64"/>
    <x v="0"/>
    <s v="F"/>
    <s v="G00-G99"/>
    <n v="2"/>
    <x v="3"/>
  </r>
  <r>
    <x v="3"/>
    <s v="45-64"/>
    <x v="0"/>
    <s v="F"/>
    <s v="I00-I99"/>
    <n v="4"/>
    <x v="8"/>
  </r>
  <r>
    <x v="3"/>
    <s v="45-64"/>
    <x v="0"/>
    <s v="F"/>
    <s v="J00-J99"/>
    <n v="2"/>
    <x v="4"/>
  </r>
  <r>
    <x v="3"/>
    <s v="45-64"/>
    <x v="0"/>
    <s v="F"/>
    <s v="R00-R99"/>
    <n v="5"/>
    <x v="5"/>
  </r>
  <r>
    <x v="3"/>
    <s v="45-64"/>
    <x v="0"/>
    <s v="F"/>
    <s v="V01-Y98"/>
    <n v="9"/>
    <x v="6"/>
  </r>
  <r>
    <x v="3"/>
    <s v="45-64"/>
    <x v="0"/>
    <s v="M"/>
    <s v="A00-B99"/>
    <n v="1"/>
    <x v="0"/>
  </r>
  <r>
    <x v="3"/>
    <s v="45-64"/>
    <x v="0"/>
    <s v="M"/>
    <s v="C00-D48"/>
    <n v="28"/>
    <x v="1"/>
  </r>
  <r>
    <x v="3"/>
    <s v="45-64"/>
    <x v="0"/>
    <s v="M"/>
    <s v="D50-D89"/>
    <n v="1"/>
    <x v="5"/>
  </r>
  <r>
    <x v="3"/>
    <s v="45-64"/>
    <x v="0"/>
    <s v="M"/>
    <s v="E00-E90"/>
    <n v="1"/>
    <x v="2"/>
  </r>
  <r>
    <x v="3"/>
    <s v="45-64"/>
    <x v="0"/>
    <s v="M"/>
    <s v="F00-F99"/>
    <n v="1"/>
    <x v="10"/>
  </r>
  <r>
    <x v="3"/>
    <s v="45-64"/>
    <x v="0"/>
    <s v="M"/>
    <s v="G00-G99"/>
    <n v="2"/>
    <x v="3"/>
  </r>
  <r>
    <x v="3"/>
    <s v="45-64"/>
    <x v="0"/>
    <s v="M"/>
    <s v="I00-I99"/>
    <n v="13"/>
    <x v="8"/>
  </r>
  <r>
    <x v="3"/>
    <s v="45-64"/>
    <x v="0"/>
    <s v="M"/>
    <s v="J00-J99"/>
    <n v="1"/>
    <x v="4"/>
  </r>
  <r>
    <x v="3"/>
    <s v="45-64"/>
    <x v="0"/>
    <s v="M"/>
    <s v="K00-K93"/>
    <n v="6"/>
    <x v="9"/>
  </r>
  <r>
    <x v="3"/>
    <s v="45-64"/>
    <x v="0"/>
    <s v="M"/>
    <s v="N00-N99"/>
    <n v="2"/>
    <x v="11"/>
  </r>
  <r>
    <x v="3"/>
    <s v="45-64"/>
    <x v="0"/>
    <s v="M"/>
    <s v="R00-R99"/>
    <n v="6"/>
    <x v="5"/>
  </r>
  <r>
    <x v="3"/>
    <s v="45-64"/>
    <x v="0"/>
    <s v="M"/>
    <s v="V01-Y98"/>
    <n v="8"/>
    <x v="6"/>
  </r>
  <r>
    <x v="3"/>
    <s v="65-74"/>
    <x v="1"/>
    <s v="F"/>
    <s v="A00-B99"/>
    <n v="3"/>
    <x v="0"/>
  </r>
  <r>
    <x v="3"/>
    <s v="65-74"/>
    <x v="1"/>
    <s v="F"/>
    <s v="C00-D48"/>
    <n v="23"/>
    <x v="1"/>
  </r>
  <r>
    <x v="3"/>
    <s v="65-74"/>
    <x v="1"/>
    <s v="F"/>
    <s v="E00-E90"/>
    <n v="4"/>
    <x v="2"/>
  </r>
  <r>
    <x v="3"/>
    <s v="65-74"/>
    <x v="1"/>
    <s v="F"/>
    <s v="G00-G99"/>
    <n v="2"/>
    <x v="3"/>
  </r>
  <r>
    <x v="3"/>
    <s v="65-74"/>
    <x v="1"/>
    <s v="F"/>
    <s v="I00-I99"/>
    <n v="13"/>
    <x v="8"/>
  </r>
  <r>
    <x v="3"/>
    <s v="65-74"/>
    <x v="1"/>
    <s v="F"/>
    <s v="J00-J99"/>
    <n v="11"/>
    <x v="4"/>
  </r>
  <r>
    <x v="3"/>
    <s v="65-74"/>
    <x v="1"/>
    <s v="F"/>
    <s v="K00-K93"/>
    <n v="6"/>
    <x v="9"/>
  </r>
  <r>
    <x v="3"/>
    <s v="65-74"/>
    <x v="1"/>
    <s v="F"/>
    <s v="N00-N99"/>
    <n v="1"/>
    <x v="11"/>
  </r>
  <r>
    <x v="3"/>
    <s v="65-74"/>
    <x v="1"/>
    <s v="F"/>
    <s v="R00-R99"/>
    <n v="4"/>
    <x v="5"/>
  </r>
  <r>
    <x v="3"/>
    <s v="65-74"/>
    <x v="1"/>
    <s v="F"/>
    <s v="V01-Y98"/>
    <n v="4"/>
    <x v="6"/>
  </r>
  <r>
    <x v="3"/>
    <s v="65-74"/>
    <x v="1"/>
    <s v="M"/>
    <s v="A00-B99"/>
    <n v="3"/>
    <x v="0"/>
  </r>
  <r>
    <x v="3"/>
    <s v="65-74"/>
    <x v="1"/>
    <s v="M"/>
    <s v="C00-D48"/>
    <n v="22"/>
    <x v="1"/>
  </r>
  <r>
    <x v="3"/>
    <s v="65-74"/>
    <x v="1"/>
    <s v="M"/>
    <s v="D50-D89"/>
    <n v="1"/>
    <x v="5"/>
  </r>
  <r>
    <x v="3"/>
    <s v="65-74"/>
    <x v="1"/>
    <s v="M"/>
    <s v="E00-E90"/>
    <n v="1"/>
    <x v="2"/>
  </r>
  <r>
    <x v="3"/>
    <s v="65-74"/>
    <x v="1"/>
    <s v="M"/>
    <s v="I00-I99"/>
    <n v="17"/>
    <x v="8"/>
  </r>
  <r>
    <x v="3"/>
    <s v="65-74"/>
    <x v="1"/>
    <s v="M"/>
    <s v="J00-J99"/>
    <n v="9"/>
    <x v="4"/>
  </r>
  <r>
    <x v="3"/>
    <s v="65-74"/>
    <x v="1"/>
    <s v="M"/>
    <s v="K00-K93"/>
    <n v="3"/>
    <x v="9"/>
  </r>
  <r>
    <x v="3"/>
    <s v="65-74"/>
    <x v="1"/>
    <s v="M"/>
    <s v="M00-M99"/>
    <n v="1"/>
    <x v="5"/>
  </r>
  <r>
    <x v="3"/>
    <s v="65-74"/>
    <x v="1"/>
    <s v="M"/>
    <s v="R00-R99"/>
    <n v="7"/>
    <x v="5"/>
  </r>
  <r>
    <x v="3"/>
    <s v="65-74"/>
    <x v="1"/>
    <s v="M"/>
    <s v="V01-Y98"/>
    <n v="3"/>
    <x v="6"/>
  </r>
  <r>
    <x v="3"/>
    <s v="75-84"/>
    <x v="1"/>
    <s v="F"/>
    <s v="A00-B99"/>
    <n v="2"/>
    <x v="0"/>
  </r>
  <r>
    <x v="3"/>
    <s v="75-84"/>
    <x v="1"/>
    <s v="F"/>
    <s v="C00-D48"/>
    <n v="23"/>
    <x v="1"/>
  </r>
  <r>
    <x v="3"/>
    <s v="75-84"/>
    <x v="1"/>
    <s v="F"/>
    <s v="E00-E90"/>
    <n v="3"/>
    <x v="2"/>
  </r>
  <r>
    <x v="3"/>
    <s v="75-84"/>
    <x v="1"/>
    <s v="F"/>
    <s v="F00-F99"/>
    <n v="3"/>
    <x v="10"/>
  </r>
  <r>
    <x v="3"/>
    <s v="75-84"/>
    <x v="1"/>
    <s v="F"/>
    <s v="G00-G99"/>
    <n v="3"/>
    <x v="3"/>
  </r>
  <r>
    <x v="3"/>
    <s v="75-84"/>
    <x v="1"/>
    <s v="F"/>
    <s v="I00-I99"/>
    <n v="31"/>
    <x v="8"/>
  </r>
  <r>
    <x v="3"/>
    <s v="75-84"/>
    <x v="1"/>
    <s v="F"/>
    <s v="J00-J99"/>
    <n v="15"/>
    <x v="4"/>
  </r>
  <r>
    <x v="3"/>
    <s v="75-84"/>
    <x v="1"/>
    <s v="F"/>
    <s v="K00-K93"/>
    <n v="11"/>
    <x v="9"/>
  </r>
  <r>
    <x v="3"/>
    <s v="75-84"/>
    <x v="1"/>
    <s v="F"/>
    <s v="N00-N99"/>
    <n v="3"/>
    <x v="11"/>
  </r>
  <r>
    <x v="3"/>
    <s v="75-84"/>
    <x v="1"/>
    <s v="F"/>
    <s v="R00-R99"/>
    <n v="8"/>
    <x v="5"/>
  </r>
  <r>
    <x v="3"/>
    <s v="75-84"/>
    <x v="1"/>
    <s v="F"/>
    <s v="V01-Y98"/>
    <n v="4"/>
    <x v="6"/>
  </r>
  <r>
    <x v="3"/>
    <s v="75-84"/>
    <x v="1"/>
    <s v="M"/>
    <s v="A00-B99"/>
    <n v="4"/>
    <x v="0"/>
  </r>
  <r>
    <x v="3"/>
    <s v="75-84"/>
    <x v="1"/>
    <s v="M"/>
    <s v="C00-D48"/>
    <n v="28"/>
    <x v="1"/>
  </r>
  <r>
    <x v="3"/>
    <s v="75-84"/>
    <x v="1"/>
    <s v="M"/>
    <s v="E00-E90"/>
    <n v="1"/>
    <x v="2"/>
  </r>
  <r>
    <x v="3"/>
    <s v="75-84"/>
    <x v="1"/>
    <s v="M"/>
    <s v="F00-F99"/>
    <n v="2"/>
    <x v="10"/>
  </r>
  <r>
    <x v="3"/>
    <s v="75-84"/>
    <x v="1"/>
    <s v="M"/>
    <s v="G00-G99"/>
    <n v="4"/>
    <x v="3"/>
  </r>
  <r>
    <x v="3"/>
    <s v="75-84"/>
    <x v="1"/>
    <s v="M"/>
    <s v="I00-I99"/>
    <n v="40"/>
    <x v="8"/>
  </r>
  <r>
    <x v="3"/>
    <s v="75-84"/>
    <x v="1"/>
    <s v="M"/>
    <s v="J00-J99"/>
    <n v="20"/>
    <x v="4"/>
  </r>
  <r>
    <x v="3"/>
    <s v="75-84"/>
    <x v="1"/>
    <s v="M"/>
    <s v="K00-K93"/>
    <n v="6"/>
    <x v="9"/>
  </r>
  <r>
    <x v="3"/>
    <s v="75-84"/>
    <x v="1"/>
    <s v="M"/>
    <s v="M00-M99"/>
    <n v="1"/>
    <x v="5"/>
  </r>
  <r>
    <x v="3"/>
    <s v="75-84"/>
    <x v="1"/>
    <s v="M"/>
    <s v="N00-N99"/>
    <n v="2"/>
    <x v="11"/>
  </r>
  <r>
    <x v="3"/>
    <s v="75-84"/>
    <x v="1"/>
    <s v="M"/>
    <s v="R00-R99"/>
    <n v="9"/>
    <x v="5"/>
  </r>
  <r>
    <x v="3"/>
    <s v="75-84"/>
    <x v="1"/>
    <s v="M"/>
    <s v="V01-Y98"/>
    <n v="5"/>
    <x v="6"/>
  </r>
  <r>
    <x v="3"/>
    <s v="85+"/>
    <x v="1"/>
    <s v="F"/>
    <s v="A00-B99"/>
    <n v="11"/>
    <x v="0"/>
  </r>
  <r>
    <x v="3"/>
    <s v="85+"/>
    <x v="1"/>
    <s v="F"/>
    <s v="C00-D48"/>
    <n v="33"/>
    <x v="1"/>
  </r>
  <r>
    <x v="3"/>
    <s v="85+"/>
    <x v="1"/>
    <s v="F"/>
    <s v="E00-E90"/>
    <n v="13"/>
    <x v="2"/>
  </r>
  <r>
    <x v="3"/>
    <s v="85+"/>
    <x v="1"/>
    <s v="F"/>
    <s v="F00-F99"/>
    <n v="23"/>
    <x v="10"/>
  </r>
  <r>
    <x v="3"/>
    <s v="85+"/>
    <x v="1"/>
    <s v="F"/>
    <s v="G00-G99"/>
    <n v="14"/>
    <x v="3"/>
  </r>
  <r>
    <x v="3"/>
    <s v="85+"/>
    <x v="1"/>
    <s v="F"/>
    <s v="I00-I99"/>
    <n v="66"/>
    <x v="8"/>
  </r>
  <r>
    <x v="3"/>
    <s v="85+"/>
    <x v="1"/>
    <s v="F"/>
    <s v="J00-J99"/>
    <n v="23"/>
    <x v="4"/>
  </r>
  <r>
    <x v="3"/>
    <s v="85+"/>
    <x v="1"/>
    <s v="F"/>
    <s v="K00-K93"/>
    <n v="12"/>
    <x v="9"/>
  </r>
  <r>
    <x v="3"/>
    <s v="85+"/>
    <x v="1"/>
    <s v="F"/>
    <s v="M00-M99"/>
    <n v="2"/>
    <x v="5"/>
  </r>
  <r>
    <x v="3"/>
    <s v="85+"/>
    <x v="1"/>
    <s v="F"/>
    <s v="N00-N99"/>
    <n v="16"/>
    <x v="11"/>
  </r>
  <r>
    <x v="3"/>
    <s v="85+"/>
    <x v="1"/>
    <s v="F"/>
    <s v="R00-R99"/>
    <n v="21"/>
    <x v="5"/>
  </r>
  <r>
    <x v="3"/>
    <s v="85+"/>
    <x v="1"/>
    <s v="F"/>
    <s v="V01-Y98"/>
    <n v="14"/>
    <x v="6"/>
  </r>
  <r>
    <x v="3"/>
    <s v="85+"/>
    <x v="1"/>
    <s v="M"/>
    <s v="A00-B99"/>
    <n v="1"/>
    <x v="0"/>
  </r>
  <r>
    <x v="3"/>
    <s v="85+"/>
    <x v="1"/>
    <s v="M"/>
    <s v="C00-D48"/>
    <n v="23"/>
    <x v="1"/>
  </r>
  <r>
    <x v="3"/>
    <s v="85+"/>
    <x v="1"/>
    <s v="M"/>
    <s v="E00-E90"/>
    <n v="4"/>
    <x v="2"/>
  </r>
  <r>
    <x v="3"/>
    <s v="85+"/>
    <x v="1"/>
    <s v="M"/>
    <s v="F00-F99"/>
    <n v="5"/>
    <x v="10"/>
  </r>
  <r>
    <x v="3"/>
    <s v="85+"/>
    <x v="1"/>
    <s v="M"/>
    <s v="G00-G99"/>
    <n v="8"/>
    <x v="3"/>
  </r>
  <r>
    <x v="3"/>
    <s v="85+"/>
    <x v="1"/>
    <s v="M"/>
    <s v="I00-I99"/>
    <n v="30"/>
    <x v="8"/>
  </r>
  <r>
    <x v="3"/>
    <s v="85+"/>
    <x v="1"/>
    <s v="M"/>
    <s v="J00-J99"/>
    <n v="10"/>
    <x v="4"/>
  </r>
  <r>
    <x v="3"/>
    <s v="85+"/>
    <x v="1"/>
    <s v="M"/>
    <s v="K00-K93"/>
    <n v="9"/>
    <x v="9"/>
  </r>
  <r>
    <x v="3"/>
    <s v="85+"/>
    <x v="1"/>
    <s v="M"/>
    <s v="N00-N99"/>
    <n v="3"/>
    <x v="11"/>
  </r>
  <r>
    <x v="3"/>
    <s v="85+"/>
    <x v="1"/>
    <s v="M"/>
    <s v="R00-R99"/>
    <n v="4"/>
    <x v="5"/>
  </r>
  <r>
    <x v="3"/>
    <s v="85+"/>
    <x v="1"/>
    <s v="M"/>
    <s v="V01-Y98"/>
    <n v="4"/>
    <x v="6"/>
  </r>
  <r>
    <x v="4"/>
    <s v="0-24"/>
    <x v="0"/>
    <s v="M"/>
    <s v="E00-E90"/>
    <n v="1"/>
    <x v="2"/>
  </r>
  <r>
    <x v="4"/>
    <s v="0-24"/>
    <x v="0"/>
    <s v="M"/>
    <s v="I00-I99"/>
    <n v="1"/>
    <x v="8"/>
  </r>
  <r>
    <x v="4"/>
    <s v="0-24"/>
    <x v="0"/>
    <s v="M"/>
    <s v="P00-P96"/>
    <n v="1"/>
    <x v="5"/>
  </r>
  <r>
    <x v="4"/>
    <s v="0-24"/>
    <x v="0"/>
    <s v="M"/>
    <s v="Q00-Q99"/>
    <n v="2"/>
    <x v="5"/>
  </r>
  <r>
    <x v="4"/>
    <s v="0-24"/>
    <x v="0"/>
    <s v="M"/>
    <s v="R00-R99"/>
    <n v="2"/>
    <x v="5"/>
  </r>
  <r>
    <x v="4"/>
    <s v="0-24"/>
    <x v="0"/>
    <s v="M"/>
    <s v="V01-Y98"/>
    <n v="4"/>
    <x v="6"/>
  </r>
  <r>
    <x v="4"/>
    <s v="25-44"/>
    <x v="0"/>
    <s v="F"/>
    <s v="A00-B99"/>
    <n v="5"/>
    <x v="0"/>
  </r>
  <r>
    <x v="4"/>
    <s v="25-44"/>
    <x v="0"/>
    <s v="F"/>
    <s v="C00-D48"/>
    <n v="2"/>
    <x v="1"/>
  </r>
  <r>
    <x v="4"/>
    <s v="25-44"/>
    <x v="0"/>
    <s v="F"/>
    <s v="I00-I99"/>
    <n v="1"/>
    <x v="8"/>
  </r>
  <r>
    <x v="4"/>
    <s v="25-44"/>
    <x v="0"/>
    <s v="F"/>
    <s v="R00-R99"/>
    <n v="1"/>
    <x v="5"/>
  </r>
  <r>
    <x v="4"/>
    <s v="25-44"/>
    <x v="0"/>
    <s v="F"/>
    <s v="V01-Y98"/>
    <n v="2"/>
    <x v="6"/>
  </r>
  <r>
    <x v="4"/>
    <s v="25-44"/>
    <x v="0"/>
    <s v="M"/>
    <s v="C00-D48"/>
    <n v="4"/>
    <x v="1"/>
  </r>
  <r>
    <x v="4"/>
    <s v="25-44"/>
    <x v="0"/>
    <s v="M"/>
    <s v="E00-E90"/>
    <n v="1"/>
    <x v="2"/>
  </r>
  <r>
    <x v="4"/>
    <s v="25-44"/>
    <x v="0"/>
    <s v="M"/>
    <s v="G00-G99"/>
    <n v="2"/>
    <x v="3"/>
  </r>
  <r>
    <x v="4"/>
    <s v="25-44"/>
    <x v="0"/>
    <s v="M"/>
    <s v="I00-I99"/>
    <n v="2"/>
    <x v="8"/>
  </r>
  <r>
    <x v="4"/>
    <s v="25-44"/>
    <x v="0"/>
    <s v="M"/>
    <s v="V01-Y98"/>
    <n v="8"/>
    <x v="6"/>
  </r>
  <r>
    <x v="4"/>
    <s v="45-64"/>
    <x v="0"/>
    <s v="F"/>
    <s v="A00-B99"/>
    <n v="1"/>
    <x v="0"/>
  </r>
  <r>
    <x v="4"/>
    <s v="45-64"/>
    <x v="0"/>
    <s v="F"/>
    <s v="C00-D48"/>
    <n v="28"/>
    <x v="1"/>
  </r>
  <r>
    <x v="4"/>
    <s v="45-64"/>
    <x v="0"/>
    <s v="F"/>
    <s v="E00-E90"/>
    <n v="1"/>
    <x v="2"/>
  </r>
  <r>
    <x v="4"/>
    <s v="45-64"/>
    <x v="0"/>
    <s v="F"/>
    <s v="G00-G99"/>
    <n v="1"/>
    <x v="3"/>
  </r>
  <r>
    <x v="4"/>
    <s v="45-64"/>
    <x v="0"/>
    <s v="F"/>
    <s v="I00-I99"/>
    <n v="2"/>
    <x v="8"/>
  </r>
  <r>
    <x v="4"/>
    <s v="45-64"/>
    <x v="0"/>
    <s v="F"/>
    <s v="J00-J99"/>
    <n v="6"/>
    <x v="4"/>
  </r>
  <r>
    <x v="4"/>
    <s v="45-64"/>
    <x v="0"/>
    <s v="F"/>
    <s v="K00-K93"/>
    <n v="3"/>
    <x v="9"/>
  </r>
  <r>
    <x v="4"/>
    <s v="45-64"/>
    <x v="0"/>
    <s v="F"/>
    <s v="R00-R99"/>
    <n v="6"/>
    <x v="5"/>
  </r>
  <r>
    <x v="4"/>
    <s v="45-64"/>
    <x v="0"/>
    <s v="F"/>
    <s v="V01-Y98"/>
    <n v="2"/>
    <x v="6"/>
  </r>
  <r>
    <x v="4"/>
    <s v="45-64"/>
    <x v="0"/>
    <s v="M"/>
    <s v="A00-B99"/>
    <n v="3"/>
    <x v="0"/>
  </r>
  <r>
    <x v="4"/>
    <s v="45-64"/>
    <x v="0"/>
    <s v="M"/>
    <s v="C00-D48"/>
    <n v="30"/>
    <x v="1"/>
  </r>
  <r>
    <x v="4"/>
    <s v="45-64"/>
    <x v="0"/>
    <s v="M"/>
    <s v="D50-D89"/>
    <n v="1"/>
    <x v="5"/>
  </r>
  <r>
    <x v="4"/>
    <s v="45-64"/>
    <x v="0"/>
    <s v="M"/>
    <s v="F00-F99"/>
    <n v="1"/>
    <x v="10"/>
  </r>
  <r>
    <x v="4"/>
    <s v="45-64"/>
    <x v="0"/>
    <s v="M"/>
    <s v="G00-G99"/>
    <n v="4"/>
    <x v="3"/>
  </r>
  <r>
    <x v="4"/>
    <s v="45-64"/>
    <x v="0"/>
    <s v="M"/>
    <s v="I00-I99"/>
    <n v="16"/>
    <x v="8"/>
  </r>
  <r>
    <x v="4"/>
    <s v="45-64"/>
    <x v="0"/>
    <s v="M"/>
    <s v="J00-J99"/>
    <n v="3"/>
    <x v="4"/>
  </r>
  <r>
    <x v="4"/>
    <s v="45-64"/>
    <x v="0"/>
    <s v="M"/>
    <s v="K00-K93"/>
    <n v="6"/>
    <x v="9"/>
  </r>
  <r>
    <x v="4"/>
    <s v="45-64"/>
    <x v="0"/>
    <s v="M"/>
    <s v="N00-N99"/>
    <n v="1"/>
    <x v="11"/>
  </r>
  <r>
    <x v="4"/>
    <s v="45-64"/>
    <x v="0"/>
    <s v="M"/>
    <s v="R00-R99"/>
    <n v="10"/>
    <x v="5"/>
  </r>
  <r>
    <x v="4"/>
    <s v="45-64"/>
    <x v="0"/>
    <s v="M"/>
    <s v="V01-Y98"/>
    <n v="6"/>
    <x v="6"/>
  </r>
  <r>
    <x v="4"/>
    <s v="65-74"/>
    <x v="1"/>
    <s v="F"/>
    <s v="A00-B99"/>
    <n v="2"/>
    <x v="0"/>
  </r>
  <r>
    <x v="4"/>
    <s v="65-74"/>
    <x v="1"/>
    <s v="F"/>
    <s v="C00-D48"/>
    <n v="20"/>
    <x v="1"/>
  </r>
  <r>
    <x v="4"/>
    <s v="65-74"/>
    <x v="1"/>
    <s v="F"/>
    <s v="E00-E90"/>
    <n v="1"/>
    <x v="2"/>
  </r>
  <r>
    <x v="4"/>
    <s v="65-74"/>
    <x v="1"/>
    <s v="F"/>
    <s v="F00-F99"/>
    <n v="3"/>
    <x v="10"/>
  </r>
  <r>
    <x v="4"/>
    <s v="65-74"/>
    <x v="1"/>
    <s v="F"/>
    <s v="G00-G99"/>
    <n v="2"/>
    <x v="3"/>
  </r>
  <r>
    <x v="4"/>
    <s v="65-74"/>
    <x v="1"/>
    <s v="F"/>
    <s v="I00-I99"/>
    <n v="10"/>
    <x v="8"/>
  </r>
  <r>
    <x v="4"/>
    <s v="65-74"/>
    <x v="1"/>
    <s v="F"/>
    <s v="J00-J99"/>
    <n v="2"/>
    <x v="4"/>
  </r>
  <r>
    <x v="4"/>
    <s v="65-74"/>
    <x v="1"/>
    <s v="F"/>
    <s v="K00-K93"/>
    <n v="2"/>
    <x v="9"/>
  </r>
  <r>
    <x v="4"/>
    <s v="65-74"/>
    <x v="1"/>
    <s v="F"/>
    <s v="R00-R99"/>
    <n v="2"/>
    <x v="5"/>
  </r>
  <r>
    <x v="4"/>
    <s v="65-74"/>
    <x v="1"/>
    <s v="F"/>
    <s v="V01-Y98"/>
    <n v="2"/>
    <x v="6"/>
  </r>
  <r>
    <x v="4"/>
    <s v="65-74"/>
    <x v="1"/>
    <s v="M"/>
    <s v="A00-B99"/>
    <n v="1"/>
    <x v="0"/>
  </r>
  <r>
    <x v="4"/>
    <s v="65-74"/>
    <x v="1"/>
    <s v="M"/>
    <s v="C00-D48"/>
    <n v="31"/>
    <x v="1"/>
  </r>
  <r>
    <x v="4"/>
    <s v="65-74"/>
    <x v="1"/>
    <s v="M"/>
    <s v="D50-D89"/>
    <n v="1"/>
    <x v="5"/>
  </r>
  <r>
    <x v="4"/>
    <s v="65-74"/>
    <x v="1"/>
    <s v="M"/>
    <s v="E00-E90"/>
    <n v="1"/>
    <x v="2"/>
  </r>
  <r>
    <x v="4"/>
    <s v="65-74"/>
    <x v="1"/>
    <s v="M"/>
    <s v="F00-F99"/>
    <n v="2"/>
    <x v="10"/>
  </r>
  <r>
    <x v="4"/>
    <s v="65-74"/>
    <x v="1"/>
    <s v="M"/>
    <s v="G00-G99"/>
    <n v="3"/>
    <x v="3"/>
  </r>
  <r>
    <x v="4"/>
    <s v="65-74"/>
    <x v="1"/>
    <s v="M"/>
    <s v="I00-I99"/>
    <n v="13"/>
    <x v="8"/>
  </r>
  <r>
    <x v="4"/>
    <s v="65-74"/>
    <x v="1"/>
    <s v="M"/>
    <s v="J00-J99"/>
    <n v="9"/>
    <x v="4"/>
  </r>
  <r>
    <x v="4"/>
    <s v="65-74"/>
    <x v="1"/>
    <s v="M"/>
    <s v="K00-K93"/>
    <n v="4"/>
    <x v="9"/>
  </r>
  <r>
    <x v="4"/>
    <s v="65-74"/>
    <x v="1"/>
    <s v="M"/>
    <s v="N00-N99"/>
    <n v="2"/>
    <x v="11"/>
  </r>
  <r>
    <x v="4"/>
    <s v="65-74"/>
    <x v="1"/>
    <s v="M"/>
    <s v="R00-R99"/>
    <n v="8"/>
    <x v="5"/>
  </r>
  <r>
    <x v="4"/>
    <s v="65-74"/>
    <x v="1"/>
    <s v="M"/>
    <s v="V01-Y98"/>
    <n v="7"/>
    <x v="6"/>
  </r>
  <r>
    <x v="4"/>
    <s v="75-84"/>
    <x v="1"/>
    <s v="F"/>
    <s v="A00-B99"/>
    <n v="6"/>
    <x v="0"/>
  </r>
  <r>
    <x v="4"/>
    <s v="75-84"/>
    <x v="1"/>
    <s v="F"/>
    <s v="C00-D48"/>
    <n v="26"/>
    <x v="1"/>
  </r>
  <r>
    <x v="4"/>
    <s v="75-84"/>
    <x v="1"/>
    <s v="F"/>
    <s v="D50-D89"/>
    <n v="1"/>
    <x v="5"/>
  </r>
  <r>
    <x v="4"/>
    <s v="75-84"/>
    <x v="1"/>
    <s v="F"/>
    <s v="E00-E90"/>
    <n v="3"/>
    <x v="2"/>
  </r>
  <r>
    <x v="4"/>
    <s v="75-84"/>
    <x v="1"/>
    <s v="F"/>
    <s v="F00-F99"/>
    <n v="8"/>
    <x v="10"/>
  </r>
  <r>
    <x v="4"/>
    <s v="75-84"/>
    <x v="1"/>
    <s v="F"/>
    <s v="G00-G99"/>
    <n v="10"/>
    <x v="3"/>
  </r>
  <r>
    <x v="4"/>
    <s v="75-84"/>
    <x v="1"/>
    <s v="F"/>
    <s v="I00-I99"/>
    <n v="39"/>
    <x v="8"/>
  </r>
  <r>
    <x v="4"/>
    <s v="75-84"/>
    <x v="1"/>
    <s v="F"/>
    <s v="J00-J99"/>
    <n v="14"/>
    <x v="4"/>
  </r>
  <r>
    <x v="4"/>
    <s v="75-84"/>
    <x v="1"/>
    <s v="F"/>
    <s v="K00-K93"/>
    <n v="7"/>
    <x v="9"/>
  </r>
  <r>
    <x v="4"/>
    <s v="75-84"/>
    <x v="1"/>
    <s v="F"/>
    <s v="M00-M99"/>
    <n v="1"/>
    <x v="5"/>
  </r>
  <r>
    <x v="4"/>
    <s v="75-84"/>
    <x v="1"/>
    <s v="F"/>
    <s v="N00-N99"/>
    <n v="6"/>
    <x v="11"/>
  </r>
  <r>
    <x v="4"/>
    <s v="75-84"/>
    <x v="1"/>
    <s v="F"/>
    <s v="R00-R99"/>
    <n v="10"/>
    <x v="5"/>
  </r>
  <r>
    <x v="4"/>
    <s v="75-84"/>
    <x v="1"/>
    <s v="F"/>
    <s v="V01-Y98"/>
    <n v="6"/>
    <x v="6"/>
  </r>
  <r>
    <x v="4"/>
    <s v="75-84"/>
    <x v="1"/>
    <s v="M"/>
    <s v="A00-B99"/>
    <n v="5"/>
    <x v="0"/>
  </r>
  <r>
    <x v="4"/>
    <s v="75-84"/>
    <x v="1"/>
    <s v="M"/>
    <s v="C00-D48"/>
    <n v="34"/>
    <x v="1"/>
  </r>
  <r>
    <x v="4"/>
    <s v="75-84"/>
    <x v="1"/>
    <s v="M"/>
    <s v="E00-E90"/>
    <n v="4"/>
    <x v="2"/>
  </r>
  <r>
    <x v="4"/>
    <s v="75-84"/>
    <x v="1"/>
    <s v="M"/>
    <s v="F00-F99"/>
    <n v="5"/>
    <x v="10"/>
  </r>
  <r>
    <x v="4"/>
    <s v="75-84"/>
    <x v="1"/>
    <s v="M"/>
    <s v="G00-G99"/>
    <n v="7"/>
    <x v="3"/>
  </r>
  <r>
    <x v="4"/>
    <s v="75-84"/>
    <x v="1"/>
    <s v="M"/>
    <s v="I00-I99"/>
    <n v="27"/>
    <x v="8"/>
  </r>
  <r>
    <x v="4"/>
    <s v="75-84"/>
    <x v="1"/>
    <s v="M"/>
    <s v="J00-J99"/>
    <n v="22"/>
    <x v="4"/>
  </r>
  <r>
    <x v="4"/>
    <s v="75-84"/>
    <x v="1"/>
    <s v="M"/>
    <s v="K00-K93"/>
    <n v="2"/>
    <x v="9"/>
  </r>
  <r>
    <x v="4"/>
    <s v="75-84"/>
    <x v="1"/>
    <s v="M"/>
    <s v="N00-N99"/>
    <n v="1"/>
    <x v="11"/>
  </r>
  <r>
    <x v="4"/>
    <s v="75-84"/>
    <x v="1"/>
    <s v="M"/>
    <s v="R00-R99"/>
    <n v="13"/>
    <x v="5"/>
  </r>
  <r>
    <x v="4"/>
    <s v="85+"/>
    <x v="1"/>
    <s v="F"/>
    <s v="A00-B99"/>
    <n v="7"/>
    <x v="0"/>
  </r>
  <r>
    <x v="4"/>
    <s v="85+"/>
    <x v="1"/>
    <s v="F"/>
    <s v="C00-D48"/>
    <n v="33"/>
    <x v="1"/>
  </r>
  <r>
    <x v="4"/>
    <s v="85+"/>
    <x v="1"/>
    <s v="F"/>
    <s v="D50-D89"/>
    <n v="2"/>
    <x v="5"/>
  </r>
  <r>
    <x v="4"/>
    <s v="85+"/>
    <x v="1"/>
    <s v="F"/>
    <s v="E00-E90"/>
    <n v="8"/>
    <x v="2"/>
  </r>
  <r>
    <x v="4"/>
    <s v="85+"/>
    <x v="1"/>
    <s v="F"/>
    <s v="F00-F99"/>
    <n v="21"/>
    <x v="10"/>
  </r>
  <r>
    <x v="4"/>
    <s v="85+"/>
    <x v="1"/>
    <s v="F"/>
    <s v="G00-G99"/>
    <n v="12"/>
    <x v="3"/>
  </r>
  <r>
    <x v="4"/>
    <s v="85+"/>
    <x v="1"/>
    <s v="F"/>
    <s v="I00-I99"/>
    <n v="86"/>
    <x v="8"/>
  </r>
  <r>
    <x v="4"/>
    <s v="85+"/>
    <x v="1"/>
    <s v="F"/>
    <s v="J00-J99"/>
    <n v="32"/>
    <x v="4"/>
  </r>
  <r>
    <x v="4"/>
    <s v="85+"/>
    <x v="1"/>
    <s v="F"/>
    <s v="K00-K93"/>
    <n v="7"/>
    <x v="9"/>
  </r>
  <r>
    <x v="4"/>
    <s v="85+"/>
    <x v="1"/>
    <s v="F"/>
    <s v="L00-L99"/>
    <n v="1"/>
    <x v="5"/>
  </r>
  <r>
    <x v="4"/>
    <s v="85+"/>
    <x v="1"/>
    <s v="F"/>
    <s v="N00-N99"/>
    <n v="5"/>
    <x v="11"/>
  </r>
  <r>
    <x v="4"/>
    <s v="85+"/>
    <x v="1"/>
    <s v="F"/>
    <s v="R00-R99"/>
    <n v="26"/>
    <x v="5"/>
  </r>
  <r>
    <x v="4"/>
    <s v="85+"/>
    <x v="1"/>
    <s v="F"/>
    <s v="V01-Y98"/>
    <n v="12"/>
    <x v="6"/>
  </r>
  <r>
    <x v="4"/>
    <s v="85+"/>
    <x v="1"/>
    <s v="M"/>
    <s v="A00-B99"/>
    <n v="4"/>
    <x v="0"/>
  </r>
  <r>
    <x v="4"/>
    <s v="85+"/>
    <x v="1"/>
    <s v="M"/>
    <s v="C00-D48"/>
    <n v="23"/>
    <x v="1"/>
  </r>
  <r>
    <x v="4"/>
    <s v="85+"/>
    <x v="1"/>
    <s v="M"/>
    <s v="E00-E90"/>
    <n v="1"/>
    <x v="2"/>
  </r>
  <r>
    <x v="4"/>
    <s v="85+"/>
    <x v="1"/>
    <s v="M"/>
    <s v="F00-F99"/>
    <n v="4"/>
    <x v="10"/>
  </r>
  <r>
    <x v="4"/>
    <s v="85+"/>
    <x v="1"/>
    <s v="M"/>
    <s v="G00-G99"/>
    <n v="12"/>
    <x v="3"/>
  </r>
  <r>
    <x v="4"/>
    <s v="85+"/>
    <x v="1"/>
    <s v="M"/>
    <s v="I00-I99"/>
    <n v="33"/>
    <x v="8"/>
  </r>
  <r>
    <x v="4"/>
    <s v="85+"/>
    <x v="1"/>
    <s v="M"/>
    <s v="J00-J99"/>
    <n v="13"/>
    <x v="4"/>
  </r>
  <r>
    <x v="4"/>
    <s v="85+"/>
    <x v="1"/>
    <s v="M"/>
    <s v="K00-K93"/>
    <n v="5"/>
    <x v="9"/>
  </r>
  <r>
    <x v="4"/>
    <s v="85+"/>
    <x v="1"/>
    <s v="M"/>
    <s v="N00-N99"/>
    <n v="4"/>
    <x v="11"/>
  </r>
  <r>
    <x v="4"/>
    <s v="85+"/>
    <x v="1"/>
    <s v="M"/>
    <s v="R00-R99"/>
    <n v="6"/>
    <x v="5"/>
  </r>
  <r>
    <x v="4"/>
    <s v="85+"/>
    <x v="1"/>
    <s v="M"/>
    <s v="V01-Y98"/>
    <n v="5"/>
    <x v="6"/>
  </r>
  <r>
    <x v="5"/>
    <s v="0-24"/>
    <x v="0"/>
    <s v="F"/>
    <s v="G00-G99"/>
    <n v="2"/>
    <x v="3"/>
  </r>
  <r>
    <x v="5"/>
    <s v="0-24"/>
    <x v="0"/>
    <s v="F"/>
    <s v="I00-I99"/>
    <n v="2"/>
    <x v="8"/>
  </r>
  <r>
    <x v="5"/>
    <s v="0-24"/>
    <x v="0"/>
    <s v="F"/>
    <s v="P00-P96"/>
    <n v="2"/>
    <x v="5"/>
  </r>
  <r>
    <x v="5"/>
    <s v="0-24"/>
    <x v="0"/>
    <s v="F"/>
    <s v="R00-R99"/>
    <n v="1"/>
    <x v="5"/>
  </r>
  <r>
    <x v="5"/>
    <s v="0-24"/>
    <x v="0"/>
    <s v="F"/>
    <s v="V01-Y98"/>
    <n v="1"/>
    <x v="6"/>
  </r>
  <r>
    <x v="5"/>
    <s v="0-24"/>
    <x v="0"/>
    <s v="M"/>
    <s v="G00-G99"/>
    <n v="1"/>
    <x v="3"/>
  </r>
  <r>
    <x v="5"/>
    <s v="0-24"/>
    <x v="0"/>
    <s v="M"/>
    <s v="R00-R99"/>
    <n v="1"/>
    <x v="5"/>
  </r>
  <r>
    <x v="5"/>
    <s v="0-24"/>
    <x v="0"/>
    <s v="M"/>
    <s v="V01-Y98"/>
    <n v="4"/>
    <x v="6"/>
  </r>
  <r>
    <x v="5"/>
    <s v="25-44"/>
    <x v="0"/>
    <s v="F"/>
    <s v="C00-D48"/>
    <n v="3"/>
    <x v="1"/>
  </r>
  <r>
    <x v="5"/>
    <s v="25-44"/>
    <x v="0"/>
    <s v="F"/>
    <s v="I00-I99"/>
    <n v="1"/>
    <x v="8"/>
  </r>
  <r>
    <x v="5"/>
    <s v="25-44"/>
    <x v="0"/>
    <s v="F"/>
    <s v="K00-K93"/>
    <n v="2"/>
    <x v="9"/>
  </r>
  <r>
    <x v="5"/>
    <s v="25-44"/>
    <x v="0"/>
    <s v="F"/>
    <s v="V01-Y98"/>
    <n v="2"/>
    <x v="6"/>
  </r>
  <r>
    <x v="5"/>
    <s v="25-44"/>
    <x v="0"/>
    <s v="M"/>
    <s v="C00-D48"/>
    <n v="2"/>
    <x v="1"/>
  </r>
  <r>
    <x v="5"/>
    <s v="25-44"/>
    <x v="0"/>
    <s v="M"/>
    <s v="I00-I99"/>
    <n v="1"/>
    <x v="8"/>
  </r>
  <r>
    <x v="5"/>
    <s v="25-44"/>
    <x v="0"/>
    <s v="M"/>
    <s v="K00-K93"/>
    <n v="1"/>
    <x v="9"/>
  </r>
  <r>
    <x v="5"/>
    <s v="25-44"/>
    <x v="0"/>
    <s v="M"/>
    <s v="R00-R99"/>
    <n v="3"/>
    <x v="5"/>
  </r>
  <r>
    <x v="5"/>
    <s v="25-44"/>
    <x v="0"/>
    <s v="M"/>
    <s v="V01-Y98"/>
    <n v="7"/>
    <x v="6"/>
  </r>
  <r>
    <x v="5"/>
    <s v="45-64"/>
    <x v="0"/>
    <s v="F"/>
    <s v="A00-B99"/>
    <n v="1"/>
    <x v="0"/>
  </r>
  <r>
    <x v="5"/>
    <s v="45-64"/>
    <x v="0"/>
    <s v="F"/>
    <s v="C00-D48"/>
    <n v="18"/>
    <x v="1"/>
  </r>
  <r>
    <x v="5"/>
    <s v="45-64"/>
    <x v="0"/>
    <s v="F"/>
    <s v="D50-D89"/>
    <n v="1"/>
    <x v="5"/>
  </r>
  <r>
    <x v="5"/>
    <s v="45-64"/>
    <x v="0"/>
    <s v="F"/>
    <s v="F00-F99"/>
    <n v="3"/>
    <x v="10"/>
  </r>
  <r>
    <x v="5"/>
    <s v="45-64"/>
    <x v="0"/>
    <s v="F"/>
    <s v="G00-G99"/>
    <n v="1"/>
    <x v="3"/>
  </r>
  <r>
    <x v="5"/>
    <s v="45-64"/>
    <x v="0"/>
    <s v="F"/>
    <s v="I00-I99"/>
    <n v="6"/>
    <x v="8"/>
  </r>
  <r>
    <x v="5"/>
    <s v="45-64"/>
    <x v="0"/>
    <s v="F"/>
    <s v="J00-J99"/>
    <n v="3"/>
    <x v="4"/>
  </r>
  <r>
    <x v="5"/>
    <s v="45-64"/>
    <x v="0"/>
    <s v="F"/>
    <s v="K00-K93"/>
    <n v="1"/>
    <x v="9"/>
  </r>
  <r>
    <x v="5"/>
    <s v="45-64"/>
    <x v="0"/>
    <s v="F"/>
    <s v="M00-M99"/>
    <n v="2"/>
    <x v="5"/>
  </r>
  <r>
    <x v="5"/>
    <s v="45-64"/>
    <x v="0"/>
    <s v="F"/>
    <s v="R00-R99"/>
    <n v="4"/>
    <x v="5"/>
  </r>
  <r>
    <x v="5"/>
    <s v="45-64"/>
    <x v="0"/>
    <s v="F"/>
    <s v="V01-Y98"/>
    <n v="5"/>
    <x v="6"/>
  </r>
  <r>
    <x v="5"/>
    <s v="45-64"/>
    <x v="0"/>
    <s v="M"/>
    <s v="A00-B99"/>
    <n v="2"/>
    <x v="0"/>
  </r>
  <r>
    <x v="5"/>
    <s v="45-64"/>
    <x v="0"/>
    <s v="M"/>
    <s v="C00-D48"/>
    <n v="12"/>
    <x v="1"/>
  </r>
  <r>
    <x v="5"/>
    <s v="45-64"/>
    <x v="0"/>
    <s v="M"/>
    <s v="D50-D89"/>
    <n v="1"/>
    <x v="5"/>
  </r>
  <r>
    <x v="5"/>
    <s v="45-64"/>
    <x v="0"/>
    <s v="M"/>
    <s v="E00-E90"/>
    <n v="2"/>
    <x v="2"/>
  </r>
  <r>
    <x v="5"/>
    <s v="45-64"/>
    <x v="0"/>
    <s v="M"/>
    <s v="F00-F99"/>
    <n v="4"/>
    <x v="10"/>
  </r>
  <r>
    <x v="5"/>
    <s v="45-64"/>
    <x v="0"/>
    <s v="M"/>
    <s v="G00-G99"/>
    <n v="2"/>
    <x v="3"/>
  </r>
  <r>
    <x v="5"/>
    <s v="45-64"/>
    <x v="0"/>
    <s v="M"/>
    <s v="I00-I99"/>
    <n v="13"/>
    <x v="8"/>
  </r>
  <r>
    <x v="5"/>
    <s v="45-64"/>
    <x v="0"/>
    <s v="M"/>
    <s v="J00-J99"/>
    <n v="4"/>
    <x v="4"/>
  </r>
  <r>
    <x v="5"/>
    <s v="45-64"/>
    <x v="0"/>
    <s v="M"/>
    <s v="K00-K93"/>
    <n v="8"/>
    <x v="9"/>
  </r>
  <r>
    <x v="5"/>
    <s v="45-64"/>
    <x v="0"/>
    <s v="M"/>
    <s v="R00-R99"/>
    <n v="8"/>
    <x v="5"/>
  </r>
  <r>
    <x v="5"/>
    <s v="45-64"/>
    <x v="0"/>
    <s v="M"/>
    <s v="V01-Y98"/>
    <n v="7"/>
    <x v="6"/>
  </r>
  <r>
    <x v="5"/>
    <s v="65-74"/>
    <x v="1"/>
    <s v="F"/>
    <s v="C00-D48"/>
    <n v="19"/>
    <x v="1"/>
  </r>
  <r>
    <x v="5"/>
    <s v="65-74"/>
    <x v="1"/>
    <s v="F"/>
    <s v="D50-D89"/>
    <n v="1"/>
    <x v="5"/>
  </r>
  <r>
    <x v="5"/>
    <s v="65-74"/>
    <x v="1"/>
    <s v="F"/>
    <s v="G00-G99"/>
    <n v="1"/>
    <x v="3"/>
  </r>
  <r>
    <x v="5"/>
    <s v="65-74"/>
    <x v="1"/>
    <s v="F"/>
    <s v="I00-I99"/>
    <n v="11"/>
    <x v="8"/>
  </r>
  <r>
    <x v="5"/>
    <s v="65-74"/>
    <x v="1"/>
    <s v="F"/>
    <s v="J00-J99"/>
    <n v="8"/>
    <x v="4"/>
  </r>
  <r>
    <x v="5"/>
    <s v="65-74"/>
    <x v="1"/>
    <s v="F"/>
    <s v="K00-K93"/>
    <n v="2"/>
    <x v="9"/>
  </r>
  <r>
    <x v="5"/>
    <s v="65-74"/>
    <x v="1"/>
    <s v="F"/>
    <s v="N00-N99"/>
    <n v="1"/>
    <x v="11"/>
  </r>
  <r>
    <x v="5"/>
    <s v="65-74"/>
    <x v="1"/>
    <s v="F"/>
    <s v="R00-R99"/>
    <n v="3"/>
    <x v="5"/>
  </r>
  <r>
    <x v="5"/>
    <s v="65-74"/>
    <x v="1"/>
    <s v="F"/>
    <s v="V01-Y98"/>
    <n v="4"/>
    <x v="6"/>
  </r>
  <r>
    <x v="5"/>
    <s v="65-74"/>
    <x v="1"/>
    <s v="M"/>
    <s v="A00-B99"/>
    <n v="1"/>
    <x v="0"/>
  </r>
  <r>
    <x v="5"/>
    <s v="65-74"/>
    <x v="1"/>
    <s v="M"/>
    <s v="C00-D48"/>
    <n v="22"/>
    <x v="1"/>
  </r>
  <r>
    <x v="5"/>
    <s v="65-74"/>
    <x v="1"/>
    <s v="M"/>
    <s v="E00-E90"/>
    <n v="2"/>
    <x v="2"/>
  </r>
  <r>
    <x v="5"/>
    <s v="65-74"/>
    <x v="1"/>
    <s v="M"/>
    <s v="F00-F99"/>
    <n v="2"/>
    <x v="10"/>
  </r>
  <r>
    <x v="5"/>
    <s v="65-74"/>
    <x v="1"/>
    <s v="M"/>
    <s v="G00-G99"/>
    <n v="1"/>
    <x v="3"/>
  </r>
  <r>
    <x v="5"/>
    <s v="65-74"/>
    <x v="1"/>
    <s v="M"/>
    <s v="I00-I99"/>
    <n v="16"/>
    <x v="8"/>
  </r>
  <r>
    <x v="5"/>
    <s v="65-74"/>
    <x v="1"/>
    <s v="M"/>
    <s v="J00-J99"/>
    <n v="10"/>
    <x v="4"/>
  </r>
  <r>
    <x v="5"/>
    <s v="65-74"/>
    <x v="1"/>
    <s v="M"/>
    <s v="K00-K93"/>
    <n v="5"/>
    <x v="9"/>
  </r>
  <r>
    <x v="5"/>
    <s v="65-74"/>
    <x v="1"/>
    <s v="M"/>
    <s v="M00-M99"/>
    <n v="1"/>
    <x v="5"/>
  </r>
  <r>
    <x v="5"/>
    <s v="65-74"/>
    <x v="1"/>
    <s v="M"/>
    <s v="N00-N99"/>
    <n v="1"/>
    <x v="11"/>
  </r>
  <r>
    <x v="5"/>
    <s v="65-74"/>
    <x v="1"/>
    <s v="M"/>
    <s v="R00-R99"/>
    <n v="4"/>
    <x v="5"/>
  </r>
  <r>
    <x v="5"/>
    <s v="65-74"/>
    <x v="1"/>
    <s v="M"/>
    <s v="V01-Y98"/>
    <n v="4"/>
    <x v="6"/>
  </r>
  <r>
    <x v="5"/>
    <s v="75-84"/>
    <x v="1"/>
    <s v="F"/>
    <s v="A00-B99"/>
    <n v="4"/>
    <x v="0"/>
  </r>
  <r>
    <x v="5"/>
    <s v="75-84"/>
    <x v="1"/>
    <s v="F"/>
    <s v="C00-D48"/>
    <n v="19"/>
    <x v="1"/>
  </r>
  <r>
    <x v="5"/>
    <s v="75-84"/>
    <x v="1"/>
    <s v="F"/>
    <s v="D50-D89"/>
    <n v="1"/>
    <x v="5"/>
  </r>
  <r>
    <x v="5"/>
    <s v="75-84"/>
    <x v="1"/>
    <s v="F"/>
    <s v="E00-E90"/>
    <n v="4"/>
    <x v="2"/>
  </r>
  <r>
    <x v="5"/>
    <s v="75-84"/>
    <x v="1"/>
    <s v="F"/>
    <s v="F00-F99"/>
    <n v="7"/>
    <x v="10"/>
  </r>
  <r>
    <x v="5"/>
    <s v="75-84"/>
    <x v="1"/>
    <s v="F"/>
    <s v="G00-G99"/>
    <n v="10"/>
    <x v="3"/>
  </r>
  <r>
    <x v="5"/>
    <s v="75-84"/>
    <x v="1"/>
    <s v="F"/>
    <s v="I00-I99"/>
    <n v="28"/>
    <x v="8"/>
  </r>
  <r>
    <x v="5"/>
    <s v="75-84"/>
    <x v="1"/>
    <s v="F"/>
    <s v="J00-J99"/>
    <n v="9"/>
    <x v="4"/>
  </r>
  <r>
    <x v="5"/>
    <s v="75-84"/>
    <x v="1"/>
    <s v="F"/>
    <s v="K00-K93"/>
    <n v="5"/>
    <x v="9"/>
  </r>
  <r>
    <x v="5"/>
    <s v="75-84"/>
    <x v="1"/>
    <s v="F"/>
    <s v="N00-N99"/>
    <n v="3"/>
    <x v="11"/>
  </r>
  <r>
    <x v="5"/>
    <s v="75-84"/>
    <x v="1"/>
    <s v="F"/>
    <s v="R00-R99"/>
    <n v="5"/>
    <x v="5"/>
  </r>
  <r>
    <x v="5"/>
    <s v="75-84"/>
    <x v="1"/>
    <s v="F"/>
    <s v="V01-Y98"/>
    <n v="4"/>
    <x v="6"/>
  </r>
  <r>
    <x v="5"/>
    <s v="75-84"/>
    <x v="1"/>
    <s v="M"/>
    <s v="A00-B99"/>
    <n v="4"/>
    <x v="0"/>
  </r>
  <r>
    <x v="5"/>
    <s v="75-84"/>
    <x v="1"/>
    <s v="M"/>
    <s v="C00-D48"/>
    <n v="25"/>
    <x v="1"/>
  </r>
  <r>
    <x v="5"/>
    <s v="75-84"/>
    <x v="1"/>
    <s v="M"/>
    <s v="D50-D89"/>
    <n v="2"/>
    <x v="5"/>
  </r>
  <r>
    <x v="5"/>
    <s v="75-84"/>
    <x v="1"/>
    <s v="M"/>
    <s v="E00-E90"/>
    <n v="2"/>
    <x v="2"/>
  </r>
  <r>
    <x v="5"/>
    <s v="75-84"/>
    <x v="1"/>
    <s v="M"/>
    <s v="F00-F99"/>
    <n v="2"/>
    <x v="10"/>
  </r>
  <r>
    <x v="5"/>
    <s v="75-84"/>
    <x v="1"/>
    <s v="M"/>
    <s v="G00-G99"/>
    <n v="4"/>
    <x v="3"/>
  </r>
  <r>
    <x v="5"/>
    <s v="75-84"/>
    <x v="1"/>
    <s v="M"/>
    <s v="I00-I99"/>
    <n v="34"/>
    <x v="8"/>
  </r>
  <r>
    <x v="5"/>
    <s v="75-84"/>
    <x v="1"/>
    <s v="M"/>
    <s v="J00-J99"/>
    <n v="12"/>
    <x v="4"/>
  </r>
  <r>
    <x v="5"/>
    <s v="75-84"/>
    <x v="1"/>
    <s v="M"/>
    <s v="K00-K93"/>
    <n v="5"/>
    <x v="9"/>
  </r>
  <r>
    <x v="5"/>
    <s v="75-84"/>
    <x v="1"/>
    <s v="M"/>
    <s v="L00-L99"/>
    <n v="2"/>
    <x v="5"/>
  </r>
  <r>
    <x v="5"/>
    <s v="75-84"/>
    <x v="1"/>
    <s v="M"/>
    <s v="R00-R99"/>
    <n v="5"/>
    <x v="5"/>
  </r>
  <r>
    <x v="5"/>
    <s v="75-84"/>
    <x v="1"/>
    <s v="M"/>
    <s v="V01-Y98"/>
    <n v="7"/>
    <x v="6"/>
  </r>
  <r>
    <x v="5"/>
    <s v="85+"/>
    <x v="1"/>
    <s v="F"/>
    <s v="A00-B99"/>
    <n v="7"/>
    <x v="0"/>
  </r>
  <r>
    <x v="5"/>
    <s v="85+"/>
    <x v="1"/>
    <s v="F"/>
    <s v="C00-D48"/>
    <n v="32"/>
    <x v="1"/>
  </r>
  <r>
    <x v="5"/>
    <s v="85+"/>
    <x v="1"/>
    <s v="F"/>
    <s v="E00-E90"/>
    <n v="7"/>
    <x v="2"/>
  </r>
  <r>
    <x v="5"/>
    <s v="85+"/>
    <x v="1"/>
    <s v="F"/>
    <s v="F00-F99"/>
    <n v="17"/>
    <x v="10"/>
  </r>
  <r>
    <x v="5"/>
    <s v="85+"/>
    <x v="1"/>
    <s v="F"/>
    <s v="G00-G99"/>
    <n v="13"/>
    <x v="3"/>
  </r>
  <r>
    <x v="5"/>
    <s v="85+"/>
    <x v="1"/>
    <s v="F"/>
    <s v="I00-I99"/>
    <n v="80"/>
    <x v="8"/>
  </r>
  <r>
    <x v="5"/>
    <s v="85+"/>
    <x v="1"/>
    <s v="F"/>
    <s v="J00-J99"/>
    <n v="24"/>
    <x v="4"/>
  </r>
  <r>
    <x v="5"/>
    <s v="85+"/>
    <x v="1"/>
    <s v="F"/>
    <s v="K00-K93"/>
    <n v="8"/>
    <x v="9"/>
  </r>
  <r>
    <x v="5"/>
    <s v="85+"/>
    <x v="1"/>
    <s v="F"/>
    <s v="L00-L99"/>
    <n v="1"/>
    <x v="5"/>
  </r>
  <r>
    <x v="5"/>
    <s v="85+"/>
    <x v="1"/>
    <s v="F"/>
    <s v="M00-M99"/>
    <n v="3"/>
    <x v="5"/>
  </r>
  <r>
    <x v="5"/>
    <s v="85+"/>
    <x v="1"/>
    <s v="F"/>
    <s v="N00-N99"/>
    <n v="4"/>
    <x v="11"/>
  </r>
  <r>
    <x v="5"/>
    <s v="85+"/>
    <x v="1"/>
    <s v="F"/>
    <s v="R00-R99"/>
    <n v="20"/>
    <x v="5"/>
  </r>
  <r>
    <x v="5"/>
    <s v="85+"/>
    <x v="1"/>
    <s v="F"/>
    <s v="V01-Y98"/>
    <n v="16"/>
    <x v="6"/>
  </r>
  <r>
    <x v="5"/>
    <s v="85+"/>
    <x v="1"/>
    <s v="M"/>
    <s v="A00-B99"/>
    <n v="2"/>
    <x v="0"/>
  </r>
  <r>
    <x v="5"/>
    <s v="85+"/>
    <x v="1"/>
    <s v="M"/>
    <s v="C00-D48"/>
    <n v="19"/>
    <x v="1"/>
  </r>
  <r>
    <x v="5"/>
    <s v="85+"/>
    <x v="1"/>
    <s v="M"/>
    <s v="E00-E90"/>
    <n v="3"/>
    <x v="2"/>
  </r>
  <r>
    <x v="5"/>
    <s v="85+"/>
    <x v="1"/>
    <s v="M"/>
    <s v="F00-F99"/>
    <n v="3"/>
    <x v="10"/>
  </r>
  <r>
    <x v="5"/>
    <s v="85+"/>
    <x v="1"/>
    <s v="M"/>
    <s v="G00-G99"/>
    <n v="10"/>
    <x v="3"/>
  </r>
  <r>
    <x v="5"/>
    <s v="85+"/>
    <x v="1"/>
    <s v="M"/>
    <s v="I00-I99"/>
    <n v="31"/>
    <x v="8"/>
  </r>
  <r>
    <x v="5"/>
    <s v="85+"/>
    <x v="1"/>
    <s v="M"/>
    <s v="J00-J99"/>
    <n v="13"/>
    <x v="4"/>
  </r>
  <r>
    <x v="5"/>
    <s v="85+"/>
    <x v="1"/>
    <s v="M"/>
    <s v="K00-K93"/>
    <n v="5"/>
    <x v="9"/>
  </r>
  <r>
    <x v="5"/>
    <s v="85+"/>
    <x v="1"/>
    <s v="M"/>
    <s v="M00-M99"/>
    <n v="1"/>
    <x v="5"/>
  </r>
  <r>
    <x v="5"/>
    <s v="85+"/>
    <x v="1"/>
    <s v="M"/>
    <s v="N00-N99"/>
    <n v="1"/>
    <x v="11"/>
  </r>
  <r>
    <x v="5"/>
    <s v="85+"/>
    <x v="1"/>
    <s v="M"/>
    <s v="R00-R99"/>
    <n v="13"/>
    <x v="5"/>
  </r>
  <r>
    <x v="5"/>
    <s v="85+"/>
    <x v="1"/>
    <s v="M"/>
    <s v="V01-Y98"/>
    <n v="9"/>
    <x v="6"/>
  </r>
  <r>
    <x v="6"/>
    <s v="0-24"/>
    <x v="0"/>
    <s v="F"/>
    <s v="J00-J99"/>
    <n v="1"/>
    <x v="4"/>
  </r>
  <r>
    <x v="6"/>
    <s v="0-24"/>
    <x v="0"/>
    <s v="F"/>
    <s v="Q00-Q99"/>
    <n v="1"/>
    <x v="5"/>
  </r>
  <r>
    <x v="6"/>
    <s v="0-24"/>
    <x v="0"/>
    <s v="F"/>
    <s v="R00-R99"/>
    <n v="1"/>
    <x v="5"/>
  </r>
  <r>
    <x v="6"/>
    <s v="0-24"/>
    <x v="0"/>
    <s v="F"/>
    <s v="V01-Y98"/>
    <n v="1"/>
    <x v="6"/>
  </r>
  <r>
    <x v="6"/>
    <s v="0-24"/>
    <x v="0"/>
    <s v="M"/>
    <s v="G00-G99"/>
    <n v="1"/>
    <x v="3"/>
  </r>
  <r>
    <x v="6"/>
    <s v="0-24"/>
    <x v="0"/>
    <s v="M"/>
    <s v="P00-P96"/>
    <n v="1"/>
    <x v="5"/>
  </r>
  <r>
    <x v="6"/>
    <s v="0-24"/>
    <x v="0"/>
    <s v="M"/>
    <s v="Q00-Q99"/>
    <n v="2"/>
    <x v="5"/>
  </r>
  <r>
    <x v="6"/>
    <s v="0-24"/>
    <x v="0"/>
    <s v="M"/>
    <s v="V01-Y98"/>
    <n v="1"/>
    <x v="6"/>
  </r>
  <r>
    <x v="6"/>
    <s v="25-44"/>
    <x v="0"/>
    <s v="F"/>
    <s v="C00-D48"/>
    <n v="1"/>
    <x v="1"/>
  </r>
  <r>
    <x v="6"/>
    <s v="25-44"/>
    <x v="0"/>
    <s v="F"/>
    <s v="I00-I99"/>
    <n v="1"/>
    <x v="8"/>
  </r>
  <r>
    <x v="6"/>
    <s v="25-44"/>
    <x v="0"/>
    <s v="F"/>
    <s v="N00-N99"/>
    <n v="1"/>
    <x v="11"/>
  </r>
  <r>
    <x v="6"/>
    <s v="25-44"/>
    <x v="0"/>
    <s v="F"/>
    <s v="V01-Y98"/>
    <n v="2"/>
    <x v="6"/>
  </r>
  <r>
    <x v="6"/>
    <s v="25-44"/>
    <x v="0"/>
    <s v="M"/>
    <s v="A00-B99"/>
    <n v="1"/>
    <x v="0"/>
  </r>
  <r>
    <x v="6"/>
    <s v="25-44"/>
    <x v="0"/>
    <s v="M"/>
    <s v="C00-D48"/>
    <n v="4"/>
    <x v="1"/>
  </r>
  <r>
    <x v="6"/>
    <s v="25-44"/>
    <x v="0"/>
    <s v="M"/>
    <s v="I00-I99"/>
    <n v="2"/>
    <x v="8"/>
  </r>
  <r>
    <x v="6"/>
    <s v="25-44"/>
    <x v="0"/>
    <s v="M"/>
    <s v="J00-J99"/>
    <n v="1"/>
    <x v="4"/>
  </r>
  <r>
    <x v="6"/>
    <s v="25-44"/>
    <x v="0"/>
    <s v="M"/>
    <s v="M00-M99"/>
    <n v="1"/>
    <x v="5"/>
  </r>
  <r>
    <x v="6"/>
    <s v="25-44"/>
    <x v="0"/>
    <s v="M"/>
    <s v="R00-R99"/>
    <n v="2"/>
    <x v="5"/>
  </r>
  <r>
    <x v="6"/>
    <s v="25-44"/>
    <x v="0"/>
    <s v="M"/>
    <s v="V01-Y98"/>
    <n v="8"/>
    <x v="6"/>
  </r>
  <r>
    <x v="6"/>
    <s v="45-64"/>
    <x v="0"/>
    <s v="F"/>
    <s v="A00-B99"/>
    <n v="2"/>
    <x v="0"/>
  </r>
  <r>
    <x v="6"/>
    <s v="45-64"/>
    <x v="0"/>
    <s v="F"/>
    <s v="C00-D48"/>
    <n v="21"/>
    <x v="1"/>
  </r>
  <r>
    <x v="6"/>
    <s v="45-64"/>
    <x v="0"/>
    <s v="F"/>
    <s v="F00-F99"/>
    <n v="1"/>
    <x v="10"/>
  </r>
  <r>
    <x v="6"/>
    <s v="45-64"/>
    <x v="0"/>
    <s v="F"/>
    <s v="G00-G99"/>
    <n v="1"/>
    <x v="3"/>
  </r>
  <r>
    <x v="6"/>
    <s v="45-64"/>
    <x v="0"/>
    <s v="F"/>
    <s v="I00-I99"/>
    <n v="3"/>
    <x v="8"/>
  </r>
  <r>
    <x v="6"/>
    <s v="45-64"/>
    <x v="0"/>
    <s v="F"/>
    <s v="J00-J99"/>
    <n v="3"/>
    <x v="4"/>
  </r>
  <r>
    <x v="6"/>
    <s v="45-64"/>
    <x v="0"/>
    <s v="F"/>
    <s v="K00-K93"/>
    <n v="3"/>
    <x v="9"/>
  </r>
  <r>
    <x v="6"/>
    <s v="45-64"/>
    <x v="0"/>
    <s v="F"/>
    <s v="R00-R99"/>
    <n v="1"/>
    <x v="5"/>
  </r>
  <r>
    <x v="6"/>
    <s v="45-64"/>
    <x v="0"/>
    <s v="F"/>
    <s v="V01-Y98"/>
    <n v="4"/>
    <x v="6"/>
  </r>
  <r>
    <x v="6"/>
    <s v="45-64"/>
    <x v="0"/>
    <s v="M"/>
    <s v="A00-B99"/>
    <n v="1"/>
    <x v="0"/>
  </r>
  <r>
    <x v="6"/>
    <s v="45-64"/>
    <x v="0"/>
    <s v="M"/>
    <s v="C00-D48"/>
    <n v="21"/>
    <x v="1"/>
  </r>
  <r>
    <x v="6"/>
    <s v="45-64"/>
    <x v="0"/>
    <s v="M"/>
    <s v="E00-E90"/>
    <n v="1"/>
    <x v="2"/>
  </r>
  <r>
    <x v="6"/>
    <s v="45-64"/>
    <x v="0"/>
    <s v="M"/>
    <s v="F00-F99"/>
    <n v="6"/>
    <x v="10"/>
  </r>
  <r>
    <x v="6"/>
    <s v="45-64"/>
    <x v="0"/>
    <s v="M"/>
    <s v="I00-I99"/>
    <n v="13"/>
    <x v="8"/>
  </r>
  <r>
    <x v="6"/>
    <s v="45-64"/>
    <x v="0"/>
    <s v="M"/>
    <s v="J00-J99"/>
    <n v="4"/>
    <x v="4"/>
  </r>
  <r>
    <x v="6"/>
    <s v="45-64"/>
    <x v="0"/>
    <s v="M"/>
    <s v="K00-K93"/>
    <n v="3"/>
    <x v="9"/>
  </r>
  <r>
    <x v="6"/>
    <s v="45-64"/>
    <x v="0"/>
    <s v="M"/>
    <s v="N00-N99"/>
    <n v="1"/>
    <x v="11"/>
  </r>
  <r>
    <x v="6"/>
    <s v="45-64"/>
    <x v="0"/>
    <s v="M"/>
    <s v="R00-R99"/>
    <n v="9"/>
    <x v="5"/>
  </r>
  <r>
    <x v="6"/>
    <s v="45-64"/>
    <x v="0"/>
    <s v="M"/>
    <s v="V01-Y98"/>
    <n v="9"/>
    <x v="6"/>
  </r>
  <r>
    <x v="6"/>
    <s v="65-74"/>
    <x v="1"/>
    <s v="F"/>
    <s v="A00-B99"/>
    <n v="2"/>
    <x v="0"/>
  </r>
  <r>
    <x v="6"/>
    <s v="65-74"/>
    <x v="1"/>
    <s v="F"/>
    <s v="C00-D48"/>
    <n v="19"/>
    <x v="1"/>
  </r>
  <r>
    <x v="6"/>
    <s v="65-74"/>
    <x v="1"/>
    <s v="F"/>
    <s v="E00-E90"/>
    <n v="3"/>
    <x v="2"/>
  </r>
  <r>
    <x v="6"/>
    <s v="65-74"/>
    <x v="1"/>
    <s v="F"/>
    <s v="G00-G99"/>
    <n v="2"/>
    <x v="3"/>
  </r>
  <r>
    <x v="6"/>
    <s v="65-74"/>
    <x v="1"/>
    <s v="F"/>
    <s v="I00-I99"/>
    <n v="10"/>
    <x v="8"/>
  </r>
  <r>
    <x v="6"/>
    <s v="65-74"/>
    <x v="1"/>
    <s v="F"/>
    <s v="J00-J99"/>
    <n v="7"/>
    <x v="4"/>
  </r>
  <r>
    <x v="6"/>
    <s v="65-74"/>
    <x v="1"/>
    <s v="F"/>
    <s v="L00-L99"/>
    <n v="1"/>
    <x v="5"/>
  </r>
  <r>
    <x v="6"/>
    <s v="65-74"/>
    <x v="1"/>
    <s v="F"/>
    <s v="R00-R99"/>
    <n v="4"/>
    <x v="5"/>
  </r>
  <r>
    <x v="6"/>
    <s v="65-74"/>
    <x v="1"/>
    <s v="F"/>
    <s v="V01-Y98"/>
    <n v="3"/>
    <x v="6"/>
  </r>
  <r>
    <x v="6"/>
    <s v="65-74"/>
    <x v="1"/>
    <s v="M"/>
    <s v="A00-B99"/>
    <n v="3"/>
    <x v="0"/>
  </r>
  <r>
    <x v="6"/>
    <s v="65-74"/>
    <x v="1"/>
    <s v="M"/>
    <s v="C00-D48"/>
    <n v="21"/>
    <x v="1"/>
  </r>
  <r>
    <x v="6"/>
    <s v="65-74"/>
    <x v="1"/>
    <s v="M"/>
    <s v="D50-D89"/>
    <n v="1"/>
    <x v="5"/>
  </r>
  <r>
    <x v="6"/>
    <s v="65-74"/>
    <x v="1"/>
    <s v="M"/>
    <s v="E00-E90"/>
    <n v="2"/>
    <x v="2"/>
  </r>
  <r>
    <x v="6"/>
    <s v="65-74"/>
    <x v="1"/>
    <s v="M"/>
    <s v="G00-G99"/>
    <n v="1"/>
    <x v="3"/>
  </r>
  <r>
    <x v="6"/>
    <s v="65-74"/>
    <x v="1"/>
    <s v="M"/>
    <s v="I00-I99"/>
    <n v="7"/>
    <x v="8"/>
  </r>
  <r>
    <x v="6"/>
    <s v="65-74"/>
    <x v="1"/>
    <s v="M"/>
    <s v="J00-J99"/>
    <n v="12"/>
    <x v="4"/>
  </r>
  <r>
    <x v="6"/>
    <s v="65-74"/>
    <x v="1"/>
    <s v="M"/>
    <s v="K00-K93"/>
    <n v="2"/>
    <x v="9"/>
  </r>
  <r>
    <x v="6"/>
    <s v="65-74"/>
    <x v="1"/>
    <s v="M"/>
    <s v="M00-M99"/>
    <n v="1"/>
    <x v="5"/>
  </r>
  <r>
    <x v="6"/>
    <s v="65-74"/>
    <x v="1"/>
    <s v="M"/>
    <s v="R00-R99"/>
    <n v="7"/>
    <x v="5"/>
  </r>
  <r>
    <x v="6"/>
    <s v="65-74"/>
    <x v="1"/>
    <s v="M"/>
    <s v="V01-Y98"/>
    <n v="2"/>
    <x v="6"/>
  </r>
  <r>
    <x v="6"/>
    <s v="75-84"/>
    <x v="1"/>
    <s v="F"/>
    <s v="A00-B99"/>
    <n v="5"/>
    <x v="0"/>
  </r>
  <r>
    <x v="6"/>
    <s v="75-84"/>
    <x v="1"/>
    <s v="F"/>
    <s v="C00-D48"/>
    <n v="27"/>
    <x v="1"/>
  </r>
  <r>
    <x v="6"/>
    <s v="75-84"/>
    <x v="1"/>
    <s v="F"/>
    <s v="D50-D89"/>
    <n v="1"/>
    <x v="5"/>
  </r>
  <r>
    <x v="6"/>
    <s v="75-84"/>
    <x v="1"/>
    <s v="F"/>
    <s v="E00-E90"/>
    <n v="7"/>
    <x v="2"/>
  </r>
  <r>
    <x v="6"/>
    <s v="75-84"/>
    <x v="1"/>
    <s v="F"/>
    <s v="F00-F99"/>
    <n v="2"/>
    <x v="10"/>
  </r>
  <r>
    <x v="6"/>
    <s v="75-84"/>
    <x v="1"/>
    <s v="F"/>
    <s v="G00-G99"/>
    <n v="4"/>
    <x v="3"/>
  </r>
  <r>
    <x v="6"/>
    <s v="75-84"/>
    <x v="1"/>
    <s v="F"/>
    <s v="I00-I99"/>
    <n v="39"/>
    <x v="8"/>
  </r>
  <r>
    <x v="6"/>
    <s v="75-84"/>
    <x v="1"/>
    <s v="F"/>
    <s v="J00-J99"/>
    <n v="16"/>
    <x v="4"/>
  </r>
  <r>
    <x v="6"/>
    <s v="75-84"/>
    <x v="1"/>
    <s v="F"/>
    <s v="K00-K93"/>
    <n v="3"/>
    <x v="9"/>
  </r>
  <r>
    <x v="6"/>
    <s v="75-84"/>
    <x v="1"/>
    <s v="F"/>
    <s v="R00-R99"/>
    <n v="17"/>
    <x v="5"/>
  </r>
  <r>
    <x v="6"/>
    <s v="75-84"/>
    <x v="1"/>
    <s v="F"/>
    <s v="V01-Y98"/>
    <n v="6"/>
    <x v="6"/>
  </r>
  <r>
    <x v="6"/>
    <s v="75-84"/>
    <x v="1"/>
    <s v="M"/>
    <s v="A00-B99"/>
    <n v="1"/>
    <x v="0"/>
  </r>
  <r>
    <x v="6"/>
    <s v="75-84"/>
    <x v="1"/>
    <s v="M"/>
    <s v="C00-D48"/>
    <n v="32"/>
    <x v="1"/>
  </r>
  <r>
    <x v="6"/>
    <s v="75-84"/>
    <x v="1"/>
    <s v="M"/>
    <s v="E00-E90"/>
    <n v="3"/>
    <x v="2"/>
  </r>
  <r>
    <x v="6"/>
    <s v="75-84"/>
    <x v="1"/>
    <s v="M"/>
    <s v="F00-F99"/>
    <n v="7"/>
    <x v="10"/>
  </r>
  <r>
    <x v="6"/>
    <s v="75-84"/>
    <x v="1"/>
    <s v="M"/>
    <s v="G00-G99"/>
    <n v="5"/>
    <x v="3"/>
  </r>
  <r>
    <x v="6"/>
    <s v="75-84"/>
    <x v="1"/>
    <s v="M"/>
    <s v="I00-I99"/>
    <n v="45"/>
    <x v="8"/>
  </r>
  <r>
    <x v="6"/>
    <s v="75-84"/>
    <x v="1"/>
    <s v="M"/>
    <s v="J00-J99"/>
    <n v="24"/>
    <x v="4"/>
  </r>
  <r>
    <x v="6"/>
    <s v="75-84"/>
    <x v="1"/>
    <s v="M"/>
    <s v="K00-K93"/>
    <n v="3"/>
    <x v="9"/>
  </r>
  <r>
    <x v="6"/>
    <s v="75-84"/>
    <x v="1"/>
    <s v="M"/>
    <s v="R00-R99"/>
    <n v="12"/>
    <x v="5"/>
  </r>
  <r>
    <x v="6"/>
    <s v="75-84"/>
    <x v="1"/>
    <s v="M"/>
    <s v="V01-Y98"/>
    <n v="3"/>
    <x v="6"/>
  </r>
  <r>
    <x v="6"/>
    <s v="85+"/>
    <x v="1"/>
    <s v="F"/>
    <s v="A00-B99"/>
    <n v="5"/>
    <x v="0"/>
  </r>
  <r>
    <x v="6"/>
    <s v="85+"/>
    <x v="1"/>
    <s v="F"/>
    <s v="C00-D48"/>
    <n v="23"/>
    <x v="1"/>
  </r>
  <r>
    <x v="6"/>
    <s v="85+"/>
    <x v="1"/>
    <s v="F"/>
    <s v="E00-E90"/>
    <n v="14"/>
    <x v="2"/>
  </r>
  <r>
    <x v="6"/>
    <s v="85+"/>
    <x v="1"/>
    <s v="F"/>
    <s v="F00-F99"/>
    <n v="23"/>
    <x v="10"/>
  </r>
  <r>
    <x v="6"/>
    <s v="85+"/>
    <x v="1"/>
    <s v="F"/>
    <s v="G00-G99"/>
    <n v="26"/>
    <x v="3"/>
  </r>
  <r>
    <x v="6"/>
    <s v="85+"/>
    <x v="1"/>
    <s v="F"/>
    <s v="I00-I99"/>
    <n v="83"/>
    <x v="8"/>
  </r>
  <r>
    <x v="6"/>
    <s v="85+"/>
    <x v="1"/>
    <s v="F"/>
    <s v="J00-J99"/>
    <n v="46"/>
    <x v="4"/>
  </r>
  <r>
    <x v="6"/>
    <s v="85+"/>
    <x v="1"/>
    <s v="F"/>
    <s v="K00-K93"/>
    <n v="10"/>
    <x v="9"/>
  </r>
  <r>
    <x v="6"/>
    <s v="85+"/>
    <x v="1"/>
    <s v="F"/>
    <s v="L00-L99"/>
    <n v="1"/>
    <x v="5"/>
  </r>
  <r>
    <x v="6"/>
    <s v="85+"/>
    <x v="1"/>
    <s v="F"/>
    <s v="N00-N99"/>
    <n v="13"/>
    <x v="11"/>
  </r>
  <r>
    <x v="6"/>
    <s v="85+"/>
    <x v="1"/>
    <s v="F"/>
    <s v="R00-R99"/>
    <n v="43"/>
    <x v="5"/>
  </r>
  <r>
    <x v="6"/>
    <s v="85+"/>
    <x v="1"/>
    <s v="F"/>
    <s v="V01-Y98"/>
    <n v="14"/>
    <x v="6"/>
  </r>
  <r>
    <x v="6"/>
    <s v="85+"/>
    <x v="1"/>
    <s v="M"/>
    <s v="A00-B99"/>
    <n v="6"/>
    <x v="0"/>
  </r>
  <r>
    <x v="6"/>
    <s v="85+"/>
    <x v="1"/>
    <s v="M"/>
    <s v="C00-D48"/>
    <n v="17"/>
    <x v="1"/>
  </r>
  <r>
    <x v="6"/>
    <s v="85+"/>
    <x v="1"/>
    <s v="M"/>
    <s v="D50-D89"/>
    <n v="1"/>
    <x v="5"/>
  </r>
  <r>
    <x v="6"/>
    <s v="85+"/>
    <x v="1"/>
    <s v="M"/>
    <s v="E00-E90"/>
    <n v="2"/>
    <x v="2"/>
  </r>
  <r>
    <x v="6"/>
    <s v="85+"/>
    <x v="1"/>
    <s v="M"/>
    <s v="F00-F99"/>
    <n v="9"/>
    <x v="10"/>
  </r>
  <r>
    <x v="6"/>
    <s v="85+"/>
    <x v="1"/>
    <s v="M"/>
    <s v="G00-G99"/>
    <n v="6"/>
    <x v="3"/>
  </r>
  <r>
    <x v="6"/>
    <s v="85+"/>
    <x v="1"/>
    <s v="M"/>
    <s v="I00-I99"/>
    <n v="46"/>
    <x v="8"/>
  </r>
  <r>
    <x v="6"/>
    <s v="85+"/>
    <x v="1"/>
    <s v="M"/>
    <s v="J00-J99"/>
    <n v="29"/>
    <x v="4"/>
  </r>
  <r>
    <x v="6"/>
    <s v="85+"/>
    <x v="1"/>
    <s v="M"/>
    <s v="K00-K93"/>
    <n v="3"/>
    <x v="9"/>
  </r>
  <r>
    <x v="6"/>
    <s v="85+"/>
    <x v="1"/>
    <s v="M"/>
    <s v="M00-M99"/>
    <n v="2"/>
    <x v="5"/>
  </r>
  <r>
    <x v="6"/>
    <s v="85+"/>
    <x v="1"/>
    <s v="M"/>
    <s v="N00-N99"/>
    <n v="6"/>
    <x v="11"/>
  </r>
  <r>
    <x v="6"/>
    <s v="85+"/>
    <x v="1"/>
    <s v="M"/>
    <s v="R00-R99"/>
    <n v="10"/>
    <x v="5"/>
  </r>
  <r>
    <x v="6"/>
    <s v="85+"/>
    <x v="1"/>
    <s v="M"/>
    <s v="V01-Y98"/>
    <n v="4"/>
    <x v="6"/>
  </r>
  <r>
    <x v="7"/>
    <s v="0-24"/>
    <x v="0"/>
    <s v="F"/>
    <s v="G00-G99"/>
    <n v="1"/>
    <x v="3"/>
  </r>
  <r>
    <x v="7"/>
    <s v="0-24"/>
    <x v="0"/>
    <s v="F"/>
    <s v="Q00-Q99"/>
    <n v="1"/>
    <x v="5"/>
  </r>
  <r>
    <x v="7"/>
    <s v="0-24"/>
    <x v="0"/>
    <s v="M"/>
    <s v="C00-D48"/>
    <n v="2"/>
    <x v="1"/>
  </r>
  <r>
    <x v="7"/>
    <s v="0-24"/>
    <x v="0"/>
    <s v="M"/>
    <s v="P00-P96"/>
    <n v="3"/>
    <x v="5"/>
  </r>
  <r>
    <x v="7"/>
    <s v="0-24"/>
    <x v="0"/>
    <s v="M"/>
    <s v="Q00-Q99"/>
    <n v="2"/>
    <x v="5"/>
  </r>
  <r>
    <x v="7"/>
    <s v="0-24"/>
    <x v="0"/>
    <s v="M"/>
    <s v="V01-Y98"/>
    <n v="1"/>
    <x v="6"/>
  </r>
  <r>
    <x v="7"/>
    <s v="25-44"/>
    <x v="0"/>
    <s v="F"/>
    <s v="C00-D48"/>
    <n v="6"/>
    <x v="1"/>
  </r>
  <r>
    <x v="7"/>
    <s v="25-44"/>
    <x v="0"/>
    <s v="F"/>
    <s v="R00-R99"/>
    <n v="1"/>
    <x v="5"/>
  </r>
  <r>
    <x v="7"/>
    <s v="25-44"/>
    <x v="0"/>
    <s v="F"/>
    <s v="V01-Y98"/>
    <n v="2"/>
    <x v="6"/>
  </r>
  <r>
    <x v="7"/>
    <s v="25-44"/>
    <x v="0"/>
    <s v="M"/>
    <s v="I00-I99"/>
    <n v="2"/>
    <x v="8"/>
  </r>
  <r>
    <x v="7"/>
    <s v="25-44"/>
    <x v="0"/>
    <s v="M"/>
    <s v="R00-R99"/>
    <n v="2"/>
    <x v="5"/>
  </r>
  <r>
    <x v="7"/>
    <s v="25-44"/>
    <x v="0"/>
    <s v="M"/>
    <s v="V01-Y98"/>
    <n v="6"/>
    <x v="6"/>
  </r>
  <r>
    <x v="7"/>
    <s v="45-64"/>
    <x v="0"/>
    <s v="F"/>
    <s v="A00-B99"/>
    <n v="1"/>
    <x v="0"/>
  </r>
  <r>
    <x v="7"/>
    <s v="45-64"/>
    <x v="0"/>
    <s v="F"/>
    <s v="C00-D48"/>
    <n v="11"/>
    <x v="1"/>
  </r>
  <r>
    <x v="7"/>
    <s v="45-64"/>
    <x v="0"/>
    <s v="F"/>
    <s v="I00-I99"/>
    <n v="3"/>
    <x v="8"/>
  </r>
  <r>
    <x v="7"/>
    <s v="45-64"/>
    <x v="0"/>
    <s v="F"/>
    <s v="J00-J99"/>
    <n v="1"/>
    <x v="4"/>
  </r>
  <r>
    <x v="7"/>
    <s v="45-64"/>
    <x v="0"/>
    <s v="F"/>
    <s v="K00-K93"/>
    <n v="2"/>
    <x v="9"/>
  </r>
  <r>
    <x v="7"/>
    <s v="45-64"/>
    <x v="0"/>
    <s v="F"/>
    <s v="R00-R99"/>
    <n v="9"/>
    <x v="5"/>
  </r>
  <r>
    <x v="7"/>
    <s v="45-64"/>
    <x v="0"/>
    <s v="F"/>
    <s v="V01-Y98"/>
    <n v="3"/>
    <x v="6"/>
  </r>
  <r>
    <x v="7"/>
    <s v="45-64"/>
    <x v="0"/>
    <s v="M"/>
    <s v="A00-B99"/>
    <n v="4"/>
    <x v="0"/>
  </r>
  <r>
    <x v="7"/>
    <s v="45-64"/>
    <x v="0"/>
    <s v="M"/>
    <s v="C00-D48"/>
    <n v="16"/>
    <x v="1"/>
  </r>
  <r>
    <x v="7"/>
    <s v="45-64"/>
    <x v="0"/>
    <s v="M"/>
    <s v="F00-F99"/>
    <n v="1"/>
    <x v="10"/>
  </r>
  <r>
    <x v="7"/>
    <s v="45-64"/>
    <x v="0"/>
    <s v="M"/>
    <s v="I00-I99"/>
    <n v="12"/>
    <x v="8"/>
  </r>
  <r>
    <x v="7"/>
    <s v="45-64"/>
    <x v="0"/>
    <s v="M"/>
    <s v="J00-J99"/>
    <n v="6"/>
    <x v="4"/>
  </r>
  <r>
    <x v="7"/>
    <s v="45-64"/>
    <x v="0"/>
    <s v="M"/>
    <s v="K00-K93"/>
    <n v="7"/>
    <x v="9"/>
  </r>
  <r>
    <x v="7"/>
    <s v="45-64"/>
    <x v="0"/>
    <s v="M"/>
    <s v="M00-M99"/>
    <n v="1"/>
    <x v="5"/>
  </r>
  <r>
    <x v="7"/>
    <s v="45-64"/>
    <x v="0"/>
    <s v="M"/>
    <s v="N00-N99"/>
    <n v="1"/>
    <x v="11"/>
  </r>
  <r>
    <x v="7"/>
    <s v="45-64"/>
    <x v="0"/>
    <s v="M"/>
    <s v="Q00-Q99"/>
    <n v="1"/>
    <x v="5"/>
  </r>
  <r>
    <x v="7"/>
    <s v="45-64"/>
    <x v="0"/>
    <s v="M"/>
    <s v="R00-R99"/>
    <n v="13"/>
    <x v="5"/>
  </r>
  <r>
    <x v="7"/>
    <s v="45-64"/>
    <x v="0"/>
    <s v="M"/>
    <s v="V01-Y98"/>
    <n v="3"/>
    <x v="6"/>
  </r>
  <r>
    <x v="7"/>
    <s v="65-74"/>
    <x v="1"/>
    <s v="F"/>
    <s v="C00-D48"/>
    <n v="25"/>
    <x v="1"/>
  </r>
  <r>
    <x v="7"/>
    <s v="65-74"/>
    <x v="1"/>
    <s v="F"/>
    <s v="E00-E90"/>
    <n v="1"/>
    <x v="2"/>
  </r>
  <r>
    <x v="7"/>
    <s v="65-74"/>
    <x v="1"/>
    <s v="F"/>
    <s v="G00-G99"/>
    <n v="1"/>
    <x v="3"/>
  </r>
  <r>
    <x v="7"/>
    <s v="65-74"/>
    <x v="1"/>
    <s v="F"/>
    <s v="I00-I99"/>
    <n v="13"/>
    <x v="8"/>
  </r>
  <r>
    <x v="7"/>
    <s v="65-74"/>
    <x v="1"/>
    <s v="F"/>
    <s v="J00-J99"/>
    <n v="2"/>
    <x v="4"/>
  </r>
  <r>
    <x v="7"/>
    <s v="65-74"/>
    <x v="1"/>
    <s v="F"/>
    <s v="K00-K93"/>
    <n v="4"/>
    <x v="9"/>
  </r>
  <r>
    <x v="7"/>
    <s v="65-74"/>
    <x v="1"/>
    <s v="F"/>
    <s v="M00-M99"/>
    <n v="1"/>
    <x v="5"/>
  </r>
  <r>
    <x v="7"/>
    <s v="65-74"/>
    <x v="1"/>
    <s v="F"/>
    <s v="R00-R99"/>
    <n v="2"/>
    <x v="5"/>
  </r>
  <r>
    <x v="7"/>
    <s v="65-74"/>
    <x v="1"/>
    <s v="M"/>
    <s v="A00-B99"/>
    <n v="3"/>
    <x v="0"/>
  </r>
  <r>
    <x v="7"/>
    <s v="65-74"/>
    <x v="1"/>
    <s v="M"/>
    <s v="C00-D48"/>
    <n v="24"/>
    <x v="1"/>
  </r>
  <r>
    <x v="7"/>
    <s v="65-74"/>
    <x v="1"/>
    <s v="M"/>
    <s v="E00-E90"/>
    <n v="5"/>
    <x v="2"/>
  </r>
  <r>
    <x v="7"/>
    <s v="65-74"/>
    <x v="1"/>
    <s v="M"/>
    <s v="F00-F99"/>
    <n v="1"/>
    <x v="10"/>
  </r>
  <r>
    <x v="7"/>
    <s v="65-74"/>
    <x v="1"/>
    <s v="M"/>
    <s v="G00-G99"/>
    <n v="1"/>
    <x v="3"/>
  </r>
  <r>
    <x v="7"/>
    <s v="65-74"/>
    <x v="1"/>
    <s v="M"/>
    <s v="I00-I99"/>
    <n v="9"/>
    <x v="8"/>
  </r>
  <r>
    <x v="7"/>
    <s v="65-74"/>
    <x v="1"/>
    <s v="M"/>
    <s v="J00-J99"/>
    <n v="4"/>
    <x v="4"/>
  </r>
  <r>
    <x v="7"/>
    <s v="65-74"/>
    <x v="1"/>
    <s v="M"/>
    <s v="K00-K93"/>
    <n v="3"/>
    <x v="9"/>
  </r>
  <r>
    <x v="7"/>
    <s v="65-74"/>
    <x v="1"/>
    <s v="M"/>
    <s v="R00-R99"/>
    <n v="9"/>
    <x v="5"/>
  </r>
  <r>
    <x v="7"/>
    <s v="65-74"/>
    <x v="1"/>
    <s v="M"/>
    <s v="V01-Y98"/>
    <n v="1"/>
    <x v="6"/>
  </r>
  <r>
    <x v="7"/>
    <s v="75-84"/>
    <x v="1"/>
    <s v="F"/>
    <s v="A00-B99"/>
    <n v="1"/>
    <x v="0"/>
  </r>
  <r>
    <x v="7"/>
    <s v="75-84"/>
    <x v="1"/>
    <s v="F"/>
    <s v="C00-D48"/>
    <n v="36"/>
    <x v="1"/>
  </r>
  <r>
    <x v="7"/>
    <s v="75-84"/>
    <x v="1"/>
    <s v="F"/>
    <s v="D50-D89"/>
    <n v="1"/>
    <x v="5"/>
  </r>
  <r>
    <x v="7"/>
    <s v="75-84"/>
    <x v="1"/>
    <s v="F"/>
    <s v="E00-E90"/>
    <n v="2"/>
    <x v="2"/>
  </r>
  <r>
    <x v="7"/>
    <s v="75-84"/>
    <x v="1"/>
    <s v="F"/>
    <s v="F00-F99"/>
    <n v="4"/>
    <x v="10"/>
  </r>
  <r>
    <x v="7"/>
    <s v="75-84"/>
    <x v="1"/>
    <s v="F"/>
    <s v="G00-G99"/>
    <n v="14"/>
    <x v="3"/>
  </r>
  <r>
    <x v="7"/>
    <s v="75-84"/>
    <x v="1"/>
    <s v="F"/>
    <s v="I00-I99"/>
    <n v="26"/>
    <x v="8"/>
  </r>
  <r>
    <x v="7"/>
    <s v="75-84"/>
    <x v="1"/>
    <s v="F"/>
    <s v="J00-J99"/>
    <n v="15"/>
    <x v="4"/>
  </r>
  <r>
    <x v="7"/>
    <s v="75-84"/>
    <x v="1"/>
    <s v="F"/>
    <s v="K00-K93"/>
    <n v="4"/>
    <x v="9"/>
  </r>
  <r>
    <x v="7"/>
    <s v="75-84"/>
    <x v="1"/>
    <s v="F"/>
    <s v="N00-N99"/>
    <n v="2"/>
    <x v="11"/>
  </r>
  <r>
    <x v="7"/>
    <s v="75-84"/>
    <x v="1"/>
    <s v="F"/>
    <s v="R00-R99"/>
    <n v="13"/>
    <x v="5"/>
  </r>
  <r>
    <x v="7"/>
    <s v="75-84"/>
    <x v="1"/>
    <s v="F"/>
    <s v="V01-Y98"/>
    <n v="3"/>
    <x v="6"/>
  </r>
  <r>
    <x v="7"/>
    <s v="75-84"/>
    <x v="1"/>
    <s v="M"/>
    <s v="A00-B99"/>
    <n v="2"/>
    <x v="0"/>
  </r>
  <r>
    <x v="7"/>
    <s v="75-84"/>
    <x v="1"/>
    <s v="M"/>
    <s v="C00-D48"/>
    <n v="21"/>
    <x v="1"/>
  </r>
  <r>
    <x v="7"/>
    <s v="75-84"/>
    <x v="1"/>
    <s v="M"/>
    <s v="E00-E90"/>
    <n v="5"/>
    <x v="2"/>
  </r>
  <r>
    <x v="7"/>
    <s v="75-84"/>
    <x v="1"/>
    <s v="M"/>
    <s v="F00-F99"/>
    <n v="6"/>
    <x v="10"/>
  </r>
  <r>
    <x v="7"/>
    <s v="75-84"/>
    <x v="1"/>
    <s v="M"/>
    <s v="G00-G99"/>
    <n v="4"/>
    <x v="3"/>
  </r>
  <r>
    <x v="7"/>
    <s v="75-84"/>
    <x v="1"/>
    <s v="M"/>
    <s v="I00-I99"/>
    <n v="34"/>
    <x v="8"/>
  </r>
  <r>
    <x v="7"/>
    <s v="75-84"/>
    <x v="1"/>
    <s v="M"/>
    <s v="J00-J99"/>
    <n v="8"/>
    <x v="4"/>
  </r>
  <r>
    <x v="7"/>
    <s v="75-84"/>
    <x v="1"/>
    <s v="M"/>
    <s v="K00-K93"/>
    <n v="8"/>
    <x v="9"/>
  </r>
  <r>
    <x v="7"/>
    <s v="75-84"/>
    <x v="1"/>
    <s v="M"/>
    <s v="L00-L99"/>
    <n v="1"/>
    <x v="5"/>
  </r>
  <r>
    <x v="7"/>
    <s v="75-84"/>
    <x v="1"/>
    <s v="M"/>
    <s v="N00-N99"/>
    <n v="3"/>
    <x v="11"/>
  </r>
  <r>
    <x v="7"/>
    <s v="75-84"/>
    <x v="1"/>
    <s v="M"/>
    <s v="R00-R99"/>
    <n v="14"/>
    <x v="5"/>
  </r>
  <r>
    <x v="7"/>
    <s v="75-84"/>
    <x v="1"/>
    <s v="M"/>
    <s v="V01-Y98"/>
    <n v="1"/>
    <x v="6"/>
  </r>
  <r>
    <x v="7"/>
    <s v="85+"/>
    <x v="1"/>
    <s v="F"/>
    <s v="A00-B99"/>
    <n v="6"/>
    <x v="0"/>
  </r>
  <r>
    <x v="7"/>
    <s v="85+"/>
    <x v="1"/>
    <s v="F"/>
    <s v="C00-D48"/>
    <n v="23"/>
    <x v="1"/>
  </r>
  <r>
    <x v="7"/>
    <s v="85+"/>
    <x v="1"/>
    <s v="F"/>
    <s v="E00-E90"/>
    <n v="6"/>
    <x v="2"/>
  </r>
  <r>
    <x v="7"/>
    <s v="85+"/>
    <x v="1"/>
    <s v="F"/>
    <s v="F00-F99"/>
    <n v="24"/>
    <x v="10"/>
  </r>
  <r>
    <x v="7"/>
    <s v="85+"/>
    <x v="1"/>
    <s v="F"/>
    <s v="G00-G99"/>
    <n v="17"/>
    <x v="3"/>
  </r>
  <r>
    <x v="7"/>
    <s v="85+"/>
    <x v="1"/>
    <s v="F"/>
    <s v="I00-I99"/>
    <n v="70"/>
    <x v="8"/>
  </r>
  <r>
    <x v="7"/>
    <s v="85+"/>
    <x v="1"/>
    <s v="F"/>
    <s v="J00-J99"/>
    <n v="28"/>
    <x v="4"/>
  </r>
  <r>
    <x v="7"/>
    <s v="85+"/>
    <x v="1"/>
    <s v="F"/>
    <s v="K00-K93"/>
    <n v="8"/>
    <x v="9"/>
  </r>
  <r>
    <x v="7"/>
    <s v="85+"/>
    <x v="1"/>
    <s v="F"/>
    <s v="L00-L99"/>
    <n v="3"/>
    <x v="5"/>
  </r>
  <r>
    <x v="7"/>
    <s v="85+"/>
    <x v="1"/>
    <s v="F"/>
    <s v="M00-M99"/>
    <n v="4"/>
    <x v="5"/>
  </r>
  <r>
    <x v="7"/>
    <s v="85+"/>
    <x v="1"/>
    <s v="F"/>
    <s v="N00-N99"/>
    <n v="5"/>
    <x v="11"/>
  </r>
  <r>
    <x v="7"/>
    <s v="85+"/>
    <x v="1"/>
    <s v="F"/>
    <s v="R00-R99"/>
    <n v="27"/>
    <x v="5"/>
  </r>
  <r>
    <x v="7"/>
    <s v="85+"/>
    <x v="1"/>
    <s v="F"/>
    <s v="V01-Y98"/>
    <n v="10"/>
    <x v="6"/>
  </r>
  <r>
    <x v="7"/>
    <s v="85+"/>
    <x v="1"/>
    <s v="M"/>
    <s v="A00-B99"/>
    <n v="2"/>
    <x v="0"/>
  </r>
  <r>
    <x v="7"/>
    <s v="85+"/>
    <x v="1"/>
    <s v="M"/>
    <s v="C00-D48"/>
    <n v="17"/>
    <x v="1"/>
  </r>
  <r>
    <x v="7"/>
    <s v="85+"/>
    <x v="1"/>
    <s v="M"/>
    <s v="E00-E90"/>
    <n v="2"/>
    <x v="2"/>
  </r>
  <r>
    <x v="7"/>
    <s v="85+"/>
    <x v="1"/>
    <s v="M"/>
    <s v="F00-F99"/>
    <n v="6"/>
    <x v="10"/>
  </r>
  <r>
    <x v="7"/>
    <s v="85+"/>
    <x v="1"/>
    <s v="M"/>
    <s v="G00-G99"/>
    <n v="5"/>
    <x v="3"/>
  </r>
  <r>
    <x v="7"/>
    <s v="85+"/>
    <x v="1"/>
    <s v="M"/>
    <s v="I00-I99"/>
    <n v="49"/>
    <x v="8"/>
  </r>
  <r>
    <x v="7"/>
    <s v="85+"/>
    <x v="1"/>
    <s v="M"/>
    <s v="J00-J99"/>
    <n v="17"/>
    <x v="4"/>
  </r>
  <r>
    <x v="7"/>
    <s v="85+"/>
    <x v="1"/>
    <s v="M"/>
    <s v="K00-K93"/>
    <n v="3"/>
    <x v="9"/>
  </r>
  <r>
    <x v="7"/>
    <s v="85+"/>
    <x v="1"/>
    <s v="M"/>
    <s v="N00-N99"/>
    <n v="2"/>
    <x v="11"/>
  </r>
  <r>
    <x v="7"/>
    <s v="85+"/>
    <x v="1"/>
    <s v="M"/>
    <s v="R00-R99"/>
    <n v="10"/>
    <x v="5"/>
  </r>
  <r>
    <x v="7"/>
    <s v="85+"/>
    <x v="1"/>
    <s v="M"/>
    <s v="V01-Y98"/>
    <n v="4"/>
    <x v="6"/>
  </r>
  <r>
    <x v="8"/>
    <s v="0-24"/>
    <x v="0"/>
    <s v="F"/>
    <s v="E00-E90"/>
    <n v="1"/>
    <x v="2"/>
  </r>
  <r>
    <x v="8"/>
    <s v="0-24"/>
    <x v="0"/>
    <s v="F"/>
    <s v="G00-G99"/>
    <n v="1"/>
    <x v="3"/>
  </r>
  <r>
    <x v="8"/>
    <s v="0-24"/>
    <x v="0"/>
    <s v="F"/>
    <s v="I00-I99"/>
    <n v="1"/>
    <x v="8"/>
  </r>
  <r>
    <x v="8"/>
    <s v="0-24"/>
    <x v="0"/>
    <s v="F"/>
    <s v="P00-P96"/>
    <n v="2"/>
    <x v="5"/>
  </r>
  <r>
    <x v="8"/>
    <s v="0-24"/>
    <x v="0"/>
    <s v="F"/>
    <s v="Q00-Q99"/>
    <n v="1"/>
    <x v="5"/>
  </r>
  <r>
    <x v="8"/>
    <s v="0-24"/>
    <x v="0"/>
    <s v="F"/>
    <s v="R00-R99"/>
    <n v="1"/>
    <x v="5"/>
  </r>
  <r>
    <x v="8"/>
    <s v="0-24"/>
    <x v="0"/>
    <s v="F"/>
    <s v="V01-Y98"/>
    <n v="1"/>
    <x v="6"/>
  </r>
  <r>
    <x v="8"/>
    <s v="0-24"/>
    <x v="0"/>
    <s v="M"/>
    <s v="I00-I99"/>
    <n v="1"/>
    <x v="8"/>
  </r>
  <r>
    <x v="8"/>
    <s v="0-24"/>
    <x v="0"/>
    <s v="M"/>
    <s v="P00-P96"/>
    <n v="3"/>
    <x v="5"/>
  </r>
  <r>
    <x v="8"/>
    <s v="0-24"/>
    <x v="0"/>
    <s v="M"/>
    <s v="V01-Y98"/>
    <n v="3"/>
    <x v="6"/>
  </r>
  <r>
    <x v="8"/>
    <s v="25-44"/>
    <x v="0"/>
    <s v="F"/>
    <s v="C00-D48"/>
    <n v="2"/>
    <x v="1"/>
  </r>
  <r>
    <x v="8"/>
    <s v="25-44"/>
    <x v="0"/>
    <s v="F"/>
    <s v="G00-G99"/>
    <n v="1"/>
    <x v="3"/>
  </r>
  <r>
    <x v="8"/>
    <s v="25-44"/>
    <x v="0"/>
    <s v="F"/>
    <s v="J00-J99"/>
    <n v="1"/>
    <x v="4"/>
  </r>
  <r>
    <x v="8"/>
    <s v="25-44"/>
    <x v="0"/>
    <s v="F"/>
    <s v="R00-R99"/>
    <n v="1"/>
    <x v="5"/>
  </r>
  <r>
    <x v="8"/>
    <s v="25-44"/>
    <x v="0"/>
    <s v="F"/>
    <s v="V01-Y98"/>
    <n v="3"/>
    <x v="6"/>
  </r>
  <r>
    <x v="8"/>
    <s v="25-44"/>
    <x v="0"/>
    <s v="M"/>
    <s v="C00-D48"/>
    <n v="1"/>
    <x v="1"/>
  </r>
  <r>
    <x v="8"/>
    <s v="25-44"/>
    <x v="0"/>
    <s v="M"/>
    <s v="E00-E90"/>
    <n v="1"/>
    <x v="2"/>
  </r>
  <r>
    <x v="8"/>
    <s v="25-44"/>
    <x v="0"/>
    <s v="M"/>
    <s v="I00-I99"/>
    <n v="1"/>
    <x v="8"/>
  </r>
  <r>
    <x v="8"/>
    <s v="25-44"/>
    <x v="0"/>
    <s v="M"/>
    <s v="R00-R99"/>
    <n v="2"/>
    <x v="5"/>
  </r>
  <r>
    <x v="8"/>
    <s v="25-44"/>
    <x v="0"/>
    <s v="M"/>
    <s v="V01-Y98"/>
    <n v="3"/>
    <x v="6"/>
  </r>
  <r>
    <x v="8"/>
    <s v="45-64"/>
    <x v="0"/>
    <s v="F"/>
    <s v="C00-D48"/>
    <n v="14"/>
    <x v="1"/>
  </r>
  <r>
    <x v="8"/>
    <s v="45-64"/>
    <x v="0"/>
    <s v="F"/>
    <s v="D50-D89"/>
    <n v="1"/>
    <x v="5"/>
  </r>
  <r>
    <x v="8"/>
    <s v="45-64"/>
    <x v="0"/>
    <s v="F"/>
    <s v="I00-I99"/>
    <n v="7"/>
    <x v="8"/>
  </r>
  <r>
    <x v="8"/>
    <s v="45-64"/>
    <x v="0"/>
    <s v="F"/>
    <s v="J00-J99"/>
    <n v="2"/>
    <x v="4"/>
  </r>
  <r>
    <x v="8"/>
    <s v="45-64"/>
    <x v="0"/>
    <s v="F"/>
    <s v="K00-K93"/>
    <n v="3"/>
    <x v="9"/>
  </r>
  <r>
    <x v="8"/>
    <s v="45-64"/>
    <x v="0"/>
    <s v="F"/>
    <s v="R00-R99"/>
    <n v="7"/>
    <x v="5"/>
  </r>
  <r>
    <x v="8"/>
    <s v="45-64"/>
    <x v="0"/>
    <s v="F"/>
    <s v="V01-Y98"/>
    <n v="3"/>
    <x v="6"/>
  </r>
  <r>
    <x v="8"/>
    <s v="45-64"/>
    <x v="0"/>
    <s v="M"/>
    <s v="A00-B99"/>
    <n v="2"/>
    <x v="0"/>
  </r>
  <r>
    <x v="8"/>
    <s v="45-64"/>
    <x v="0"/>
    <s v="M"/>
    <s v="C00-D48"/>
    <n v="28"/>
    <x v="1"/>
  </r>
  <r>
    <x v="8"/>
    <s v="45-64"/>
    <x v="0"/>
    <s v="M"/>
    <s v="E00-E90"/>
    <n v="3"/>
    <x v="2"/>
  </r>
  <r>
    <x v="8"/>
    <s v="45-64"/>
    <x v="0"/>
    <s v="M"/>
    <s v="F00-F99"/>
    <n v="3"/>
    <x v="10"/>
  </r>
  <r>
    <x v="8"/>
    <s v="45-64"/>
    <x v="0"/>
    <s v="M"/>
    <s v="G00-G99"/>
    <n v="2"/>
    <x v="3"/>
  </r>
  <r>
    <x v="8"/>
    <s v="45-64"/>
    <x v="0"/>
    <s v="M"/>
    <s v="I00-I99"/>
    <n v="16"/>
    <x v="8"/>
  </r>
  <r>
    <x v="8"/>
    <s v="45-64"/>
    <x v="0"/>
    <s v="M"/>
    <s v="J00-J99"/>
    <n v="7"/>
    <x v="4"/>
  </r>
  <r>
    <x v="8"/>
    <s v="45-64"/>
    <x v="0"/>
    <s v="M"/>
    <s v="K00-K93"/>
    <n v="5"/>
    <x v="9"/>
  </r>
  <r>
    <x v="8"/>
    <s v="45-64"/>
    <x v="0"/>
    <s v="M"/>
    <s v="R00-R99"/>
    <n v="3"/>
    <x v="5"/>
  </r>
  <r>
    <x v="8"/>
    <s v="45-64"/>
    <x v="0"/>
    <s v="M"/>
    <s v="V01-Y98"/>
    <n v="8"/>
    <x v="6"/>
  </r>
  <r>
    <x v="8"/>
    <s v="65-74"/>
    <x v="1"/>
    <s v="F"/>
    <s v="A00-B99"/>
    <n v="1"/>
    <x v="0"/>
  </r>
  <r>
    <x v="8"/>
    <s v="65-74"/>
    <x v="1"/>
    <s v="F"/>
    <s v="C00-D48"/>
    <n v="27"/>
    <x v="1"/>
  </r>
  <r>
    <x v="8"/>
    <s v="65-74"/>
    <x v="1"/>
    <s v="F"/>
    <s v="D50-D89"/>
    <n v="1"/>
    <x v="5"/>
  </r>
  <r>
    <x v="8"/>
    <s v="65-74"/>
    <x v="1"/>
    <s v="F"/>
    <s v="E00-E90"/>
    <n v="2"/>
    <x v="2"/>
  </r>
  <r>
    <x v="8"/>
    <s v="65-74"/>
    <x v="1"/>
    <s v="F"/>
    <s v="F00-F99"/>
    <n v="2"/>
    <x v="10"/>
  </r>
  <r>
    <x v="8"/>
    <s v="65-74"/>
    <x v="1"/>
    <s v="F"/>
    <s v="G00-G99"/>
    <n v="6"/>
    <x v="3"/>
  </r>
  <r>
    <x v="8"/>
    <s v="65-74"/>
    <x v="1"/>
    <s v="F"/>
    <s v="I00-I99"/>
    <n v="10"/>
    <x v="8"/>
  </r>
  <r>
    <x v="8"/>
    <s v="65-74"/>
    <x v="1"/>
    <s v="F"/>
    <s v="J00-J99"/>
    <n v="13"/>
    <x v="4"/>
  </r>
  <r>
    <x v="8"/>
    <s v="65-74"/>
    <x v="1"/>
    <s v="F"/>
    <s v="K00-K93"/>
    <n v="4"/>
    <x v="9"/>
  </r>
  <r>
    <x v="8"/>
    <s v="65-74"/>
    <x v="1"/>
    <s v="F"/>
    <s v="M00-M99"/>
    <n v="4"/>
    <x v="5"/>
  </r>
  <r>
    <x v="8"/>
    <s v="65-74"/>
    <x v="1"/>
    <s v="F"/>
    <s v="N00-N99"/>
    <n v="1"/>
    <x v="11"/>
  </r>
  <r>
    <x v="8"/>
    <s v="65-74"/>
    <x v="1"/>
    <s v="F"/>
    <s v="R00-R99"/>
    <n v="6"/>
    <x v="5"/>
  </r>
  <r>
    <x v="8"/>
    <s v="65-74"/>
    <x v="1"/>
    <s v="F"/>
    <s v="V01-Y98"/>
    <n v="2"/>
    <x v="6"/>
  </r>
  <r>
    <x v="8"/>
    <s v="65-74"/>
    <x v="1"/>
    <s v="M"/>
    <s v="C00-D48"/>
    <n v="21"/>
    <x v="1"/>
  </r>
  <r>
    <x v="8"/>
    <s v="65-74"/>
    <x v="1"/>
    <s v="M"/>
    <s v="E00-E90"/>
    <n v="1"/>
    <x v="2"/>
  </r>
  <r>
    <x v="8"/>
    <s v="65-74"/>
    <x v="1"/>
    <s v="M"/>
    <s v="F00-F99"/>
    <n v="1"/>
    <x v="10"/>
  </r>
  <r>
    <x v="8"/>
    <s v="65-74"/>
    <x v="1"/>
    <s v="M"/>
    <s v="G00-G99"/>
    <n v="3"/>
    <x v="3"/>
  </r>
  <r>
    <x v="8"/>
    <s v="65-74"/>
    <x v="1"/>
    <s v="M"/>
    <s v="I00-I99"/>
    <n v="21"/>
    <x v="8"/>
  </r>
  <r>
    <x v="8"/>
    <s v="65-74"/>
    <x v="1"/>
    <s v="M"/>
    <s v="J00-J99"/>
    <n v="9"/>
    <x v="4"/>
  </r>
  <r>
    <x v="8"/>
    <s v="65-74"/>
    <x v="1"/>
    <s v="M"/>
    <s v="K00-K93"/>
    <n v="4"/>
    <x v="9"/>
  </r>
  <r>
    <x v="8"/>
    <s v="65-74"/>
    <x v="1"/>
    <s v="M"/>
    <s v="N00-N99"/>
    <n v="3"/>
    <x v="11"/>
  </r>
  <r>
    <x v="8"/>
    <s v="65-74"/>
    <x v="1"/>
    <s v="M"/>
    <s v="R00-R99"/>
    <n v="8"/>
    <x v="5"/>
  </r>
  <r>
    <x v="8"/>
    <s v="65-74"/>
    <x v="1"/>
    <s v="M"/>
    <s v="V01-Y98"/>
    <n v="2"/>
    <x v="6"/>
  </r>
  <r>
    <x v="8"/>
    <s v="75-84"/>
    <x v="1"/>
    <s v="F"/>
    <s v="A00-B99"/>
    <n v="2"/>
    <x v="0"/>
  </r>
  <r>
    <x v="8"/>
    <s v="75-84"/>
    <x v="1"/>
    <s v="F"/>
    <s v="C00-D48"/>
    <n v="31"/>
    <x v="1"/>
  </r>
  <r>
    <x v="8"/>
    <s v="75-84"/>
    <x v="1"/>
    <s v="F"/>
    <s v="D50-D89"/>
    <n v="1"/>
    <x v="5"/>
  </r>
  <r>
    <x v="8"/>
    <s v="75-84"/>
    <x v="1"/>
    <s v="F"/>
    <s v="E00-E90"/>
    <n v="3"/>
    <x v="2"/>
  </r>
  <r>
    <x v="8"/>
    <s v="75-84"/>
    <x v="1"/>
    <s v="F"/>
    <s v="F00-F99"/>
    <n v="7"/>
    <x v="10"/>
  </r>
  <r>
    <x v="8"/>
    <s v="75-84"/>
    <x v="1"/>
    <s v="F"/>
    <s v="G00-G99"/>
    <n v="8"/>
    <x v="3"/>
  </r>
  <r>
    <x v="8"/>
    <s v="75-84"/>
    <x v="1"/>
    <s v="F"/>
    <s v="I00-I99"/>
    <n v="27"/>
    <x v="8"/>
  </r>
  <r>
    <x v="8"/>
    <s v="75-84"/>
    <x v="1"/>
    <s v="F"/>
    <s v="J00-J99"/>
    <n v="22"/>
    <x v="4"/>
  </r>
  <r>
    <x v="8"/>
    <s v="75-84"/>
    <x v="1"/>
    <s v="F"/>
    <s v="K00-K93"/>
    <n v="2"/>
    <x v="9"/>
  </r>
  <r>
    <x v="8"/>
    <s v="75-84"/>
    <x v="1"/>
    <s v="F"/>
    <s v="M00-M99"/>
    <n v="1"/>
    <x v="5"/>
  </r>
  <r>
    <x v="8"/>
    <s v="75-84"/>
    <x v="1"/>
    <s v="F"/>
    <s v="N00-N99"/>
    <n v="4"/>
    <x v="11"/>
  </r>
  <r>
    <x v="8"/>
    <s v="75-84"/>
    <x v="1"/>
    <s v="F"/>
    <s v="R00-R99"/>
    <n v="8"/>
    <x v="5"/>
  </r>
  <r>
    <x v="8"/>
    <s v="75-84"/>
    <x v="1"/>
    <s v="F"/>
    <s v="V01-Y98"/>
    <n v="2"/>
    <x v="6"/>
  </r>
  <r>
    <x v="8"/>
    <s v="75-84"/>
    <x v="1"/>
    <s v="M"/>
    <s v="A00-B99"/>
    <n v="1"/>
    <x v="0"/>
  </r>
  <r>
    <x v="8"/>
    <s v="75-84"/>
    <x v="1"/>
    <s v="M"/>
    <s v="C00-D48"/>
    <n v="33"/>
    <x v="1"/>
  </r>
  <r>
    <x v="8"/>
    <s v="75-84"/>
    <x v="1"/>
    <s v="M"/>
    <s v="E00-E90"/>
    <n v="3"/>
    <x v="2"/>
  </r>
  <r>
    <x v="8"/>
    <s v="75-84"/>
    <x v="1"/>
    <s v="M"/>
    <s v="F00-F99"/>
    <n v="7"/>
    <x v="10"/>
  </r>
  <r>
    <x v="8"/>
    <s v="75-84"/>
    <x v="1"/>
    <s v="M"/>
    <s v="G00-G99"/>
    <n v="8"/>
    <x v="3"/>
  </r>
  <r>
    <x v="8"/>
    <s v="75-84"/>
    <x v="1"/>
    <s v="M"/>
    <s v="I00-I99"/>
    <n v="29"/>
    <x v="8"/>
  </r>
  <r>
    <x v="8"/>
    <s v="75-84"/>
    <x v="1"/>
    <s v="M"/>
    <s v="J00-J99"/>
    <n v="16"/>
    <x v="4"/>
  </r>
  <r>
    <x v="8"/>
    <s v="75-84"/>
    <x v="1"/>
    <s v="M"/>
    <s v="K00-K93"/>
    <n v="2"/>
    <x v="9"/>
  </r>
  <r>
    <x v="8"/>
    <s v="75-84"/>
    <x v="1"/>
    <s v="M"/>
    <s v="M00-M99"/>
    <n v="1"/>
    <x v="5"/>
  </r>
  <r>
    <x v="8"/>
    <s v="75-84"/>
    <x v="1"/>
    <s v="M"/>
    <s v="N00-N99"/>
    <n v="2"/>
    <x v="11"/>
  </r>
  <r>
    <x v="8"/>
    <s v="75-84"/>
    <x v="1"/>
    <s v="M"/>
    <s v="R00-R99"/>
    <n v="8"/>
    <x v="5"/>
  </r>
  <r>
    <x v="8"/>
    <s v="75-84"/>
    <x v="1"/>
    <s v="M"/>
    <s v="V01-Y98"/>
    <n v="2"/>
    <x v="6"/>
  </r>
  <r>
    <x v="8"/>
    <s v="85+"/>
    <x v="1"/>
    <s v="F"/>
    <s v="A00-B99"/>
    <n v="7"/>
    <x v="0"/>
  </r>
  <r>
    <x v="8"/>
    <s v="85+"/>
    <x v="1"/>
    <s v="F"/>
    <s v="C00-D48"/>
    <n v="21"/>
    <x v="1"/>
  </r>
  <r>
    <x v="8"/>
    <s v="85+"/>
    <x v="1"/>
    <s v="F"/>
    <s v="D50-D89"/>
    <n v="2"/>
    <x v="5"/>
  </r>
  <r>
    <x v="8"/>
    <s v="85+"/>
    <x v="1"/>
    <s v="F"/>
    <s v="E00-E90"/>
    <n v="4"/>
    <x v="2"/>
  </r>
  <r>
    <x v="8"/>
    <s v="85+"/>
    <x v="1"/>
    <s v="F"/>
    <s v="F00-F99"/>
    <n v="30"/>
    <x v="10"/>
  </r>
  <r>
    <x v="8"/>
    <s v="85+"/>
    <x v="1"/>
    <s v="F"/>
    <s v="G00-G99"/>
    <n v="22"/>
    <x v="3"/>
  </r>
  <r>
    <x v="8"/>
    <s v="85+"/>
    <x v="1"/>
    <s v="F"/>
    <s v="I00-I99"/>
    <n v="80"/>
    <x v="8"/>
  </r>
  <r>
    <x v="8"/>
    <s v="85+"/>
    <x v="1"/>
    <s v="F"/>
    <s v="J00-J99"/>
    <n v="52"/>
    <x v="4"/>
  </r>
  <r>
    <x v="8"/>
    <s v="85+"/>
    <x v="1"/>
    <s v="F"/>
    <s v="K00-K93"/>
    <n v="16"/>
    <x v="9"/>
  </r>
  <r>
    <x v="8"/>
    <s v="85+"/>
    <x v="1"/>
    <s v="F"/>
    <s v="L00-L99"/>
    <n v="1"/>
    <x v="5"/>
  </r>
  <r>
    <x v="8"/>
    <s v="85+"/>
    <x v="1"/>
    <s v="F"/>
    <s v="M00-M99"/>
    <n v="3"/>
    <x v="5"/>
  </r>
  <r>
    <x v="8"/>
    <s v="85+"/>
    <x v="1"/>
    <s v="F"/>
    <s v="N00-N99"/>
    <n v="4"/>
    <x v="11"/>
  </r>
  <r>
    <x v="8"/>
    <s v="85+"/>
    <x v="1"/>
    <s v="F"/>
    <s v="Q00-Q99"/>
    <n v="1"/>
    <x v="5"/>
  </r>
  <r>
    <x v="8"/>
    <s v="85+"/>
    <x v="1"/>
    <s v="F"/>
    <s v="R00-R99"/>
    <n v="26"/>
    <x v="5"/>
  </r>
  <r>
    <x v="8"/>
    <s v="85+"/>
    <x v="1"/>
    <s v="F"/>
    <s v="V01-Y98"/>
    <n v="15"/>
    <x v="6"/>
  </r>
  <r>
    <x v="8"/>
    <s v="85+"/>
    <x v="1"/>
    <s v="M"/>
    <s v="A00-B99"/>
    <n v="3"/>
    <x v="0"/>
  </r>
  <r>
    <x v="8"/>
    <s v="85+"/>
    <x v="1"/>
    <s v="M"/>
    <s v="C00-D48"/>
    <n v="19"/>
    <x v="1"/>
  </r>
  <r>
    <x v="8"/>
    <s v="85+"/>
    <x v="1"/>
    <s v="M"/>
    <s v="E00-E90"/>
    <n v="6"/>
    <x v="2"/>
  </r>
  <r>
    <x v="8"/>
    <s v="85+"/>
    <x v="1"/>
    <s v="M"/>
    <s v="F00-F99"/>
    <n v="8"/>
    <x v="10"/>
  </r>
  <r>
    <x v="8"/>
    <s v="85+"/>
    <x v="1"/>
    <s v="M"/>
    <s v="G00-G99"/>
    <n v="15"/>
    <x v="3"/>
  </r>
  <r>
    <x v="8"/>
    <s v="85+"/>
    <x v="1"/>
    <s v="M"/>
    <s v="I00-I99"/>
    <n v="34"/>
    <x v="8"/>
  </r>
  <r>
    <x v="8"/>
    <s v="85+"/>
    <x v="1"/>
    <s v="M"/>
    <s v="J00-J99"/>
    <n v="22"/>
    <x v="4"/>
  </r>
  <r>
    <x v="8"/>
    <s v="85+"/>
    <x v="1"/>
    <s v="M"/>
    <s v="K00-K93"/>
    <n v="4"/>
    <x v="9"/>
  </r>
  <r>
    <x v="8"/>
    <s v="85+"/>
    <x v="1"/>
    <s v="M"/>
    <s v="L00-L99"/>
    <n v="1"/>
    <x v="5"/>
  </r>
  <r>
    <x v="8"/>
    <s v="85+"/>
    <x v="1"/>
    <s v="M"/>
    <s v="M00-M99"/>
    <n v="1"/>
    <x v="5"/>
  </r>
  <r>
    <x v="8"/>
    <s v="85+"/>
    <x v="1"/>
    <s v="M"/>
    <s v="N00-N99"/>
    <n v="10"/>
    <x v="11"/>
  </r>
  <r>
    <x v="8"/>
    <s v="85+"/>
    <x v="1"/>
    <s v="M"/>
    <s v="R00-R99"/>
    <n v="12"/>
    <x v="5"/>
  </r>
  <r>
    <x v="8"/>
    <s v="85+"/>
    <x v="1"/>
    <s v="M"/>
    <s v="V01-Y98"/>
    <n v="10"/>
    <x v="6"/>
  </r>
  <r>
    <x v="0"/>
    <s v="0-24"/>
    <x v="0"/>
    <s v="F"/>
    <s v="A00-B99"/>
    <n v="1"/>
    <x v="0"/>
  </r>
  <r>
    <x v="0"/>
    <s v="0-24"/>
    <x v="0"/>
    <s v="F"/>
    <s v="C00-D48"/>
    <n v="1"/>
    <x v="1"/>
  </r>
  <r>
    <x v="0"/>
    <s v="0-24"/>
    <x v="0"/>
    <s v="F"/>
    <s v="P00-P96"/>
    <n v="1"/>
    <x v="5"/>
  </r>
  <r>
    <x v="0"/>
    <s v="0-24"/>
    <x v="0"/>
    <s v="F"/>
    <s v="Q00-Q99"/>
    <n v="1"/>
    <x v="5"/>
  </r>
  <r>
    <x v="0"/>
    <s v="0-24"/>
    <x v="0"/>
    <s v="M"/>
    <s v="I00-I99"/>
    <n v="1"/>
    <x v="8"/>
  </r>
  <r>
    <x v="0"/>
    <s v="0-24"/>
    <x v="0"/>
    <s v="M"/>
    <s v="P00-P96"/>
    <n v="1"/>
    <x v="5"/>
  </r>
  <r>
    <x v="0"/>
    <s v="0-24"/>
    <x v="0"/>
    <s v="M"/>
    <s v="R00-R99"/>
    <n v="1"/>
    <x v="5"/>
  </r>
  <r>
    <x v="0"/>
    <s v="0-24"/>
    <x v="0"/>
    <s v="M"/>
    <s v="V01-Y98"/>
    <n v="2"/>
    <x v="6"/>
  </r>
  <r>
    <x v="0"/>
    <s v="25-44"/>
    <x v="0"/>
    <s v="F"/>
    <s v="A00-B99"/>
    <n v="2"/>
    <x v="0"/>
  </r>
  <r>
    <x v="0"/>
    <s v="25-44"/>
    <x v="0"/>
    <s v="F"/>
    <s v="C00-D48"/>
    <n v="5"/>
    <x v="1"/>
  </r>
  <r>
    <x v="0"/>
    <s v="25-44"/>
    <x v="0"/>
    <s v="F"/>
    <s v="G00-G99"/>
    <n v="2"/>
    <x v="3"/>
  </r>
  <r>
    <x v="0"/>
    <s v="25-44"/>
    <x v="0"/>
    <s v="F"/>
    <s v="I00-I99"/>
    <n v="1"/>
    <x v="8"/>
  </r>
  <r>
    <x v="0"/>
    <s v="25-44"/>
    <x v="0"/>
    <s v="F"/>
    <s v="L00-L99"/>
    <n v="1"/>
    <x v="5"/>
  </r>
  <r>
    <x v="0"/>
    <s v="25-44"/>
    <x v="0"/>
    <s v="F"/>
    <s v="V01-Y98"/>
    <n v="1"/>
    <x v="6"/>
  </r>
  <r>
    <x v="0"/>
    <s v="25-44"/>
    <x v="0"/>
    <s v="M"/>
    <s v="A00-B99"/>
    <n v="2"/>
    <x v="0"/>
  </r>
  <r>
    <x v="0"/>
    <s v="25-44"/>
    <x v="0"/>
    <s v="M"/>
    <s v="C00-D48"/>
    <n v="4"/>
    <x v="1"/>
  </r>
  <r>
    <x v="0"/>
    <s v="25-44"/>
    <x v="0"/>
    <s v="M"/>
    <s v="I00-I99"/>
    <n v="3"/>
    <x v="8"/>
  </r>
  <r>
    <x v="0"/>
    <s v="25-44"/>
    <x v="0"/>
    <s v="M"/>
    <s v="V01-Y98"/>
    <n v="8"/>
    <x v="6"/>
  </r>
  <r>
    <x v="0"/>
    <s v="45-64"/>
    <x v="0"/>
    <s v="F"/>
    <s v="A00-B99"/>
    <n v="2"/>
    <x v="0"/>
  </r>
  <r>
    <x v="0"/>
    <s v="45-64"/>
    <x v="0"/>
    <s v="F"/>
    <s v="C00-D48"/>
    <n v="24"/>
    <x v="1"/>
  </r>
  <r>
    <x v="0"/>
    <s v="45-64"/>
    <x v="0"/>
    <s v="F"/>
    <s v="F00-F99"/>
    <n v="1"/>
    <x v="10"/>
  </r>
  <r>
    <x v="0"/>
    <s v="45-64"/>
    <x v="0"/>
    <s v="F"/>
    <s v="G00-G99"/>
    <n v="3"/>
    <x v="3"/>
  </r>
  <r>
    <x v="0"/>
    <s v="45-64"/>
    <x v="0"/>
    <s v="F"/>
    <s v="I00-I99"/>
    <n v="6"/>
    <x v="8"/>
  </r>
  <r>
    <x v="0"/>
    <s v="45-64"/>
    <x v="0"/>
    <s v="F"/>
    <s v="J00-J99"/>
    <n v="2"/>
    <x v="4"/>
  </r>
  <r>
    <x v="0"/>
    <s v="45-64"/>
    <x v="0"/>
    <s v="F"/>
    <s v="K00-K93"/>
    <n v="1"/>
    <x v="9"/>
  </r>
  <r>
    <x v="0"/>
    <s v="45-64"/>
    <x v="0"/>
    <s v="F"/>
    <s v="Q00-Q99"/>
    <n v="1"/>
    <x v="5"/>
  </r>
  <r>
    <x v="0"/>
    <s v="45-64"/>
    <x v="0"/>
    <s v="F"/>
    <s v="R00-R99"/>
    <n v="1"/>
    <x v="5"/>
  </r>
  <r>
    <x v="0"/>
    <s v="45-64"/>
    <x v="0"/>
    <s v="F"/>
    <s v="V01-Y98"/>
    <n v="3"/>
    <x v="6"/>
  </r>
  <r>
    <x v="0"/>
    <s v="45-64"/>
    <x v="0"/>
    <s v="M"/>
    <s v="A00-B99"/>
    <n v="3"/>
    <x v="0"/>
  </r>
  <r>
    <x v="0"/>
    <s v="45-64"/>
    <x v="0"/>
    <s v="M"/>
    <s v="C00-D48"/>
    <n v="23"/>
    <x v="1"/>
  </r>
  <r>
    <x v="0"/>
    <s v="45-64"/>
    <x v="0"/>
    <s v="M"/>
    <s v="E00-E90"/>
    <n v="2"/>
    <x v="2"/>
  </r>
  <r>
    <x v="0"/>
    <s v="45-64"/>
    <x v="0"/>
    <s v="M"/>
    <s v="G00-G99"/>
    <n v="1"/>
    <x v="3"/>
  </r>
  <r>
    <x v="0"/>
    <s v="45-64"/>
    <x v="0"/>
    <s v="M"/>
    <s v="I00-I99"/>
    <n v="11"/>
    <x v="8"/>
  </r>
  <r>
    <x v="0"/>
    <s v="45-64"/>
    <x v="0"/>
    <s v="M"/>
    <s v="J00-J99"/>
    <n v="6"/>
    <x v="4"/>
  </r>
  <r>
    <x v="0"/>
    <s v="45-64"/>
    <x v="0"/>
    <s v="M"/>
    <s v="K00-K93"/>
    <n v="4"/>
    <x v="9"/>
  </r>
  <r>
    <x v="0"/>
    <s v="45-64"/>
    <x v="0"/>
    <s v="M"/>
    <s v="N00-N99"/>
    <n v="1"/>
    <x v="11"/>
  </r>
  <r>
    <x v="0"/>
    <s v="45-64"/>
    <x v="0"/>
    <s v="M"/>
    <s v="R00-R99"/>
    <n v="4"/>
    <x v="5"/>
  </r>
  <r>
    <x v="0"/>
    <s v="45-64"/>
    <x v="0"/>
    <s v="M"/>
    <s v="UNK"/>
    <n v="1"/>
    <x v="7"/>
  </r>
  <r>
    <x v="0"/>
    <s v="45-64"/>
    <x v="0"/>
    <s v="M"/>
    <s v="V01-Y98"/>
    <n v="9"/>
    <x v="6"/>
  </r>
  <r>
    <x v="0"/>
    <s v="65-74"/>
    <x v="1"/>
    <s v="F"/>
    <s v="A00-B99"/>
    <n v="4"/>
    <x v="0"/>
  </r>
  <r>
    <x v="0"/>
    <s v="65-74"/>
    <x v="1"/>
    <s v="F"/>
    <s v="C00-D48"/>
    <n v="27"/>
    <x v="1"/>
  </r>
  <r>
    <x v="0"/>
    <s v="65-74"/>
    <x v="1"/>
    <s v="F"/>
    <s v="F00-F99"/>
    <n v="1"/>
    <x v="10"/>
  </r>
  <r>
    <x v="0"/>
    <s v="65-74"/>
    <x v="1"/>
    <s v="F"/>
    <s v="G00-G99"/>
    <n v="1"/>
    <x v="3"/>
  </r>
  <r>
    <x v="0"/>
    <s v="65-74"/>
    <x v="1"/>
    <s v="F"/>
    <s v="I00-I99"/>
    <n v="10"/>
    <x v="8"/>
  </r>
  <r>
    <x v="0"/>
    <s v="65-74"/>
    <x v="1"/>
    <s v="F"/>
    <s v="J00-J99"/>
    <n v="8"/>
    <x v="4"/>
  </r>
  <r>
    <x v="0"/>
    <s v="65-74"/>
    <x v="1"/>
    <s v="F"/>
    <s v="K00-K93"/>
    <n v="1"/>
    <x v="9"/>
  </r>
  <r>
    <x v="0"/>
    <s v="65-74"/>
    <x v="1"/>
    <s v="F"/>
    <s v="N00-N99"/>
    <n v="3"/>
    <x v="11"/>
  </r>
  <r>
    <x v="0"/>
    <s v="65-74"/>
    <x v="1"/>
    <s v="F"/>
    <s v="R00-R99"/>
    <n v="2"/>
    <x v="5"/>
  </r>
  <r>
    <x v="0"/>
    <s v="65-74"/>
    <x v="1"/>
    <s v="F"/>
    <s v="V01-Y98"/>
    <n v="3"/>
    <x v="6"/>
  </r>
  <r>
    <x v="0"/>
    <s v="65-74"/>
    <x v="1"/>
    <s v="M"/>
    <s v="A00-B99"/>
    <n v="2"/>
    <x v="0"/>
  </r>
  <r>
    <x v="0"/>
    <s v="65-74"/>
    <x v="1"/>
    <s v="M"/>
    <s v="C00-D48"/>
    <n v="19"/>
    <x v="1"/>
  </r>
  <r>
    <x v="0"/>
    <s v="65-74"/>
    <x v="1"/>
    <s v="M"/>
    <s v="E00-E90"/>
    <n v="6"/>
    <x v="2"/>
  </r>
  <r>
    <x v="0"/>
    <s v="65-74"/>
    <x v="1"/>
    <s v="M"/>
    <s v="G00-G99"/>
    <n v="1"/>
    <x v="3"/>
  </r>
  <r>
    <x v="0"/>
    <s v="65-74"/>
    <x v="1"/>
    <s v="M"/>
    <s v="I00-I99"/>
    <n v="10"/>
    <x v="8"/>
  </r>
  <r>
    <x v="0"/>
    <s v="65-74"/>
    <x v="1"/>
    <s v="M"/>
    <s v="J00-J99"/>
    <n v="10"/>
    <x v="4"/>
  </r>
  <r>
    <x v="0"/>
    <s v="65-74"/>
    <x v="1"/>
    <s v="M"/>
    <s v="K00-K93"/>
    <n v="2"/>
    <x v="9"/>
  </r>
  <r>
    <x v="0"/>
    <s v="65-74"/>
    <x v="1"/>
    <s v="M"/>
    <s v="M00-M99"/>
    <n v="1"/>
    <x v="5"/>
  </r>
  <r>
    <x v="0"/>
    <s v="65-74"/>
    <x v="1"/>
    <s v="M"/>
    <s v="R00-R99"/>
    <n v="4"/>
    <x v="5"/>
  </r>
  <r>
    <x v="0"/>
    <s v="65-74"/>
    <x v="1"/>
    <s v="M"/>
    <s v="UNK"/>
    <n v="2"/>
    <x v="7"/>
  </r>
  <r>
    <x v="0"/>
    <s v="65-74"/>
    <x v="1"/>
    <s v="M"/>
    <s v="V01-Y98"/>
    <n v="1"/>
    <x v="6"/>
  </r>
  <r>
    <x v="0"/>
    <s v="75-84"/>
    <x v="1"/>
    <s v="F"/>
    <s v="A00-B99"/>
    <n v="7"/>
    <x v="0"/>
  </r>
  <r>
    <x v="0"/>
    <s v="75-84"/>
    <x v="1"/>
    <s v="F"/>
    <s v="C00-D48"/>
    <n v="36"/>
    <x v="1"/>
  </r>
  <r>
    <x v="0"/>
    <s v="75-84"/>
    <x v="1"/>
    <s v="F"/>
    <s v="E00-E90"/>
    <n v="5"/>
    <x v="2"/>
  </r>
  <r>
    <x v="0"/>
    <s v="75-84"/>
    <x v="1"/>
    <s v="F"/>
    <s v="F00-F99"/>
    <n v="4"/>
    <x v="10"/>
  </r>
  <r>
    <x v="0"/>
    <s v="75-84"/>
    <x v="1"/>
    <s v="F"/>
    <s v="G00-G99"/>
    <n v="7"/>
    <x v="3"/>
  </r>
  <r>
    <x v="0"/>
    <s v="75-84"/>
    <x v="1"/>
    <s v="F"/>
    <s v="I00-I99"/>
    <n v="39"/>
    <x v="8"/>
  </r>
  <r>
    <x v="0"/>
    <s v="75-84"/>
    <x v="1"/>
    <s v="F"/>
    <s v="J00-J99"/>
    <n v="19"/>
    <x v="4"/>
  </r>
  <r>
    <x v="0"/>
    <s v="75-84"/>
    <x v="1"/>
    <s v="F"/>
    <s v="K00-K93"/>
    <n v="8"/>
    <x v="9"/>
  </r>
  <r>
    <x v="0"/>
    <s v="75-84"/>
    <x v="1"/>
    <s v="F"/>
    <s v="M00-M99"/>
    <n v="1"/>
    <x v="5"/>
  </r>
  <r>
    <x v="0"/>
    <s v="75-84"/>
    <x v="1"/>
    <s v="F"/>
    <s v="N00-N99"/>
    <n v="3"/>
    <x v="11"/>
  </r>
  <r>
    <x v="0"/>
    <s v="75-84"/>
    <x v="1"/>
    <s v="F"/>
    <s v="R00-R99"/>
    <n v="9"/>
    <x v="5"/>
  </r>
  <r>
    <x v="0"/>
    <s v="75-84"/>
    <x v="1"/>
    <s v="F"/>
    <s v="UNK"/>
    <n v="3"/>
    <x v="7"/>
  </r>
  <r>
    <x v="0"/>
    <s v="75-84"/>
    <x v="1"/>
    <s v="F"/>
    <s v="V01-Y98"/>
    <n v="6"/>
    <x v="6"/>
  </r>
  <r>
    <x v="0"/>
    <s v="75-84"/>
    <x v="1"/>
    <s v="M"/>
    <s v="A00-B99"/>
    <n v="3"/>
    <x v="0"/>
  </r>
  <r>
    <x v="0"/>
    <s v="75-84"/>
    <x v="1"/>
    <s v="M"/>
    <s v="C00-D48"/>
    <n v="24"/>
    <x v="1"/>
  </r>
  <r>
    <x v="0"/>
    <s v="75-84"/>
    <x v="1"/>
    <s v="M"/>
    <s v="E00-E90"/>
    <n v="1"/>
    <x v="2"/>
  </r>
  <r>
    <x v="0"/>
    <s v="75-84"/>
    <x v="1"/>
    <s v="M"/>
    <s v="F00-F99"/>
    <n v="2"/>
    <x v="10"/>
  </r>
  <r>
    <x v="0"/>
    <s v="75-84"/>
    <x v="1"/>
    <s v="M"/>
    <s v="G00-G99"/>
    <n v="6"/>
    <x v="3"/>
  </r>
  <r>
    <x v="0"/>
    <s v="75-84"/>
    <x v="1"/>
    <s v="M"/>
    <s v="I00-I99"/>
    <n v="47"/>
    <x v="8"/>
  </r>
  <r>
    <x v="0"/>
    <s v="75-84"/>
    <x v="1"/>
    <s v="M"/>
    <s v="J00-J99"/>
    <n v="21"/>
    <x v="4"/>
  </r>
  <r>
    <x v="0"/>
    <s v="75-84"/>
    <x v="1"/>
    <s v="M"/>
    <s v="K00-K93"/>
    <n v="2"/>
    <x v="9"/>
  </r>
  <r>
    <x v="0"/>
    <s v="75-84"/>
    <x v="1"/>
    <s v="M"/>
    <s v="M00-M99"/>
    <n v="1"/>
    <x v="5"/>
  </r>
  <r>
    <x v="0"/>
    <s v="75-84"/>
    <x v="1"/>
    <s v="M"/>
    <s v="N00-N99"/>
    <n v="4"/>
    <x v="11"/>
  </r>
  <r>
    <x v="0"/>
    <s v="75-84"/>
    <x v="1"/>
    <s v="M"/>
    <s v="R00-R99"/>
    <n v="6"/>
    <x v="5"/>
  </r>
  <r>
    <x v="0"/>
    <s v="75-84"/>
    <x v="1"/>
    <s v="M"/>
    <s v="UNK"/>
    <n v="2"/>
    <x v="7"/>
  </r>
  <r>
    <x v="0"/>
    <s v="75-84"/>
    <x v="1"/>
    <s v="M"/>
    <s v="V01-Y98"/>
    <n v="3"/>
    <x v="6"/>
  </r>
  <r>
    <x v="0"/>
    <s v="85+"/>
    <x v="1"/>
    <s v="F"/>
    <s v="A00-B99"/>
    <n v="10"/>
    <x v="0"/>
  </r>
  <r>
    <x v="0"/>
    <s v="85+"/>
    <x v="1"/>
    <s v="F"/>
    <s v="C00-D48"/>
    <n v="28"/>
    <x v="1"/>
  </r>
  <r>
    <x v="0"/>
    <s v="85+"/>
    <x v="1"/>
    <s v="F"/>
    <s v="E00-E90"/>
    <n v="6"/>
    <x v="2"/>
  </r>
  <r>
    <x v="0"/>
    <s v="85+"/>
    <x v="1"/>
    <s v="F"/>
    <s v="F00-F99"/>
    <n v="16"/>
    <x v="10"/>
  </r>
  <r>
    <x v="0"/>
    <s v="85+"/>
    <x v="1"/>
    <s v="F"/>
    <s v="G00-G99"/>
    <n v="6"/>
    <x v="3"/>
  </r>
  <r>
    <x v="0"/>
    <s v="85+"/>
    <x v="1"/>
    <s v="F"/>
    <s v="I00-I99"/>
    <n v="91"/>
    <x v="8"/>
  </r>
  <r>
    <x v="0"/>
    <s v="85+"/>
    <x v="1"/>
    <s v="F"/>
    <s v="J00-J99"/>
    <n v="41"/>
    <x v="4"/>
  </r>
  <r>
    <x v="0"/>
    <s v="85+"/>
    <x v="1"/>
    <s v="F"/>
    <s v="K00-K93"/>
    <n v="7"/>
    <x v="9"/>
  </r>
  <r>
    <x v="0"/>
    <s v="85+"/>
    <x v="1"/>
    <s v="F"/>
    <s v="L00-L99"/>
    <n v="1"/>
    <x v="5"/>
  </r>
  <r>
    <x v="0"/>
    <s v="85+"/>
    <x v="1"/>
    <s v="F"/>
    <s v="N00-N99"/>
    <n v="8"/>
    <x v="11"/>
  </r>
  <r>
    <x v="0"/>
    <s v="85+"/>
    <x v="1"/>
    <s v="F"/>
    <s v="R00-R99"/>
    <n v="13"/>
    <x v="5"/>
  </r>
  <r>
    <x v="0"/>
    <s v="85+"/>
    <x v="1"/>
    <s v="F"/>
    <s v="UNK"/>
    <n v="1"/>
    <x v="7"/>
  </r>
  <r>
    <x v="0"/>
    <s v="85+"/>
    <x v="1"/>
    <s v="F"/>
    <s v="V01-Y98"/>
    <n v="10"/>
    <x v="6"/>
  </r>
  <r>
    <x v="0"/>
    <s v="85+"/>
    <x v="1"/>
    <s v="M"/>
    <s v="A00-B99"/>
    <n v="4"/>
    <x v="0"/>
  </r>
  <r>
    <x v="0"/>
    <s v="85+"/>
    <x v="1"/>
    <s v="M"/>
    <s v="C00-D48"/>
    <n v="16"/>
    <x v="1"/>
  </r>
  <r>
    <x v="0"/>
    <s v="85+"/>
    <x v="1"/>
    <s v="M"/>
    <s v="D50-D89"/>
    <n v="1"/>
    <x v="5"/>
  </r>
  <r>
    <x v="0"/>
    <s v="85+"/>
    <x v="1"/>
    <s v="M"/>
    <s v="E00-E90"/>
    <n v="1"/>
    <x v="2"/>
  </r>
  <r>
    <x v="0"/>
    <s v="85+"/>
    <x v="1"/>
    <s v="M"/>
    <s v="F00-F99"/>
    <n v="4"/>
    <x v="10"/>
  </r>
  <r>
    <x v="0"/>
    <s v="85+"/>
    <x v="1"/>
    <s v="M"/>
    <s v="G00-G99"/>
    <n v="4"/>
    <x v="3"/>
  </r>
  <r>
    <x v="0"/>
    <s v="85+"/>
    <x v="1"/>
    <s v="M"/>
    <s v="I00-I99"/>
    <n v="40"/>
    <x v="8"/>
  </r>
  <r>
    <x v="0"/>
    <s v="85+"/>
    <x v="1"/>
    <s v="M"/>
    <s v="J00-J99"/>
    <n v="18"/>
    <x v="4"/>
  </r>
  <r>
    <x v="0"/>
    <s v="85+"/>
    <x v="1"/>
    <s v="M"/>
    <s v="K00-K93"/>
    <n v="1"/>
    <x v="9"/>
  </r>
  <r>
    <x v="0"/>
    <s v="85+"/>
    <x v="1"/>
    <s v="M"/>
    <s v="L00-L99"/>
    <n v="1"/>
    <x v="5"/>
  </r>
  <r>
    <x v="0"/>
    <s v="85+"/>
    <x v="1"/>
    <s v="M"/>
    <s v="N00-N99"/>
    <n v="3"/>
    <x v="11"/>
  </r>
  <r>
    <x v="0"/>
    <s v="85+"/>
    <x v="1"/>
    <s v="M"/>
    <s v="R00-R99"/>
    <n v="1"/>
    <x v="5"/>
  </r>
  <r>
    <x v="0"/>
    <s v="85+"/>
    <x v="1"/>
    <s v="M"/>
    <s v="UNK"/>
    <n v="1"/>
    <x v="7"/>
  </r>
  <r>
    <x v="0"/>
    <s v="85+"/>
    <x v="1"/>
    <s v="M"/>
    <s v="V01-Y98"/>
    <n v="2"/>
    <x v="6"/>
  </r>
  <r>
    <x v="1"/>
    <s v="0-24"/>
    <x v="0"/>
    <s v="F"/>
    <s v="P00-P96"/>
    <n v="2"/>
    <x v="5"/>
  </r>
  <r>
    <x v="1"/>
    <s v="0-24"/>
    <x v="0"/>
    <s v="F"/>
    <s v="R00-R99"/>
    <n v="2"/>
    <x v="5"/>
  </r>
  <r>
    <x v="1"/>
    <s v="0-24"/>
    <x v="0"/>
    <s v="F"/>
    <s v="V01-Y98"/>
    <n v="1"/>
    <x v="6"/>
  </r>
  <r>
    <x v="1"/>
    <s v="0-24"/>
    <x v="0"/>
    <s v="M"/>
    <s v="C00-D48"/>
    <n v="1"/>
    <x v="1"/>
  </r>
  <r>
    <x v="1"/>
    <s v="0-24"/>
    <x v="0"/>
    <s v="M"/>
    <s v="P00-P96"/>
    <n v="1"/>
    <x v="5"/>
  </r>
  <r>
    <x v="1"/>
    <s v="0-24"/>
    <x v="0"/>
    <s v="M"/>
    <s v="Q00-Q99"/>
    <n v="1"/>
    <x v="5"/>
  </r>
  <r>
    <x v="1"/>
    <s v="0-24"/>
    <x v="0"/>
    <s v="M"/>
    <s v="V01-Y98"/>
    <n v="1"/>
    <x v="6"/>
  </r>
  <r>
    <x v="1"/>
    <s v="25-44"/>
    <x v="0"/>
    <s v="F"/>
    <s v="A00-B99"/>
    <n v="1"/>
    <x v="0"/>
  </r>
  <r>
    <x v="1"/>
    <s v="25-44"/>
    <x v="0"/>
    <s v="F"/>
    <s v="C00-D48"/>
    <n v="4"/>
    <x v="1"/>
  </r>
  <r>
    <x v="1"/>
    <s v="25-44"/>
    <x v="0"/>
    <s v="F"/>
    <s v="F00-F99"/>
    <n v="1"/>
    <x v="10"/>
  </r>
  <r>
    <x v="1"/>
    <s v="25-44"/>
    <x v="0"/>
    <s v="F"/>
    <s v="K00-K93"/>
    <n v="1"/>
    <x v="9"/>
  </r>
  <r>
    <x v="1"/>
    <s v="25-44"/>
    <x v="0"/>
    <s v="F"/>
    <s v="R00-R99"/>
    <n v="1"/>
    <x v="5"/>
  </r>
  <r>
    <x v="1"/>
    <s v="25-44"/>
    <x v="0"/>
    <s v="F"/>
    <s v="V01-Y98"/>
    <n v="1"/>
    <x v="6"/>
  </r>
  <r>
    <x v="1"/>
    <s v="25-44"/>
    <x v="0"/>
    <s v="M"/>
    <s v="C00-D48"/>
    <n v="3"/>
    <x v="1"/>
  </r>
  <r>
    <x v="1"/>
    <s v="25-44"/>
    <x v="0"/>
    <s v="M"/>
    <s v="F00-F99"/>
    <n v="1"/>
    <x v="10"/>
  </r>
  <r>
    <x v="1"/>
    <s v="25-44"/>
    <x v="0"/>
    <s v="M"/>
    <s v="I00-I99"/>
    <n v="3"/>
    <x v="8"/>
  </r>
  <r>
    <x v="1"/>
    <s v="25-44"/>
    <x v="0"/>
    <s v="M"/>
    <s v="J00-J99"/>
    <n v="1"/>
    <x v="4"/>
  </r>
  <r>
    <x v="1"/>
    <s v="25-44"/>
    <x v="0"/>
    <s v="M"/>
    <s v="R00-R99"/>
    <n v="2"/>
    <x v="5"/>
  </r>
  <r>
    <x v="1"/>
    <s v="25-44"/>
    <x v="0"/>
    <s v="M"/>
    <s v="V01-Y98"/>
    <n v="6"/>
    <x v="6"/>
  </r>
  <r>
    <x v="1"/>
    <s v="45-64"/>
    <x v="0"/>
    <s v="F"/>
    <s v="A00-B99"/>
    <n v="2"/>
    <x v="0"/>
  </r>
  <r>
    <x v="1"/>
    <s v="45-64"/>
    <x v="0"/>
    <s v="F"/>
    <s v="C00-D48"/>
    <n v="15"/>
    <x v="1"/>
  </r>
  <r>
    <x v="1"/>
    <s v="45-64"/>
    <x v="0"/>
    <s v="F"/>
    <s v="E00-E90"/>
    <n v="2"/>
    <x v="2"/>
  </r>
  <r>
    <x v="1"/>
    <s v="45-64"/>
    <x v="0"/>
    <s v="F"/>
    <s v="F00-F99"/>
    <n v="1"/>
    <x v="10"/>
  </r>
  <r>
    <x v="1"/>
    <s v="45-64"/>
    <x v="0"/>
    <s v="F"/>
    <s v="G00-G99"/>
    <n v="2"/>
    <x v="3"/>
  </r>
  <r>
    <x v="1"/>
    <s v="45-64"/>
    <x v="0"/>
    <s v="F"/>
    <s v="I00-I99"/>
    <n v="5"/>
    <x v="8"/>
  </r>
  <r>
    <x v="1"/>
    <s v="45-64"/>
    <x v="0"/>
    <s v="F"/>
    <s v="J00-J99"/>
    <n v="1"/>
    <x v="4"/>
  </r>
  <r>
    <x v="1"/>
    <s v="45-64"/>
    <x v="0"/>
    <s v="F"/>
    <s v="N00-N99"/>
    <n v="1"/>
    <x v="11"/>
  </r>
  <r>
    <x v="1"/>
    <s v="45-64"/>
    <x v="0"/>
    <s v="F"/>
    <s v="Q00-Q99"/>
    <n v="1"/>
    <x v="5"/>
  </r>
  <r>
    <x v="1"/>
    <s v="45-64"/>
    <x v="0"/>
    <s v="F"/>
    <s v="R00-R99"/>
    <n v="4"/>
    <x v="5"/>
  </r>
  <r>
    <x v="1"/>
    <s v="45-64"/>
    <x v="0"/>
    <s v="F"/>
    <s v="V01-Y98"/>
    <n v="6"/>
    <x v="6"/>
  </r>
  <r>
    <x v="1"/>
    <s v="45-64"/>
    <x v="0"/>
    <s v="M"/>
    <s v="C00-D48"/>
    <n v="17"/>
    <x v="1"/>
  </r>
  <r>
    <x v="1"/>
    <s v="45-64"/>
    <x v="0"/>
    <s v="M"/>
    <s v="E00-E90"/>
    <n v="4"/>
    <x v="2"/>
  </r>
  <r>
    <x v="1"/>
    <s v="45-64"/>
    <x v="0"/>
    <s v="M"/>
    <s v="G00-G99"/>
    <n v="2"/>
    <x v="3"/>
  </r>
  <r>
    <x v="1"/>
    <s v="45-64"/>
    <x v="0"/>
    <s v="M"/>
    <s v="I00-I99"/>
    <n v="8"/>
    <x v="8"/>
  </r>
  <r>
    <x v="1"/>
    <s v="45-64"/>
    <x v="0"/>
    <s v="M"/>
    <s v="J00-J99"/>
    <n v="5"/>
    <x v="4"/>
  </r>
  <r>
    <x v="1"/>
    <s v="45-64"/>
    <x v="0"/>
    <s v="M"/>
    <s v="K00-K93"/>
    <n v="5"/>
    <x v="9"/>
  </r>
  <r>
    <x v="1"/>
    <s v="45-64"/>
    <x v="0"/>
    <s v="M"/>
    <s v="R00-R99"/>
    <n v="10"/>
    <x v="5"/>
  </r>
  <r>
    <x v="1"/>
    <s v="45-64"/>
    <x v="0"/>
    <s v="M"/>
    <s v="V01-Y98"/>
    <n v="5"/>
    <x v="6"/>
  </r>
  <r>
    <x v="1"/>
    <s v="65-74"/>
    <x v="1"/>
    <s v="F"/>
    <s v="C00-D48"/>
    <n v="20"/>
    <x v="1"/>
  </r>
  <r>
    <x v="1"/>
    <s v="65-74"/>
    <x v="1"/>
    <s v="F"/>
    <s v="G00-G99"/>
    <n v="3"/>
    <x v="3"/>
  </r>
  <r>
    <x v="1"/>
    <s v="65-74"/>
    <x v="1"/>
    <s v="F"/>
    <s v="I00-I99"/>
    <n v="11"/>
    <x v="8"/>
  </r>
  <r>
    <x v="1"/>
    <s v="65-74"/>
    <x v="1"/>
    <s v="F"/>
    <s v="J00-J99"/>
    <n v="4"/>
    <x v="4"/>
  </r>
  <r>
    <x v="1"/>
    <s v="65-74"/>
    <x v="1"/>
    <s v="F"/>
    <s v="N00-N99"/>
    <n v="1"/>
    <x v="11"/>
  </r>
  <r>
    <x v="1"/>
    <s v="65-74"/>
    <x v="1"/>
    <s v="F"/>
    <s v="V01-Y98"/>
    <n v="1"/>
    <x v="6"/>
  </r>
  <r>
    <x v="1"/>
    <s v="65-74"/>
    <x v="1"/>
    <s v="M"/>
    <s v="A00-B99"/>
    <n v="4"/>
    <x v="0"/>
  </r>
  <r>
    <x v="1"/>
    <s v="65-74"/>
    <x v="1"/>
    <s v="M"/>
    <s v="C00-D48"/>
    <n v="29"/>
    <x v="1"/>
  </r>
  <r>
    <x v="1"/>
    <s v="65-74"/>
    <x v="1"/>
    <s v="M"/>
    <s v="D50-D89"/>
    <n v="1"/>
    <x v="5"/>
  </r>
  <r>
    <x v="1"/>
    <s v="65-74"/>
    <x v="1"/>
    <s v="M"/>
    <s v="E00-E90"/>
    <n v="3"/>
    <x v="2"/>
  </r>
  <r>
    <x v="1"/>
    <s v="65-74"/>
    <x v="1"/>
    <s v="M"/>
    <s v="F00-F99"/>
    <n v="1"/>
    <x v="10"/>
  </r>
  <r>
    <x v="1"/>
    <s v="65-74"/>
    <x v="1"/>
    <s v="M"/>
    <s v="G00-G99"/>
    <n v="2"/>
    <x v="3"/>
  </r>
  <r>
    <x v="1"/>
    <s v="65-74"/>
    <x v="1"/>
    <s v="M"/>
    <s v="I00-I99"/>
    <n v="17"/>
    <x v="8"/>
  </r>
  <r>
    <x v="1"/>
    <s v="65-74"/>
    <x v="1"/>
    <s v="M"/>
    <s v="J00-J99"/>
    <n v="8"/>
    <x v="4"/>
  </r>
  <r>
    <x v="1"/>
    <s v="65-74"/>
    <x v="1"/>
    <s v="M"/>
    <s v="K00-K93"/>
    <n v="5"/>
    <x v="9"/>
  </r>
  <r>
    <x v="1"/>
    <s v="65-74"/>
    <x v="1"/>
    <s v="M"/>
    <s v="R00-R99"/>
    <n v="5"/>
    <x v="5"/>
  </r>
  <r>
    <x v="1"/>
    <s v="65-74"/>
    <x v="1"/>
    <s v="M"/>
    <s v="V01-Y98"/>
    <n v="2"/>
    <x v="6"/>
  </r>
  <r>
    <x v="1"/>
    <s v="75-84"/>
    <x v="1"/>
    <s v="F"/>
    <s v="A00-B99"/>
    <n v="2"/>
    <x v="0"/>
  </r>
  <r>
    <x v="1"/>
    <s v="75-84"/>
    <x v="1"/>
    <s v="F"/>
    <s v="C00-D48"/>
    <n v="24"/>
    <x v="1"/>
  </r>
  <r>
    <x v="1"/>
    <s v="75-84"/>
    <x v="1"/>
    <s v="F"/>
    <s v="D50-D89"/>
    <n v="1"/>
    <x v="5"/>
  </r>
  <r>
    <x v="1"/>
    <s v="75-84"/>
    <x v="1"/>
    <s v="F"/>
    <s v="E00-E90"/>
    <n v="4"/>
    <x v="2"/>
  </r>
  <r>
    <x v="1"/>
    <s v="75-84"/>
    <x v="1"/>
    <s v="F"/>
    <s v="F00-F99"/>
    <n v="6"/>
    <x v="10"/>
  </r>
  <r>
    <x v="1"/>
    <s v="75-84"/>
    <x v="1"/>
    <s v="F"/>
    <s v="G00-G99"/>
    <n v="5"/>
    <x v="3"/>
  </r>
  <r>
    <x v="1"/>
    <s v="75-84"/>
    <x v="1"/>
    <s v="F"/>
    <s v="I00-I99"/>
    <n v="21"/>
    <x v="8"/>
  </r>
  <r>
    <x v="1"/>
    <s v="75-84"/>
    <x v="1"/>
    <s v="F"/>
    <s v="J00-J99"/>
    <n v="20"/>
    <x v="4"/>
  </r>
  <r>
    <x v="1"/>
    <s v="75-84"/>
    <x v="1"/>
    <s v="F"/>
    <s v="K00-K93"/>
    <n v="2"/>
    <x v="9"/>
  </r>
  <r>
    <x v="1"/>
    <s v="75-84"/>
    <x v="1"/>
    <s v="F"/>
    <s v="R00-R99"/>
    <n v="12"/>
    <x v="5"/>
  </r>
  <r>
    <x v="1"/>
    <s v="75-84"/>
    <x v="1"/>
    <s v="F"/>
    <s v="V01-Y98"/>
    <n v="3"/>
    <x v="6"/>
  </r>
  <r>
    <x v="1"/>
    <s v="75-84"/>
    <x v="1"/>
    <s v="M"/>
    <s v="A00-B99"/>
    <n v="2"/>
    <x v="0"/>
  </r>
  <r>
    <x v="1"/>
    <s v="75-84"/>
    <x v="1"/>
    <s v="M"/>
    <s v="C00-D48"/>
    <n v="37"/>
    <x v="1"/>
  </r>
  <r>
    <x v="1"/>
    <s v="75-84"/>
    <x v="1"/>
    <s v="M"/>
    <s v="E00-E90"/>
    <n v="1"/>
    <x v="2"/>
  </r>
  <r>
    <x v="1"/>
    <s v="75-84"/>
    <x v="1"/>
    <s v="M"/>
    <s v="F00-F99"/>
    <n v="2"/>
    <x v="10"/>
  </r>
  <r>
    <x v="1"/>
    <s v="75-84"/>
    <x v="1"/>
    <s v="M"/>
    <s v="G00-G99"/>
    <n v="4"/>
    <x v="3"/>
  </r>
  <r>
    <x v="1"/>
    <s v="75-84"/>
    <x v="1"/>
    <s v="M"/>
    <s v="I00-I99"/>
    <n v="31"/>
    <x v="8"/>
  </r>
  <r>
    <x v="1"/>
    <s v="75-84"/>
    <x v="1"/>
    <s v="M"/>
    <s v="J00-J99"/>
    <n v="24"/>
    <x v="4"/>
  </r>
  <r>
    <x v="1"/>
    <s v="75-84"/>
    <x v="1"/>
    <s v="M"/>
    <s v="K00-K93"/>
    <n v="2"/>
    <x v="9"/>
  </r>
  <r>
    <x v="1"/>
    <s v="75-84"/>
    <x v="1"/>
    <s v="M"/>
    <s v="N00-N99"/>
    <n v="4"/>
    <x v="11"/>
  </r>
  <r>
    <x v="1"/>
    <s v="75-84"/>
    <x v="1"/>
    <s v="M"/>
    <s v="R00-R99"/>
    <n v="8"/>
    <x v="5"/>
  </r>
  <r>
    <x v="1"/>
    <s v="75-84"/>
    <x v="1"/>
    <s v="M"/>
    <s v="V01-Y98"/>
    <n v="4"/>
    <x v="6"/>
  </r>
  <r>
    <x v="1"/>
    <s v="85+"/>
    <x v="1"/>
    <s v="F"/>
    <s v="A00-B99"/>
    <n v="3"/>
    <x v="0"/>
  </r>
  <r>
    <x v="1"/>
    <s v="85+"/>
    <x v="1"/>
    <s v="F"/>
    <s v="C00-D48"/>
    <n v="15"/>
    <x v="1"/>
  </r>
  <r>
    <x v="1"/>
    <s v="85+"/>
    <x v="1"/>
    <s v="F"/>
    <s v="E00-E90"/>
    <n v="10"/>
    <x v="2"/>
  </r>
  <r>
    <x v="1"/>
    <s v="85+"/>
    <x v="1"/>
    <s v="F"/>
    <s v="F00-F99"/>
    <n v="13"/>
    <x v="10"/>
  </r>
  <r>
    <x v="1"/>
    <s v="85+"/>
    <x v="1"/>
    <s v="F"/>
    <s v="G00-G99"/>
    <n v="10"/>
    <x v="3"/>
  </r>
  <r>
    <x v="1"/>
    <s v="85+"/>
    <x v="1"/>
    <s v="F"/>
    <s v="I00-I99"/>
    <n v="75"/>
    <x v="8"/>
  </r>
  <r>
    <x v="1"/>
    <s v="85+"/>
    <x v="1"/>
    <s v="F"/>
    <s v="J00-J99"/>
    <n v="22"/>
    <x v="4"/>
  </r>
  <r>
    <x v="1"/>
    <s v="85+"/>
    <x v="1"/>
    <s v="F"/>
    <s v="K00-K93"/>
    <n v="13"/>
    <x v="9"/>
  </r>
  <r>
    <x v="1"/>
    <s v="85+"/>
    <x v="1"/>
    <s v="F"/>
    <s v="L00-L99"/>
    <n v="5"/>
    <x v="5"/>
  </r>
  <r>
    <x v="1"/>
    <s v="85+"/>
    <x v="1"/>
    <s v="F"/>
    <s v="M00-M99"/>
    <n v="1"/>
    <x v="5"/>
  </r>
  <r>
    <x v="1"/>
    <s v="85+"/>
    <x v="1"/>
    <s v="F"/>
    <s v="N00-N99"/>
    <n v="3"/>
    <x v="11"/>
  </r>
  <r>
    <x v="1"/>
    <s v="85+"/>
    <x v="1"/>
    <s v="F"/>
    <s v="R00-R99"/>
    <n v="18"/>
    <x v="5"/>
  </r>
  <r>
    <x v="1"/>
    <s v="85+"/>
    <x v="1"/>
    <s v="F"/>
    <s v="V01-Y98"/>
    <n v="11"/>
    <x v="6"/>
  </r>
  <r>
    <x v="1"/>
    <s v="85+"/>
    <x v="1"/>
    <s v="M"/>
    <s v="A00-B99"/>
    <n v="4"/>
    <x v="0"/>
  </r>
  <r>
    <x v="1"/>
    <s v="85+"/>
    <x v="1"/>
    <s v="M"/>
    <s v="C00-D48"/>
    <n v="17"/>
    <x v="1"/>
  </r>
  <r>
    <x v="1"/>
    <s v="85+"/>
    <x v="1"/>
    <s v="M"/>
    <s v="E00-E90"/>
    <n v="2"/>
    <x v="2"/>
  </r>
  <r>
    <x v="1"/>
    <s v="85+"/>
    <x v="1"/>
    <s v="M"/>
    <s v="G00-G99"/>
    <n v="4"/>
    <x v="3"/>
  </r>
  <r>
    <x v="1"/>
    <s v="85+"/>
    <x v="1"/>
    <s v="M"/>
    <s v="I00-I99"/>
    <n v="34"/>
    <x v="8"/>
  </r>
  <r>
    <x v="1"/>
    <s v="85+"/>
    <x v="1"/>
    <s v="M"/>
    <s v="J00-J99"/>
    <n v="17"/>
    <x v="4"/>
  </r>
  <r>
    <x v="1"/>
    <s v="85+"/>
    <x v="1"/>
    <s v="M"/>
    <s v="K00-K93"/>
    <n v="3"/>
    <x v="9"/>
  </r>
  <r>
    <x v="1"/>
    <s v="85+"/>
    <x v="1"/>
    <s v="M"/>
    <s v="L00-L99"/>
    <n v="1"/>
    <x v="5"/>
  </r>
  <r>
    <x v="1"/>
    <s v="85+"/>
    <x v="1"/>
    <s v="M"/>
    <s v="N00-N99"/>
    <n v="5"/>
    <x v="11"/>
  </r>
  <r>
    <x v="1"/>
    <s v="85+"/>
    <x v="1"/>
    <s v="M"/>
    <s v="R00-R99"/>
    <n v="7"/>
    <x v="5"/>
  </r>
  <r>
    <x v="2"/>
    <s v="0-24"/>
    <x v="0"/>
    <s v="F"/>
    <s v="Q00-Q99"/>
    <n v="1"/>
    <x v="5"/>
  </r>
  <r>
    <x v="2"/>
    <s v="0-24"/>
    <x v="0"/>
    <s v="M"/>
    <s v="Q00-Q99"/>
    <n v="1"/>
    <x v="5"/>
  </r>
  <r>
    <x v="2"/>
    <s v="0-24"/>
    <x v="0"/>
    <s v="M"/>
    <s v="V01-Y98"/>
    <n v="3"/>
    <x v="6"/>
  </r>
  <r>
    <x v="2"/>
    <s v="25-44"/>
    <x v="0"/>
    <s v="F"/>
    <s v="C00-D48"/>
    <n v="4"/>
    <x v="1"/>
  </r>
  <r>
    <x v="2"/>
    <s v="25-44"/>
    <x v="0"/>
    <s v="F"/>
    <s v="K00-K93"/>
    <n v="1"/>
    <x v="9"/>
  </r>
  <r>
    <x v="2"/>
    <s v="25-44"/>
    <x v="0"/>
    <s v="F"/>
    <s v="V01-Y98"/>
    <n v="3"/>
    <x v="6"/>
  </r>
  <r>
    <x v="2"/>
    <s v="25-44"/>
    <x v="0"/>
    <s v="M"/>
    <s v="C00-D48"/>
    <n v="3"/>
    <x v="1"/>
  </r>
  <r>
    <x v="2"/>
    <s v="25-44"/>
    <x v="0"/>
    <s v="M"/>
    <s v="J00-J99"/>
    <n v="1"/>
    <x v="4"/>
  </r>
  <r>
    <x v="2"/>
    <s v="25-44"/>
    <x v="0"/>
    <s v="M"/>
    <s v="K00-K93"/>
    <n v="1"/>
    <x v="9"/>
  </r>
  <r>
    <x v="2"/>
    <s v="25-44"/>
    <x v="0"/>
    <s v="M"/>
    <s v="R00-R99"/>
    <n v="3"/>
    <x v="5"/>
  </r>
  <r>
    <x v="2"/>
    <s v="25-44"/>
    <x v="0"/>
    <s v="M"/>
    <s v="V01-Y98"/>
    <n v="7"/>
    <x v="6"/>
  </r>
  <r>
    <x v="2"/>
    <s v="45-64"/>
    <x v="0"/>
    <s v="F"/>
    <s v="A00-B99"/>
    <n v="2"/>
    <x v="0"/>
  </r>
  <r>
    <x v="2"/>
    <s v="45-64"/>
    <x v="0"/>
    <s v="F"/>
    <s v="C00-D48"/>
    <n v="21"/>
    <x v="1"/>
  </r>
  <r>
    <x v="2"/>
    <s v="45-64"/>
    <x v="0"/>
    <s v="F"/>
    <s v="I00-I99"/>
    <n v="2"/>
    <x v="8"/>
  </r>
  <r>
    <x v="2"/>
    <s v="45-64"/>
    <x v="0"/>
    <s v="F"/>
    <s v="J00-J99"/>
    <n v="1"/>
    <x v="4"/>
  </r>
  <r>
    <x v="2"/>
    <s v="45-64"/>
    <x v="0"/>
    <s v="F"/>
    <s v="K00-K93"/>
    <n v="3"/>
    <x v="9"/>
  </r>
  <r>
    <x v="2"/>
    <s v="45-64"/>
    <x v="0"/>
    <s v="F"/>
    <s v="L00-L99"/>
    <n v="1"/>
    <x v="5"/>
  </r>
  <r>
    <x v="2"/>
    <s v="45-64"/>
    <x v="0"/>
    <s v="F"/>
    <s v="N00-N99"/>
    <n v="2"/>
    <x v="11"/>
  </r>
  <r>
    <x v="2"/>
    <s v="45-64"/>
    <x v="0"/>
    <s v="F"/>
    <s v="R00-R99"/>
    <n v="3"/>
    <x v="5"/>
  </r>
  <r>
    <x v="2"/>
    <s v="45-64"/>
    <x v="0"/>
    <s v="F"/>
    <s v="V01-Y98"/>
    <n v="5"/>
    <x v="6"/>
  </r>
  <r>
    <x v="2"/>
    <s v="45-64"/>
    <x v="0"/>
    <s v="M"/>
    <s v="C00-D48"/>
    <n v="19"/>
    <x v="1"/>
  </r>
  <r>
    <x v="2"/>
    <s v="45-64"/>
    <x v="0"/>
    <s v="M"/>
    <s v="E00-E90"/>
    <n v="2"/>
    <x v="2"/>
  </r>
  <r>
    <x v="2"/>
    <s v="45-64"/>
    <x v="0"/>
    <s v="M"/>
    <s v="F00-F99"/>
    <n v="1"/>
    <x v="10"/>
  </r>
  <r>
    <x v="2"/>
    <s v="45-64"/>
    <x v="0"/>
    <s v="M"/>
    <s v="I00-I99"/>
    <n v="12"/>
    <x v="8"/>
  </r>
  <r>
    <x v="2"/>
    <s v="45-64"/>
    <x v="0"/>
    <s v="M"/>
    <s v="J00-J99"/>
    <n v="5"/>
    <x v="4"/>
  </r>
  <r>
    <x v="2"/>
    <s v="45-64"/>
    <x v="0"/>
    <s v="M"/>
    <s v="K00-K93"/>
    <n v="4"/>
    <x v="9"/>
  </r>
  <r>
    <x v="2"/>
    <s v="45-64"/>
    <x v="0"/>
    <s v="M"/>
    <s v="R00-R99"/>
    <n v="4"/>
    <x v="5"/>
  </r>
  <r>
    <x v="2"/>
    <s v="45-64"/>
    <x v="0"/>
    <s v="M"/>
    <s v="V01-Y98"/>
    <n v="4"/>
    <x v="6"/>
  </r>
  <r>
    <x v="2"/>
    <s v="65-74"/>
    <x v="1"/>
    <s v="F"/>
    <s v="A00-B99"/>
    <n v="3"/>
    <x v="0"/>
  </r>
  <r>
    <x v="2"/>
    <s v="65-74"/>
    <x v="1"/>
    <s v="F"/>
    <s v="C00-D48"/>
    <n v="22"/>
    <x v="1"/>
  </r>
  <r>
    <x v="2"/>
    <s v="65-74"/>
    <x v="1"/>
    <s v="F"/>
    <s v="G00-G99"/>
    <n v="2"/>
    <x v="3"/>
  </r>
  <r>
    <x v="2"/>
    <s v="65-74"/>
    <x v="1"/>
    <s v="F"/>
    <s v="I00-I99"/>
    <n v="11"/>
    <x v="8"/>
  </r>
  <r>
    <x v="2"/>
    <s v="65-74"/>
    <x v="1"/>
    <s v="F"/>
    <s v="J00-J99"/>
    <n v="5"/>
    <x v="4"/>
  </r>
  <r>
    <x v="2"/>
    <s v="65-74"/>
    <x v="1"/>
    <s v="F"/>
    <s v="K00-K93"/>
    <n v="3"/>
    <x v="9"/>
  </r>
  <r>
    <x v="2"/>
    <s v="65-74"/>
    <x v="1"/>
    <s v="F"/>
    <s v="R00-R99"/>
    <n v="3"/>
    <x v="5"/>
  </r>
  <r>
    <x v="2"/>
    <s v="65-74"/>
    <x v="1"/>
    <s v="M"/>
    <s v="C00-D48"/>
    <n v="22"/>
    <x v="1"/>
  </r>
  <r>
    <x v="2"/>
    <s v="65-74"/>
    <x v="1"/>
    <s v="M"/>
    <s v="E00-E90"/>
    <n v="1"/>
    <x v="2"/>
  </r>
  <r>
    <x v="2"/>
    <s v="65-74"/>
    <x v="1"/>
    <s v="M"/>
    <s v="F00-F99"/>
    <n v="2"/>
    <x v="10"/>
  </r>
  <r>
    <x v="2"/>
    <s v="65-74"/>
    <x v="1"/>
    <s v="M"/>
    <s v="I00-I99"/>
    <n v="8"/>
    <x v="8"/>
  </r>
  <r>
    <x v="2"/>
    <s v="65-74"/>
    <x v="1"/>
    <s v="M"/>
    <s v="J00-J99"/>
    <n v="9"/>
    <x v="4"/>
  </r>
  <r>
    <x v="2"/>
    <s v="65-74"/>
    <x v="1"/>
    <s v="M"/>
    <s v="K00-K93"/>
    <n v="3"/>
    <x v="9"/>
  </r>
  <r>
    <x v="2"/>
    <s v="65-74"/>
    <x v="1"/>
    <s v="M"/>
    <s v="R00-R99"/>
    <n v="6"/>
    <x v="5"/>
  </r>
  <r>
    <x v="2"/>
    <s v="65-74"/>
    <x v="1"/>
    <s v="M"/>
    <s v="V01-Y98"/>
    <n v="1"/>
    <x v="6"/>
  </r>
  <r>
    <x v="2"/>
    <s v="75-84"/>
    <x v="1"/>
    <s v="F"/>
    <s v="A00-B99"/>
    <n v="5"/>
    <x v="0"/>
  </r>
  <r>
    <x v="2"/>
    <s v="75-84"/>
    <x v="1"/>
    <s v="F"/>
    <s v="C00-D48"/>
    <n v="26"/>
    <x v="1"/>
  </r>
  <r>
    <x v="2"/>
    <s v="75-84"/>
    <x v="1"/>
    <s v="F"/>
    <s v="D50-D89"/>
    <n v="1"/>
    <x v="5"/>
  </r>
  <r>
    <x v="2"/>
    <s v="75-84"/>
    <x v="1"/>
    <s v="F"/>
    <s v="E00-E90"/>
    <n v="5"/>
    <x v="2"/>
  </r>
  <r>
    <x v="2"/>
    <s v="75-84"/>
    <x v="1"/>
    <s v="F"/>
    <s v="F00-F99"/>
    <n v="2"/>
    <x v="10"/>
  </r>
  <r>
    <x v="2"/>
    <s v="75-84"/>
    <x v="1"/>
    <s v="F"/>
    <s v="G00-G99"/>
    <n v="1"/>
    <x v="3"/>
  </r>
  <r>
    <x v="2"/>
    <s v="75-84"/>
    <x v="1"/>
    <s v="F"/>
    <s v="I00-I99"/>
    <n v="28"/>
    <x v="8"/>
  </r>
  <r>
    <x v="2"/>
    <s v="75-84"/>
    <x v="1"/>
    <s v="F"/>
    <s v="J00-J99"/>
    <n v="12"/>
    <x v="4"/>
  </r>
  <r>
    <x v="2"/>
    <s v="75-84"/>
    <x v="1"/>
    <s v="F"/>
    <s v="K00-K93"/>
    <n v="6"/>
    <x v="9"/>
  </r>
  <r>
    <x v="2"/>
    <s v="75-84"/>
    <x v="1"/>
    <s v="F"/>
    <s v="L00-L99"/>
    <n v="1"/>
    <x v="5"/>
  </r>
  <r>
    <x v="2"/>
    <s v="75-84"/>
    <x v="1"/>
    <s v="F"/>
    <s v="M00-M99"/>
    <n v="1"/>
    <x v="5"/>
  </r>
  <r>
    <x v="2"/>
    <s v="75-84"/>
    <x v="1"/>
    <s v="F"/>
    <s v="N00-N99"/>
    <n v="4"/>
    <x v="11"/>
  </r>
  <r>
    <x v="2"/>
    <s v="75-84"/>
    <x v="1"/>
    <s v="F"/>
    <s v="R00-R99"/>
    <n v="7"/>
    <x v="5"/>
  </r>
  <r>
    <x v="2"/>
    <s v="75-84"/>
    <x v="1"/>
    <s v="F"/>
    <s v="V01-Y98"/>
    <n v="2"/>
    <x v="6"/>
  </r>
  <r>
    <x v="2"/>
    <s v="75-84"/>
    <x v="1"/>
    <s v="M"/>
    <s v="A00-B99"/>
    <n v="3"/>
    <x v="0"/>
  </r>
  <r>
    <x v="2"/>
    <s v="75-84"/>
    <x v="1"/>
    <s v="M"/>
    <s v="C00-D48"/>
    <n v="22"/>
    <x v="1"/>
  </r>
  <r>
    <x v="2"/>
    <s v="75-84"/>
    <x v="1"/>
    <s v="M"/>
    <s v="E00-E90"/>
    <n v="2"/>
    <x v="2"/>
  </r>
  <r>
    <x v="2"/>
    <s v="75-84"/>
    <x v="1"/>
    <s v="M"/>
    <s v="F00-F99"/>
    <n v="1"/>
    <x v="10"/>
  </r>
  <r>
    <x v="2"/>
    <s v="75-84"/>
    <x v="1"/>
    <s v="M"/>
    <s v="G00-G99"/>
    <n v="5"/>
    <x v="3"/>
  </r>
  <r>
    <x v="2"/>
    <s v="75-84"/>
    <x v="1"/>
    <s v="M"/>
    <s v="I00-I99"/>
    <n v="25"/>
    <x v="8"/>
  </r>
  <r>
    <x v="2"/>
    <s v="75-84"/>
    <x v="1"/>
    <s v="M"/>
    <s v="J00-J99"/>
    <n v="13"/>
    <x v="4"/>
  </r>
  <r>
    <x v="2"/>
    <s v="75-84"/>
    <x v="1"/>
    <s v="M"/>
    <s v="K00-K93"/>
    <n v="5"/>
    <x v="9"/>
  </r>
  <r>
    <x v="2"/>
    <s v="75-84"/>
    <x v="1"/>
    <s v="M"/>
    <s v="N00-N99"/>
    <n v="5"/>
    <x v="11"/>
  </r>
  <r>
    <x v="2"/>
    <s v="75-84"/>
    <x v="1"/>
    <s v="M"/>
    <s v="R00-R99"/>
    <n v="7"/>
    <x v="5"/>
  </r>
  <r>
    <x v="2"/>
    <s v="75-84"/>
    <x v="1"/>
    <s v="M"/>
    <s v="V01-Y98"/>
    <n v="4"/>
    <x v="6"/>
  </r>
  <r>
    <x v="2"/>
    <s v="85+"/>
    <x v="1"/>
    <s v="F"/>
    <s v="A00-B99"/>
    <n v="4"/>
    <x v="0"/>
  </r>
  <r>
    <x v="2"/>
    <s v="85+"/>
    <x v="1"/>
    <s v="F"/>
    <s v="C00-D48"/>
    <n v="15"/>
    <x v="1"/>
  </r>
  <r>
    <x v="2"/>
    <s v="85+"/>
    <x v="1"/>
    <s v="F"/>
    <s v="D50-D89"/>
    <n v="1"/>
    <x v="5"/>
  </r>
  <r>
    <x v="2"/>
    <s v="85+"/>
    <x v="1"/>
    <s v="F"/>
    <s v="E00-E90"/>
    <n v="8"/>
    <x v="2"/>
  </r>
  <r>
    <x v="2"/>
    <s v="85+"/>
    <x v="1"/>
    <s v="F"/>
    <s v="F00-F99"/>
    <n v="9"/>
    <x v="10"/>
  </r>
  <r>
    <x v="2"/>
    <s v="85+"/>
    <x v="1"/>
    <s v="F"/>
    <s v="G00-G99"/>
    <n v="9"/>
    <x v="3"/>
  </r>
  <r>
    <x v="2"/>
    <s v="85+"/>
    <x v="1"/>
    <s v="F"/>
    <s v="I00-I99"/>
    <n v="67"/>
    <x v="8"/>
  </r>
  <r>
    <x v="2"/>
    <s v="85+"/>
    <x v="1"/>
    <s v="F"/>
    <s v="J00-J99"/>
    <n v="25"/>
    <x v="4"/>
  </r>
  <r>
    <x v="2"/>
    <s v="85+"/>
    <x v="1"/>
    <s v="F"/>
    <s v="K00-K93"/>
    <n v="12"/>
    <x v="9"/>
  </r>
  <r>
    <x v="2"/>
    <s v="85+"/>
    <x v="1"/>
    <s v="F"/>
    <s v="M00-M99"/>
    <n v="2"/>
    <x v="5"/>
  </r>
  <r>
    <x v="2"/>
    <s v="85+"/>
    <x v="1"/>
    <s v="F"/>
    <s v="N00-N99"/>
    <n v="5"/>
    <x v="11"/>
  </r>
  <r>
    <x v="2"/>
    <s v="85+"/>
    <x v="1"/>
    <s v="F"/>
    <s v="R00-R99"/>
    <n v="23"/>
    <x v="5"/>
  </r>
  <r>
    <x v="2"/>
    <s v="85+"/>
    <x v="1"/>
    <s v="F"/>
    <s v="V01-Y98"/>
    <n v="10"/>
    <x v="6"/>
  </r>
  <r>
    <x v="2"/>
    <s v="85+"/>
    <x v="1"/>
    <s v="M"/>
    <s v="A00-B99"/>
    <n v="3"/>
    <x v="0"/>
  </r>
  <r>
    <x v="2"/>
    <s v="85+"/>
    <x v="1"/>
    <s v="M"/>
    <s v="C00-D48"/>
    <n v="12"/>
    <x v="1"/>
  </r>
  <r>
    <x v="2"/>
    <s v="85+"/>
    <x v="1"/>
    <s v="M"/>
    <s v="E00-E90"/>
    <n v="2"/>
    <x v="2"/>
  </r>
  <r>
    <x v="2"/>
    <s v="85+"/>
    <x v="1"/>
    <s v="M"/>
    <s v="F00-F99"/>
    <n v="4"/>
    <x v="10"/>
  </r>
  <r>
    <x v="2"/>
    <s v="85+"/>
    <x v="1"/>
    <s v="M"/>
    <s v="G00-G99"/>
    <n v="3"/>
    <x v="3"/>
  </r>
  <r>
    <x v="2"/>
    <s v="85+"/>
    <x v="1"/>
    <s v="M"/>
    <s v="I00-I99"/>
    <n v="26"/>
    <x v="8"/>
  </r>
  <r>
    <x v="2"/>
    <s v="85+"/>
    <x v="1"/>
    <s v="M"/>
    <s v="J00-J99"/>
    <n v="15"/>
    <x v="4"/>
  </r>
  <r>
    <x v="2"/>
    <s v="85+"/>
    <x v="1"/>
    <s v="M"/>
    <s v="K00-K93"/>
    <n v="3"/>
    <x v="9"/>
  </r>
  <r>
    <x v="2"/>
    <s v="85+"/>
    <x v="1"/>
    <s v="M"/>
    <s v="M00-M99"/>
    <n v="1"/>
    <x v="5"/>
  </r>
  <r>
    <x v="2"/>
    <s v="85+"/>
    <x v="1"/>
    <s v="M"/>
    <s v="N00-N99"/>
    <n v="3"/>
    <x v="11"/>
  </r>
  <r>
    <x v="2"/>
    <s v="85+"/>
    <x v="1"/>
    <s v="M"/>
    <s v="R00-R99"/>
    <n v="8"/>
    <x v="5"/>
  </r>
  <r>
    <x v="2"/>
    <s v="85+"/>
    <x v="1"/>
    <s v="M"/>
    <s v="V01-Y98"/>
    <n v="4"/>
    <x v="6"/>
  </r>
  <r>
    <x v="3"/>
    <s v="0-24"/>
    <x v="0"/>
    <s v="F"/>
    <s v="A00-B99"/>
    <n v="1"/>
    <x v="0"/>
  </r>
  <r>
    <x v="3"/>
    <s v="0-24"/>
    <x v="0"/>
    <s v="F"/>
    <s v="C00-D48"/>
    <n v="3"/>
    <x v="1"/>
  </r>
  <r>
    <x v="3"/>
    <s v="0-24"/>
    <x v="0"/>
    <s v="F"/>
    <s v="J00-J99"/>
    <n v="1"/>
    <x v="4"/>
  </r>
  <r>
    <x v="3"/>
    <s v="0-24"/>
    <x v="0"/>
    <s v="F"/>
    <s v="P00-P96"/>
    <n v="1"/>
    <x v="5"/>
  </r>
  <r>
    <x v="3"/>
    <s v="0-24"/>
    <x v="0"/>
    <s v="M"/>
    <s v="C00-D48"/>
    <n v="1"/>
    <x v="1"/>
  </r>
  <r>
    <x v="3"/>
    <s v="0-24"/>
    <x v="0"/>
    <s v="M"/>
    <s v="P00-P96"/>
    <n v="3"/>
    <x v="5"/>
  </r>
  <r>
    <x v="3"/>
    <s v="0-24"/>
    <x v="0"/>
    <s v="M"/>
    <s v="Q00-Q99"/>
    <n v="2"/>
    <x v="5"/>
  </r>
  <r>
    <x v="3"/>
    <s v="0-24"/>
    <x v="0"/>
    <s v="M"/>
    <s v="V01-Y98"/>
    <n v="3"/>
    <x v="6"/>
  </r>
  <r>
    <x v="3"/>
    <s v="25-44"/>
    <x v="0"/>
    <s v="F"/>
    <s v="C00-D48"/>
    <n v="4"/>
    <x v="1"/>
  </r>
  <r>
    <x v="3"/>
    <s v="25-44"/>
    <x v="0"/>
    <s v="F"/>
    <s v="F00-F99"/>
    <n v="1"/>
    <x v="10"/>
  </r>
  <r>
    <x v="3"/>
    <s v="25-44"/>
    <x v="0"/>
    <s v="F"/>
    <s v="G00-G99"/>
    <n v="1"/>
    <x v="3"/>
  </r>
  <r>
    <x v="3"/>
    <s v="25-44"/>
    <x v="0"/>
    <s v="F"/>
    <s v="R00-R99"/>
    <n v="1"/>
    <x v="5"/>
  </r>
  <r>
    <x v="3"/>
    <s v="25-44"/>
    <x v="0"/>
    <s v="F"/>
    <s v="V01-Y98"/>
    <n v="2"/>
    <x v="6"/>
  </r>
  <r>
    <x v="3"/>
    <s v="25-44"/>
    <x v="0"/>
    <s v="M"/>
    <s v="A00-B99"/>
    <n v="1"/>
    <x v="0"/>
  </r>
  <r>
    <x v="3"/>
    <s v="25-44"/>
    <x v="0"/>
    <s v="M"/>
    <s v="C00-D48"/>
    <n v="1"/>
    <x v="1"/>
  </r>
  <r>
    <x v="3"/>
    <s v="25-44"/>
    <x v="0"/>
    <s v="M"/>
    <s v="I00-I99"/>
    <n v="3"/>
    <x v="8"/>
  </r>
  <r>
    <x v="3"/>
    <s v="25-44"/>
    <x v="0"/>
    <s v="M"/>
    <s v="V01-Y98"/>
    <n v="6"/>
    <x v="6"/>
  </r>
  <r>
    <x v="3"/>
    <s v="45-64"/>
    <x v="0"/>
    <s v="F"/>
    <s v="A00-B99"/>
    <n v="2"/>
    <x v="0"/>
  </r>
  <r>
    <x v="3"/>
    <s v="45-64"/>
    <x v="0"/>
    <s v="F"/>
    <s v="C00-D48"/>
    <n v="22"/>
    <x v="1"/>
  </r>
  <r>
    <x v="3"/>
    <s v="45-64"/>
    <x v="0"/>
    <s v="F"/>
    <s v="E00-E90"/>
    <n v="2"/>
    <x v="2"/>
  </r>
  <r>
    <x v="3"/>
    <s v="45-64"/>
    <x v="0"/>
    <s v="F"/>
    <s v="F00-F99"/>
    <n v="1"/>
    <x v="10"/>
  </r>
  <r>
    <x v="3"/>
    <s v="45-64"/>
    <x v="0"/>
    <s v="F"/>
    <s v="G00-G99"/>
    <n v="2"/>
    <x v="3"/>
  </r>
  <r>
    <x v="3"/>
    <s v="45-64"/>
    <x v="0"/>
    <s v="F"/>
    <s v="I00-I99"/>
    <n v="4"/>
    <x v="8"/>
  </r>
  <r>
    <x v="3"/>
    <s v="45-64"/>
    <x v="0"/>
    <s v="F"/>
    <s v="J00-J99"/>
    <n v="6"/>
    <x v="4"/>
  </r>
  <r>
    <x v="3"/>
    <s v="45-64"/>
    <x v="0"/>
    <s v="F"/>
    <s v="K00-K93"/>
    <n v="7"/>
    <x v="9"/>
  </r>
  <r>
    <x v="3"/>
    <s v="45-64"/>
    <x v="0"/>
    <s v="F"/>
    <s v="N00-N99"/>
    <n v="1"/>
    <x v="11"/>
  </r>
  <r>
    <x v="3"/>
    <s v="45-64"/>
    <x v="0"/>
    <s v="F"/>
    <s v="Q00-Q99"/>
    <n v="1"/>
    <x v="5"/>
  </r>
  <r>
    <x v="3"/>
    <s v="45-64"/>
    <x v="0"/>
    <s v="F"/>
    <s v="R00-R99"/>
    <n v="5"/>
    <x v="5"/>
  </r>
  <r>
    <x v="3"/>
    <s v="45-64"/>
    <x v="0"/>
    <s v="F"/>
    <s v="V01-Y98"/>
    <n v="1"/>
    <x v="6"/>
  </r>
  <r>
    <x v="3"/>
    <s v="45-64"/>
    <x v="0"/>
    <s v="M"/>
    <s v="C00-D48"/>
    <n v="21"/>
    <x v="1"/>
  </r>
  <r>
    <x v="3"/>
    <s v="45-64"/>
    <x v="0"/>
    <s v="M"/>
    <s v="D50-D89"/>
    <n v="1"/>
    <x v="5"/>
  </r>
  <r>
    <x v="3"/>
    <s v="45-64"/>
    <x v="0"/>
    <s v="M"/>
    <s v="E00-E90"/>
    <n v="4"/>
    <x v="2"/>
  </r>
  <r>
    <x v="3"/>
    <s v="45-64"/>
    <x v="0"/>
    <s v="M"/>
    <s v="F00-F99"/>
    <n v="2"/>
    <x v="10"/>
  </r>
  <r>
    <x v="3"/>
    <s v="45-64"/>
    <x v="0"/>
    <s v="M"/>
    <s v="G00-G99"/>
    <n v="2"/>
    <x v="3"/>
  </r>
  <r>
    <x v="3"/>
    <s v="45-64"/>
    <x v="0"/>
    <s v="M"/>
    <s v="I00-I99"/>
    <n v="16"/>
    <x v="8"/>
  </r>
  <r>
    <x v="3"/>
    <s v="45-64"/>
    <x v="0"/>
    <s v="M"/>
    <s v="J00-J99"/>
    <n v="1"/>
    <x v="4"/>
  </r>
  <r>
    <x v="3"/>
    <s v="45-64"/>
    <x v="0"/>
    <s v="M"/>
    <s v="K00-K93"/>
    <n v="4"/>
    <x v="9"/>
  </r>
  <r>
    <x v="3"/>
    <s v="45-64"/>
    <x v="0"/>
    <s v="M"/>
    <s v="N00-N99"/>
    <n v="1"/>
    <x v="11"/>
  </r>
  <r>
    <x v="3"/>
    <s v="45-64"/>
    <x v="0"/>
    <s v="M"/>
    <s v="R00-R99"/>
    <n v="10"/>
    <x v="5"/>
  </r>
  <r>
    <x v="3"/>
    <s v="45-64"/>
    <x v="0"/>
    <s v="M"/>
    <s v="V01-Y98"/>
    <n v="8"/>
    <x v="6"/>
  </r>
  <r>
    <x v="3"/>
    <s v="65-74"/>
    <x v="1"/>
    <s v="F"/>
    <s v="A00-B99"/>
    <n v="2"/>
    <x v="0"/>
  </r>
  <r>
    <x v="3"/>
    <s v="65-74"/>
    <x v="1"/>
    <s v="F"/>
    <s v="C00-D48"/>
    <n v="12"/>
    <x v="1"/>
  </r>
  <r>
    <x v="3"/>
    <s v="65-74"/>
    <x v="1"/>
    <s v="F"/>
    <s v="E00-E90"/>
    <n v="1"/>
    <x v="2"/>
  </r>
  <r>
    <x v="3"/>
    <s v="65-74"/>
    <x v="1"/>
    <s v="F"/>
    <s v="G00-G99"/>
    <n v="1"/>
    <x v="3"/>
  </r>
  <r>
    <x v="3"/>
    <s v="65-74"/>
    <x v="1"/>
    <s v="F"/>
    <s v="I00-I99"/>
    <n v="10"/>
    <x v="8"/>
  </r>
  <r>
    <x v="3"/>
    <s v="65-74"/>
    <x v="1"/>
    <s v="F"/>
    <s v="J00-J99"/>
    <n v="9"/>
    <x v="4"/>
  </r>
  <r>
    <x v="3"/>
    <s v="65-74"/>
    <x v="1"/>
    <s v="F"/>
    <s v="K00-K93"/>
    <n v="4"/>
    <x v="9"/>
  </r>
  <r>
    <x v="3"/>
    <s v="65-74"/>
    <x v="1"/>
    <s v="F"/>
    <s v="N00-N99"/>
    <n v="1"/>
    <x v="11"/>
  </r>
  <r>
    <x v="3"/>
    <s v="65-74"/>
    <x v="1"/>
    <s v="F"/>
    <s v="R00-R99"/>
    <n v="5"/>
    <x v="5"/>
  </r>
  <r>
    <x v="3"/>
    <s v="65-74"/>
    <x v="1"/>
    <s v="F"/>
    <s v="V01-Y98"/>
    <n v="1"/>
    <x v="6"/>
  </r>
  <r>
    <x v="3"/>
    <s v="65-74"/>
    <x v="1"/>
    <s v="M"/>
    <s v="C00-D48"/>
    <n v="29"/>
    <x v="1"/>
  </r>
  <r>
    <x v="3"/>
    <s v="65-74"/>
    <x v="1"/>
    <s v="M"/>
    <s v="E00-E90"/>
    <n v="4"/>
    <x v="2"/>
  </r>
  <r>
    <x v="3"/>
    <s v="65-74"/>
    <x v="1"/>
    <s v="M"/>
    <s v="F00-F99"/>
    <n v="2"/>
    <x v="10"/>
  </r>
  <r>
    <x v="3"/>
    <s v="65-74"/>
    <x v="1"/>
    <s v="M"/>
    <s v="G00-G99"/>
    <n v="1"/>
    <x v="3"/>
  </r>
  <r>
    <x v="3"/>
    <s v="65-74"/>
    <x v="1"/>
    <s v="M"/>
    <s v="I00-I99"/>
    <n v="12"/>
    <x v="8"/>
  </r>
  <r>
    <x v="3"/>
    <s v="65-74"/>
    <x v="1"/>
    <s v="M"/>
    <s v="J00-J99"/>
    <n v="9"/>
    <x v="4"/>
  </r>
  <r>
    <x v="3"/>
    <s v="65-74"/>
    <x v="1"/>
    <s v="M"/>
    <s v="K00-K93"/>
    <n v="6"/>
    <x v="9"/>
  </r>
  <r>
    <x v="3"/>
    <s v="65-74"/>
    <x v="1"/>
    <s v="M"/>
    <s v="N00-N99"/>
    <n v="1"/>
    <x v="11"/>
  </r>
  <r>
    <x v="3"/>
    <s v="65-74"/>
    <x v="1"/>
    <s v="M"/>
    <s v="R00-R99"/>
    <n v="1"/>
    <x v="5"/>
  </r>
  <r>
    <x v="3"/>
    <s v="65-74"/>
    <x v="1"/>
    <s v="M"/>
    <s v="V01-Y98"/>
    <n v="2"/>
    <x v="6"/>
  </r>
  <r>
    <x v="3"/>
    <s v="75-84"/>
    <x v="1"/>
    <s v="F"/>
    <s v="A00-B99"/>
    <n v="3"/>
    <x v="0"/>
  </r>
  <r>
    <x v="3"/>
    <s v="75-84"/>
    <x v="1"/>
    <s v="F"/>
    <s v="C00-D48"/>
    <n v="19"/>
    <x v="1"/>
  </r>
  <r>
    <x v="3"/>
    <s v="75-84"/>
    <x v="1"/>
    <s v="F"/>
    <s v="E00-E90"/>
    <n v="2"/>
    <x v="2"/>
  </r>
  <r>
    <x v="3"/>
    <s v="75-84"/>
    <x v="1"/>
    <s v="F"/>
    <s v="F00-F99"/>
    <n v="10"/>
    <x v="10"/>
  </r>
  <r>
    <x v="3"/>
    <s v="75-84"/>
    <x v="1"/>
    <s v="F"/>
    <s v="G00-G99"/>
    <n v="8"/>
    <x v="3"/>
  </r>
  <r>
    <x v="3"/>
    <s v="75-84"/>
    <x v="1"/>
    <s v="F"/>
    <s v="I00-I99"/>
    <n v="30"/>
    <x v="8"/>
  </r>
  <r>
    <x v="3"/>
    <s v="75-84"/>
    <x v="1"/>
    <s v="F"/>
    <s v="J00-J99"/>
    <n v="23"/>
    <x v="4"/>
  </r>
  <r>
    <x v="3"/>
    <s v="75-84"/>
    <x v="1"/>
    <s v="F"/>
    <s v="K00-K93"/>
    <n v="6"/>
    <x v="9"/>
  </r>
  <r>
    <x v="3"/>
    <s v="75-84"/>
    <x v="1"/>
    <s v="F"/>
    <s v="L00-L99"/>
    <n v="1"/>
    <x v="5"/>
  </r>
  <r>
    <x v="3"/>
    <s v="75-84"/>
    <x v="1"/>
    <s v="F"/>
    <s v="N00-N99"/>
    <n v="1"/>
    <x v="11"/>
  </r>
  <r>
    <x v="3"/>
    <s v="75-84"/>
    <x v="1"/>
    <s v="F"/>
    <s v="R00-R99"/>
    <n v="9"/>
    <x v="5"/>
  </r>
  <r>
    <x v="3"/>
    <s v="75-84"/>
    <x v="1"/>
    <s v="F"/>
    <s v="V01-Y98"/>
    <n v="4"/>
    <x v="6"/>
  </r>
  <r>
    <x v="3"/>
    <s v="75-84"/>
    <x v="1"/>
    <s v="M"/>
    <s v="A00-B99"/>
    <n v="5"/>
    <x v="0"/>
  </r>
  <r>
    <x v="3"/>
    <s v="75-84"/>
    <x v="1"/>
    <s v="M"/>
    <s v="C00-D48"/>
    <n v="35"/>
    <x v="1"/>
  </r>
  <r>
    <x v="3"/>
    <s v="75-84"/>
    <x v="1"/>
    <s v="M"/>
    <s v="E00-E90"/>
    <n v="5"/>
    <x v="2"/>
  </r>
  <r>
    <x v="3"/>
    <s v="75-84"/>
    <x v="1"/>
    <s v="M"/>
    <s v="F00-F99"/>
    <n v="3"/>
    <x v="10"/>
  </r>
  <r>
    <x v="3"/>
    <s v="75-84"/>
    <x v="1"/>
    <s v="M"/>
    <s v="G00-G99"/>
    <n v="5"/>
    <x v="3"/>
  </r>
  <r>
    <x v="3"/>
    <s v="75-84"/>
    <x v="1"/>
    <s v="M"/>
    <s v="I00-I99"/>
    <n v="34"/>
    <x v="8"/>
  </r>
  <r>
    <x v="3"/>
    <s v="75-84"/>
    <x v="1"/>
    <s v="M"/>
    <s v="J00-J99"/>
    <n v="13"/>
    <x v="4"/>
  </r>
  <r>
    <x v="3"/>
    <s v="75-84"/>
    <x v="1"/>
    <s v="M"/>
    <s v="K00-K93"/>
    <n v="8"/>
    <x v="9"/>
  </r>
  <r>
    <x v="3"/>
    <s v="75-84"/>
    <x v="1"/>
    <s v="M"/>
    <s v="N00-N99"/>
    <n v="4"/>
    <x v="11"/>
  </r>
  <r>
    <x v="3"/>
    <s v="75-84"/>
    <x v="1"/>
    <s v="M"/>
    <s v="R00-R99"/>
    <n v="8"/>
    <x v="5"/>
  </r>
  <r>
    <x v="3"/>
    <s v="75-84"/>
    <x v="1"/>
    <s v="M"/>
    <s v="V01-Y98"/>
    <n v="3"/>
    <x v="6"/>
  </r>
  <r>
    <x v="3"/>
    <s v="85+"/>
    <x v="1"/>
    <s v="F"/>
    <s v="A00-B99"/>
    <n v="7"/>
    <x v="0"/>
  </r>
  <r>
    <x v="3"/>
    <s v="85+"/>
    <x v="1"/>
    <s v="F"/>
    <s v="C00-D48"/>
    <n v="30"/>
    <x v="1"/>
  </r>
  <r>
    <x v="3"/>
    <s v="85+"/>
    <x v="1"/>
    <s v="F"/>
    <s v="E00-E90"/>
    <n v="12"/>
    <x v="2"/>
  </r>
  <r>
    <x v="3"/>
    <s v="85+"/>
    <x v="1"/>
    <s v="F"/>
    <s v="F00-F99"/>
    <n v="21"/>
    <x v="10"/>
  </r>
  <r>
    <x v="3"/>
    <s v="85+"/>
    <x v="1"/>
    <s v="F"/>
    <s v="G00-G99"/>
    <n v="16"/>
    <x v="3"/>
  </r>
  <r>
    <x v="3"/>
    <s v="85+"/>
    <x v="1"/>
    <s v="F"/>
    <s v="I00-I99"/>
    <n v="99"/>
    <x v="8"/>
  </r>
  <r>
    <x v="3"/>
    <s v="85+"/>
    <x v="1"/>
    <s v="F"/>
    <s v="J00-J99"/>
    <n v="41"/>
    <x v="4"/>
  </r>
  <r>
    <x v="3"/>
    <s v="85+"/>
    <x v="1"/>
    <s v="F"/>
    <s v="K00-K93"/>
    <n v="12"/>
    <x v="9"/>
  </r>
  <r>
    <x v="3"/>
    <s v="85+"/>
    <x v="1"/>
    <s v="F"/>
    <s v="M00-M99"/>
    <n v="5"/>
    <x v="5"/>
  </r>
  <r>
    <x v="3"/>
    <s v="85+"/>
    <x v="1"/>
    <s v="F"/>
    <s v="N00-N99"/>
    <n v="11"/>
    <x v="11"/>
  </r>
  <r>
    <x v="3"/>
    <s v="85+"/>
    <x v="1"/>
    <s v="F"/>
    <s v="R00-R99"/>
    <n v="29"/>
    <x v="5"/>
  </r>
  <r>
    <x v="3"/>
    <s v="85+"/>
    <x v="1"/>
    <s v="F"/>
    <s v="V01-Y98"/>
    <n v="15"/>
    <x v="6"/>
  </r>
  <r>
    <x v="3"/>
    <s v="85+"/>
    <x v="1"/>
    <s v="M"/>
    <s v="A00-B99"/>
    <n v="4"/>
    <x v="0"/>
  </r>
  <r>
    <x v="3"/>
    <s v="85+"/>
    <x v="1"/>
    <s v="M"/>
    <s v="C00-D48"/>
    <n v="23"/>
    <x v="1"/>
  </r>
  <r>
    <x v="3"/>
    <s v="85+"/>
    <x v="1"/>
    <s v="M"/>
    <s v="E00-E90"/>
    <n v="1"/>
    <x v="2"/>
  </r>
  <r>
    <x v="3"/>
    <s v="85+"/>
    <x v="1"/>
    <s v="M"/>
    <s v="F00-F99"/>
    <n v="5"/>
    <x v="10"/>
  </r>
  <r>
    <x v="3"/>
    <s v="85+"/>
    <x v="1"/>
    <s v="M"/>
    <s v="G00-G99"/>
    <n v="6"/>
    <x v="3"/>
  </r>
  <r>
    <x v="3"/>
    <s v="85+"/>
    <x v="1"/>
    <s v="M"/>
    <s v="I00-I99"/>
    <n v="41"/>
    <x v="8"/>
  </r>
  <r>
    <x v="3"/>
    <s v="85+"/>
    <x v="1"/>
    <s v="M"/>
    <s v="J00-J99"/>
    <n v="16"/>
    <x v="4"/>
  </r>
  <r>
    <x v="3"/>
    <s v="85+"/>
    <x v="1"/>
    <s v="M"/>
    <s v="K00-K93"/>
    <n v="5"/>
    <x v="9"/>
  </r>
  <r>
    <x v="3"/>
    <s v="85+"/>
    <x v="1"/>
    <s v="M"/>
    <s v="M00-M99"/>
    <n v="2"/>
    <x v="5"/>
  </r>
  <r>
    <x v="3"/>
    <s v="85+"/>
    <x v="1"/>
    <s v="M"/>
    <s v="N00-N99"/>
    <n v="2"/>
    <x v="11"/>
  </r>
  <r>
    <x v="3"/>
    <s v="85+"/>
    <x v="1"/>
    <s v="M"/>
    <s v="R00-R99"/>
    <n v="5"/>
    <x v="5"/>
  </r>
  <r>
    <x v="3"/>
    <s v="85+"/>
    <x v="1"/>
    <s v="M"/>
    <s v="V01-Y98"/>
    <n v="9"/>
    <x v="6"/>
  </r>
  <r>
    <x v="4"/>
    <s v="0-24"/>
    <x v="0"/>
    <s v="F"/>
    <s v="Q00-Q99"/>
    <n v="2"/>
    <x v="5"/>
  </r>
  <r>
    <x v="4"/>
    <s v="0-24"/>
    <x v="0"/>
    <s v="F"/>
    <s v="V01-Y98"/>
    <n v="4"/>
    <x v="6"/>
  </r>
  <r>
    <x v="4"/>
    <s v="0-24"/>
    <x v="0"/>
    <s v="M"/>
    <s v="P00-P96"/>
    <n v="1"/>
    <x v="5"/>
  </r>
  <r>
    <x v="4"/>
    <s v="0-24"/>
    <x v="0"/>
    <s v="M"/>
    <s v="Q00-Q99"/>
    <n v="3"/>
    <x v="5"/>
  </r>
  <r>
    <x v="4"/>
    <s v="0-24"/>
    <x v="0"/>
    <s v="M"/>
    <s v="V01-Y98"/>
    <n v="2"/>
    <x v="6"/>
  </r>
  <r>
    <x v="4"/>
    <s v="25-44"/>
    <x v="0"/>
    <s v="F"/>
    <s v="A00-B99"/>
    <n v="1"/>
    <x v="0"/>
  </r>
  <r>
    <x v="4"/>
    <s v="25-44"/>
    <x v="0"/>
    <s v="F"/>
    <s v="C00-D48"/>
    <n v="5"/>
    <x v="1"/>
  </r>
  <r>
    <x v="4"/>
    <s v="25-44"/>
    <x v="0"/>
    <s v="F"/>
    <s v="I00-I99"/>
    <n v="1"/>
    <x v="8"/>
  </r>
  <r>
    <x v="4"/>
    <s v="25-44"/>
    <x v="0"/>
    <s v="F"/>
    <s v="N00-N99"/>
    <n v="1"/>
    <x v="11"/>
  </r>
  <r>
    <x v="4"/>
    <s v="25-44"/>
    <x v="0"/>
    <s v="F"/>
    <s v="V01-Y98"/>
    <n v="3"/>
    <x v="6"/>
  </r>
  <r>
    <x v="4"/>
    <s v="25-44"/>
    <x v="0"/>
    <s v="M"/>
    <s v="A00-B99"/>
    <n v="1"/>
    <x v="0"/>
  </r>
  <r>
    <x v="4"/>
    <s v="25-44"/>
    <x v="0"/>
    <s v="M"/>
    <s v="C00-D48"/>
    <n v="1"/>
    <x v="1"/>
  </r>
  <r>
    <x v="4"/>
    <s v="25-44"/>
    <x v="0"/>
    <s v="M"/>
    <s v="G00-G99"/>
    <n v="2"/>
    <x v="3"/>
  </r>
  <r>
    <x v="4"/>
    <s v="25-44"/>
    <x v="0"/>
    <s v="M"/>
    <s v="I00-I99"/>
    <n v="2"/>
    <x v="8"/>
  </r>
  <r>
    <x v="4"/>
    <s v="25-44"/>
    <x v="0"/>
    <s v="M"/>
    <s v="J00-J99"/>
    <n v="1"/>
    <x v="4"/>
  </r>
  <r>
    <x v="4"/>
    <s v="25-44"/>
    <x v="0"/>
    <s v="M"/>
    <s v="K00-K93"/>
    <n v="1"/>
    <x v="9"/>
  </r>
  <r>
    <x v="4"/>
    <s v="25-44"/>
    <x v="0"/>
    <s v="M"/>
    <s v="R00-R99"/>
    <n v="2"/>
    <x v="5"/>
  </r>
  <r>
    <x v="4"/>
    <s v="25-44"/>
    <x v="0"/>
    <s v="M"/>
    <s v="V01-Y98"/>
    <n v="5"/>
    <x v="6"/>
  </r>
  <r>
    <x v="4"/>
    <s v="45-64"/>
    <x v="0"/>
    <s v="F"/>
    <s v="C00-D48"/>
    <n v="16"/>
    <x v="1"/>
  </r>
  <r>
    <x v="4"/>
    <s v="45-64"/>
    <x v="0"/>
    <s v="F"/>
    <s v="G00-G99"/>
    <n v="1"/>
    <x v="3"/>
  </r>
  <r>
    <x v="4"/>
    <s v="45-64"/>
    <x v="0"/>
    <s v="F"/>
    <s v="I00-I99"/>
    <n v="4"/>
    <x v="8"/>
  </r>
  <r>
    <x v="4"/>
    <s v="45-64"/>
    <x v="0"/>
    <s v="F"/>
    <s v="J00-J99"/>
    <n v="4"/>
    <x v="4"/>
  </r>
  <r>
    <x v="4"/>
    <s v="45-64"/>
    <x v="0"/>
    <s v="F"/>
    <s v="K00-K93"/>
    <n v="5"/>
    <x v="9"/>
  </r>
  <r>
    <x v="4"/>
    <s v="45-64"/>
    <x v="0"/>
    <s v="F"/>
    <s v="R00-R99"/>
    <n v="2"/>
    <x v="5"/>
  </r>
  <r>
    <x v="4"/>
    <s v="45-64"/>
    <x v="0"/>
    <s v="F"/>
    <s v="V01-Y98"/>
    <n v="3"/>
    <x v="6"/>
  </r>
  <r>
    <x v="4"/>
    <s v="45-64"/>
    <x v="0"/>
    <s v="M"/>
    <s v="A00-B99"/>
    <n v="1"/>
    <x v="0"/>
  </r>
  <r>
    <x v="4"/>
    <s v="45-64"/>
    <x v="0"/>
    <s v="M"/>
    <s v="C00-D48"/>
    <n v="22"/>
    <x v="1"/>
  </r>
  <r>
    <x v="4"/>
    <s v="45-64"/>
    <x v="0"/>
    <s v="M"/>
    <s v="D50-D89"/>
    <n v="2"/>
    <x v="5"/>
  </r>
  <r>
    <x v="4"/>
    <s v="45-64"/>
    <x v="0"/>
    <s v="M"/>
    <s v="E00-E90"/>
    <n v="1"/>
    <x v="2"/>
  </r>
  <r>
    <x v="4"/>
    <s v="45-64"/>
    <x v="0"/>
    <s v="M"/>
    <s v="F00-F99"/>
    <n v="1"/>
    <x v="10"/>
  </r>
  <r>
    <x v="4"/>
    <s v="45-64"/>
    <x v="0"/>
    <s v="M"/>
    <s v="G00-G99"/>
    <n v="4"/>
    <x v="3"/>
  </r>
  <r>
    <x v="4"/>
    <s v="45-64"/>
    <x v="0"/>
    <s v="M"/>
    <s v="I00-I99"/>
    <n v="19"/>
    <x v="8"/>
  </r>
  <r>
    <x v="4"/>
    <s v="45-64"/>
    <x v="0"/>
    <s v="M"/>
    <s v="J00-J99"/>
    <n v="7"/>
    <x v="4"/>
  </r>
  <r>
    <x v="4"/>
    <s v="45-64"/>
    <x v="0"/>
    <s v="M"/>
    <s v="K00-K93"/>
    <n v="5"/>
    <x v="9"/>
  </r>
  <r>
    <x v="4"/>
    <s v="45-64"/>
    <x v="0"/>
    <s v="M"/>
    <s v="R00-R99"/>
    <n v="4"/>
    <x v="5"/>
  </r>
  <r>
    <x v="4"/>
    <s v="45-64"/>
    <x v="0"/>
    <s v="M"/>
    <s v="V01-Y98"/>
    <n v="6"/>
    <x v="6"/>
  </r>
  <r>
    <x v="4"/>
    <s v="65-74"/>
    <x v="1"/>
    <s v="F"/>
    <s v="A00-B99"/>
    <n v="3"/>
    <x v="0"/>
  </r>
  <r>
    <x v="4"/>
    <s v="65-74"/>
    <x v="1"/>
    <s v="F"/>
    <s v="C00-D48"/>
    <n v="13"/>
    <x v="1"/>
  </r>
  <r>
    <x v="4"/>
    <s v="65-74"/>
    <x v="1"/>
    <s v="F"/>
    <s v="F00-F99"/>
    <n v="2"/>
    <x v="10"/>
  </r>
  <r>
    <x v="4"/>
    <s v="65-74"/>
    <x v="1"/>
    <s v="F"/>
    <s v="G00-G99"/>
    <n v="3"/>
    <x v="3"/>
  </r>
  <r>
    <x v="4"/>
    <s v="65-74"/>
    <x v="1"/>
    <s v="F"/>
    <s v="I00-I99"/>
    <n v="6"/>
    <x v="8"/>
  </r>
  <r>
    <x v="4"/>
    <s v="65-74"/>
    <x v="1"/>
    <s v="F"/>
    <s v="J00-J99"/>
    <n v="7"/>
    <x v="4"/>
  </r>
  <r>
    <x v="4"/>
    <s v="65-74"/>
    <x v="1"/>
    <s v="F"/>
    <s v="K00-K93"/>
    <n v="4"/>
    <x v="9"/>
  </r>
  <r>
    <x v="4"/>
    <s v="65-74"/>
    <x v="1"/>
    <s v="F"/>
    <s v="L00-L99"/>
    <n v="1"/>
    <x v="5"/>
  </r>
  <r>
    <x v="4"/>
    <s v="65-74"/>
    <x v="1"/>
    <s v="F"/>
    <s v="V01-Y98"/>
    <n v="3"/>
    <x v="6"/>
  </r>
  <r>
    <x v="4"/>
    <s v="65-74"/>
    <x v="1"/>
    <s v="M"/>
    <s v="A00-B99"/>
    <n v="2"/>
    <x v="0"/>
  </r>
  <r>
    <x v="4"/>
    <s v="65-74"/>
    <x v="1"/>
    <s v="M"/>
    <s v="C00-D48"/>
    <n v="18"/>
    <x v="1"/>
  </r>
  <r>
    <x v="4"/>
    <s v="65-74"/>
    <x v="1"/>
    <s v="M"/>
    <s v="E00-E90"/>
    <n v="1"/>
    <x v="2"/>
  </r>
  <r>
    <x v="4"/>
    <s v="65-74"/>
    <x v="1"/>
    <s v="M"/>
    <s v="F00-F99"/>
    <n v="3"/>
    <x v="10"/>
  </r>
  <r>
    <x v="4"/>
    <s v="65-74"/>
    <x v="1"/>
    <s v="M"/>
    <s v="G00-G99"/>
    <n v="3"/>
    <x v="3"/>
  </r>
  <r>
    <x v="4"/>
    <s v="65-74"/>
    <x v="1"/>
    <s v="M"/>
    <s v="I00-I99"/>
    <n v="7"/>
    <x v="8"/>
  </r>
  <r>
    <x v="4"/>
    <s v="65-74"/>
    <x v="1"/>
    <s v="M"/>
    <s v="J00-J99"/>
    <n v="8"/>
    <x v="4"/>
  </r>
  <r>
    <x v="4"/>
    <s v="65-74"/>
    <x v="1"/>
    <s v="M"/>
    <s v="K00-K93"/>
    <n v="5"/>
    <x v="9"/>
  </r>
  <r>
    <x v="4"/>
    <s v="65-74"/>
    <x v="1"/>
    <s v="M"/>
    <s v="R00-R99"/>
    <n v="6"/>
    <x v="5"/>
  </r>
  <r>
    <x v="4"/>
    <s v="65-74"/>
    <x v="1"/>
    <s v="M"/>
    <s v="V01-Y98"/>
    <n v="1"/>
    <x v="6"/>
  </r>
  <r>
    <x v="4"/>
    <s v="75-84"/>
    <x v="1"/>
    <s v="F"/>
    <s v="A00-B99"/>
    <n v="8"/>
    <x v="0"/>
  </r>
  <r>
    <x v="4"/>
    <s v="75-84"/>
    <x v="1"/>
    <s v="F"/>
    <s v="C00-D48"/>
    <n v="28"/>
    <x v="1"/>
  </r>
  <r>
    <x v="4"/>
    <s v="75-84"/>
    <x v="1"/>
    <s v="F"/>
    <s v="D50-D89"/>
    <n v="1"/>
    <x v="5"/>
  </r>
  <r>
    <x v="4"/>
    <s v="75-84"/>
    <x v="1"/>
    <s v="F"/>
    <s v="E00-E90"/>
    <n v="6"/>
    <x v="2"/>
  </r>
  <r>
    <x v="4"/>
    <s v="75-84"/>
    <x v="1"/>
    <s v="F"/>
    <s v="F00-F99"/>
    <n v="6"/>
    <x v="10"/>
  </r>
  <r>
    <x v="4"/>
    <s v="75-84"/>
    <x v="1"/>
    <s v="F"/>
    <s v="G00-G99"/>
    <n v="6"/>
    <x v="3"/>
  </r>
  <r>
    <x v="4"/>
    <s v="75-84"/>
    <x v="1"/>
    <s v="F"/>
    <s v="I00-I99"/>
    <n v="23"/>
    <x v="8"/>
  </r>
  <r>
    <x v="4"/>
    <s v="75-84"/>
    <x v="1"/>
    <s v="F"/>
    <s v="J00-J99"/>
    <n v="19"/>
    <x v="4"/>
  </r>
  <r>
    <x v="4"/>
    <s v="75-84"/>
    <x v="1"/>
    <s v="F"/>
    <s v="K00-K93"/>
    <n v="3"/>
    <x v="9"/>
  </r>
  <r>
    <x v="4"/>
    <s v="75-84"/>
    <x v="1"/>
    <s v="F"/>
    <s v="L00-L99"/>
    <n v="2"/>
    <x v="5"/>
  </r>
  <r>
    <x v="4"/>
    <s v="75-84"/>
    <x v="1"/>
    <s v="F"/>
    <s v="M00-M99"/>
    <n v="3"/>
    <x v="5"/>
  </r>
  <r>
    <x v="4"/>
    <s v="75-84"/>
    <x v="1"/>
    <s v="F"/>
    <s v="N00-N99"/>
    <n v="1"/>
    <x v="11"/>
  </r>
  <r>
    <x v="4"/>
    <s v="75-84"/>
    <x v="1"/>
    <s v="F"/>
    <s v="R00-R99"/>
    <n v="9"/>
    <x v="5"/>
  </r>
  <r>
    <x v="4"/>
    <s v="75-84"/>
    <x v="1"/>
    <s v="F"/>
    <s v="V01-Y98"/>
    <n v="4"/>
    <x v="6"/>
  </r>
  <r>
    <x v="4"/>
    <s v="75-84"/>
    <x v="1"/>
    <s v="M"/>
    <s v="A00-B99"/>
    <n v="2"/>
    <x v="0"/>
  </r>
  <r>
    <x v="4"/>
    <s v="75-84"/>
    <x v="1"/>
    <s v="M"/>
    <s v="C00-D48"/>
    <n v="30"/>
    <x v="1"/>
  </r>
  <r>
    <x v="4"/>
    <s v="75-84"/>
    <x v="1"/>
    <s v="M"/>
    <s v="E00-E90"/>
    <n v="2"/>
    <x v="2"/>
  </r>
  <r>
    <x v="4"/>
    <s v="75-84"/>
    <x v="1"/>
    <s v="M"/>
    <s v="F00-F99"/>
    <n v="1"/>
    <x v="10"/>
  </r>
  <r>
    <x v="4"/>
    <s v="75-84"/>
    <x v="1"/>
    <s v="M"/>
    <s v="G00-G99"/>
    <n v="12"/>
    <x v="3"/>
  </r>
  <r>
    <x v="4"/>
    <s v="75-84"/>
    <x v="1"/>
    <s v="M"/>
    <s v="I00-I99"/>
    <n v="37"/>
    <x v="8"/>
  </r>
  <r>
    <x v="4"/>
    <s v="75-84"/>
    <x v="1"/>
    <s v="M"/>
    <s v="J00-J99"/>
    <n v="22"/>
    <x v="4"/>
  </r>
  <r>
    <x v="4"/>
    <s v="75-84"/>
    <x v="1"/>
    <s v="M"/>
    <s v="K00-K93"/>
    <n v="3"/>
    <x v="9"/>
  </r>
  <r>
    <x v="4"/>
    <s v="75-84"/>
    <x v="1"/>
    <s v="M"/>
    <s v="M00-M99"/>
    <n v="2"/>
    <x v="5"/>
  </r>
  <r>
    <x v="4"/>
    <s v="75-84"/>
    <x v="1"/>
    <s v="M"/>
    <s v="N00-N99"/>
    <n v="2"/>
    <x v="11"/>
  </r>
  <r>
    <x v="4"/>
    <s v="75-84"/>
    <x v="1"/>
    <s v="M"/>
    <s v="R00-R99"/>
    <n v="4"/>
    <x v="5"/>
  </r>
  <r>
    <x v="4"/>
    <s v="75-84"/>
    <x v="1"/>
    <s v="M"/>
    <s v="V01-Y98"/>
    <n v="5"/>
    <x v="6"/>
  </r>
  <r>
    <x v="4"/>
    <s v="85+"/>
    <x v="1"/>
    <s v="F"/>
    <s v="A00-B99"/>
    <n v="8"/>
    <x v="0"/>
  </r>
  <r>
    <x v="4"/>
    <s v="85+"/>
    <x v="1"/>
    <s v="F"/>
    <s v="C00-D48"/>
    <n v="31"/>
    <x v="1"/>
  </r>
  <r>
    <x v="4"/>
    <s v="85+"/>
    <x v="1"/>
    <s v="F"/>
    <s v="D50-D89"/>
    <n v="3"/>
    <x v="5"/>
  </r>
  <r>
    <x v="4"/>
    <s v="85+"/>
    <x v="1"/>
    <s v="F"/>
    <s v="E00-E90"/>
    <n v="8"/>
    <x v="2"/>
  </r>
  <r>
    <x v="4"/>
    <s v="85+"/>
    <x v="1"/>
    <s v="F"/>
    <s v="F00-F99"/>
    <n v="12"/>
    <x v="10"/>
  </r>
  <r>
    <x v="4"/>
    <s v="85+"/>
    <x v="1"/>
    <s v="F"/>
    <s v="G00-G99"/>
    <n v="10"/>
    <x v="3"/>
  </r>
  <r>
    <x v="4"/>
    <s v="85+"/>
    <x v="1"/>
    <s v="F"/>
    <s v="I00-I99"/>
    <n v="58"/>
    <x v="8"/>
  </r>
  <r>
    <x v="4"/>
    <s v="85+"/>
    <x v="1"/>
    <s v="F"/>
    <s v="J00-J99"/>
    <n v="26"/>
    <x v="4"/>
  </r>
  <r>
    <x v="4"/>
    <s v="85+"/>
    <x v="1"/>
    <s v="F"/>
    <s v="K00-K93"/>
    <n v="6"/>
    <x v="9"/>
  </r>
  <r>
    <x v="4"/>
    <s v="85+"/>
    <x v="1"/>
    <s v="F"/>
    <s v="M00-M99"/>
    <n v="2"/>
    <x v="5"/>
  </r>
  <r>
    <x v="4"/>
    <s v="85+"/>
    <x v="1"/>
    <s v="F"/>
    <s v="N00-N99"/>
    <n v="7"/>
    <x v="11"/>
  </r>
  <r>
    <x v="4"/>
    <s v="85+"/>
    <x v="1"/>
    <s v="F"/>
    <s v="R00-R99"/>
    <n v="25"/>
    <x v="5"/>
  </r>
  <r>
    <x v="4"/>
    <s v="85+"/>
    <x v="1"/>
    <s v="F"/>
    <s v="V01-Y98"/>
    <n v="8"/>
    <x v="6"/>
  </r>
  <r>
    <x v="4"/>
    <s v="85+"/>
    <x v="1"/>
    <s v="M"/>
    <s v="A00-B99"/>
    <n v="5"/>
    <x v="0"/>
  </r>
  <r>
    <x v="4"/>
    <s v="85+"/>
    <x v="1"/>
    <s v="M"/>
    <s v="C00-D48"/>
    <n v="19"/>
    <x v="1"/>
  </r>
  <r>
    <x v="4"/>
    <s v="85+"/>
    <x v="1"/>
    <s v="M"/>
    <s v="E00-E90"/>
    <n v="2"/>
    <x v="2"/>
  </r>
  <r>
    <x v="4"/>
    <s v="85+"/>
    <x v="1"/>
    <s v="M"/>
    <s v="F00-F99"/>
    <n v="4"/>
    <x v="10"/>
  </r>
  <r>
    <x v="4"/>
    <s v="85+"/>
    <x v="1"/>
    <s v="M"/>
    <s v="G00-G99"/>
    <n v="9"/>
    <x v="3"/>
  </r>
  <r>
    <x v="4"/>
    <s v="85+"/>
    <x v="1"/>
    <s v="M"/>
    <s v="I00-I99"/>
    <n v="32"/>
    <x v="8"/>
  </r>
  <r>
    <x v="4"/>
    <s v="85+"/>
    <x v="1"/>
    <s v="M"/>
    <s v="J00-J99"/>
    <n v="26"/>
    <x v="4"/>
  </r>
  <r>
    <x v="4"/>
    <s v="85+"/>
    <x v="1"/>
    <s v="M"/>
    <s v="K00-K93"/>
    <n v="2"/>
    <x v="9"/>
  </r>
  <r>
    <x v="4"/>
    <s v="85+"/>
    <x v="1"/>
    <s v="M"/>
    <s v="N00-N99"/>
    <n v="5"/>
    <x v="11"/>
  </r>
  <r>
    <x v="4"/>
    <s v="85+"/>
    <x v="1"/>
    <s v="M"/>
    <s v="R00-R99"/>
    <n v="7"/>
    <x v="5"/>
  </r>
  <r>
    <x v="4"/>
    <s v="85+"/>
    <x v="1"/>
    <s v="M"/>
    <s v="V01-Y98"/>
    <n v="7"/>
    <x v="6"/>
  </r>
  <r>
    <x v="5"/>
    <s v="0-24"/>
    <x v="0"/>
    <s v="F"/>
    <s v="G00-G99"/>
    <n v="1"/>
    <x v="3"/>
  </r>
  <r>
    <x v="5"/>
    <s v="0-24"/>
    <x v="0"/>
    <s v="F"/>
    <s v="J00-J99"/>
    <n v="1"/>
    <x v="4"/>
  </r>
  <r>
    <x v="5"/>
    <s v="0-24"/>
    <x v="0"/>
    <s v="F"/>
    <s v="Q00-Q99"/>
    <n v="1"/>
    <x v="5"/>
  </r>
  <r>
    <x v="5"/>
    <s v="0-24"/>
    <x v="0"/>
    <s v="F"/>
    <s v="R00-R99"/>
    <n v="1"/>
    <x v="5"/>
  </r>
  <r>
    <x v="5"/>
    <s v="0-24"/>
    <x v="0"/>
    <s v="F"/>
    <s v="V01-Y98"/>
    <n v="1"/>
    <x v="6"/>
  </r>
  <r>
    <x v="5"/>
    <s v="0-24"/>
    <x v="0"/>
    <s v="M"/>
    <s v="A00-B99"/>
    <n v="1"/>
    <x v="0"/>
  </r>
  <r>
    <x v="5"/>
    <s v="0-24"/>
    <x v="0"/>
    <s v="M"/>
    <s v="V01-Y98"/>
    <n v="3"/>
    <x v="6"/>
  </r>
  <r>
    <x v="5"/>
    <s v="25-44"/>
    <x v="0"/>
    <s v="F"/>
    <s v="G00-G99"/>
    <n v="1"/>
    <x v="3"/>
  </r>
  <r>
    <x v="5"/>
    <s v="25-44"/>
    <x v="0"/>
    <s v="F"/>
    <s v="V01-Y98"/>
    <n v="1"/>
    <x v="6"/>
  </r>
  <r>
    <x v="5"/>
    <s v="25-44"/>
    <x v="0"/>
    <s v="M"/>
    <s v="A00-B99"/>
    <n v="1"/>
    <x v="0"/>
  </r>
  <r>
    <x v="5"/>
    <s v="25-44"/>
    <x v="0"/>
    <s v="M"/>
    <s v="C00-D48"/>
    <n v="2"/>
    <x v="1"/>
  </r>
  <r>
    <x v="5"/>
    <s v="25-44"/>
    <x v="0"/>
    <s v="M"/>
    <s v="G00-G99"/>
    <n v="1"/>
    <x v="3"/>
  </r>
  <r>
    <x v="5"/>
    <s v="25-44"/>
    <x v="0"/>
    <s v="M"/>
    <s v="I00-I99"/>
    <n v="2"/>
    <x v="8"/>
  </r>
  <r>
    <x v="5"/>
    <s v="25-44"/>
    <x v="0"/>
    <s v="M"/>
    <s v="R00-R99"/>
    <n v="2"/>
    <x v="5"/>
  </r>
  <r>
    <x v="5"/>
    <s v="25-44"/>
    <x v="0"/>
    <s v="M"/>
    <s v="V01-Y98"/>
    <n v="4"/>
    <x v="6"/>
  </r>
  <r>
    <x v="5"/>
    <s v="45-64"/>
    <x v="0"/>
    <s v="F"/>
    <s v="A00-B99"/>
    <n v="2"/>
    <x v="0"/>
  </r>
  <r>
    <x v="5"/>
    <s v="45-64"/>
    <x v="0"/>
    <s v="F"/>
    <s v="C00-D48"/>
    <n v="17"/>
    <x v="1"/>
  </r>
  <r>
    <x v="5"/>
    <s v="45-64"/>
    <x v="0"/>
    <s v="F"/>
    <s v="G00-G99"/>
    <n v="2"/>
    <x v="3"/>
  </r>
  <r>
    <x v="5"/>
    <s v="45-64"/>
    <x v="0"/>
    <s v="F"/>
    <s v="I00-I99"/>
    <n v="4"/>
    <x v="8"/>
  </r>
  <r>
    <x v="5"/>
    <s v="45-64"/>
    <x v="0"/>
    <s v="F"/>
    <s v="J00-J99"/>
    <n v="2"/>
    <x v="4"/>
  </r>
  <r>
    <x v="5"/>
    <s v="45-64"/>
    <x v="0"/>
    <s v="F"/>
    <s v="K00-K93"/>
    <n v="1"/>
    <x v="9"/>
  </r>
  <r>
    <x v="5"/>
    <s v="45-64"/>
    <x v="0"/>
    <s v="F"/>
    <s v="V01-Y98"/>
    <n v="1"/>
    <x v="6"/>
  </r>
  <r>
    <x v="5"/>
    <s v="45-64"/>
    <x v="0"/>
    <s v="M"/>
    <s v="C00-D48"/>
    <n v="20"/>
    <x v="1"/>
  </r>
  <r>
    <x v="5"/>
    <s v="45-64"/>
    <x v="0"/>
    <s v="M"/>
    <s v="E00-E90"/>
    <n v="1"/>
    <x v="2"/>
  </r>
  <r>
    <x v="5"/>
    <s v="45-64"/>
    <x v="0"/>
    <s v="M"/>
    <s v="F00-F99"/>
    <n v="2"/>
    <x v="10"/>
  </r>
  <r>
    <x v="5"/>
    <s v="45-64"/>
    <x v="0"/>
    <s v="M"/>
    <s v="G00-G99"/>
    <n v="3"/>
    <x v="3"/>
  </r>
  <r>
    <x v="5"/>
    <s v="45-64"/>
    <x v="0"/>
    <s v="M"/>
    <s v="I00-I99"/>
    <n v="7"/>
    <x v="8"/>
  </r>
  <r>
    <x v="5"/>
    <s v="45-64"/>
    <x v="0"/>
    <s v="M"/>
    <s v="J00-J99"/>
    <n v="2"/>
    <x v="4"/>
  </r>
  <r>
    <x v="5"/>
    <s v="45-64"/>
    <x v="0"/>
    <s v="M"/>
    <s v="K00-K93"/>
    <n v="3"/>
    <x v="9"/>
  </r>
  <r>
    <x v="5"/>
    <s v="45-64"/>
    <x v="0"/>
    <s v="M"/>
    <s v="R00-R99"/>
    <n v="7"/>
    <x v="5"/>
  </r>
  <r>
    <x v="5"/>
    <s v="45-64"/>
    <x v="0"/>
    <s v="M"/>
    <s v="V01-Y98"/>
    <n v="10"/>
    <x v="6"/>
  </r>
  <r>
    <x v="5"/>
    <s v="65-74"/>
    <x v="1"/>
    <s v="F"/>
    <s v="A00-B99"/>
    <n v="1"/>
    <x v="0"/>
  </r>
  <r>
    <x v="5"/>
    <s v="65-74"/>
    <x v="1"/>
    <s v="F"/>
    <s v="C00-D48"/>
    <n v="14"/>
    <x v="1"/>
  </r>
  <r>
    <x v="5"/>
    <s v="65-74"/>
    <x v="1"/>
    <s v="F"/>
    <s v="F00-F99"/>
    <n v="1"/>
    <x v="10"/>
  </r>
  <r>
    <x v="5"/>
    <s v="65-74"/>
    <x v="1"/>
    <s v="F"/>
    <s v="I00-I99"/>
    <n v="8"/>
    <x v="8"/>
  </r>
  <r>
    <x v="5"/>
    <s v="65-74"/>
    <x v="1"/>
    <s v="F"/>
    <s v="J00-J99"/>
    <n v="3"/>
    <x v="4"/>
  </r>
  <r>
    <x v="5"/>
    <s v="65-74"/>
    <x v="1"/>
    <s v="F"/>
    <s v="K00-K93"/>
    <n v="1"/>
    <x v="9"/>
  </r>
  <r>
    <x v="5"/>
    <s v="65-74"/>
    <x v="1"/>
    <s v="F"/>
    <s v="N00-N99"/>
    <n v="1"/>
    <x v="11"/>
  </r>
  <r>
    <x v="5"/>
    <s v="65-74"/>
    <x v="1"/>
    <s v="F"/>
    <s v="R00-R99"/>
    <n v="4"/>
    <x v="5"/>
  </r>
  <r>
    <x v="5"/>
    <s v="65-74"/>
    <x v="1"/>
    <s v="F"/>
    <s v="V01-Y98"/>
    <n v="4"/>
    <x v="6"/>
  </r>
  <r>
    <x v="5"/>
    <s v="65-74"/>
    <x v="1"/>
    <s v="M"/>
    <s v="A00-B99"/>
    <n v="1"/>
    <x v="0"/>
  </r>
  <r>
    <x v="5"/>
    <s v="65-74"/>
    <x v="1"/>
    <s v="M"/>
    <s v="C00-D48"/>
    <n v="33"/>
    <x v="1"/>
  </r>
  <r>
    <x v="5"/>
    <s v="65-74"/>
    <x v="1"/>
    <s v="M"/>
    <s v="E00-E90"/>
    <n v="2"/>
    <x v="2"/>
  </r>
  <r>
    <x v="5"/>
    <s v="65-74"/>
    <x v="1"/>
    <s v="M"/>
    <s v="G00-G99"/>
    <n v="3"/>
    <x v="3"/>
  </r>
  <r>
    <x v="5"/>
    <s v="65-74"/>
    <x v="1"/>
    <s v="M"/>
    <s v="I00-I99"/>
    <n v="16"/>
    <x v="8"/>
  </r>
  <r>
    <x v="5"/>
    <s v="65-74"/>
    <x v="1"/>
    <s v="M"/>
    <s v="J00-J99"/>
    <n v="10"/>
    <x v="4"/>
  </r>
  <r>
    <x v="5"/>
    <s v="65-74"/>
    <x v="1"/>
    <s v="M"/>
    <s v="K00-K93"/>
    <n v="5"/>
    <x v="9"/>
  </r>
  <r>
    <x v="5"/>
    <s v="65-74"/>
    <x v="1"/>
    <s v="M"/>
    <s v="L00-L99"/>
    <n v="1"/>
    <x v="5"/>
  </r>
  <r>
    <x v="5"/>
    <s v="65-74"/>
    <x v="1"/>
    <s v="M"/>
    <s v="R00-R99"/>
    <n v="8"/>
    <x v="5"/>
  </r>
  <r>
    <x v="5"/>
    <s v="65-74"/>
    <x v="1"/>
    <s v="M"/>
    <s v="V01-Y98"/>
    <n v="1"/>
    <x v="6"/>
  </r>
  <r>
    <x v="5"/>
    <s v="75-84"/>
    <x v="1"/>
    <s v="F"/>
    <s v="A00-B99"/>
    <n v="4"/>
    <x v="0"/>
  </r>
  <r>
    <x v="5"/>
    <s v="75-84"/>
    <x v="1"/>
    <s v="F"/>
    <s v="C00-D48"/>
    <n v="20"/>
    <x v="1"/>
  </r>
  <r>
    <x v="5"/>
    <s v="75-84"/>
    <x v="1"/>
    <s v="F"/>
    <s v="E00-E90"/>
    <n v="3"/>
    <x v="2"/>
  </r>
  <r>
    <x v="5"/>
    <s v="75-84"/>
    <x v="1"/>
    <s v="F"/>
    <s v="F00-F99"/>
    <n v="5"/>
    <x v="10"/>
  </r>
  <r>
    <x v="5"/>
    <s v="75-84"/>
    <x v="1"/>
    <s v="F"/>
    <s v="G00-G99"/>
    <n v="12"/>
    <x v="3"/>
  </r>
  <r>
    <x v="5"/>
    <s v="75-84"/>
    <x v="1"/>
    <s v="F"/>
    <s v="I00-I99"/>
    <n v="16"/>
    <x v="8"/>
  </r>
  <r>
    <x v="5"/>
    <s v="75-84"/>
    <x v="1"/>
    <s v="F"/>
    <s v="J00-J99"/>
    <n v="6"/>
    <x v="4"/>
  </r>
  <r>
    <x v="5"/>
    <s v="75-84"/>
    <x v="1"/>
    <s v="F"/>
    <s v="K00-K93"/>
    <n v="2"/>
    <x v="9"/>
  </r>
  <r>
    <x v="5"/>
    <s v="75-84"/>
    <x v="1"/>
    <s v="F"/>
    <s v="N00-N99"/>
    <n v="1"/>
    <x v="11"/>
  </r>
  <r>
    <x v="5"/>
    <s v="75-84"/>
    <x v="1"/>
    <s v="F"/>
    <s v="R00-R99"/>
    <n v="7"/>
    <x v="5"/>
  </r>
  <r>
    <x v="5"/>
    <s v="75-84"/>
    <x v="1"/>
    <s v="F"/>
    <s v="V01-Y98"/>
    <n v="3"/>
    <x v="6"/>
  </r>
  <r>
    <x v="5"/>
    <s v="75-84"/>
    <x v="1"/>
    <s v="M"/>
    <s v="A00-B99"/>
    <n v="1"/>
    <x v="0"/>
  </r>
  <r>
    <x v="5"/>
    <s v="75-84"/>
    <x v="1"/>
    <s v="M"/>
    <s v="C00-D48"/>
    <n v="28"/>
    <x v="1"/>
  </r>
  <r>
    <x v="5"/>
    <s v="75-84"/>
    <x v="1"/>
    <s v="M"/>
    <s v="E00-E90"/>
    <n v="3"/>
    <x v="2"/>
  </r>
  <r>
    <x v="5"/>
    <s v="75-84"/>
    <x v="1"/>
    <s v="M"/>
    <s v="F00-F99"/>
    <n v="2"/>
    <x v="10"/>
  </r>
  <r>
    <x v="5"/>
    <s v="75-84"/>
    <x v="1"/>
    <s v="M"/>
    <s v="G00-G99"/>
    <n v="5"/>
    <x v="3"/>
  </r>
  <r>
    <x v="5"/>
    <s v="75-84"/>
    <x v="1"/>
    <s v="M"/>
    <s v="I00-I99"/>
    <n v="23"/>
    <x v="8"/>
  </r>
  <r>
    <x v="5"/>
    <s v="75-84"/>
    <x v="1"/>
    <s v="M"/>
    <s v="J00-J99"/>
    <n v="10"/>
    <x v="4"/>
  </r>
  <r>
    <x v="5"/>
    <s v="75-84"/>
    <x v="1"/>
    <s v="M"/>
    <s v="K00-K93"/>
    <n v="4"/>
    <x v="9"/>
  </r>
  <r>
    <x v="5"/>
    <s v="75-84"/>
    <x v="1"/>
    <s v="M"/>
    <s v="R00-R99"/>
    <n v="13"/>
    <x v="5"/>
  </r>
  <r>
    <x v="5"/>
    <s v="75-84"/>
    <x v="1"/>
    <s v="M"/>
    <s v="V01-Y98"/>
    <n v="6"/>
    <x v="6"/>
  </r>
  <r>
    <x v="5"/>
    <s v="85+"/>
    <x v="1"/>
    <s v="F"/>
    <s v="A00-B99"/>
    <n v="9"/>
    <x v="0"/>
  </r>
  <r>
    <x v="5"/>
    <s v="85+"/>
    <x v="1"/>
    <s v="F"/>
    <s v="C00-D48"/>
    <n v="36"/>
    <x v="1"/>
  </r>
  <r>
    <x v="5"/>
    <s v="85+"/>
    <x v="1"/>
    <s v="F"/>
    <s v="E00-E90"/>
    <n v="10"/>
    <x v="2"/>
  </r>
  <r>
    <x v="5"/>
    <s v="85+"/>
    <x v="1"/>
    <s v="F"/>
    <s v="F00-F99"/>
    <n v="14"/>
    <x v="10"/>
  </r>
  <r>
    <x v="5"/>
    <s v="85+"/>
    <x v="1"/>
    <s v="F"/>
    <s v="G00-G99"/>
    <n v="11"/>
    <x v="3"/>
  </r>
  <r>
    <x v="5"/>
    <s v="85+"/>
    <x v="1"/>
    <s v="F"/>
    <s v="I00-I99"/>
    <n v="59"/>
    <x v="8"/>
  </r>
  <r>
    <x v="5"/>
    <s v="85+"/>
    <x v="1"/>
    <s v="F"/>
    <s v="J00-J99"/>
    <n v="25"/>
    <x v="4"/>
  </r>
  <r>
    <x v="5"/>
    <s v="85+"/>
    <x v="1"/>
    <s v="F"/>
    <s v="K00-K93"/>
    <n v="7"/>
    <x v="9"/>
  </r>
  <r>
    <x v="5"/>
    <s v="85+"/>
    <x v="1"/>
    <s v="F"/>
    <s v="L00-L99"/>
    <n v="1"/>
    <x v="5"/>
  </r>
  <r>
    <x v="5"/>
    <s v="85+"/>
    <x v="1"/>
    <s v="F"/>
    <s v="M00-M99"/>
    <n v="2"/>
    <x v="5"/>
  </r>
  <r>
    <x v="5"/>
    <s v="85+"/>
    <x v="1"/>
    <s v="F"/>
    <s v="N00-N99"/>
    <n v="9"/>
    <x v="11"/>
  </r>
  <r>
    <x v="5"/>
    <s v="85+"/>
    <x v="1"/>
    <s v="F"/>
    <s v="R00-R99"/>
    <n v="18"/>
    <x v="5"/>
  </r>
  <r>
    <x v="5"/>
    <s v="85+"/>
    <x v="1"/>
    <s v="F"/>
    <s v="V01-Y98"/>
    <n v="8"/>
    <x v="6"/>
  </r>
  <r>
    <x v="5"/>
    <s v="85+"/>
    <x v="1"/>
    <s v="M"/>
    <s v="A00-B99"/>
    <n v="1"/>
    <x v="0"/>
  </r>
  <r>
    <x v="5"/>
    <s v="85+"/>
    <x v="1"/>
    <s v="M"/>
    <s v="C00-D48"/>
    <n v="25"/>
    <x v="1"/>
  </r>
  <r>
    <x v="5"/>
    <s v="85+"/>
    <x v="1"/>
    <s v="M"/>
    <s v="D50-D89"/>
    <n v="1"/>
    <x v="5"/>
  </r>
  <r>
    <x v="5"/>
    <s v="85+"/>
    <x v="1"/>
    <s v="M"/>
    <s v="E00-E90"/>
    <n v="5"/>
    <x v="2"/>
  </r>
  <r>
    <x v="5"/>
    <s v="85+"/>
    <x v="1"/>
    <s v="M"/>
    <s v="F00-F99"/>
    <n v="4"/>
    <x v="10"/>
  </r>
  <r>
    <x v="5"/>
    <s v="85+"/>
    <x v="1"/>
    <s v="M"/>
    <s v="G00-G99"/>
    <n v="6"/>
    <x v="3"/>
  </r>
  <r>
    <x v="5"/>
    <s v="85+"/>
    <x v="1"/>
    <s v="M"/>
    <s v="I00-I99"/>
    <n v="27"/>
    <x v="8"/>
  </r>
  <r>
    <x v="5"/>
    <s v="85+"/>
    <x v="1"/>
    <s v="M"/>
    <s v="J00-J99"/>
    <n v="24"/>
    <x v="4"/>
  </r>
  <r>
    <x v="5"/>
    <s v="85+"/>
    <x v="1"/>
    <s v="M"/>
    <s v="K00-K93"/>
    <n v="3"/>
    <x v="9"/>
  </r>
  <r>
    <x v="5"/>
    <s v="85+"/>
    <x v="1"/>
    <s v="M"/>
    <s v="N00-N99"/>
    <n v="5"/>
    <x v="11"/>
  </r>
  <r>
    <x v="5"/>
    <s v="85+"/>
    <x v="1"/>
    <s v="M"/>
    <s v="R00-R99"/>
    <n v="5"/>
    <x v="5"/>
  </r>
  <r>
    <x v="5"/>
    <s v="85+"/>
    <x v="1"/>
    <s v="M"/>
    <s v="V01-Y98"/>
    <n v="8"/>
    <x v="6"/>
  </r>
  <r>
    <x v="6"/>
    <s v="0-24"/>
    <x v="0"/>
    <s v="F"/>
    <s v="A00-B99"/>
    <n v="1"/>
    <x v="0"/>
  </r>
  <r>
    <x v="6"/>
    <s v="0-24"/>
    <x v="0"/>
    <s v="F"/>
    <s v="I00-I99"/>
    <n v="1"/>
    <x v="8"/>
  </r>
  <r>
    <x v="6"/>
    <s v="0-24"/>
    <x v="0"/>
    <s v="F"/>
    <s v="Q00-Q99"/>
    <n v="1"/>
    <x v="5"/>
  </r>
  <r>
    <x v="6"/>
    <s v="0-24"/>
    <x v="0"/>
    <s v="F"/>
    <s v="R00-R99"/>
    <n v="1"/>
    <x v="5"/>
  </r>
  <r>
    <x v="6"/>
    <s v="0-24"/>
    <x v="0"/>
    <s v="M"/>
    <s v="Q00-Q99"/>
    <n v="2"/>
    <x v="5"/>
  </r>
  <r>
    <x v="6"/>
    <s v="0-24"/>
    <x v="0"/>
    <s v="M"/>
    <s v="V01-Y98"/>
    <n v="2"/>
    <x v="6"/>
  </r>
  <r>
    <x v="6"/>
    <s v="25-44"/>
    <x v="0"/>
    <s v="F"/>
    <s v="C00-D48"/>
    <n v="1"/>
    <x v="1"/>
  </r>
  <r>
    <x v="6"/>
    <s v="25-44"/>
    <x v="0"/>
    <s v="F"/>
    <s v="E00-E90"/>
    <n v="1"/>
    <x v="2"/>
  </r>
  <r>
    <x v="6"/>
    <s v="25-44"/>
    <x v="0"/>
    <s v="F"/>
    <s v="V01-Y98"/>
    <n v="3"/>
    <x v="6"/>
  </r>
  <r>
    <x v="6"/>
    <s v="25-44"/>
    <x v="0"/>
    <s v="M"/>
    <s v="C00-D48"/>
    <n v="3"/>
    <x v="1"/>
  </r>
  <r>
    <x v="6"/>
    <s v="25-44"/>
    <x v="0"/>
    <s v="M"/>
    <s v="D50-D89"/>
    <n v="1"/>
    <x v="5"/>
  </r>
  <r>
    <x v="6"/>
    <s v="25-44"/>
    <x v="0"/>
    <s v="M"/>
    <s v="F00-F99"/>
    <n v="1"/>
    <x v="10"/>
  </r>
  <r>
    <x v="6"/>
    <s v="25-44"/>
    <x v="0"/>
    <s v="M"/>
    <s v="I00-I99"/>
    <n v="1"/>
    <x v="8"/>
  </r>
  <r>
    <x v="6"/>
    <s v="25-44"/>
    <x v="0"/>
    <s v="M"/>
    <s v="J00-J99"/>
    <n v="1"/>
    <x v="4"/>
  </r>
  <r>
    <x v="6"/>
    <s v="25-44"/>
    <x v="0"/>
    <s v="M"/>
    <s v="K00-K93"/>
    <n v="2"/>
    <x v="9"/>
  </r>
  <r>
    <x v="6"/>
    <s v="25-44"/>
    <x v="0"/>
    <s v="M"/>
    <s v="R00-R99"/>
    <n v="1"/>
    <x v="5"/>
  </r>
  <r>
    <x v="6"/>
    <s v="25-44"/>
    <x v="0"/>
    <s v="M"/>
    <s v="V01-Y98"/>
    <n v="7"/>
    <x v="6"/>
  </r>
  <r>
    <x v="6"/>
    <s v="45-64"/>
    <x v="0"/>
    <s v="F"/>
    <s v="C00-D48"/>
    <n v="20"/>
    <x v="1"/>
  </r>
  <r>
    <x v="6"/>
    <s v="45-64"/>
    <x v="0"/>
    <s v="F"/>
    <s v="E00-E90"/>
    <n v="2"/>
    <x v="2"/>
  </r>
  <r>
    <x v="6"/>
    <s v="45-64"/>
    <x v="0"/>
    <s v="F"/>
    <s v="G00-G99"/>
    <n v="1"/>
    <x v="3"/>
  </r>
  <r>
    <x v="6"/>
    <s v="45-64"/>
    <x v="0"/>
    <s v="F"/>
    <s v="I00-I99"/>
    <n v="2"/>
    <x v="8"/>
  </r>
  <r>
    <x v="6"/>
    <s v="45-64"/>
    <x v="0"/>
    <s v="F"/>
    <s v="J00-J99"/>
    <n v="3"/>
    <x v="4"/>
  </r>
  <r>
    <x v="6"/>
    <s v="45-64"/>
    <x v="0"/>
    <s v="F"/>
    <s v="K00-K93"/>
    <n v="2"/>
    <x v="9"/>
  </r>
  <r>
    <x v="6"/>
    <s v="45-64"/>
    <x v="0"/>
    <s v="F"/>
    <s v="R00-R99"/>
    <n v="1"/>
    <x v="5"/>
  </r>
  <r>
    <x v="6"/>
    <s v="45-64"/>
    <x v="0"/>
    <s v="F"/>
    <s v="V01-Y98"/>
    <n v="5"/>
    <x v="6"/>
  </r>
  <r>
    <x v="6"/>
    <s v="45-64"/>
    <x v="0"/>
    <s v="M"/>
    <s v="A00-B99"/>
    <n v="2"/>
    <x v="0"/>
  </r>
  <r>
    <x v="6"/>
    <s v="45-64"/>
    <x v="0"/>
    <s v="M"/>
    <s v="C00-D48"/>
    <n v="22"/>
    <x v="1"/>
  </r>
  <r>
    <x v="6"/>
    <s v="45-64"/>
    <x v="0"/>
    <s v="M"/>
    <s v="E00-E90"/>
    <n v="3"/>
    <x v="2"/>
  </r>
  <r>
    <x v="6"/>
    <s v="45-64"/>
    <x v="0"/>
    <s v="M"/>
    <s v="G00-G99"/>
    <n v="2"/>
    <x v="3"/>
  </r>
  <r>
    <x v="6"/>
    <s v="45-64"/>
    <x v="0"/>
    <s v="M"/>
    <s v="I00-I99"/>
    <n v="15"/>
    <x v="8"/>
  </r>
  <r>
    <x v="6"/>
    <s v="45-64"/>
    <x v="0"/>
    <s v="M"/>
    <s v="J00-J99"/>
    <n v="7"/>
    <x v="4"/>
  </r>
  <r>
    <x v="6"/>
    <s v="45-64"/>
    <x v="0"/>
    <s v="M"/>
    <s v="K00-K93"/>
    <n v="5"/>
    <x v="9"/>
  </r>
  <r>
    <x v="6"/>
    <s v="45-64"/>
    <x v="0"/>
    <s v="M"/>
    <s v="R00-R99"/>
    <n v="7"/>
    <x v="5"/>
  </r>
  <r>
    <x v="6"/>
    <s v="45-64"/>
    <x v="0"/>
    <s v="M"/>
    <s v="V01-Y98"/>
    <n v="2"/>
    <x v="6"/>
  </r>
  <r>
    <x v="6"/>
    <s v="65-74"/>
    <x v="1"/>
    <s v="F"/>
    <s v="A00-B99"/>
    <n v="1"/>
    <x v="0"/>
  </r>
  <r>
    <x v="6"/>
    <s v="65-74"/>
    <x v="1"/>
    <s v="F"/>
    <s v="C00-D48"/>
    <n v="15"/>
    <x v="1"/>
  </r>
  <r>
    <x v="6"/>
    <s v="65-74"/>
    <x v="1"/>
    <s v="F"/>
    <s v="F00-F99"/>
    <n v="1"/>
    <x v="10"/>
  </r>
  <r>
    <x v="6"/>
    <s v="65-74"/>
    <x v="1"/>
    <s v="F"/>
    <s v="G00-G99"/>
    <n v="1"/>
    <x v="3"/>
  </r>
  <r>
    <x v="6"/>
    <s v="65-74"/>
    <x v="1"/>
    <s v="F"/>
    <s v="I00-I99"/>
    <n v="7"/>
    <x v="8"/>
  </r>
  <r>
    <x v="6"/>
    <s v="65-74"/>
    <x v="1"/>
    <s v="F"/>
    <s v="J00-J99"/>
    <n v="6"/>
    <x v="4"/>
  </r>
  <r>
    <x v="6"/>
    <s v="65-74"/>
    <x v="1"/>
    <s v="F"/>
    <s v="K00-K93"/>
    <n v="3"/>
    <x v="9"/>
  </r>
  <r>
    <x v="6"/>
    <s v="65-74"/>
    <x v="1"/>
    <s v="F"/>
    <s v="R00-R99"/>
    <n v="5"/>
    <x v="5"/>
  </r>
  <r>
    <x v="6"/>
    <s v="65-74"/>
    <x v="1"/>
    <s v="F"/>
    <s v="V01-Y98"/>
    <n v="3"/>
    <x v="6"/>
  </r>
  <r>
    <x v="6"/>
    <s v="65-74"/>
    <x v="1"/>
    <s v="M"/>
    <s v="C00-D48"/>
    <n v="26"/>
    <x v="1"/>
  </r>
  <r>
    <x v="6"/>
    <s v="65-74"/>
    <x v="1"/>
    <s v="M"/>
    <s v="F00-F99"/>
    <n v="2"/>
    <x v="10"/>
  </r>
  <r>
    <x v="6"/>
    <s v="65-74"/>
    <x v="1"/>
    <s v="M"/>
    <s v="G00-G99"/>
    <n v="2"/>
    <x v="3"/>
  </r>
  <r>
    <x v="6"/>
    <s v="65-74"/>
    <x v="1"/>
    <s v="M"/>
    <s v="I00-I99"/>
    <n v="15"/>
    <x v="8"/>
  </r>
  <r>
    <x v="6"/>
    <s v="65-74"/>
    <x v="1"/>
    <s v="M"/>
    <s v="J00-J99"/>
    <n v="5"/>
    <x v="4"/>
  </r>
  <r>
    <x v="6"/>
    <s v="65-74"/>
    <x v="1"/>
    <s v="M"/>
    <s v="K00-K93"/>
    <n v="1"/>
    <x v="9"/>
  </r>
  <r>
    <x v="6"/>
    <s v="65-74"/>
    <x v="1"/>
    <s v="M"/>
    <s v="R00-R99"/>
    <n v="12"/>
    <x v="5"/>
  </r>
  <r>
    <x v="6"/>
    <s v="65-74"/>
    <x v="1"/>
    <s v="M"/>
    <s v="V01-Y98"/>
    <n v="2"/>
    <x v="6"/>
  </r>
  <r>
    <x v="6"/>
    <s v="75-84"/>
    <x v="1"/>
    <s v="F"/>
    <s v="A00-B99"/>
    <n v="7"/>
    <x v="0"/>
  </r>
  <r>
    <x v="6"/>
    <s v="75-84"/>
    <x v="1"/>
    <s v="F"/>
    <s v="C00-D48"/>
    <n v="31"/>
    <x v="1"/>
  </r>
  <r>
    <x v="6"/>
    <s v="75-84"/>
    <x v="1"/>
    <s v="F"/>
    <s v="D50-D89"/>
    <n v="1"/>
    <x v="5"/>
  </r>
  <r>
    <x v="6"/>
    <s v="75-84"/>
    <x v="1"/>
    <s v="F"/>
    <s v="E00-E90"/>
    <n v="10"/>
    <x v="2"/>
  </r>
  <r>
    <x v="6"/>
    <s v="75-84"/>
    <x v="1"/>
    <s v="F"/>
    <s v="F00-F99"/>
    <n v="6"/>
    <x v="10"/>
  </r>
  <r>
    <x v="6"/>
    <s v="75-84"/>
    <x v="1"/>
    <s v="F"/>
    <s v="G00-G99"/>
    <n v="10"/>
    <x v="3"/>
  </r>
  <r>
    <x v="6"/>
    <s v="75-84"/>
    <x v="1"/>
    <s v="F"/>
    <s v="I00-I99"/>
    <n v="40"/>
    <x v="8"/>
  </r>
  <r>
    <x v="6"/>
    <s v="75-84"/>
    <x v="1"/>
    <s v="F"/>
    <s v="J00-J99"/>
    <n v="21"/>
    <x v="4"/>
  </r>
  <r>
    <x v="6"/>
    <s v="75-84"/>
    <x v="1"/>
    <s v="F"/>
    <s v="K00-K93"/>
    <n v="2"/>
    <x v="9"/>
  </r>
  <r>
    <x v="6"/>
    <s v="75-84"/>
    <x v="1"/>
    <s v="F"/>
    <s v="L00-L99"/>
    <n v="1"/>
    <x v="5"/>
  </r>
  <r>
    <x v="6"/>
    <s v="75-84"/>
    <x v="1"/>
    <s v="F"/>
    <s v="M00-M99"/>
    <n v="1"/>
    <x v="5"/>
  </r>
  <r>
    <x v="6"/>
    <s v="75-84"/>
    <x v="1"/>
    <s v="F"/>
    <s v="N00-N99"/>
    <n v="4"/>
    <x v="11"/>
  </r>
  <r>
    <x v="6"/>
    <s v="75-84"/>
    <x v="1"/>
    <s v="F"/>
    <s v="Q00-Q99"/>
    <n v="1"/>
    <x v="5"/>
  </r>
  <r>
    <x v="6"/>
    <s v="75-84"/>
    <x v="1"/>
    <s v="F"/>
    <s v="R00-R99"/>
    <n v="9"/>
    <x v="5"/>
  </r>
  <r>
    <x v="6"/>
    <s v="75-84"/>
    <x v="1"/>
    <s v="F"/>
    <s v="V01-Y98"/>
    <n v="6"/>
    <x v="6"/>
  </r>
  <r>
    <x v="6"/>
    <s v="75-84"/>
    <x v="1"/>
    <s v="M"/>
    <s v="A00-B99"/>
    <n v="2"/>
    <x v="0"/>
  </r>
  <r>
    <x v="6"/>
    <s v="75-84"/>
    <x v="1"/>
    <s v="M"/>
    <s v="C00-D48"/>
    <n v="30"/>
    <x v="1"/>
  </r>
  <r>
    <x v="6"/>
    <s v="75-84"/>
    <x v="1"/>
    <s v="M"/>
    <s v="E00-E90"/>
    <n v="5"/>
    <x v="2"/>
  </r>
  <r>
    <x v="6"/>
    <s v="75-84"/>
    <x v="1"/>
    <s v="M"/>
    <s v="F00-F99"/>
    <n v="4"/>
    <x v="10"/>
  </r>
  <r>
    <x v="6"/>
    <s v="75-84"/>
    <x v="1"/>
    <s v="M"/>
    <s v="G00-G99"/>
    <n v="9"/>
    <x v="3"/>
  </r>
  <r>
    <x v="6"/>
    <s v="75-84"/>
    <x v="1"/>
    <s v="M"/>
    <s v="I00-I99"/>
    <n v="38"/>
    <x v="8"/>
  </r>
  <r>
    <x v="6"/>
    <s v="75-84"/>
    <x v="1"/>
    <s v="M"/>
    <s v="J00-J99"/>
    <n v="19"/>
    <x v="4"/>
  </r>
  <r>
    <x v="6"/>
    <s v="75-84"/>
    <x v="1"/>
    <s v="M"/>
    <s v="K00-K93"/>
    <n v="5"/>
    <x v="9"/>
  </r>
  <r>
    <x v="6"/>
    <s v="75-84"/>
    <x v="1"/>
    <s v="M"/>
    <s v="M00-M99"/>
    <n v="1"/>
    <x v="5"/>
  </r>
  <r>
    <x v="6"/>
    <s v="75-84"/>
    <x v="1"/>
    <s v="M"/>
    <s v="N00-N99"/>
    <n v="2"/>
    <x v="11"/>
  </r>
  <r>
    <x v="6"/>
    <s v="75-84"/>
    <x v="1"/>
    <s v="M"/>
    <s v="R00-R99"/>
    <n v="11"/>
    <x v="5"/>
  </r>
  <r>
    <x v="6"/>
    <s v="75-84"/>
    <x v="1"/>
    <s v="M"/>
    <s v="V01-Y98"/>
    <n v="2"/>
    <x v="6"/>
  </r>
  <r>
    <x v="6"/>
    <s v="85+"/>
    <x v="1"/>
    <s v="F"/>
    <s v="A00-B99"/>
    <n v="7"/>
    <x v="0"/>
  </r>
  <r>
    <x v="6"/>
    <s v="85+"/>
    <x v="1"/>
    <s v="F"/>
    <s v="C00-D48"/>
    <n v="29"/>
    <x v="1"/>
  </r>
  <r>
    <x v="6"/>
    <s v="85+"/>
    <x v="1"/>
    <s v="F"/>
    <s v="E00-E90"/>
    <n v="13"/>
    <x v="2"/>
  </r>
  <r>
    <x v="6"/>
    <s v="85+"/>
    <x v="1"/>
    <s v="F"/>
    <s v="F00-F99"/>
    <n v="18"/>
    <x v="10"/>
  </r>
  <r>
    <x v="6"/>
    <s v="85+"/>
    <x v="1"/>
    <s v="F"/>
    <s v="G00-G99"/>
    <n v="27"/>
    <x v="3"/>
  </r>
  <r>
    <x v="6"/>
    <s v="85+"/>
    <x v="1"/>
    <s v="F"/>
    <s v="I00-I99"/>
    <n v="91"/>
    <x v="8"/>
  </r>
  <r>
    <x v="6"/>
    <s v="85+"/>
    <x v="1"/>
    <s v="F"/>
    <s v="J00-J99"/>
    <n v="58"/>
    <x v="4"/>
  </r>
  <r>
    <x v="6"/>
    <s v="85+"/>
    <x v="1"/>
    <s v="F"/>
    <s v="K00-K93"/>
    <n v="8"/>
    <x v="9"/>
  </r>
  <r>
    <x v="6"/>
    <s v="85+"/>
    <x v="1"/>
    <s v="F"/>
    <s v="L00-L99"/>
    <n v="1"/>
    <x v="5"/>
  </r>
  <r>
    <x v="6"/>
    <s v="85+"/>
    <x v="1"/>
    <s v="F"/>
    <s v="M00-M99"/>
    <n v="4"/>
    <x v="5"/>
  </r>
  <r>
    <x v="6"/>
    <s v="85+"/>
    <x v="1"/>
    <s v="F"/>
    <s v="N00-N99"/>
    <n v="9"/>
    <x v="11"/>
  </r>
  <r>
    <x v="6"/>
    <s v="85+"/>
    <x v="1"/>
    <s v="F"/>
    <s v="R00-R99"/>
    <n v="33"/>
    <x v="5"/>
  </r>
  <r>
    <x v="6"/>
    <s v="85+"/>
    <x v="1"/>
    <s v="F"/>
    <s v="V01-Y98"/>
    <n v="9"/>
    <x v="6"/>
  </r>
  <r>
    <x v="6"/>
    <s v="85+"/>
    <x v="1"/>
    <s v="M"/>
    <s v="A00-B99"/>
    <n v="3"/>
    <x v="0"/>
  </r>
  <r>
    <x v="6"/>
    <s v="85+"/>
    <x v="1"/>
    <s v="M"/>
    <s v="C00-D48"/>
    <n v="16"/>
    <x v="1"/>
  </r>
  <r>
    <x v="6"/>
    <s v="85+"/>
    <x v="1"/>
    <s v="M"/>
    <s v="E00-E90"/>
    <n v="5"/>
    <x v="2"/>
  </r>
  <r>
    <x v="6"/>
    <s v="85+"/>
    <x v="1"/>
    <s v="M"/>
    <s v="F00-F99"/>
    <n v="8"/>
    <x v="10"/>
  </r>
  <r>
    <x v="6"/>
    <s v="85+"/>
    <x v="1"/>
    <s v="M"/>
    <s v="G00-G99"/>
    <n v="6"/>
    <x v="3"/>
  </r>
  <r>
    <x v="6"/>
    <s v="85+"/>
    <x v="1"/>
    <s v="M"/>
    <s v="I00-I99"/>
    <n v="32"/>
    <x v="8"/>
  </r>
  <r>
    <x v="6"/>
    <s v="85+"/>
    <x v="1"/>
    <s v="M"/>
    <s v="J00-J99"/>
    <n v="25"/>
    <x v="4"/>
  </r>
  <r>
    <x v="6"/>
    <s v="85+"/>
    <x v="1"/>
    <s v="M"/>
    <s v="K00-K93"/>
    <n v="1"/>
    <x v="9"/>
  </r>
  <r>
    <x v="6"/>
    <s v="85+"/>
    <x v="1"/>
    <s v="M"/>
    <s v="N00-N99"/>
    <n v="2"/>
    <x v="11"/>
  </r>
  <r>
    <x v="6"/>
    <s v="85+"/>
    <x v="1"/>
    <s v="M"/>
    <s v="R00-R99"/>
    <n v="15"/>
    <x v="5"/>
  </r>
  <r>
    <x v="6"/>
    <s v="85+"/>
    <x v="1"/>
    <s v="M"/>
    <s v="V01-Y98"/>
    <n v="4"/>
    <x v="6"/>
  </r>
  <r>
    <x v="7"/>
    <s v="0-24"/>
    <x v="0"/>
    <s v="F"/>
    <s v="C00-D48"/>
    <n v="1"/>
    <x v="1"/>
  </r>
  <r>
    <x v="7"/>
    <s v="0-24"/>
    <x v="0"/>
    <s v="F"/>
    <s v="G00-G99"/>
    <n v="1"/>
    <x v="3"/>
  </r>
  <r>
    <x v="7"/>
    <s v="0-24"/>
    <x v="0"/>
    <s v="F"/>
    <s v="J00-J99"/>
    <n v="1"/>
    <x v="4"/>
  </r>
  <r>
    <x v="7"/>
    <s v="0-24"/>
    <x v="0"/>
    <s v="F"/>
    <s v="P00-P96"/>
    <n v="2"/>
    <x v="5"/>
  </r>
  <r>
    <x v="7"/>
    <s v="0-24"/>
    <x v="0"/>
    <s v="M"/>
    <s v="G00-G99"/>
    <n v="1"/>
    <x v="3"/>
  </r>
  <r>
    <x v="7"/>
    <s v="0-24"/>
    <x v="0"/>
    <s v="M"/>
    <s v="Q00-Q99"/>
    <n v="1"/>
    <x v="5"/>
  </r>
  <r>
    <x v="7"/>
    <s v="0-24"/>
    <x v="0"/>
    <s v="M"/>
    <s v="R00-R99"/>
    <n v="1"/>
    <x v="5"/>
  </r>
  <r>
    <x v="7"/>
    <s v="0-24"/>
    <x v="0"/>
    <s v="M"/>
    <s v="V01-Y98"/>
    <n v="2"/>
    <x v="6"/>
  </r>
  <r>
    <x v="7"/>
    <s v="25-44"/>
    <x v="0"/>
    <s v="F"/>
    <s v="A00-B99"/>
    <n v="1"/>
    <x v="0"/>
  </r>
  <r>
    <x v="7"/>
    <s v="25-44"/>
    <x v="0"/>
    <s v="F"/>
    <s v="G00-G99"/>
    <n v="3"/>
    <x v="3"/>
  </r>
  <r>
    <x v="7"/>
    <s v="25-44"/>
    <x v="0"/>
    <s v="F"/>
    <s v="I00-I99"/>
    <n v="2"/>
    <x v="8"/>
  </r>
  <r>
    <x v="7"/>
    <s v="25-44"/>
    <x v="0"/>
    <s v="F"/>
    <s v="J00-J99"/>
    <n v="1"/>
    <x v="4"/>
  </r>
  <r>
    <x v="7"/>
    <s v="25-44"/>
    <x v="0"/>
    <s v="F"/>
    <s v="K00-K93"/>
    <n v="1"/>
    <x v="9"/>
  </r>
  <r>
    <x v="7"/>
    <s v="25-44"/>
    <x v="0"/>
    <s v="F"/>
    <s v="Q00-Q99"/>
    <n v="1"/>
    <x v="5"/>
  </r>
  <r>
    <x v="7"/>
    <s v="25-44"/>
    <x v="0"/>
    <s v="F"/>
    <s v="R00-R99"/>
    <n v="1"/>
    <x v="5"/>
  </r>
  <r>
    <x v="7"/>
    <s v="25-44"/>
    <x v="0"/>
    <s v="F"/>
    <s v="V01-Y98"/>
    <n v="2"/>
    <x v="6"/>
  </r>
  <r>
    <x v="7"/>
    <s v="25-44"/>
    <x v="0"/>
    <s v="M"/>
    <s v="C00-D48"/>
    <n v="5"/>
    <x v="1"/>
  </r>
  <r>
    <x v="7"/>
    <s v="25-44"/>
    <x v="0"/>
    <s v="M"/>
    <s v="F00-F99"/>
    <n v="3"/>
    <x v="10"/>
  </r>
  <r>
    <x v="7"/>
    <s v="25-44"/>
    <x v="0"/>
    <s v="M"/>
    <s v="G00-G99"/>
    <n v="1"/>
    <x v="3"/>
  </r>
  <r>
    <x v="7"/>
    <s v="25-44"/>
    <x v="0"/>
    <s v="M"/>
    <s v="K00-K93"/>
    <n v="1"/>
    <x v="9"/>
  </r>
  <r>
    <x v="7"/>
    <s v="25-44"/>
    <x v="0"/>
    <s v="M"/>
    <s v="R00-R99"/>
    <n v="2"/>
    <x v="5"/>
  </r>
  <r>
    <x v="7"/>
    <s v="25-44"/>
    <x v="0"/>
    <s v="M"/>
    <s v="V01-Y98"/>
    <n v="5"/>
    <x v="6"/>
  </r>
  <r>
    <x v="7"/>
    <s v="45-64"/>
    <x v="0"/>
    <s v="F"/>
    <s v="C00-D48"/>
    <n v="14"/>
    <x v="1"/>
  </r>
  <r>
    <x v="7"/>
    <s v="45-64"/>
    <x v="0"/>
    <s v="F"/>
    <s v="F00-F99"/>
    <n v="1"/>
    <x v="10"/>
  </r>
  <r>
    <x v="7"/>
    <s v="45-64"/>
    <x v="0"/>
    <s v="F"/>
    <s v="G00-G99"/>
    <n v="1"/>
    <x v="3"/>
  </r>
  <r>
    <x v="7"/>
    <s v="45-64"/>
    <x v="0"/>
    <s v="F"/>
    <s v="I00-I99"/>
    <n v="7"/>
    <x v="8"/>
  </r>
  <r>
    <x v="7"/>
    <s v="45-64"/>
    <x v="0"/>
    <s v="F"/>
    <s v="J00-J99"/>
    <n v="3"/>
    <x v="4"/>
  </r>
  <r>
    <x v="7"/>
    <s v="45-64"/>
    <x v="0"/>
    <s v="F"/>
    <s v="K00-K93"/>
    <n v="3"/>
    <x v="9"/>
  </r>
  <r>
    <x v="7"/>
    <s v="45-64"/>
    <x v="0"/>
    <s v="F"/>
    <s v="M00-M99"/>
    <n v="2"/>
    <x v="5"/>
  </r>
  <r>
    <x v="7"/>
    <s v="45-64"/>
    <x v="0"/>
    <s v="F"/>
    <s v="R00-R99"/>
    <n v="2"/>
    <x v="5"/>
  </r>
  <r>
    <x v="7"/>
    <s v="45-64"/>
    <x v="0"/>
    <s v="F"/>
    <s v="V01-Y98"/>
    <n v="1"/>
    <x v="6"/>
  </r>
  <r>
    <x v="7"/>
    <s v="45-64"/>
    <x v="0"/>
    <s v="M"/>
    <s v="C00-D48"/>
    <n v="25"/>
    <x v="1"/>
  </r>
  <r>
    <x v="7"/>
    <s v="45-64"/>
    <x v="0"/>
    <s v="M"/>
    <s v="E00-E90"/>
    <n v="2"/>
    <x v="2"/>
  </r>
  <r>
    <x v="7"/>
    <s v="45-64"/>
    <x v="0"/>
    <s v="M"/>
    <s v="F00-F99"/>
    <n v="2"/>
    <x v="10"/>
  </r>
  <r>
    <x v="7"/>
    <s v="45-64"/>
    <x v="0"/>
    <s v="M"/>
    <s v="G00-G99"/>
    <n v="2"/>
    <x v="3"/>
  </r>
  <r>
    <x v="7"/>
    <s v="45-64"/>
    <x v="0"/>
    <s v="M"/>
    <s v="I00-I99"/>
    <n v="10"/>
    <x v="8"/>
  </r>
  <r>
    <x v="7"/>
    <s v="45-64"/>
    <x v="0"/>
    <s v="M"/>
    <s v="J00-J99"/>
    <n v="4"/>
    <x v="4"/>
  </r>
  <r>
    <x v="7"/>
    <s v="45-64"/>
    <x v="0"/>
    <s v="M"/>
    <s v="K00-K93"/>
    <n v="8"/>
    <x v="9"/>
  </r>
  <r>
    <x v="7"/>
    <s v="45-64"/>
    <x v="0"/>
    <s v="M"/>
    <s v="M00-M99"/>
    <n v="1"/>
    <x v="5"/>
  </r>
  <r>
    <x v="7"/>
    <s v="45-64"/>
    <x v="0"/>
    <s v="M"/>
    <s v="N00-N99"/>
    <n v="2"/>
    <x v="11"/>
  </r>
  <r>
    <x v="7"/>
    <s v="45-64"/>
    <x v="0"/>
    <s v="M"/>
    <s v="Q00-Q99"/>
    <n v="1"/>
    <x v="5"/>
  </r>
  <r>
    <x v="7"/>
    <s v="45-64"/>
    <x v="0"/>
    <s v="M"/>
    <s v="R00-R99"/>
    <n v="7"/>
    <x v="5"/>
  </r>
  <r>
    <x v="7"/>
    <s v="45-64"/>
    <x v="0"/>
    <s v="M"/>
    <s v="V01-Y98"/>
    <n v="12"/>
    <x v="6"/>
  </r>
  <r>
    <x v="7"/>
    <s v="65-74"/>
    <x v="1"/>
    <s v="F"/>
    <s v="A00-B99"/>
    <n v="1"/>
    <x v="0"/>
  </r>
  <r>
    <x v="7"/>
    <s v="65-74"/>
    <x v="1"/>
    <s v="F"/>
    <s v="C00-D48"/>
    <n v="12"/>
    <x v="1"/>
  </r>
  <r>
    <x v="7"/>
    <s v="65-74"/>
    <x v="1"/>
    <s v="F"/>
    <s v="G00-G99"/>
    <n v="2"/>
    <x v="3"/>
  </r>
  <r>
    <x v="7"/>
    <s v="65-74"/>
    <x v="1"/>
    <s v="F"/>
    <s v="I00-I99"/>
    <n v="4"/>
    <x v="8"/>
  </r>
  <r>
    <x v="7"/>
    <s v="65-74"/>
    <x v="1"/>
    <s v="F"/>
    <s v="J00-J99"/>
    <n v="2"/>
    <x v="4"/>
  </r>
  <r>
    <x v="7"/>
    <s v="65-74"/>
    <x v="1"/>
    <s v="F"/>
    <s v="K00-K93"/>
    <n v="2"/>
    <x v="9"/>
  </r>
  <r>
    <x v="7"/>
    <s v="65-74"/>
    <x v="1"/>
    <s v="F"/>
    <s v="N00-N99"/>
    <n v="1"/>
    <x v="11"/>
  </r>
  <r>
    <x v="7"/>
    <s v="65-74"/>
    <x v="1"/>
    <s v="F"/>
    <s v="R00-R99"/>
    <n v="6"/>
    <x v="5"/>
  </r>
  <r>
    <x v="7"/>
    <s v="65-74"/>
    <x v="1"/>
    <s v="F"/>
    <s v="V01-Y98"/>
    <n v="3"/>
    <x v="6"/>
  </r>
  <r>
    <x v="7"/>
    <s v="65-74"/>
    <x v="1"/>
    <s v="M"/>
    <s v="C00-D48"/>
    <n v="22"/>
    <x v="1"/>
  </r>
  <r>
    <x v="7"/>
    <s v="65-74"/>
    <x v="1"/>
    <s v="M"/>
    <s v="F00-F99"/>
    <n v="2"/>
    <x v="10"/>
  </r>
  <r>
    <x v="7"/>
    <s v="65-74"/>
    <x v="1"/>
    <s v="M"/>
    <s v="G00-G99"/>
    <n v="3"/>
    <x v="3"/>
  </r>
  <r>
    <x v="7"/>
    <s v="65-74"/>
    <x v="1"/>
    <s v="M"/>
    <s v="I00-I99"/>
    <n v="14"/>
    <x v="8"/>
  </r>
  <r>
    <x v="7"/>
    <s v="65-74"/>
    <x v="1"/>
    <s v="M"/>
    <s v="J00-J99"/>
    <n v="7"/>
    <x v="4"/>
  </r>
  <r>
    <x v="7"/>
    <s v="65-74"/>
    <x v="1"/>
    <s v="M"/>
    <s v="K00-K93"/>
    <n v="3"/>
    <x v="9"/>
  </r>
  <r>
    <x v="7"/>
    <s v="65-74"/>
    <x v="1"/>
    <s v="M"/>
    <s v="M00-M99"/>
    <n v="1"/>
    <x v="5"/>
  </r>
  <r>
    <x v="7"/>
    <s v="65-74"/>
    <x v="1"/>
    <s v="M"/>
    <s v="R00-R99"/>
    <n v="4"/>
    <x v="5"/>
  </r>
  <r>
    <x v="7"/>
    <s v="65-74"/>
    <x v="1"/>
    <s v="M"/>
    <s v="V01-Y98"/>
    <n v="7"/>
    <x v="6"/>
  </r>
  <r>
    <x v="7"/>
    <s v="75-84"/>
    <x v="1"/>
    <s v="F"/>
    <s v="A00-B99"/>
    <n v="3"/>
    <x v="0"/>
  </r>
  <r>
    <x v="7"/>
    <s v="75-84"/>
    <x v="1"/>
    <s v="F"/>
    <s v="C00-D48"/>
    <n v="18"/>
    <x v="1"/>
  </r>
  <r>
    <x v="7"/>
    <s v="75-84"/>
    <x v="1"/>
    <s v="F"/>
    <s v="E00-E90"/>
    <n v="2"/>
    <x v="2"/>
  </r>
  <r>
    <x v="7"/>
    <s v="75-84"/>
    <x v="1"/>
    <s v="F"/>
    <s v="F00-F99"/>
    <n v="4"/>
    <x v="10"/>
  </r>
  <r>
    <x v="7"/>
    <s v="75-84"/>
    <x v="1"/>
    <s v="F"/>
    <s v="G00-G99"/>
    <n v="4"/>
    <x v="3"/>
  </r>
  <r>
    <x v="7"/>
    <s v="75-84"/>
    <x v="1"/>
    <s v="F"/>
    <s v="I00-I99"/>
    <n v="34"/>
    <x v="8"/>
  </r>
  <r>
    <x v="7"/>
    <s v="75-84"/>
    <x v="1"/>
    <s v="F"/>
    <s v="J00-J99"/>
    <n v="12"/>
    <x v="4"/>
  </r>
  <r>
    <x v="7"/>
    <s v="75-84"/>
    <x v="1"/>
    <s v="F"/>
    <s v="K00-K93"/>
    <n v="3"/>
    <x v="9"/>
  </r>
  <r>
    <x v="7"/>
    <s v="75-84"/>
    <x v="1"/>
    <s v="F"/>
    <s v="M00-M99"/>
    <n v="1"/>
    <x v="5"/>
  </r>
  <r>
    <x v="7"/>
    <s v="75-84"/>
    <x v="1"/>
    <s v="F"/>
    <s v="N00-N99"/>
    <n v="3"/>
    <x v="11"/>
  </r>
  <r>
    <x v="7"/>
    <s v="75-84"/>
    <x v="1"/>
    <s v="F"/>
    <s v="R00-R99"/>
    <n v="8"/>
    <x v="5"/>
  </r>
  <r>
    <x v="7"/>
    <s v="75-84"/>
    <x v="1"/>
    <s v="F"/>
    <s v="V01-Y98"/>
    <n v="3"/>
    <x v="6"/>
  </r>
  <r>
    <x v="7"/>
    <s v="75-84"/>
    <x v="1"/>
    <s v="M"/>
    <s v="C00-D48"/>
    <n v="30"/>
    <x v="1"/>
  </r>
  <r>
    <x v="7"/>
    <s v="75-84"/>
    <x v="1"/>
    <s v="M"/>
    <s v="E00-E90"/>
    <n v="2"/>
    <x v="2"/>
  </r>
  <r>
    <x v="7"/>
    <s v="75-84"/>
    <x v="1"/>
    <s v="M"/>
    <s v="F00-F99"/>
    <n v="2"/>
    <x v="10"/>
  </r>
  <r>
    <x v="7"/>
    <s v="75-84"/>
    <x v="1"/>
    <s v="M"/>
    <s v="G00-G99"/>
    <n v="7"/>
    <x v="3"/>
  </r>
  <r>
    <x v="7"/>
    <s v="75-84"/>
    <x v="1"/>
    <s v="M"/>
    <s v="I00-I99"/>
    <n v="22"/>
    <x v="8"/>
  </r>
  <r>
    <x v="7"/>
    <s v="75-84"/>
    <x v="1"/>
    <s v="M"/>
    <s v="J00-J99"/>
    <n v="12"/>
    <x v="4"/>
  </r>
  <r>
    <x v="7"/>
    <s v="75-84"/>
    <x v="1"/>
    <s v="M"/>
    <s v="K00-K93"/>
    <n v="3"/>
    <x v="9"/>
  </r>
  <r>
    <x v="7"/>
    <s v="75-84"/>
    <x v="1"/>
    <s v="M"/>
    <s v="L00-L99"/>
    <n v="1"/>
    <x v="5"/>
  </r>
  <r>
    <x v="7"/>
    <s v="75-84"/>
    <x v="1"/>
    <s v="M"/>
    <s v="N00-N99"/>
    <n v="3"/>
    <x v="11"/>
  </r>
  <r>
    <x v="7"/>
    <s v="75-84"/>
    <x v="1"/>
    <s v="M"/>
    <s v="R00-R99"/>
    <n v="12"/>
    <x v="5"/>
  </r>
  <r>
    <x v="7"/>
    <s v="75-84"/>
    <x v="1"/>
    <s v="M"/>
    <s v="V01-Y98"/>
    <n v="3"/>
    <x v="6"/>
  </r>
  <r>
    <x v="7"/>
    <s v="85+"/>
    <x v="1"/>
    <s v="F"/>
    <s v="A00-B99"/>
    <n v="2"/>
    <x v="0"/>
  </r>
  <r>
    <x v="7"/>
    <s v="85+"/>
    <x v="1"/>
    <s v="F"/>
    <s v="C00-D48"/>
    <n v="22"/>
    <x v="1"/>
  </r>
  <r>
    <x v="7"/>
    <s v="85+"/>
    <x v="1"/>
    <s v="F"/>
    <s v="E00-E90"/>
    <n v="5"/>
    <x v="2"/>
  </r>
  <r>
    <x v="7"/>
    <s v="85+"/>
    <x v="1"/>
    <s v="F"/>
    <s v="F00-F99"/>
    <n v="17"/>
    <x v="10"/>
  </r>
  <r>
    <x v="7"/>
    <s v="85+"/>
    <x v="1"/>
    <s v="F"/>
    <s v="G00-G99"/>
    <n v="15"/>
    <x v="3"/>
  </r>
  <r>
    <x v="7"/>
    <s v="85+"/>
    <x v="1"/>
    <s v="F"/>
    <s v="I00-I99"/>
    <n v="62"/>
    <x v="8"/>
  </r>
  <r>
    <x v="7"/>
    <s v="85+"/>
    <x v="1"/>
    <s v="F"/>
    <s v="J00-J99"/>
    <n v="20"/>
    <x v="4"/>
  </r>
  <r>
    <x v="7"/>
    <s v="85+"/>
    <x v="1"/>
    <s v="F"/>
    <s v="K00-K93"/>
    <n v="6"/>
    <x v="9"/>
  </r>
  <r>
    <x v="7"/>
    <s v="85+"/>
    <x v="1"/>
    <s v="F"/>
    <s v="M00-M99"/>
    <n v="2"/>
    <x v="5"/>
  </r>
  <r>
    <x v="7"/>
    <s v="85+"/>
    <x v="1"/>
    <s v="F"/>
    <s v="N00-N99"/>
    <n v="8"/>
    <x v="11"/>
  </r>
  <r>
    <x v="7"/>
    <s v="85+"/>
    <x v="1"/>
    <s v="F"/>
    <s v="R00-R99"/>
    <n v="18"/>
    <x v="5"/>
  </r>
  <r>
    <x v="7"/>
    <s v="85+"/>
    <x v="1"/>
    <s v="F"/>
    <s v="V01-Y98"/>
    <n v="16"/>
    <x v="6"/>
  </r>
  <r>
    <x v="7"/>
    <s v="85+"/>
    <x v="1"/>
    <s v="M"/>
    <s v="C00-D48"/>
    <n v="21"/>
    <x v="1"/>
  </r>
  <r>
    <x v="7"/>
    <s v="85+"/>
    <x v="1"/>
    <s v="M"/>
    <s v="E00-E90"/>
    <n v="2"/>
    <x v="2"/>
  </r>
  <r>
    <x v="7"/>
    <s v="85+"/>
    <x v="1"/>
    <s v="M"/>
    <s v="F00-F99"/>
    <n v="6"/>
    <x v="10"/>
  </r>
  <r>
    <x v="7"/>
    <s v="85+"/>
    <x v="1"/>
    <s v="M"/>
    <s v="G00-G99"/>
    <n v="3"/>
    <x v="3"/>
  </r>
  <r>
    <x v="7"/>
    <s v="85+"/>
    <x v="1"/>
    <s v="M"/>
    <s v="H00-H59"/>
    <n v="1"/>
    <x v="5"/>
  </r>
  <r>
    <x v="7"/>
    <s v="85+"/>
    <x v="1"/>
    <s v="M"/>
    <s v="I00-I99"/>
    <n v="38"/>
    <x v="8"/>
  </r>
  <r>
    <x v="7"/>
    <s v="85+"/>
    <x v="1"/>
    <s v="M"/>
    <s v="J00-J99"/>
    <n v="15"/>
    <x v="4"/>
  </r>
  <r>
    <x v="7"/>
    <s v="85+"/>
    <x v="1"/>
    <s v="M"/>
    <s v="K00-K93"/>
    <n v="8"/>
    <x v="9"/>
  </r>
  <r>
    <x v="7"/>
    <s v="85+"/>
    <x v="1"/>
    <s v="M"/>
    <s v="N00-N99"/>
    <n v="3"/>
    <x v="11"/>
  </r>
  <r>
    <x v="7"/>
    <s v="85+"/>
    <x v="1"/>
    <s v="M"/>
    <s v="R00-R99"/>
    <n v="9"/>
    <x v="5"/>
  </r>
  <r>
    <x v="7"/>
    <s v="85+"/>
    <x v="1"/>
    <s v="M"/>
    <s v="V01-Y98"/>
    <n v="6"/>
    <x v="6"/>
  </r>
  <r>
    <x v="8"/>
    <s v="0-24"/>
    <x v="0"/>
    <s v="F"/>
    <s v="E00-E90"/>
    <n v="1"/>
    <x v="2"/>
  </r>
  <r>
    <x v="8"/>
    <s v="0-24"/>
    <x v="0"/>
    <s v="F"/>
    <s v="I00-I99"/>
    <n v="1"/>
    <x v="8"/>
  </r>
  <r>
    <x v="8"/>
    <s v="0-24"/>
    <x v="0"/>
    <s v="F"/>
    <s v="P00-P96"/>
    <n v="1"/>
    <x v="5"/>
  </r>
  <r>
    <x v="8"/>
    <s v="0-24"/>
    <x v="0"/>
    <s v="F"/>
    <s v="Q00-Q99"/>
    <n v="1"/>
    <x v="5"/>
  </r>
  <r>
    <x v="8"/>
    <s v="0-24"/>
    <x v="0"/>
    <s v="F"/>
    <s v="V01-Y98"/>
    <n v="1"/>
    <x v="6"/>
  </r>
  <r>
    <x v="8"/>
    <s v="0-24"/>
    <x v="0"/>
    <s v="M"/>
    <s v="C00-D48"/>
    <n v="2"/>
    <x v="1"/>
  </r>
  <r>
    <x v="8"/>
    <s v="0-24"/>
    <x v="0"/>
    <s v="M"/>
    <s v="E00-E90"/>
    <n v="1"/>
    <x v="2"/>
  </r>
  <r>
    <x v="8"/>
    <s v="0-24"/>
    <x v="0"/>
    <s v="M"/>
    <s v="I00-I99"/>
    <n v="1"/>
    <x v="8"/>
  </r>
  <r>
    <x v="8"/>
    <s v="0-24"/>
    <x v="0"/>
    <s v="M"/>
    <s v="P00-P96"/>
    <n v="3"/>
    <x v="5"/>
  </r>
  <r>
    <x v="8"/>
    <s v="0-24"/>
    <x v="0"/>
    <s v="M"/>
    <s v="Q00-Q99"/>
    <n v="2"/>
    <x v="5"/>
  </r>
  <r>
    <x v="8"/>
    <s v="25-44"/>
    <x v="0"/>
    <s v="F"/>
    <s v="A00-B99"/>
    <n v="1"/>
    <x v="0"/>
  </r>
  <r>
    <x v="8"/>
    <s v="25-44"/>
    <x v="0"/>
    <s v="F"/>
    <s v="C00-D48"/>
    <n v="3"/>
    <x v="1"/>
  </r>
  <r>
    <x v="8"/>
    <s v="25-44"/>
    <x v="0"/>
    <s v="F"/>
    <s v="I00-I99"/>
    <n v="1"/>
    <x v="8"/>
  </r>
  <r>
    <x v="8"/>
    <s v="25-44"/>
    <x v="0"/>
    <s v="F"/>
    <s v="V01-Y98"/>
    <n v="4"/>
    <x v="6"/>
  </r>
  <r>
    <x v="8"/>
    <s v="25-44"/>
    <x v="0"/>
    <s v="M"/>
    <s v="C00-D48"/>
    <n v="1"/>
    <x v="1"/>
  </r>
  <r>
    <x v="8"/>
    <s v="25-44"/>
    <x v="0"/>
    <s v="M"/>
    <s v="I00-I99"/>
    <n v="1"/>
    <x v="8"/>
  </r>
  <r>
    <x v="8"/>
    <s v="25-44"/>
    <x v="0"/>
    <s v="M"/>
    <s v="K00-K93"/>
    <n v="1"/>
    <x v="9"/>
  </r>
  <r>
    <x v="8"/>
    <s v="25-44"/>
    <x v="0"/>
    <s v="M"/>
    <s v="R00-R99"/>
    <n v="1"/>
    <x v="5"/>
  </r>
  <r>
    <x v="8"/>
    <s v="25-44"/>
    <x v="0"/>
    <s v="M"/>
    <s v="V01-Y98"/>
    <n v="5"/>
    <x v="6"/>
  </r>
  <r>
    <x v="8"/>
    <s v="45-64"/>
    <x v="0"/>
    <s v="F"/>
    <s v="C00-D48"/>
    <n v="17"/>
    <x v="1"/>
  </r>
  <r>
    <x v="8"/>
    <s v="45-64"/>
    <x v="0"/>
    <s v="F"/>
    <s v="E00-E90"/>
    <n v="2"/>
    <x v="2"/>
  </r>
  <r>
    <x v="8"/>
    <s v="45-64"/>
    <x v="0"/>
    <s v="F"/>
    <s v="I00-I99"/>
    <n v="4"/>
    <x v="8"/>
  </r>
  <r>
    <x v="8"/>
    <s v="45-64"/>
    <x v="0"/>
    <s v="F"/>
    <s v="J00-J99"/>
    <n v="3"/>
    <x v="4"/>
  </r>
  <r>
    <x v="8"/>
    <s v="45-64"/>
    <x v="0"/>
    <s v="F"/>
    <s v="K00-K93"/>
    <n v="3"/>
    <x v="9"/>
  </r>
  <r>
    <x v="8"/>
    <s v="45-64"/>
    <x v="0"/>
    <s v="F"/>
    <s v="R00-R99"/>
    <n v="2"/>
    <x v="5"/>
  </r>
  <r>
    <x v="8"/>
    <s v="45-64"/>
    <x v="0"/>
    <s v="F"/>
    <s v="V01-Y98"/>
    <n v="5"/>
    <x v="6"/>
  </r>
  <r>
    <x v="8"/>
    <s v="45-64"/>
    <x v="0"/>
    <s v="M"/>
    <s v="A00-B99"/>
    <n v="2"/>
    <x v="0"/>
  </r>
  <r>
    <x v="8"/>
    <s v="45-64"/>
    <x v="0"/>
    <s v="M"/>
    <s v="C00-D48"/>
    <n v="15"/>
    <x v="1"/>
  </r>
  <r>
    <x v="8"/>
    <s v="45-64"/>
    <x v="0"/>
    <s v="M"/>
    <s v="E00-E90"/>
    <n v="2"/>
    <x v="2"/>
  </r>
  <r>
    <x v="8"/>
    <s v="45-64"/>
    <x v="0"/>
    <s v="M"/>
    <s v="F00-F99"/>
    <n v="2"/>
    <x v="10"/>
  </r>
  <r>
    <x v="8"/>
    <s v="45-64"/>
    <x v="0"/>
    <s v="M"/>
    <s v="I00-I99"/>
    <n v="12"/>
    <x v="8"/>
  </r>
  <r>
    <x v="8"/>
    <s v="45-64"/>
    <x v="0"/>
    <s v="M"/>
    <s v="J00-J99"/>
    <n v="1"/>
    <x v="4"/>
  </r>
  <r>
    <x v="8"/>
    <s v="45-64"/>
    <x v="0"/>
    <s v="M"/>
    <s v="K00-K93"/>
    <n v="4"/>
    <x v="9"/>
  </r>
  <r>
    <x v="8"/>
    <s v="45-64"/>
    <x v="0"/>
    <s v="M"/>
    <s v="R00-R99"/>
    <n v="6"/>
    <x v="5"/>
  </r>
  <r>
    <x v="8"/>
    <s v="45-64"/>
    <x v="0"/>
    <s v="M"/>
    <s v="V01-Y98"/>
    <n v="6"/>
    <x v="6"/>
  </r>
  <r>
    <x v="8"/>
    <s v="65-74"/>
    <x v="1"/>
    <s v="F"/>
    <s v="C00-D48"/>
    <n v="12"/>
    <x v="1"/>
  </r>
  <r>
    <x v="8"/>
    <s v="65-74"/>
    <x v="1"/>
    <s v="F"/>
    <s v="D50-D89"/>
    <n v="1"/>
    <x v="5"/>
  </r>
  <r>
    <x v="8"/>
    <s v="65-74"/>
    <x v="1"/>
    <s v="F"/>
    <s v="F00-F99"/>
    <n v="2"/>
    <x v="10"/>
  </r>
  <r>
    <x v="8"/>
    <s v="65-74"/>
    <x v="1"/>
    <s v="F"/>
    <s v="G00-G99"/>
    <n v="3"/>
    <x v="3"/>
  </r>
  <r>
    <x v="8"/>
    <s v="65-74"/>
    <x v="1"/>
    <s v="F"/>
    <s v="I00-I99"/>
    <n v="4"/>
    <x v="8"/>
  </r>
  <r>
    <x v="8"/>
    <s v="65-74"/>
    <x v="1"/>
    <s v="F"/>
    <s v="J00-J99"/>
    <n v="7"/>
    <x v="4"/>
  </r>
  <r>
    <x v="8"/>
    <s v="65-74"/>
    <x v="1"/>
    <s v="F"/>
    <s v="K00-K93"/>
    <n v="2"/>
    <x v="9"/>
  </r>
  <r>
    <x v="8"/>
    <s v="65-74"/>
    <x v="1"/>
    <s v="F"/>
    <s v="N00-N99"/>
    <n v="1"/>
    <x v="11"/>
  </r>
  <r>
    <x v="8"/>
    <s v="65-74"/>
    <x v="1"/>
    <s v="F"/>
    <s v="R00-R99"/>
    <n v="5"/>
    <x v="5"/>
  </r>
  <r>
    <x v="8"/>
    <s v="65-74"/>
    <x v="1"/>
    <s v="M"/>
    <s v="A00-B99"/>
    <n v="1"/>
    <x v="0"/>
  </r>
  <r>
    <x v="8"/>
    <s v="65-74"/>
    <x v="1"/>
    <s v="M"/>
    <s v="C00-D48"/>
    <n v="29"/>
    <x v="1"/>
  </r>
  <r>
    <x v="8"/>
    <s v="65-74"/>
    <x v="1"/>
    <s v="M"/>
    <s v="E00-E90"/>
    <n v="2"/>
    <x v="2"/>
  </r>
  <r>
    <x v="8"/>
    <s v="65-74"/>
    <x v="1"/>
    <s v="M"/>
    <s v="F00-F99"/>
    <n v="1"/>
    <x v="10"/>
  </r>
  <r>
    <x v="8"/>
    <s v="65-74"/>
    <x v="1"/>
    <s v="M"/>
    <s v="G00-G99"/>
    <n v="3"/>
    <x v="3"/>
  </r>
  <r>
    <x v="8"/>
    <s v="65-74"/>
    <x v="1"/>
    <s v="M"/>
    <s v="I00-I99"/>
    <n v="13"/>
    <x v="8"/>
  </r>
  <r>
    <x v="8"/>
    <s v="65-74"/>
    <x v="1"/>
    <s v="M"/>
    <s v="J00-J99"/>
    <n v="4"/>
    <x v="4"/>
  </r>
  <r>
    <x v="8"/>
    <s v="65-74"/>
    <x v="1"/>
    <s v="M"/>
    <s v="K00-K93"/>
    <n v="5"/>
    <x v="9"/>
  </r>
  <r>
    <x v="8"/>
    <s v="65-74"/>
    <x v="1"/>
    <s v="M"/>
    <s v="N00-N99"/>
    <n v="2"/>
    <x v="11"/>
  </r>
  <r>
    <x v="8"/>
    <s v="65-74"/>
    <x v="1"/>
    <s v="M"/>
    <s v="R00-R99"/>
    <n v="7"/>
    <x v="5"/>
  </r>
  <r>
    <x v="8"/>
    <s v="65-74"/>
    <x v="1"/>
    <s v="M"/>
    <s v="V01-Y98"/>
    <n v="2"/>
    <x v="6"/>
  </r>
  <r>
    <x v="8"/>
    <s v="75-84"/>
    <x v="1"/>
    <s v="F"/>
    <s v="A00-B99"/>
    <n v="1"/>
    <x v="0"/>
  </r>
  <r>
    <x v="8"/>
    <s v="75-84"/>
    <x v="1"/>
    <s v="F"/>
    <s v="C00-D48"/>
    <n v="18"/>
    <x v="1"/>
  </r>
  <r>
    <x v="8"/>
    <s v="75-84"/>
    <x v="1"/>
    <s v="F"/>
    <s v="E00-E90"/>
    <n v="4"/>
    <x v="2"/>
  </r>
  <r>
    <x v="8"/>
    <s v="75-84"/>
    <x v="1"/>
    <s v="F"/>
    <s v="F00-F99"/>
    <n v="4"/>
    <x v="10"/>
  </r>
  <r>
    <x v="8"/>
    <s v="75-84"/>
    <x v="1"/>
    <s v="F"/>
    <s v="G00-G99"/>
    <n v="4"/>
    <x v="3"/>
  </r>
  <r>
    <x v="8"/>
    <s v="75-84"/>
    <x v="1"/>
    <s v="F"/>
    <s v="I00-I99"/>
    <n v="16"/>
    <x v="8"/>
  </r>
  <r>
    <x v="8"/>
    <s v="75-84"/>
    <x v="1"/>
    <s v="F"/>
    <s v="J00-J99"/>
    <n v="13"/>
    <x v="4"/>
  </r>
  <r>
    <x v="8"/>
    <s v="75-84"/>
    <x v="1"/>
    <s v="F"/>
    <s v="K00-K93"/>
    <n v="3"/>
    <x v="9"/>
  </r>
  <r>
    <x v="8"/>
    <s v="75-84"/>
    <x v="1"/>
    <s v="F"/>
    <s v="L00-L99"/>
    <n v="1"/>
    <x v="5"/>
  </r>
  <r>
    <x v="8"/>
    <s v="75-84"/>
    <x v="1"/>
    <s v="F"/>
    <s v="M00-M99"/>
    <n v="1"/>
    <x v="5"/>
  </r>
  <r>
    <x v="8"/>
    <s v="75-84"/>
    <x v="1"/>
    <s v="F"/>
    <s v="N00-N99"/>
    <n v="2"/>
    <x v="11"/>
  </r>
  <r>
    <x v="8"/>
    <s v="75-84"/>
    <x v="1"/>
    <s v="F"/>
    <s v="R00-R99"/>
    <n v="10"/>
    <x v="5"/>
  </r>
  <r>
    <x v="8"/>
    <s v="75-84"/>
    <x v="1"/>
    <s v="F"/>
    <s v="V01-Y98"/>
    <n v="7"/>
    <x v="6"/>
  </r>
  <r>
    <x v="8"/>
    <s v="75-84"/>
    <x v="1"/>
    <s v="M"/>
    <s v="A00-B99"/>
    <n v="3"/>
    <x v="0"/>
  </r>
  <r>
    <x v="8"/>
    <s v="75-84"/>
    <x v="1"/>
    <s v="M"/>
    <s v="C00-D48"/>
    <n v="30"/>
    <x v="1"/>
  </r>
  <r>
    <x v="8"/>
    <s v="75-84"/>
    <x v="1"/>
    <s v="M"/>
    <s v="E00-E90"/>
    <n v="4"/>
    <x v="2"/>
  </r>
  <r>
    <x v="8"/>
    <s v="75-84"/>
    <x v="1"/>
    <s v="M"/>
    <s v="F00-F99"/>
    <n v="4"/>
    <x v="10"/>
  </r>
  <r>
    <x v="8"/>
    <s v="75-84"/>
    <x v="1"/>
    <s v="M"/>
    <s v="G00-G99"/>
    <n v="4"/>
    <x v="3"/>
  </r>
  <r>
    <x v="8"/>
    <s v="75-84"/>
    <x v="1"/>
    <s v="M"/>
    <s v="I00-I99"/>
    <n v="32"/>
    <x v="8"/>
  </r>
  <r>
    <x v="8"/>
    <s v="75-84"/>
    <x v="1"/>
    <s v="M"/>
    <s v="J00-J99"/>
    <n v="15"/>
    <x v="4"/>
  </r>
  <r>
    <x v="8"/>
    <s v="75-84"/>
    <x v="1"/>
    <s v="M"/>
    <s v="K00-K93"/>
    <n v="5"/>
    <x v="9"/>
  </r>
  <r>
    <x v="8"/>
    <s v="75-84"/>
    <x v="1"/>
    <s v="M"/>
    <s v="L00-L99"/>
    <n v="1"/>
    <x v="5"/>
  </r>
  <r>
    <x v="8"/>
    <s v="75-84"/>
    <x v="1"/>
    <s v="M"/>
    <s v="N00-N99"/>
    <n v="4"/>
    <x v="11"/>
  </r>
  <r>
    <x v="8"/>
    <s v="75-84"/>
    <x v="1"/>
    <s v="M"/>
    <s v="R00-R99"/>
    <n v="9"/>
    <x v="5"/>
  </r>
  <r>
    <x v="8"/>
    <s v="75-84"/>
    <x v="1"/>
    <s v="M"/>
    <s v="V01-Y98"/>
    <n v="4"/>
    <x v="6"/>
  </r>
  <r>
    <x v="8"/>
    <s v="85+"/>
    <x v="1"/>
    <s v="F"/>
    <s v="A00-B99"/>
    <n v="3"/>
    <x v="0"/>
  </r>
  <r>
    <x v="8"/>
    <s v="85+"/>
    <x v="1"/>
    <s v="F"/>
    <s v="C00-D48"/>
    <n v="33"/>
    <x v="1"/>
  </r>
  <r>
    <x v="8"/>
    <s v="85+"/>
    <x v="1"/>
    <s v="F"/>
    <s v="E00-E90"/>
    <n v="7"/>
    <x v="2"/>
  </r>
  <r>
    <x v="8"/>
    <s v="85+"/>
    <x v="1"/>
    <s v="F"/>
    <s v="F00-F99"/>
    <n v="21"/>
    <x v="10"/>
  </r>
  <r>
    <x v="8"/>
    <s v="85+"/>
    <x v="1"/>
    <s v="F"/>
    <s v="G00-G99"/>
    <n v="10"/>
    <x v="3"/>
  </r>
  <r>
    <x v="8"/>
    <s v="85+"/>
    <x v="1"/>
    <s v="F"/>
    <s v="H00-H59"/>
    <n v="1"/>
    <x v="5"/>
  </r>
  <r>
    <x v="8"/>
    <s v="85+"/>
    <x v="1"/>
    <s v="F"/>
    <s v="I00-I99"/>
    <n v="85"/>
    <x v="8"/>
  </r>
  <r>
    <x v="8"/>
    <s v="85+"/>
    <x v="1"/>
    <s v="F"/>
    <s v="J00-J99"/>
    <n v="27"/>
    <x v="4"/>
  </r>
  <r>
    <x v="8"/>
    <s v="85+"/>
    <x v="1"/>
    <s v="F"/>
    <s v="K00-K93"/>
    <n v="10"/>
    <x v="9"/>
  </r>
  <r>
    <x v="8"/>
    <s v="85+"/>
    <x v="1"/>
    <s v="F"/>
    <s v="M00-M99"/>
    <n v="3"/>
    <x v="5"/>
  </r>
  <r>
    <x v="8"/>
    <s v="85+"/>
    <x v="1"/>
    <s v="F"/>
    <s v="N00-N99"/>
    <n v="4"/>
    <x v="11"/>
  </r>
  <r>
    <x v="8"/>
    <s v="85+"/>
    <x v="1"/>
    <s v="F"/>
    <s v="R00-R99"/>
    <n v="20"/>
    <x v="5"/>
  </r>
  <r>
    <x v="8"/>
    <s v="85+"/>
    <x v="1"/>
    <s v="F"/>
    <s v="V01-Y98"/>
    <n v="15"/>
    <x v="6"/>
  </r>
  <r>
    <x v="8"/>
    <s v="85+"/>
    <x v="1"/>
    <s v="M"/>
    <s v="A00-B99"/>
    <n v="2"/>
    <x v="0"/>
  </r>
  <r>
    <x v="8"/>
    <s v="85+"/>
    <x v="1"/>
    <s v="M"/>
    <s v="C00-D48"/>
    <n v="19"/>
    <x v="1"/>
  </r>
  <r>
    <x v="8"/>
    <s v="85+"/>
    <x v="1"/>
    <s v="M"/>
    <s v="D50-D89"/>
    <n v="1"/>
    <x v="5"/>
  </r>
  <r>
    <x v="8"/>
    <s v="85+"/>
    <x v="1"/>
    <s v="M"/>
    <s v="E00-E90"/>
    <n v="4"/>
    <x v="2"/>
  </r>
  <r>
    <x v="8"/>
    <s v="85+"/>
    <x v="1"/>
    <s v="M"/>
    <s v="F00-F99"/>
    <n v="6"/>
    <x v="10"/>
  </r>
  <r>
    <x v="8"/>
    <s v="85+"/>
    <x v="1"/>
    <s v="M"/>
    <s v="G00-G99"/>
    <n v="5"/>
    <x v="3"/>
  </r>
  <r>
    <x v="8"/>
    <s v="85+"/>
    <x v="1"/>
    <s v="M"/>
    <s v="I00-I99"/>
    <n v="33"/>
    <x v="8"/>
  </r>
  <r>
    <x v="8"/>
    <s v="85+"/>
    <x v="1"/>
    <s v="M"/>
    <s v="J00-J99"/>
    <n v="17"/>
    <x v="4"/>
  </r>
  <r>
    <x v="8"/>
    <s v="85+"/>
    <x v="1"/>
    <s v="M"/>
    <s v="K00-K93"/>
    <n v="3"/>
    <x v="9"/>
  </r>
  <r>
    <x v="8"/>
    <s v="85+"/>
    <x v="1"/>
    <s v="M"/>
    <s v="L00-L99"/>
    <n v="1"/>
    <x v="5"/>
  </r>
  <r>
    <x v="8"/>
    <s v="85+"/>
    <x v="1"/>
    <s v="M"/>
    <s v="M00-M99"/>
    <n v="2"/>
    <x v="5"/>
  </r>
  <r>
    <x v="8"/>
    <s v="85+"/>
    <x v="1"/>
    <s v="M"/>
    <s v="N00-N99"/>
    <n v="3"/>
    <x v="11"/>
  </r>
  <r>
    <x v="8"/>
    <s v="85+"/>
    <x v="1"/>
    <s v="M"/>
    <s v="R00-R99"/>
    <n v="14"/>
    <x v="5"/>
  </r>
  <r>
    <x v="8"/>
    <s v="85+"/>
    <x v="1"/>
    <s v="M"/>
    <s v="V01-Y98"/>
    <n v="7"/>
    <x v="6"/>
  </r>
  <r>
    <x v="0"/>
    <s v="0-24"/>
    <x v="0"/>
    <s v="F"/>
    <s v="C00-D48"/>
    <n v="1"/>
    <x v="1"/>
  </r>
  <r>
    <x v="0"/>
    <s v="0-24"/>
    <x v="0"/>
    <s v="F"/>
    <s v="G00-G99"/>
    <n v="1"/>
    <x v="3"/>
  </r>
  <r>
    <x v="0"/>
    <s v="0-24"/>
    <x v="0"/>
    <s v="F"/>
    <s v="Q00-Q99"/>
    <n v="1"/>
    <x v="5"/>
  </r>
  <r>
    <x v="0"/>
    <s v="0-24"/>
    <x v="0"/>
    <s v="F"/>
    <s v="V01-Y98"/>
    <n v="1"/>
    <x v="6"/>
  </r>
  <r>
    <x v="0"/>
    <s v="0-24"/>
    <x v="0"/>
    <s v="M"/>
    <s v="Q00-Q99"/>
    <n v="3"/>
    <x v="5"/>
  </r>
  <r>
    <x v="0"/>
    <s v="0-24"/>
    <x v="0"/>
    <s v="M"/>
    <s v="V01-Y98"/>
    <n v="3"/>
    <x v="6"/>
  </r>
  <r>
    <x v="0"/>
    <s v="25-44"/>
    <x v="0"/>
    <s v="F"/>
    <s v="A00-B99"/>
    <n v="1"/>
    <x v="0"/>
  </r>
  <r>
    <x v="0"/>
    <s v="25-44"/>
    <x v="0"/>
    <s v="F"/>
    <s v="C00-D48"/>
    <n v="2"/>
    <x v="1"/>
  </r>
  <r>
    <x v="0"/>
    <s v="25-44"/>
    <x v="0"/>
    <s v="F"/>
    <s v="I00-I99"/>
    <n v="1"/>
    <x v="8"/>
  </r>
  <r>
    <x v="0"/>
    <s v="25-44"/>
    <x v="0"/>
    <s v="F"/>
    <s v="J00-J99"/>
    <n v="1"/>
    <x v="4"/>
  </r>
  <r>
    <x v="0"/>
    <s v="25-44"/>
    <x v="0"/>
    <s v="F"/>
    <s v="V01-Y98"/>
    <n v="1"/>
    <x v="6"/>
  </r>
  <r>
    <x v="0"/>
    <s v="25-44"/>
    <x v="0"/>
    <s v="M"/>
    <s v="A00-B99"/>
    <n v="1"/>
    <x v="0"/>
  </r>
  <r>
    <x v="0"/>
    <s v="25-44"/>
    <x v="0"/>
    <s v="M"/>
    <s v="C00-D48"/>
    <n v="1"/>
    <x v="1"/>
  </r>
  <r>
    <x v="0"/>
    <s v="25-44"/>
    <x v="0"/>
    <s v="M"/>
    <s v="G00-G99"/>
    <n v="1"/>
    <x v="3"/>
  </r>
  <r>
    <x v="0"/>
    <s v="25-44"/>
    <x v="0"/>
    <s v="M"/>
    <s v="M00-M99"/>
    <n v="1"/>
    <x v="5"/>
  </r>
  <r>
    <x v="0"/>
    <s v="25-44"/>
    <x v="0"/>
    <s v="M"/>
    <s v="V01-Y98"/>
    <n v="4"/>
    <x v="6"/>
  </r>
  <r>
    <x v="0"/>
    <s v="45-64"/>
    <x v="0"/>
    <s v="F"/>
    <s v="A00-B99"/>
    <n v="1"/>
    <x v="0"/>
  </r>
  <r>
    <x v="0"/>
    <s v="45-64"/>
    <x v="0"/>
    <s v="F"/>
    <s v="C00-D48"/>
    <n v="21"/>
    <x v="1"/>
  </r>
  <r>
    <x v="0"/>
    <s v="45-64"/>
    <x v="0"/>
    <s v="F"/>
    <s v="E00-E90"/>
    <n v="3"/>
    <x v="2"/>
  </r>
  <r>
    <x v="0"/>
    <s v="45-64"/>
    <x v="0"/>
    <s v="F"/>
    <s v="F00-F99"/>
    <n v="2"/>
    <x v="10"/>
  </r>
  <r>
    <x v="0"/>
    <s v="45-64"/>
    <x v="0"/>
    <s v="F"/>
    <s v="G00-G99"/>
    <n v="1"/>
    <x v="3"/>
  </r>
  <r>
    <x v="0"/>
    <s v="45-64"/>
    <x v="0"/>
    <s v="F"/>
    <s v="I00-I99"/>
    <n v="5"/>
    <x v="8"/>
  </r>
  <r>
    <x v="0"/>
    <s v="45-64"/>
    <x v="0"/>
    <s v="F"/>
    <s v="J00-J99"/>
    <n v="2"/>
    <x v="4"/>
  </r>
  <r>
    <x v="0"/>
    <s v="45-64"/>
    <x v="0"/>
    <s v="F"/>
    <s v="K00-K93"/>
    <n v="2"/>
    <x v="9"/>
  </r>
  <r>
    <x v="0"/>
    <s v="45-64"/>
    <x v="0"/>
    <s v="F"/>
    <s v="V01-Y98"/>
    <n v="3"/>
    <x v="6"/>
  </r>
  <r>
    <x v="0"/>
    <s v="45-64"/>
    <x v="0"/>
    <s v="M"/>
    <s v="A00-B99"/>
    <n v="4"/>
    <x v="0"/>
  </r>
  <r>
    <x v="0"/>
    <s v="45-64"/>
    <x v="0"/>
    <s v="M"/>
    <s v="C00-D48"/>
    <n v="27"/>
    <x v="1"/>
  </r>
  <r>
    <x v="0"/>
    <s v="45-64"/>
    <x v="0"/>
    <s v="M"/>
    <s v="E00-E90"/>
    <n v="1"/>
    <x v="2"/>
  </r>
  <r>
    <x v="0"/>
    <s v="45-64"/>
    <x v="0"/>
    <s v="M"/>
    <s v="F00-F99"/>
    <n v="2"/>
    <x v="10"/>
  </r>
  <r>
    <x v="0"/>
    <s v="45-64"/>
    <x v="0"/>
    <s v="M"/>
    <s v="G00-G99"/>
    <n v="1"/>
    <x v="3"/>
  </r>
  <r>
    <x v="0"/>
    <s v="45-64"/>
    <x v="0"/>
    <s v="M"/>
    <s v="I00-I99"/>
    <n v="20"/>
    <x v="8"/>
  </r>
  <r>
    <x v="0"/>
    <s v="45-64"/>
    <x v="0"/>
    <s v="M"/>
    <s v="J00-J99"/>
    <n v="2"/>
    <x v="4"/>
  </r>
  <r>
    <x v="0"/>
    <s v="45-64"/>
    <x v="0"/>
    <s v="M"/>
    <s v="K00-K93"/>
    <n v="5"/>
    <x v="9"/>
  </r>
  <r>
    <x v="0"/>
    <s v="45-64"/>
    <x v="0"/>
    <s v="M"/>
    <s v="N00-N99"/>
    <n v="1"/>
    <x v="11"/>
  </r>
  <r>
    <x v="0"/>
    <s v="45-64"/>
    <x v="0"/>
    <s v="M"/>
    <s v="R00-R99"/>
    <n v="5"/>
    <x v="5"/>
  </r>
  <r>
    <x v="0"/>
    <s v="45-64"/>
    <x v="0"/>
    <s v="M"/>
    <s v="UNK"/>
    <n v="1"/>
    <x v="7"/>
  </r>
  <r>
    <x v="0"/>
    <s v="45-64"/>
    <x v="0"/>
    <s v="M"/>
    <s v="V01-Y98"/>
    <n v="8"/>
    <x v="6"/>
  </r>
  <r>
    <x v="0"/>
    <s v="65-74"/>
    <x v="1"/>
    <s v="F"/>
    <s v="A00-B99"/>
    <n v="1"/>
    <x v="0"/>
  </r>
  <r>
    <x v="0"/>
    <s v="65-74"/>
    <x v="1"/>
    <s v="F"/>
    <s v="C00-D48"/>
    <n v="24"/>
    <x v="1"/>
  </r>
  <r>
    <x v="0"/>
    <s v="65-74"/>
    <x v="1"/>
    <s v="F"/>
    <s v="E00-E90"/>
    <n v="1"/>
    <x v="2"/>
  </r>
  <r>
    <x v="0"/>
    <s v="65-74"/>
    <x v="1"/>
    <s v="F"/>
    <s v="I00-I99"/>
    <n v="8"/>
    <x v="8"/>
  </r>
  <r>
    <x v="0"/>
    <s v="65-74"/>
    <x v="1"/>
    <s v="F"/>
    <s v="J00-J99"/>
    <n v="7"/>
    <x v="4"/>
  </r>
  <r>
    <x v="0"/>
    <s v="65-74"/>
    <x v="1"/>
    <s v="F"/>
    <s v="K00-K93"/>
    <n v="3"/>
    <x v="9"/>
  </r>
  <r>
    <x v="0"/>
    <s v="65-74"/>
    <x v="1"/>
    <s v="F"/>
    <s v="R00-R99"/>
    <n v="1"/>
    <x v="5"/>
  </r>
  <r>
    <x v="0"/>
    <s v="65-74"/>
    <x v="1"/>
    <s v="F"/>
    <s v="UNK"/>
    <n v="1"/>
    <x v="7"/>
  </r>
  <r>
    <x v="0"/>
    <s v="65-74"/>
    <x v="1"/>
    <s v="F"/>
    <s v="V01-Y98"/>
    <n v="1"/>
    <x v="6"/>
  </r>
  <r>
    <x v="0"/>
    <s v="65-74"/>
    <x v="1"/>
    <s v="M"/>
    <s v="A00-B99"/>
    <n v="2"/>
    <x v="0"/>
  </r>
  <r>
    <x v="0"/>
    <s v="65-74"/>
    <x v="1"/>
    <s v="M"/>
    <s v="C00-D48"/>
    <n v="25"/>
    <x v="1"/>
  </r>
  <r>
    <x v="0"/>
    <s v="65-74"/>
    <x v="1"/>
    <s v="M"/>
    <s v="D50-D89"/>
    <n v="1"/>
    <x v="5"/>
  </r>
  <r>
    <x v="0"/>
    <s v="65-74"/>
    <x v="1"/>
    <s v="M"/>
    <s v="E00-E90"/>
    <n v="5"/>
    <x v="2"/>
  </r>
  <r>
    <x v="0"/>
    <s v="65-74"/>
    <x v="1"/>
    <s v="M"/>
    <s v="G00-G99"/>
    <n v="2"/>
    <x v="3"/>
  </r>
  <r>
    <x v="0"/>
    <s v="65-74"/>
    <x v="1"/>
    <s v="M"/>
    <s v="I00-I99"/>
    <n v="15"/>
    <x v="8"/>
  </r>
  <r>
    <x v="0"/>
    <s v="65-74"/>
    <x v="1"/>
    <s v="M"/>
    <s v="J00-J99"/>
    <n v="9"/>
    <x v="4"/>
  </r>
  <r>
    <x v="0"/>
    <s v="65-74"/>
    <x v="1"/>
    <s v="M"/>
    <s v="K00-K93"/>
    <n v="5"/>
    <x v="9"/>
  </r>
  <r>
    <x v="0"/>
    <s v="65-74"/>
    <x v="1"/>
    <s v="M"/>
    <s v="N00-N99"/>
    <n v="3"/>
    <x v="11"/>
  </r>
  <r>
    <x v="0"/>
    <s v="65-74"/>
    <x v="1"/>
    <s v="M"/>
    <s v="R00-R99"/>
    <n v="3"/>
    <x v="5"/>
  </r>
  <r>
    <x v="0"/>
    <s v="65-74"/>
    <x v="1"/>
    <s v="M"/>
    <s v="V01-Y98"/>
    <n v="2"/>
    <x v="6"/>
  </r>
  <r>
    <x v="0"/>
    <s v="75-84"/>
    <x v="1"/>
    <s v="F"/>
    <s v="A00-B99"/>
    <n v="7"/>
    <x v="0"/>
  </r>
  <r>
    <x v="0"/>
    <s v="75-84"/>
    <x v="1"/>
    <s v="F"/>
    <s v="C00-D48"/>
    <n v="27"/>
    <x v="1"/>
  </r>
  <r>
    <x v="0"/>
    <s v="75-84"/>
    <x v="1"/>
    <s v="F"/>
    <s v="E00-E90"/>
    <n v="3"/>
    <x v="2"/>
  </r>
  <r>
    <x v="0"/>
    <s v="75-84"/>
    <x v="1"/>
    <s v="F"/>
    <s v="F00-F99"/>
    <n v="5"/>
    <x v="10"/>
  </r>
  <r>
    <x v="0"/>
    <s v="75-84"/>
    <x v="1"/>
    <s v="F"/>
    <s v="G00-G99"/>
    <n v="4"/>
    <x v="3"/>
  </r>
  <r>
    <x v="0"/>
    <s v="75-84"/>
    <x v="1"/>
    <s v="F"/>
    <s v="I00-I99"/>
    <n v="35"/>
    <x v="8"/>
  </r>
  <r>
    <x v="0"/>
    <s v="75-84"/>
    <x v="1"/>
    <s v="F"/>
    <s v="J00-J99"/>
    <n v="13"/>
    <x v="4"/>
  </r>
  <r>
    <x v="0"/>
    <s v="75-84"/>
    <x v="1"/>
    <s v="F"/>
    <s v="K00-K93"/>
    <n v="7"/>
    <x v="9"/>
  </r>
  <r>
    <x v="0"/>
    <s v="75-84"/>
    <x v="1"/>
    <s v="F"/>
    <s v="M00-M99"/>
    <n v="1"/>
    <x v="5"/>
  </r>
  <r>
    <x v="0"/>
    <s v="75-84"/>
    <x v="1"/>
    <s v="F"/>
    <s v="N00-N99"/>
    <n v="2"/>
    <x v="11"/>
  </r>
  <r>
    <x v="0"/>
    <s v="75-84"/>
    <x v="1"/>
    <s v="F"/>
    <s v="R00-R99"/>
    <n v="2"/>
    <x v="5"/>
  </r>
  <r>
    <x v="0"/>
    <s v="75-84"/>
    <x v="1"/>
    <s v="F"/>
    <s v="UNK"/>
    <n v="2"/>
    <x v="7"/>
  </r>
  <r>
    <x v="0"/>
    <s v="75-84"/>
    <x v="1"/>
    <s v="F"/>
    <s v="V01-Y98"/>
    <n v="5"/>
    <x v="6"/>
  </r>
  <r>
    <x v="0"/>
    <s v="75-84"/>
    <x v="1"/>
    <s v="M"/>
    <s v="A00-B99"/>
    <n v="6"/>
    <x v="0"/>
  </r>
  <r>
    <x v="0"/>
    <s v="75-84"/>
    <x v="1"/>
    <s v="M"/>
    <s v="C00-D48"/>
    <n v="29"/>
    <x v="1"/>
  </r>
  <r>
    <x v="0"/>
    <s v="75-84"/>
    <x v="1"/>
    <s v="M"/>
    <s v="E00-E90"/>
    <n v="2"/>
    <x v="2"/>
  </r>
  <r>
    <x v="0"/>
    <s v="75-84"/>
    <x v="1"/>
    <s v="M"/>
    <s v="F00-F99"/>
    <n v="6"/>
    <x v="10"/>
  </r>
  <r>
    <x v="0"/>
    <s v="75-84"/>
    <x v="1"/>
    <s v="M"/>
    <s v="G00-G99"/>
    <n v="5"/>
    <x v="3"/>
  </r>
  <r>
    <x v="0"/>
    <s v="75-84"/>
    <x v="1"/>
    <s v="M"/>
    <s v="I00-I99"/>
    <n v="41"/>
    <x v="8"/>
  </r>
  <r>
    <x v="0"/>
    <s v="75-84"/>
    <x v="1"/>
    <s v="M"/>
    <s v="J00-J99"/>
    <n v="11"/>
    <x v="4"/>
  </r>
  <r>
    <x v="0"/>
    <s v="75-84"/>
    <x v="1"/>
    <s v="M"/>
    <s v="K00-K93"/>
    <n v="6"/>
    <x v="9"/>
  </r>
  <r>
    <x v="0"/>
    <s v="75-84"/>
    <x v="1"/>
    <s v="M"/>
    <s v="N00-N99"/>
    <n v="1"/>
    <x v="11"/>
  </r>
  <r>
    <x v="0"/>
    <s v="75-84"/>
    <x v="1"/>
    <s v="M"/>
    <s v="R00-R99"/>
    <n v="3"/>
    <x v="5"/>
  </r>
  <r>
    <x v="0"/>
    <s v="75-84"/>
    <x v="1"/>
    <s v="M"/>
    <s v="UNK"/>
    <n v="3"/>
    <x v="7"/>
  </r>
  <r>
    <x v="0"/>
    <s v="75-84"/>
    <x v="1"/>
    <s v="M"/>
    <s v="V01-Y98"/>
    <n v="6"/>
    <x v="6"/>
  </r>
  <r>
    <x v="0"/>
    <s v="85+"/>
    <x v="1"/>
    <s v="F"/>
    <s v="A00-B99"/>
    <n v="2"/>
    <x v="0"/>
  </r>
  <r>
    <x v="0"/>
    <s v="85+"/>
    <x v="1"/>
    <s v="F"/>
    <s v="C00-D48"/>
    <n v="25"/>
    <x v="1"/>
  </r>
  <r>
    <x v="0"/>
    <s v="85+"/>
    <x v="1"/>
    <s v="F"/>
    <s v="E00-E90"/>
    <n v="8"/>
    <x v="2"/>
  </r>
  <r>
    <x v="0"/>
    <s v="85+"/>
    <x v="1"/>
    <s v="F"/>
    <s v="F00-F99"/>
    <n v="9"/>
    <x v="10"/>
  </r>
  <r>
    <x v="0"/>
    <s v="85+"/>
    <x v="1"/>
    <s v="F"/>
    <s v="G00-G99"/>
    <n v="13"/>
    <x v="3"/>
  </r>
  <r>
    <x v="0"/>
    <s v="85+"/>
    <x v="1"/>
    <s v="F"/>
    <s v="I00-I99"/>
    <n v="72"/>
    <x v="8"/>
  </r>
  <r>
    <x v="0"/>
    <s v="85+"/>
    <x v="1"/>
    <s v="F"/>
    <s v="J00-J99"/>
    <n v="30"/>
    <x v="4"/>
  </r>
  <r>
    <x v="0"/>
    <s v="85+"/>
    <x v="1"/>
    <s v="F"/>
    <s v="K00-K93"/>
    <n v="5"/>
    <x v="9"/>
  </r>
  <r>
    <x v="0"/>
    <s v="85+"/>
    <x v="1"/>
    <s v="F"/>
    <s v="L00-L99"/>
    <n v="3"/>
    <x v="5"/>
  </r>
  <r>
    <x v="0"/>
    <s v="85+"/>
    <x v="1"/>
    <s v="F"/>
    <s v="N00-N99"/>
    <n v="9"/>
    <x v="11"/>
  </r>
  <r>
    <x v="0"/>
    <s v="85+"/>
    <x v="1"/>
    <s v="F"/>
    <s v="R00-R99"/>
    <n v="6"/>
    <x v="5"/>
  </r>
  <r>
    <x v="0"/>
    <s v="85+"/>
    <x v="1"/>
    <s v="F"/>
    <s v="UNK"/>
    <n v="3"/>
    <x v="7"/>
  </r>
  <r>
    <x v="0"/>
    <s v="85+"/>
    <x v="1"/>
    <s v="F"/>
    <s v="V01-Y98"/>
    <n v="7"/>
    <x v="6"/>
  </r>
  <r>
    <x v="0"/>
    <s v="85+"/>
    <x v="1"/>
    <s v="M"/>
    <s v="A00-B99"/>
    <n v="3"/>
    <x v="0"/>
  </r>
  <r>
    <x v="0"/>
    <s v="85+"/>
    <x v="1"/>
    <s v="M"/>
    <s v="C00-D48"/>
    <n v="20"/>
    <x v="1"/>
  </r>
  <r>
    <x v="0"/>
    <s v="85+"/>
    <x v="1"/>
    <s v="M"/>
    <s v="E00-E90"/>
    <n v="1"/>
    <x v="2"/>
  </r>
  <r>
    <x v="0"/>
    <s v="85+"/>
    <x v="1"/>
    <s v="M"/>
    <s v="F00-F99"/>
    <n v="10"/>
    <x v="10"/>
  </r>
  <r>
    <x v="0"/>
    <s v="85+"/>
    <x v="1"/>
    <s v="M"/>
    <s v="G00-G99"/>
    <n v="4"/>
    <x v="3"/>
  </r>
  <r>
    <x v="0"/>
    <s v="85+"/>
    <x v="1"/>
    <s v="M"/>
    <s v="I00-I99"/>
    <n v="30"/>
    <x v="8"/>
  </r>
  <r>
    <x v="0"/>
    <s v="85+"/>
    <x v="1"/>
    <s v="M"/>
    <s v="J00-J99"/>
    <n v="21"/>
    <x v="4"/>
  </r>
  <r>
    <x v="0"/>
    <s v="85+"/>
    <x v="1"/>
    <s v="M"/>
    <s v="K00-K93"/>
    <n v="1"/>
    <x v="9"/>
  </r>
  <r>
    <x v="0"/>
    <s v="85+"/>
    <x v="1"/>
    <s v="M"/>
    <s v="N00-N99"/>
    <n v="4"/>
    <x v="11"/>
  </r>
  <r>
    <x v="0"/>
    <s v="85+"/>
    <x v="1"/>
    <s v="M"/>
    <s v="R00-R99"/>
    <n v="2"/>
    <x v="5"/>
  </r>
  <r>
    <x v="0"/>
    <s v="85+"/>
    <x v="1"/>
    <s v="M"/>
    <s v="UNK"/>
    <n v="1"/>
    <x v="7"/>
  </r>
  <r>
    <x v="0"/>
    <s v="85+"/>
    <x v="1"/>
    <s v="M"/>
    <s v="V01-Y98"/>
    <n v="7"/>
    <x v="6"/>
  </r>
  <r>
    <x v="1"/>
    <s v="0-24"/>
    <x v="0"/>
    <s v="F"/>
    <s v="A00-B99"/>
    <n v="1"/>
    <x v="0"/>
  </r>
  <r>
    <x v="1"/>
    <s v="0-24"/>
    <x v="0"/>
    <s v="F"/>
    <s v="C00-D48"/>
    <n v="1"/>
    <x v="1"/>
  </r>
  <r>
    <x v="1"/>
    <s v="0-24"/>
    <x v="0"/>
    <s v="F"/>
    <s v="V01-Y98"/>
    <n v="4"/>
    <x v="6"/>
  </r>
  <r>
    <x v="1"/>
    <s v="0-24"/>
    <x v="0"/>
    <s v="M"/>
    <s v="P00-P96"/>
    <n v="1"/>
    <x v="5"/>
  </r>
  <r>
    <x v="1"/>
    <s v="0-24"/>
    <x v="0"/>
    <s v="M"/>
    <s v="V01-Y98"/>
    <n v="4"/>
    <x v="6"/>
  </r>
  <r>
    <x v="1"/>
    <s v="25-44"/>
    <x v="0"/>
    <s v="F"/>
    <s v="C00-D48"/>
    <n v="2"/>
    <x v="1"/>
  </r>
  <r>
    <x v="1"/>
    <s v="25-44"/>
    <x v="0"/>
    <s v="F"/>
    <s v="E00-E90"/>
    <n v="1"/>
    <x v="2"/>
  </r>
  <r>
    <x v="1"/>
    <s v="25-44"/>
    <x v="0"/>
    <s v="F"/>
    <s v="I00-I99"/>
    <n v="1"/>
    <x v="8"/>
  </r>
  <r>
    <x v="1"/>
    <s v="25-44"/>
    <x v="0"/>
    <s v="F"/>
    <s v="V01-Y98"/>
    <n v="3"/>
    <x v="6"/>
  </r>
  <r>
    <x v="1"/>
    <s v="25-44"/>
    <x v="0"/>
    <s v="M"/>
    <s v="A00-B99"/>
    <n v="1"/>
    <x v="0"/>
  </r>
  <r>
    <x v="1"/>
    <s v="25-44"/>
    <x v="0"/>
    <s v="M"/>
    <s v="C00-D48"/>
    <n v="2"/>
    <x v="1"/>
  </r>
  <r>
    <x v="1"/>
    <s v="25-44"/>
    <x v="0"/>
    <s v="M"/>
    <s v="R00-R99"/>
    <n v="2"/>
    <x v="5"/>
  </r>
  <r>
    <x v="1"/>
    <s v="25-44"/>
    <x v="0"/>
    <s v="M"/>
    <s v="V01-Y98"/>
    <n v="6"/>
    <x v="6"/>
  </r>
  <r>
    <x v="1"/>
    <s v="45-64"/>
    <x v="0"/>
    <s v="F"/>
    <s v="A00-B99"/>
    <n v="1"/>
    <x v="0"/>
  </r>
  <r>
    <x v="1"/>
    <s v="45-64"/>
    <x v="0"/>
    <s v="F"/>
    <s v="C00-D48"/>
    <n v="15"/>
    <x v="1"/>
  </r>
  <r>
    <x v="1"/>
    <s v="45-64"/>
    <x v="0"/>
    <s v="F"/>
    <s v="D50-D89"/>
    <n v="1"/>
    <x v="5"/>
  </r>
  <r>
    <x v="1"/>
    <s v="45-64"/>
    <x v="0"/>
    <s v="F"/>
    <s v="F00-F99"/>
    <n v="1"/>
    <x v="10"/>
  </r>
  <r>
    <x v="1"/>
    <s v="45-64"/>
    <x v="0"/>
    <s v="F"/>
    <s v="G00-G99"/>
    <n v="2"/>
    <x v="3"/>
  </r>
  <r>
    <x v="1"/>
    <s v="45-64"/>
    <x v="0"/>
    <s v="F"/>
    <s v="I00-I99"/>
    <n v="5"/>
    <x v="8"/>
  </r>
  <r>
    <x v="1"/>
    <s v="45-64"/>
    <x v="0"/>
    <s v="F"/>
    <s v="J00-J99"/>
    <n v="2"/>
    <x v="4"/>
  </r>
  <r>
    <x v="1"/>
    <s v="45-64"/>
    <x v="0"/>
    <s v="F"/>
    <s v="K00-K93"/>
    <n v="4"/>
    <x v="9"/>
  </r>
  <r>
    <x v="1"/>
    <s v="45-64"/>
    <x v="0"/>
    <s v="F"/>
    <s v="R00-R99"/>
    <n v="2"/>
    <x v="5"/>
  </r>
  <r>
    <x v="1"/>
    <s v="45-64"/>
    <x v="0"/>
    <s v="F"/>
    <s v="V01-Y98"/>
    <n v="5"/>
    <x v="6"/>
  </r>
  <r>
    <x v="1"/>
    <s v="45-64"/>
    <x v="0"/>
    <s v="M"/>
    <s v="A00-B99"/>
    <n v="3"/>
    <x v="0"/>
  </r>
  <r>
    <x v="1"/>
    <s v="45-64"/>
    <x v="0"/>
    <s v="M"/>
    <s v="C00-D48"/>
    <n v="29"/>
    <x v="1"/>
  </r>
  <r>
    <x v="1"/>
    <s v="45-64"/>
    <x v="0"/>
    <s v="M"/>
    <s v="E00-E90"/>
    <n v="2"/>
    <x v="2"/>
  </r>
  <r>
    <x v="1"/>
    <s v="45-64"/>
    <x v="0"/>
    <s v="M"/>
    <s v="F00-F99"/>
    <n v="1"/>
    <x v="10"/>
  </r>
  <r>
    <x v="1"/>
    <s v="45-64"/>
    <x v="0"/>
    <s v="M"/>
    <s v="G00-G99"/>
    <n v="3"/>
    <x v="3"/>
  </r>
  <r>
    <x v="1"/>
    <s v="45-64"/>
    <x v="0"/>
    <s v="M"/>
    <s v="I00-I99"/>
    <n v="18"/>
    <x v="8"/>
  </r>
  <r>
    <x v="1"/>
    <s v="45-64"/>
    <x v="0"/>
    <s v="M"/>
    <s v="J00-J99"/>
    <n v="2"/>
    <x v="4"/>
  </r>
  <r>
    <x v="1"/>
    <s v="45-64"/>
    <x v="0"/>
    <s v="M"/>
    <s v="K00-K93"/>
    <n v="5"/>
    <x v="9"/>
  </r>
  <r>
    <x v="1"/>
    <s v="45-64"/>
    <x v="0"/>
    <s v="M"/>
    <s v="L00-L99"/>
    <n v="1"/>
    <x v="5"/>
  </r>
  <r>
    <x v="1"/>
    <s v="45-64"/>
    <x v="0"/>
    <s v="M"/>
    <s v="R00-R99"/>
    <n v="11"/>
    <x v="5"/>
  </r>
  <r>
    <x v="1"/>
    <s v="45-64"/>
    <x v="0"/>
    <s v="M"/>
    <s v="V01-Y98"/>
    <n v="8"/>
    <x v="6"/>
  </r>
  <r>
    <x v="1"/>
    <s v="65-74"/>
    <x v="1"/>
    <s v="F"/>
    <s v="A00-B99"/>
    <n v="1"/>
    <x v="0"/>
  </r>
  <r>
    <x v="1"/>
    <s v="65-74"/>
    <x v="1"/>
    <s v="F"/>
    <s v="C00-D48"/>
    <n v="20"/>
    <x v="1"/>
  </r>
  <r>
    <x v="1"/>
    <s v="65-74"/>
    <x v="1"/>
    <s v="F"/>
    <s v="G00-G99"/>
    <n v="1"/>
    <x v="3"/>
  </r>
  <r>
    <x v="1"/>
    <s v="65-74"/>
    <x v="1"/>
    <s v="F"/>
    <s v="I00-I99"/>
    <n v="12"/>
    <x v="8"/>
  </r>
  <r>
    <x v="1"/>
    <s v="65-74"/>
    <x v="1"/>
    <s v="F"/>
    <s v="J00-J99"/>
    <n v="3"/>
    <x v="4"/>
  </r>
  <r>
    <x v="1"/>
    <s v="65-74"/>
    <x v="1"/>
    <s v="F"/>
    <s v="K00-K93"/>
    <n v="4"/>
    <x v="9"/>
  </r>
  <r>
    <x v="1"/>
    <s v="65-74"/>
    <x v="1"/>
    <s v="F"/>
    <s v="R00-R99"/>
    <n v="4"/>
    <x v="5"/>
  </r>
  <r>
    <x v="1"/>
    <s v="65-74"/>
    <x v="1"/>
    <s v="F"/>
    <s v="V01-Y98"/>
    <n v="3"/>
    <x v="6"/>
  </r>
  <r>
    <x v="1"/>
    <s v="65-74"/>
    <x v="1"/>
    <s v="M"/>
    <s v="A00-B99"/>
    <n v="1"/>
    <x v="0"/>
  </r>
  <r>
    <x v="1"/>
    <s v="65-74"/>
    <x v="1"/>
    <s v="M"/>
    <s v="C00-D48"/>
    <n v="32"/>
    <x v="1"/>
  </r>
  <r>
    <x v="1"/>
    <s v="65-74"/>
    <x v="1"/>
    <s v="M"/>
    <s v="E00-E90"/>
    <n v="2"/>
    <x v="2"/>
  </r>
  <r>
    <x v="1"/>
    <s v="65-74"/>
    <x v="1"/>
    <s v="M"/>
    <s v="G00-G99"/>
    <n v="2"/>
    <x v="3"/>
  </r>
  <r>
    <x v="1"/>
    <s v="65-74"/>
    <x v="1"/>
    <s v="M"/>
    <s v="I00-I99"/>
    <n v="31"/>
    <x v="8"/>
  </r>
  <r>
    <x v="1"/>
    <s v="65-74"/>
    <x v="1"/>
    <s v="M"/>
    <s v="J00-J99"/>
    <n v="6"/>
    <x v="4"/>
  </r>
  <r>
    <x v="1"/>
    <s v="65-74"/>
    <x v="1"/>
    <s v="M"/>
    <s v="K00-K93"/>
    <n v="2"/>
    <x v="9"/>
  </r>
  <r>
    <x v="1"/>
    <s v="65-74"/>
    <x v="1"/>
    <s v="M"/>
    <s v="Q00-Q99"/>
    <n v="1"/>
    <x v="5"/>
  </r>
  <r>
    <x v="1"/>
    <s v="65-74"/>
    <x v="1"/>
    <s v="M"/>
    <s v="R00-R99"/>
    <n v="5"/>
    <x v="5"/>
  </r>
  <r>
    <x v="1"/>
    <s v="65-74"/>
    <x v="1"/>
    <s v="M"/>
    <s v="V01-Y98"/>
    <n v="2"/>
    <x v="6"/>
  </r>
  <r>
    <x v="1"/>
    <s v="75-84"/>
    <x v="1"/>
    <s v="F"/>
    <s v="A00-B99"/>
    <n v="8"/>
    <x v="0"/>
  </r>
  <r>
    <x v="1"/>
    <s v="75-84"/>
    <x v="1"/>
    <s v="F"/>
    <s v="C00-D48"/>
    <n v="24"/>
    <x v="1"/>
  </r>
  <r>
    <x v="1"/>
    <s v="75-84"/>
    <x v="1"/>
    <s v="F"/>
    <s v="E00-E90"/>
    <n v="10"/>
    <x v="2"/>
  </r>
  <r>
    <x v="1"/>
    <s v="75-84"/>
    <x v="1"/>
    <s v="F"/>
    <s v="F00-F99"/>
    <n v="7"/>
    <x v="10"/>
  </r>
  <r>
    <x v="1"/>
    <s v="75-84"/>
    <x v="1"/>
    <s v="F"/>
    <s v="G00-G99"/>
    <n v="9"/>
    <x v="3"/>
  </r>
  <r>
    <x v="1"/>
    <s v="75-84"/>
    <x v="1"/>
    <s v="F"/>
    <s v="I00-I99"/>
    <n v="45"/>
    <x v="8"/>
  </r>
  <r>
    <x v="1"/>
    <s v="75-84"/>
    <x v="1"/>
    <s v="F"/>
    <s v="J00-J99"/>
    <n v="8"/>
    <x v="4"/>
  </r>
  <r>
    <x v="1"/>
    <s v="75-84"/>
    <x v="1"/>
    <s v="F"/>
    <s v="K00-K93"/>
    <n v="3"/>
    <x v="9"/>
  </r>
  <r>
    <x v="1"/>
    <s v="75-84"/>
    <x v="1"/>
    <s v="F"/>
    <s v="L00-L99"/>
    <n v="1"/>
    <x v="5"/>
  </r>
  <r>
    <x v="1"/>
    <s v="75-84"/>
    <x v="1"/>
    <s v="F"/>
    <s v="N00-N99"/>
    <n v="2"/>
    <x v="11"/>
  </r>
  <r>
    <x v="1"/>
    <s v="75-84"/>
    <x v="1"/>
    <s v="F"/>
    <s v="R00-R99"/>
    <n v="9"/>
    <x v="5"/>
  </r>
  <r>
    <x v="1"/>
    <s v="75-84"/>
    <x v="1"/>
    <s v="F"/>
    <s v="V01-Y98"/>
    <n v="6"/>
    <x v="6"/>
  </r>
  <r>
    <x v="1"/>
    <s v="75-84"/>
    <x v="1"/>
    <s v="M"/>
    <s v="A00-B99"/>
    <n v="2"/>
    <x v="0"/>
  </r>
  <r>
    <x v="1"/>
    <s v="75-84"/>
    <x v="1"/>
    <s v="M"/>
    <s v="C00-D48"/>
    <n v="33"/>
    <x v="1"/>
  </r>
  <r>
    <x v="1"/>
    <s v="75-84"/>
    <x v="1"/>
    <s v="M"/>
    <s v="F00-F99"/>
    <n v="1"/>
    <x v="10"/>
  </r>
  <r>
    <x v="1"/>
    <s v="75-84"/>
    <x v="1"/>
    <s v="M"/>
    <s v="G00-G99"/>
    <n v="6"/>
    <x v="3"/>
  </r>
  <r>
    <x v="1"/>
    <s v="75-84"/>
    <x v="1"/>
    <s v="M"/>
    <s v="I00-I99"/>
    <n v="44"/>
    <x v="8"/>
  </r>
  <r>
    <x v="1"/>
    <s v="75-84"/>
    <x v="1"/>
    <s v="M"/>
    <s v="J00-J99"/>
    <n v="15"/>
    <x v="4"/>
  </r>
  <r>
    <x v="1"/>
    <s v="75-84"/>
    <x v="1"/>
    <s v="M"/>
    <s v="K00-K93"/>
    <n v="6"/>
    <x v="9"/>
  </r>
  <r>
    <x v="1"/>
    <s v="75-84"/>
    <x v="1"/>
    <s v="M"/>
    <s v="M00-M99"/>
    <n v="1"/>
    <x v="5"/>
  </r>
  <r>
    <x v="1"/>
    <s v="75-84"/>
    <x v="1"/>
    <s v="M"/>
    <s v="R00-R99"/>
    <n v="7"/>
    <x v="5"/>
  </r>
  <r>
    <x v="1"/>
    <s v="75-84"/>
    <x v="1"/>
    <s v="M"/>
    <s v="V01-Y98"/>
    <n v="7"/>
    <x v="6"/>
  </r>
  <r>
    <x v="1"/>
    <s v="85+"/>
    <x v="1"/>
    <s v="F"/>
    <s v="A00-B99"/>
    <n v="7"/>
    <x v="0"/>
  </r>
  <r>
    <x v="1"/>
    <s v="85+"/>
    <x v="1"/>
    <s v="F"/>
    <s v="C00-D48"/>
    <n v="29"/>
    <x v="1"/>
  </r>
  <r>
    <x v="1"/>
    <s v="85+"/>
    <x v="1"/>
    <s v="F"/>
    <s v="E00-E90"/>
    <n v="4"/>
    <x v="2"/>
  </r>
  <r>
    <x v="1"/>
    <s v="85+"/>
    <x v="1"/>
    <s v="F"/>
    <s v="F00-F99"/>
    <n v="7"/>
    <x v="10"/>
  </r>
  <r>
    <x v="1"/>
    <s v="85+"/>
    <x v="1"/>
    <s v="F"/>
    <s v="G00-G99"/>
    <n v="12"/>
    <x v="3"/>
  </r>
  <r>
    <x v="1"/>
    <s v="85+"/>
    <x v="1"/>
    <s v="F"/>
    <s v="I00-I99"/>
    <n v="78"/>
    <x v="8"/>
  </r>
  <r>
    <x v="1"/>
    <s v="85+"/>
    <x v="1"/>
    <s v="F"/>
    <s v="J00-J99"/>
    <n v="20"/>
    <x v="4"/>
  </r>
  <r>
    <x v="1"/>
    <s v="85+"/>
    <x v="1"/>
    <s v="F"/>
    <s v="K00-K93"/>
    <n v="7"/>
    <x v="9"/>
  </r>
  <r>
    <x v="1"/>
    <s v="85+"/>
    <x v="1"/>
    <s v="F"/>
    <s v="M00-M99"/>
    <n v="2"/>
    <x v="5"/>
  </r>
  <r>
    <x v="1"/>
    <s v="85+"/>
    <x v="1"/>
    <s v="F"/>
    <s v="N00-N99"/>
    <n v="4"/>
    <x v="11"/>
  </r>
  <r>
    <x v="1"/>
    <s v="85+"/>
    <x v="1"/>
    <s v="F"/>
    <s v="R00-R99"/>
    <n v="16"/>
    <x v="5"/>
  </r>
  <r>
    <x v="1"/>
    <s v="85+"/>
    <x v="1"/>
    <s v="F"/>
    <s v="V01-Y98"/>
    <n v="10"/>
    <x v="6"/>
  </r>
  <r>
    <x v="1"/>
    <s v="85+"/>
    <x v="1"/>
    <s v="M"/>
    <s v="A00-B99"/>
    <n v="3"/>
    <x v="0"/>
  </r>
  <r>
    <x v="1"/>
    <s v="85+"/>
    <x v="1"/>
    <s v="M"/>
    <s v="C00-D48"/>
    <n v="18"/>
    <x v="1"/>
  </r>
  <r>
    <x v="1"/>
    <s v="85+"/>
    <x v="1"/>
    <s v="M"/>
    <s v="D50-D89"/>
    <n v="2"/>
    <x v="5"/>
  </r>
  <r>
    <x v="1"/>
    <s v="85+"/>
    <x v="1"/>
    <s v="M"/>
    <s v="E00-E90"/>
    <n v="3"/>
    <x v="2"/>
  </r>
  <r>
    <x v="1"/>
    <s v="85+"/>
    <x v="1"/>
    <s v="M"/>
    <s v="F00-F99"/>
    <n v="2"/>
    <x v="10"/>
  </r>
  <r>
    <x v="1"/>
    <s v="85+"/>
    <x v="1"/>
    <s v="M"/>
    <s v="G00-G99"/>
    <n v="5"/>
    <x v="3"/>
  </r>
  <r>
    <x v="1"/>
    <s v="85+"/>
    <x v="1"/>
    <s v="M"/>
    <s v="I00-I99"/>
    <n v="43"/>
    <x v="8"/>
  </r>
  <r>
    <x v="1"/>
    <s v="85+"/>
    <x v="1"/>
    <s v="M"/>
    <s v="J00-J99"/>
    <n v="11"/>
    <x v="4"/>
  </r>
  <r>
    <x v="1"/>
    <s v="85+"/>
    <x v="1"/>
    <s v="M"/>
    <s v="K00-K93"/>
    <n v="4"/>
    <x v="9"/>
  </r>
  <r>
    <x v="1"/>
    <s v="85+"/>
    <x v="1"/>
    <s v="M"/>
    <s v="N00-N99"/>
    <n v="2"/>
    <x v="11"/>
  </r>
  <r>
    <x v="1"/>
    <s v="85+"/>
    <x v="1"/>
    <s v="M"/>
    <s v="R00-R99"/>
    <n v="6"/>
    <x v="5"/>
  </r>
  <r>
    <x v="1"/>
    <s v="85+"/>
    <x v="1"/>
    <s v="M"/>
    <s v="V01-Y98"/>
    <n v="3"/>
    <x v="6"/>
  </r>
  <r>
    <x v="2"/>
    <s v="0-24"/>
    <x v="0"/>
    <s v="F"/>
    <s v="C00-D48"/>
    <n v="1"/>
    <x v="1"/>
  </r>
  <r>
    <x v="2"/>
    <s v="0-24"/>
    <x v="0"/>
    <s v="F"/>
    <s v="D50-D89"/>
    <n v="1"/>
    <x v="5"/>
  </r>
  <r>
    <x v="2"/>
    <s v="0-24"/>
    <x v="0"/>
    <s v="F"/>
    <s v="Q00-Q99"/>
    <n v="2"/>
    <x v="5"/>
  </r>
  <r>
    <x v="2"/>
    <s v="0-24"/>
    <x v="0"/>
    <s v="F"/>
    <s v="R00-R99"/>
    <n v="1"/>
    <x v="5"/>
  </r>
  <r>
    <x v="2"/>
    <s v="0-24"/>
    <x v="0"/>
    <s v="F"/>
    <s v="V01-Y98"/>
    <n v="1"/>
    <x v="6"/>
  </r>
  <r>
    <x v="2"/>
    <s v="0-24"/>
    <x v="0"/>
    <s v="M"/>
    <s v="Q00-Q99"/>
    <n v="1"/>
    <x v="5"/>
  </r>
  <r>
    <x v="2"/>
    <s v="0-24"/>
    <x v="0"/>
    <s v="M"/>
    <s v="R00-R99"/>
    <n v="1"/>
    <x v="5"/>
  </r>
  <r>
    <x v="2"/>
    <s v="0-24"/>
    <x v="0"/>
    <s v="M"/>
    <s v="V01-Y98"/>
    <n v="2"/>
    <x v="6"/>
  </r>
  <r>
    <x v="2"/>
    <s v="25-44"/>
    <x v="0"/>
    <s v="F"/>
    <s v="C00-D48"/>
    <n v="4"/>
    <x v="1"/>
  </r>
  <r>
    <x v="2"/>
    <s v="25-44"/>
    <x v="0"/>
    <s v="F"/>
    <s v="V01-Y98"/>
    <n v="1"/>
    <x v="6"/>
  </r>
  <r>
    <x v="2"/>
    <s v="25-44"/>
    <x v="0"/>
    <s v="M"/>
    <s v="E00-E90"/>
    <n v="1"/>
    <x v="2"/>
  </r>
  <r>
    <x v="2"/>
    <s v="25-44"/>
    <x v="0"/>
    <s v="M"/>
    <s v="F00-F99"/>
    <n v="1"/>
    <x v="10"/>
  </r>
  <r>
    <x v="2"/>
    <s v="25-44"/>
    <x v="0"/>
    <s v="M"/>
    <s v="G00-G99"/>
    <n v="2"/>
    <x v="3"/>
  </r>
  <r>
    <x v="2"/>
    <s v="25-44"/>
    <x v="0"/>
    <s v="M"/>
    <s v="I00-I99"/>
    <n v="2"/>
    <x v="8"/>
  </r>
  <r>
    <x v="2"/>
    <s v="25-44"/>
    <x v="0"/>
    <s v="M"/>
    <s v="V01-Y98"/>
    <n v="5"/>
    <x v="6"/>
  </r>
  <r>
    <x v="2"/>
    <s v="45-64"/>
    <x v="0"/>
    <s v="F"/>
    <s v="A00-B99"/>
    <n v="3"/>
    <x v="0"/>
  </r>
  <r>
    <x v="2"/>
    <s v="45-64"/>
    <x v="0"/>
    <s v="F"/>
    <s v="C00-D48"/>
    <n v="25"/>
    <x v="1"/>
  </r>
  <r>
    <x v="2"/>
    <s v="45-64"/>
    <x v="0"/>
    <s v="F"/>
    <s v="D50-D89"/>
    <n v="2"/>
    <x v="5"/>
  </r>
  <r>
    <x v="2"/>
    <s v="45-64"/>
    <x v="0"/>
    <s v="F"/>
    <s v="E00-E90"/>
    <n v="1"/>
    <x v="2"/>
  </r>
  <r>
    <x v="2"/>
    <s v="45-64"/>
    <x v="0"/>
    <s v="F"/>
    <s v="F00-F99"/>
    <n v="1"/>
    <x v="10"/>
  </r>
  <r>
    <x v="2"/>
    <s v="45-64"/>
    <x v="0"/>
    <s v="F"/>
    <s v="G00-G99"/>
    <n v="1"/>
    <x v="3"/>
  </r>
  <r>
    <x v="2"/>
    <s v="45-64"/>
    <x v="0"/>
    <s v="F"/>
    <s v="I00-I99"/>
    <n v="6"/>
    <x v="8"/>
  </r>
  <r>
    <x v="2"/>
    <s v="45-64"/>
    <x v="0"/>
    <s v="F"/>
    <s v="J00-J99"/>
    <n v="4"/>
    <x v="4"/>
  </r>
  <r>
    <x v="2"/>
    <s v="45-64"/>
    <x v="0"/>
    <s v="F"/>
    <s v="K00-K93"/>
    <n v="6"/>
    <x v="9"/>
  </r>
  <r>
    <x v="2"/>
    <s v="45-64"/>
    <x v="0"/>
    <s v="F"/>
    <s v="N00-N99"/>
    <n v="3"/>
    <x v="11"/>
  </r>
  <r>
    <x v="2"/>
    <s v="45-64"/>
    <x v="0"/>
    <s v="F"/>
    <s v="R00-R99"/>
    <n v="5"/>
    <x v="5"/>
  </r>
  <r>
    <x v="2"/>
    <s v="45-64"/>
    <x v="0"/>
    <s v="F"/>
    <s v="V01-Y98"/>
    <n v="2"/>
    <x v="6"/>
  </r>
  <r>
    <x v="2"/>
    <s v="45-64"/>
    <x v="0"/>
    <s v="M"/>
    <s v="A00-B99"/>
    <n v="1"/>
    <x v="0"/>
  </r>
  <r>
    <x v="2"/>
    <s v="45-64"/>
    <x v="0"/>
    <s v="M"/>
    <s v="C00-D48"/>
    <n v="30"/>
    <x v="1"/>
  </r>
  <r>
    <x v="2"/>
    <s v="45-64"/>
    <x v="0"/>
    <s v="M"/>
    <s v="E00-E90"/>
    <n v="1"/>
    <x v="2"/>
  </r>
  <r>
    <x v="2"/>
    <s v="45-64"/>
    <x v="0"/>
    <s v="M"/>
    <s v="G00-G99"/>
    <n v="2"/>
    <x v="3"/>
  </r>
  <r>
    <x v="2"/>
    <s v="45-64"/>
    <x v="0"/>
    <s v="M"/>
    <s v="I00-I99"/>
    <n v="10"/>
    <x v="8"/>
  </r>
  <r>
    <x v="2"/>
    <s v="45-64"/>
    <x v="0"/>
    <s v="M"/>
    <s v="J00-J99"/>
    <n v="2"/>
    <x v="4"/>
  </r>
  <r>
    <x v="2"/>
    <s v="45-64"/>
    <x v="0"/>
    <s v="M"/>
    <s v="K00-K93"/>
    <n v="5"/>
    <x v="9"/>
  </r>
  <r>
    <x v="2"/>
    <s v="45-64"/>
    <x v="0"/>
    <s v="M"/>
    <s v="R00-R99"/>
    <n v="6"/>
    <x v="5"/>
  </r>
  <r>
    <x v="2"/>
    <s v="45-64"/>
    <x v="0"/>
    <s v="M"/>
    <s v="V01-Y98"/>
    <n v="8"/>
    <x v="6"/>
  </r>
  <r>
    <x v="2"/>
    <s v="65-74"/>
    <x v="1"/>
    <s v="F"/>
    <s v="A00-B99"/>
    <n v="1"/>
    <x v="0"/>
  </r>
  <r>
    <x v="2"/>
    <s v="65-74"/>
    <x v="1"/>
    <s v="F"/>
    <s v="C00-D48"/>
    <n v="20"/>
    <x v="1"/>
  </r>
  <r>
    <x v="2"/>
    <s v="65-74"/>
    <x v="1"/>
    <s v="F"/>
    <s v="G00-G99"/>
    <n v="1"/>
    <x v="3"/>
  </r>
  <r>
    <x v="2"/>
    <s v="65-74"/>
    <x v="1"/>
    <s v="F"/>
    <s v="I00-I99"/>
    <n v="13"/>
    <x v="8"/>
  </r>
  <r>
    <x v="2"/>
    <s v="65-74"/>
    <x v="1"/>
    <s v="F"/>
    <s v="J00-J99"/>
    <n v="4"/>
    <x v="4"/>
  </r>
  <r>
    <x v="2"/>
    <s v="65-74"/>
    <x v="1"/>
    <s v="F"/>
    <s v="K00-K93"/>
    <n v="1"/>
    <x v="9"/>
  </r>
  <r>
    <x v="2"/>
    <s v="65-74"/>
    <x v="1"/>
    <s v="F"/>
    <s v="R00-R99"/>
    <n v="1"/>
    <x v="5"/>
  </r>
  <r>
    <x v="2"/>
    <s v="65-74"/>
    <x v="1"/>
    <s v="F"/>
    <s v="V01-Y98"/>
    <n v="2"/>
    <x v="6"/>
  </r>
  <r>
    <x v="2"/>
    <s v="65-74"/>
    <x v="1"/>
    <s v="M"/>
    <s v="A00-B99"/>
    <n v="3"/>
    <x v="0"/>
  </r>
  <r>
    <x v="2"/>
    <s v="65-74"/>
    <x v="1"/>
    <s v="M"/>
    <s v="C00-D48"/>
    <n v="28"/>
    <x v="1"/>
  </r>
  <r>
    <x v="2"/>
    <s v="65-74"/>
    <x v="1"/>
    <s v="M"/>
    <s v="E00-E90"/>
    <n v="5"/>
    <x v="2"/>
  </r>
  <r>
    <x v="2"/>
    <s v="65-74"/>
    <x v="1"/>
    <s v="M"/>
    <s v="G00-G99"/>
    <n v="1"/>
    <x v="3"/>
  </r>
  <r>
    <x v="2"/>
    <s v="65-74"/>
    <x v="1"/>
    <s v="M"/>
    <s v="I00-I99"/>
    <n v="9"/>
    <x v="8"/>
  </r>
  <r>
    <x v="2"/>
    <s v="65-74"/>
    <x v="1"/>
    <s v="M"/>
    <s v="J00-J99"/>
    <n v="6"/>
    <x v="4"/>
  </r>
  <r>
    <x v="2"/>
    <s v="65-74"/>
    <x v="1"/>
    <s v="M"/>
    <s v="K00-K93"/>
    <n v="4"/>
    <x v="9"/>
  </r>
  <r>
    <x v="2"/>
    <s v="65-74"/>
    <x v="1"/>
    <s v="M"/>
    <s v="N00-N99"/>
    <n v="1"/>
    <x v="11"/>
  </r>
  <r>
    <x v="2"/>
    <s v="65-74"/>
    <x v="1"/>
    <s v="M"/>
    <s v="R00-R99"/>
    <n v="6"/>
    <x v="5"/>
  </r>
  <r>
    <x v="2"/>
    <s v="65-74"/>
    <x v="1"/>
    <s v="M"/>
    <s v="V01-Y98"/>
    <n v="5"/>
    <x v="6"/>
  </r>
  <r>
    <x v="2"/>
    <s v="75-84"/>
    <x v="1"/>
    <s v="F"/>
    <s v="A00-B99"/>
    <n v="6"/>
    <x v="0"/>
  </r>
  <r>
    <x v="2"/>
    <s v="75-84"/>
    <x v="1"/>
    <s v="F"/>
    <s v="C00-D48"/>
    <n v="37"/>
    <x v="1"/>
  </r>
  <r>
    <x v="2"/>
    <s v="75-84"/>
    <x v="1"/>
    <s v="F"/>
    <s v="E00-E90"/>
    <n v="3"/>
    <x v="2"/>
  </r>
  <r>
    <x v="2"/>
    <s v="75-84"/>
    <x v="1"/>
    <s v="F"/>
    <s v="F00-F99"/>
    <n v="4"/>
    <x v="10"/>
  </r>
  <r>
    <x v="2"/>
    <s v="75-84"/>
    <x v="1"/>
    <s v="F"/>
    <s v="G00-G99"/>
    <n v="11"/>
    <x v="3"/>
  </r>
  <r>
    <x v="2"/>
    <s v="75-84"/>
    <x v="1"/>
    <s v="F"/>
    <s v="I00-I99"/>
    <n v="30"/>
    <x v="8"/>
  </r>
  <r>
    <x v="2"/>
    <s v="75-84"/>
    <x v="1"/>
    <s v="F"/>
    <s v="J00-J99"/>
    <n v="11"/>
    <x v="4"/>
  </r>
  <r>
    <x v="2"/>
    <s v="75-84"/>
    <x v="1"/>
    <s v="F"/>
    <s v="K00-K93"/>
    <n v="4"/>
    <x v="9"/>
  </r>
  <r>
    <x v="2"/>
    <s v="75-84"/>
    <x v="1"/>
    <s v="F"/>
    <s v="M00-M99"/>
    <n v="1"/>
    <x v="5"/>
  </r>
  <r>
    <x v="2"/>
    <s v="75-84"/>
    <x v="1"/>
    <s v="F"/>
    <s v="N00-N99"/>
    <n v="5"/>
    <x v="11"/>
  </r>
  <r>
    <x v="2"/>
    <s v="75-84"/>
    <x v="1"/>
    <s v="F"/>
    <s v="R00-R99"/>
    <n v="12"/>
    <x v="5"/>
  </r>
  <r>
    <x v="2"/>
    <s v="75-84"/>
    <x v="1"/>
    <s v="F"/>
    <s v="V01-Y98"/>
    <n v="7"/>
    <x v="6"/>
  </r>
  <r>
    <x v="2"/>
    <s v="75-84"/>
    <x v="1"/>
    <s v="M"/>
    <s v="A00-B99"/>
    <n v="2"/>
    <x v="0"/>
  </r>
  <r>
    <x v="2"/>
    <s v="75-84"/>
    <x v="1"/>
    <s v="M"/>
    <s v="C00-D48"/>
    <n v="40"/>
    <x v="1"/>
  </r>
  <r>
    <x v="2"/>
    <s v="75-84"/>
    <x v="1"/>
    <s v="M"/>
    <s v="E00-E90"/>
    <n v="4"/>
    <x v="2"/>
  </r>
  <r>
    <x v="2"/>
    <s v="75-84"/>
    <x v="1"/>
    <s v="M"/>
    <s v="F00-F99"/>
    <n v="2"/>
    <x v="10"/>
  </r>
  <r>
    <x v="2"/>
    <s v="75-84"/>
    <x v="1"/>
    <s v="M"/>
    <s v="G00-G99"/>
    <n v="4"/>
    <x v="3"/>
  </r>
  <r>
    <x v="2"/>
    <s v="75-84"/>
    <x v="1"/>
    <s v="M"/>
    <s v="I00-I99"/>
    <n v="37"/>
    <x v="8"/>
  </r>
  <r>
    <x v="2"/>
    <s v="75-84"/>
    <x v="1"/>
    <s v="M"/>
    <s v="J00-J99"/>
    <n v="18"/>
    <x v="4"/>
  </r>
  <r>
    <x v="2"/>
    <s v="75-84"/>
    <x v="1"/>
    <s v="M"/>
    <s v="K00-K93"/>
    <n v="8"/>
    <x v="9"/>
  </r>
  <r>
    <x v="2"/>
    <s v="75-84"/>
    <x v="1"/>
    <s v="M"/>
    <s v="L00-L99"/>
    <n v="1"/>
    <x v="5"/>
  </r>
  <r>
    <x v="2"/>
    <s v="75-84"/>
    <x v="1"/>
    <s v="M"/>
    <s v="M00-M99"/>
    <n v="1"/>
    <x v="5"/>
  </r>
  <r>
    <x v="2"/>
    <s v="75-84"/>
    <x v="1"/>
    <s v="M"/>
    <s v="N00-N99"/>
    <n v="5"/>
    <x v="11"/>
  </r>
  <r>
    <x v="2"/>
    <s v="75-84"/>
    <x v="1"/>
    <s v="M"/>
    <s v="R00-R99"/>
    <n v="16"/>
    <x v="5"/>
  </r>
  <r>
    <x v="2"/>
    <s v="75-84"/>
    <x v="1"/>
    <s v="M"/>
    <s v="V01-Y98"/>
    <n v="6"/>
    <x v="6"/>
  </r>
  <r>
    <x v="2"/>
    <s v="85+"/>
    <x v="1"/>
    <s v="F"/>
    <s v="A00-B99"/>
    <n v="5"/>
    <x v="0"/>
  </r>
  <r>
    <x v="2"/>
    <s v="85+"/>
    <x v="1"/>
    <s v="F"/>
    <s v="C00-D48"/>
    <n v="27"/>
    <x v="1"/>
  </r>
  <r>
    <x v="2"/>
    <s v="85+"/>
    <x v="1"/>
    <s v="F"/>
    <s v="D50-D89"/>
    <n v="2"/>
    <x v="5"/>
  </r>
  <r>
    <x v="2"/>
    <s v="85+"/>
    <x v="1"/>
    <s v="F"/>
    <s v="E00-E90"/>
    <n v="1"/>
    <x v="2"/>
  </r>
  <r>
    <x v="2"/>
    <s v="85+"/>
    <x v="1"/>
    <s v="F"/>
    <s v="F00-F99"/>
    <n v="12"/>
    <x v="10"/>
  </r>
  <r>
    <x v="2"/>
    <s v="85+"/>
    <x v="1"/>
    <s v="F"/>
    <s v="G00-G99"/>
    <n v="7"/>
    <x v="3"/>
  </r>
  <r>
    <x v="2"/>
    <s v="85+"/>
    <x v="1"/>
    <s v="F"/>
    <s v="I00-I99"/>
    <n v="83"/>
    <x v="8"/>
  </r>
  <r>
    <x v="2"/>
    <s v="85+"/>
    <x v="1"/>
    <s v="F"/>
    <s v="J00-J99"/>
    <n v="31"/>
    <x v="4"/>
  </r>
  <r>
    <x v="2"/>
    <s v="85+"/>
    <x v="1"/>
    <s v="F"/>
    <s v="K00-K93"/>
    <n v="7"/>
    <x v="9"/>
  </r>
  <r>
    <x v="2"/>
    <s v="85+"/>
    <x v="1"/>
    <s v="F"/>
    <s v="L00-L99"/>
    <n v="2"/>
    <x v="5"/>
  </r>
  <r>
    <x v="2"/>
    <s v="85+"/>
    <x v="1"/>
    <s v="F"/>
    <s v="M00-M99"/>
    <n v="1"/>
    <x v="5"/>
  </r>
  <r>
    <x v="2"/>
    <s v="85+"/>
    <x v="1"/>
    <s v="F"/>
    <s v="N00-N99"/>
    <n v="6"/>
    <x v="11"/>
  </r>
  <r>
    <x v="2"/>
    <s v="85+"/>
    <x v="1"/>
    <s v="F"/>
    <s v="R00-R99"/>
    <n v="19"/>
    <x v="5"/>
  </r>
  <r>
    <x v="2"/>
    <s v="85+"/>
    <x v="1"/>
    <s v="F"/>
    <s v="V01-Y98"/>
    <n v="12"/>
    <x v="6"/>
  </r>
  <r>
    <x v="2"/>
    <s v="85+"/>
    <x v="1"/>
    <s v="M"/>
    <s v="A00-B99"/>
    <n v="2"/>
    <x v="0"/>
  </r>
  <r>
    <x v="2"/>
    <s v="85+"/>
    <x v="1"/>
    <s v="M"/>
    <s v="C00-D48"/>
    <n v="15"/>
    <x v="1"/>
  </r>
  <r>
    <x v="2"/>
    <s v="85+"/>
    <x v="1"/>
    <s v="M"/>
    <s v="D50-D89"/>
    <n v="1"/>
    <x v="5"/>
  </r>
  <r>
    <x v="2"/>
    <s v="85+"/>
    <x v="1"/>
    <s v="M"/>
    <s v="E00-E90"/>
    <n v="1"/>
    <x v="2"/>
  </r>
  <r>
    <x v="2"/>
    <s v="85+"/>
    <x v="1"/>
    <s v="M"/>
    <s v="F00-F99"/>
    <n v="3"/>
    <x v="10"/>
  </r>
  <r>
    <x v="2"/>
    <s v="85+"/>
    <x v="1"/>
    <s v="M"/>
    <s v="G00-G99"/>
    <n v="6"/>
    <x v="3"/>
  </r>
  <r>
    <x v="2"/>
    <s v="85+"/>
    <x v="1"/>
    <s v="M"/>
    <s v="I00-I99"/>
    <n v="23"/>
    <x v="8"/>
  </r>
  <r>
    <x v="2"/>
    <s v="85+"/>
    <x v="1"/>
    <s v="M"/>
    <s v="J00-J99"/>
    <n v="13"/>
    <x v="4"/>
  </r>
  <r>
    <x v="2"/>
    <s v="85+"/>
    <x v="1"/>
    <s v="M"/>
    <s v="K00-K93"/>
    <n v="5"/>
    <x v="9"/>
  </r>
  <r>
    <x v="2"/>
    <s v="85+"/>
    <x v="1"/>
    <s v="M"/>
    <s v="N00-N99"/>
    <n v="3"/>
    <x v="11"/>
  </r>
  <r>
    <x v="2"/>
    <s v="85+"/>
    <x v="1"/>
    <s v="M"/>
    <s v="R00-R99"/>
    <n v="12"/>
    <x v="5"/>
  </r>
  <r>
    <x v="2"/>
    <s v="85+"/>
    <x v="1"/>
    <s v="M"/>
    <s v="V01-Y98"/>
    <n v="5"/>
    <x v="6"/>
  </r>
  <r>
    <x v="3"/>
    <s v="0-24"/>
    <x v="0"/>
    <s v="F"/>
    <s v="D50-D89"/>
    <n v="1"/>
    <x v="5"/>
  </r>
  <r>
    <x v="3"/>
    <s v="0-24"/>
    <x v="0"/>
    <s v="F"/>
    <s v="E00-E90"/>
    <n v="1"/>
    <x v="2"/>
  </r>
  <r>
    <x v="3"/>
    <s v="0-24"/>
    <x v="0"/>
    <s v="F"/>
    <s v="Q00-Q99"/>
    <n v="3"/>
    <x v="5"/>
  </r>
  <r>
    <x v="3"/>
    <s v="0-24"/>
    <x v="0"/>
    <s v="M"/>
    <s v="A00-B99"/>
    <n v="3"/>
    <x v="0"/>
  </r>
  <r>
    <x v="3"/>
    <s v="0-24"/>
    <x v="0"/>
    <s v="M"/>
    <s v="R00-R99"/>
    <n v="1"/>
    <x v="5"/>
  </r>
  <r>
    <x v="3"/>
    <s v="25-44"/>
    <x v="0"/>
    <s v="F"/>
    <s v="C00-D48"/>
    <n v="1"/>
    <x v="1"/>
  </r>
  <r>
    <x v="3"/>
    <s v="25-44"/>
    <x v="0"/>
    <s v="F"/>
    <s v="V01-Y98"/>
    <n v="2"/>
    <x v="6"/>
  </r>
  <r>
    <x v="3"/>
    <s v="25-44"/>
    <x v="0"/>
    <s v="M"/>
    <s v="C00-D48"/>
    <n v="4"/>
    <x v="1"/>
  </r>
  <r>
    <x v="3"/>
    <s v="25-44"/>
    <x v="0"/>
    <s v="M"/>
    <s v="K00-K93"/>
    <n v="1"/>
    <x v="9"/>
  </r>
  <r>
    <x v="3"/>
    <s v="25-44"/>
    <x v="0"/>
    <s v="M"/>
    <s v="V01-Y98"/>
    <n v="6"/>
    <x v="6"/>
  </r>
  <r>
    <x v="3"/>
    <s v="45-64"/>
    <x v="0"/>
    <s v="F"/>
    <s v="A00-B99"/>
    <n v="3"/>
    <x v="0"/>
  </r>
  <r>
    <x v="3"/>
    <s v="45-64"/>
    <x v="0"/>
    <s v="F"/>
    <s v="C00-D48"/>
    <n v="22"/>
    <x v="1"/>
  </r>
  <r>
    <x v="3"/>
    <s v="45-64"/>
    <x v="0"/>
    <s v="F"/>
    <s v="E00-E90"/>
    <n v="1"/>
    <x v="2"/>
  </r>
  <r>
    <x v="3"/>
    <s v="45-64"/>
    <x v="0"/>
    <s v="F"/>
    <s v="I00-I99"/>
    <n v="7"/>
    <x v="8"/>
  </r>
  <r>
    <x v="3"/>
    <s v="45-64"/>
    <x v="0"/>
    <s v="F"/>
    <s v="J00-J99"/>
    <n v="6"/>
    <x v="4"/>
  </r>
  <r>
    <x v="3"/>
    <s v="45-64"/>
    <x v="0"/>
    <s v="F"/>
    <s v="K00-K93"/>
    <n v="3"/>
    <x v="9"/>
  </r>
  <r>
    <x v="3"/>
    <s v="45-64"/>
    <x v="0"/>
    <s v="F"/>
    <s v="N00-N99"/>
    <n v="2"/>
    <x v="11"/>
  </r>
  <r>
    <x v="3"/>
    <s v="45-64"/>
    <x v="0"/>
    <s v="F"/>
    <s v="R00-R99"/>
    <n v="5"/>
    <x v="5"/>
  </r>
  <r>
    <x v="3"/>
    <s v="45-64"/>
    <x v="0"/>
    <s v="F"/>
    <s v="V01-Y98"/>
    <n v="4"/>
    <x v="6"/>
  </r>
  <r>
    <x v="3"/>
    <s v="45-64"/>
    <x v="0"/>
    <s v="M"/>
    <s v="A00-B99"/>
    <n v="3"/>
    <x v="0"/>
  </r>
  <r>
    <x v="3"/>
    <s v="45-64"/>
    <x v="0"/>
    <s v="M"/>
    <s v="C00-D48"/>
    <n v="24"/>
    <x v="1"/>
  </r>
  <r>
    <x v="3"/>
    <s v="45-64"/>
    <x v="0"/>
    <s v="M"/>
    <s v="E00-E90"/>
    <n v="3"/>
    <x v="2"/>
  </r>
  <r>
    <x v="3"/>
    <s v="45-64"/>
    <x v="0"/>
    <s v="M"/>
    <s v="G00-G99"/>
    <n v="4"/>
    <x v="3"/>
  </r>
  <r>
    <x v="3"/>
    <s v="45-64"/>
    <x v="0"/>
    <s v="M"/>
    <s v="I00-I99"/>
    <n v="13"/>
    <x v="8"/>
  </r>
  <r>
    <x v="3"/>
    <s v="45-64"/>
    <x v="0"/>
    <s v="M"/>
    <s v="J00-J99"/>
    <n v="4"/>
    <x v="4"/>
  </r>
  <r>
    <x v="3"/>
    <s v="45-64"/>
    <x v="0"/>
    <s v="M"/>
    <s v="K00-K93"/>
    <n v="7"/>
    <x v="9"/>
  </r>
  <r>
    <x v="3"/>
    <s v="45-64"/>
    <x v="0"/>
    <s v="M"/>
    <s v="M00-M99"/>
    <n v="1"/>
    <x v="5"/>
  </r>
  <r>
    <x v="3"/>
    <s v="45-64"/>
    <x v="0"/>
    <s v="M"/>
    <s v="N00-N99"/>
    <n v="1"/>
    <x v="11"/>
  </r>
  <r>
    <x v="3"/>
    <s v="45-64"/>
    <x v="0"/>
    <s v="M"/>
    <s v="R00-R99"/>
    <n v="3"/>
    <x v="5"/>
  </r>
  <r>
    <x v="3"/>
    <s v="45-64"/>
    <x v="0"/>
    <s v="M"/>
    <s v="V01-Y98"/>
    <n v="10"/>
    <x v="6"/>
  </r>
  <r>
    <x v="3"/>
    <s v="65-74"/>
    <x v="1"/>
    <s v="F"/>
    <s v="A00-B99"/>
    <n v="3"/>
    <x v="0"/>
  </r>
  <r>
    <x v="3"/>
    <s v="65-74"/>
    <x v="1"/>
    <s v="F"/>
    <s v="C00-D48"/>
    <n v="21"/>
    <x v="1"/>
  </r>
  <r>
    <x v="3"/>
    <s v="65-74"/>
    <x v="1"/>
    <s v="F"/>
    <s v="F00-F99"/>
    <n v="2"/>
    <x v="10"/>
  </r>
  <r>
    <x v="3"/>
    <s v="65-74"/>
    <x v="1"/>
    <s v="F"/>
    <s v="G00-G99"/>
    <n v="2"/>
    <x v="3"/>
  </r>
  <r>
    <x v="3"/>
    <s v="65-74"/>
    <x v="1"/>
    <s v="F"/>
    <s v="I00-I99"/>
    <n v="10"/>
    <x v="8"/>
  </r>
  <r>
    <x v="3"/>
    <s v="65-74"/>
    <x v="1"/>
    <s v="F"/>
    <s v="J00-J99"/>
    <n v="1"/>
    <x v="4"/>
  </r>
  <r>
    <x v="3"/>
    <s v="65-74"/>
    <x v="1"/>
    <s v="F"/>
    <s v="K00-K93"/>
    <n v="5"/>
    <x v="9"/>
  </r>
  <r>
    <x v="3"/>
    <s v="65-74"/>
    <x v="1"/>
    <s v="F"/>
    <s v="M00-M99"/>
    <n v="1"/>
    <x v="5"/>
  </r>
  <r>
    <x v="3"/>
    <s v="65-74"/>
    <x v="1"/>
    <s v="F"/>
    <s v="N00-N99"/>
    <n v="2"/>
    <x v="11"/>
  </r>
  <r>
    <x v="3"/>
    <s v="65-74"/>
    <x v="1"/>
    <s v="F"/>
    <s v="R00-R99"/>
    <n v="4"/>
    <x v="5"/>
  </r>
  <r>
    <x v="3"/>
    <s v="65-74"/>
    <x v="1"/>
    <s v="F"/>
    <s v="V01-Y98"/>
    <n v="4"/>
    <x v="6"/>
  </r>
  <r>
    <x v="3"/>
    <s v="65-74"/>
    <x v="1"/>
    <s v="M"/>
    <s v="A00-B99"/>
    <n v="3"/>
    <x v="0"/>
  </r>
  <r>
    <x v="3"/>
    <s v="65-74"/>
    <x v="1"/>
    <s v="M"/>
    <s v="C00-D48"/>
    <n v="25"/>
    <x v="1"/>
  </r>
  <r>
    <x v="3"/>
    <s v="65-74"/>
    <x v="1"/>
    <s v="M"/>
    <s v="E00-E90"/>
    <n v="4"/>
    <x v="2"/>
  </r>
  <r>
    <x v="3"/>
    <s v="65-74"/>
    <x v="1"/>
    <s v="M"/>
    <s v="F00-F99"/>
    <n v="3"/>
    <x v="10"/>
  </r>
  <r>
    <x v="3"/>
    <s v="65-74"/>
    <x v="1"/>
    <s v="M"/>
    <s v="G00-G99"/>
    <n v="4"/>
    <x v="3"/>
  </r>
  <r>
    <x v="3"/>
    <s v="65-74"/>
    <x v="1"/>
    <s v="M"/>
    <s v="I00-I99"/>
    <n v="22"/>
    <x v="8"/>
  </r>
  <r>
    <x v="3"/>
    <s v="65-74"/>
    <x v="1"/>
    <s v="M"/>
    <s v="J00-J99"/>
    <n v="9"/>
    <x v="4"/>
  </r>
  <r>
    <x v="3"/>
    <s v="65-74"/>
    <x v="1"/>
    <s v="M"/>
    <s v="K00-K93"/>
    <n v="5"/>
    <x v="9"/>
  </r>
  <r>
    <x v="3"/>
    <s v="65-74"/>
    <x v="1"/>
    <s v="M"/>
    <s v="M00-M99"/>
    <n v="1"/>
    <x v="5"/>
  </r>
  <r>
    <x v="3"/>
    <s v="65-74"/>
    <x v="1"/>
    <s v="M"/>
    <s v="R00-R99"/>
    <n v="9"/>
    <x v="5"/>
  </r>
  <r>
    <x v="3"/>
    <s v="65-74"/>
    <x v="1"/>
    <s v="M"/>
    <s v="V01-Y98"/>
    <n v="3"/>
    <x v="6"/>
  </r>
  <r>
    <x v="3"/>
    <s v="75-84"/>
    <x v="1"/>
    <s v="F"/>
    <s v="A00-B99"/>
    <n v="3"/>
    <x v="0"/>
  </r>
  <r>
    <x v="3"/>
    <s v="75-84"/>
    <x v="1"/>
    <s v="F"/>
    <s v="C00-D48"/>
    <n v="28"/>
    <x v="1"/>
  </r>
  <r>
    <x v="3"/>
    <s v="75-84"/>
    <x v="1"/>
    <s v="F"/>
    <s v="E00-E90"/>
    <n v="3"/>
    <x v="2"/>
  </r>
  <r>
    <x v="3"/>
    <s v="75-84"/>
    <x v="1"/>
    <s v="F"/>
    <s v="F00-F99"/>
    <n v="7"/>
    <x v="10"/>
  </r>
  <r>
    <x v="3"/>
    <s v="75-84"/>
    <x v="1"/>
    <s v="F"/>
    <s v="G00-G99"/>
    <n v="10"/>
    <x v="3"/>
  </r>
  <r>
    <x v="3"/>
    <s v="75-84"/>
    <x v="1"/>
    <s v="F"/>
    <s v="I00-I99"/>
    <n v="33"/>
    <x v="8"/>
  </r>
  <r>
    <x v="3"/>
    <s v="75-84"/>
    <x v="1"/>
    <s v="F"/>
    <s v="J00-J99"/>
    <n v="17"/>
    <x v="4"/>
  </r>
  <r>
    <x v="3"/>
    <s v="75-84"/>
    <x v="1"/>
    <s v="F"/>
    <s v="K00-K93"/>
    <n v="2"/>
    <x v="9"/>
  </r>
  <r>
    <x v="3"/>
    <s v="75-84"/>
    <x v="1"/>
    <s v="F"/>
    <s v="M00-M99"/>
    <n v="2"/>
    <x v="5"/>
  </r>
  <r>
    <x v="3"/>
    <s v="75-84"/>
    <x v="1"/>
    <s v="F"/>
    <s v="N00-N99"/>
    <n v="3"/>
    <x v="11"/>
  </r>
  <r>
    <x v="3"/>
    <s v="75-84"/>
    <x v="1"/>
    <s v="F"/>
    <s v="R00-R99"/>
    <n v="14"/>
    <x v="5"/>
  </r>
  <r>
    <x v="3"/>
    <s v="75-84"/>
    <x v="1"/>
    <s v="F"/>
    <s v="V01-Y98"/>
    <n v="7"/>
    <x v="6"/>
  </r>
  <r>
    <x v="3"/>
    <s v="75-84"/>
    <x v="1"/>
    <s v="M"/>
    <s v="A00-B99"/>
    <n v="2"/>
    <x v="0"/>
  </r>
  <r>
    <x v="3"/>
    <s v="75-84"/>
    <x v="1"/>
    <s v="M"/>
    <s v="C00-D48"/>
    <n v="36"/>
    <x v="1"/>
  </r>
  <r>
    <x v="3"/>
    <s v="75-84"/>
    <x v="1"/>
    <s v="M"/>
    <s v="E00-E90"/>
    <n v="4"/>
    <x v="2"/>
  </r>
  <r>
    <x v="3"/>
    <s v="75-84"/>
    <x v="1"/>
    <s v="M"/>
    <s v="F00-F99"/>
    <n v="5"/>
    <x v="10"/>
  </r>
  <r>
    <x v="3"/>
    <s v="75-84"/>
    <x v="1"/>
    <s v="M"/>
    <s v="G00-G99"/>
    <n v="7"/>
    <x v="3"/>
  </r>
  <r>
    <x v="3"/>
    <s v="75-84"/>
    <x v="1"/>
    <s v="M"/>
    <s v="I00-I99"/>
    <n v="25"/>
    <x v="8"/>
  </r>
  <r>
    <x v="3"/>
    <s v="75-84"/>
    <x v="1"/>
    <s v="M"/>
    <s v="J00-J99"/>
    <n v="16"/>
    <x v="4"/>
  </r>
  <r>
    <x v="3"/>
    <s v="75-84"/>
    <x v="1"/>
    <s v="M"/>
    <s v="K00-K93"/>
    <n v="1"/>
    <x v="9"/>
  </r>
  <r>
    <x v="3"/>
    <s v="75-84"/>
    <x v="1"/>
    <s v="M"/>
    <s v="L00-L99"/>
    <n v="1"/>
    <x v="5"/>
  </r>
  <r>
    <x v="3"/>
    <s v="75-84"/>
    <x v="1"/>
    <s v="M"/>
    <s v="N00-N99"/>
    <n v="2"/>
    <x v="11"/>
  </r>
  <r>
    <x v="3"/>
    <s v="75-84"/>
    <x v="1"/>
    <s v="M"/>
    <s v="R00-R99"/>
    <n v="3"/>
    <x v="5"/>
  </r>
  <r>
    <x v="3"/>
    <s v="75-84"/>
    <x v="1"/>
    <s v="M"/>
    <s v="V01-Y98"/>
    <n v="6"/>
    <x v="6"/>
  </r>
  <r>
    <x v="3"/>
    <s v="85+"/>
    <x v="1"/>
    <s v="F"/>
    <s v="A00-B99"/>
    <n v="5"/>
    <x v="0"/>
  </r>
  <r>
    <x v="3"/>
    <s v="85+"/>
    <x v="1"/>
    <s v="F"/>
    <s v="C00-D48"/>
    <n v="26"/>
    <x v="1"/>
  </r>
  <r>
    <x v="3"/>
    <s v="85+"/>
    <x v="1"/>
    <s v="F"/>
    <s v="E00-E90"/>
    <n v="6"/>
    <x v="2"/>
  </r>
  <r>
    <x v="3"/>
    <s v="85+"/>
    <x v="1"/>
    <s v="F"/>
    <s v="F00-F99"/>
    <n v="18"/>
    <x v="10"/>
  </r>
  <r>
    <x v="3"/>
    <s v="85+"/>
    <x v="1"/>
    <s v="F"/>
    <s v="G00-G99"/>
    <n v="21"/>
    <x v="3"/>
  </r>
  <r>
    <x v="3"/>
    <s v="85+"/>
    <x v="1"/>
    <s v="F"/>
    <s v="I00-I99"/>
    <n v="75"/>
    <x v="8"/>
  </r>
  <r>
    <x v="3"/>
    <s v="85+"/>
    <x v="1"/>
    <s v="F"/>
    <s v="J00-J99"/>
    <n v="42"/>
    <x v="4"/>
  </r>
  <r>
    <x v="3"/>
    <s v="85+"/>
    <x v="1"/>
    <s v="F"/>
    <s v="K00-K93"/>
    <n v="12"/>
    <x v="9"/>
  </r>
  <r>
    <x v="3"/>
    <s v="85+"/>
    <x v="1"/>
    <s v="F"/>
    <s v="L00-L99"/>
    <n v="2"/>
    <x v="5"/>
  </r>
  <r>
    <x v="3"/>
    <s v="85+"/>
    <x v="1"/>
    <s v="F"/>
    <s v="N00-N99"/>
    <n v="4"/>
    <x v="11"/>
  </r>
  <r>
    <x v="3"/>
    <s v="85+"/>
    <x v="1"/>
    <s v="F"/>
    <s v="R00-R99"/>
    <n v="24"/>
    <x v="5"/>
  </r>
  <r>
    <x v="3"/>
    <s v="85+"/>
    <x v="1"/>
    <s v="F"/>
    <s v="V01-Y98"/>
    <n v="9"/>
    <x v="6"/>
  </r>
  <r>
    <x v="3"/>
    <s v="85+"/>
    <x v="1"/>
    <s v="M"/>
    <s v="C00-D48"/>
    <n v="22"/>
    <x v="1"/>
  </r>
  <r>
    <x v="3"/>
    <s v="85+"/>
    <x v="1"/>
    <s v="M"/>
    <s v="E00-E90"/>
    <n v="4"/>
    <x v="2"/>
  </r>
  <r>
    <x v="3"/>
    <s v="85+"/>
    <x v="1"/>
    <s v="M"/>
    <s v="F00-F99"/>
    <n v="3"/>
    <x v="10"/>
  </r>
  <r>
    <x v="3"/>
    <s v="85+"/>
    <x v="1"/>
    <s v="M"/>
    <s v="G00-G99"/>
    <n v="11"/>
    <x v="3"/>
  </r>
  <r>
    <x v="3"/>
    <s v="85+"/>
    <x v="1"/>
    <s v="M"/>
    <s v="I00-I99"/>
    <n v="36"/>
    <x v="8"/>
  </r>
  <r>
    <x v="3"/>
    <s v="85+"/>
    <x v="1"/>
    <s v="M"/>
    <s v="J00-J99"/>
    <n v="14"/>
    <x v="4"/>
  </r>
  <r>
    <x v="3"/>
    <s v="85+"/>
    <x v="1"/>
    <s v="M"/>
    <s v="K00-K93"/>
    <n v="6"/>
    <x v="9"/>
  </r>
  <r>
    <x v="3"/>
    <s v="85+"/>
    <x v="1"/>
    <s v="M"/>
    <s v="L00-L99"/>
    <n v="1"/>
    <x v="5"/>
  </r>
  <r>
    <x v="3"/>
    <s v="85+"/>
    <x v="1"/>
    <s v="M"/>
    <s v="N00-N99"/>
    <n v="7"/>
    <x v="11"/>
  </r>
  <r>
    <x v="3"/>
    <s v="85+"/>
    <x v="1"/>
    <s v="M"/>
    <s v="R00-R99"/>
    <n v="11"/>
    <x v="5"/>
  </r>
  <r>
    <x v="3"/>
    <s v="85+"/>
    <x v="1"/>
    <s v="M"/>
    <s v="V01-Y98"/>
    <n v="6"/>
    <x v="6"/>
  </r>
  <r>
    <x v="4"/>
    <s v="0-24"/>
    <x v="0"/>
    <s v="F"/>
    <s v="C00-D48"/>
    <n v="2"/>
    <x v="1"/>
  </r>
  <r>
    <x v="4"/>
    <s v="0-24"/>
    <x v="0"/>
    <s v="F"/>
    <s v="G00-G99"/>
    <n v="1"/>
    <x v="3"/>
  </r>
  <r>
    <x v="4"/>
    <s v="0-24"/>
    <x v="0"/>
    <s v="F"/>
    <s v="K00-K93"/>
    <n v="1"/>
    <x v="9"/>
  </r>
  <r>
    <x v="4"/>
    <s v="0-24"/>
    <x v="0"/>
    <s v="F"/>
    <s v="Q00-Q99"/>
    <n v="1"/>
    <x v="5"/>
  </r>
  <r>
    <x v="4"/>
    <s v="0-24"/>
    <x v="0"/>
    <s v="M"/>
    <s v="Q00-Q99"/>
    <n v="2"/>
    <x v="5"/>
  </r>
  <r>
    <x v="4"/>
    <s v="0-24"/>
    <x v="0"/>
    <s v="M"/>
    <s v="R00-R99"/>
    <n v="2"/>
    <x v="5"/>
  </r>
  <r>
    <x v="4"/>
    <s v="0-24"/>
    <x v="0"/>
    <s v="M"/>
    <s v="V01-Y98"/>
    <n v="2"/>
    <x v="6"/>
  </r>
  <r>
    <x v="4"/>
    <s v="25-44"/>
    <x v="0"/>
    <s v="F"/>
    <s v="C00-D48"/>
    <n v="4"/>
    <x v="1"/>
  </r>
  <r>
    <x v="4"/>
    <s v="25-44"/>
    <x v="0"/>
    <s v="F"/>
    <s v="I00-I99"/>
    <n v="1"/>
    <x v="8"/>
  </r>
  <r>
    <x v="4"/>
    <s v="25-44"/>
    <x v="0"/>
    <s v="F"/>
    <s v="J00-J99"/>
    <n v="1"/>
    <x v="4"/>
  </r>
  <r>
    <x v="4"/>
    <s v="25-44"/>
    <x v="0"/>
    <s v="F"/>
    <s v="R00-R99"/>
    <n v="1"/>
    <x v="5"/>
  </r>
  <r>
    <x v="4"/>
    <s v="25-44"/>
    <x v="0"/>
    <s v="F"/>
    <s v="V01-Y98"/>
    <n v="2"/>
    <x v="6"/>
  </r>
  <r>
    <x v="4"/>
    <s v="25-44"/>
    <x v="0"/>
    <s v="M"/>
    <s v="C00-D48"/>
    <n v="2"/>
    <x v="1"/>
  </r>
  <r>
    <x v="4"/>
    <s v="25-44"/>
    <x v="0"/>
    <s v="M"/>
    <s v="F00-F99"/>
    <n v="1"/>
    <x v="10"/>
  </r>
  <r>
    <x v="4"/>
    <s v="25-44"/>
    <x v="0"/>
    <s v="M"/>
    <s v="I00-I99"/>
    <n v="1"/>
    <x v="8"/>
  </r>
  <r>
    <x v="4"/>
    <s v="25-44"/>
    <x v="0"/>
    <s v="M"/>
    <s v="J00-J99"/>
    <n v="1"/>
    <x v="4"/>
  </r>
  <r>
    <x v="4"/>
    <s v="25-44"/>
    <x v="0"/>
    <s v="M"/>
    <s v="R00-R99"/>
    <n v="1"/>
    <x v="5"/>
  </r>
  <r>
    <x v="4"/>
    <s v="25-44"/>
    <x v="0"/>
    <s v="M"/>
    <s v="V01-Y98"/>
    <n v="7"/>
    <x v="6"/>
  </r>
  <r>
    <x v="4"/>
    <s v="45-64"/>
    <x v="0"/>
    <s v="F"/>
    <s v="A00-B99"/>
    <n v="1"/>
    <x v="0"/>
  </r>
  <r>
    <x v="4"/>
    <s v="45-64"/>
    <x v="0"/>
    <s v="F"/>
    <s v="C00-D48"/>
    <n v="16"/>
    <x v="1"/>
  </r>
  <r>
    <x v="4"/>
    <s v="45-64"/>
    <x v="0"/>
    <s v="F"/>
    <s v="E00-E90"/>
    <n v="1"/>
    <x v="2"/>
  </r>
  <r>
    <x v="4"/>
    <s v="45-64"/>
    <x v="0"/>
    <s v="F"/>
    <s v="G00-G99"/>
    <n v="3"/>
    <x v="3"/>
  </r>
  <r>
    <x v="4"/>
    <s v="45-64"/>
    <x v="0"/>
    <s v="F"/>
    <s v="I00-I99"/>
    <n v="1"/>
    <x v="8"/>
  </r>
  <r>
    <x v="4"/>
    <s v="45-64"/>
    <x v="0"/>
    <s v="F"/>
    <s v="J00-J99"/>
    <n v="2"/>
    <x v="4"/>
  </r>
  <r>
    <x v="4"/>
    <s v="45-64"/>
    <x v="0"/>
    <s v="F"/>
    <s v="K00-K93"/>
    <n v="2"/>
    <x v="9"/>
  </r>
  <r>
    <x v="4"/>
    <s v="45-64"/>
    <x v="0"/>
    <s v="F"/>
    <s v="M00-M99"/>
    <n v="1"/>
    <x v="5"/>
  </r>
  <r>
    <x v="4"/>
    <s v="45-64"/>
    <x v="0"/>
    <s v="F"/>
    <s v="N00-N99"/>
    <n v="2"/>
    <x v="11"/>
  </r>
  <r>
    <x v="4"/>
    <s v="45-64"/>
    <x v="0"/>
    <s v="F"/>
    <s v="R00-R99"/>
    <n v="1"/>
    <x v="5"/>
  </r>
  <r>
    <x v="4"/>
    <s v="45-64"/>
    <x v="0"/>
    <s v="F"/>
    <s v="V01-Y98"/>
    <n v="4"/>
    <x v="6"/>
  </r>
  <r>
    <x v="4"/>
    <s v="45-64"/>
    <x v="0"/>
    <s v="M"/>
    <s v="A00-B99"/>
    <n v="2"/>
    <x v="0"/>
  </r>
  <r>
    <x v="4"/>
    <s v="45-64"/>
    <x v="0"/>
    <s v="M"/>
    <s v="C00-D48"/>
    <n v="25"/>
    <x v="1"/>
  </r>
  <r>
    <x v="4"/>
    <s v="45-64"/>
    <x v="0"/>
    <s v="M"/>
    <s v="E00-E90"/>
    <n v="3"/>
    <x v="2"/>
  </r>
  <r>
    <x v="4"/>
    <s v="45-64"/>
    <x v="0"/>
    <s v="M"/>
    <s v="F00-F99"/>
    <n v="7"/>
    <x v="10"/>
  </r>
  <r>
    <x v="4"/>
    <s v="45-64"/>
    <x v="0"/>
    <s v="M"/>
    <s v="G00-G99"/>
    <n v="2"/>
    <x v="3"/>
  </r>
  <r>
    <x v="4"/>
    <s v="45-64"/>
    <x v="0"/>
    <s v="M"/>
    <s v="I00-I99"/>
    <n v="13"/>
    <x v="8"/>
  </r>
  <r>
    <x v="4"/>
    <s v="45-64"/>
    <x v="0"/>
    <s v="M"/>
    <s v="J00-J99"/>
    <n v="6"/>
    <x v="4"/>
  </r>
  <r>
    <x v="4"/>
    <s v="45-64"/>
    <x v="0"/>
    <s v="M"/>
    <s v="K00-K93"/>
    <n v="2"/>
    <x v="9"/>
  </r>
  <r>
    <x v="4"/>
    <s v="45-64"/>
    <x v="0"/>
    <s v="M"/>
    <s v="N00-N99"/>
    <n v="1"/>
    <x v="11"/>
  </r>
  <r>
    <x v="4"/>
    <s v="45-64"/>
    <x v="0"/>
    <s v="M"/>
    <s v="R00-R99"/>
    <n v="8"/>
    <x v="5"/>
  </r>
  <r>
    <x v="4"/>
    <s v="45-64"/>
    <x v="0"/>
    <s v="M"/>
    <s v="V01-Y98"/>
    <n v="10"/>
    <x v="6"/>
  </r>
  <r>
    <x v="4"/>
    <s v="65-74"/>
    <x v="1"/>
    <s v="F"/>
    <s v="C00-D48"/>
    <n v="17"/>
    <x v="1"/>
  </r>
  <r>
    <x v="4"/>
    <s v="65-74"/>
    <x v="1"/>
    <s v="F"/>
    <s v="E00-E90"/>
    <n v="5"/>
    <x v="2"/>
  </r>
  <r>
    <x v="4"/>
    <s v="65-74"/>
    <x v="1"/>
    <s v="F"/>
    <s v="G00-G99"/>
    <n v="1"/>
    <x v="3"/>
  </r>
  <r>
    <x v="4"/>
    <s v="65-74"/>
    <x v="1"/>
    <s v="F"/>
    <s v="I00-I99"/>
    <n v="10"/>
    <x v="8"/>
  </r>
  <r>
    <x v="4"/>
    <s v="65-74"/>
    <x v="1"/>
    <s v="F"/>
    <s v="J00-J99"/>
    <n v="9"/>
    <x v="4"/>
  </r>
  <r>
    <x v="4"/>
    <s v="65-74"/>
    <x v="1"/>
    <s v="F"/>
    <s v="K00-K93"/>
    <n v="2"/>
    <x v="9"/>
  </r>
  <r>
    <x v="4"/>
    <s v="65-74"/>
    <x v="1"/>
    <s v="F"/>
    <s v="R00-R99"/>
    <n v="2"/>
    <x v="5"/>
  </r>
  <r>
    <x v="4"/>
    <s v="65-74"/>
    <x v="1"/>
    <s v="F"/>
    <s v="V01-Y98"/>
    <n v="5"/>
    <x v="6"/>
  </r>
  <r>
    <x v="4"/>
    <s v="65-74"/>
    <x v="1"/>
    <s v="M"/>
    <s v="A00-B99"/>
    <n v="1"/>
    <x v="0"/>
  </r>
  <r>
    <x v="4"/>
    <s v="65-74"/>
    <x v="1"/>
    <s v="M"/>
    <s v="C00-D48"/>
    <n v="16"/>
    <x v="1"/>
  </r>
  <r>
    <x v="4"/>
    <s v="65-74"/>
    <x v="1"/>
    <s v="M"/>
    <s v="E00-E90"/>
    <n v="2"/>
    <x v="2"/>
  </r>
  <r>
    <x v="4"/>
    <s v="65-74"/>
    <x v="1"/>
    <s v="M"/>
    <s v="I00-I99"/>
    <n v="17"/>
    <x v="8"/>
  </r>
  <r>
    <x v="4"/>
    <s v="65-74"/>
    <x v="1"/>
    <s v="M"/>
    <s v="J00-J99"/>
    <n v="12"/>
    <x v="4"/>
  </r>
  <r>
    <x v="4"/>
    <s v="65-74"/>
    <x v="1"/>
    <s v="M"/>
    <s v="K00-K93"/>
    <n v="1"/>
    <x v="9"/>
  </r>
  <r>
    <x v="4"/>
    <s v="65-74"/>
    <x v="1"/>
    <s v="M"/>
    <s v="R00-R99"/>
    <n v="7"/>
    <x v="5"/>
  </r>
  <r>
    <x v="4"/>
    <s v="65-74"/>
    <x v="1"/>
    <s v="M"/>
    <s v="V01-Y98"/>
    <n v="5"/>
    <x v="6"/>
  </r>
  <r>
    <x v="4"/>
    <s v="75-84"/>
    <x v="1"/>
    <s v="F"/>
    <s v="A00-B99"/>
    <n v="4"/>
    <x v="0"/>
  </r>
  <r>
    <x v="4"/>
    <s v="75-84"/>
    <x v="1"/>
    <s v="F"/>
    <s v="C00-D48"/>
    <n v="19"/>
    <x v="1"/>
  </r>
  <r>
    <x v="4"/>
    <s v="75-84"/>
    <x v="1"/>
    <s v="F"/>
    <s v="D50-D89"/>
    <n v="1"/>
    <x v="5"/>
  </r>
  <r>
    <x v="4"/>
    <s v="75-84"/>
    <x v="1"/>
    <s v="F"/>
    <s v="E00-E90"/>
    <n v="5"/>
    <x v="2"/>
  </r>
  <r>
    <x v="4"/>
    <s v="75-84"/>
    <x v="1"/>
    <s v="F"/>
    <s v="F00-F99"/>
    <n v="6"/>
    <x v="10"/>
  </r>
  <r>
    <x v="4"/>
    <s v="75-84"/>
    <x v="1"/>
    <s v="F"/>
    <s v="G00-G99"/>
    <n v="7"/>
    <x v="3"/>
  </r>
  <r>
    <x v="4"/>
    <s v="75-84"/>
    <x v="1"/>
    <s v="F"/>
    <s v="I00-I99"/>
    <n v="32"/>
    <x v="8"/>
  </r>
  <r>
    <x v="4"/>
    <s v="75-84"/>
    <x v="1"/>
    <s v="F"/>
    <s v="J00-J99"/>
    <n v="13"/>
    <x v="4"/>
  </r>
  <r>
    <x v="4"/>
    <s v="75-84"/>
    <x v="1"/>
    <s v="F"/>
    <s v="K00-K93"/>
    <n v="4"/>
    <x v="9"/>
  </r>
  <r>
    <x v="4"/>
    <s v="75-84"/>
    <x v="1"/>
    <s v="F"/>
    <s v="N00-N99"/>
    <n v="2"/>
    <x v="11"/>
  </r>
  <r>
    <x v="4"/>
    <s v="75-84"/>
    <x v="1"/>
    <s v="F"/>
    <s v="R00-R99"/>
    <n v="8"/>
    <x v="5"/>
  </r>
  <r>
    <x v="4"/>
    <s v="75-84"/>
    <x v="1"/>
    <s v="F"/>
    <s v="V01-Y98"/>
    <n v="7"/>
    <x v="6"/>
  </r>
  <r>
    <x v="4"/>
    <s v="75-84"/>
    <x v="1"/>
    <s v="M"/>
    <s v="A00-B99"/>
    <n v="3"/>
    <x v="0"/>
  </r>
  <r>
    <x v="4"/>
    <s v="75-84"/>
    <x v="1"/>
    <s v="M"/>
    <s v="C00-D48"/>
    <n v="29"/>
    <x v="1"/>
  </r>
  <r>
    <x v="4"/>
    <s v="75-84"/>
    <x v="1"/>
    <s v="M"/>
    <s v="D50-D89"/>
    <n v="1"/>
    <x v="5"/>
  </r>
  <r>
    <x v="4"/>
    <s v="75-84"/>
    <x v="1"/>
    <s v="M"/>
    <s v="F00-F99"/>
    <n v="5"/>
    <x v="10"/>
  </r>
  <r>
    <x v="4"/>
    <s v="75-84"/>
    <x v="1"/>
    <s v="M"/>
    <s v="G00-G99"/>
    <n v="2"/>
    <x v="3"/>
  </r>
  <r>
    <x v="4"/>
    <s v="75-84"/>
    <x v="1"/>
    <s v="M"/>
    <s v="I00-I99"/>
    <n v="39"/>
    <x v="8"/>
  </r>
  <r>
    <x v="4"/>
    <s v="75-84"/>
    <x v="1"/>
    <s v="M"/>
    <s v="J00-J99"/>
    <n v="14"/>
    <x v="4"/>
  </r>
  <r>
    <x v="4"/>
    <s v="75-84"/>
    <x v="1"/>
    <s v="M"/>
    <s v="K00-K93"/>
    <n v="6"/>
    <x v="9"/>
  </r>
  <r>
    <x v="4"/>
    <s v="75-84"/>
    <x v="1"/>
    <s v="M"/>
    <s v="L00-L99"/>
    <n v="1"/>
    <x v="5"/>
  </r>
  <r>
    <x v="4"/>
    <s v="75-84"/>
    <x v="1"/>
    <s v="M"/>
    <s v="N00-N99"/>
    <n v="5"/>
    <x v="11"/>
  </r>
  <r>
    <x v="4"/>
    <s v="75-84"/>
    <x v="1"/>
    <s v="M"/>
    <s v="R00-R99"/>
    <n v="7"/>
    <x v="5"/>
  </r>
  <r>
    <x v="4"/>
    <s v="75-84"/>
    <x v="1"/>
    <s v="M"/>
    <s v="V01-Y98"/>
    <n v="6"/>
    <x v="6"/>
  </r>
  <r>
    <x v="4"/>
    <s v="85+"/>
    <x v="1"/>
    <s v="F"/>
    <s v="A00-B99"/>
    <n v="7"/>
    <x v="0"/>
  </r>
  <r>
    <x v="4"/>
    <s v="85+"/>
    <x v="1"/>
    <s v="F"/>
    <s v="C00-D48"/>
    <n v="25"/>
    <x v="1"/>
  </r>
  <r>
    <x v="4"/>
    <s v="85+"/>
    <x v="1"/>
    <s v="F"/>
    <s v="D50-D89"/>
    <n v="1"/>
    <x v="5"/>
  </r>
  <r>
    <x v="4"/>
    <s v="85+"/>
    <x v="1"/>
    <s v="F"/>
    <s v="E00-E90"/>
    <n v="9"/>
    <x v="2"/>
  </r>
  <r>
    <x v="4"/>
    <s v="85+"/>
    <x v="1"/>
    <s v="F"/>
    <s v="F00-F99"/>
    <n v="16"/>
    <x v="10"/>
  </r>
  <r>
    <x v="4"/>
    <s v="85+"/>
    <x v="1"/>
    <s v="F"/>
    <s v="G00-G99"/>
    <n v="14"/>
    <x v="3"/>
  </r>
  <r>
    <x v="4"/>
    <s v="85+"/>
    <x v="1"/>
    <s v="F"/>
    <s v="I00-I99"/>
    <n v="87"/>
    <x v="8"/>
  </r>
  <r>
    <x v="4"/>
    <s v="85+"/>
    <x v="1"/>
    <s v="F"/>
    <s v="J00-J99"/>
    <n v="31"/>
    <x v="4"/>
  </r>
  <r>
    <x v="4"/>
    <s v="85+"/>
    <x v="1"/>
    <s v="F"/>
    <s v="K00-K93"/>
    <n v="13"/>
    <x v="9"/>
  </r>
  <r>
    <x v="4"/>
    <s v="85+"/>
    <x v="1"/>
    <s v="F"/>
    <s v="L00-L99"/>
    <n v="2"/>
    <x v="5"/>
  </r>
  <r>
    <x v="4"/>
    <s v="85+"/>
    <x v="1"/>
    <s v="F"/>
    <s v="M00-M99"/>
    <n v="2"/>
    <x v="5"/>
  </r>
  <r>
    <x v="4"/>
    <s v="85+"/>
    <x v="1"/>
    <s v="F"/>
    <s v="N00-N99"/>
    <n v="7"/>
    <x v="11"/>
  </r>
  <r>
    <x v="4"/>
    <s v="85+"/>
    <x v="1"/>
    <s v="F"/>
    <s v="R00-R99"/>
    <n v="31"/>
    <x v="5"/>
  </r>
  <r>
    <x v="4"/>
    <s v="85+"/>
    <x v="1"/>
    <s v="F"/>
    <s v="V01-Y98"/>
    <n v="19"/>
    <x v="6"/>
  </r>
  <r>
    <x v="4"/>
    <s v="85+"/>
    <x v="1"/>
    <s v="M"/>
    <s v="A00-B99"/>
    <n v="6"/>
    <x v="0"/>
  </r>
  <r>
    <x v="4"/>
    <s v="85+"/>
    <x v="1"/>
    <s v="M"/>
    <s v="C00-D48"/>
    <n v="18"/>
    <x v="1"/>
  </r>
  <r>
    <x v="4"/>
    <s v="85+"/>
    <x v="1"/>
    <s v="M"/>
    <s v="E00-E90"/>
    <n v="4"/>
    <x v="2"/>
  </r>
  <r>
    <x v="4"/>
    <s v="85+"/>
    <x v="1"/>
    <s v="M"/>
    <s v="F00-F99"/>
    <n v="3"/>
    <x v="10"/>
  </r>
  <r>
    <x v="4"/>
    <s v="85+"/>
    <x v="1"/>
    <s v="M"/>
    <s v="G00-G99"/>
    <n v="8"/>
    <x v="3"/>
  </r>
  <r>
    <x v="4"/>
    <s v="85+"/>
    <x v="1"/>
    <s v="M"/>
    <s v="I00-I99"/>
    <n v="29"/>
    <x v="8"/>
  </r>
  <r>
    <x v="4"/>
    <s v="85+"/>
    <x v="1"/>
    <s v="M"/>
    <s v="J00-J99"/>
    <n v="13"/>
    <x v="4"/>
  </r>
  <r>
    <x v="4"/>
    <s v="85+"/>
    <x v="1"/>
    <s v="M"/>
    <s v="K00-K93"/>
    <n v="1"/>
    <x v="9"/>
  </r>
  <r>
    <x v="4"/>
    <s v="85+"/>
    <x v="1"/>
    <s v="M"/>
    <s v="N00-N99"/>
    <n v="4"/>
    <x v="11"/>
  </r>
  <r>
    <x v="4"/>
    <s v="85+"/>
    <x v="1"/>
    <s v="M"/>
    <s v="R00-R99"/>
    <n v="15"/>
    <x v="5"/>
  </r>
  <r>
    <x v="4"/>
    <s v="85+"/>
    <x v="1"/>
    <s v="M"/>
    <s v="V01-Y98"/>
    <n v="7"/>
    <x v="6"/>
  </r>
  <r>
    <x v="5"/>
    <s v="0-24"/>
    <x v="0"/>
    <s v="F"/>
    <s v="E00-E90"/>
    <n v="1"/>
    <x v="2"/>
  </r>
  <r>
    <x v="5"/>
    <s v="0-24"/>
    <x v="0"/>
    <s v="F"/>
    <s v="P00-P96"/>
    <n v="2"/>
    <x v="5"/>
  </r>
  <r>
    <x v="5"/>
    <s v="0-24"/>
    <x v="0"/>
    <s v="M"/>
    <s v="E00-E90"/>
    <n v="1"/>
    <x v="2"/>
  </r>
  <r>
    <x v="5"/>
    <s v="0-24"/>
    <x v="0"/>
    <s v="M"/>
    <s v="P00-P96"/>
    <n v="3"/>
    <x v="5"/>
  </r>
  <r>
    <x v="5"/>
    <s v="0-24"/>
    <x v="0"/>
    <s v="M"/>
    <s v="R00-R99"/>
    <n v="1"/>
    <x v="5"/>
  </r>
  <r>
    <x v="5"/>
    <s v="25-44"/>
    <x v="0"/>
    <s v="F"/>
    <s v="C00-D48"/>
    <n v="3"/>
    <x v="1"/>
  </r>
  <r>
    <x v="5"/>
    <s v="25-44"/>
    <x v="0"/>
    <s v="F"/>
    <s v="G00-G99"/>
    <n v="1"/>
    <x v="3"/>
  </r>
  <r>
    <x v="5"/>
    <s v="25-44"/>
    <x v="0"/>
    <s v="F"/>
    <s v="I00-I99"/>
    <n v="2"/>
    <x v="8"/>
  </r>
  <r>
    <x v="5"/>
    <s v="25-44"/>
    <x v="0"/>
    <s v="F"/>
    <s v="V01-Y98"/>
    <n v="1"/>
    <x v="6"/>
  </r>
  <r>
    <x v="5"/>
    <s v="25-44"/>
    <x v="0"/>
    <s v="M"/>
    <s v="C00-D48"/>
    <n v="2"/>
    <x v="1"/>
  </r>
  <r>
    <x v="5"/>
    <s v="25-44"/>
    <x v="0"/>
    <s v="M"/>
    <s v="G00-G99"/>
    <n v="2"/>
    <x v="3"/>
  </r>
  <r>
    <x v="5"/>
    <s v="25-44"/>
    <x v="0"/>
    <s v="M"/>
    <s v="I00-I99"/>
    <n v="1"/>
    <x v="8"/>
  </r>
  <r>
    <x v="5"/>
    <s v="25-44"/>
    <x v="0"/>
    <s v="M"/>
    <s v="V01-Y98"/>
    <n v="6"/>
    <x v="6"/>
  </r>
  <r>
    <x v="5"/>
    <s v="45-64"/>
    <x v="0"/>
    <s v="F"/>
    <s v="A00-B99"/>
    <n v="1"/>
    <x v="0"/>
  </r>
  <r>
    <x v="5"/>
    <s v="45-64"/>
    <x v="0"/>
    <s v="F"/>
    <s v="C00-D48"/>
    <n v="23"/>
    <x v="1"/>
  </r>
  <r>
    <x v="5"/>
    <s v="45-64"/>
    <x v="0"/>
    <s v="F"/>
    <s v="E00-E90"/>
    <n v="1"/>
    <x v="2"/>
  </r>
  <r>
    <x v="5"/>
    <s v="45-64"/>
    <x v="0"/>
    <s v="F"/>
    <s v="G00-G99"/>
    <n v="2"/>
    <x v="3"/>
  </r>
  <r>
    <x v="5"/>
    <s v="45-64"/>
    <x v="0"/>
    <s v="F"/>
    <s v="I00-I99"/>
    <n v="3"/>
    <x v="8"/>
  </r>
  <r>
    <x v="5"/>
    <s v="45-64"/>
    <x v="0"/>
    <s v="F"/>
    <s v="J00-J99"/>
    <n v="1"/>
    <x v="4"/>
  </r>
  <r>
    <x v="5"/>
    <s v="45-64"/>
    <x v="0"/>
    <s v="F"/>
    <s v="K00-K93"/>
    <n v="1"/>
    <x v="9"/>
  </r>
  <r>
    <x v="5"/>
    <s v="45-64"/>
    <x v="0"/>
    <s v="F"/>
    <s v="R00-R99"/>
    <n v="6"/>
    <x v="5"/>
  </r>
  <r>
    <x v="5"/>
    <s v="45-64"/>
    <x v="0"/>
    <s v="F"/>
    <s v="V01-Y98"/>
    <n v="3"/>
    <x v="6"/>
  </r>
  <r>
    <x v="5"/>
    <s v="45-64"/>
    <x v="0"/>
    <s v="M"/>
    <s v="C00-D48"/>
    <n v="30"/>
    <x v="1"/>
  </r>
  <r>
    <x v="5"/>
    <s v="45-64"/>
    <x v="0"/>
    <s v="M"/>
    <s v="E00-E90"/>
    <n v="1"/>
    <x v="2"/>
  </r>
  <r>
    <x v="5"/>
    <s v="45-64"/>
    <x v="0"/>
    <s v="M"/>
    <s v="F00-F99"/>
    <n v="1"/>
    <x v="10"/>
  </r>
  <r>
    <x v="5"/>
    <s v="45-64"/>
    <x v="0"/>
    <s v="M"/>
    <s v="G00-G99"/>
    <n v="2"/>
    <x v="3"/>
  </r>
  <r>
    <x v="5"/>
    <s v="45-64"/>
    <x v="0"/>
    <s v="M"/>
    <s v="I00-I99"/>
    <n v="15"/>
    <x v="8"/>
  </r>
  <r>
    <x v="5"/>
    <s v="45-64"/>
    <x v="0"/>
    <s v="M"/>
    <s v="J00-J99"/>
    <n v="5"/>
    <x v="4"/>
  </r>
  <r>
    <x v="5"/>
    <s v="45-64"/>
    <x v="0"/>
    <s v="M"/>
    <s v="K00-K93"/>
    <n v="5"/>
    <x v="9"/>
  </r>
  <r>
    <x v="5"/>
    <s v="45-64"/>
    <x v="0"/>
    <s v="M"/>
    <s v="N00-N99"/>
    <n v="1"/>
    <x v="11"/>
  </r>
  <r>
    <x v="5"/>
    <s v="45-64"/>
    <x v="0"/>
    <s v="M"/>
    <s v="R00-R99"/>
    <n v="4"/>
    <x v="5"/>
  </r>
  <r>
    <x v="5"/>
    <s v="45-64"/>
    <x v="0"/>
    <s v="M"/>
    <s v="V01-Y98"/>
    <n v="9"/>
    <x v="6"/>
  </r>
  <r>
    <x v="5"/>
    <s v="65-74"/>
    <x v="1"/>
    <s v="F"/>
    <s v="A00-B99"/>
    <n v="4"/>
    <x v="0"/>
  </r>
  <r>
    <x v="5"/>
    <s v="65-74"/>
    <x v="1"/>
    <s v="F"/>
    <s v="C00-D48"/>
    <n v="18"/>
    <x v="1"/>
  </r>
  <r>
    <x v="5"/>
    <s v="65-74"/>
    <x v="1"/>
    <s v="F"/>
    <s v="E00-E90"/>
    <n v="1"/>
    <x v="2"/>
  </r>
  <r>
    <x v="5"/>
    <s v="65-74"/>
    <x v="1"/>
    <s v="F"/>
    <s v="F00-F99"/>
    <n v="2"/>
    <x v="10"/>
  </r>
  <r>
    <x v="5"/>
    <s v="65-74"/>
    <x v="1"/>
    <s v="F"/>
    <s v="G00-G99"/>
    <n v="2"/>
    <x v="3"/>
  </r>
  <r>
    <x v="5"/>
    <s v="65-74"/>
    <x v="1"/>
    <s v="F"/>
    <s v="I00-I99"/>
    <n v="7"/>
    <x v="8"/>
  </r>
  <r>
    <x v="5"/>
    <s v="65-74"/>
    <x v="1"/>
    <s v="F"/>
    <s v="J00-J99"/>
    <n v="6"/>
    <x v="4"/>
  </r>
  <r>
    <x v="5"/>
    <s v="65-74"/>
    <x v="1"/>
    <s v="F"/>
    <s v="K00-K93"/>
    <n v="2"/>
    <x v="9"/>
  </r>
  <r>
    <x v="5"/>
    <s v="65-74"/>
    <x v="1"/>
    <s v="F"/>
    <s v="M00-M99"/>
    <n v="1"/>
    <x v="5"/>
  </r>
  <r>
    <x v="5"/>
    <s v="65-74"/>
    <x v="1"/>
    <s v="F"/>
    <s v="N00-N99"/>
    <n v="1"/>
    <x v="11"/>
  </r>
  <r>
    <x v="5"/>
    <s v="65-74"/>
    <x v="1"/>
    <s v="F"/>
    <s v="R00-R99"/>
    <n v="2"/>
    <x v="5"/>
  </r>
  <r>
    <x v="5"/>
    <s v="65-74"/>
    <x v="1"/>
    <s v="F"/>
    <s v="V01-Y98"/>
    <n v="2"/>
    <x v="6"/>
  </r>
  <r>
    <x v="5"/>
    <s v="65-74"/>
    <x v="1"/>
    <s v="M"/>
    <s v="C00-D48"/>
    <n v="29"/>
    <x v="1"/>
  </r>
  <r>
    <x v="5"/>
    <s v="65-74"/>
    <x v="1"/>
    <s v="M"/>
    <s v="E00-E90"/>
    <n v="2"/>
    <x v="2"/>
  </r>
  <r>
    <x v="5"/>
    <s v="65-74"/>
    <x v="1"/>
    <s v="M"/>
    <s v="F00-F99"/>
    <n v="2"/>
    <x v="10"/>
  </r>
  <r>
    <x v="5"/>
    <s v="65-74"/>
    <x v="1"/>
    <s v="M"/>
    <s v="I00-I99"/>
    <n v="18"/>
    <x v="8"/>
  </r>
  <r>
    <x v="5"/>
    <s v="65-74"/>
    <x v="1"/>
    <s v="M"/>
    <s v="J00-J99"/>
    <n v="3"/>
    <x v="4"/>
  </r>
  <r>
    <x v="5"/>
    <s v="65-74"/>
    <x v="1"/>
    <s v="M"/>
    <s v="K00-K93"/>
    <n v="9"/>
    <x v="9"/>
  </r>
  <r>
    <x v="5"/>
    <s v="65-74"/>
    <x v="1"/>
    <s v="M"/>
    <s v="R00-R99"/>
    <n v="3"/>
    <x v="5"/>
  </r>
  <r>
    <x v="5"/>
    <s v="65-74"/>
    <x v="1"/>
    <s v="M"/>
    <s v="V01-Y98"/>
    <n v="4"/>
    <x v="6"/>
  </r>
  <r>
    <x v="5"/>
    <s v="75-84"/>
    <x v="1"/>
    <s v="F"/>
    <s v="A00-B99"/>
    <n v="5"/>
    <x v="0"/>
  </r>
  <r>
    <x v="5"/>
    <s v="75-84"/>
    <x v="1"/>
    <s v="F"/>
    <s v="C00-D48"/>
    <n v="25"/>
    <x v="1"/>
  </r>
  <r>
    <x v="5"/>
    <s v="75-84"/>
    <x v="1"/>
    <s v="F"/>
    <s v="E00-E90"/>
    <n v="8"/>
    <x v="2"/>
  </r>
  <r>
    <x v="5"/>
    <s v="75-84"/>
    <x v="1"/>
    <s v="F"/>
    <s v="F00-F99"/>
    <n v="2"/>
    <x v="10"/>
  </r>
  <r>
    <x v="5"/>
    <s v="75-84"/>
    <x v="1"/>
    <s v="F"/>
    <s v="G00-G99"/>
    <n v="6"/>
    <x v="3"/>
  </r>
  <r>
    <x v="5"/>
    <s v="75-84"/>
    <x v="1"/>
    <s v="F"/>
    <s v="I00-I99"/>
    <n v="27"/>
    <x v="8"/>
  </r>
  <r>
    <x v="5"/>
    <s v="75-84"/>
    <x v="1"/>
    <s v="F"/>
    <s v="J00-J99"/>
    <n v="5"/>
    <x v="4"/>
  </r>
  <r>
    <x v="5"/>
    <s v="75-84"/>
    <x v="1"/>
    <s v="F"/>
    <s v="K00-K93"/>
    <n v="2"/>
    <x v="9"/>
  </r>
  <r>
    <x v="5"/>
    <s v="75-84"/>
    <x v="1"/>
    <s v="F"/>
    <s v="M00-M99"/>
    <n v="1"/>
    <x v="5"/>
  </r>
  <r>
    <x v="5"/>
    <s v="75-84"/>
    <x v="1"/>
    <s v="F"/>
    <s v="N00-N99"/>
    <n v="2"/>
    <x v="11"/>
  </r>
  <r>
    <x v="5"/>
    <s v="75-84"/>
    <x v="1"/>
    <s v="F"/>
    <s v="R00-R99"/>
    <n v="10"/>
    <x v="5"/>
  </r>
  <r>
    <x v="5"/>
    <s v="75-84"/>
    <x v="1"/>
    <s v="F"/>
    <s v="V01-Y98"/>
    <n v="3"/>
    <x v="6"/>
  </r>
  <r>
    <x v="5"/>
    <s v="75-84"/>
    <x v="1"/>
    <s v="M"/>
    <s v="A00-B99"/>
    <n v="3"/>
    <x v="0"/>
  </r>
  <r>
    <x v="5"/>
    <s v="75-84"/>
    <x v="1"/>
    <s v="M"/>
    <s v="C00-D48"/>
    <n v="19"/>
    <x v="1"/>
  </r>
  <r>
    <x v="5"/>
    <s v="75-84"/>
    <x v="1"/>
    <s v="M"/>
    <s v="D50-D89"/>
    <n v="1"/>
    <x v="5"/>
  </r>
  <r>
    <x v="5"/>
    <s v="75-84"/>
    <x v="1"/>
    <s v="M"/>
    <s v="E00-E90"/>
    <n v="2"/>
    <x v="2"/>
  </r>
  <r>
    <x v="5"/>
    <s v="75-84"/>
    <x v="1"/>
    <s v="M"/>
    <s v="F00-F99"/>
    <n v="4"/>
    <x v="10"/>
  </r>
  <r>
    <x v="5"/>
    <s v="75-84"/>
    <x v="1"/>
    <s v="M"/>
    <s v="G00-G99"/>
    <n v="5"/>
    <x v="3"/>
  </r>
  <r>
    <x v="5"/>
    <s v="75-84"/>
    <x v="1"/>
    <s v="M"/>
    <s v="I00-I99"/>
    <n v="29"/>
    <x v="8"/>
  </r>
  <r>
    <x v="5"/>
    <s v="75-84"/>
    <x v="1"/>
    <s v="M"/>
    <s v="J00-J99"/>
    <n v="8"/>
    <x v="4"/>
  </r>
  <r>
    <x v="5"/>
    <s v="75-84"/>
    <x v="1"/>
    <s v="M"/>
    <s v="K00-K93"/>
    <n v="4"/>
    <x v="9"/>
  </r>
  <r>
    <x v="5"/>
    <s v="75-84"/>
    <x v="1"/>
    <s v="M"/>
    <s v="M00-M99"/>
    <n v="1"/>
    <x v="5"/>
  </r>
  <r>
    <x v="5"/>
    <s v="75-84"/>
    <x v="1"/>
    <s v="M"/>
    <s v="N00-N99"/>
    <n v="6"/>
    <x v="11"/>
  </r>
  <r>
    <x v="5"/>
    <s v="75-84"/>
    <x v="1"/>
    <s v="M"/>
    <s v="R00-R99"/>
    <n v="7"/>
    <x v="5"/>
  </r>
  <r>
    <x v="5"/>
    <s v="75-84"/>
    <x v="1"/>
    <s v="M"/>
    <s v="V01-Y98"/>
    <n v="7"/>
    <x v="6"/>
  </r>
  <r>
    <x v="5"/>
    <s v="85+"/>
    <x v="1"/>
    <s v="F"/>
    <s v="A00-B99"/>
    <n v="6"/>
    <x v="0"/>
  </r>
  <r>
    <x v="5"/>
    <s v="85+"/>
    <x v="1"/>
    <s v="F"/>
    <s v="C00-D48"/>
    <n v="29"/>
    <x v="1"/>
  </r>
  <r>
    <x v="5"/>
    <s v="85+"/>
    <x v="1"/>
    <s v="F"/>
    <s v="D50-D89"/>
    <n v="3"/>
    <x v="5"/>
  </r>
  <r>
    <x v="5"/>
    <s v="85+"/>
    <x v="1"/>
    <s v="F"/>
    <s v="E00-E90"/>
    <n v="11"/>
    <x v="2"/>
  </r>
  <r>
    <x v="5"/>
    <s v="85+"/>
    <x v="1"/>
    <s v="F"/>
    <s v="F00-F99"/>
    <n v="12"/>
    <x v="10"/>
  </r>
  <r>
    <x v="5"/>
    <s v="85+"/>
    <x v="1"/>
    <s v="F"/>
    <s v="G00-G99"/>
    <n v="15"/>
    <x v="3"/>
  </r>
  <r>
    <x v="5"/>
    <s v="85+"/>
    <x v="1"/>
    <s v="F"/>
    <s v="I00-I99"/>
    <n v="84"/>
    <x v="8"/>
  </r>
  <r>
    <x v="5"/>
    <s v="85+"/>
    <x v="1"/>
    <s v="F"/>
    <s v="J00-J99"/>
    <n v="26"/>
    <x v="4"/>
  </r>
  <r>
    <x v="5"/>
    <s v="85+"/>
    <x v="1"/>
    <s v="F"/>
    <s v="K00-K93"/>
    <n v="9"/>
    <x v="9"/>
  </r>
  <r>
    <x v="5"/>
    <s v="85+"/>
    <x v="1"/>
    <s v="F"/>
    <s v="L00-L99"/>
    <n v="4"/>
    <x v="5"/>
  </r>
  <r>
    <x v="5"/>
    <s v="85+"/>
    <x v="1"/>
    <s v="F"/>
    <s v="M00-M99"/>
    <n v="2"/>
    <x v="5"/>
  </r>
  <r>
    <x v="5"/>
    <s v="85+"/>
    <x v="1"/>
    <s v="F"/>
    <s v="N00-N99"/>
    <n v="7"/>
    <x v="11"/>
  </r>
  <r>
    <x v="5"/>
    <s v="85+"/>
    <x v="1"/>
    <s v="F"/>
    <s v="R00-R99"/>
    <n v="18"/>
    <x v="5"/>
  </r>
  <r>
    <x v="5"/>
    <s v="85+"/>
    <x v="1"/>
    <s v="F"/>
    <s v="V01-Y98"/>
    <n v="8"/>
    <x v="6"/>
  </r>
  <r>
    <x v="5"/>
    <s v="85+"/>
    <x v="1"/>
    <s v="M"/>
    <s v="A00-B99"/>
    <n v="2"/>
    <x v="0"/>
  </r>
  <r>
    <x v="5"/>
    <s v="85+"/>
    <x v="1"/>
    <s v="M"/>
    <s v="C00-D48"/>
    <n v="18"/>
    <x v="1"/>
  </r>
  <r>
    <x v="5"/>
    <s v="85+"/>
    <x v="1"/>
    <s v="M"/>
    <s v="D50-D89"/>
    <n v="1"/>
    <x v="5"/>
  </r>
  <r>
    <x v="5"/>
    <s v="85+"/>
    <x v="1"/>
    <s v="M"/>
    <s v="E00-E90"/>
    <n v="1"/>
    <x v="2"/>
  </r>
  <r>
    <x v="5"/>
    <s v="85+"/>
    <x v="1"/>
    <s v="M"/>
    <s v="F00-F99"/>
    <n v="6"/>
    <x v="10"/>
  </r>
  <r>
    <x v="5"/>
    <s v="85+"/>
    <x v="1"/>
    <s v="M"/>
    <s v="G00-G99"/>
    <n v="5"/>
    <x v="3"/>
  </r>
  <r>
    <x v="5"/>
    <s v="85+"/>
    <x v="1"/>
    <s v="M"/>
    <s v="I00-I99"/>
    <n v="33"/>
    <x v="8"/>
  </r>
  <r>
    <x v="5"/>
    <s v="85+"/>
    <x v="1"/>
    <s v="M"/>
    <s v="J00-J99"/>
    <n v="14"/>
    <x v="4"/>
  </r>
  <r>
    <x v="5"/>
    <s v="85+"/>
    <x v="1"/>
    <s v="M"/>
    <s v="K00-K93"/>
    <n v="4"/>
    <x v="9"/>
  </r>
  <r>
    <x v="5"/>
    <s v="85+"/>
    <x v="1"/>
    <s v="M"/>
    <s v="L00-L99"/>
    <n v="2"/>
    <x v="5"/>
  </r>
  <r>
    <x v="5"/>
    <s v="85+"/>
    <x v="1"/>
    <s v="M"/>
    <s v="N00-N99"/>
    <n v="3"/>
    <x v="11"/>
  </r>
  <r>
    <x v="5"/>
    <s v="85+"/>
    <x v="1"/>
    <s v="M"/>
    <s v="R00-R99"/>
    <n v="8"/>
    <x v="5"/>
  </r>
  <r>
    <x v="5"/>
    <s v="85+"/>
    <x v="1"/>
    <s v="M"/>
    <s v="V01-Y98"/>
    <n v="5"/>
    <x v="6"/>
  </r>
  <r>
    <x v="6"/>
    <s v="0-24"/>
    <x v="0"/>
    <s v="F"/>
    <s v="I00-I99"/>
    <n v="1"/>
    <x v="8"/>
  </r>
  <r>
    <x v="6"/>
    <s v="0-24"/>
    <x v="0"/>
    <s v="F"/>
    <s v="P00-P96"/>
    <n v="2"/>
    <x v="5"/>
  </r>
  <r>
    <x v="6"/>
    <s v="0-24"/>
    <x v="0"/>
    <s v="F"/>
    <s v="R00-R99"/>
    <n v="1"/>
    <x v="5"/>
  </r>
  <r>
    <x v="6"/>
    <s v="0-24"/>
    <x v="0"/>
    <s v="F"/>
    <s v="V01-Y98"/>
    <n v="2"/>
    <x v="6"/>
  </r>
  <r>
    <x v="6"/>
    <s v="0-24"/>
    <x v="0"/>
    <s v="M"/>
    <s v="G00-G99"/>
    <n v="3"/>
    <x v="3"/>
  </r>
  <r>
    <x v="6"/>
    <s v="0-24"/>
    <x v="0"/>
    <s v="M"/>
    <s v="P00-P96"/>
    <n v="3"/>
    <x v="5"/>
  </r>
  <r>
    <x v="6"/>
    <s v="0-24"/>
    <x v="0"/>
    <s v="M"/>
    <s v="V01-Y98"/>
    <n v="4"/>
    <x v="6"/>
  </r>
  <r>
    <x v="6"/>
    <s v="25-44"/>
    <x v="0"/>
    <s v="F"/>
    <s v="C00-D48"/>
    <n v="2"/>
    <x v="1"/>
  </r>
  <r>
    <x v="6"/>
    <s v="25-44"/>
    <x v="0"/>
    <s v="F"/>
    <s v="J00-J99"/>
    <n v="1"/>
    <x v="4"/>
  </r>
  <r>
    <x v="6"/>
    <s v="25-44"/>
    <x v="0"/>
    <s v="F"/>
    <s v="K00-K93"/>
    <n v="1"/>
    <x v="9"/>
  </r>
  <r>
    <x v="6"/>
    <s v="25-44"/>
    <x v="0"/>
    <s v="F"/>
    <s v="R00-R99"/>
    <n v="2"/>
    <x v="5"/>
  </r>
  <r>
    <x v="6"/>
    <s v="25-44"/>
    <x v="0"/>
    <s v="F"/>
    <s v="V01-Y98"/>
    <n v="1"/>
    <x v="6"/>
  </r>
  <r>
    <x v="6"/>
    <s v="25-44"/>
    <x v="0"/>
    <s v="M"/>
    <s v="C00-D48"/>
    <n v="1"/>
    <x v="1"/>
  </r>
  <r>
    <x v="6"/>
    <s v="25-44"/>
    <x v="0"/>
    <s v="M"/>
    <s v="E00-E90"/>
    <n v="1"/>
    <x v="2"/>
  </r>
  <r>
    <x v="6"/>
    <s v="25-44"/>
    <x v="0"/>
    <s v="M"/>
    <s v="F00-F99"/>
    <n v="1"/>
    <x v="10"/>
  </r>
  <r>
    <x v="6"/>
    <s v="25-44"/>
    <x v="0"/>
    <s v="M"/>
    <s v="I00-I99"/>
    <n v="2"/>
    <x v="8"/>
  </r>
  <r>
    <x v="6"/>
    <s v="25-44"/>
    <x v="0"/>
    <s v="M"/>
    <s v="J00-J99"/>
    <n v="1"/>
    <x v="4"/>
  </r>
  <r>
    <x v="6"/>
    <s v="25-44"/>
    <x v="0"/>
    <s v="M"/>
    <s v="V01-Y98"/>
    <n v="6"/>
    <x v="6"/>
  </r>
  <r>
    <x v="6"/>
    <s v="45-64"/>
    <x v="0"/>
    <s v="F"/>
    <s v="A00-B99"/>
    <n v="2"/>
    <x v="0"/>
  </r>
  <r>
    <x v="6"/>
    <s v="45-64"/>
    <x v="0"/>
    <s v="F"/>
    <s v="C00-D48"/>
    <n v="23"/>
    <x v="1"/>
  </r>
  <r>
    <x v="6"/>
    <s v="45-64"/>
    <x v="0"/>
    <s v="F"/>
    <s v="E00-E90"/>
    <n v="2"/>
    <x v="2"/>
  </r>
  <r>
    <x v="6"/>
    <s v="45-64"/>
    <x v="0"/>
    <s v="F"/>
    <s v="I00-I99"/>
    <n v="7"/>
    <x v="8"/>
  </r>
  <r>
    <x v="6"/>
    <s v="45-64"/>
    <x v="0"/>
    <s v="F"/>
    <s v="J00-J99"/>
    <n v="5"/>
    <x v="4"/>
  </r>
  <r>
    <x v="6"/>
    <s v="45-64"/>
    <x v="0"/>
    <s v="F"/>
    <s v="K00-K93"/>
    <n v="4"/>
    <x v="9"/>
  </r>
  <r>
    <x v="6"/>
    <s v="45-64"/>
    <x v="0"/>
    <s v="F"/>
    <s v="R00-R99"/>
    <n v="3"/>
    <x v="5"/>
  </r>
  <r>
    <x v="6"/>
    <s v="45-64"/>
    <x v="0"/>
    <s v="F"/>
    <s v="V01-Y98"/>
    <n v="4"/>
    <x v="6"/>
  </r>
  <r>
    <x v="6"/>
    <s v="45-64"/>
    <x v="0"/>
    <s v="M"/>
    <s v="A00-B99"/>
    <n v="4"/>
    <x v="0"/>
  </r>
  <r>
    <x v="6"/>
    <s v="45-64"/>
    <x v="0"/>
    <s v="M"/>
    <s v="C00-D48"/>
    <n v="22"/>
    <x v="1"/>
  </r>
  <r>
    <x v="6"/>
    <s v="45-64"/>
    <x v="0"/>
    <s v="M"/>
    <s v="E00-E90"/>
    <n v="3"/>
    <x v="2"/>
  </r>
  <r>
    <x v="6"/>
    <s v="45-64"/>
    <x v="0"/>
    <s v="M"/>
    <s v="F00-F99"/>
    <n v="3"/>
    <x v="10"/>
  </r>
  <r>
    <x v="6"/>
    <s v="45-64"/>
    <x v="0"/>
    <s v="M"/>
    <s v="G00-G99"/>
    <n v="2"/>
    <x v="3"/>
  </r>
  <r>
    <x v="6"/>
    <s v="45-64"/>
    <x v="0"/>
    <s v="M"/>
    <s v="I00-I99"/>
    <n v="8"/>
    <x v="8"/>
  </r>
  <r>
    <x v="6"/>
    <s v="45-64"/>
    <x v="0"/>
    <s v="M"/>
    <s v="J00-J99"/>
    <n v="7"/>
    <x v="4"/>
  </r>
  <r>
    <x v="6"/>
    <s v="45-64"/>
    <x v="0"/>
    <s v="M"/>
    <s v="K00-K93"/>
    <n v="7"/>
    <x v="9"/>
  </r>
  <r>
    <x v="6"/>
    <s v="45-64"/>
    <x v="0"/>
    <s v="M"/>
    <s v="Q00-Q99"/>
    <n v="1"/>
    <x v="5"/>
  </r>
  <r>
    <x v="6"/>
    <s v="45-64"/>
    <x v="0"/>
    <s v="M"/>
    <s v="R00-R99"/>
    <n v="7"/>
    <x v="5"/>
  </r>
  <r>
    <x v="6"/>
    <s v="45-64"/>
    <x v="0"/>
    <s v="M"/>
    <s v="V01-Y98"/>
    <n v="7"/>
    <x v="6"/>
  </r>
  <r>
    <x v="6"/>
    <s v="65-74"/>
    <x v="1"/>
    <s v="F"/>
    <s v="A00-B99"/>
    <n v="1"/>
    <x v="0"/>
  </r>
  <r>
    <x v="6"/>
    <s v="65-74"/>
    <x v="1"/>
    <s v="F"/>
    <s v="C00-D48"/>
    <n v="21"/>
    <x v="1"/>
  </r>
  <r>
    <x v="6"/>
    <s v="65-74"/>
    <x v="1"/>
    <s v="F"/>
    <s v="E00-E90"/>
    <n v="2"/>
    <x v="2"/>
  </r>
  <r>
    <x v="6"/>
    <s v="65-74"/>
    <x v="1"/>
    <s v="F"/>
    <s v="F00-F99"/>
    <n v="1"/>
    <x v="10"/>
  </r>
  <r>
    <x v="6"/>
    <s v="65-74"/>
    <x v="1"/>
    <s v="F"/>
    <s v="G00-G99"/>
    <n v="3"/>
    <x v="3"/>
  </r>
  <r>
    <x v="6"/>
    <s v="65-74"/>
    <x v="1"/>
    <s v="F"/>
    <s v="I00-I99"/>
    <n v="10"/>
    <x v="8"/>
  </r>
  <r>
    <x v="6"/>
    <s v="65-74"/>
    <x v="1"/>
    <s v="F"/>
    <s v="J00-J99"/>
    <n v="4"/>
    <x v="4"/>
  </r>
  <r>
    <x v="6"/>
    <s v="65-74"/>
    <x v="1"/>
    <s v="F"/>
    <s v="K00-K93"/>
    <n v="3"/>
    <x v="9"/>
  </r>
  <r>
    <x v="6"/>
    <s v="65-74"/>
    <x v="1"/>
    <s v="F"/>
    <s v="M00-M99"/>
    <n v="1"/>
    <x v="5"/>
  </r>
  <r>
    <x v="6"/>
    <s v="65-74"/>
    <x v="1"/>
    <s v="F"/>
    <s v="N00-N99"/>
    <n v="1"/>
    <x v="11"/>
  </r>
  <r>
    <x v="6"/>
    <s v="65-74"/>
    <x v="1"/>
    <s v="F"/>
    <s v="R00-R99"/>
    <n v="3"/>
    <x v="5"/>
  </r>
  <r>
    <x v="6"/>
    <s v="65-74"/>
    <x v="1"/>
    <s v="F"/>
    <s v="V01-Y98"/>
    <n v="1"/>
    <x v="6"/>
  </r>
  <r>
    <x v="6"/>
    <s v="65-74"/>
    <x v="1"/>
    <s v="M"/>
    <s v="A00-B99"/>
    <n v="4"/>
    <x v="0"/>
  </r>
  <r>
    <x v="6"/>
    <s v="65-74"/>
    <x v="1"/>
    <s v="M"/>
    <s v="C00-D48"/>
    <n v="27"/>
    <x v="1"/>
  </r>
  <r>
    <x v="6"/>
    <s v="65-74"/>
    <x v="1"/>
    <s v="M"/>
    <s v="E00-E90"/>
    <n v="1"/>
    <x v="2"/>
  </r>
  <r>
    <x v="6"/>
    <s v="65-74"/>
    <x v="1"/>
    <s v="M"/>
    <s v="F00-F99"/>
    <n v="1"/>
    <x v="10"/>
  </r>
  <r>
    <x v="6"/>
    <s v="65-74"/>
    <x v="1"/>
    <s v="M"/>
    <s v="G00-G99"/>
    <n v="1"/>
    <x v="3"/>
  </r>
  <r>
    <x v="6"/>
    <s v="65-74"/>
    <x v="1"/>
    <s v="M"/>
    <s v="I00-I99"/>
    <n v="12"/>
    <x v="8"/>
  </r>
  <r>
    <x v="6"/>
    <s v="65-74"/>
    <x v="1"/>
    <s v="M"/>
    <s v="J00-J99"/>
    <n v="9"/>
    <x v="4"/>
  </r>
  <r>
    <x v="6"/>
    <s v="65-74"/>
    <x v="1"/>
    <s v="M"/>
    <s v="K00-K93"/>
    <n v="3"/>
    <x v="9"/>
  </r>
  <r>
    <x v="6"/>
    <s v="65-74"/>
    <x v="1"/>
    <s v="M"/>
    <s v="R00-R99"/>
    <n v="5"/>
    <x v="5"/>
  </r>
  <r>
    <x v="6"/>
    <s v="65-74"/>
    <x v="1"/>
    <s v="M"/>
    <s v="V01-Y98"/>
    <n v="4"/>
    <x v="6"/>
  </r>
  <r>
    <x v="6"/>
    <s v="75-84"/>
    <x v="1"/>
    <s v="F"/>
    <s v="C00-D48"/>
    <n v="40"/>
    <x v="1"/>
  </r>
  <r>
    <x v="6"/>
    <s v="75-84"/>
    <x v="1"/>
    <s v="F"/>
    <s v="E00-E90"/>
    <n v="3"/>
    <x v="2"/>
  </r>
  <r>
    <x v="6"/>
    <s v="75-84"/>
    <x v="1"/>
    <s v="F"/>
    <s v="F00-F99"/>
    <n v="4"/>
    <x v="10"/>
  </r>
  <r>
    <x v="6"/>
    <s v="75-84"/>
    <x v="1"/>
    <s v="F"/>
    <s v="G00-G99"/>
    <n v="12"/>
    <x v="3"/>
  </r>
  <r>
    <x v="6"/>
    <s v="75-84"/>
    <x v="1"/>
    <s v="F"/>
    <s v="I00-I99"/>
    <n v="21"/>
    <x v="8"/>
  </r>
  <r>
    <x v="6"/>
    <s v="75-84"/>
    <x v="1"/>
    <s v="F"/>
    <s v="J00-J99"/>
    <n v="16"/>
    <x v="4"/>
  </r>
  <r>
    <x v="6"/>
    <s v="75-84"/>
    <x v="1"/>
    <s v="F"/>
    <s v="K00-K93"/>
    <n v="4"/>
    <x v="9"/>
  </r>
  <r>
    <x v="6"/>
    <s v="75-84"/>
    <x v="1"/>
    <s v="F"/>
    <s v="L00-L99"/>
    <n v="1"/>
    <x v="5"/>
  </r>
  <r>
    <x v="6"/>
    <s v="75-84"/>
    <x v="1"/>
    <s v="F"/>
    <s v="N00-N99"/>
    <n v="2"/>
    <x v="11"/>
  </r>
  <r>
    <x v="6"/>
    <s v="75-84"/>
    <x v="1"/>
    <s v="F"/>
    <s v="R00-R99"/>
    <n v="11"/>
    <x v="5"/>
  </r>
  <r>
    <x v="6"/>
    <s v="75-84"/>
    <x v="1"/>
    <s v="F"/>
    <s v="V01-Y98"/>
    <n v="10"/>
    <x v="6"/>
  </r>
  <r>
    <x v="6"/>
    <s v="75-84"/>
    <x v="1"/>
    <s v="M"/>
    <s v="A00-B99"/>
    <n v="4"/>
    <x v="0"/>
  </r>
  <r>
    <x v="6"/>
    <s v="75-84"/>
    <x v="1"/>
    <s v="M"/>
    <s v="C00-D48"/>
    <n v="40"/>
    <x v="1"/>
  </r>
  <r>
    <x v="6"/>
    <s v="75-84"/>
    <x v="1"/>
    <s v="M"/>
    <s v="D50-D89"/>
    <n v="1"/>
    <x v="5"/>
  </r>
  <r>
    <x v="6"/>
    <s v="75-84"/>
    <x v="1"/>
    <s v="M"/>
    <s v="E00-E90"/>
    <n v="3"/>
    <x v="2"/>
  </r>
  <r>
    <x v="6"/>
    <s v="75-84"/>
    <x v="1"/>
    <s v="M"/>
    <s v="F00-F99"/>
    <n v="6"/>
    <x v="10"/>
  </r>
  <r>
    <x v="6"/>
    <s v="75-84"/>
    <x v="1"/>
    <s v="M"/>
    <s v="G00-G99"/>
    <n v="7"/>
    <x v="3"/>
  </r>
  <r>
    <x v="6"/>
    <s v="75-84"/>
    <x v="1"/>
    <s v="M"/>
    <s v="I00-I99"/>
    <n v="27"/>
    <x v="8"/>
  </r>
  <r>
    <x v="6"/>
    <s v="75-84"/>
    <x v="1"/>
    <s v="M"/>
    <s v="J00-J99"/>
    <n v="13"/>
    <x v="4"/>
  </r>
  <r>
    <x v="6"/>
    <s v="75-84"/>
    <x v="1"/>
    <s v="M"/>
    <s v="K00-K93"/>
    <n v="8"/>
    <x v="9"/>
  </r>
  <r>
    <x v="6"/>
    <s v="75-84"/>
    <x v="1"/>
    <s v="M"/>
    <s v="L00-L99"/>
    <n v="2"/>
    <x v="5"/>
  </r>
  <r>
    <x v="6"/>
    <s v="75-84"/>
    <x v="1"/>
    <s v="M"/>
    <s v="N00-N99"/>
    <n v="6"/>
    <x v="11"/>
  </r>
  <r>
    <x v="6"/>
    <s v="75-84"/>
    <x v="1"/>
    <s v="M"/>
    <s v="R00-R99"/>
    <n v="6"/>
    <x v="5"/>
  </r>
  <r>
    <x v="6"/>
    <s v="75-84"/>
    <x v="1"/>
    <s v="M"/>
    <s v="V01-Y98"/>
    <n v="11"/>
    <x v="6"/>
  </r>
  <r>
    <x v="6"/>
    <s v="85+"/>
    <x v="1"/>
    <s v="F"/>
    <s v="A00-B99"/>
    <n v="7"/>
    <x v="0"/>
  </r>
  <r>
    <x v="6"/>
    <s v="85+"/>
    <x v="1"/>
    <s v="F"/>
    <s v="C00-D48"/>
    <n v="32"/>
    <x v="1"/>
  </r>
  <r>
    <x v="6"/>
    <s v="85+"/>
    <x v="1"/>
    <s v="F"/>
    <s v="D50-D89"/>
    <n v="2"/>
    <x v="5"/>
  </r>
  <r>
    <x v="6"/>
    <s v="85+"/>
    <x v="1"/>
    <s v="F"/>
    <s v="E00-E90"/>
    <n v="10"/>
    <x v="2"/>
  </r>
  <r>
    <x v="6"/>
    <s v="85+"/>
    <x v="1"/>
    <s v="F"/>
    <s v="F00-F99"/>
    <n v="19"/>
    <x v="10"/>
  </r>
  <r>
    <x v="6"/>
    <s v="85+"/>
    <x v="1"/>
    <s v="F"/>
    <s v="G00-G99"/>
    <n v="16"/>
    <x v="3"/>
  </r>
  <r>
    <x v="6"/>
    <s v="85+"/>
    <x v="1"/>
    <s v="F"/>
    <s v="I00-I99"/>
    <n v="67"/>
    <x v="8"/>
  </r>
  <r>
    <x v="6"/>
    <s v="85+"/>
    <x v="1"/>
    <s v="F"/>
    <s v="J00-J99"/>
    <n v="42"/>
    <x v="4"/>
  </r>
  <r>
    <x v="6"/>
    <s v="85+"/>
    <x v="1"/>
    <s v="F"/>
    <s v="K00-K93"/>
    <n v="4"/>
    <x v="9"/>
  </r>
  <r>
    <x v="6"/>
    <s v="85+"/>
    <x v="1"/>
    <s v="F"/>
    <s v="L00-L99"/>
    <n v="1"/>
    <x v="5"/>
  </r>
  <r>
    <x v="6"/>
    <s v="85+"/>
    <x v="1"/>
    <s v="F"/>
    <s v="M00-M99"/>
    <n v="2"/>
    <x v="5"/>
  </r>
  <r>
    <x v="6"/>
    <s v="85+"/>
    <x v="1"/>
    <s v="F"/>
    <s v="N00-N99"/>
    <n v="11"/>
    <x v="11"/>
  </r>
  <r>
    <x v="6"/>
    <s v="85+"/>
    <x v="1"/>
    <s v="F"/>
    <s v="R00-R99"/>
    <n v="38"/>
    <x v="5"/>
  </r>
  <r>
    <x v="6"/>
    <s v="85+"/>
    <x v="1"/>
    <s v="F"/>
    <s v="V01-Y98"/>
    <n v="8"/>
    <x v="6"/>
  </r>
  <r>
    <x v="6"/>
    <s v="85+"/>
    <x v="1"/>
    <s v="M"/>
    <s v="A00-B99"/>
    <n v="2"/>
    <x v="0"/>
  </r>
  <r>
    <x v="6"/>
    <s v="85+"/>
    <x v="1"/>
    <s v="M"/>
    <s v="C00-D48"/>
    <n v="10"/>
    <x v="1"/>
  </r>
  <r>
    <x v="6"/>
    <s v="85+"/>
    <x v="1"/>
    <s v="M"/>
    <s v="D50-D89"/>
    <n v="1"/>
    <x v="5"/>
  </r>
  <r>
    <x v="6"/>
    <s v="85+"/>
    <x v="1"/>
    <s v="M"/>
    <s v="E00-E90"/>
    <n v="4"/>
    <x v="2"/>
  </r>
  <r>
    <x v="6"/>
    <s v="85+"/>
    <x v="1"/>
    <s v="M"/>
    <s v="F00-F99"/>
    <n v="8"/>
    <x v="10"/>
  </r>
  <r>
    <x v="6"/>
    <s v="85+"/>
    <x v="1"/>
    <s v="M"/>
    <s v="G00-G99"/>
    <n v="7"/>
    <x v="3"/>
  </r>
  <r>
    <x v="6"/>
    <s v="85+"/>
    <x v="1"/>
    <s v="M"/>
    <s v="I00-I99"/>
    <n v="38"/>
    <x v="8"/>
  </r>
  <r>
    <x v="6"/>
    <s v="85+"/>
    <x v="1"/>
    <s v="M"/>
    <s v="J00-J99"/>
    <n v="21"/>
    <x v="4"/>
  </r>
  <r>
    <x v="6"/>
    <s v="85+"/>
    <x v="1"/>
    <s v="M"/>
    <s v="K00-K93"/>
    <n v="3"/>
    <x v="9"/>
  </r>
  <r>
    <x v="6"/>
    <s v="85+"/>
    <x v="1"/>
    <s v="M"/>
    <s v="M00-M99"/>
    <n v="1"/>
    <x v="5"/>
  </r>
  <r>
    <x v="6"/>
    <s v="85+"/>
    <x v="1"/>
    <s v="M"/>
    <s v="N00-N99"/>
    <n v="4"/>
    <x v="11"/>
  </r>
  <r>
    <x v="6"/>
    <s v="85+"/>
    <x v="1"/>
    <s v="M"/>
    <s v="R00-R99"/>
    <n v="8"/>
    <x v="5"/>
  </r>
  <r>
    <x v="6"/>
    <s v="85+"/>
    <x v="1"/>
    <s v="M"/>
    <s v="V01-Y98"/>
    <n v="7"/>
    <x v="6"/>
  </r>
  <r>
    <x v="7"/>
    <s v="0-24"/>
    <x v="0"/>
    <s v="F"/>
    <s v="C00-D48"/>
    <n v="1"/>
    <x v="1"/>
  </r>
  <r>
    <x v="7"/>
    <s v="0-24"/>
    <x v="0"/>
    <s v="F"/>
    <s v="P00-P96"/>
    <n v="2"/>
    <x v="5"/>
  </r>
  <r>
    <x v="7"/>
    <s v="0-24"/>
    <x v="0"/>
    <s v="F"/>
    <s v="Q00-Q99"/>
    <n v="2"/>
    <x v="5"/>
  </r>
  <r>
    <x v="7"/>
    <s v="0-24"/>
    <x v="0"/>
    <s v="M"/>
    <s v="C00-D48"/>
    <n v="1"/>
    <x v="1"/>
  </r>
  <r>
    <x v="7"/>
    <s v="0-24"/>
    <x v="0"/>
    <s v="M"/>
    <s v="G00-G99"/>
    <n v="1"/>
    <x v="3"/>
  </r>
  <r>
    <x v="7"/>
    <s v="0-24"/>
    <x v="0"/>
    <s v="M"/>
    <s v="J00-J99"/>
    <n v="1"/>
    <x v="4"/>
  </r>
  <r>
    <x v="7"/>
    <s v="0-24"/>
    <x v="0"/>
    <s v="M"/>
    <s v="Q00-Q99"/>
    <n v="2"/>
    <x v="5"/>
  </r>
  <r>
    <x v="7"/>
    <s v="0-24"/>
    <x v="0"/>
    <s v="M"/>
    <s v="V01-Y98"/>
    <n v="2"/>
    <x v="6"/>
  </r>
  <r>
    <x v="7"/>
    <s v="25-44"/>
    <x v="0"/>
    <s v="F"/>
    <s v="C00-D48"/>
    <n v="7"/>
    <x v="1"/>
  </r>
  <r>
    <x v="7"/>
    <s v="25-44"/>
    <x v="0"/>
    <s v="F"/>
    <s v="I00-I99"/>
    <n v="1"/>
    <x v="8"/>
  </r>
  <r>
    <x v="7"/>
    <s v="25-44"/>
    <x v="0"/>
    <s v="F"/>
    <s v="K00-K93"/>
    <n v="1"/>
    <x v="9"/>
  </r>
  <r>
    <x v="7"/>
    <s v="25-44"/>
    <x v="0"/>
    <s v="F"/>
    <s v="V01-Y98"/>
    <n v="7"/>
    <x v="6"/>
  </r>
  <r>
    <x v="7"/>
    <s v="25-44"/>
    <x v="0"/>
    <s v="M"/>
    <s v="C00-D48"/>
    <n v="5"/>
    <x v="1"/>
  </r>
  <r>
    <x v="7"/>
    <s v="25-44"/>
    <x v="0"/>
    <s v="M"/>
    <s v="D50-D89"/>
    <n v="1"/>
    <x v="5"/>
  </r>
  <r>
    <x v="7"/>
    <s v="25-44"/>
    <x v="0"/>
    <s v="M"/>
    <s v="E00-E90"/>
    <n v="1"/>
    <x v="2"/>
  </r>
  <r>
    <x v="7"/>
    <s v="25-44"/>
    <x v="0"/>
    <s v="M"/>
    <s v="I00-I99"/>
    <n v="5"/>
    <x v="8"/>
  </r>
  <r>
    <x v="7"/>
    <s v="25-44"/>
    <x v="0"/>
    <s v="M"/>
    <s v="R00-R99"/>
    <n v="2"/>
    <x v="5"/>
  </r>
  <r>
    <x v="7"/>
    <s v="25-44"/>
    <x v="0"/>
    <s v="M"/>
    <s v="V01-Y98"/>
    <n v="9"/>
    <x v="6"/>
  </r>
  <r>
    <x v="7"/>
    <s v="45-64"/>
    <x v="0"/>
    <s v="F"/>
    <s v="C00-D48"/>
    <n v="14"/>
    <x v="1"/>
  </r>
  <r>
    <x v="7"/>
    <s v="45-64"/>
    <x v="0"/>
    <s v="F"/>
    <s v="E00-E90"/>
    <n v="2"/>
    <x v="2"/>
  </r>
  <r>
    <x v="7"/>
    <s v="45-64"/>
    <x v="0"/>
    <s v="F"/>
    <s v="F00-F99"/>
    <n v="1"/>
    <x v="10"/>
  </r>
  <r>
    <x v="7"/>
    <s v="45-64"/>
    <x v="0"/>
    <s v="F"/>
    <s v="I00-I99"/>
    <n v="7"/>
    <x v="8"/>
  </r>
  <r>
    <x v="7"/>
    <s v="45-64"/>
    <x v="0"/>
    <s v="F"/>
    <s v="J00-J99"/>
    <n v="2"/>
    <x v="4"/>
  </r>
  <r>
    <x v="7"/>
    <s v="45-64"/>
    <x v="0"/>
    <s v="F"/>
    <s v="K00-K93"/>
    <n v="3"/>
    <x v="9"/>
  </r>
  <r>
    <x v="7"/>
    <s v="45-64"/>
    <x v="0"/>
    <s v="F"/>
    <s v="Q00-Q99"/>
    <n v="2"/>
    <x v="5"/>
  </r>
  <r>
    <x v="7"/>
    <s v="45-64"/>
    <x v="0"/>
    <s v="F"/>
    <s v="R00-R99"/>
    <n v="4"/>
    <x v="5"/>
  </r>
  <r>
    <x v="7"/>
    <s v="45-64"/>
    <x v="0"/>
    <s v="F"/>
    <s v="V01-Y98"/>
    <n v="3"/>
    <x v="6"/>
  </r>
  <r>
    <x v="7"/>
    <s v="45-64"/>
    <x v="0"/>
    <s v="M"/>
    <s v="A00-B99"/>
    <n v="2"/>
    <x v="0"/>
  </r>
  <r>
    <x v="7"/>
    <s v="45-64"/>
    <x v="0"/>
    <s v="M"/>
    <s v="C00-D48"/>
    <n v="30"/>
    <x v="1"/>
  </r>
  <r>
    <x v="7"/>
    <s v="45-64"/>
    <x v="0"/>
    <s v="M"/>
    <s v="D50-D89"/>
    <n v="1"/>
    <x v="5"/>
  </r>
  <r>
    <x v="7"/>
    <s v="45-64"/>
    <x v="0"/>
    <s v="M"/>
    <s v="E00-E90"/>
    <n v="2"/>
    <x v="2"/>
  </r>
  <r>
    <x v="7"/>
    <s v="45-64"/>
    <x v="0"/>
    <s v="M"/>
    <s v="F00-F99"/>
    <n v="3"/>
    <x v="10"/>
  </r>
  <r>
    <x v="7"/>
    <s v="45-64"/>
    <x v="0"/>
    <s v="M"/>
    <s v="G00-G99"/>
    <n v="3"/>
    <x v="3"/>
  </r>
  <r>
    <x v="7"/>
    <s v="45-64"/>
    <x v="0"/>
    <s v="M"/>
    <s v="I00-I99"/>
    <n v="15"/>
    <x v="8"/>
  </r>
  <r>
    <x v="7"/>
    <s v="45-64"/>
    <x v="0"/>
    <s v="M"/>
    <s v="J00-J99"/>
    <n v="5"/>
    <x v="4"/>
  </r>
  <r>
    <x v="7"/>
    <s v="45-64"/>
    <x v="0"/>
    <s v="M"/>
    <s v="K00-K93"/>
    <n v="6"/>
    <x v="9"/>
  </r>
  <r>
    <x v="7"/>
    <s v="45-64"/>
    <x v="0"/>
    <s v="M"/>
    <s v="R00-R99"/>
    <n v="3"/>
    <x v="5"/>
  </r>
  <r>
    <x v="7"/>
    <s v="45-64"/>
    <x v="0"/>
    <s v="M"/>
    <s v="V01-Y98"/>
    <n v="10"/>
    <x v="6"/>
  </r>
  <r>
    <x v="7"/>
    <s v="65-74"/>
    <x v="1"/>
    <s v="F"/>
    <s v="C00-D48"/>
    <n v="25"/>
    <x v="1"/>
  </r>
  <r>
    <x v="7"/>
    <s v="65-74"/>
    <x v="1"/>
    <s v="F"/>
    <s v="E00-E90"/>
    <n v="1"/>
    <x v="2"/>
  </r>
  <r>
    <x v="7"/>
    <s v="65-74"/>
    <x v="1"/>
    <s v="F"/>
    <s v="F00-F99"/>
    <n v="2"/>
    <x v="10"/>
  </r>
  <r>
    <x v="7"/>
    <s v="65-74"/>
    <x v="1"/>
    <s v="F"/>
    <s v="G00-G99"/>
    <n v="3"/>
    <x v="3"/>
  </r>
  <r>
    <x v="7"/>
    <s v="65-74"/>
    <x v="1"/>
    <s v="F"/>
    <s v="I00-I99"/>
    <n v="4"/>
    <x v="8"/>
  </r>
  <r>
    <x v="7"/>
    <s v="65-74"/>
    <x v="1"/>
    <s v="F"/>
    <s v="J00-J99"/>
    <n v="6"/>
    <x v="4"/>
  </r>
  <r>
    <x v="7"/>
    <s v="65-74"/>
    <x v="1"/>
    <s v="F"/>
    <s v="K00-K93"/>
    <n v="3"/>
    <x v="9"/>
  </r>
  <r>
    <x v="7"/>
    <s v="65-74"/>
    <x v="1"/>
    <s v="F"/>
    <s v="R00-R99"/>
    <n v="4"/>
    <x v="5"/>
  </r>
  <r>
    <x v="7"/>
    <s v="65-74"/>
    <x v="1"/>
    <s v="F"/>
    <s v="V01-Y98"/>
    <n v="5"/>
    <x v="6"/>
  </r>
  <r>
    <x v="7"/>
    <s v="65-74"/>
    <x v="1"/>
    <s v="M"/>
    <s v="A00-B99"/>
    <n v="2"/>
    <x v="0"/>
  </r>
  <r>
    <x v="7"/>
    <s v="65-74"/>
    <x v="1"/>
    <s v="M"/>
    <s v="C00-D48"/>
    <n v="27"/>
    <x v="1"/>
  </r>
  <r>
    <x v="7"/>
    <s v="65-74"/>
    <x v="1"/>
    <s v="M"/>
    <s v="E00-E90"/>
    <n v="1"/>
    <x v="2"/>
  </r>
  <r>
    <x v="7"/>
    <s v="65-74"/>
    <x v="1"/>
    <s v="M"/>
    <s v="F00-F99"/>
    <n v="3"/>
    <x v="10"/>
  </r>
  <r>
    <x v="7"/>
    <s v="65-74"/>
    <x v="1"/>
    <s v="M"/>
    <s v="G00-G99"/>
    <n v="1"/>
    <x v="3"/>
  </r>
  <r>
    <x v="7"/>
    <s v="65-74"/>
    <x v="1"/>
    <s v="M"/>
    <s v="I00-I99"/>
    <n v="13"/>
    <x v="8"/>
  </r>
  <r>
    <x v="7"/>
    <s v="65-74"/>
    <x v="1"/>
    <s v="M"/>
    <s v="J00-J99"/>
    <n v="10"/>
    <x v="4"/>
  </r>
  <r>
    <x v="7"/>
    <s v="65-74"/>
    <x v="1"/>
    <s v="M"/>
    <s v="K00-K93"/>
    <n v="2"/>
    <x v="9"/>
  </r>
  <r>
    <x v="7"/>
    <s v="65-74"/>
    <x v="1"/>
    <s v="M"/>
    <s v="N00-N99"/>
    <n v="4"/>
    <x v="11"/>
  </r>
  <r>
    <x v="7"/>
    <s v="65-74"/>
    <x v="1"/>
    <s v="M"/>
    <s v="R00-R99"/>
    <n v="8"/>
    <x v="5"/>
  </r>
  <r>
    <x v="7"/>
    <s v="65-74"/>
    <x v="1"/>
    <s v="M"/>
    <s v="V01-Y98"/>
    <n v="3"/>
    <x v="6"/>
  </r>
  <r>
    <x v="7"/>
    <s v="75-84"/>
    <x v="1"/>
    <s v="F"/>
    <s v="A00-B99"/>
    <n v="2"/>
    <x v="0"/>
  </r>
  <r>
    <x v="7"/>
    <s v="75-84"/>
    <x v="1"/>
    <s v="F"/>
    <s v="C00-D48"/>
    <n v="31"/>
    <x v="1"/>
  </r>
  <r>
    <x v="7"/>
    <s v="75-84"/>
    <x v="1"/>
    <s v="F"/>
    <s v="E00-E90"/>
    <n v="3"/>
    <x v="2"/>
  </r>
  <r>
    <x v="7"/>
    <s v="75-84"/>
    <x v="1"/>
    <s v="F"/>
    <s v="F00-F99"/>
    <n v="5"/>
    <x v="10"/>
  </r>
  <r>
    <x v="7"/>
    <s v="75-84"/>
    <x v="1"/>
    <s v="F"/>
    <s v="G00-G99"/>
    <n v="7"/>
    <x v="3"/>
  </r>
  <r>
    <x v="7"/>
    <s v="75-84"/>
    <x v="1"/>
    <s v="F"/>
    <s v="I00-I99"/>
    <n v="29"/>
    <x v="8"/>
  </r>
  <r>
    <x v="7"/>
    <s v="75-84"/>
    <x v="1"/>
    <s v="F"/>
    <s v="J00-J99"/>
    <n v="11"/>
    <x v="4"/>
  </r>
  <r>
    <x v="7"/>
    <s v="75-84"/>
    <x v="1"/>
    <s v="F"/>
    <s v="K00-K93"/>
    <n v="5"/>
    <x v="9"/>
  </r>
  <r>
    <x v="7"/>
    <s v="75-84"/>
    <x v="1"/>
    <s v="F"/>
    <s v="R00-R99"/>
    <n v="5"/>
    <x v="5"/>
  </r>
  <r>
    <x v="7"/>
    <s v="75-84"/>
    <x v="1"/>
    <s v="F"/>
    <s v="V01-Y98"/>
    <n v="7"/>
    <x v="6"/>
  </r>
  <r>
    <x v="7"/>
    <s v="75-84"/>
    <x v="1"/>
    <s v="M"/>
    <s v="A00-B99"/>
    <n v="1"/>
    <x v="0"/>
  </r>
  <r>
    <x v="7"/>
    <s v="75-84"/>
    <x v="1"/>
    <s v="M"/>
    <s v="C00-D48"/>
    <n v="33"/>
    <x v="1"/>
  </r>
  <r>
    <x v="7"/>
    <s v="75-84"/>
    <x v="1"/>
    <s v="M"/>
    <s v="D50-D89"/>
    <n v="1"/>
    <x v="5"/>
  </r>
  <r>
    <x v="7"/>
    <s v="75-84"/>
    <x v="1"/>
    <s v="M"/>
    <s v="E00-E90"/>
    <n v="4"/>
    <x v="2"/>
  </r>
  <r>
    <x v="7"/>
    <s v="75-84"/>
    <x v="1"/>
    <s v="M"/>
    <s v="F00-F99"/>
    <n v="2"/>
    <x v="10"/>
  </r>
  <r>
    <x v="7"/>
    <s v="75-84"/>
    <x v="1"/>
    <s v="M"/>
    <s v="G00-G99"/>
    <n v="9"/>
    <x v="3"/>
  </r>
  <r>
    <x v="7"/>
    <s v="75-84"/>
    <x v="1"/>
    <s v="M"/>
    <s v="I00-I99"/>
    <n v="22"/>
    <x v="8"/>
  </r>
  <r>
    <x v="7"/>
    <s v="75-84"/>
    <x v="1"/>
    <s v="M"/>
    <s v="J00-J99"/>
    <n v="19"/>
    <x v="4"/>
  </r>
  <r>
    <x v="7"/>
    <s v="75-84"/>
    <x v="1"/>
    <s v="M"/>
    <s v="K00-K93"/>
    <n v="6"/>
    <x v="9"/>
  </r>
  <r>
    <x v="7"/>
    <s v="75-84"/>
    <x v="1"/>
    <s v="M"/>
    <s v="M00-M99"/>
    <n v="3"/>
    <x v="5"/>
  </r>
  <r>
    <x v="7"/>
    <s v="75-84"/>
    <x v="1"/>
    <s v="M"/>
    <s v="N00-N99"/>
    <n v="2"/>
    <x v="11"/>
  </r>
  <r>
    <x v="7"/>
    <s v="75-84"/>
    <x v="1"/>
    <s v="M"/>
    <s v="R00-R99"/>
    <n v="14"/>
    <x v="5"/>
  </r>
  <r>
    <x v="7"/>
    <s v="75-84"/>
    <x v="1"/>
    <s v="M"/>
    <s v="V01-Y98"/>
    <n v="3"/>
    <x v="6"/>
  </r>
  <r>
    <x v="7"/>
    <s v="85+"/>
    <x v="1"/>
    <s v="F"/>
    <s v="A00-B99"/>
    <n v="5"/>
    <x v="0"/>
  </r>
  <r>
    <x v="7"/>
    <s v="85+"/>
    <x v="1"/>
    <s v="F"/>
    <s v="C00-D48"/>
    <n v="31"/>
    <x v="1"/>
  </r>
  <r>
    <x v="7"/>
    <s v="85+"/>
    <x v="1"/>
    <s v="F"/>
    <s v="E00-E90"/>
    <n v="7"/>
    <x v="2"/>
  </r>
  <r>
    <x v="7"/>
    <s v="85+"/>
    <x v="1"/>
    <s v="F"/>
    <s v="F00-F99"/>
    <n v="12"/>
    <x v="10"/>
  </r>
  <r>
    <x v="7"/>
    <s v="85+"/>
    <x v="1"/>
    <s v="F"/>
    <s v="G00-G99"/>
    <n v="19"/>
    <x v="3"/>
  </r>
  <r>
    <x v="7"/>
    <s v="85+"/>
    <x v="1"/>
    <s v="F"/>
    <s v="I00-I99"/>
    <n v="74"/>
    <x v="8"/>
  </r>
  <r>
    <x v="7"/>
    <s v="85+"/>
    <x v="1"/>
    <s v="F"/>
    <s v="J00-J99"/>
    <n v="42"/>
    <x v="4"/>
  </r>
  <r>
    <x v="7"/>
    <s v="85+"/>
    <x v="1"/>
    <s v="F"/>
    <s v="K00-K93"/>
    <n v="5"/>
    <x v="9"/>
  </r>
  <r>
    <x v="7"/>
    <s v="85+"/>
    <x v="1"/>
    <s v="F"/>
    <s v="M00-M99"/>
    <n v="2"/>
    <x v="5"/>
  </r>
  <r>
    <x v="7"/>
    <s v="85+"/>
    <x v="1"/>
    <s v="F"/>
    <s v="N00-N99"/>
    <n v="8"/>
    <x v="11"/>
  </r>
  <r>
    <x v="7"/>
    <s v="85+"/>
    <x v="1"/>
    <s v="F"/>
    <s v="R00-R99"/>
    <n v="31"/>
    <x v="5"/>
  </r>
  <r>
    <x v="7"/>
    <s v="85+"/>
    <x v="1"/>
    <s v="F"/>
    <s v="V01-Y98"/>
    <n v="9"/>
    <x v="6"/>
  </r>
  <r>
    <x v="7"/>
    <s v="85+"/>
    <x v="1"/>
    <s v="M"/>
    <s v="A00-B99"/>
    <n v="2"/>
    <x v="0"/>
  </r>
  <r>
    <x v="7"/>
    <s v="85+"/>
    <x v="1"/>
    <s v="M"/>
    <s v="C00-D48"/>
    <n v="24"/>
    <x v="1"/>
  </r>
  <r>
    <x v="7"/>
    <s v="85+"/>
    <x v="1"/>
    <s v="M"/>
    <s v="D50-D89"/>
    <n v="1"/>
    <x v="5"/>
  </r>
  <r>
    <x v="7"/>
    <s v="85+"/>
    <x v="1"/>
    <s v="M"/>
    <s v="E00-E90"/>
    <n v="1"/>
    <x v="2"/>
  </r>
  <r>
    <x v="7"/>
    <s v="85+"/>
    <x v="1"/>
    <s v="M"/>
    <s v="F00-F99"/>
    <n v="5"/>
    <x v="10"/>
  </r>
  <r>
    <x v="7"/>
    <s v="85+"/>
    <x v="1"/>
    <s v="M"/>
    <s v="G00-G99"/>
    <n v="4"/>
    <x v="3"/>
  </r>
  <r>
    <x v="7"/>
    <s v="85+"/>
    <x v="1"/>
    <s v="M"/>
    <s v="I00-I99"/>
    <n v="41"/>
    <x v="8"/>
  </r>
  <r>
    <x v="7"/>
    <s v="85+"/>
    <x v="1"/>
    <s v="M"/>
    <s v="J00-J99"/>
    <n v="21"/>
    <x v="4"/>
  </r>
  <r>
    <x v="7"/>
    <s v="85+"/>
    <x v="1"/>
    <s v="M"/>
    <s v="K00-K93"/>
    <n v="6"/>
    <x v="9"/>
  </r>
  <r>
    <x v="7"/>
    <s v="85+"/>
    <x v="1"/>
    <s v="M"/>
    <s v="N00-N99"/>
    <n v="4"/>
    <x v="11"/>
  </r>
  <r>
    <x v="7"/>
    <s v="85+"/>
    <x v="1"/>
    <s v="M"/>
    <s v="R00-R99"/>
    <n v="3"/>
    <x v="5"/>
  </r>
  <r>
    <x v="7"/>
    <s v="85+"/>
    <x v="1"/>
    <s v="M"/>
    <s v="V01-Y98"/>
    <n v="7"/>
    <x v="6"/>
  </r>
  <r>
    <x v="8"/>
    <s v="0-24"/>
    <x v="0"/>
    <s v="F"/>
    <s v="G00-G99"/>
    <n v="1"/>
    <x v="3"/>
  </r>
  <r>
    <x v="8"/>
    <s v="0-24"/>
    <x v="0"/>
    <s v="F"/>
    <s v="P00-P96"/>
    <n v="2"/>
    <x v="5"/>
  </r>
  <r>
    <x v="8"/>
    <s v="0-24"/>
    <x v="0"/>
    <s v="F"/>
    <s v="Q00-Q99"/>
    <n v="1"/>
    <x v="5"/>
  </r>
  <r>
    <x v="8"/>
    <s v="0-24"/>
    <x v="0"/>
    <s v="F"/>
    <s v="V01-Y98"/>
    <n v="3"/>
    <x v="6"/>
  </r>
  <r>
    <x v="8"/>
    <s v="0-24"/>
    <x v="0"/>
    <s v="M"/>
    <s v="C00-D48"/>
    <n v="2"/>
    <x v="1"/>
  </r>
  <r>
    <x v="8"/>
    <s v="0-24"/>
    <x v="0"/>
    <s v="M"/>
    <s v="E00-E90"/>
    <n v="1"/>
    <x v="2"/>
  </r>
  <r>
    <x v="8"/>
    <s v="0-24"/>
    <x v="0"/>
    <s v="M"/>
    <s v="P00-P96"/>
    <n v="2"/>
    <x v="5"/>
  </r>
  <r>
    <x v="8"/>
    <s v="25-44"/>
    <x v="0"/>
    <s v="F"/>
    <s v="C00-D48"/>
    <n v="1"/>
    <x v="1"/>
  </r>
  <r>
    <x v="8"/>
    <s v="25-44"/>
    <x v="0"/>
    <s v="F"/>
    <s v="I00-I99"/>
    <n v="1"/>
    <x v="8"/>
  </r>
  <r>
    <x v="8"/>
    <s v="25-44"/>
    <x v="0"/>
    <s v="F"/>
    <s v="V01-Y98"/>
    <n v="1"/>
    <x v="6"/>
  </r>
  <r>
    <x v="8"/>
    <s v="25-44"/>
    <x v="0"/>
    <s v="M"/>
    <s v="C00-D48"/>
    <n v="3"/>
    <x v="1"/>
  </r>
  <r>
    <x v="8"/>
    <s v="25-44"/>
    <x v="0"/>
    <s v="M"/>
    <s v="I00-I99"/>
    <n v="5"/>
    <x v="8"/>
  </r>
  <r>
    <x v="8"/>
    <s v="25-44"/>
    <x v="0"/>
    <s v="M"/>
    <s v="J00-J99"/>
    <n v="1"/>
    <x v="4"/>
  </r>
  <r>
    <x v="8"/>
    <s v="25-44"/>
    <x v="0"/>
    <s v="M"/>
    <s v="R00-R99"/>
    <n v="4"/>
    <x v="5"/>
  </r>
  <r>
    <x v="8"/>
    <s v="25-44"/>
    <x v="0"/>
    <s v="M"/>
    <s v="V01-Y98"/>
    <n v="2"/>
    <x v="6"/>
  </r>
  <r>
    <x v="8"/>
    <s v="45-64"/>
    <x v="0"/>
    <s v="F"/>
    <s v="C00-D48"/>
    <n v="17"/>
    <x v="1"/>
  </r>
  <r>
    <x v="8"/>
    <s v="45-64"/>
    <x v="0"/>
    <s v="F"/>
    <s v="E00-E90"/>
    <n v="1"/>
    <x v="2"/>
  </r>
  <r>
    <x v="8"/>
    <s v="45-64"/>
    <x v="0"/>
    <s v="F"/>
    <s v="F00-F99"/>
    <n v="1"/>
    <x v="10"/>
  </r>
  <r>
    <x v="8"/>
    <s v="45-64"/>
    <x v="0"/>
    <s v="F"/>
    <s v="I00-I99"/>
    <n v="7"/>
    <x v="8"/>
  </r>
  <r>
    <x v="8"/>
    <s v="45-64"/>
    <x v="0"/>
    <s v="F"/>
    <s v="J00-J99"/>
    <n v="1"/>
    <x v="4"/>
  </r>
  <r>
    <x v="8"/>
    <s v="45-64"/>
    <x v="0"/>
    <s v="F"/>
    <s v="K00-K93"/>
    <n v="2"/>
    <x v="9"/>
  </r>
  <r>
    <x v="8"/>
    <s v="45-64"/>
    <x v="0"/>
    <s v="F"/>
    <s v="Q00-Q99"/>
    <n v="1"/>
    <x v="5"/>
  </r>
  <r>
    <x v="8"/>
    <s v="45-64"/>
    <x v="0"/>
    <s v="F"/>
    <s v="R00-R99"/>
    <n v="3"/>
    <x v="5"/>
  </r>
  <r>
    <x v="8"/>
    <s v="45-64"/>
    <x v="0"/>
    <s v="F"/>
    <s v="V01-Y98"/>
    <n v="2"/>
    <x v="6"/>
  </r>
  <r>
    <x v="8"/>
    <s v="45-64"/>
    <x v="0"/>
    <s v="M"/>
    <s v="A00-B99"/>
    <n v="1"/>
    <x v="0"/>
  </r>
  <r>
    <x v="8"/>
    <s v="45-64"/>
    <x v="0"/>
    <s v="M"/>
    <s v="C00-D48"/>
    <n v="21"/>
    <x v="1"/>
  </r>
  <r>
    <x v="8"/>
    <s v="45-64"/>
    <x v="0"/>
    <s v="M"/>
    <s v="F00-F99"/>
    <n v="2"/>
    <x v="10"/>
  </r>
  <r>
    <x v="8"/>
    <s v="45-64"/>
    <x v="0"/>
    <s v="M"/>
    <s v="G00-G99"/>
    <n v="2"/>
    <x v="3"/>
  </r>
  <r>
    <x v="8"/>
    <s v="45-64"/>
    <x v="0"/>
    <s v="M"/>
    <s v="I00-I99"/>
    <n v="10"/>
    <x v="8"/>
  </r>
  <r>
    <x v="8"/>
    <s v="45-64"/>
    <x v="0"/>
    <s v="M"/>
    <s v="J00-J99"/>
    <n v="5"/>
    <x v="4"/>
  </r>
  <r>
    <x v="8"/>
    <s v="45-64"/>
    <x v="0"/>
    <s v="M"/>
    <s v="K00-K93"/>
    <n v="6"/>
    <x v="9"/>
  </r>
  <r>
    <x v="8"/>
    <s v="45-64"/>
    <x v="0"/>
    <s v="M"/>
    <s v="N00-N99"/>
    <n v="1"/>
    <x v="11"/>
  </r>
  <r>
    <x v="8"/>
    <s v="45-64"/>
    <x v="0"/>
    <s v="M"/>
    <s v="R00-R99"/>
    <n v="6"/>
    <x v="5"/>
  </r>
  <r>
    <x v="8"/>
    <s v="45-64"/>
    <x v="0"/>
    <s v="M"/>
    <s v="V01-Y98"/>
    <n v="9"/>
    <x v="6"/>
  </r>
  <r>
    <x v="8"/>
    <s v="65-74"/>
    <x v="1"/>
    <s v="F"/>
    <s v="C00-D48"/>
    <n v="11"/>
    <x v="1"/>
  </r>
  <r>
    <x v="8"/>
    <s v="65-74"/>
    <x v="1"/>
    <s v="F"/>
    <s v="F00-F99"/>
    <n v="1"/>
    <x v="10"/>
  </r>
  <r>
    <x v="8"/>
    <s v="65-74"/>
    <x v="1"/>
    <s v="F"/>
    <s v="G00-G99"/>
    <n v="1"/>
    <x v="3"/>
  </r>
  <r>
    <x v="8"/>
    <s v="65-74"/>
    <x v="1"/>
    <s v="F"/>
    <s v="I00-I99"/>
    <n v="10"/>
    <x v="8"/>
  </r>
  <r>
    <x v="8"/>
    <s v="65-74"/>
    <x v="1"/>
    <s v="F"/>
    <s v="J00-J99"/>
    <n v="7"/>
    <x v="4"/>
  </r>
  <r>
    <x v="8"/>
    <s v="65-74"/>
    <x v="1"/>
    <s v="F"/>
    <s v="K00-K93"/>
    <n v="3"/>
    <x v="9"/>
  </r>
  <r>
    <x v="8"/>
    <s v="65-74"/>
    <x v="1"/>
    <s v="F"/>
    <s v="N00-N99"/>
    <n v="3"/>
    <x v="11"/>
  </r>
  <r>
    <x v="8"/>
    <s v="65-74"/>
    <x v="1"/>
    <s v="F"/>
    <s v="R00-R99"/>
    <n v="6"/>
    <x v="5"/>
  </r>
  <r>
    <x v="8"/>
    <s v="65-74"/>
    <x v="1"/>
    <s v="M"/>
    <s v="A00-B99"/>
    <n v="1"/>
    <x v="0"/>
  </r>
  <r>
    <x v="8"/>
    <s v="65-74"/>
    <x v="1"/>
    <s v="M"/>
    <s v="C00-D48"/>
    <n v="28"/>
    <x v="1"/>
  </r>
  <r>
    <x v="8"/>
    <s v="65-74"/>
    <x v="1"/>
    <s v="M"/>
    <s v="F00-F99"/>
    <n v="2"/>
    <x v="10"/>
  </r>
  <r>
    <x v="8"/>
    <s v="65-74"/>
    <x v="1"/>
    <s v="M"/>
    <s v="G00-G99"/>
    <n v="1"/>
    <x v="3"/>
  </r>
  <r>
    <x v="8"/>
    <s v="65-74"/>
    <x v="1"/>
    <s v="M"/>
    <s v="I00-I99"/>
    <n v="21"/>
    <x v="8"/>
  </r>
  <r>
    <x v="8"/>
    <s v="65-74"/>
    <x v="1"/>
    <s v="M"/>
    <s v="J00-J99"/>
    <n v="4"/>
    <x v="4"/>
  </r>
  <r>
    <x v="8"/>
    <s v="65-74"/>
    <x v="1"/>
    <s v="M"/>
    <s v="K00-K93"/>
    <n v="10"/>
    <x v="9"/>
  </r>
  <r>
    <x v="8"/>
    <s v="65-74"/>
    <x v="1"/>
    <s v="M"/>
    <s v="R00-R99"/>
    <n v="10"/>
    <x v="5"/>
  </r>
  <r>
    <x v="8"/>
    <s v="65-74"/>
    <x v="1"/>
    <s v="M"/>
    <s v="V01-Y98"/>
    <n v="4"/>
    <x v="6"/>
  </r>
  <r>
    <x v="8"/>
    <s v="75-84"/>
    <x v="1"/>
    <s v="F"/>
    <s v="A00-B99"/>
    <n v="2"/>
    <x v="0"/>
  </r>
  <r>
    <x v="8"/>
    <s v="75-84"/>
    <x v="1"/>
    <s v="F"/>
    <s v="C00-D48"/>
    <n v="27"/>
    <x v="1"/>
  </r>
  <r>
    <x v="8"/>
    <s v="75-84"/>
    <x v="1"/>
    <s v="F"/>
    <s v="F00-F99"/>
    <n v="2"/>
    <x v="10"/>
  </r>
  <r>
    <x v="8"/>
    <s v="75-84"/>
    <x v="1"/>
    <s v="F"/>
    <s v="G00-G99"/>
    <n v="10"/>
    <x v="3"/>
  </r>
  <r>
    <x v="8"/>
    <s v="75-84"/>
    <x v="1"/>
    <s v="F"/>
    <s v="I00-I99"/>
    <n v="21"/>
    <x v="8"/>
  </r>
  <r>
    <x v="8"/>
    <s v="75-84"/>
    <x v="1"/>
    <s v="F"/>
    <s v="J00-J99"/>
    <n v="13"/>
    <x v="4"/>
  </r>
  <r>
    <x v="8"/>
    <s v="75-84"/>
    <x v="1"/>
    <s v="F"/>
    <s v="K00-K93"/>
    <n v="8"/>
    <x v="9"/>
  </r>
  <r>
    <x v="8"/>
    <s v="75-84"/>
    <x v="1"/>
    <s v="F"/>
    <s v="L00-L99"/>
    <n v="2"/>
    <x v="5"/>
  </r>
  <r>
    <x v="8"/>
    <s v="75-84"/>
    <x v="1"/>
    <s v="F"/>
    <s v="M00-M99"/>
    <n v="3"/>
    <x v="5"/>
  </r>
  <r>
    <x v="8"/>
    <s v="75-84"/>
    <x v="1"/>
    <s v="F"/>
    <s v="R00-R99"/>
    <n v="9"/>
    <x v="5"/>
  </r>
  <r>
    <x v="8"/>
    <s v="75-84"/>
    <x v="1"/>
    <s v="F"/>
    <s v="V01-Y98"/>
    <n v="5"/>
    <x v="6"/>
  </r>
  <r>
    <x v="8"/>
    <s v="75-84"/>
    <x v="1"/>
    <s v="M"/>
    <s v="A00-B99"/>
    <n v="1"/>
    <x v="0"/>
  </r>
  <r>
    <x v="8"/>
    <s v="75-84"/>
    <x v="1"/>
    <s v="M"/>
    <s v="C00-D48"/>
    <n v="23"/>
    <x v="1"/>
  </r>
  <r>
    <x v="8"/>
    <s v="75-84"/>
    <x v="1"/>
    <s v="M"/>
    <s v="E00-E90"/>
    <n v="2"/>
    <x v="2"/>
  </r>
  <r>
    <x v="8"/>
    <s v="75-84"/>
    <x v="1"/>
    <s v="M"/>
    <s v="F00-F99"/>
    <n v="1"/>
    <x v="10"/>
  </r>
  <r>
    <x v="8"/>
    <s v="75-84"/>
    <x v="1"/>
    <s v="M"/>
    <s v="G00-G99"/>
    <n v="6"/>
    <x v="3"/>
  </r>
  <r>
    <x v="8"/>
    <s v="75-84"/>
    <x v="1"/>
    <s v="M"/>
    <s v="I00-I99"/>
    <n v="28"/>
    <x v="8"/>
  </r>
  <r>
    <x v="8"/>
    <s v="75-84"/>
    <x v="1"/>
    <s v="M"/>
    <s v="J00-J99"/>
    <n v="17"/>
    <x v="4"/>
  </r>
  <r>
    <x v="8"/>
    <s v="75-84"/>
    <x v="1"/>
    <s v="M"/>
    <s v="K00-K93"/>
    <n v="6"/>
    <x v="9"/>
  </r>
  <r>
    <x v="8"/>
    <s v="75-84"/>
    <x v="1"/>
    <s v="M"/>
    <s v="N00-N99"/>
    <n v="3"/>
    <x v="11"/>
  </r>
  <r>
    <x v="8"/>
    <s v="75-84"/>
    <x v="1"/>
    <s v="M"/>
    <s v="R00-R99"/>
    <n v="7"/>
    <x v="5"/>
  </r>
  <r>
    <x v="8"/>
    <s v="75-84"/>
    <x v="1"/>
    <s v="M"/>
    <s v="V01-Y98"/>
    <n v="5"/>
    <x v="6"/>
  </r>
  <r>
    <x v="8"/>
    <s v="85+"/>
    <x v="1"/>
    <s v="F"/>
    <s v="A00-B99"/>
    <n v="10"/>
    <x v="0"/>
  </r>
  <r>
    <x v="8"/>
    <s v="85+"/>
    <x v="1"/>
    <s v="F"/>
    <s v="C00-D48"/>
    <n v="31"/>
    <x v="1"/>
  </r>
  <r>
    <x v="8"/>
    <s v="85+"/>
    <x v="1"/>
    <s v="F"/>
    <s v="D50-D89"/>
    <n v="1"/>
    <x v="5"/>
  </r>
  <r>
    <x v="8"/>
    <s v="85+"/>
    <x v="1"/>
    <s v="F"/>
    <s v="E00-E90"/>
    <n v="4"/>
    <x v="2"/>
  </r>
  <r>
    <x v="8"/>
    <s v="85+"/>
    <x v="1"/>
    <s v="F"/>
    <s v="F00-F99"/>
    <n v="21"/>
    <x v="10"/>
  </r>
  <r>
    <x v="8"/>
    <s v="85+"/>
    <x v="1"/>
    <s v="F"/>
    <s v="G00-G99"/>
    <n v="15"/>
    <x v="3"/>
  </r>
  <r>
    <x v="8"/>
    <s v="85+"/>
    <x v="1"/>
    <s v="F"/>
    <s v="I00-I99"/>
    <n v="57"/>
    <x v="8"/>
  </r>
  <r>
    <x v="8"/>
    <s v="85+"/>
    <x v="1"/>
    <s v="F"/>
    <s v="J00-J99"/>
    <n v="25"/>
    <x v="4"/>
  </r>
  <r>
    <x v="8"/>
    <s v="85+"/>
    <x v="1"/>
    <s v="F"/>
    <s v="K00-K93"/>
    <n v="7"/>
    <x v="9"/>
  </r>
  <r>
    <x v="8"/>
    <s v="85+"/>
    <x v="1"/>
    <s v="F"/>
    <s v="L00-L99"/>
    <n v="2"/>
    <x v="5"/>
  </r>
  <r>
    <x v="8"/>
    <s v="85+"/>
    <x v="1"/>
    <s v="F"/>
    <s v="M00-M99"/>
    <n v="2"/>
    <x v="5"/>
  </r>
  <r>
    <x v="8"/>
    <s v="85+"/>
    <x v="1"/>
    <s v="F"/>
    <s v="N00-N99"/>
    <n v="6"/>
    <x v="11"/>
  </r>
  <r>
    <x v="8"/>
    <s v="85+"/>
    <x v="1"/>
    <s v="F"/>
    <s v="R00-R99"/>
    <n v="28"/>
    <x v="5"/>
  </r>
  <r>
    <x v="8"/>
    <s v="85+"/>
    <x v="1"/>
    <s v="F"/>
    <s v="V01-Y98"/>
    <n v="9"/>
    <x v="6"/>
  </r>
  <r>
    <x v="8"/>
    <s v="85+"/>
    <x v="1"/>
    <s v="M"/>
    <s v="A00-B99"/>
    <n v="1"/>
    <x v="0"/>
  </r>
  <r>
    <x v="8"/>
    <s v="85+"/>
    <x v="1"/>
    <s v="M"/>
    <s v="C00-D48"/>
    <n v="19"/>
    <x v="1"/>
  </r>
  <r>
    <x v="8"/>
    <s v="85+"/>
    <x v="1"/>
    <s v="M"/>
    <s v="E00-E90"/>
    <n v="1"/>
    <x v="2"/>
  </r>
  <r>
    <x v="8"/>
    <s v="85+"/>
    <x v="1"/>
    <s v="M"/>
    <s v="F00-F99"/>
    <n v="6"/>
    <x v="10"/>
  </r>
  <r>
    <x v="8"/>
    <s v="85+"/>
    <x v="1"/>
    <s v="M"/>
    <s v="G00-G99"/>
    <n v="9"/>
    <x v="3"/>
  </r>
  <r>
    <x v="8"/>
    <s v="85+"/>
    <x v="1"/>
    <s v="M"/>
    <s v="I00-I99"/>
    <n v="35"/>
    <x v="8"/>
  </r>
  <r>
    <x v="8"/>
    <s v="85+"/>
    <x v="1"/>
    <s v="M"/>
    <s v="J00-J99"/>
    <n v="15"/>
    <x v="4"/>
  </r>
  <r>
    <x v="8"/>
    <s v="85+"/>
    <x v="1"/>
    <s v="M"/>
    <s v="K00-K93"/>
    <n v="4"/>
    <x v="9"/>
  </r>
  <r>
    <x v="8"/>
    <s v="85+"/>
    <x v="1"/>
    <s v="M"/>
    <s v="L00-L99"/>
    <n v="1"/>
    <x v="5"/>
  </r>
  <r>
    <x v="8"/>
    <s v="85+"/>
    <x v="1"/>
    <s v="M"/>
    <s v="M00-M99"/>
    <n v="2"/>
    <x v="5"/>
  </r>
  <r>
    <x v="8"/>
    <s v="85+"/>
    <x v="1"/>
    <s v="M"/>
    <s v="N00-N99"/>
    <n v="4"/>
    <x v="11"/>
  </r>
  <r>
    <x v="8"/>
    <s v="85+"/>
    <x v="1"/>
    <s v="M"/>
    <s v="R00-R99"/>
    <n v="12"/>
    <x v="5"/>
  </r>
  <r>
    <x v="8"/>
    <s v="85+"/>
    <x v="1"/>
    <s v="M"/>
    <s v="V01-Y98"/>
    <n v="12"/>
    <x v="6"/>
  </r>
  <r>
    <x v="0"/>
    <s v="0-24"/>
    <x v="0"/>
    <s v="F"/>
    <s v="C00-D48"/>
    <n v="1"/>
    <x v="1"/>
  </r>
  <r>
    <x v="0"/>
    <s v="0-24"/>
    <x v="0"/>
    <s v="F"/>
    <s v="I00-I99"/>
    <n v="1"/>
    <x v="8"/>
  </r>
  <r>
    <x v="0"/>
    <s v="0-24"/>
    <x v="0"/>
    <s v="F"/>
    <s v="Q00-Q99"/>
    <n v="1"/>
    <x v="5"/>
  </r>
  <r>
    <x v="0"/>
    <s v="0-24"/>
    <x v="0"/>
    <s v="F"/>
    <s v="R00-R99"/>
    <n v="2"/>
    <x v="5"/>
  </r>
  <r>
    <x v="0"/>
    <s v="0-24"/>
    <x v="0"/>
    <s v="M"/>
    <s v="C00-D48"/>
    <n v="2"/>
    <x v="1"/>
  </r>
  <r>
    <x v="0"/>
    <s v="0-24"/>
    <x v="0"/>
    <s v="M"/>
    <s v="K00-K93"/>
    <n v="1"/>
    <x v="9"/>
  </r>
  <r>
    <x v="0"/>
    <s v="0-24"/>
    <x v="0"/>
    <s v="M"/>
    <s v="P00-P96"/>
    <n v="2"/>
    <x v="5"/>
  </r>
  <r>
    <x v="0"/>
    <s v="0-24"/>
    <x v="0"/>
    <s v="M"/>
    <s v="R00-R99"/>
    <n v="1"/>
    <x v="5"/>
  </r>
  <r>
    <x v="0"/>
    <s v="0-24"/>
    <x v="0"/>
    <s v="M"/>
    <s v="V01-Y98"/>
    <n v="2"/>
    <x v="6"/>
  </r>
  <r>
    <x v="0"/>
    <s v="25-44"/>
    <x v="0"/>
    <s v="F"/>
    <s v="C00-D48"/>
    <n v="7"/>
    <x v="1"/>
  </r>
  <r>
    <x v="0"/>
    <s v="25-44"/>
    <x v="0"/>
    <s v="F"/>
    <s v="V01-Y98"/>
    <n v="3"/>
    <x v="6"/>
  </r>
  <r>
    <x v="0"/>
    <s v="25-44"/>
    <x v="0"/>
    <s v="M"/>
    <s v="A00-B99"/>
    <n v="1"/>
    <x v="0"/>
  </r>
  <r>
    <x v="0"/>
    <s v="25-44"/>
    <x v="0"/>
    <s v="M"/>
    <s v="C00-D48"/>
    <n v="3"/>
    <x v="1"/>
  </r>
  <r>
    <x v="0"/>
    <s v="25-44"/>
    <x v="0"/>
    <s v="M"/>
    <s v="J00-J99"/>
    <n v="1"/>
    <x v="4"/>
  </r>
  <r>
    <x v="0"/>
    <s v="25-44"/>
    <x v="0"/>
    <s v="M"/>
    <s v="K00-K93"/>
    <n v="1"/>
    <x v="9"/>
  </r>
  <r>
    <x v="0"/>
    <s v="25-44"/>
    <x v="0"/>
    <s v="M"/>
    <s v="R00-R99"/>
    <n v="1"/>
    <x v="5"/>
  </r>
  <r>
    <x v="0"/>
    <s v="25-44"/>
    <x v="0"/>
    <s v="M"/>
    <s v="V01-Y98"/>
    <n v="10"/>
    <x v="6"/>
  </r>
  <r>
    <x v="0"/>
    <s v="45-64"/>
    <x v="0"/>
    <s v="F"/>
    <s v="C00-D48"/>
    <n v="12"/>
    <x v="1"/>
  </r>
  <r>
    <x v="0"/>
    <s v="45-64"/>
    <x v="0"/>
    <s v="F"/>
    <s v="F00-F99"/>
    <n v="1"/>
    <x v="10"/>
  </r>
  <r>
    <x v="0"/>
    <s v="45-64"/>
    <x v="0"/>
    <s v="F"/>
    <s v="G00-G99"/>
    <n v="1"/>
    <x v="3"/>
  </r>
  <r>
    <x v="0"/>
    <s v="45-64"/>
    <x v="0"/>
    <s v="F"/>
    <s v="I00-I99"/>
    <n v="9"/>
    <x v="8"/>
  </r>
  <r>
    <x v="0"/>
    <s v="45-64"/>
    <x v="0"/>
    <s v="F"/>
    <s v="J00-J99"/>
    <n v="3"/>
    <x v="4"/>
  </r>
  <r>
    <x v="0"/>
    <s v="45-64"/>
    <x v="0"/>
    <s v="F"/>
    <s v="K00-K93"/>
    <n v="1"/>
    <x v="9"/>
  </r>
  <r>
    <x v="0"/>
    <s v="45-64"/>
    <x v="0"/>
    <s v="F"/>
    <s v="L00-L99"/>
    <n v="1"/>
    <x v="5"/>
  </r>
  <r>
    <x v="0"/>
    <s v="45-64"/>
    <x v="0"/>
    <s v="F"/>
    <s v="R00-R99"/>
    <n v="1"/>
    <x v="5"/>
  </r>
  <r>
    <x v="0"/>
    <s v="45-64"/>
    <x v="0"/>
    <s v="F"/>
    <s v="UNK"/>
    <n v="2"/>
    <x v="7"/>
  </r>
  <r>
    <x v="0"/>
    <s v="45-64"/>
    <x v="0"/>
    <s v="F"/>
    <s v="V01-Y98"/>
    <n v="2"/>
    <x v="6"/>
  </r>
  <r>
    <x v="0"/>
    <s v="45-64"/>
    <x v="0"/>
    <s v="M"/>
    <s v="A00-B99"/>
    <n v="1"/>
    <x v="0"/>
  </r>
  <r>
    <x v="0"/>
    <s v="45-64"/>
    <x v="0"/>
    <s v="M"/>
    <s v="C00-D48"/>
    <n v="19"/>
    <x v="1"/>
  </r>
  <r>
    <x v="0"/>
    <s v="45-64"/>
    <x v="0"/>
    <s v="M"/>
    <s v="E00-E90"/>
    <n v="2"/>
    <x v="2"/>
  </r>
  <r>
    <x v="0"/>
    <s v="45-64"/>
    <x v="0"/>
    <s v="M"/>
    <s v="F00-F99"/>
    <n v="1"/>
    <x v="10"/>
  </r>
  <r>
    <x v="0"/>
    <s v="45-64"/>
    <x v="0"/>
    <s v="M"/>
    <s v="G00-G99"/>
    <n v="4"/>
    <x v="3"/>
  </r>
  <r>
    <x v="0"/>
    <s v="45-64"/>
    <x v="0"/>
    <s v="M"/>
    <s v="I00-I99"/>
    <n v="14"/>
    <x v="8"/>
  </r>
  <r>
    <x v="0"/>
    <s v="45-64"/>
    <x v="0"/>
    <s v="M"/>
    <s v="J00-J99"/>
    <n v="6"/>
    <x v="4"/>
  </r>
  <r>
    <x v="0"/>
    <s v="45-64"/>
    <x v="0"/>
    <s v="M"/>
    <s v="K00-K93"/>
    <n v="9"/>
    <x v="9"/>
  </r>
  <r>
    <x v="0"/>
    <s v="45-64"/>
    <x v="0"/>
    <s v="M"/>
    <s v="M00-M99"/>
    <n v="1"/>
    <x v="5"/>
  </r>
  <r>
    <x v="0"/>
    <s v="45-64"/>
    <x v="0"/>
    <s v="M"/>
    <s v="Q00-Q99"/>
    <n v="1"/>
    <x v="5"/>
  </r>
  <r>
    <x v="0"/>
    <s v="45-64"/>
    <x v="0"/>
    <s v="M"/>
    <s v="R00-R99"/>
    <n v="8"/>
    <x v="5"/>
  </r>
  <r>
    <x v="0"/>
    <s v="45-64"/>
    <x v="0"/>
    <s v="M"/>
    <s v="UNK"/>
    <n v="2"/>
    <x v="7"/>
  </r>
  <r>
    <x v="0"/>
    <s v="45-64"/>
    <x v="0"/>
    <s v="M"/>
    <s v="V01-Y98"/>
    <n v="5"/>
    <x v="6"/>
  </r>
  <r>
    <x v="0"/>
    <s v="65-74"/>
    <x v="1"/>
    <s v="F"/>
    <s v="A00-B99"/>
    <n v="2"/>
    <x v="0"/>
  </r>
  <r>
    <x v="0"/>
    <s v="65-74"/>
    <x v="1"/>
    <s v="F"/>
    <s v="C00-D48"/>
    <n v="17"/>
    <x v="1"/>
  </r>
  <r>
    <x v="0"/>
    <s v="65-74"/>
    <x v="1"/>
    <s v="F"/>
    <s v="F00-F99"/>
    <n v="1"/>
    <x v="10"/>
  </r>
  <r>
    <x v="0"/>
    <s v="65-74"/>
    <x v="1"/>
    <s v="F"/>
    <s v="G00-G99"/>
    <n v="1"/>
    <x v="3"/>
  </r>
  <r>
    <x v="0"/>
    <s v="65-74"/>
    <x v="1"/>
    <s v="F"/>
    <s v="I00-I99"/>
    <n v="7"/>
    <x v="8"/>
  </r>
  <r>
    <x v="0"/>
    <s v="65-74"/>
    <x v="1"/>
    <s v="F"/>
    <s v="J00-J99"/>
    <n v="1"/>
    <x v="4"/>
  </r>
  <r>
    <x v="0"/>
    <s v="65-74"/>
    <x v="1"/>
    <s v="F"/>
    <s v="K00-K93"/>
    <n v="1"/>
    <x v="9"/>
  </r>
  <r>
    <x v="0"/>
    <s v="65-74"/>
    <x v="1"/>
    <s v="F"/>
    <s v="M00-M99"/>
    <n v="1"/>
    <x v="5"/>
  </r>
  <r>
    <x v="0"/>
    <s v="65-74"/>
    <x v="1"/>
    <s v="F"/>
    <s v="N00-N99"/>
    <n v="1"/>
    <x v="11"/>
  </r>
  <r>
    <x v="0"/>
    <s v="65-74"/>
    <x v="1"/>
    <s v="F"/>
    <s v="R00-R99"/>
    <n v="5"/>
    <x v="5"/>
  </r>
  <r>
    <x v="0"/>
    <s v="65-74"/>
    <x v="1"/>
    <s v="M"/>
    <s v="A00-B99"/>
    <n v="2"/>
    <x v="0"/>
  </r>
  <r>
    <x v="0"/>
    <s v="65-74"/>
    <x v="1"/>
    <s v="M"/>
    <s v="C00-D48"/>
    <n v="23"/>
    <x v="1"/>
  </r>
  <r>
    <x v="0"/>
    <s v="65-74"/>
    <x v="1"/>
    <s v="M"/>
    <s v="E00-E90"/>
    <n v="1"/>
    <x v="2"/>
  </r>
  <r>
    <x v="0"/>
    <s v="65-74"/>
    <x v="1"/>
    <s v="M"/>
    <s v="F00-F99"/>
    <n v="2"/>
    <x v="10"/>
  </r>
  <r>
    <x v="0"/>
    <s v="65-74"/>
    <x v="1"/>
    <s v="M"/>
    <s v="G00-G99"/>
    <n v="4"/>
    <x v="3"/>
  </r>
  <r>
    <x v="0"/>
    <s v="65-74"/>
    <x v="1"/>
    <s v="M"/>
    <s v="I00-I99"/>
    <n v="24"/>
    <x v="8"/>
  </r>
  <r>
    <x v="0"/>
    <s v="65-74"/>
    <x v="1"/>
    <s v="M"/>
    <s v="J00-J99"/>
    <n v="3"/>
    <x v="4"/>
  </r>
  <r>
    <x v="0"/>
    <s v="65-74"/>
    <x v="1"/>
    <s v="M"/>
    <s v="K00-K93"/>
    <n v="1"/>
    <x v="9"/>
  </r>
  <r>
    <x v="0"/>
    <s v="65-74"/>
    <x v="1"/>
    <s v="M"/>
    <s v="L00-L99"/>
    <n v="1"/>
    <x v="5"/>
  </r>
  <r>
    <x v="0"/>
    <s v="65-74"/>
    <x v="1"/>
    <s v="M"/>
    <s v="R00-R99"/>
    <n v="10"/>
    <x v="5"/>
  </r>
  <r>
    <x v="0"/>
    <s v="65-74"/>
    <x v="1"/>
    <s v="M"/>
    <s v="UNK"/>
    <n v="3"/>
    <x v="7"/>
  </r>
  <r>
    <x v="0"/>
    <s v="65-74"/>
    <x v="1"/>
    <s v="M"/>
    <s v="V01-Y98"/>
    <n v="2"/>
    <x v="6"/>
  </r>
  <r>
    <x v="0"/>
    <s v="75-84"/>
    <x v="1"/>
    <s v="F"/>
    <s v="A00-B99"/>
    <n v="6"/>
    <x v="0"/>
  </r>
  <r>
    <x v="0"/>
    <s v="75-84"/>
    <x v="1"/>
    <s v="F"/>
    <s v="C00-D48"/>
    <n v="25"/>
    <x v="1"/>
  </r>
  <r>
    <x v="0"/>
    <s v="75-84"/>
    <x v="1"/>
    <s v="F"/>
    <s v="E00-E90"/>
    <n v="1"/>
    <x v="2"/>
  </r>
  <r>
    <x v="0"/>
    <s v="75-84"/>
    <x v="1"/>
    <s v="F"/>
    <s v="F00-F99"/>
    <n v="9"/>
    <x v="10"/>
  </r>
  <r>
    <x v="0"/>
    <s v="75-84"/>
    <x v="1"/>
    <s v="F"/>
    <s v="G00-G99"/>
    <n v="5"/>
    <x v="3"/>
  </r>
  <r>
    <x v="0"/>
    <s v="75-84"/>
    <x v="1"/>
    <s v="F"/>
    <s v="I00-I99"/>
    <n v="33"/>
    <x v="8"/>
  </r>
  <r>
    <x v="0"/>
    <s v="75-84"/>
    <x v="1"/>
    <s v="F"/>
    <s v="J00-J99"/>
    <n v="18"/>
    <x v="4"/>
  </r>
  <r>
    <x v="0"/>
    <s v="75-84"/>
    <x v="1"/>
    <s v="F"/>
    <s v="K00-K93"/>
    <n v="7"/>
    <x v="9"/>
  </r>
  <r>
    <x v="0"/>
    <s v="75-84"/>
    <x v="1"/>
    <s v="F"/>
    <s v="L00-L99"/>
    <n v="2"/>
    <x v="5"/>
  </r>
  <r>
    <x v="0"/>
    <s v="75-84"/>
    <x v="1"/>
    <s v="F"/>
    <s v="M00-M99"/>
    <n v="1"/>
    <x v="5"/>
  </r>
  <r>
    <x v="0"/>
    <s v="75-84"/>
    <x v="1"/>
    <s v="F"/>
    <s v="N00-N99"/>
    <n v="2"/>
    <x v="11"/>
  </r>
  <r>
    <x v="0"/>
    <s v="75-84"/>
    <x v="1"/>
    <s v="F"/>
    <s v="R00-R99"/>
    <n v="4"/>
    <x v="5"/>
  </r>
  <r>
    <x v="0"/>
    <s v="75-84"/>
    <x v="1"/>
    <s v="F"/>
    <s v="UNK"/>
    <n v="1"/>
    <x v="7"/>
  </r>
  <r>
    <x v="0"/>
    <s v="75-84"/>
    <x v="1"/>
    <s v="F"/>
    <s v="V01-Y98"/>
    <n v="3"/>
    <x v="6"/>
  </r>
  <r>
    <x v="0"/>
    <s v="75-84"/>
    <x v="1"/>
    <s v="M"/>
    <s v="A00-B99"/>
    <n v="1"/>
    <x v="0"/>
  </r>
  <r>
    <x v="0"/>
    <s v="75-84"/>
    <x v="1"/>
    <s v="M"/>
    <s v="C00-D48"/>
    <n v="26"/>
    <x v="1"/>
  </r>
  <r>
    <x v="0"/>
    <s v="75-84"/>
    <x v="1"/>
    <s v="M"/>
    <s v="E00-E90"/>
    <n v="2"/>
    <x v="2"/>
  </r>
  <r>
    <x v="0"/>
    <s v="75-84"/>
    <x v="1"/>
    <s v="M"/>
    <s v="F00-F99"/>
    <n v="1"/>
    <x v="10"/>
  </r>
  <r>
    <x v="0"/>
    <s v="75-84"/>
    <x v="1"/>
    <s v="M"/>
    <s v="G00-G99"/>
    <n v="3"/>
    <x v="3"/>
  </r>
  <r>
    <x v="0"/>
    <s v="75-84"/>
    <x v="1"/>
    <s v="M"/>
    <s v="I00-I99"/>
    <n v="32"/>
    <x v="8"/>
  </r>
  <r>
    <x v="0"/>
    <s v="75-84"/>
    <x v="1"/>
    <s v="M"/>
    <s v="J00-J99"/>
    <n v="15"/>
    <x v="4"/>
  </r>
  <r>
    <x v="0"/>
    <s v="75-84"/>
    <x v="1"/>
    <s v="M"/>
    <s v="K00-K93"/>
    <n v="3"/>
    <x v="9"/>
  </r>
  <r>
    <x v="0"/>
    <s v="75-84"/>
    <x v="1"/>
    <s v="M"/>
    <s v="M00-M99"/>
    <n v="1"/>
    <x v="5"/>
  </r>
  <r>
    <x v="0"/>
    <s v="75-84"/>
    <x v="1"/>
    <s v="M"/>
    <s v="N00-N99"/>
    <n v="1"/>
    <x v="11"/>
  </r>
  <r>
    <x v="0"/>
    <s v="75-84"/>
    <x v="1"/>
    <s v="M"/>
    <s v="R00-R99"/>
    <n v="5"/>
    <x v="5"/>
  </r>
  <r>
    <x v="0"/>
    <s v="75-84"/>
    <x v="1"/>
    <s v="M"/>
    <s v="UNK"/>
    <n v="3"/>
    <x v="7"/>
  </r>
  <r>
    <x v="0"/>
    <s v="75-84"/>
    <x v="1"/>
    <s v="M"/>
    <s v="V01-Y98"/>
    <n v="3"/>
    <x v="6"/>
  </r>
  <r>
    <x v="0"/>
    <s v="85+"/>
    <x v="1"/>
    <s v="F"/>
    <s v="A00-B99"/>
    <n v="5"/>
    <x v="0"/>
  </r>
  <r>
    <x v="0"/>
    <s v="85+"/>
    <x v="1"/>
    <s v="F"/>
    <s v="C00-D48"/>
    <n v="20"/>
    <x v="1"/>
  </r>
  <r>
    <x v="0"/>
    <s v="85+"/>
    <x v="1"/>
    <s v="F"/>
    <s v="E00-E90"/>
    <n v="3"/>
    <x v="2"/>
  </r>
  <r>
    <x v="0"/>
    <s v="85+"/>
    <x v="1"/>
    <s v="F"/>
    <s v="F00-F99"/>
    <n v="7"/>
    <x v="10"/>
  </r>
  <r>
    <x v="0"/>
    <s v="85+"/>
    <x v="1"/>
    <s v="F"/>
    <s v="G00-G99"/>
    <n v="5"/>
    <x v="3"/>
  </r>
  <r>
    <x v="0"/>
    <s v="85+"/>
    <x v="1"/>
    <s v="F"/>
    <s v="I00-I99"/>
    <n v="70"/>
    <x v="8"/>
  </r>
  <r>
    <x v="0"/>
    <s v="85+"/>
    <x v="1"/>
    <s v="F"/>
    <s v="J00-J99"/>
    <n v="36"/>
    <x v="4"/>
  </r>
  <r>
    <x v="0"/>
    <s v="85+"/>
    <x v="1"/>
    <s v="F"/>
    <s v="K00-K93"/>
    <n v="6"/>
    <x v="9"/>
  </r>
  <r>
    <x v="0"/>
    <s v="85+"/>
    <x v="1"/>
    <s v="F"/>
    <s v="M00-M99"/>
    <n v="3"/>
    <x v="5"/>
  </r>
  <r>
    <x v="0"/>
    <s v="85+"/>
    <x v="1"/>
    <s v="F"/>
    <s v="N00-N99"/>
    <n v="3"/>
    <x v="11"/>
  </r>
  <r>
    <x v="0"/>
    <s v="85+"/>
    <x v="1"/>
    <s v="F"/>
    <s v="R00-R99"/>
    <n v="5"/>
    <x v="5"/>
  </r>
  <r>
    <x v="0"/>
    <s v="85+"/>
    <x v="1"/>
    <s v="F"/>
    <s v="UNK"/>
    <n v="3"/>
    <x v="7"/>
  </r>
  <r>
    <x v="0"/>
    <s v="85+"/>
    <x v="1"/>
    <s v="F"/>
    <s v="V01-Y98"/>
    <n v="11"/>
    <x v="6"/>
  </r>
  <r>
    <x v="0"/>
    <s v="85+"/>
    <x v="1"/>
    <s v="M"/>
    <s v="A00-B99"/>
    <n v="1"/>
    <x v="0"/>
  </r>
  <r>
    <x v="0"/>
    <s v="85+"/>
    <x v="1"/>
    <s v="M"/>
    <s v="C00-D48"/>
    <n v="13"/>
    <x v="1"/>
  </r>
  <r>
    <x v="0"/>
    <s v="85+"/>
    <x v="1"/>
    <s v="M"/>
    <s v="E00-E90"/>
    <n v="4"/>
    <x v="2"/>
  </r>
  <r>
    <x v="0"/>
    <s v="85+"/>
    <x v="1"/>
    <s v="M"/>
    <s v="F00-F99"/>
    <n v="5"/>
    <x v="10"/>
  </r>
  <r>
    <x v="0"/>
    <s v="85+"/>
    <x v="1"/>
    <s v="M"/>
    <s v="G00-G99"/>
    <n v="3"/>
    <x v="3"/>
  </r>
  <r>
    <x v="0"/>
    <s v="85+"/>
    <x v="1"/>
    <s v="M"/>
    <s v="I00-I99"/>
    <n v="34"/>
    <x v="8"/>
  </r>
  <r>
    <x v="0"/>
    <s v="85+"/>
    <x v="1"/>
    <s v="M"/>
    <s v="J00-J99"/>
    <n v="19"/>
    <x v="4"/>
  </r>
  <r>
    <x v="0"/>
    <s v="85+"/>
    <x v="1"/>
    <s v="M"/>
    <s v="K00-K93"/>
    <n v="1"/>
    <x v="9"/>
  </r>
  <r>
    <x v="0"/>
    <s v="85+"/>
    <x v="1"/>
    <s v="M"/>
    <s v="N00-N99"/>
    <n v="4"/>
    <x v="11"/>
  </r>
  <r>
    <x v="0"/>
    <s v="85+"/>
    <x v="1"/>
    <s v="M"/>
    <s v="R00-R99"/>
    <n v="4"/>
    <x v="5"/>
  </r>
  <r>
    <x v="0"/>
    <s v="85+"/>
    <x v="1"/>
    <s v="M"/>
    <s v="UNK"/>
    <n v="3"/>
    <x v="7"/>
  </r>
  <r>
    <x v="0"/>
    <s v="85+"/>
    <x v="1"/>
    <s v="M"/>
    <s v="V01-Y98"/>
    <n v="1"/>
    <x v="6"/>
  </r>
  <r>
    <x v="1"/>
    <s v="0-24"/>
    <x v="0"/>
    <s v="F"/>
    <s v="C00-D48"/>
    <n v="2"/>
    <x v="1"/>
  </r>
  <r>
    <x v="1"/>
    <s v="0-24"/>
    <x v="0"/>
    <s v="M"/>
    <s v="Q00-Q99"/>
    <n v="2"/>
    <x v="5"/>
  </r>
  <r>
    <x v="1"/>
    <s v="0-24"/>
    <x v="0"/>
    <s v="M"/>
    <s v="R00-R99"/>
    <n v="2"/>
    <x v="5"/>
  </r>
  <r>
    <x v="1"/>
    <s v="25-44"/>
    <x v="0"/>
    <s v="F"/>
    <s v="N00-N99"/>
    <n v="1"/>
    <x v="11"/>
  </r>
  <r>
    <x v="1"/>
    <s v="25-44"/>
    <x v="0"/>
    <s v="F"/>
    <s v="V01-Y98"/>
    <n v="3"/>
    <x v="6"/>
  </r>
  <r>
    <x v="1"/>
    <s v="25-44"/>
    <x v="0"/>
    <s v="M"/>
    <s v="A00-B99"/>
    <n v="1"/>
    <x v="0"/>
  </r>
  <r>
    <x v="1"/>
    <s v="25-44"/>
    <x v="0"/>
    <s v="M"/>
    <s v="C00-D48"/>
    <n v="3"/>
    <x v="1"/>
  </r>
  <r>
    <x v="1"/>
    <s v="25-44"/>
    <x v="0"/>
    <s v="M"/>
    <s v="I00-I99"/>
    <n v="1"/>
    <x v="8"/>
  </r>
  <r>
    <x v="1"/>
    <s v="25-44"/>
    <x v="0"/>
    <s v="M"/>
    <s v="M00-M99"/>
    <n v="1"/>
    <x v="5"/>
  </r>
  <r>
    <x v="1"/>
    <s v="25-44"/>
    <x v="0"/>
    <s v="M"/>
    <s v="R00-R99"/>
    <n v="1"/>
    <x v="5"/>
  </r>
  <r>
    <x v="1"/>
    <s v="25-44"/>
    <x v="0"/>
    <s v="M"/>
    <s v="V01-Y98"/>
    <n v="7"/>
    <x v="6"/>
  </r>
  <r>
    <x v="1"/>
    <s v="45-64"/>
    <x v="0"/>
    <s v="F"/>
    <s v="A00-B99"/>
    <n v="2"/>
    <x v="0"/>
  </r>
  <r>
    <x v="1"/>
    <s v="45-64"/>
    <x v="0"/>
    <s v="F"/>
    <s v="C00-D48"/>
    <n v="18"/>
    <x v="1"/>
  </r>
  <r>
    <x v="1"/>
    <s v="45-64"/>
    <x v="0"/>
    <s v="F"/>
    <s v="E00-E90"/>
    <n v="1"/>
    <x v="2"/>
  </r>
  <r>
    <x v="1"/>
    <s v="45-64"/>
    <x v="0"/>
    <s v="F"/>
    <s v="I00-I99"/>
    <n v="4"/>
    <x v="8"/>
  </r>
  <r>
    <x v="1"/>
    <s v="45-64"/>
    <x v="0"/>
    <s v="F"/>
    <s v="J00-J99"/>
    <n v="1"/>
    <x v="4"/>
  </r>
  <r>
    <x v="1"/>
    <s v="45-64"/>
    <x v="0"/>
    <s v="F"/>
    <s v="K00-K93"/>
    <n v="5"/>
    <x v="9"/>
  </r>
  <r>
    <x v="1"/>
    <s v="45-64"/>
    <x v="0"/>
    <s v="F"/>
    <s v="L00-L99"/>
    <n v="1"/>
    <x v="5"/>
  </r>
  <r>
    <x v="1"/>
    <s v="45-64"/>
    <x v="0"/>
    <s v="F"/>
    <s v="N00-N99"/>
    <n v="2"/>
    <x v="11"/>
  </r>
  <r>
    <x v="1"/>
    <s v="45-64"/>
    <x v="0"/>
    <s v="F"/>
    <s v="R00-R99"/>
    <n v="5"/>
    <x v="5"/>
  </r>
  <r>
    <x v="1"/>
    <s v="45-64"/>
    <x v="0"/>
    <s v="F"/>
    <s v="V01-Y98"/>
    <n v="5"/>
    <x v="6"/>
  </r>
  <r>
    <x v="1"/>
    <s v="45-64"/>
    <x v="0"/>
    <s v="M"/>
    <s v="C00-D48"/>
    <n v="24"/>
    <x v="1"/>
  </r>
  <r>
    <x v="1"/>
    <s v="45-64"/>
    <x v="0"/>
    <s v="M"/>
    <s v="E00-E90"/>
    <n v="1"/>
    <x v="2"/>
  </r>
  <r>
    <x v="1"/>
    <s v="45-64"/>
    <x v="0"/>
    <s v="M"/>
    <s v="F00-F99"/>
    <n v="3"/>
    <x v="10"/>
  </r>
  <r>
    <x v="1"/>
    <s v="45-64"/>
    <x v="0"/>
    <s v="M"/>
    <s v="G00-G99"/>
    <n v="1"/>
    <x v="3"/>
  </r>
  <r>
    <x v="1"/>
    <s v="45-64"/>
    <x v="0"/>
    <s v="M"/>
    <s v="I00-I99"/>
    <n v="14"/>
    <x v="8"/>
  </r>
  <r>
    <x v="1"/>
    <s v="45-64"/>
    <x v="0"/>
    <s v="M"/>
    <s v="J00-J99"/>
    <n v="3"/>
    <x v="4"/>
  </r>
  <r>
    <x v="1"/>
    <s v="45-64"/>
    <x v="0"/>
    <s v="M"/>
    <s v="K00-K93"/>
    <n v="9"/>
    <x v="9"/>
  </r>
  <r>
    <x v="1"/>
    <s v="45-64"/>
    <x v="0"/>
    <s v="M"/>
    <s v="N00-N99"/>
    <n v="2"/>
    <x v="11"/>
  </r>
  <r>
    <x v="1"/>
    <s v="45-64"/>
    <x v="0"/>
    <s v="M"/>
    <s v="R00-R99"/>
    <n v="4"/>
    <x v="5"/>
  </r>
  <r>
    <x v="1"/>
    <s v="45-64"/>
    <x v="0"/>
    <s v="M"/>
    <s v="V01-Y98"/>
    <n v="8"/>
    <x v="6"/>
  </r>
  <r>
    <x v="1"/>
    <s v="65-74"/>
    <x v="1"/>
    <s v="F"/>
    <s v="C00-D48"/>
    <n v="16"/>
    <x v="1"/>
  </r>
  <r>
    <x v="1"/>
    <s v="65-74"/>
    <x v="1"/>
    <s v="F"/>
    <s v="E00-E90"/>
    <n v="1"/>
    <x v="2"/>
  </r>
  <r>
    <x v="1"/>
    <s v="65-74"/>
    <x v="1"/>
    <s v="F"/>
    <s v="F00-F99"/>
    <n v="1"/>
    <x v="10"/>
  </r>
  <r>
    <x v="1"/>
    <s v="65-74"/>
    <x v="1"/>
    <s v="F"/>
    <s v="G00-G99"/>
    <n v="1"/>
    <x v="3"/>
  </r>
  <r>
    <x v="1"/>
    <s v="65-74"/>
    <x v="1"/>
    <s v="F"/>
    <s v="I00-I99"/>
    <n v="6"/>
    <x v="8"/>
  </r>
  <r>
    <x v="1"/>
    <s v="65-74"/>
    <x v="1"/>
    <s v="F"/>
    <s v="J00-J99"/>
    <n v="6"/>
    <x v="4"/>
  </r>
  <r>
    <x v="1"/>
    <s v="65-74"/>
    <x v="1"/>
    <s v="F"/>
    <s v="K00-K93"/>
    <n v="1"/>
    <x v="9"/>
  </r>
  <r>
    <x v="1"/>
    <s v="65-74"/>
    <x v="1"/>
    <s v="F"/>
    <s v="V01-Y98"/>
    <n v="2"/>
    <x v="6"/>
  </r>
  <r>
    <x v="1"/>
    <s v="65-74"/>
    <x v="1"/>
    <s v="M"/>
    <s v="A00-B99"/>
    <n v="1"/>
    <x v="0"/>
  </r>
  <r>
    <x v="1"/>
    <s v="65-74"/>
    <x v="1"/>
    <s v="M"/>
    <s v="C00-D48"/>
    <n v="31"/>
    <x v="1"/>
  </r>
  <r>
    <x v="1"/>
    <s v="65-74"/>
    <x v="1"/>
    <s v="M"/>
    <s v="E00-E90"/>
    <n v="2"/>
    <x v="2"/>
  </r>
  <r>
    <x v="1"/>
    <s v="65-74"/>
    <x v="1"/>
    <s v="M"/>
    <s v="I00-I99"/>
    <n v="11"/>
    <x v="8"/>
  </r>
  <r>
    <x v="1"/>
    <s v="65-74"/>
    <x v="1"/>
    <s v="M"/>
    <s v="J00-J99"/>
    <n v="3"/>
    <x v="4"/>
  </r>
  <r>
    <x v="1"/>
    <s v="65-74"/>
    <x v="1"/>
    <s v="M"/>
    <s v="K00-K93"/>
    <n v="4"/>
    <x v="9"/>
  </r>
  <r>
    <x v="1"/>
    <s v="65-74"/>
    <x v="1"/>
    <s v="M"/>
    <s v="N00-N99"/>
    <n v="1"/>
    <x v="11"/>
  </r>
  <r>
    <x v="1"/>
    <s v="65-74"/>
    <x v="1"/>
    <s v="M"/>
    <s v="R00-R99"/>
    <n v="3"/>
    <x v="5"/>
  </r>
  <r>
    <x v="1"/>
    <s v="75-84"/>
    <x v="1"/>
    <s v="F"/>
    <s v="A00-B99"/>
    <n v="7"/>
    <x v="0"/>
  </r>
  <r>
    <x v="1"/>
    <s v="75-84"/>
    <x v="1"/>
    <s v="F"/>
    <s v="C00-D48"/>
    <n v="26"/>
    <x v="1"/>
  </r>
  <r>
    <x v="1"/>
    <s v="75-84"/>
    <x v="1"/>
    <s v="F"/>
    <s v="D50-D89"/>
    <n v="2"/>
    <x v="5"/>
  </r>
  <r>
    <x v="1"/>
    <s v="75-84"/>
    <x v="1"/>
    <s v="F"/>
    <s v="E00-E90"/>
    <n v="4"/>
    <x v="2"/>
  </r>
  <r>
    <x v="1"/>
    <s v="75-84"/>
    <x v="1"/>
    <s v="F"/>
    <s v="F00-F99"/>
    <n v="2"/>
    <x v="10"/>
  </r>
  <r>
    <x v="1"/>
    <s v="75-84"/>
    <x v="1"/>
    <s v="F"/>
    <s v="G00-G99"/>
    <n v="7"/>
    <x v="3"/>
  </r>
  <r>
    <x v="1"/>
    <s v="75-84"/>
    <x v="1"/>
    <s v="F"/>
    <s v="I00-I99"/>
    <n v="31"/>
    <x v="8"/>
  </r>
  <r>
    <x v="1"/>
    <s v="75-84"/>
    <x v="1"/>
    <s v="F"/>
    <s v="J00-J99"/>
    <n v="8"/>
    <x v="4"/>
  </r>
  <r>
    <x v="1"/>
    <s v="75-84"/>
    <x v="1"/>
    <s v="F"/>
    <s v="K00-K93"/>
    <n v="3"/>
    <x v="9"/>
  </r>
  <r>
    <x v="1"/>
    <s v="75-84"/>
    <x v="1"/>
    <s v="F"/>
    <s v="N00-N99"/>
    <n v="2"/>
    <x v="11"/>
  </r>
  <r>
    <x v="1"/>
    <s v="75-84"/>
    <x v="1"/>
    <s v="F"/>
    <s v="R00-R99"/>
    <n v="3"/>
    <x v="5"/>
  </r>
  <r>
    <x v="1"/>
    <s v="75-84"/>
    <x v="1"/>
    <s v="F"/>
    <s v="V01-Y98"/>
    <n v="3"/>
    <x v="6"/>
  </r>
  <r>
    <x v="1"/>
    <s v="75-84"/>
    <x v="1"/>
    <s v="M"/>
    <s v="A00-B99"/>
    <n v="2"/>
    <x v="0"/>
  </r>
  <r>
    <x v="1"/>
    <s v="75-84"/>
    <x v="1"/>
    <s v="M"/>
    <s v="C00-D48"/>
    <n v="32"/>
    <x v="1"/>
  </r>
  <r>
    <x v="1"/>
    <s v="75-84"/>
    <x v="1"/>
    <s v="M"/>
    <s v="E00-E90"/>
    <n v="2"/>
    <x v="2"/>
  </r>
  <r>
    <x v="1"/>
    <s v="75-84"/>
    <x v="1"/>
    <s v="M"/>
    <s v="F00-F99"/>
    <n v="5"/>
    <x v="10"/>
  </r>
  <r>
    <x v="1"/>
    <s v="75-84"/>
    <x v="1"/>
    <s v="M"/>
    <s v="G00-G99"/>
    <n v="5"/>
    <x v="3"/>
  </r>
  <r>
    <x v="1"/>
    <s v="75-84"/>
    <x v="1"/>
    <s v="M"/>
    <s v="I00-I99"/>
    <n v="30"/>
    <x v="8"/>
  </r>
  <r>
    <x v="1"/>
    <s v="75-84"/>
    <x v="1"/>
    <s v="M"/>
    <s v="J00-J99"/>
    <n v="10"/>
    <x v="4"/>
  </r>
  <r>
    <x v="1"/>
    <s v="75-84"/>
    <x v="1"/>
    <s v="M"/>
    <s v="K00-K93"/>
    <n v="3"/>
    <x v="9"/>
  </r>
  <r>
    <x v="1"/>
    <s v="75-84"/>
    <x v="1"/>
    <s v="M"/>
    <s v="N00-N99"/>
    <n v="11"/>
    <x v="11"/>
  </r>
  <r>
    <x v="1"/>
    <s v="75-84"/>
    <x v="1"/>
    <s v="M"/>
    <s v="R00-R99"/>
    <n v="9"/>
    <x v="5"/>
  </r>
  <r>
    <x v="1"/>
    <s v="75-84"/>
    <x v="1"/>
    <s v="M"/>
    <s v="V01-Y98"/>
    <n v="3"/>
    <x v="6"/>
  </r>
  <r>
    <x v="1"/>
    <s v="85+"/>
    <x v="1"/>
    <s v="F"/>
    <s v="A00-B99"/>
    <n v="7"/>
    <x v="0"/>
  </r>
  <r>
    <x v="1"/>
    <s v="85+"/>
    <x v="1"/>
    <s v="F"/>
    <s v="C00-D48"/>
    <n v="22"/>
    <x v="1"/>
  </r>
  <r>
    <x v="1"/>
    <s v="85+"/>
    <x v="1"/>
    <s v="F"/>
    <s v="D50-D89"/>
    <n v="1"/>
    <x v="5"/>
  </r>
  <r>
    <x v="1"/>
    <s v="85+"/>
    <x v="1"/>
    <s v="F"/>
    <s v="E00-E90"/>
    <n v="6"/>
    <x v="2"/>
  </r>
  <r>
    <x v="1"/>
    <s v="85+"/>
    <x v="1"/>
    <s v="F"/>
    <s v="F00-F99"/>
    <n v="11"/>
    <x v="10"/>
  </r>
  <r>
    <x v="1"/>
    <s v="85+"/>
    <x v="1"/>
    <s v="F"/>
    <s v="G00-G99"/>
    <n v="13"/>
    <x v="3"/>
  </r>
  <r>
    <x v="1"/>
    <s v="85+"/>
    <x v="1"/>
    <s v="F"/>
    <s v="I00-I99"/>
    <n v="65"/>
    <x v="8"/>
  </r>
  <r>
    <x v="1"/>
    <s v="85+"/>
    <x v="1"/>
    <s v="F"/>
    <s v="J00-J99"/>
    <n v="28"/>
    <x v="4"/>
  </r>
  <r>
    <x v="1"/>
    <s v="85+"/>
    <x v="1"/>
    <s v="F"/>
    <s v="K00-K93"/>
    <n v="6"/>
    <x v="9"/>
  </r>
  <r>
    <x v="1"/>
    <s v="85+"/>
    <x v="1"/>
    <s v="F"/>
    <s v="L00-L99"/>
    <n v="1"/>
    <x v="5"/>
  </r>
  <r>
    <x v="1"/>
    <s v="85+"/>
    <x v="1"/>
    <s v="F"/>
    <s v="M00-M99"/>
    <n v="1"/>
    <x v="5"/>
  </r>
  <r>
    <x v="1"/>
    <s v="85+"/>
    <x v="1"/>
    <s v="F"/>
    <s v="N00-N99"/>
    <n v="7"/>
    <x v="11"/>
  </r>
  <r>
    <x v="1"/>
    <s v="85+"/>
    <x v="1"/>
    <s v="F"/>
    <s v="R00-R99"/>
    <n v="19"/>
    <x v="5"/>
  </r>
  <r>
    <x v="1"/>
    <s v="85+"/>
    <x v="1"/>
    <s v="F"/>
    <s v="V01-Y98"/>
    <n v="10"/>
    <x v="6"/>
  </r>
  <r>
    <x v="1"/>
    <s v="85+"/>
    <x v="1"/>
    <s v="M"/>
    <s v="C00-D48"/>
    <n v="14"/>
    <x v="1"/>
  </r>
  <r>
    <x v="1"/>
    <s v="85+"/>
    <x v="1"/>
    <s v="M"/>
    <s v="E00-E90"/>
    <n v="2"/>
    <x v="2"/>
  </r>
  <r>
    <x v="1"/>
    <s v="85+"/>
    <x v="1"/>
    <s v="M"/>
    <s v="F00-F99"/>
    <n v="4"/>
    <x v="10"/>
  </r>
  <r>
    <x v="1"/>
    <s v="85+"/>
    <x v="1"/>
    <s v="M"/>
    <s v="I00-I99"/>
    <n v="36"/>
    <x v="8"/>
  </r>
  <r>
    <x v="1"/>
    <s v="85+"/>
    <x v="1"/>
    <s v="M"/>
    <s v="J00-J99"/>
    <n v="16"/>
    <x v="4"/>
  </r>
  <r>
    <x v="1"/>
    <s v="85+"/>
    <x v="1"/>
    <s v="M"/>
    <s v="K00-K93"/>
    <n v="4"/>
    <x v="9"/>
  </r>
  <r>
    <x v="1"/>
    <s v="85+"/>
    <x v="1"/>
    <s v="M"/>
    <s v="N00-N99"/>
    <n v="7"/>
    <x v="11"/>
  </r>
  <r>
    <x v="1"/>
    <s v="85+"/>
    <x v="1"/>
    <s v="M"/>
    <s v="R00-R99"/>
    <n v="6"/>
    <x v="5"/>
  </r>
  <r>
    <x v="1"/>
    <s v="85+"/>
    <x v="1"/>
    <s v="M"/>
    <s v="V01-Y98"/>
    <n v="2"/>
    <x v="6"/>
  </r>
  <r>
    <x v="2"/>
    <s v="0-24"/>
    <x v="0"/>
    <s v="F"/>
    <s v="P00-P96"/>
    <n v="1"/>
    <x v="5"/>
  </r>
  <r>
    <x v="2"/>
    <s v="0-24"/>
    <x v="0"/>
    <s v="F"/>
    <s v="Q00-Q99"/>
    <n v="1"/>
    <x v="5"/>
  </r>
  <r>
    <x v="2"/>
    <s v="0-24"/>
    <x v="0"/>
    <s v="M"/>
    <s v="C00-D48"/>
    <n v="1"/>
    <x v="1"/>
  </r>
  <r>
    <x v="2"/>
    <s v="0-24"/>
    <x v="0"/>
    <s v="M"/>
    <s v="K00-K93"/>
    <n v="1"/>
    <x v="9"/>
  </r>
  <r>
    <x v="2"/>
    <s v="0-24"/>
    <x v="0"/>
    <s v="M"/>
    <s v="P00-P96"/>
    <n v="1"/>
    <x v="5"/>
  </r>
  <r>
    <x v="2"/>
    <s v="0-24"/>
    <x v="0"/>
    <s v="M"/>
    <s v="Q00-Q99"/>
    <n v="2"/>
    <x v="5"/>
  </r>
  <r>
    <x v="2"/>
    <s v="0-24"/>
    <x v="0"/>
    <s v="M"/>
    <s v="V01-Y98"/>
    <n v="5"/>
    <x v="6"/>
  </r>
  <r>
    <x v="2"/>
    <s v="25-44"/>
    <x v="0"/>
    <s v="F"/>
    <s v="C00-D48"/>
    <n v="3"/>
    <x v="1"/>
  </r>
  <r>
    <x v="2"/>
    <s v="25-44"/>
    <x v="0"/>
    <s v="F"/>
    <s v="I00-I99"/>
    <n v="2"/>
    <x v="8"/>
  </r>
  <r>
    <x v="2"/>
    <s v="25-44"/>
    <x v="0"/>
    <s v="F"/>
    <s v="R00-R99"/>
    <n v="1"/>
    <x v="5"/>
  </r>
  <r>
    <x v="2"/>
    <s v="25-44"/>
    <x v="0"/>
    <s v="F"/>
    <s v="V01-Y98"/>
    <n v="3"/>
    <x v="6"/>
  </r>
  <r>
    <x v="2"/>
    <s v="25-44"/>
    <x v="0"/>
    <s v="M"/>
    <s v="A00-B99"/>
    <n v="1"/>
    <x v="0"/>
  </r>
  <r>
    <x v="2"/>
    <s v="25-44"/>
    <x v="0"/>
    <s v="M"/>
    <s v="C00-D48"/>
    <n v="3"/>
    <x v="1"/>
  </r>
  <r>
    <x v="2"/>
    <s v="25-44"/>
    <x v="0"/>
    <s v="M"/>
    <s v="J00-J99"/>
    <n v="1"/>
    <x v="4"/>
  </r>
  <r>
    <x v="2"/>
    <s v="25-44"/>
    <x v="0"/>
    <s v="M"/>
    <s v="K00-K93"/>
    <n v="2"/>
    <x v="9"/>
  </r>
  <r>
    <x v="2"/>
    <s v="25-44"/>
    <x v="0"/>
    <s v="M"/>
    <s v="R00-R99"/>
    <n v="3"/>
    <x v="5"/>
  </r>
  <r>
    <x v="2"/>
    <s v="25-44"/>
    <x v="0"/>
    <s v="M"/>
    <s v="V01-Y98"/>
    <n v="1"/>
    <x v="6"/>
  </r>
  <r>
    <x v="2"/>
    <s v="45-64"/>
    <x v="0"/>
    <s v="F"/>
    <s v="A00-B99"/>
    <n v="3"/>
    <x v="0"/>
  </r>
  <r>
    <x v="2"/>
    <s v="45-64"/>
    <x v="0"/>
    <s v="F"/>
    <s v="C00-D48"/>
    <n v="18"/>
    <x v="1"/>
  </r>
  <r>
    <x v="2"/>
    <s v="45-64"/>
    <x v="0"/>
    <s v="F"/>
    <s v="E00-E90"/>
    <n v="1"/>
    <x v="2"/>
  </r>
  <r>
    <x v="2"/>
    <s v="45-64"/>
    <x v="0"/>
    <s v="F"/>
    <s v="I00-I99"/>
    <n v="9"/>
    <x v="8"/>
  </r>
  <r>
    <x v="2"/>
    <s v="45-64"/>
    <x v="0"/>
    <s v="F"/>
    <s v="J00-J99"/>
    <n v="5"/>
    <x v="4"/>
  </r>
  <r>
    <x v="2"/>
    <s v="45-64"/>
    <x v="0"/>
    <s v="F"/>
    <s v="K00-K93"/>
    <n v="5"/>
    <x v="9"/>
  </r>
  <r>
    <x v="2"/>
    <s v="45-64"/>
    <x v="0"/>
    <s v="F"/>
    <s v="N00-N99"/>
    <n v="2"/>
    <x v="11"/>
  </r>
  <r>
    <x v="2"/>
    <s v="45-64"/>
    <x v="0"/>
    <s v="F"/>
    <s v="Q00-Q99"/>
    <n v="1"/>
    <x v="5"/>
  </r>
  <r>
    <x v="2"/>
    <s v="45-64"/>
    <x v="0"/>
    <s v="F"/>
    <s v="R00-R99"/>
    <n v="1"/>
    <x v="5"/>
  </r>
  <r>
    <x v="2"/>
    <s v="45-64"/>
    <x v="0"/>
    <s v="F"/>
    <s v="V01-Y98"/>
    <n v="1"/>
    <x v="6"/>
  </r>
  <r>
    <x v="2"/>
    <s v="45-64"/>
    <x v="0"/>
    <s v="M"/>
    <s v="A00-B99"/>
    <n v="4"/>
    <x v="0"/>
  </r>
  <r>
    <x v="2"/>
    <s v="45-64"/>
    <x v="0"/>
    <s v="M"/>
    <s v="C00-D48"/>
    <n v="23"/>
    <x v="1"/>
  </r>
  <r>
    <x v="2"/>
    <s v="45-64"/>
    <x v="0"/>
    <s v="M"/>
    <s v="E00-E90"/>
    <n v="2"/>
    <x v="2"/>
  </r>
  <r>
    <x v="2"/>
    <s v="45-64"/>
    <x v="0"/>
    <s v="M"/>
    <s v="F00-F99"/>
    <n v="1"/>
    <x v="10"/>
  </r>
  <r>
    <x v="2"/>
    <s v="45-64"/>
    <x v="0"/>
    <s v="M"/>
    <s v="G00-G99"/>
    <n v="1"/>
    <x v="3"/>
  </r>
  <r>
    <x v="2"/>
    <s v="45-64"/>
    <x v="0"/>
    <s v="M"/>
    <s v="I00-I99"/>
    <n v="18"/>
    <x v="8"/>
  </r>
  <r>
    <x v="2"/>
    <s v="45-64"/>
    <x v="0"/>
    <s v="M"/>
    <s v="J00-J99"/>
    <n v="4"/>
    <x v="4"/>
  </r>
  <r>
    <x v="2"/>
    <s v="45-64"/>
    <x v="0"/>
    <s v="M"/>
    <s v="K00-K93"/>
    <n v="2"/>
    <x v="9"/>
  </r>
  <r>
    <x v="2"/>
    <s v="45-64"/>
    <x v="0"/>
    <s v="M"/>
    <s v="N00-N99"/>
    <n v="1"/>
    <x v="11"/>
  </r>
  <r>
    <x v="2"/>
    <s v="45-64"/>
    <x v="0"/>
    <s v="M"/>
    <s v="R00-R99"/>
    <n v="7"/>
    <x v="5"/>
  </r>
  <r>
    <x v="2"/>
    <s v="45-64"/>
    <x v="0"/>
    <s v="M"/>
    <s v="V01-Y98"/>
    <n v="8"/>
    <x v="6"/>
  </r>
  <r>
    <x v="2"/>
    <s v="65-74"/>
    <x v="1"/>
    <s v="F"/>
    <s v="C00-D48"/>
    <n v="15"/>
    <x v="1"/>
  </r>
  <r>
    <x v="2"/>
    <s v="65-74"/>
    <x v="1"/>
    <s v="F"/>
    <s v="I00-I99"/>
    <n v="8"/>
    <x v="8"/>
  </r>
  <r>
    <x v="2"/>
    <s v="65-74"/>
    <x v="1"/>
    <s v="F"/>
    <s v="J00-J99"/>
    <n v="2"/>
    <x v="4"/>
  </r>
  <r>
    <x v="2"/>
    <s v="65-74"/>
    <x v="1"/>
    <s v="F"/>
    <s v="K00-K93"/>
    <n v="3"/>
    <x v="9"/>
  </r>
  <r>
    <x v="2"/>
    <s v="65-74"/>
    <x v="1"/>
    <s v="F"/>
    <s v="M00-M99"/>
    <n v="1"/>
    <x v="5"/>
  </r>
  <r>
    <x v="2"/>
    <s v="65-74"/>
    <x v="1"/>
    <s v="F"/>
    <s v="N00-N99"/>
    <n v="1"/>
    <x v="11"/>
  </r>
  <r>
    <x v="2"/>
    <s v="65-74"/>
    <x v="1"/>
    <s v="F"/>
    <s v="R00-R99"/>
    <n v="3"/>
    <x v="5"/>
  </r>
  <r>
    <x v="2"/>
    <s v="65-74"/>
    <x v="1"/>
    <s v="F"/>
    <s v="V01-Y98"/>
    <n v="3"/>
    <x v="6"/>
  </r>
  <r>
    <x v="2"/>
    <s v="65-74"/>
    <x v="1"/>
    <s v="M"/>
    <s v="C00-D48"/>
    <n v="17"/>
    <x v="1"/>
  </r>
  <r>
    <x v="2"/>
    <s v="65-74"/>
    <x v="1"/>
    <s v="M"/>
    <s v="E00-E90"/>
    <n v="2"/>
    <x v="2"/>
  </r>
  <r>
    <x v="2"/>
    <s v="65-74"/>
    <x v="1"/>
    <s v="M"/>
    <s v="F00-F99"/>
    <n v="1"/>
    <x v="10"/>
  </r>
  <r>
    <x v="2"/>
    <s v="65-74"/>
    <x v="1"/>
    <s v="M"/>
    <s v="G00-G99"/>
    <n v="2"/>
    <x v="3"/>
  </r>
  <r>
    <x v="2"/>
    <s v="65-74"/>
    <x v="1"/>
    <s v="M"/>
    <s v="I00-I99"/>
    <n v="14"/>
    <x v="8"/>
  </r>
  <r>
    <x v="2"/>
    <s v="65-74"/>
    <x v="1"/>
    <s v="M"/>
    <s v="J00-J99"/>
    <n v="4"/>
    <x v="4"/>
  </r>
  <r>
    <x v="2"/>
    <s v="65-74"/>
    <x v="1"/>
    <s v="M"/>
    <s v="K00-K93"/>
    <n v="2"/>
    <x v="9"/>
  </r>
  <r>
    <x v="2"/>
    <s v="65-74"/>
    <x v="1"/>
    <s v="M"/>
    <s v="R00-R99"/>
    <n v="7"/>
    <x v="5"/>
  </r>
  <r>
    <x v="2"/>
    <s v="65-74"/>
    <x v="1"/>
    <s v="M"/>
    <s v="V01-Y98"/>
    <n v="4"/>
    <x v="6"/>
  </r>
  <r>
    <x v="2"/>
    <s v="75-84"/>
    <x v="1"/>
    <s v="F"/>
    <s v="A00-B99"/>
    <n v="2"/>
    <x v="0"/>
  </r>
  <r>
    <x v="2"/>
    <s v="75-84"/>
    <x v="1"/>
    <s v="F"/>
    <s v="C00-D48"/>
    <n v="26"/>
    <x v="1"/>
  </r>
  <r>
    <x v="2"/>
    <s v="75-84"/>
    <x v="1"/>
    <s v="F"/>
    <s v="E00-E90"/>
    <n v="1"/>
    <x v="2"/>
  </r>
  <r>
    <x v="2"/>
    <s v="75-84"/>
    <x v="1"/>
    <s v="F"/>
    <s v="F00-F99"/>
    <n v="3"/>
    <x v="10"/>
  </r>
  <r>
    <x v="2"/>
    <s v="75-84"/>
    <x v="1"/>
    <s v="F"/>
    <s v="G00-G99"/>
    <n v="6"/>
    <x v="3"/>
  </r>
  <r>
    <x v="2"/>
    <s v="75-84"/>
    <x v="1"/>
    <s v="F"/>
    <s v="I00-I99"/>
    <n v="35"/>
    <x v="8"/>
  </r>
  <r>
    <x v="2"/>
    <s v="75-84"/>
    <x v="1"/>
    <s v="F"/>
    <s v="J00-J99"/>
    <n v="13"/>
    <x v="4"/>
  </r>
  <r>
    <x v="2"/>
    <s v="75-84"/>
    <x v="1"/>
    <s v="F"/>
    <s v="K00-K93"/>
    <n v="6"/>
    <x v="9"/>
  </r>
  <r>
    <x v="2"/>
    <s v="75-84"/>
    <x v="1"/>
    <s v="F"/>
    <s v="N00-N99"/>
    <n v="3"/>
    <x v="11"/>
  </r>
  <r>
    <x v="2"/>
    <s v="75-84"/>
    <x v="1"/>
    <s v="F"/>
    <s v="R00-R99"/>
    <n v="10"/>
    <x v="5"/>
  </r>
  <r>
    <x v="2"/>
    <s v="75-84"/>
    <x v="1"/>
    <s v="F"/>
    <s v="V01-Y98"/>
    <n v="5"/>
    <x v="6"/>
  </r>
  <r>
    <x v="2"/>
    <s v="75-84"/>
    <x v="1"/>
    <s v="M"/>
    <s v="A00-B99"/>
    <n v="2"/>
    <x v="0"/>
  </r>
  <r>
    <x v="2"/>
    <s v="75-84"/>
    <x v="1"/>
    <s v="M"/>
    <s v="C00-D48"/>
    <n v="24"/>
    <x v="1"/>
  </r>
  <r>
    <x v="2"/>
    <s v="75-84"/>
    <x v="1"/>
    <s v="M"/>
    <s v="E00-E90"/>
    <n v="3"/>
    <x v="2"/>
  </r>
  <r>
    <x v="2"/>
    <s v="75-84"/>
    <x v="1"/>
    <s v="M"/>
    <s v="F00-F99"/>
    <n v="4"/>
    <x v="10"/>
  </r>
  <r>
    <x v="2"/>
    <s v="75-84"/>
    <x v="1"/>
    <s v="M"/>
    <s v="G00-G99"/>
    <n v="2"/>
    <x v="3"/>
  </r>
  <r>
    <x v="2"/>
    <s v="75-84"/>
    <x v="1"/>
    <s v="M"/>
    <s v="I00-I99"/>
    <n v="29"/>
    <x v="8"/>
  </r>
  <r>
    <x v="2"/>
    <s v="75-84"/>
    <x v="1"/>
    <s v="M"/>
    <s v="J00-J99"/>
    <n v="16"/>
    <x v="4"/>
  </r>
  <r>
    <x v="2"/>
    <s v="75-84"/>
    <x v="1"/>
    <s v="M"/>
    <s v="K00-K93"/>
    <n v="2"/>
    <x v="9"/>
  </r>
  <r>
    <x v="2"/>
    <s v="75-84"/>
    <x v="1"/>
    <s v="M"/>
    <s v="N00-N99"/>
    <n v="3"/>
    <x v="11"/>
  </r>
  <r>
    <x v="2"/>
    <s v="75-84"/>
    <x v="1"/>
    <s v="M"/>
    <s v="R00-R99"/>
    <n v="7"/>
    <x v="5"/>
  </r>
  <r>
    <x v="2"/>
    <s v="75-84"/>
    <x v="1"/>
    <s v="M"/>
    <s v="V01-Y98"/>
    <n v="8"/>
    <x v="6"/>
  </r>
  <r>
    <x v="2"/>
    <s v="85+"/>
    <x v="1"/>
    <s v="F"/>
    <s v="A00-B99"/>
    <n v="5"/>
    <x v="0"/>
  </r>
  <r>
    <x v="2"/>
    <s v="85+"/>
    <x v="1"/>
    <s v="F"/>
    <s v="C00-D48"/>
    <n v="27"/>
    <x v="1"/>
  </r>
  <r>
    <x v="2"/>
    <s v="85+"/>
    <x v="1"/>
    <s v="F"/>
    <s v="E00-E90"/>
    <n v="7"/>
    <x v="2"/>
  </r>
  <r>
    <x v="2"/>
    <s v="85+"/>
    <x v="1"/>
    <s v="F"/>
    <s v="F00-F99"/>
    <n v="8"/>
    <x v="10"/>
  </r>
  <r>
    <x v="2"/>
    <s v="85+"/>
    <x v="1"/>
    <s v="F"/>
    <s v="G00-G99"/>
    <n v="7"/>
    <x v="3"/>
  </r>
  <r>
    <x v="2"/>
    <s v="85+"/>
    <x v="1"/>
    <s v="F"/>
    <s v="I00-I99"/>
    <n v="80"/>
    <x v="8"/>
  </r>
  <r>
    <x v="2"/>
    <s v="85+"/>
    <x v="1"/>
    <s v="F"/>
    <s v="J00-J99"/>
    <n v="37"/>
    <x v="4"/>
  </r>
  <r>
    <x v="2"/>
    <s v="85+"/>
    <x v="1"/>
    <s v="F"/>
    <s v="K00-K93"/>
    <n v="11"/>
    <x v="9"/>
  </r>
  <r>
    <x v="2"/>
    <s v="85+"/>
    <x v="1"/>
    <s v="F"/>
    <s v="M00-M99"/>
    <n v="1"/>
    <x v="5"/>
  </r>
  <r>
    <x v="2"/>
    <s v="85+"/>
    <x v="1"/>
    <s v="F"/>
    <s v="N00-N99"/>
    <n v="8"/>
    <x v="11"/>
  </r>
  <r>
    <x v="2"/>
    <s v="85+"/>
    <x v="1"/>
    <s v="F"/>
    <s v="R00-R99"/>
    <n v="14"/>
    <x v="5"/>
  </r>
  <r>
    <x v="2"/>
    <s v="85+"/>
    <x v="1"/>
    <s v="F"/>
    <s v="V01-Y98"/>
    <n v="8"/>
    <x v="6"/>
  </r>
  <r>
    <x v="2"/>
    <s v="85+"/>
    <x v="1"/>
    <s v="M"/>
    <s v="A00-B99"/>
    <n v="2"/>
    <x v="0"/>
  </r>
  <r>
    <x v="2"/>
    <s v="85+"/>
    <x v="1"/>
    <s v="M"/>
    <s v="C00-D48"/>
    <n v="10"/>
    <x v="1"/>
  </r>
  <r>
    <x v="2"/>
    <s v="85+"/>
    <x v="1"/>
    <s v="M"/>
    <s v="E00-E90"/>
    <n v="1"/>
    <x v="2"/>
  </r>
  <r>
    <x v="2"/>
    <s v="85+"/>
    <x v="1"/>
    <s v="M"/>
    <s v="F00-F99"/>
    <n v="2"/>
    <x v="10"/>
  </r>
  <r>
    <x v="2"/>
    <s v="85+"/>
    <x v="1"/>
    <s v="M"/>
    <s v="G00-G99"/>
    <n v="2"/>
    <x v="3"/>
  </r>
  <r>
    <x v="2"/>
    <s v="85+"/>
    <x v="1"/>
    <s v="M"/>
    <s v="I00-I99"/>
    <n v="27"/>
    <x v="8"/>
  </r>
  <r>
    <x v="2"/>
    <s v="85+"/>
    <x v="1"/>
    <s v="M"/>
    <s v="J00-J99"/>
    <n v="13"/>
    <x v="4"/>
  </r>
  <r>
    <x v="2"/>
    <s v="85+"/>
    <x v="1"/>
    <s v="M"/>
    <s v="K00-K93"/>
    <n v="3"/>
    <x v="9"/>
  </r>
  <r>
    <x v="2"/>
    <s v="85+"/>
    <x v="1"/>
    <s v="M"/>
    <s v="L00-L99"/>
    <n v="1"/>
    <x v="5"/>
  </r>
  <r>
    <x v="2"/>
    <s v="85+"/>
    <x v="1"/>
    <s v="M"/>
    <s v="N00-N99"/>
    <n v="4"/>
    <x v="11"/>
  </r>
  <r>
    <x v="2"/>
    <s v="85+"/>
    <x v="1"/>
    <s v="M"/>
    <s v="R00-R99"/>
    <n v="4"/>
    <x v="5"/>
  </r>
  <r>
    <x v="2"/>
    <s v="85+"/>
    <x v="1"/>
    <s v="M"/>
    <s v="V01-Y98"/>
    <n v="7"/>
    <x v="6"/>
  </r>
  <r>
    <x v="3"/>
    <s v="0-24"/>
    <x v="0"/>
    <s v="F"/>
    <s v="Q00-Q99"/>
    <n v="3"/>
    <x v="5"/>
  </r>
  <r>
    <x v="3"/>
    <s v="0-24"/>
    <x v="0"/>
    <s v="F"/>
    <s v="V01-Y98"/>
    <n v="3"/>
    <x v="6"/>
  </r>
  <r>
    <x v="3"/>
    <s v="0-24"/>
    <x v="0"/>
    <s v="M"/>
    <s v="I00-I99"/>
    <n v="1"/>
    <x v="8"/>
  </r>
  <r>
    <x v="3"/>
    <s v="0-24"/>
    <x v="0"/>
    <s v="M"/>
    <s v="P00-P96"/>
    <n v="2"/>
    <x v="5"/>
  </r>
  <r>
    <x v="3"/>
    <s v="0-24"/>
    <x v="0"/>
    <s v="M"/>
    <s v="Q00-Q99"/>
    <n v="2"/>
    <x v="5"/>
  </r>
  <r>
    <x v="3"/>
    <s v="0-24"/>
    <x v="0"/>
    <s v="M"/>
    <s v="V01-Y98"/>
    <n v="1"/>
    <x v="6"/>
  </r>
  <r>
    <x v="3"/>
    <s v="25-44"/>
    <x v="0"/>
    <s v="F"/>
    <s v="C00-D48"/>
    <n v="4"/>
    <x v="1"/>
  </r>
  <r>
    <x v="3"/>
    <s v="25-44"/>
    <x v="0"/>
    <s v="F"/>
    <s v="G00-G99"/>
    <n v="1"/>
    <x v="3"/>
  </r>
  <r>
    <x v="3"/>
    <s v="25-44"/>
    <x v="0"/>
    <s v="F"/>
    <s v="I00-I99"/>
    <n v="2"/>
    <x v="8"/>
  </r>
  <r>
    <x v="3"/>
    <s v="25-44"/>
    <x v="0"/>
    <s v="F"/>
    <s v="J00-J99"/>
    <n v="1"/>
    <x v="4"/>
  </r>
  <r>
    <x v="3"/>
    <s v="25-44"/>
    <x v="0"/>
    <s v="F"/>
    <s v="M00-M99"/>
    <n v="1"/>
    <x v="5"/>
  </r>
  <r>
    <x v="3"/>
    <s v="25-44"/>
    <x v="0"/>
    <s v="F"/>
    <s v="Q00-Q99"/>
    <n v="1"/>
    <x v="5"/>
  </r>
  <r>
    <x v="3"/>
    <s v="25-44"/>
    <x v="0"/>
    <s v="F"/>
    <s v="R00-R99"/>
    <n v="1"/>
    <x v="5"/>
  </r>
  <r>
    <x v="3"/>
    <s v="25-44"/>
    <x v="0"/>
    <s v="F"/>
    <s v="V01-Y98"/>
    <n v="2"/>
    <x v="6"/>
  </r>
  <r>
    <x v="3"/>
    <s v="25-44"/>
    <x v="0"/>
    <s v="M"/>
    <s v="A00-B99"/>
    <n v="1"/>
    <x v="0"/>
  </r>
  <r>
    <x v="3"/>
    <s v="25-44"/>
    <x v="0"/>
    <s v="M"/>
    <s v="C00-D48"/>
    <n v="4"/>
    <x v="1"/>
  </r>
  <r>
    <x v="3"/>
    <s v="25-44"/>
    <x v="0"/>
    <s v="M"/>
    <s v="I00-I99"/>
    <n v="1"/>
    <x v="8"/>
  </r>
  <r>
    <x v="3"/>
    <s v="25-44"/>
    <x v="0"/>
    <s v="M"/>
    <s v="R00-R99"/>
    <n v="5"/>
    <x v="5"/>
  </r>
  <r>
    <x v="3"/>
    <s v="25-44"/>
    <x v="0"/>
    <s v="M"/>
    <s v="V01-Y98"/>
    <n v="8"/>
    <x v="6"/>
  </r>
  <r>
    <x v="3"/>
    <s v="45-64"/>
    <x v="0"/>
    <s v="F"/>
    <s v="A00-B99"/>
    <n v="2"/>
    <x v="0"/>
  </r>
  <r>
    <x v="3"/>
    <s v="45-64"/>
    <x v="0"/>
    <s v="F"/>
    <s v="C00-D48"/>
    <n v="21"/>
    <x v="1"/>
  </r>
  <r>
    <x v="3"/>
    <s v="45-64"/>
    <x v="0"/>
    <s v="F"/>
    <s v="I00-I99"/>
    <n v="4"/>
    <x v="8"/>
  </r>
  <r>
    <x v="3"/>
    <s v="45-64"/>
    <x v="0"/>
    <s v="F"/>
    <s v="J00-J99"/>
    <n v="3"/>
    <x v="4"/>
  </r>
  <r>
    <x v="3"/>
    <s v="45-64"/>
    <x v="0"/>
    <s v="F"/>
    <s v="K00-K93"/>
    <n v="3"/>
    <x v="9"/>
  </r>
  <r>
    <x v="3"/>
    <s v="45-64"/>
    <x v="0"/>
    <s v="F"/>
    <s v="M00-M99"/>
    <n v="2"/>
    <x v="5"/>
  </r>
  <r>
    <x v="3"/>
    <s v="45-64"/>
    <x v="0"/>
    <s v="F"/>
    <s v="R00-R99"/>
    <n v="5"/>
    <x v="5"/>
  </r>
  <r>
    <x v="3"/>
    <s v="45-64"/>
    <x v="0"/>
    <s v="F"/>
    <s v="V01-Y98"/>
    <n v="7"/>
    <x v="6"/>
  </r>
  <r>
    <x v="3"/>
    <s v="45-64"/>
    <x v="0"/>
    <s v="M"/>
    <s v="C00-D48"/>
    <n v="19"/>
    <x v="1"/>
  </r>
  <r>
    <x v="3"/>
    <s v="45-64"/>
    <x v="0"/>
    <s v="M"/>
    <s v="E00-E90"/>
    <n v="1"/>
    <x v="2"/>
  </r>
  <r>
    <x v="3"/>
    <s v="45-64"/>
    <x v="0"/>
    <s v="M"/>
    <s v="G00-G99"/>
    <n v="1"/>
    <x v="3"/>
  </r>
  <r>
    <x v="3"/>
    <s v="45-64"/>
    <x v="0"/>
    <s v="M"/>
    <s v="I00-I99"/>
    <n v="6"/>
    <x v="8"/>
  </r>
  <r>
    <x v="3"/>
    <s v="45-64"/>
    <x v="0"/>
    <s v="M"/>
    <s v="J00-J99"/>
    <n v="2"/>
    <x v="4"/>
  </r>
  <r>
    <x v="3"/>
    <s v="45-64"/>
    <x v="0"/>
    <s v="M"/>
    <s v="K00-K93"/>
    <n v="4"/>
    <x v="9"/>
  </r>
  <r>
    <x v="3"/>
    <s v="45-64"/>
    <x v="0"/>
    <s v="M"/>
    <s v="R00-R99"/>
    <n v="7"/>
    <x v="5"/>
  </r>
  <r>
    <x v="3"/>
    <s v="45-64"/>
    <x v="0"/>
    <s v="M"/>
    <s v="V01-Y98"/>
    <n v="12"/>
    <x v="6"/>
  </r>
  <r>
    <x v="3"/>
    <s v="65-74"/>
    <x v="1"/>
    <s v="F"/>
    <s v="A00-B99"/>
    <n v="2"/>
    <x v="0"/>
  </r>
  <r>
    <x v="3"/>
    <s v="65-74"/>
    <x v="1"/>
    <s v="F"/>
    <s v="C00-D48"/>
    <n v="16"/>
    <x v="1"/>
  </r>
  <r>
    <x v="3"/>
    <s v="65-74"/>
    <x v="1"/>
    <s v="F"/>
    <s v="E00-E90"/>
    <n v="4"/>
    <x v="2"/>
  </r>
  <r>
    <x v="3"/>
    <s v="65-74"/>
    <x v="1"/>
    <s v="F"/>
    <s v="G00-G99"/>
    <n v="1"/>
    <x v="3"/>
  </r>
  <r>
    <x v="3"/>
    <s v="65-74"/>
    <x v="1"/>
    <s v="F"/>
    <s v="I00-I99"/>
    <n v="6"/>
    <x v="8"/>
  </r>
  <r>
    <x v="3"/>
    <s v="65-74"/>
    <x v="1"/>
    <s v="F"/>
    <s v="J00-J99"/>
    <n v="6"/>
    <x v="4"/>
  </r>
  <r>
    <x v="3"/>
    <s v="65-74"/>
    <x v="1"/>
    <s v="F"/>
    <s v="K00-K93"/>
    <n v="3"/>
    <x v="9"/>
  </r>
  <r>
    <x v="3"/>
    <s v="65-74"/>
    <x v="1"/>
    <s v="F"/>
    <s v="M00-M99"/>
    <n v="1"/>
    <x v="5"/>
  </r>
  <r>
    <x v="3"/>
    <s v="65-74"/>
    <x v="1"/>
    <s v="F"/>
    <s v="R00-R99"/>
    <n v="3"/>
    <x v="5"/>
  </r>
  <r>
    <x v="3"/>
    <s v="65-74"/>
    <x v="1"/>
    <s v="F"/>
    <s v="V01-Y98"/>
    <n v="3"/>
    <x v="6"/>
  </r>
  <r>
    <x v="3"/>
    <s v="65-74"/>
    <x v="1"/>
    <s v="M"/>
    <s v="A00-B99"/>
    <n v="1"/>
    <x v="0"/>
  </r>
  <r>
    <x v="3"/>
    <s v="65-74"/>
    <x v="1"/>
    <s v="M"/>
    <s v="C00-D48"/>
    <n v="26"/>
    <x v="1"/>
  </r>
  <r>
    <x v="3"/>
    <s v="65-74"/>
    <x v="1"/>
    <s v="M"/>
    <s v="E00-E90"/>
    <n v="1"/>
    <x v="2"/>
  </r>
  <r>
    <x v="3"/>
    <s v="65-74"/>
    <x v="1"/>
    <s v="M"/>
    <s v="G00-G99"/>
    <n v="3"/>
    <x v="3"/>
  </r>
  <r>
    <x v="3"/>
    <s v="65-74"/>
    <x v="1"/>
    <s v="M"/>
    <s v="I00-I99"/>
    <n v="12"/>
    <x v="8"/>
  </r>
  <r>
    <x v="3"/>
    <s v="65-74"/>
    <x v="1"/>
    <s v="M"/>
    <s v="J00-J99"/>
    <n v="7"/>
    <x v="4"/>
  </r>
  <r>
    <x v="3"/>
    <s v="65-74"/>
    <x v="1"/>
    <s v="M"/>
    <s v="K00-K93"/>
    <n v="3"/>
    <x v="9"/>
  </r>
  <r>
    <x v="3"/>
    <s v="65-74"/>
    <x v="1"/>
    <s v="M"/>
    <s v="N00-N99"/>
    <n v="2"/>
    <x v="11"/>
  </r>
  <r>
    <x v="3"/>
    <s v="65-74"/>
    <x v="1"/>
    <s v="M"/>
    <s v="R00-R99"/>
    <n v="5"/>
    <x v="5"/>
  </r>
  <r>
    <x v="3"/>
    <s v="65-74"/>
    <x v="1"/>
    <s v="M"/>
    <s v="V01-Y98"/>
    <n v="2"/>
    <x v="6"/>
  </r>
  <r>
    <x v="3"/>
    <s v="75-84"/>
    <x v="1"/>
    <s v="F"/>
    <s v="A00-B99"/>
    <n v="3"/>
    <x v="0"/>
  </r>
  <r>
    <x v="3"/>
    <s v="75-84"/>
    <x v="1"/>
    <s v="F"/>
    <s v="C00-D48"/>
    <n v="31"/>
    <x v="1"/>
  </r>
  <r>
    <x v="3"/>
    <s v="75-84"/>
    <x v="1"/>
    <s v="F"/>
    <s v="D50-D89"/>
    <n v="2"/>
    <x v="5"/>
  </r>
  <r>
    <x v="3"/>
    <s v="75-84"/>
    <x v="1"/>
    <s v="F"/>
    <s v="E00-E90"/>
    <n v="3"/>
    <x v="2"/>
  </r>
  <r>
    <x v="3"/>
    <s v="75-84"/>
    <x v="1"/>
    <s v="F"/>
    <s v="F00-F99"/>
    <n v="2"/>
    <x v="10"/>
  </r>
  <r>
    <x v="3"/>
    <s v="75-84"/>
    <x v="1"/>
    <s v="F"/>
    <s v="G00-G99"/>
    <n v="4"/>
    <x v="3"/>
  </r>
  <r>
    <x v="3"/>
    <s v="75-84"/>
    <x v="1"/>
    <s v="F"/>
    <s v="I00-I99"/>
    <n v="41"/>
    <x v="8"/>
  </r>
  <r>
    <x v="3"/>
    <s v="75-84"/>
    <x v="1"/>
    <s v="F"/>
    <s v="J00-J99"/>
    <n v="10"/>
    <x v="4"/>
  </r>
  <r>
    <x v="3"/>
    <s v="75-84"/>
    <x v="1"/>
    <s v="F"/>
    <s v="K00-K93"/>
    <n v="7"/>
    <x v="9"/>
  </r>
  <r>
    <x v="3"/>
    <s v="75-84"/>
    <x v="1"/>
    <s v="F"/>
    <s v="N00-N99"/>
    <n v="3"/>
    <x v="11"/>
  </r>
  <r>
    <x v="3"/>
    <s v="75-84"/>
    <x v="1"/>
    <s v="F"/>
    <s v="R00-R99"/>
    <n v="14"/>
    <x v="5"/>
  </r>
  <r>
    <x v="3"/>
    <s v="75-84"/>
    <x v="1"/>
    <s v="F"/>
    <s v="V01-Y98"/>
    <n v="4"/>
    <x v="6"/>
  </r>
  <r>
    <x v="3"/>
    <s v="75-84"/>
    <x v="1"/>
    <s v="M"/>
    <s v="A00-B99"/>
    <n v="1"/>
    <x v="0"/>
  </r>
  <r>
    <x v="3"/>
    <s v="75-84"/>
    <x v="1"/>
    <s v="M"/>
    <s v="C00-D48"/>
    <n v="27"/>
    <x v="1"/>
  </r>
  <r>
    <x v="3"/>
    <s v="75-84"/>
    <x v="1"/>
    <s v="M"/>
    <s v="E00-E90"/>
    <n v="4"/>
    <x v="2"/>
  </r>
  <r>
    <x v="3"/>
    <s v="75-84"/>
    <x v="1"/>
    <s v="M"/>
    <s v="F00-F99"/>
    <n v="4"/>
    <x v="10"/>
  </r>
  <r>
    <x v="3"/>
    <s v="75-84"/>
    <x v="1"/>
    <s v="M"/>
    <s v="G00-G99"/>
    <n v="6"/>
    <x v="3"/>
  </r>
  <r>
    <x v="3"/>
    <s v="75-84"/>
    <x v="1"/>
    <s v="M"/>
    <s v="I00-I99"/>
    <n v="33"/>
    <x v="8"/>
  </r>
  <r>
    <x v="3"/>
    <s v="75-84"/>
    <x v="1"/>
    <s v="M"/>
    <s v="J00-J99"/>
    <n v="17"/>
    <x v="4"/>
  </r>
  <r>
    <x v="3"/>
    <s v="75-84"/>
    <x v="1"/>
    <s v="M"/>
    <s v="K00-K93"/>
    <n v="3"/>
    <x v="9"/>
  </r>
  <r>
    <x v="3"/>
    <s v="75-84"/>
    <x v="1"/>
    <s v="M"/>
    <s v="N00-N99"/>
    <n v="5"/>
    <x v="11"/>
  </r>
  <r>
    <x v="3"/>
    <s v="75-84"/>
    <x v="1"/>
    <s v="M"/>
    <s v="R00-R99"/>
    <n v="11"/>
    <x v="5"/>
  </r>
  <r>
    <x v="3"/>
    <s v="75-84"/>
    <x v="1"/>
    <s v="M"/>
    <s v="V01-Y98"/>
    <n v="5"/>
    <x v="6"/>
  </r>
  <r>
    <x v="3"/>
    <s v="85+"/>
    <x v="1"/>
    <s v="F"/>
    <s v="A00-B99"/>
    <n v="11"/>
    <x v="0"/>
  </r>
  <r>
    <x v="3"/>
    <s v="85+"/>
    <x v="1"/>
    <s v="F"/>
    <s v="C00-D48"/>
    <n v="18"/>
    <x v="1"/>
  </r>
  <r>
    <x v="3"/>
    <s v="85+"/>
    <x v="1"/>
    <s v="F"/>
    <s v="E00-E90"/>
    <n v="11"/>
    <x v="2"/>
  </r>
  <r>
    <x v="3"/>
    <s v="85+"/>
    <x v="1"/>
    <s v="F"/>
    <s v="F00-F99"/>
    <n v="10"/>
    <x v="10"/>
  </r>
  <r>
    <x v="3"/>
    <s v="85+"/>
    <x v="1"/>
    <s v="F"/>
    <s v="G00-G99"/>
    <n v="12"/>
    <x v="3"/>
  </r>
  <r>
    <x v="3"/>
    <s v="85+"/>
    <x v="1"/>
    <s v="F"/>
    <s v="I00-I99"/>
    <n v="71"/>
    <x v="8"/>
  </r>
  <r>
    <x v="3"/>
    <s v="85+"/>
    <x v="1"/>
    <s v="F"/>
    <s v="J00-J99"/>
    <n v="27"/>
    <x v="4"/>
  </r>
  <r>
    <x v="3"/>
    <s v="85+"/>
    <x v="1"/>
    <s v="F"/>
    <s v="K00-K93"/>
    <n v="16"/>
    <x v="9"/>
  </r>
  <r>
    <x v="3"/>
    <s v="85+"/>
    <x v="1"/>
    <s v="F"/>
    <s v="L00-L99"/>
    <n v="2"/>
    <x v="5"/>
  </r>
  <r>
    <x v="3"/>
    <s v="85+"/>
    <x v="1"/>
    <s v="F"/>
    <s v="M00-M99"/>
    <n v="1"/>
    <x v="5"/>
  </r>
  <r>
    <x v="3"/>
    <s v="85+"/>
    <x v="1"/>
    <s v="F"/>
    <s v="N00-N99"/>
    <n v="6"/>
    <x v="11"/>
  </r>
  <r>
    <x v="3"/>
    <s v="85+"/>
    <x v="1"/>
    <s v="F"/>
    <s v="R00-R99"/>
    <n v="23"/>
    <x v="5"/>
  </r>
  <r>
    <x v="3"/>
    <s v="85+"/>
    <x v="1"/>
    <s v="F"/>
    <s v="V01-Y98"/>
    <n v="8"/>
    <x v="6"/>
  </r>
  <r>
    <x v="3"/>
    <s v="85+"/>
    <x v="1"/>
    <s v="M"/>
    <s v="A00-B99"/>
    <n v="1"/>
    <x v="0"/>
  </r>
  <r>
    <x v="3"/>
    <s v="85+"/>
    <x v="1"/>
    <s v="M"/>
    <s v="C00-D48"/>
    <n v="16"/>
    <x v="1"/>
  </r>
  <r>
    <x v="3"/>
    <s v="85+"/>
    <x v="1"/>
    <s v="M"/>
    <s v="D50-D89"/>
    <n v="1"/>
    <x v="5"/>
  </r>
  <r>
    <x v="3"/>
    <s v="85+"/>
    <x v="1"/>
    <s v="M"/>
    <s v="E00-E90"/>
    <n v="1"/>
    <x v="2"/>
  </r>
  <r>
    <x v="3"/>
    <s v="85+"/>
    <x v="1"/>
    <s v="M"/>
    <s v="F00-F99"/>
    <n v="3"/>
    <x v="10"/>
  </r>
  <r>
    <x v="3"/>
    <s v="85+"/>
    <x v="1"/>
    <s v="M"/>
    <s v="G00-G99"/>
    <n v="8"/>
    <x v="3"/>
  </r>
  <r>
    <x v="3"/>
    <s v="85+"/>
    <x v="1"/>
    <s v="M"/>
    <s v="I00-I99"/>
    <n v="30"/>
    <x v="8"/>
  </r>
  <r>
    <x v="3"/>
    <s v="85+"/>
    <x v="1"/>
    <s v="M"/>
    <s v="J00-J99"/>
    <n v="11"/>
    <x v="4"/>
  </r>
  <r>
    <x v="3"/>
    <s v="85+"/>
    <x v="1"/>
    <s v="M"/>
    <s v="K00-K93"/>
    <n v="6"/>
    <x v="9"/>
  </r>
  <r>
    <x v="3"/>
    <s v="85+"/>
    <x v="1"/>
    <s v="M"/>
    <s v="N00-N99"/>
    <n v="4"/>
    <x v="11"/>
  </r>
  <r>
    <x v="3"/>
    <s v="85+"/>
    <x v="1"/>
    <s v="M"/>
    <s v="R00-R99"/>
    <n v="10"/>
    <x v="5"/>
  </r>
  <r>
    <x v="3"/>
    <s v="85+"/>
    <x v="1"/>
    <s v="M"/>
    <s v="V01-Y98"/>
    <n v="2"/>
    <x v="6"/>
  </r>
  <r>
    <x v="4"/>
    <s v="0-24"/>
    <x v="0"/>
    <s v="F"/>
    <s v="G00-G99"/>
    <n v="2"/>
    <x v="3"/>
  </r>
  <r>
    <x v="4"/>
    <s v="0-24"/>
    <x v="0"/>
    <s v="F"/>
    <s v="P00-P96"/>
    <n v="2"/>
    <x v="5"/>
  </r>
  <r>
    <x v="4"/>
    <s v="0-24"/>
    <x v="0"/>
    <s v="F"/>
    <s v="R00-R99"/>
    <n v="1"/>
    <x v="5"/>
  </r>
  <r>
    <x v="4"/>
    <s v="0-24"/>
    <x v="0"/>
    <s v="M"/>
    <s v="F00-F99"/>
    <n v="1"/>
    <x v="10"/>
  </r>
  <r>
    <x v="4"/>
    <s v="0-24"/>
    <x v="0"/>
    <s v="M"/>
    <s v="G00-G99"/>
    <n v="1"/>
    <x v="3"/>
  </r>
  <r>
    <x v="4"/>
    <s v="0-24"/>
    <x v="0"/>
    <s v="M"/>
    <s v="P00-P96"/>
    <n v="3"/>
    <x v="5"/>
  </r>
  <r>
    <x v="4"/>
    <s v="0-24"/>
    <x v="0"/>
    <s v="M"/>
    <s v="V01-Y98"/>
    <n v="7"/>
    <x v="6"/>
  </r>
  <r>
    <x v="4"/>
    <s v="25-44"/>
    <x v="0"/>
    <s v="F"/>
    <s v="C00-D48"/>
    <n v="4"/>
    <x v="1"/>
  </r>
  <r>
    <x v="4"/>
    <s v="25-44"/>
    <x v="0"/>
    <s v="F"/>
    <s v="G00-G99"/>
    <n v="1"/>
    <x v="3"/>
  </r>
  <r>
    <x v="4"/>
    <s v="25-44"/>
    <x v="0"/>
    <s v="F"/>
    <s v="R00-R99"/>
    <n v="1"/>
    <x v="5"/>
  </r>
  <r>
    <x v="4"/>
    <s v="25-44"/>
    <x v="0"/>
    <s v="F"/>
    <s v="V01-Y98"/>
    <n v="3"/>
    <x v="6"/>
  </r>
  <r>
    <x v="4"/>
    <s v="25-44"/>
    <x v="0"/>
    <s v="M"/>
    <s v="A00-B99"/>
    <n v="1"/>
    <x v="0"/>
  </r>
  <r>
    <x v="4"/>
    <s v="25-44"/>
    <x v="0"/>
    <s v="M"/>
    <s v="C00-D48"/>
    <n v="4"/>
    <x v="1"/>
  </r>
  <r>
    <x v="4"/>
    <s v="25-44"/>
    <x v="0"/>
    <s v="M"/>
    <s v="D50-D89"/>
    <n v="1"/>
    <x v="5"/>
  </r>
  <r>
    <x v="4"/>
    <s v="25-44"/>
    <x v="0"/>
    <s v="M"/>
    <s v="I00-I99"/>
    <n v="1"/>
    <x v="8"/>
  </r>
  <r>
    <x v="4"/>
    <s v="25-44"/>
    <x v="0"/>
    <s v="M"/>
    <s v="J00-J99"/>
    <n v="1"/>
    <x v="4"/>
  </r>
  <r>
    <x v="4"/>
    <s v="25-44"/>
    <x v="0"/>
    <s v="M"/>
    <s v="R00-R99"/>
    <n v="3"/>
    <x v="5"/>
  </r>
  <r>
    <x v="4"/>
    <s v="25-44"/>
    <x v="0"/>
    <s v="M"/>
    <s v="V01-Y98"/>
    <n v="7"/>
    <x v="6"/>
  </r>
  <r>
    <x v="4"/>
    <s v="45-64"/>
    <x v="0"/>
    <s v="F"/>
    <s v="A00-B99"/>
    <n v="2"/>
    <x v="0"/>
  </r>
  <r>
    <x v="4"/>
    <s v="45-64"/>
    <x v="0"/>
    <s v="F"/>
    <s v="C00-D48"/>
    <n v="20"/>
    <x v="1"/>
  </r>
  <r>
    <x v="4"/>
    <s v="45-64"/>
    <x v="0"/>
    <s v="F"/>
    <s v="D50-D89"/>
    <n v="1"/>
    <x v="5"/>
  </r>
  <r>
    <x v="4"/>
    <s v="45-64"/>
    <x v="0"/>
    <s v="F"/>
    <s v="G00-G99"/>
    <n v="1"/>
    <x v="3"/>
  </r>
  <r>
    <x v="4"/>
    <s v="45-64"/>
    <x v="0"/>
    <s v="F"/>
    <s v="I00-I99"/>
    <n v="5"/>
    <x v="8"/>
  </r>
  <r>
    <x v="4"/>
    <s v="45-64"/>
    <x v="0"/>
    <s v="F"/>
    <s v="J00-J99"/>
    <n v="2"/>
    <x v="4"/>
  </r>
  <r>
    <x v="4"/>
    <s v="45-64"/>
    <x v="0"/>
    <s v="F"/>
    <s v="K00-K93"/>
    <n v="5"/>
    <x v="9"/>
  </r>
  <r>
    <x v="4"/>
    <s v="45-64"/>
    <x v="0"/>
    <s v="F"/>
    <s v="N00-N99"/>
    <n v="2"/>
    <x v="11"/>
  </r>
  <r>
    <x v="4"/>
    <s v="45-64"/>
    <x v="0"/>
    <s v="F"/>
    <s v="R00-R99"/>
    <n v="8"/>
    <x v="5"/>
  </r>
  <r>
    <x v="4"/>
    <s v="45-64"/>
    <x v="0"/>
    <s v="F"/>
    <s v="V01-Y98"/>
    <n v="4"/>
    <x v="6"/>
  </r>
  <r>
    <x v="4"/>
    <s v="45-64"/>
    <x v="0"/>
    <s v="M"/>
    <s v="A00-B99"/>
    <n v="6"/>
    <x v="0"/>
  </r>
  <r>
    <x v="4"/>
    <s v="45-64"/>
    <x v="0"/>
    <s v="M"/>
    <s v="C00-D48"/>
    <n v="22"/>
    <x v="1"/>
  </r>
  <r>
    <x v="4"/>
    <s v="45-64"/>
    <x v="0"/>
    <s v="M"/>
    <s v="E00-E90"/>
    <n v="1"/>
    <x v="2"/>
  </r>
  <r>
    <x v="4"/>
    <s v="45-64"/>
    <x v="0"/>
    <s v="M"/>
    <s v="F00-F99"/>
    <n v="3"/>
    <x v="10"/>
  </r>
  <r>
    <x v="4"/>
    <s v="45-64"/>
    <x v="0"/>
    <s v="M"/>
    <s v="G00-G99"/>
    <n v="2"/>
    <x v="3"/>
  </r>
  <r>
    <x v="4"/>
    <s v="45-64"/>
    <x v="0"/>
    <s v="M"/>
    <s v="I00-I99"/>
    <n v="14"/>
    <x v="8"/>
  </r>
  <r>
    <x v="4"/>
    <s v="45-64"/>
    <x v="0"/>
    <s v="M"/>
    <s v="J00-J99"/>
    <n v="2"/>
    <x v="4"/>
  </r>
  <r>
    <x v="4"/>
    <s v="45-64"/>
    <x v="0"/>
    <s v="M"/>
    <s v="K00-K93"/>
    <n v="6"/>
    <x v="9"/>
  </r>
  <r>
    <x v="4"/>
    <s v="45-64"/>
    <x v="0"/>
    <s v="M"/>
    <s v="R00-R99"/>
    <n v="4"/>
    <x v="5"/>
  </r>
  <r>
    <x v="4"/>
    <s v="45-64"/>
    <x v="0"/>
    <s v="M"/>
    <s v="V01-Y98"/>
    <n v="7"/>
    <x v="6"/>
  </r>
  <r>
    <x v="4"/>
    <s v="65-74"/>
    <x v="1"/>
    <s v="F"/>
    <s v="A00-B99"/>
    <n v="4"/>
    <x v="0"/>
  </r>
  <r>
    <x v="4"/>
    <s v="65-74"/>
    <x v="1"/>
    <s v="F"/>
    <s v="C00-D48"/>
    <n v="15"/>
    <x v="1"/>
  </r>
  <r>
    <x v="4"/>
    <s v="65-74"/>
    <x v="1"/>
    <s v="F"/>
    <s v="D50-D89"/>
    <n v="1"/>
    <x v="5"/>
  </r>
  <r>
    <x v="4"/>
    <s v="65-74"/>
    <x v="1"/>
    <s v="F"/>
    <s v="E00-E90"/>
    <n v="1"/>
    <x v="2"/>
  </r>
  <r>
    <x v="4"/>
    <s v="65-74"/>
    <x v="1"/>
    <s v="F"/>
    <s v="G00-G99"/>
    <n v="4"/>
    <x v="3"/>
  </r>
  <r>
    <x v="4"/>
    <s v="65-74"/>
    <x v="1"/>
    <s v="F"/>
    <s v="I00-I99"/>
    <n v="10"/>
    <x v="8"/>
  </r>
  <r>
    <x v="4"/>
    <s v="65-74"/>
    <x v="1"/>
    <s v="F"/>
    <s v="J00-J99"/>
    <n v="4"/>
    <x v="4"/>
  </r>
  <r>
    <x v="4"/>
    <s v="65-74"/>
    <x v="1"/>
    <s v="F"/>
    <s v="L00-L99"/>
    <n v="1"/>
    <x v="5"/>
  </r>
  <r>
    <x v="4"/>
    <s v="65-74"/>
    <x v="1"/>
    <s v="F"/>
    <s v="N00-N99"/>
    <n v="2"/>
    <x v="11"/>
  </r>
  <r>
    <x v="4"/>
    <s v="65-74"/>
    <x v="1"/>
    <s v="F"/>
    <s v="Q00-Q99"/>
    <n v="1"/>
    <x v="5"/>
  </r>
  <r>
    <x v="4"/>
    <s v="65-74"/>
    <x v="1"/>
    <s v="F"/>
    <s v="R00-R99"/>
    <n v="5"/>
    <x v="5"/>
  </r>
  <r>
    <x v="4"/>
    <s v="65-74"/>
    <x v="1"/>
    <s v="F"/>
    <s v="V01-Y98"/>
    <n v="4"/>
    <x v="6"/>
  </r>
  <r>
    <x v="4"/>
    <s v="65-74"/>
    <x v="1"/>
    <s v="M"/>
    <s v="A00-B99"/>
    <n v="3"/>
    <x v="0"/>
  </r>
  <r>
    <x v="4"/>
    <s v="65-74"/>
    <x v="1"/>
    <s v="M"/>
    <s v="C00-D48"/>
    <n v="20"/>
    <x v="1"/>
  </r>
  <r>
    <x v="4"/>
    <s v="65-74"/>
    <x v="1"/>
    <s v="M"/>
    <s v="E00-E90"/>
    <n v="3"/>
    <x v="2"/>
  </r>
  <r>
    <x v="4"/>
    <s v="65-74"/>
    <x v="1"/>
    <s v="M"/>
    <s v="F00-F99"/>
    <n v="2"/>
    <x v="10"/>
  </r>
  <r>
    <x v="4"/>
    <s v="65-74"/>
    <x v="1"/>
    <s v="M"/>
    <s v="G00-G99"/>
    <n v="2"/>
    <x v="3"/>
  </r>
  <r>
    <x v="4"/>
    <s v="65-74"/>
    <x v="1"/>
    <s v="M"/>
    <s v="H60-H95"/>
    <n v="1"/>
    <x v="5"/>
  </r>
  <r>
    <x v="4"/>
    <s v="65-74"/>
    <x v="1"/>
    <s v="M"/>
    <s v="I00-I99"/>
    <n v="15"/>
    <x v="8"/>
  </r>
  <r>
    <x v="4"/>
    <s v="65-74"/>
    <x v="1"/>
    <s v="M"/>
    <s v="J00-J99"/>
    <n v="13"/>
    <x v="4"/>
  </r>
  <r>
    <x v="4"/>
    <s v="65-74"/>
    <x v="1"/>
    <s v="M"/>
    <s v="K00-K93"/>
    <n v="7"/>
    <x v="9"/>
  </r>
  <r>
    <x v="4"/>
    <s v="65-74"/>
    <x v="1"/>
    <s v="M"/>
    <s v="N00-N99"/>
    <n v="1"/>
    <x v="11"/>
  </r>
  <r>
    <x v="4"/>
    <s v="65-74"/>
    <x v="1"/>
    <s v="M"/>
    <s v="R00-R99"/>
    <n v="11"/>
    <x v="5"/>
  </r>
  <r>
    <x v="4"/>
    <s v="65-74"/>
    <x v="1"/>
    <s v="M"/>
    <s v="V01-Y98"/>
    <n v="5"/>
    <x v="6"/>
  </r>
  <r>
    <x v="4"/>
    <s v="75-84"/>
    <x v="1"/>
    <s v="F"/>
    <s v="A00-B99"/>
    <n v="3"/>
    <x v="0"/>
  </r>
  <r>
    <x v="4"/>
    <s v="75-84"/>
    <x v="1"/>
    <s v="F"/>
    <s v="C00-D48"/>
    <n v="21"/>
    <x v="1"/>
  </r>
  <r>
    <x v="4"/>
    <s v="75-84"/>
    <x v="1"/>
    <s v="F"/>
    <s v="E00-E90"/>
    <n v="4"/>
    <x v="2"/>
  </r>
  <r>
    <x v="4"/>
    <s v="75-84"/>
    <x v="1"/>
    <s v="F"/>
    <s v="F00-F99"/>
    <n v="3"/>
    <x v="10"/>
  </r>
  <r>
    <x v="4"/>
    <s v="75-84"/>
    <x v="1"/>
    <s v="F"/>
    <s v="G00-G99"/>
    <n v="10"/>
    <x v="3"/>
  </r>
  <r>
    <x v="4"/>
    <s v="75-84"/>
    <x v="1"/>
    <s v="F"/>
    <s v="I00-I99"/>
    <n v="37"/>
    <x v="8"/>
  </r>
  <r>
    <x v="4"/>
    <s v="75-84"/>
    <x v="1"/>
    <s v="F"/>
    <s v="J00-J99"/>
    <n v="11"/>
    <x v="4"/>
  </r>
  <r>
    <x v="4"/>
    <s v="75-84"/>
    <x v="1"/>
    <s v="F"/>
    <s v="K00-K93"/>
    <n v="5"/>
    <x v="9"/>
  </r>
  <r>
    <x v="4"/>
    <s v="75-84"/>
    <x v="1"/>
    <s v="F"/>
    <s v="N00-N99"/>
    <n v="1"/>
    <x v="11"/>
  </r>
  <r>
    <x v="4"/>
    <s v="75-84"/>
    <x v="1"/>
    <s v="F"/>
    <s v="R00-R99"/>
    <n v="4"/>
    <x v="5"/>
  </r>
  <r>
    <x v="4"/>
    <s v="75-84"/>
    <x v="1"/>
    <s v="F"/>
    <s v="V01-Y98"/>
    <n v="4"/>
    <x v="6"/>
  </r>
  <r>
    <x v="4"/>
    <s v="75-84"/>
    <x v="1"/>
    <s v="M"/>
    <s v="A00-B99"/>
    <n v="4"/>
    <x v="0"/>
  </r>
  <r>
    <x v="4"/>
    <s v="75-84"/>
    <x v="1"/>
    <s v="M"/>
    <s v="C00-D48"/>
    <n v="36"/>
    <x v="1"/>
  </r>
  <r>
    <x v="4"/>
    <s v="75-84"/>
    <x v="1"/>
    <s v="M"/>
    <s v="D50-D89"/>
    <n v="2"/>
    <x v="5"/>
  </r>
  <r>
    <x v="4"/>
    <s v="75-84"/>
    <x v="1"/>
    <s v="M"/>
    <s v="E00-E90"/>
    <n v="2"/>
    <x v="2"/>
  </r>
  <r>
    <x v="4"/>
    <s v="75-84"/>
    <x v="1"/>
    <s v="M"/>
    <s v="F00-F99"/>
    <n v="4"/>
    <x v="10"/>
  </r>
  <r>
    <x v="4"/>
    <s v="75-84"/>
    <x v="1"/>
    <s v="M"/>
    <s v="G00-G99"/>
    <n v="3"/>
    <x v="3"/>
  </r>
  <r>
    <x v="4"/>
    <s v="75-84"/>
    <x v="1"/>
    <s v="M"/>
    <s v="I00-I99"/>
    <n v="27"/>
    <x v="8"/>
  </r>
  <r>
    <x v="4"/>
    <s v="75-84"/>
    <x v="1"/>
    <s v="M"/>
    <s v="J00-J99"/>
    <n v="11"/>
    <x v="4"/>
  </r>
  <r>
    <x v="4"/>
    <s v="75-84"/>
    <x v="1"/>
    <s v="M"/>
    <s v="K00-K93"/>
    <n v="2"/>
    <x v="9"/>
  </r>
  <r>
    <x v="4"/>
    <s v="75-84"/>
    <x v="1"/>
    <s v="M"/>
    <s v="N00-N99"/>
    <n v="6"/>
    <x v="11"/>
  </r>
  <r>
    <x v="4"/>
    <s v="75-84"/>
    <x v="1"/>
    <s v="M"/>
    <s v="R00-R99"/>
    <n v="8"/>
    <x v="5"/>
  </r>
  <r>
    <x v="4"/>
    <s v="75-84"/>
    <x v="1"/>
    <s v="M"/>
    <s v="V01-Y98"/>
    <n v="5"/>
    <x v="6"/>
  </r>
  <r>
    <x v="4"/>
    <s v="85+"/>
    <x v="1"/>
    <s v="F"/>
    <s v="A00-B99"/>
    <n v="13"/>
    <x v="0"/>
  </r>
  <r>
    <x v="4"/>
    <s v="85+"/>
    <x v="1"/>
    <s v="F"/>
    <s v="C00-D48"/>
    <n v="29"/>
    <x v="1"/>
  </r>
  <r>
    <x v="4"/>
    <s v="85+"/>
    <x v="1"/>
    <s v="F"/>
    <s v="D50-D89"/>
    <n v="1"/>
    <x v="5"/>
  </r>
  <r>
    <x v="4"/>
    <s v="85+"/>
    <x v="1"/>
    <s v="F"/>
    <s v="E00-E90"/>
    <n v="4"/>
    <x v="2"/>
  </r>
  <r>
    <x v="4"/>
    <s v="85+"/>
    <x v="1"/>
    <s v="F"/>
    <s v="F00-F99"/>
    <n v="15"/>
    <x v="10"/>
  </r>
  <r>
    <x v="4"/>
    <s v="85+"/>
    <x v="1"/>
    <s v="F"/>
    <s v="G00-G99"/>
    <n v="24"/>
    <x v="3"/>
  </r>
  <r>
    <x v="4"/>
    <s v="85+"/>
    <x v="1"/>
    <s v="F"/>
    <s v="I00-I99"/>
    <n v="72"/>
    <x v="8"/>
  </r>
  <r>
    <x v="4"/>
    <s v="85+"/>
    <x v="1"/>
    <s v="F"/>
    <s v="J00-J99"/>
    <n v="22"/>
    <x v="4"/>
  </r>
  <r>
    <x v="4"/>
    <s v="85+"/>
    <x v="1"/>
    <s v="F"/>
    <s v="K00-K93"/>
    <n v="10"/>
    <x v="9"/>
  </r>
  <r>
    <x v="4"/>
    <s v="85+"/>
    <x v="1"/>
    <s v="F"/>
    <s v="L00-L99"/>
    <n v="2"/>
    <x v="5"/>
  </r>
  <r>
    <x v="4"/>
    <s v="85+"/>
    <x v="1"/>
    <s v="F"/>
    <s v="M00-M99"/>
    <n v="3"/>
    <x v="5"/>
  </r>
  <r>
    <x v="4"/>
    <s v="85+"/>
    <x v="1"/>
    <s v="F"/>
    <s v="N00-N99"/>
    <n v="7"/>
    <x v="11"/>
  </r>
  <r>
    <x v="4"/>
    <s v="85+"/>
    <x v="1"/>
    <s v="F"/>
    <s v="R00-R99"/>
    <n v="24"/>
    <x v="5"/>
  </r>
  <r>
    <x v="4"/>
    <s v="85+"/>
    <x v="1"/>
    <s v="F"/>
    <s v="V01-Y98"/>
    <n v="11"/>
    <x v="6"/>
  </r>
  <r>
    <x v="4"/>
    <s v="85+"/>
    <x v="1"/>
    <s v="M"/>
    <s v="A00-B99"/>
    <n v="2"/>
    <x v="0"/>
  </r>
  <r>
    <x v="4"/>
    <s v="85+"/>
    <x v="1"/>
    <s v="M"/>
    <s v="C00-D48"/>
    <n v="14"/>
    <x v="1"/>
  </r>
  <r>
    <x v="4"/>
    <s v="85+"/>
    <x v="1"/>
    <s v="M"/>
    <s v="E00-E90"/>
    <n v="2"/>
    <x v="2"/>
  </r>
  <r>
    <x v="4"/>
    <s v="85+"/>
    <x v="1"/>
    <s v="M"/>
    <s v="F00-F99"/>
    <n v="2"/>
    <x v="10"/>
  </r>
  <r>
    <x v="4"/>
    <s v="85+"/>
    <x v="1"/>
    <s v="M"/>
    <s v="G00-G99"/>
    <n v="6"/>
    <x v="3"/>
  </r>
  <r>
    <x v="4"/>
    <s v="85+"/>
    <x v="1"/>
    <s v="M"/>
    <s v="I00-I99"/>
    <n v="34"/>
    <x v="8"/>
  </r>
  <r>
    <x v="4"/>
    <s v="85+"/>
    <x v="1"/>
    <s v="M"/>
    <s v="J00-J99"/>
    <n v="18"/>
    <x v="4"/>
  </r>
  <r>
    <x v="4"/>
    <s v="85+"/>
    <x v="1"/>
    <s v="M"/>
    <s v="K00-K93"/>
    <n v="4"/>
    <x v="9"/>
  </r>
  <r>
    <x v="4"/>
    <s v="85+"/>
    <x v="1"/>
    <s v="M"/>
    <s v="L00-L99"/>
    <n v="1"/>
    <x v="5"/>
  </r>
  <r>
    <x v="4"/>
    <s v="85+"/>
    <x v="1"/>
    <s v="M"/>
    <s v="N00-N99"/>
    <n v="3"/>
    <x v="11"/>
  </r>
  <r>
    <x v="4"/>
    <s v="85+"/>
    <x v="1"/>
    <s v="M"/>
    <s v="R00-R99"/>
    <n v="10"/>
    <x v="5"/>
  </r>
  <r>
    <x v="4"/>
    <s v="85+"/>
    <x v="1"/>
    <s v="M"/>
    <s v="V01-Y98"/>
    <n v="5"/>
    <x v="6"/>
  </r>
  <r>
    <x v="5"/>
    <s v="0-24"/>
    <x v="0"/>
    <s v="F"/>
    <s v="G00-G99"/>
    <n v="1"/>
    <x v="3"/>
  </r>
  <r>
    <x v="5"/>
    <s v="0-24"/>
    <x v="0"/>
    <s v="F"/>
    <s v="K00-K93"/>
    <n v="1"/>
    <x v="9"/>
  </r>
  <r>
    <x v="5"/>
    <s v="0-24"/>
    <x v="0"/>
    <s v="F"/>
    <s v="Q00-Q99"/>
    <n v="5"/>
    <x v="5"/>
  </r>
  <r>
    <x v="5"/>
    <s v="0-24"/>
    <x v="0"/>
    <s v="M"/>
    <s v="Q00-Q99"/>
    <n v="2"/>
    <x v="5"/>
  </r>
  <r>
    <x v="5"/>
    <s v="0-24"/>
    <x v="0"/>
    <s v="M"/>
    <s v="V01-Y98"/>
    <n v="2"/>
    <x v="6"/>
  </r>
  <r>
    <x v="5"/>
    <s v="25-44"/>
    <x v="0"/>
    <s v="F"/>
    <s v="C00-D48"/>
    <n v="4"/>
    <x v="1"/>
  </r>
  <r>
    <x v="5"/>
    <s v="25-44"/>
    <x v="0"/>
    <s v="F"/>
    <s v="F00-F99"/>
    <n v="1"/>
    <x v="10"/>
  </r>
  <r>
    <x v="5"/>
    <s v="25-44"/>
    <x v="0"/>
    <s v="F"/>
    <s v="V01-Y98"/>
    <n v="2"/>
    <x v="6"/>
  </r>
  <r>
    <x v="5"/>
    <s v="25-44"/>
    <x v="0"/>
    <s v="M"/>
    <s v="E00-E90"/>
    <n v="1"/>
    <x v="2"/>
  </r>
  <r>
    <x v="5"/>
    <s v="25-44"/>
    <x v="0"/>
    <s v="M"/>
    <s v="I00-I99"/>
    <n v="1"/>
    <x v="8"/>
  </r>
  <r>
    <x v="5"/>
    <s v="25-44"/>
    <x v="0"/>
    <s v="M"/>
    <s v="K00-K93"/>
    <n v="1"/>
    <x v="9"/>
  </r>
  <r>
    <x v="5"/>
    <s v="25-44"/>
    <x v="0"/>
    <s v="M"/>
    <s v="R00-R99"/>
    <n v="2"/>
    <x v="5"/>
  </r>
  <r>
    <x v="5"/>
    <s v="25-44"/>
    <x v="0"/>
    <s v="M"/>
    <s v="V01-Y98"/>
    <n v="3"/>
    <x v="6"/>
  </r>
  <r>
    <x v="5"/>
    <s v="45-64"/>
    <x v="0"/>
    <s v="F"/>
    <s v="A00-B99"/>
    <n v="3"/>
    <x v="0"/>
  </r>
  <r>
    <x v="5"/>
    <s v="45-64"/>
    <x v="0"/>
    <s v="F"/>
    <s v="C00-D48"/>
    <n v="20"/>
    <x v="1"/>
  </r>
  <r>
    <x v="5"/>
    <s v="45-64"/>
    <x v="0"/>
    <s v="F"/>
    <s v="E00-E90"/>
    <n v="2"/>
    <x v="2"/>
  </r>
  <r>
    <x v="5"/>
    <s v="45-64"/>
    <x v="0"/>
    <s v="F"/>
    <s v="F00-F99"/>
    <n v="1"/>
    <x v="10"/>
  </r>
  <r>
    <x v="5"/>
    <s v="45-64"/>
    <x v="0"/>
    <s v="F"/>
    <s v="I00-I99"/>
    <n v="4"/>
    <x v="8"/>
  </r>
  <r>
    <x v="5"/>
    <s v="45-64"/>
    <x v="0"/>
    <s v="F"/>
    <s v="J00-J99"/>
    <n v="3"/>
    <x v="4"/>
  </r>
  <r>
    <x v="5"/>
    <s v="45-64"/>
    <x v="0"/>
    <s v="F"/>
    <s v="K00-K93"/>
    <n v="4"/>
    <x v="9"/>
  </r>
  <r>
    <x v="5"/>
    <s v="45-64"/>
    <x v="0"/>
    <s v="F"/>
    <s v="R00-R99"/>
    <n v="2"/>
    <x v="5"/>
  </r>
  <r>
    <x v="5"/>
    <s v="45-64"/>
    <x v="0"/>
    <s v="F"/>
    <s v="V01-Y98"/>
    <n v="4"/>
    <x v="6"/>
  </r>
  <r>
    <x v="5"/>
    <s v="45-64"/>
    <x v="0"/>
    <s v="M"/>
    <s v="A00-B99"/>
    <n v="3"/>
    <x v="0"/>
  </r>
  <r>
    <x v="5"/>
    <s v="45-64"/>
    <x v="0"/>
    <s v="M"/>
    <s v="C00-D48"/>
    <n v="21"/>
    <x v="1"/>
  </r>
  <r>
    <x v="5"/>
    <s v="45-64"/>
    <x v="0"/>
    <s v="M"/>
    <s v="F00-F99"/>
    <n v="3"/>
    <x v="10"/>
  </r>
  <r>
    <x v="5"/>
    <s v="45-64"/>
    <x v="0"/>
    <s v="M"/>
    <s v="I00-I99"/>
    <n v="12"/>
    <x v="8"/>
  </r>
  <r>
    <x v="5"/>
    <s v="45-64"/>
    <x v="0"/>
    <s v="M"/>
    <s v="J00-J99"/>
    <n v="2"/>
    <x v="4"/>
  </r>
  <r>
    <x v="5"/>
    <s v="45-64"/>
    <x v="0"/>
    <s v="M"/>
    <s v="K00-K93"/>
    <n v="4"/>
    <x v="9"/>
  </r>
  <r>
    <x v="5"/>
    <s v="45-64"/>
    <x v="0"/>
    <s v="M"/>
    <s v="N00-N99"/>
    <n v="1"/>
    <x v="11"/>
  </r>
  <r>
    <x v="5"/>
    <s v="45-64"/>
    <x v="0"/>
    <s v="M"/>
    <s v="R00-R99"/>
    <n v="9"/>
    <x v="5"/>
  </r>
  <r>
    <x v="5"/>
    <s v="45-64"/>
    <x v="0"/>
    <s v="M"/>
    <s v="V01-Y98"/>
    <n v="9"/>
    <x v="6"/>
  </r>
  <r>
    <x v="5"/>
    <s v="65-74"/>
    <x v="1"/>
    <s v="F"/>
    <s v="A00-B99"/>
    <n v="1"/>
    <x v="0"/>
  </r>
  <r>
    <x v="5"/>
    <s v="65-74"/>
    <x v="1"/>
    <s v="F"/>
    <s v="C00-D48"/>
    <n v="26"/>
    <x v="1"/>
  </r>
  <r>
    <x v="5"/>
    <s v="65-74"/>
    <x v="1"/>
    <s v="F"/>
    <s v="D50-D89"/>
    <n v="1"/>
    <x v="5"/>
  </r>
  <r>
    <x v="5"/>
    <s v="65-74"/>
    <x v="1"/>
    <s v="F"/>
    <s v="E00-E90"/>
    <n v="4"/>
    <x v="2"/>
  </r>
  <r>
    <x v="5"/>
    <s v="65-74"/>
    <x v="1"/>
    <s v="F"/>
    <s v="F00-F99"/>
    <n v="2"/>
    <x v="10"/>
  </r>
  <r>
    <x v="5"/>
    <s v="65-74"/>
    <x v="1"/>
    <s v="F"/>
    <s v="G00-G99"/>
    <n v="1"/>
    <x v="3"/>
  </r>
  <r>
    <x v="5"/>
    <s v="65-74"/>
    <x v="1"/>
    <s v="F"/>
    <s v="I00-I99"/>
    <n v="5"/>
    <x v="8"/>
  </r>
  <r>
    <x v="5"/>
    <s v="65-74"/>
    <x v="1"/>
    <s v="F"/>
    <s v="J00-J99"/>
    <n v="4"/>
    <x v="4"/>
  </r>
  <r>
    <x v="5"/>
    <s v="65-74"/>
    <x v="1"/>
    <s v="F"/>
    <s v="K00-K93"/>
    <n v="5"/>
    <x v="9"/>
  </r>
  <r>
    <x v="5"/>
    <s v="65-74"/>
    <x v="1"/>
    <s v="F"/>
    <s v="M00-M99"/>
    <n v="1"/>
    <x v="5"/>
  </r>
  <r>
    <x v="5"/>
    <s v="65-74"/>
    <x v="1"/>
    <s v="F"/>
    <s v="N00-N99"/>
    <n v="1"/>
    <x v="11"/>
  </r>
  <r>
    <x v="5"/>
    <s v="65-74"/>
    <x v="1"/>
    <s v="F"/>
    <s v="R00-R99"/>
    <n v="2"/>
    <x v="5"/>
  </r>
  <r>
    <x v="5"/>
    <s v="65-74"/>
    <x v="1"/>
    <s v="F"/>
    <s v="V01-Y98"/>
    <n v="1"/>
    <x v="6"/>
  </r>
  <r>
    <x v="5"/>
    <s v="65-74"/>
    <x v="1"/>
    <s v="M"/>
    <s v="A00-B99"/>
    <n v="2"/>
    <x v="0"/>
  </r>
  <r>
    <x v="5"/>
    <s v="65-74"/>
    <x v="1"/>
    <s v="M"/>
    <s v="C00-D48"/>
    <n v="20"/>
    <x v="1"/>
  </r>
  <r>
    <x v="5"/>
    <s v="65-74"/>
    <x v="1"/>
    <s v="M"/>
    <s v="D50-D89"/>
    <n v="1"/>
    <x v="5"/>
  </r>
  <r>
    <x v="5"/>
    <s v="65-74"/>
    <x v="1"/>
    <s v="M"/>
    <s v="E00-E90"/>
    <n v="5"/>
    <x v="2"/>
  </r>
  <r>
    <x v="5"/>
    <s v="65-74"/>
    <x v="1"/>
    <s v="M"/>
    <s v="F00-F99"/>
    <n v="4"/>
    <x v="10"/>
  </r>
  <r>
    <x v="5"/>
    <s v="65-74"/>
    <x v="1"/>
    <s v="M"/>
    <s v="G00-G99"/>
    <n v="2"/>
    <x v="3"/>
  </r>
  <r>
    <x v="5"/>
    <s v="65-74"/>
    <x v="1"/>
    <s v="M"/>
    <s v="I00-I99"/>
    <n v="9"/>
    <x v="8"/>
  </r>
  <r>
    <x v="5"/>
    <s v="65-74"/>
    <x v="1"/>
    <s v="M"/>
    <s v="J00-J99"/>
    <n v="14"/>
    <x v="4"/>
  </r>
  <r>
    <x v="5"/>
    <s v="65-74"/>
    <x v="1"/>
    <s v="M"/>
    <s v="K00-K93"/>
    <n v="6"/>
    <x v="9"/>
  </r>
  <r>
    <x v="5"/>
    <s v="65-74"/>
    <x v="1"/>
    <s v="M"/>
    <s v="N00-N99"/>
    <n v="1"/>
    <x v="11"/>
  </r>
  <r>
    <x v="5"/>
    <s v="65-74"/>
    <x v="1"/>
    <s v="M"/>
    <s v="R00-R99"/>
    <n v="13"/>
    <x v="5"/>
  </r>
  <r>
    <x v="5"/>
    <s v="65-74"/>
    <x v="1"/>
    <s v="M"/>
    <s v="V01-Y98"/>
    <n v="2"/>
    <x v="6"/>
  </r>
  <r>
    <x v="5"/>
    <s v="75-84"/>
    <x v="1"/>
    <s v="F"/>
    <s v="A00-B99"/>
    <n v="3"/>
    <x v="0"/>
  </r>
  <r>
    <x v="5"/>
    <s v="75-84"/>
    <x v="1"/>
    <s v="F"/>
    <s v="C00-D48"/>
    <n v="22"/>
    <x v="1"/>
  </r>
  <r>
    <x v="5"/>
    <s v="75-84"/>
    <x v="1"/>
    <s v="F"/>
    <s v="E00-E90"/>
    <n v="4"/>
    <x v="2"/>
  </r>
  <r>
    <x v="5"/>
    <s v="75-84"/>
    <x v="1"/>
    <s v="F"/>
    <s v="F00-F99"/>
    <n v="5"/>
    <x v="10"/>
  </r>
  <r>
    <x v="5"/>
    <s v="75-84"/>
    <x v="1"/>
    <s v="F"/>
    <s v="G00-G99"/>
    <n v="7"/>
    <x v="3"/>
  </r>
  <r>
    <x v="5"/>
    <s v="75-84"/>
    <x v="1"/>
    <s v="F"/>
    <s v="I00-I99"/>
    <n v="27"/>
    <x v="8"/>
  </r>
  <r>
    <x v="5"/>
    <s v="75-84"/>
    <x v="1"/>
    <s v="F"/>
    <s v="J00-J99"/>
    <n v="15"/>
    <x v="4"/>
  </r>
  <r>
    <x v="5"/>
    <s v="75-84"/>
    <x v="1"/>
    <s v="F"/>
    <s v="K00-K93"/>
    <n v="1"/>
    <x v="9"/>
  </r>
  <r>
    <x v="5"/>
    <s v="75-84"/>
    <x v="1"/>
    <s v="F"/>
    <s v="L00-L99"/>
    <n v="1"/>
    <x v="5"/>
  </r>
  <r>
    <x v="5"/>
    <s v="75-84"/>
    <x v="1"/>
    <s v="F"/>
    <s v="N00-N99"/>
    <n v="3"/>
    <x v="11"/>
  </r>
  <r>
    <x v="5"/>
    <s v="75-84"/>
    <x v="1"/>
    <s v="F"/>
    <s v="R00-R99"/>
    <n v="7"/>
    <x v="5"/>
  </r>
  <r>
    <x v="5"/>
    <s v="75-84"/>
    <x v="1"/>
    <s v="F"/>
    <s v="V01-Y98"/>
    <n v="1"/>
    <x v="6"/>
  </r>
  <r>
    <x v="5"/>
    <s v="75-84"/>
    <x v="1"/>
    <s v="M"/>
    <s v="A00-B99"/>
    <n v="6"/>
    <x v="0"/>
  </r>
  <r>
    <x v="5"/>
    <s v="75-84"/>
    <x v="1"/>
    <s v="M"/>
    <s v="C00-D48"/>
    <n v="35"/>
    <x v="1"/>
  </r>
  <r>
    <x v="5"/>
    <s v="75-84"/>
    <x v="1"/>
    <s v="M"/>
    <s v="E00-E90"/>
    <n v="2"/>
    <x v="2"/>
  </r>
  <r>
    <x v="5"/>
    <s v="75-84"/>
    <x v="1"/>
    <s v="M"/>
    <s v="F00-F99"/>
    <n v="3"/>
    <x v="10"/>
  </r>
  <r>
    <x v="5"/>
    <s v="75-84"/>
    <x v="1"/>
    <s v="M"/>
    <s v="G00-G99"/>
    <n v="6"/>
    <x v="3"/>
  </r>
  <r>
    <x v="5"/>
    <s v="75-84"/>
    <x v="1"/>
    <s v="M"/>
    <s v="I00-I99"/>
    <n v="21"/>
    <x v="8"/>
  </r>
  <r>
    <x v="5"/>
    <s v="75-84"/>
    <x v="1"/>
    <s v="M"/>
    <s v="J00-J99"/>
    <n v="18"/>
    <x v="4"/>
  </r>
  <r>
    <x v="5"/>
    <s v="75-84"/>
    <x v="1"/>
    <s v="M"/>
    <s v="K00-K93"/>
    <n v="3"/>
    <x v="9"/>
  </r>
  <r>
    <x v="5"/>
    <s v="75-84"/>
    <x v="1"/>
    <s v="M"/>
    <s v="N00-N99"/>
    <n v="1"/>
    <x v="11"/>
  </r>
  <r>
    <x v="5"/>
    <s v="75-84"/>
    <x v="1"/>
    <s v="M"/>
    <s v="R00-R99"/>
    <n v="6"/>
    <x v="5"/>
  </r>
  <r>
    <x v="5"/>
    <s v="75-84"/>
    <x v="1"/>
    <s v="M"/>
    <s v="V01-Y98"/>
    <n v="5"/>
    <x v="6"/>
  </r>
  <r>
    <x v="5"/>
    <s v="85+"/>
    <x v="1"/>
    <s v="F"/>
    <s v="A00-B99"/>
    <n v="8"/>
    <x v="0"/>
  </r>
  <r>
    <x v="5"/>
    <s v="85+"/>
    <x v="1"/>
    <s v="F"/>
    <s v="C00-D48"/>
    <n v="28"/>
    <x v="1"/>
  </r>
  <r>
    <x v="5"/>
    <s v="85+"/>
    <x v="1"/>
    <s v="F"/>
    <s v="D50-D89"/>
    <n v="1"/>
    <x v="5"/>
  </r>
  <r>
    <x v="5"/>
    <s v="85+"/>
    <x v="1"/>
    <s v="F"/>
    <s v="E00-E90"/>
    <n v="7"/>
    <x v="2"/>
  </r>
  <r>
    <x v="5"/>
    <s v="85+"/>
    <x v="1"/>
    <s v="F"/>
    <s v="F00-F99"/>
    <n v="8"/>
    <x v="10"/>
  </r>
  <r>
    <x v="5"/>
    <s v="85+"/>
    <x v="1"/>
    <s v="F"/>
    <s v="G00-G99"/>
    <n v="14"/>
    <x v="3"/>
  </r>
  <r>
    <x v="5"/>
    <s v="85+"/>
    <x v="1"/>
    <s v="F"/>
    <s v="I00-I99"/>
    <n v="68"/>
    <x v="8"/>
  </r>
  <r>
    <x v="5"/>
    <s v="85+"/>
    <x v="1"/>
    <s v="F"/>
    <s v="J00-J99"/>
    <n v="26"/>
    <x v="4"/>
  </r>
  <r>
    <x v="5"/>
    <s v="85+"/>
    <x v="1"/>
    <s v="F"/>
    <s v="K00-K93"/>
    <n v="8"/>
    <x v="9"/>
  </r>
  <r>
    <x v="5"/>
    <s v="85+"/>
    <x v="1"/>
    <s v="F"/>
    <s v="L00-L99"/>
    <n v="1"/>
    <x v="5"/>
  </r>
  <r>
    <x v="5"/>
    <s v="85+"/>
    <x v="1"/>
    <s v="F"/>
    <s v="M00-M99"/>
    <n v="1"/>
    <x v="5"/>
  </r>
  <r>
    <x v="5"/>
    <s v="85+"/>
    <x v="1"/>
    <s v="F"/>
    <s v="N00-N99"/>
    <n v="14"/>
    <x v="11"/>
  </r>
  <r>
    <x v="5"/>
    <s v="85+"/>
    <x v="1"/>
    <s v="F"/>
    <s v="R00-R99"/>
    <n v="25"/>
    <x v="5"/>
  </r>
  <r>
    <x v="5"/>
    <s v="85+"/>
    <x v="1"/>
    <s v="F"/>
    <s v="V01-Y98"/>
    <n v="8"/>
    <x v="6"/>
  </r>
  <r>
    <x v="5"/>
    <s v="85+"/>
    <x v="1"/>
    <s v="M"/>
    <s v="A00-B99"/>
    <n v="3"/>
    <x v="0"/>
  </r>
  <r>
    <x v="5"/>
    <s v="85+"/>
    <x v="1"/>
    <s v="M"/>
    <s v="C00-D48"/>
    <n v="15"/>
    <x v="1"/>
  </r>
  <r>
    <x v="5"/>
    <s v="85+"/>
    <x v="1"/>
    <s v="M"/>
    <s v="E00-E90"/>
    <n v="5"/>
    <x v="2"/>
  </r>
  <r>
    <x v="5"/>
    <s v="85+"/>
    <x v="1"/>
    <s v="M"/>
    <s v="F00-F99"/>
    <n v="7"/>
    <x v="10"/>
  </r>
  <r>
    <x v="5"/>
    <s v="85+"/>
    <x v="1"/>
    <s v="M"/>
    <s v="G00-G99"/>
    <n v="3"/>
    <x v="3"/>
  </r>
  <r>
    <x v="5"/>
    <s v="85+"/>
    <x v="1"/>
    <s v="M"/>
    <s v="I00-I99"/>
    <n v="34"/>
    <x v="8"/>
  </r>
  <r>
    <x v="5"/>
    <s v="85+"/>
    <x v="1"/>
    <s v="M"/>
    <s v="J00-J99"/>
    <n v="14"/>
    <x v="4"/>
  </r>
  <r>
    <x v="5"/>
    <s v="85+"/>
    <x v="1"/>
    <s v="M"/>
    <s v="K00-K93"/>
    <n v="4"/>
    <x v="9"/>
  </r>
  <r>
    <x v="5"/>
    <s v="85+"/>
    <x v="1"/>
    <s v="M"/>
    <s v="M00-M99"/>
    <n v="3"/>
    <x v="5"/>
  </r>
  <r>
    <x v="5"/>
    <s v="85+"/>
    <x v="1"/>
    <s v="M"/>
    <s v="N00-N99"/>
    <n v="5"/>
    <x v="11"/>
  </r>
  <r>
    <x v="5"/>
    <s v="85+"/>
    <x v="1"/>
    <s v="M"/>
    <s v="R00-R99"/>
    <n v="9"/>
    <x v="5"/>
  </r>
  <r>
    <x v="5"/>
    <s v="85+"/>
    <x v="1"/>
    <s v="M"/>
    <s v="V01-Y98"/>
    <n v="3"/>
    <x v="6"/>
  </r>
  <r>
    <x v="6"/>
    <s v="0-24"/>
    <x v="0"/>
    <s v="F"/>
    <s v="N00-N99"/>
    <n v="1"/>
    <x v="11"/>
  </r>
  <r>
    <x v="6"/>
    <s v="0-24"/>
    <x v="0"/>
    <s v="F"/>
    <s v="P00-P96"/>
    <n v="1"/>
    <x v="5"/>
  </r>
  <r>
    <x v="6"/>
    <s v="0-24"/>
    <x v="0"/>
    <s v="M"/>
    <s v="G00-G99"/>
    <n v="1"/>
    <x v="3"/>
  </r>
  <r>
    <x v="6"/>
    <s v="0-24"/>
    <x v="0"/>
    <s v="M"/>
    <s v="P00-P96"/>
    <n v="1"/>
    <x v="5"/>
  </r>
  <r>
    <x v="6"/>
    <s v="0-24"/>
    <x v="0"/>
    <s v="M"/>
    <s v="V01-Y98"/>
    <n v="2"/>
    <x v="6"/>
  </r>
  <r>
    <x v="6"/>
    <s v="25-44"/>
    <x v="0"/>
    <s v="F"/>
    <s v="C00-D48"/>
    <n v="3"/>
    <x v="1"/>
  </r>
  <r>
    <x v="6"/>
    <s v="25-44"/>
    <x v="0"/>
    <s v="F"/>
    <s v="K00-K93"/>
    <n v="1"/>
    <x v="9"/>
  </r>
  <r>
    <x v="6"/>
    <s v="25-44"/>
    <x v="0"/>
    <s v="M"/>
    <s v="C00-D48"/>
    <n v="2"/>
    <x v="1"/>
  </r>
  <r>
    <x v="6"/>
    <s v="25-44"/>
    <x v="0"/>
    <s v="M"/>
    <s v="F00-F99"/>
    <n v="1"/>
    <x v="10"/>
  </r>
  <r>
    <x v="6"/>
    <s v="25-44"/>
    <x v="0"/>
    <s v="M"/>
    <s v="I00-I99"/>
    <n v="4"/>
    <x v="8"/>
  </r>
  <r>
    <x v="6"/>
    <s v="25-44"/>
    <x v="0"/>
    <s v="M"/>
    <s v="R00-R99"/>
    <n v="1"/>
    <x v="5"/>
  </r>
  <r>
    <x v="6"/>
    <s v="25-44"/>
    <x v="0"/>
    <s v="M"/>
    <s v="V01-Y98"/>
    <n v="7"/>
    <x v="6"/>
  </r>
  <r>
    <x v="6"/>
    <s v="45-64"/>
    <x v="0"/>
    <s v="F"/>
    <s v="A00-B99"/>
    <n v="1"/>
    <x v="0"/>
  </r>
  <r>
    <x v="6"/>
    <s v="45-64"/>
    <x v="0"/>
    <s v="F"/>
    <s v="C00-D48"/>
    <n v="21"/>
    <x v="1"/>
  </r>
  <r>
    <x v="6"/>
    <s v="45-64"/>
    <x v="0"/>
    <s v="F"/>
    <s v="E00-E90"/>
    <n v="1"/>
    <x v="2"/>
  </r>
  <r>
    <x v="6"/>
    <s v="45-64"/>
    <x v="0"/>
    <s v="F"/>
    <s v="G00-G99"/>
    <n v="1"/>
    <x v="3"/>
  </r>
  <r>
    <x v="6"/>
    <s v="45-64"/>
    <x v="0"/>
    <s v="F"/>
    <s v="I00-I99"/>
    <n v="6"/>
    <x v="8"/>
  </r>
  <r>
    <x v="6"/>
    <s v="45-64"/>
    <x v="0"/>
    <s v="F"/>
    <s v="J00-J99"/>
    <n v="4"/>
    <x v="4"/>
  </r>
  <r>
    <x v="6"/>
    <s v="45-64"/>
    <x v="0"/>
    <s v="F"/>
    <s v="K00-K93"/>
    <n v="1"/>
    <x v="9"/>
  </r>
  <r>
    <x v="6"/>
    <s v="45-64"/>
    <x v="0"/>
    <s v="F"/>
    <s v="N00-N99"/>
    <n v="1"/>
    <x v="11"/>
  </r>
  <r>
    <x v="6"/>
    <s v="45-64"/>
    <x v="0"/>
    <s v="F"/>
    <s v="R00-R99"/>
    <n v="1"/>
    <x v="5"/>
  </r>
  <r>
    <x v="6"/>
    <s v="45-64"/>
    <x v="0"/>
    <s v="F"/>
    <s v="V01-Y98"/>
    <n v="5"/>
    <x v="6"/>
  </r>
  <r>
    <x v="6"/>
    <s v="45-64"/>
    <x v="0"/>
    <s v="M"/>
    <s v="A00-B99"/>
    <n v="2"/>
    <x v="0"/>
  </r>
  <r>
    <x v="6"/>
    <s v="45-64"/>
    <x v="0"/>
    <s v="M"/>
    <s v="C00-D48"/>
    <n v="20"/>
    <x v="1"/>
  </r>
  <r>
    <x v="6"/>
    <s v="45-64"/>
    <x v="0"/>
    <s v="M"/>
    <s v="E00-E90"/>
    <n v="1"/>
    <x v="2"/>
  </r>
  <r>
    <x v="6"/>
    <s v="45-64"/>
    <x v="0"/>
    <s v="M"/>
    <s v="F00-F99"/>
    <n v="2"/>
    <x v="10"/>
  </r>
  <r>
    <x v="6"/>
    <s v="45-64"/>
    <x v="0"/>
    <s v="M"/>
    <s v="G00-G99"/>
    <n v="1"/>
    <x v="3"/>
  </r>
  <r>
    <x v="6"/>
    <s v="45-64"/>
    <x v="0"/>
    <s v="M"/>
    <s v="I00-I99"/>
    <n v="11"/>
    <x v="8"/>
  </r>
  <r>
    <x v="6"/>
    <s v="45-64"/>
    <x v="0"/>
    <s v="M"/>
    <s v="J00-J99"/>
    <n v="3"/>
    <x v="4"/>
  </r>
  <r>
    <x v="6"/>
    <s v="45-64"/>
    <x v="0"/>
    <s v="M"/>
    <s v="K00-K93"/>
    <n v="8"/>
    <x v="9"/>
  </r>
  <r>
    <x v="6"/>
    <s v="45-64"/>
    <x v="0"/>
    <s v="M"/>
    <s v="R00-R99"/>
    <n v="10"/>
    <x v="5"/>
  </r>
  <r>
    <x v="6"/>
    <s v="45-64"/>
    <x v="0"/>
    <s v="M"/>
    <s v="V01-Y98"/>
    <n v="6"/>
    <x v="6"/>
  </r>
  <r>
    <x v="6"/>
    <s v="65-74"/>
    <x v="1"/>
    <s v="F"/>
    <s v="C00-D48"/>
    <n v="20"/>
    <x v="1"/>
  </r>
  <r>
    <x v="6"/>
    <s v="65-74"/>
    <x v="1"/>
    <s v="F"/>
    <s v="E00-E90"/>
    <n v="1"/>
    <x v="2"/>
  </r>
  <r>
    <x v="6"/>
    <s v="65-74"/>
    <x v="1"/>
    <s v="F"/>
    <s v="F00-F99"/>
    <n v="1"/>
    <x v="10"/>
  </r>
  <r>
    <x v="6"/>
    <s v="65-74"/>
    <x v="1"/>
    <s v="F"/>
    <s v="G00-G99"/>
    <n v="2"/>
    <x v="3"/>
  </r>
  <r>
    <x v="6"/>
    <s v="65-74"/>
    <x v="1"/>
    <s v="F"/>
    <s v="I00-I99"/>
    <n v="12"/>
    <x v="8"/>
  </r>
  <r>
    <x v="6"/>
    <s v="65-74"/>
    <x v="1"/>
    <s v="F"/>
    <s v="J00-J99"/>
    <n v="10"/>
    <x v="4"/>
  </r>
  <r>
    <x v="6"/>
    <s v="65-74"/>
    <x v="1"/>
    <s v="F"/>
    <s v="K00-K93"/>
    <n v="4"/>
    <x v="9"/>
  </r>
  <r>
    <x v="6"/>
    <s v="65-74"/>
    <x v="1"/>
    <s v="F"/>
    <s v="M00-M99"/>
    <n v="1"/>
    <x v="5"/>
  </r>
  <r>
    <x v="6"/>
    <s v="65-74"/>
    <x v="1"/>
    <s v="F"/>
    <s v="N00-N99"/>
    <n v="2"/>
    <x v="11"/>
  </r>
  <r>
    <x v="6"/>
    <s v="65-74"/>
    <x v="1"/>
    <s v="F"/>
    <s v="R00-R99"/>
    <n v="4"/>
    <x v="5"/>
  </r>
  <r>
    <x v="6"/>
    <s v="65-74"/>
    <x v="1"/>
    <s v="F"/>
    <s v="V01-Y98"/>
    <n v="4"/>
    <x v="6"/>
  </r>
  <r>
    <x v="6"/>
    <s v="65-74"/>
    <x v="1"/>
    <s v="M"/>
    <s v="C00-D48"/>
    <n v="19"/>
    <x v="1"/>
  </r>
  <r>
    <x v="6"/>
    <s v="65-74"/>
    <x v="1"/>
    <s v="M"/>
    <s v="D50-D89"/>
    <n v="1"/>
    <x v="5"/>
  </r>
  <r>
    <x v="6"/>
    <s v="65-74"/>
    <x v="1"/>
    <s v="M"/>
    <s v="F00-F99"/>
    <n v="1"/>
    <x v="10"/>
  </r>
  <r>
    <x v="6"/>
    <s v="65-74"/>
    <x v="1"/>
    <s v="M"/>
    <s v="G00-G99"/>
    <n v="1"/>
    <x v="3"/>
  </r>
  <r>
    <x v="6"/>
    <s v="65-74"/>
    <x v="1"/>
    <s v="M"/>
    <s v="I00-I99"/>
    <n v="19"/>
    <x v="8"/>
  </r>
  <r>
    <x v="6"/>
    <s v="65-74"/>
    <x v="1"/>
    <s v="M"/>
    <s v="J00-J99"/>
    <n v="9"/>
    <x v="4"/>
  </r>
  <r>
    <x v="6"/>
    <s v="65-74"/>
    <x v="1"/>
    <s v="M"/>
    <s v="M00-M99"/>
    <n v="2"/>
    <x v="5"/>
  </r>
  <r>
    <x v="6"/>
    <s v="65-74"/>
    <x v="1"/>
    <s v="M"/>
    <s v="N00-N99"/>
    <n v="2"/>
    <x v="11"/>
  </r>
  <r>
    <x v="6"/>
    <s v="65-74"/>
    <x v="1"/>
    <s v="M"/>
    <s v="R00-R99"/>
    <n v="3"/>
    <x v="5"/>
  </r>
  <r>
    <x v="6"/>
    <s v="65-74"/>
    <x v="1"/>
    <s v="M"/>
    <s v="V01-Y98"/>
    <n v="3"/>
    <x v="6"/>
  </r>
  <r>
    <x v="6"/>
    <s v="75-84"/>
    <x v="1"/>
    <s v="F"/>
    <s v="A00-B99"/>
    <n v="1"/>
    <x v="0"/>
  </r>
  <r>
    <x v="6"/>
    <s v="75-84"/>
    <x v="1"/>
    <s v="F"/>
    <s v="C00-D48"/>
    <n v="26"/>
    <x v="1"/>
  </r>
  <r>
    <x v="6"/>
    <s v="75-84"/>
    <x v="1"/>
    <s v="F"/>
    <s v="E00-E90"/>
    <n v="5"/>
    <x v="2"/>
  </r>
  <r>
    <x v="6"/>
    <s v="75-84"/>
    <x v="1"/>
    <s v="F"/>
    <s v="F00-F99"/>
    <n v="3"/>
    <x v="10"/>
  </r>
  <r>
    <x v="6"/>
    <s v="75-84"/>
    <x v="1"/>
    <s v="F"/>
    <s v="G00-G99"/>
    <n v="11"/>
    <x v="3"/>
  </r>
  <r>
    <x v="6"/>
    <s v="75-84"/>
    <x v="1"/>
    <s v="F"/>
    <s v="I00-I99"/>
    <n v="23"/>
    <x v="8"/>
  </r>
  <r>
    <x v="6"/>
    <s v="75-84"/>
    <x v="1"/>
    <s v="F"/>
    <s v="J00-J99"/>
    <n v="15"/>
    <x v="4"/>
  </r>
  <r>
    <x v="6"/>
    <s v="75-84"/>
    <x v="1"/>
    <s v="F"/>
    <s v="K00-K93"/>
    <n v="5"/>
    <x v="9"/>
  </r>
  <r>
    <x v="6"/>
    <s v="75-84"/>
    <x v="1"/>
    <s v="F"/>
    <s v="L00-L99"/>
    <n v="2"/>
    <x v="5"/>
  </r>
  <r>
    <x v="6"/>
    <s v="75-84"/>
    <x v="1"/>
    <s v="F"/>
    <s v="M00-M99"/>
    <n v="1"/>
    <x v="5"/>
  </r>
  <r>
    <x v="6"/>
    <s v="75-84"/>
    <x v="1"/>
    <s v="F"/>
    <s v="N00-N99"/>
    <n v="3"/>
    <x v="11"/>
  </r>
  <r>
    <x v="6"/>
    <s v="75-84"/>
    <x v="1"/>
    <s v="F"/>
    <s v="R00-R99"/>
    <n v="5"/>
    <x v="5"/>
  </r>
  <r>
    <x v="6"/>
    <s v="75-84"/>
    <x v="1"/>
    <s v="F"/>
    <s v="V01-Y98"/>
    <n v="1"/>
    <x v="6"/>
  </r>
  <r>
    <x v="6"/>
    <s v="75-84"/>
    <x v="1"/>
    <s v="M"/>
    <s v="A00-B99"/>
    <n v="1"/>
    <x v="0"/>
  </r>
  <r>
    <x v="6"/>
    <s v="75-84"/>
    <x v="1"/>
    <s v="M"/>
    <s v="C00-D48"/>
    <n v="26"/>
    <x v="1"/>
  </r>
  <r>
    <x v="6"/>
    <s v="75-84"/>
    <x v="1"/>
    <s v="M"/>
    <s v="E00-E90"/>
    <n v="2"/>
    <x v="2"/>
  </r>
  <r>
    <x v="6"/>
    <s v="75-84"/>
    <x v="1"/>
    <s v="M"/>
    <s v="F00-F99"/>
    <n v="4"/>
    <x v="10"/>
  </r>
  <r>
    <x v="6"/>
    <s v="75-84"/>
    <x v="1"/>
    <s v="M"/>
    <s v="G00-G99"/>
    <n v="7"/>
    <x v="3"/>
  </r>
  <r>
    <x v="6"/>
    <s v="75-84"/>
    <x v="1"/>
    <s v="M"/>
    <s v="I00-I99"/>
    <n v="23"/>
    <x v="8"/>
  </r>
  <r>
    <x v="6"/>
    <s v="75-84"/>
    <x v="1"/>
    <s v="M"/>
    <s v="J00-J99"/>
    <n v="7"/>
    <x v="4"/>
  </r>
  <r>
    <x v="6"/>
    <s v="75-84"/>
    <x v="1"/>
    <s v="M"/>
    <s v="K00-K93"/>
    <n v="5"/>
    <x v="9"/>
  </r>
  <r>
    <x v="6"/>
    <s v="75-84"/>
    <x v="1"/>
    <s v="M"/>
    <s v="N00-N99"/>
    <n v="3"/>
    <x v="11"/>
  </r>
  <r>
    <x v="6"/>
    <s v="75-84"/>
    <x v="1"/>
    <s v="M"/>
    <s v="R00-R99"/>
    <n v="13"/>
    <x v="5"/>
  </r>
  <r>
    <x v="6"/>
    <s v="75-84"/>
    <x v="1"/>
    <s v="M"/>
    <s v="V01-Y98"/>
    <n v="5"/>
    <x v="6"/>
  </r>
  <r>
    <x v="6"/>
    <s v="85+"/>
    <x v="1"/>
    <s v="F"/>
    <s v="A00-B99"/>
    <n v="4"/>
    <x v="0"/>
  </r>
  <r>
    <x v="6"/>
    <s v="85+"/>
    <x v="1"/>
    <s v="F"/>
    <s v="C00-D48"/>
    <n v="19"/>
    <x v="1"/>
  </r>
  <r>
    <x v="6"/>
    <s v="85+"/>
    <x v="1"/>
    <s v="F"/>
    <s v="D50-D89"/>
    <n v="1"/>
    <x v="5"/>
  </r>
  <r>
    <x v="6"/>
    <s v="85+"/>
    <x v="1"/>
    <s v="F"/>
    <s v="E00-E90"/>
    <n v="11"/>
    <x v="2"/>
  </r>
  <r>
    <x v="6"/>
    <s v="85+"/>
    <x v="1"/>
    <s v="F"/>
    <s v="F00-F99"/>
    <n v="19"/>
    <x v="10"/>
  </r>
  <r>
    <x v="6"/>
    <s v="85+"/>
    <x v="1"/>
    <s v="F"/>
    <s v="G00-G99"/>
    <n v="12"/>
    <x v="3"/>
  </r>
  <r>
    <x v="6"/>
    <s v="85+"/>
    <x v="1"/>
    <s v="F"/>
    <s v="I00-I99"/>
    <n v="69"/>
    <x v="8"/>
  </r>
  <r>
    <x v="6"/>
    <s v="85+"/>
    <x v="1"/>
    <s v="F"/>
    <s v="J00-J99"/>
    <n v="22"/>
    <x v="4"/>
  </r>
  <r>
    <x v="6"/>
    <s v="85+"/>
    <x v="1"/>
    <s v="F"/>
    <s v="K00-K93"/>
    <n v="9"/>
    <x v="9"/>
  </r>
  <r>
    <x v="6"/>
    <s v="85+"/>
    <x v="1"/>
    <s v="F"/>
    <s v="L00-L99"/>
    <n v="1"/>
    <x v="5"/>
  </r>
  <r>
    <x v="6"/>
    <s v="85+"/>
    <x v="1"/>
    <s v="F"/>
    <s v="M00-M99"/>
    <n v="2"/>
    <x v="5"/>
  </r>
  <r>
    <x v="6"/>
    <s v="85+"/>
    <x v="1"/>
    <s v="F"/>
    <s v="N00-N99"/>
    <n v="5"/>
    <x v="11"/>
  </r>
  <r>
    <x v="6"/>
    <s v="85+"/>
    <x v="1"/>
    <s v="F"/>
    <s v="R00-R99"/>
    <n v="18"/>
    <x v="5"/>
  </r>
  <r>
    <x v="6"/>
    <s v="85+"/>
    <x v="1"/>
    <s v="F"/>
    <s v="V01-Y98"/>
    <n v="7"/>
    <x v="6"/>
  </r>
  <r>
    <x v="6"/>
    <s v="85+"/>
    <x v="1"/>
    <s v="M"/>
    <s v="A00-B99"/>
    <n v="1"/>
    <x v="0"/>
  </r>
  <r>
    <x v="6"/>
    <s v="85+"/>
    <x v="1"/>
    <s v="M"/>
    <s v="C00-D48"/>
    <n v="24"/>
    <x v="1"/>
  </r>
  <r>
    <x v="6"/>
    <s v="85+"/>
    <x v="1"/>
    <s v="M"/>
    <s v="D50-D89"/>
    <n v="3"/>
    <x v="5"/>
  </r>
  <r>
    <x v="6"/>
    <s v="85+"/>
    <x v="1"/>
    <s v="M"/>
    <s v="E00-E90"/>
    <n v="3"/>
    <x v="2"/>
  </r>
  <r>
    <x v="6"/>
    <s v="85+"/>
    <x v="1"/>
    <s v="M"/>
    <s v="F00-F99"/>
    <n v="6"/>
    <x v="10"/>
  </r>
  <r>
    <x v="6"/>
    <s v="85+"/>
    <x v="1"/>
    <s v="M"/>
    <s v="G00-G99"/>
    <n v="9"/>
    <x v="3"/>
  </r>
  <r>
    <x v="6"/>
    <s v="85+"/>
    <x v="1"/>
    <s v="M"/>
    <s v="H00-H59"/>
    <n v="1"/>
    <x v="5"/>
  </r>
  <r>
    <x v="6"/>
    <s v="85+"/>
    <x v="1"/>
    <s v="M"/>
    <s v="I00-I99"/>
    <n v="35"/>
    <x v="8"/>
  </r>
  <r>
    <x v="6"/>
    <s v="85+"/>
    <x v="1"/>
    <s v="M"/>
    <s v="J00-J99"/>
    <n v="17"/>
    <x v="4"/>
  </r>
  <r>
    <x v="6"/>
    <s v="85+"/>
    <x v="1"/>
    <s v="M"/>
    <s v="K00-K93"/>
    <n v="3"/>
    <x v="9"/>
  </r>
  <r>
    <x v="6"/>
    <s v="85+"/>
    <x v="1"/>
    <s v="M"/>
    <s v="R00-R99"/>
    <n v="6"/>
    <x v="5"/>
  </r>
  <r>
    <x v="6"/>
    <s v="85+"/>
    <x v="1"/>
    <s v="M"/>
    <s v="V01-Y98"/>
    <n v="2"/>
    <x v="6"/>
  </r>
  <r>
    <x v="7"/>
    <s v="0-24"/>
    <x v="0"/>
    <s v="F"/>
    <s v="I00-I99"/>
    <n v="1"/>
    <x v="8"/>
  </r>
  <r>
    <x v="7"/>
    <s v="0-24"/>
    <x v="0"/>
    <s v="F"/>
    <s v="Q00-Q99"/>
    <n v="1"/>
    <x v="5"/>
  </r>
  <r>
    <x v="7"/>
    <s v="0-24"/>
    <x v="0"/>
    <s v="M"/>
    <s v="G00-G99"/>
    <n v="1"/>
    <x v="3"/>
  </r>
  <r>
    <x v="7"/>
    <s v="0-24"/>
    <x v="0"/>
    <s v="M"/>
    <s v="R00-R99"/>
    <n v="1"/>
    <x v="5"/>
  </r>
  <r>
    <x v="7"/>
    <s v="25-44"/>
    <x v="0"/>
    <s v="F"/>
    <s v="A00-B99"/>
    <n v="1"/>
    <x v="0"/>
  </r>
  <r>
    <x v="7"/>
    <s v="25-44"/>
    <x v="0"/>
    <s v="F"/>
    <s v="G00-G99"/>
    <n v="1"/>
    <x v="3"/>
  </r>
  <r>
    <x v="7"/>
    <s v="25-44"/>
    <x v="0"/>
    <s v="F"/>
    <s v="I00-I99"/>
    <n v="2"/>
    <x v="8"/>
  </r>
  <r>
    <x v="7"/>
    <s v="25-44"/>
    <x v="0"/>
    <s v="F"/>
    <s v="V01-Y98"/>
    <n v="2"/>
    <x v="6"/>
  </r>
  <r>
    <x v="7"/>
    <s v="25-44"/>
    <x v="0"/>
    <s v="M"/>
    <s v="C00-D48"/>
    <n v="4"/>
    <x v="1"/>
  </r>
  <r>
    <x v="7"/>
    <s v="25-44"/>
    <x v="0"/>
    <s v="M"/>
    <s v="R00-R99"/>
    <n v="2"/>
    <x v="5"/>
  </r>
  <r>
    <x v="7"/>
    <s v="25-44"/>
    <x v="0"/>
    <s v="M"/>
    <s v="V01-Y98"/>
    <n v="10"/>
    <x v="6"/>
  </r>
  <r>
    <x v="7"/>
    <s v="45-64"/>
    <x v="0"/>
    <s v="F"/>
    <s v="A00-B99"/>
    <n v="1"/>
    <x v="0"/>
  </r>
  <r>
    <x v="7"/>
    <s v="45-64"/>
    <x v="0"/>
    <s v="F"/>
    <s v="C00-D48"/>
    <n v="20"/>
    <x v="1"/>
  </r>
  <r>
    <x v="7"/>
    <s v="45-64"/>
    <x v="0"/>
    <s v="F"/>
    <s v="I00-I99"/>
    <n v="8"/>
    <x v="8"/>
  </r>
  <r>
    <x v="7"/>
    <s v="45-64"/>
    <x v="0"/>
    <s v="F"/>
    <s v="J00-J99"/>
    <n v="2"/>
    <x v="4"/>
  </r>
  <r>
    <x v="7"/>
    <s v="45-64"/>
    <x v="0"/>
    <s v="F"/>
    <s v="K00-K93"/>
    <n v="2"/>
    <x v="9"/>
  </r>
  <r>
    <x v="7"/>
    <s v="45-64"/>
    <x v="0"/>
    <s v="F"/>
    <s v="N00-N99"/>
    <n v="1"/>
    <x v="11"/>
  </r>
  <r>
    <x v="7"/>
    <s v="45-64"/>
    <x v="0"/>
    <s v="F"/>
    <s v="R00-R99"/>
    <n v="3"/>
    <x v="5"/>
  </r>
  <r>
    <x v="7"/>
    <s v="45-64"/>
    <x v="0"/>
    <s v="F"/>
    <s v="V01-Y98"/>
    <n v="4"/>
    <x v="6"/>
  </r>
  <r>
    <x v="7"/>
    <s v="45-64"/>
    <x v="0"/>
    <s v="M"/>
    <s v="A00-B99"/>
    <n v="2"/>
    <x v="0"/>
  </r>
  <r>
    <x v="7"/>
    <s v="45-64"/>
    <x v="0"/>
    <s v="M"/>
    <s v="C00-D48"/>
    <n v="19"/>
    <x v="1"/>
  </r>
  <r>
    <x v="7"/>
    <s v="45-64"/>
    <x v="0"/>
    <s v="M"/>
    <s v="E00-E90"/>
    <n v="1"/>
    <x v="2"/>
  </r>
  <r>
    <x v="7"/>
    <s v="45-64"/>
    <x v="0"/>
    <s v="M"/>
    <s v="F00-F99"/>
    <n v="4"/>
    <x v="10"/>
  </r>
  <r>
    <x v="7"/>
    <s v="45-64"/>
    <x v="0"/>
    <s v="M"/>
    <s v="G00-G99"/>
    <n v="2"/>
    <x v="3"/>
  </r>
  <r>
    <x v="7"/>
    <s v="45-64"/>
    <x v="0"/>
    <s v="M"/>
    <s v="I00-I99"/>
    <n v="11"/>
    <x v="8"/>
  </r>
  <r>
    <x v="7"/>
    <s v="45-64"/>
    <x v="0"/>
    <s v="M"/>
    <s v="J00-J99"/>
    <n v="5"/>
    <x v="4"/>
  </r>
  <r>
    <x v="7"/>
    <s v="45-64"/>
    <x v="0"/>
    <s v="M"/>
    <s v="K00-K93"/>
    <n v="9"/>
    <x v="9"/>
  </r>
  <r>
    <x v="7"/>
    <s v="45-64"/>
    <x v="0"/>
    <s v="M"/>
    <s v="R00-R99"/>
    <n v="4"/>
    <x v="5"/>
  </r>
  <r>
    <x v="7"/>
    <s v="45-64"/>
    <x v="0"/>
    <s v="M"/>
    <s v="V01-Y98"/>
    <n v="6"/>
    <x v="6"/>
  </r>
  <r>
    <x v="7"/>
    <s v="65-74"/>
    <x v="1"/>
    <s v="F"/>
    <s v="A00-B99"/>
    <n v="1"/>
    <x v="0"/>
  </r>
  <r>
    <x v="7"/>
    <s v="65-74"/>
    <x v="1"/>
    <s v="F"/>
    <s v="C00-D48"/>
    <n v="27"/>
    <x v="1"/>
  </r>
  <r>
    <x v="7"/>
    <s v="65-74"/>
    <x v="1"/>
    <s v="F"/>
    <s v="F00-F99"/>
    <n v="1"/>
    <x v="10"/>
  </r>
  <r>
    <x v="7"/>
    <s v="65-74"/>
    <x v="1"/>
    <s v="F"/>
    <s v="I00-I99"/>
    <n v="6"/>
    <x v="8"/>
  </r>
  <r>
    <x v="7"/>
    <s v="65-74"/>
    <x v="1"/>
    <s v="F"/>
    <s v="J00-J99"/>
    <n v="6"/>
    <x v="4"/>
  </r>
  <r>
    <x v="7"/>
    <s v="65-74"/>
    <x v="1"/>
    <s v="F"/>
    <s v="K00-K93"/>
    <n v="2"/>
    <x v="9"/>
  </r>
  <r>
    <x v="7"/>
    <s v="65-74"/>
    <x v="1"/>
    <s v="F"/>
    <s v="R00-R99"/>
    <n v="1"/>
    <x v="5"/>
  </r>
  <r>
    <x v="7"/>
    <s v="65-74"/>
    <x v="1"/>
    <s v="F"/>
    <s v="V01-Y98"/>
    <n v="1"/>
    <x v="6"/>
  </r>
  <r>
    <x v="7"/>
    <s v="65-74"/>
    <x v="1"/>
    <s v="M"/>
    <s v="A00-B99"/>
    <n v="3"/>
    <x v="0"/>
  </r>
  <r>
    <x v="7"/>
    <s v="65-74"/>
    <x v="1"/>
    <s v="M"/>
    <s v="C00-D48"/>
    <n v="23"/>
    <x v="1"/>
  </r>
  <r>
    <x v="7"/>
    <s v="65-74"/>
    <x v="1"/>
    <s v="M"/>
    <s v="D50-D89"/>
    <n v="1"/>
    <x v="5"/>
  </r>
  <r>
    <x v="7"/>
    <s v="65-74"/>
    <x v="1"/>
    <s v="M"/>
    <s v="E00-E90"/>
    <n v="2"/>
    <x v="2"/>
  </r>
  <r>
    <x v="7"/>
    <s v="65-74"/>
    <x v="1"/>
    <s v="M"/>
    <s v="F00-F99"/>
    <n v="1"/>
    <x v="10"/>
  </r>
  <r>
    <x v="7"/>
    <s v="65-74"/>
    <x v="1"/>
    <s v="M"/>
    <s v="G00-G99"/>
    <n v="2"/>
    <x v="3"/>
  </r>
  <r>
    <x v="7"/>
    <s v="65-74"/>
    <x v="1"/>
    <s v="M"/>
    <s v="I00-I99"/>
    <n v="16"/>
    <x v="8"/>
  </r>
  <r>
    <x v="7"/>
    <s v="65-74"/>
    <x v="1"/>
    <s v="M"/>
    <s v="J00-J99"/>
    <n v="9"/>
    <x v="4"/>
  </r>
  <r>
    <x v="7"/>
    <s v="65-74"/>
    <x v="1"/>
    <s v="M"/>
    <s v="K00-K93"/>
    <n v="6"/>
    <x v="9"/>
  </r>
  <r>
    <x v="7"/>
    <s v="65-74"/>
    <x v="1"/>
    <s v="M"/>
    <s v="R00-R99"/>
    <n v="3"/>
    <x v="5"/>
  </r>
  <r>
    <x v="7"/>
    <s v="65-74"/>
    <x v="1"/>
    <s v="M"/>
    <s v="V01-Y98"/>
    <n v="5"/>
    <x v="6"/>
  </r>
  <r>
    <x v="7"/>
    <s v="75-84"/>
    <x v="1"/>
    <s v="F"/>
    <s v="C00-D48"/>
    <n v="18"/>
    <x v="1"/>
  </r>
  <r>
    <x v="7"/>
    <s v="75-84"/>
    <x v="1"/>
    <s v="F"/>
    <s v="E00-E90"/>
    <n v="2"/>
    <x v="2"/>
  </r>
  <r>
    <x v="7"/>
    <s v="75-84"/>
    <x v="1"/>
    <s v="F"/>
    <s v="F00-F99"/>
    <n v="4"/>
    <x v="10"/>
  </r>
  <r>
    <x v="7"/>
    <s v="75-84"/>
    <x v="1"/>
    <s v="F"/>
    <s v="G00-G99"/>
    <n v="6"/>
    <x v="3"/>
  </r>
  <r>
    <x v="7"/>
    <s v="75-84"/>
    <x v="1"/>
    <s v="F"/>
    <s v="I00-I99"/>
    <n v="23"/>
    <x v="8"/>
  </r>
  <r>
    <x v="7"/>
    <s v="75-84"/>
    <x v="1"/>
    <s v="F"/>
    <s v="J00-J99"/>
    <n v="12"/>
    <x v="4"/>
  </r>
  <r>
    <x v="7"/>
    <s v="75-84"/>
    <x v="1"/>
    <s v="F"/>
    <s v="K00-K93"/>
    <n v="8"/>
    <x v="9"/>
  </r>
  <r>
    <x v="7"/>
    <s v="75-84"/>
    <x v="1"/>
    <s v="F"/>
    <s v="N00-N99"/>
    <n v="1"/>
    <x v="11"/>
  </r>
  <r>
    <x v="7"/>
    <s v="75-84"/>
    <x v="1"/>
    <s v="F"/>
    <s v="R00-R99"/>
    <n v="2"/>
    <x v="5"/>
  </r>
  <r>
    <x v="7"/>
    <s v="75-84"/>
    <x v="1"/>
    <s v="F"/>
    <s v="V01-Y98"/>
    <n v="3"/>
    <x v="6"/>
  </r>
  <r>
    <x v="7"/>
    <s v="75-84"/>
    <x v="1"/>
    <s v="M"/>
    <s v="A00-B99"/>
    <n v="2"/>
    <x v="0"/>
  </r>
  <r>
    <x v="7"/>
    <s v="75-84"/>
    <x v="1"/>
    <s v="M"/>
    <s v="C00-D48"/>
    <n v="26"/>
    <x v="1"/>
  </r>
  <r>
    <x v="7"/>
    <s v="75-84"/>
    <x v="1"/>
    <s v="M"/>
    <s v="E00-E90"/>
    <n v="2"/>
    <x v="2"/>
  </r>
  <r>
    <x v="7"/>
    <s v="75-84"/>
    <x v="1"/>
    <s v="M"/>
    <s v="F00-F99"/>
    <n v="3"/>
    <x v="10"/>
  </r>
  <r>
    <x v="7"/>
    <s v="75-84"/>
    <x v="1"/>
    <s v="M"/>
    <s v="G00-G99"/>
    <n v="5"/>
    <x v="3"/>
  </r>
  <r>
    <x v="7"/>
    <s v="75-84"/>
    <x v="1"/>
    <s v="M"/>
    <s v="I00-I99"/>
    <n v="28"/>
    <x v="8"/>
  </r>
  <r>
    <x v="7"/>
    <s v="75-84"/>
    <x v="1"/>
    <s v="M"/>
    <s v="J00-J99"/>
    <n v="7"/>
    <x v="4"/>
  </r>
  <r>
    <x v="7"/>
    <s v="75-84"/>
    <x v="1"/>
    <s v="M"/>
    <s v="K00-K93"/>
    <n v="3"/>
    <x v="9"/>
  </r>
  <r>
    <x v="7"/>
    <s v="75-84"/>
    <x v="1"/>
    <s v="M"/>
    <s v="N00-N99"/>
    <n v="2"/>
    <x v="11"/>
  </r>
  <r>
    <x v="7"/>
    <s v="75-84"/>
    <x v="1"/>
    <s v="M"/>
    <s v="R00-R99"/>
    <n v="3"/>
    <x v="5"/>
  </r>
  <r>
    <x v="7"/>
    <s v="75-84"/>
    <x v="1"/>
    <s v="M"/>
    <s v="V01-Y98"/>
    <n v="3"/>
    <x v="6"/>
  </r>
  <r>
    <x v="7"/>
    <s v="85+"/>
    <x v="1"/>
    <s v="F"/>
    <s v="A00-B99"/>
    <n v="4"/>
    <x v="0"/>
  </r>
  <r>
    <x v="7"/>
    <s v="85+"/>
    <x v="1"/>
    <s v="F"/>
    <s v="C00-D48"/>
    <n v="20"/>
    <x v="1"/>
  </r>
  <r>
    <x v="7"/>
    <s v="85+"/>
    <x v="1"/>
    <s v="F"/>
    <s v="E00-E90"/>
    <n v="5"/>
    <x v="2"/>
  </r>
  <r>
    <x v="7"/>
    <s v="85+"/>
    <x v="1"/>
    <s v="F"/>
    <s v="F00-F99"/>
    <n v="14"/>
    <x v="10"/>
  </r>
  <r>
    <x v="7"/>
    <s v="85+"/>
    <x v="1"/>
    <s v="F"/>
    <s v="G00-G99"/>
    <n v="15"/>
    <x v="3"/>
  </r>
  <r>
    <x v="7"/>
    <s v="85+"/>
    <x v="1"/>
    <s v="F"/>
    <s v="I00-I99"/>
    <n v="70"/>
    <x v="8"/>
  </r>
  <r>
    <x v="7"/>
    <s v="85+"/>
    <x v="1"/>
    <s v="F"/>
    <s v="J00-J99"/>
    <n v="24"/>
    <x v="4"/>
  </r>
  <r>
    <x v="7"/>
    <s v="85+"/>
    <x v="1"/>
    <s v="F"/>
    <s v="K00-K93"/>
    <n v="5"/>
    <x v="9"/>
  </r>
  <r>
    <x v="7"/>
    <s v="85+"/>
    <x v="1"/>
    <s v="F"/>
    <s v="M00-M99"/>
    <n v="4"/>
    <x v="5"/>
  </r>
  <r>
    <x v="7"/>
    <s v="85+"/>
    <x v="1"/>
    <s v="F"/>
    <s v="N00-N99"/>
    <n v="8"/>
    <x v="11"/>
  </r>
  <r>
    <x v="7"/>
    <s v="85+"/>
    <x v="1"/>
    <s v="F"/>
    <s v="R00-R99"/>
    <n v="30"/>
    <x v="5"/>
  </r>
  <r>
    <x v="7"/>
    <s v="85+"/>
    <x v="1"/>
    <s v="F"/>
    <s v="V01-Y98"/>
    <n v="10"/>
    <x v="6"/>
  </r>
  <r>
    <x v="7"/>
    <s v="85+"/>
    <x v="1"/>
    <s v="M"/>
    <s v="A00-B99"/>
    <n v="1"/>
    <x v="0"/>
  </r>
  <r>
    <x v="7"/>
    <s v="85+"/>
    <x v="1"/>
    <s v="M"/>
    <s v="C00-D48"/>
    <n v="15"/>
    <x v="1"/>
  </r>
  <r>
    <x v="7"/>
    <s v="85+"/>
    <x v="1"/>
    <s v="M"/>
    <s v="E00-E90"/>
    <n v="1"/>
    <x v="2"/>
  </r>
  <r>
    <x v="7"/>
    <s v="85+"/>
    <x v="1"/>
    <s v="M"/>
    <s v="F00-F99"/>
    <n v="2"/>
    <x v="10"/>
  </r>
  <r>
    <x v="7"/>
    <s v="85+"/>
    <x v="1"/>
    <s v="M"/>
    <s v="G00-G99"/>
    <n v="7"/>
    <x v="3"/>
  </r>
  <r>
    <x v="7"/>
    <s v="85+"/>
    <x v="1"/>
    <s v="M"/>
    <s v="I00-I99"/>
    <n v="37"/>
    <x v="8"/>
  </r>
  <r>
    <x v="7"/>
    <s v="85+"/>
    <x v="1"/>
    <s v="M"/>
    <s v="J00-J99"/>
    <n v="16"/>
    <x v="4"/>
  </r>
  <r>
    <x v="7"/>
    <s v="85+"/>
    <x v="1"/>
    <s v="M"/>
    <s v="K00-K93"/>
    <n v="2"/>
    <x v="9"/>
  </r>
  <r>
    <x v="7"/>
    <s v="85+"/>
    <x v="1"/>
    <s v="M"/>
    <s v="M00-M99"/>
    <n v="2"/>
    <x v="5"/>
  </r>
  <r>
    <x v="7"/>
    <s v="85+"/>
    <x v="1"/>
    <s v="M"/>
    <s v="N00-N99"/>
    <n v="1"/>
    <x v="11"/>
  </r>
  <r>
    <x v="7"/>
    <s v="85+"/>
    <x v="1"/>
    <s v="M"/>
    <s v="R00-R99"/>
    <n v="12"/>
    <x v="5"/>
  </r>
  <r>
    <x v="7"/>
    <s v="85+"/>
    <x v="1"/>
    <s v="M"/>
    <s v="V01-Y98"/>
    <n v="8"/>
    <x v="6"/>
  </r>
  <r>
    <x v="8"/>
    <s v="0-24"/>
    <x v="0"/>
    <s v="F"/>
    <s v="C00-D48"/>
    <n v="2"/>
    <x v="1"/>
  </r>
  <r>
    <x v="8"/>
    <s v="0-24"/>
    <x v="0"/>
    <s v="F"/>
    <s v="P00-P96"/>
    <n v="1"/>
    <x v="5"/>
  </r>
  <r>
    <x v="8"/>
    <s v="0-24"/>
    <x v="0"/>
    <s v="F"/>
    <s v="Q00-Q99"/>
    <n v="1"/>
    <x v="5"/>
  </r>
  <r>
    <x v="8"/>
    <s v="0-24"/>
    <x v="0"/>
    <s v="F"/>
    <s v="V01-Y98"/>
    <n v="1"/>
    <x v="6"/>
  </r>
  <r>
    <x v="8"/>
    <s v="0-24"/>
    <x v="0"/>
    <s v="M"/>
    <s v="I00-I99"/>
    <n v="1"/>
    <x v="8"/>
  </r>
  <r>
    <x v="8"/>
    <s v="0-24"/>
    <x v="0"/>
    <s v="M"/>
    <s v="Q00-Q99"/>
    <n v="1"/>
    <x v="5"/>
  </r>
  <r>
    <x v="8"/>
    <s v="0-24"/>
    <x v="0"/>
    <s v="M"/>
    <s v="V01-Y98"/>
    <n v="1"/>
    <x v="6"/>
  </r>
  <r>
    <x v="8"/>
    <s v="25-44"/>
    <x v="0"/>
    <s v="F"/>
    <s v="C00-D48"/>
    <n v="3"/>
    <x v="1"/>
  </r>
  <r>
    <x v="8"/>
    <s v="25-44"/>
    <x v="0"/>
    <s v="F"/>
    <s v="I00-I99"/>
    <n v="1"/>
    <x v="8"/>
  </r>
  <r>
    <x v="8"/>
    <s v="25-44"/>
    <x v="0"/>
    <s v="F"/>
    <s v="M00-M99"/>
    <n v="1"/>
    <x v="5"/>
  </r>
  <r>
    <x v="8"/>
    <s v="25-44"/>
    <x v="0"/>
    <s v="F"/>
    <s v="R00-R99"/>
    <n v="1"/>
    <x v="5"/>
  </r>
  <r>
    <x v="8"/>
    <s v="25-44"/>
    <x v="0"/>
    <s v="F"/>
    <s v="V01-Y98"/>
    <n v="2"/>
    <x v="6"/>
  </r>
  <r>
    <x v="8"/>
    <s v="25-44"/>
    <x v="0"/>
    <s v="M"/>
    <s v="C00-D48"/>
    <n v="2"/>
    <x v="1"/>
  </r>
  <r>
    <x v="8"/>
    <s v="25-44"/>
    <x v="0"/>
    <s v="M"/>
    <s v="D50-D89"/>
    <n v="1"/>
    <x v="5"/>
  </r>
  <r>
    <x v="8"/>
    <s v="25-44"/>
    <x v="0"/>
    <s v="M"/>
    <s v="F00-F99"/>
    <n v="1"/>
    <x v="10"/>
  </r>
  <r>
    <x v="8"/>
    <s v="25-44"/>
    <x v="0"/>
    <s v="M"/>
    <s v="K00-K93"/>
    <n v="1"/>
    <x v="9"/>
  </r>
  <r>
    <x v="8"/>
    <s v="25-44"/>
    <x v="0"/>
    <s v="M"/>
    <s v="R00-R99"/>
    <n v="3"/>
    <x v="5"/>
  </r>
  <r>
    <x v="8"/>
    <s v="25-44"/>
    <x v="0"/>
    <s v="M"/>
    <s v="V01-Y98"/>
    <n v="4"/>
    <x v="6"/>
  </r>
  <r>
    <x v="8"/>
    <s v="45-64"/>
    <x v="0"/>
    <s v="F"/>
    <s v="C00-D48"/>
    <n v="18"/>
    <x v="1"/>
  </r>
  <r>
    <x v="8"/>
    <s v="45-64"/>
    <x v="0"/>
    <s v="F"/>
    <s v="D50-D89"/>
    <n v="1"/>
    <x v="5"/>
  </r>
  <r>
    <x v="8"/>
    <s v="45-64"/>
    <x v="0"/>
    <s v="F"/>
    <s v="F00-F99"/>
    <n v="1"/>
    <x v="10"/>
  </r>
  <r>
    <x v="8"/>
    <s v="45-64"/>
    <x v="0"/>
    <s v="F"/>
    <s v="G00-G99"/>
    <n v="1"/>
    <x v="3"/>
  </r>
  <r>
    <x v="8"/>
    <s v="45-64"/>
    <x v="0"/>
    <s v="F"/>
    <s v="I00-I99"/>
    <n v="6"/>
    <x v="8"/>
  </r>
  <r>
    <x v="8"/>
    <s v="45-64"/>
    <x v="0"/>
    <s v="F"/>
    <s v="K00-K93"/>
    <n v="3"/>
    <x v="9"/>
  </r>
  <r>
    <x v="8"/>
    <s v="45-64"/>
    <x v="0"/>
    <s v="F"/>
    <s v="R00-R99"/>
    <n v="1"/>
    <x v="5"/>
  </r>
  <r>
    <x v="8"/>
    <s v="45-64"/>
    <x v="0"/>
    <s v="F"/>
    <s v="V01-Y98"/>
    <n v="3"/>
    <x v="6"/>
  </r>
  <r>
    <x v="8"/>
    <s v="45-64"/>
    <x v="0"/>
    <s v="M"/>
    <s v="C00-D48"/>
    <n v="29"/>
    <x v="1"/>
  </r>
  <r>
    <x v="8"/>
    <s v="45-64"/>
    <x v="0"/>
    <s v="M"/>
    <s v="E00-E90"/>
    <n v="1"/>
    <x v="2"/>
  </r>
  <r>
    <x v="8"/>
    <s v="45-64"/>
    <x v="0"/>
    <s v="M"/>
    <s v="F00-F99"/>
    <n v="1"/>
    <x v="10"/>
  </r>
  <r>
    <x v="8"/>
    <s v="45-64"/>
    <x v="0"/>
    <s v="M"/>
    <s v="G00-G99"/>
    <n v="1"/>
    <x v="3"/>
  </r>
  <r>
    <x v="8"/>
    <s v="45-64"/>
    <x v="0"/>
    <s v="M"/>
    <s v="I00-I99"/>
    <n v="13"/>
    <x v="8"/>
  </r>
  <r>
    <x v="8"/>
    <s v="45-64"/>
    <x v="0"/>
    <s v="M"/>
    <s v="J00-J99"/>
    <n v="3"/>
    <x v="4"/>
  </r>
  <r>
    <x v="8"/>
    <s v="45-64"/>
    <x v="0"/>
    <s v="M"/>
    <s v="K00-K93"/>
    <n v="2"/>
    <x v="9"/>
  </r>
  <r>
    <x v="8"/>
    <s v="45-64"/>
    <x v="0"/>
    <s v="M"/>
    <s v="N00-N99"/>
    <n v="1"/>
    <x v="11"/>
  </r>
  <r>
    <x v="8"/>
    <s v="45-64"/>
    <x v="0"/>
    <s v="M"/>
    <s v="R00-R99"/>
    <n v="4"/>
    <x v="5"/>
  </r>
  <r>
    <x v="8"/>
    <s v="45-64"/>
    <x v="0"/>
    <s v="M"/>
    <s v="V01-Y98"/>
    <n v="2"/>
    <x v="6"/>
  </r>
  <r>
    <x v="8"/>
    <s v="65-74"/>
    <x v="1"/>
    <s v="F"/>
    <s v="A00-B99"/>
    <n v="3"/>
    <x v="0"/>
  </r>
  <r>
    <x v="8"/>
    <s v="65-74"/>
    <x v="1"/>
    <s v="F"/>
    <s v="C00-D48"/>
    <n v="15"/>
    <x v="1"/>
  </r>
  <r>
    <x v="8"/>
    <s v="65-74"/>
    <x v="1"/>
    <s v="F"/>
    <s v="F00-F99"/>
    <n v="3"/>
    <x v="10"/>
  </r>
  <r>
    <x v="8"/>
    <s v="65-74"/>
    <x v="1"/>
    <s v="F"/>
    <s v="I00-I99"/>
    <n v="11"/>
    <x v="8"/>
  </r>
  <r>
    <x v="8"/>
    <s v="65-74"/>
    <x v="1"/>
    <s v="F"/>
    <s v="J00-J99"/>
    <n v="4"/>
    <x v="4"/>
  </r>
  <r>
    <x v="8"/>
    <s v="65-74"/>
    <x v="1"/>
    <s v="F"/>
    <s v="N00-N99"/>
    <n v="1"/>
    <x v="11"/>
  </r>
  <r>
    <x v="8"/>
    <s v="65-74"/>
    <x v="1"/>
    <s v="F"/>
    <s v="R00-R99"/>
    <n v="1"/>
    <x v="5"/>
  </r>
  <r>
    <x v="8"/>
    <s v="65-74"/>
    <x v="1"/>
    <s v="M"/>
    <s v="C00-D48"/>
    <n v="23"/>
    <x v="1"/>
  </r>
  <r>
    <x v="8"/>
    <s v="65-74"/>
    <x v="1"/>
    <s v="M"/>
    <s v="D50-D89"/>
    <n v="1"/>
    <x v="5"/>
  </r>
  <r>
    <x v="8"/>
    <s v="65-74"/>
    <x v="1"/>
    <s v="M"/>
    <s v="E00-E90"/>
    <n v="3"/>
    <x v="2"/>
  </r>
  <r>
    <x v="8"/>
    <s v="65-74"/>
    <x v="1"/>
    <s v="M"/>
    <s v="F00-F99"/>
    <n v="1"/>
    <x v="10"/>
  </r>
  <r>
    <x v="8"/>
    <s v="65-74"/>
    <x v="1"/>
    <s v="M"/>
    <s v="G00-G99"/>
    <n v="1"/>
    <x v="3"/>
  </r>
  <r>
    <x v="8"/>
    <s v="65-74"/>
    <x v="1"/>
    <s v="M"/>
    <s v="I00-I99"/>
    <n v="11"/>
    <x v="8"/>
  </r>
  <r>
    <x v="8"/>
    <s v="65-74"/>
    <x v="1"/>
    <s v="M"/>
    <s v="J00-J99"/>
    <n v="5"/>
    <x v="4"/>
  </r>
  <r>
    <x v="8"/>
    <s v="65-74"/>
    <x v="1"/>
    <s v="M"/>
    <s v="K00-K93"/>
    <n v="1"/>
    <x v="9"/>
  </r>
  <r>
    <x v="8"/>
    <s v="65-74"/>
    <x v="1"/>
    <s v="M"/>
    <s v="R00-R99"/>
    <n v="5"/>
    <x v="5"/>
  </r>
  <r>
    <x v="8"/>
    <s v="65-74"/>
    <x v="1"/>
    <s v="M"/>
    <s v="V01-Y98"/>
    <n v="3"/>
    <x v="6"/>
  </r>
  <r>
    <x v="8"/>
    <s v="75-84"/>
    <x v="1"/>
    <s v="F"/>
    <s v="A00-B99"/>
    <n v="6"/>
    <x v="0"/>
  </r>
  <r>
    <x v="8"/>
    <s v="75-84"/>
    <x v="1"/>
    <s v="F"/>
    <s v="C00-D48"/>
    <n v="16"/>
    <x v="1"/>
  </r>
  <r>
    <x v="8"/>
    <s v="75-84"/>
    <x v="1"/>
    <s v="F"/>
    <s v="D50-D89"/>
    <n v="1"/>
    <x v="5"/>
  </r>
  <r>
    <x v="8"/>
    <s v="75-84"/>
    <x v="1"/>
    <s v="F"/>
    <s v="E00-E90"/>
    <n v="2"/>
    <x v="2"/>
  </r>
  <r>
    <x v="8"/>
    <s v="75-84"/>
    <x v="1"/>
    <s v="F"/>
    <s v="F00-F99"/>
    <n v="3"/>
    <x v="10"/>
  </r>
  <r>
    <x v="8"/>
    <s v="75-84"/>
    <x v="1"/>
    <s v="F"/>
    <s v="G00-G99"/>
    <n v="4"/>
    <x v="3"/>
  </r>
  <r>
    <x v="8"/>
    <s v="75-84"/>
    <x v="1"/>
    <s v="F"/>
    <s v="I00-I99"/>
    <n v="25"/>
    <x v="8"/>
  </r>
  <r>
    <x v="8"/>
    <s v="75-84"/>
    <x v="1"/>
    <s v="F"/>
    <s v="J00-J99"/>
    <n v="11"/>
    <x v="4"/>
  </r>
  <r>
    <x v="8"/>
    <s v="75-84"/>
    <x v="1"/>
    <s v="F"/>
    <s v="K00-K93"/>
    <n v="3"/>
    <x v="9"/>
  </r>
  <r>
    <x v="8"/>
    <s v="75-84"/>
    <x v="1"/>
    <s v="F"/>
    <s v="M00-M99"/>
    <n v="1"/>
    <x v="5"/>
  </r>
  <r>
    <x v="8"/>
    <s v="75-84"/>
    <x v="1"/>
    <s v="F"/>
    <s v="R00-R99"/>
    <n v="7"/>
    <x v="5"/>
  </r>
  <r>
    <x v="8"/>
    <s v="75-84"/>
    <x v="1"/>
    <s v="F"/>
    <s v="V01-Y98"/>
    <n v="2"/>
    <x v="6"/>
  </r>
  <r>
    <x v="8"/>
    <s v="75-84"/>
    <x v="1"/>
    <s v="M"/>
    <s v="A00-B99"/>
    <n v="1"/>
    <x v="0"/>
  </r>
  <r>
    <x v="8"/>
    <s v="75-84"/>
    <x v="1"/>
    <s v="M"/>
    <s v="C00-D48"/>
    <n v="20"/>
    <x v="1"/>
  </r>
  <r>
    <x v="8"/>
    <s v="75-84"/>
    <x v="1"/>
    <s v="M"/>
    <s v="E00-E90"/>
    <n v="1"/>
    <x v="2"/>
  </r>
  <r>
    <x v="8"/>
    <s v="75-84"/>
    <x v="1"/>
    <s v="M"/>
    <s v="F00-F99"/>
    <n v="4"/>
    <x v="10"/>
  </r>
  <r>
    <x v="8"/>
    <s v="75-84"/>
    <x v="1"/>
    <s v="M"/>
    <s v="G00-G99"/>
    <n v="10"/>
    <x v="3"/>
  </r>
  <r>
    <x v="8"/>
    <s v="75-84"/>
    <x v="1"/>
    <s v="M"/>
    <s v="I00-I99"/>
    <n v="28"/>
    <x v="8"/>
  </r>
  <r>
    <x v="8"/>
    <s v="75-84"/>
    <x v="1"/>
    <s v="M"/>
    <s v="J00-J99"/>
    <n v="10"/>
    <x v="4"/>
  </r>
  <r>
    <x v="8"/>
    <s v="75-84"/>
    <x v="1"/>
    <s v="M"/>
    <s v="K00-K93"/>
    <n v="2"/>
    <x v="9"/>
  </r>
  <r>
    <x v="8"/>
    <s v="75-84"/>
    <x v="1"/>
    <s v="M"/>
    <s v="N00-N99"/>
    <n v="1"/>
    <x v="11"/>
  </r>
  <r>
    <x v="8"/>
    <s v="75-84"/>
    <x v="1"/>
    <s v="M"/>
    <s v="R00-R99"/>
    <n v="7"/>
    <x v="5"/>
  </r>
  <r>
    <x v="8"/>
    <s v="75-84"/>
    <x v="1"/>
    <s v="M"/>
    <s v="V01-Y98"/>
    <n v="2"/>
    <x v="6"/>
  </r>
  <r>
    <x v="8"/>
    <s v="85+"/>
    <x v="1"/>
    <s v="F"/>
    <s v="A00-B99"/>
    <n v="1"/>
    <x v="0"/>
  </r>
  <r>
    <x v="8"/>
    <s v="85+"/>
    <x v="1"/>
    <s v="F"/>
    <s v="C00-D48"/>
    <n v="24"/>
    <x v="1"/>
  </r>
  <r>
    <x v="8"/>
    <s v="85+"/>
    <x v="1"/>
    <s v="F"/>
    <s v="E00-E90"/>
    <n v="4"/>
    <x v="2"/>
  </r>
  <r>
    <x v="8"/>
    <s v="85+"/>
    <x v="1"/>
    <s v="F"/>
    <s v="F00-F99"/>
    <n v="10"/>
    <x v="10"/>
  </r>
  <r>
    <x v="8"/>
    <s v="85+"/>
    <x v="1"/>
    <s v="F"/>
    <s v="G00-G99"/>
    <n v="8"/>
    <x v="3"/>
  </r>
  <r>
    <x v="8"/>
    <s v="85+"/>
    <x v="1"/>
    <s v="F"/>
    <s v="I00-I99"/>
    <n v="59"/>
    <x v="8"/>
  </r>
  <r>
    <x v="8"/>
    <s v="85+"/>
    <x v="1"/>
    <s v="F"/>
    <s v="J00-J99"/>
    <n v="19"/>
    <x v="4"/>
  </r>
  <r>
    <x v="8"/>
    <s v="85+"/>
    <x v="1"/>
    <s v="F"/>
    <s v="K00-K93"/>
    <n v="6"/>
    <x v="9"/>
  </r>
  <r>
    <x v="8"/>
    <s v="85+"/>
    <x v="1"/>
    <s v="F"/>
    <s v="M00-M99"/>
    <n v="3"/>
    <x v="5"/>
  </r>
  <r>
    <x v="8"/>
    <s v="85+"/>
    <x v="1"/>
    <s v="F"/>
    <s v="N00-N99"/>
    <n v="7"/>
    <x v="11"/>
  </r>
  <r>
    <x v="8"/>
    <s v="85+"/>
    <x v="1"/>
    <s v="F"/>
    <s v="R00-R99"/>
    <n v="14"/>
    <x v="5"/>
  </r>
  <r>
    <x v="8"/>
    <s v="85+"/>
    <x v="1"/>
    <s v="F"/>
    <s v="V01-Y98"/>
    <n v="16"/>
    <x v="6"/>
  </r>
  <r>
    <x v="8"/>
    <s v="85+"/>
    <x v="1"/>
    <s v="M"/>
    <s v="A00-B99"/>
    <n v="5"/>
    <x v="0"/>
  </r>
  <r>
    <x v="8"/>
    <s v="85+"/>
    <x v="1"/>
    <s v="M"/>
    <s v="C00-D48"/>
    <n v="18"/>
    <x v="1"/>
  </r>
  <r>
    <x v="8"/>
    <s v="85+"/>
    <x v="1"/>
    <s v="M"/>
    <s v="E00-E90"/>
    <n v="3"/>
    <x v="2"/>
  </r>
  <r>
    <x v="8"/>
    <s v="85+"/>
    <x v="1"/>
    <s v="M"/>
    <s v="F00-F99"/>
    <n v="2"/>
    <x v="10"/>
  </r>
  <r>
    <x v="8"/>
    <s v="85+"/>
    <x v="1"/>
    <s v="M"/>
    <s v="G00-G99"/>
    <n v="6"/>
    <x v="3"/>
  </r>
  <r>
    <x v="8"/>
    <s v="85+"/>
    <x v="1"/>
    <s v="M"/>
    <s v="I00-I99"/>
    <n v="30"/>
    <x v="8"/>
  </r>
  <r>
    <x v="8"/>
    <s v="85+"/>
    <x v="1"/>
    <s v="M"/>
    <s v="J00-J99"/>
    <n v="17"/>
    <x v="4"/>
  </r>
  <r>
    <x v="8"/>
    <s v="85+"/>
    <x v="1"/>
    <s v="M"/>
    <s v="K00-K93"/>
    <n v="4"/>
    <x v="9"/>
  </r>
  <r>
    <x v="8"/>
    <s v="85+"/>
    <x v="1"/>
    <s v="M"/>
    <s v="L00-L99"/>
    <n v="1"/>
    <x v="5"/>
  </r>
  <r>
    <x v="8"/>
    <s v="85+"/>
    <x v="1"/>
    <s v="M"/>
    <s v="M00-M99"/>
    <n v="1"/>
    <x v="5"/>
  </r>
  <r>
    <x v="8"/>
    <s v="85+"/>
    <x v="1"/>
    <s v="M"/>
    <s v="N00-N99"/>
    <n v="4"/>
    <x v="11"/>
  </r>
  <r>
    <x v="8"/>
    <s v="85+"/>
    <x v="1"/>
    <s v="M"/>
    <s v="R00-R99"/>
    <n v="7"/>
    <x v="5"/>
  </r>
  <r>
    <x v="8"/>
    <s v="85+"/>
    <x v="1"/>
    <s v="M"/>
    <s v="V01-Y98"/>
    <n v="3"/>
    <x v="6"/>
  </r>
  <r>
    <x v="0"/>
    <s v="0-24"/>
    <x v="0"/>
    <s v="F"/>
    <s v="E00-E90"/>
    <n v="1"/>
    <x v="2"/>
  </r>
  <r>
    <x v="0"/>
    <s v="0-24"/>
    <x v="0"/>
    <s v="F"/>
    <s v="UNK"/>
    <n v="1"/>
    <x v="7"/>
  </r>
  <r>
    <x v="0"/>
    <s v="0-24"/>
    <x v="0"/>
    <s v="F"/>
    <s v="V01-Y98"/>
    <n v="1"/>
    <x v="6"/>
  </r>
  <r>
    <x v="0"/>
    <s v="0-24"/>
    <x v="0"/>
    <s v="M"/>
    <s v="I00-I99"/>
    <n v="1"/>
    <x v="8"/>
  </r>
  <r>
    <x v="0"/>
    <s v="0-24"/>
    <x v="0"/>
    <s v="M"/>
    <s v="P00-P96"/>
    <n v="1"/>
    <x v="5"/>
  </r>
  <r>
    <x v="0"/>
    <s v="0-24"/>
    <x v="0"/>
    <s v="M"/>
    <s v="V01-Y98"/>
    <n v="5"/>
    <x v="6"/>
  </r>
  <r>
    <x v="0"/>
    <s v="25-44"/>
    <x v="0"/>
    <s v="F"/>
    <s v="C00-D48"/>
    <n v="2"/>
    <x v="1"/>
  </r>
  <r>
    <x v="0"/>
    <s v="25-44"/>
    <x v="0"/>
    <s v="F"/>
    <s v="G00-G99"/>
    <n v="2"/>
    <x v="3"/>
  </r>
  <r>
    <x v="0"/>
    <s v="25-44"/>
    <x v="0"/>
    <s v="F"/>
    <s v="K00-K93"/>
    <n v="1"/>
    <x v="9"/>
  </r>
  <r>
    <x v="0"/>
    <s v="25-44"/>
    <x v="0"/>
    <s v="F"/>
    <s v="R00-R99"/>
    <n v="1"/>
    <x v="5"/>
  </r>
  <r>
    <x v="0"/>
    <s v="25-44"/>
    <x v="0"/>
    <s v="F"/>
    <s v="V01-Y98"/>
    <n v="2"/>
    <x v="6"/>
  </r>
  <r>
    <x v="0"/>
    <s v="25-44"/>
    <x v="0"/>
    <s v="M"/>
    <s v="C00-D48"/>
    <n v="5"/>
    <x v="1"/>
  </r>
  <r>
    <x v="0"/>
    <s v="25-44"/>
    <x v="0"/>
    <s v="M"/>
    <s v="I00-I99"/>
    <n v="3"/>
    <x v="8"/>
  </r>
  <r>
    <x v="0"/>
    <s v="25-44"/>
    <x v="0"/>
    <s v="M"/>
    <s v="J00-J99"/>
    <n v="1"/>
    <x v="4"/>
  </r>
  <r>
    <x v="0"/>
    <s v="25-44"/>
    <x v="0"/>
    <s v="M"/>
    <s v="K00-K93"/>
    <n v="1"/>
    <x v="9"/>
  </r>
  <r>
    <x v="0"/>
    <s v="25-44"/>
    <x v="0"/>
    <s v="M"/>
    <s v="R00-R99"/>
    <n v="2"/>
    <x v="5"/>
  </r>
  <r>
    <x v="0"/>
    <s v="25-44"/>
    <x v="0"/>
    <s v="M"/>
    <s v="V01-Y98"/>
    <n v="7"/>
    <x v="6"/>
  </r>
  <r>
    <x v="0"/>
    <s v="45-64"/>
    <x v="0"/>
    <s v="F"/>
    <s v="C00-D48"/>
    <n v="25"/>
    <x v="1"/>
  </r>
  <r>
    <x v="0"/>
    <s v="45-64"/>
    <x v="0"/>
    <s v="F"/>
    <s v="F00-F99"/>
    <n v="1"/>
    <x v="10"/>
  </r>
  <r>
    <x v="0"/>
    <s v="45-64"/>
    <x v="0"/>
    <s v="F"/>
    <s v="I00-I99"/>
    <n v="5"/>
    <x v="8"/>
  </r>
  <r>
    <x v="0"/>
    <s v="45-64"/>
    <x v="0"/>
    <s v="F"/>
    <s v="J00-J99"/>
    <n v="2"/>
    <x v="4"/>
  </r>
  <r>
    <x v="0"/>
    <s v="45-64"/>
    <x v="0"/>
    <s v="F"/>
    <s v="K00-K93"/>
    <n v="3"/>
    <x v="9"/>
  </r>
  <r>
    <x v="0"/>
    <s v="45-64"/>
    <x v="0"/>
    <s v="F"/>
    <s v="V01-Y98"/>
    <n v="3"/>
    <x v="6"/>
  </r>
  <r>
    <x v="0"/>
    <s v="45-64"/>
    <x v="0"/>
    <s v="M"/>
    <s v="A00-B99"/>
    <n v="3"/>
    <x v="0"/>
  </r>
  <r>
    <x v="0"/>
    <s v="45-64"/>
    <x v="0"/>
    <s v="M"/>
    <s v="C00-D48"/>
    <n v="20"/>
    <x v="1"/>
  </r>
  <r>
    <x v="0"/>
    <s v="45-64"/>
    <x v="0"/>
    <s v="M"/>
    <s v="E00-E90"/>
    <n v="3"/>
    <x v="2"/>
  </r>
  <r>
    <x v="0"/>
    <s v="45-64"/>
    <x v="0"/>
    <s v="M"/>
    <s v="G00-G99"/>
    <n v="1"/>
    <x v="3"/>
  </r>
  <r>
    <x v="0"/>
    <s v="45-64"/>
    <x v="0"/>
    <s v="M"/>
    <s v="I00-I99"/>
    <n v="20"/>
    <x v="8"/>
  </r>
  <r>
    <x v="0"/>
    <s v="45-64"/>
    <x v="0"/>
    <s v="M"/>
    <s v="J00-J99"/>
    <n v="4"/>
    <x v="4"/>
  </r>
  <r>
    <x v="0"/>
    <s v="45-64"/>
    <x v="0"/>
    <s v="M"/>
    <s v="K00-K93"/>
    <n v="2"/>
    <x v="9"/>
  </r>
  <r>
    <x v="0"/>
    <s v="45-64"/>
    <x v="0"/>
    <s v="M"/>
    <s v="N00-N99"/>
    <n v="1"/>
    <x v="11"/>
  </r>
  <r>
    <x v="0"/>
    <s v="45-64"/>
    <x v="0"/>
    <s v="M"/>
    <s v="R00-R99"/>
    <n v="7"/>
    <x v="5"/>
  </r>
  <r>
    <x v="0"/>
    <s v="45-64"/>
    <x v="0"/>
    <s v="M"/>
    <s v="UNK"/>
    <n v="3"/>
    <x v="7"/>
  </r>
  <r>
    <x v="0"/>
    <s v="45-64"/>
    <x v="0"/>
    <s v="M"/>
    <s v="V01-Y98"/>
    <n v="8"/>
    <x v="6"/>
  </r>
  <r>
    <x v="0"/>
    <s v="65-74"/>
    <x v="1"/>
    <s v="F"/>
    <s v="A00-B99"/>
    <n v="2"/>
    <x v="0"/>
  </r>
  <r>
    <x v="0"/>
    <s v="65-74"/>
    <x v="1"/>
    <s v="F"/>
    <s v="C00-D48"/>
    <n v="17"/>
    <x v="1"/>
  </r>
  <r>
    <x v="0"/>
    <s v="65-74"/>
    <x v="1"/>
    <s v="F"/>
    <s v="F00-F99"/>
    <n v="3"/>
    <x v="10"/>
  </r>
  <r>
    <x v="0"/>
    <s v="65-74"/>
    <x v="1"/>
    <s v="F"/>
    <s v="G00-G99"/>
    <n v="1"/>
    <x v="3"/>
  </r>
  <r>
    <x v="0"/>
    <s v="65-74"/>
    <x v="1"/>
    <s v="F"/>
    <s v="I00-I99"/>
    <n v="6"/>
    <x v="8"/>
  </r>
  <r>
    <x v="0"/>
    <s v="65-74"/>
    <x v="1"/>
    <s v="F"/>
    <s v="J00-J99"/>
    <n v="4"/>
    <x v="4"/>
  </r>
  <r>
    <x v="0"/>
    <s v="65-74"/>
    <x v="1"/>
    <s v="F"/>
    <s v="K00-K93"/>
    <n v="5"/>
    <x v="9"/>
  </r>
  <r>
    <x v="0"/>
    <s v="65-74"/>
    <x v="1"/>
    <s v="F"/>
    <s v="N00-N99"/>
    <n v="1"/>
    <x v="11"/>
  </r>
  <r>
    <x v="0"/>
    <s v="65-74"/>
    <x v="1"/>
    <s v="F"/>
    <s v="R00-R99"/>
    <n v="2"/>
    <x v="5"/>
  </r>
  <r>
    <x v="0"/>
    <s v="65-74"/>
    <x v="1"/>
    <s v="F"/>
    <s v="UNK"/>
    <n v="1"/>
    <x v="7"/>
  </r>
  <r>
    <x v="0"/>
    <s v="65-74"/>
    <x v="1"/>
    <s v="F"/>
    <s v="V01-Y98"/>
    <n v="2"/>
    <x v="6"/>
  </r>
  <r>
    <x v="0"/>
    <s v="65-74"/>
    <x v="1"/>
    <s v="M"/>
    <s v="A00-B99"/>
    <n v="3"/>
    <x v="0"/>
  </r>
  <r>
    <x v="0"/>
    <s v="65-74"/>
    <x v="1"/>
    <s v="M"/>
    <s v="C00-D48"/>
    <n v="11"/>
    <x v="1"/>
  </r>
  <r>
    <x v="0"/>
    <s v="65-74"/>
    <x v="1"/>
    <s v="M"/>
    <s v="E00-E90"/>
    <n v="3"/>
    <x v="2"/>
  </r>
  <r>
    <x v="0"/>
    <s v="65-74"/>
    <x v="1"/>
    <s v="M"/>
    <s v="F00-F99"/>
    <n v="2"/>
    <x v="10"/>
  </r>
  <r>
    <x v="0"/>
    <s v="65-74"/>
    <x v="1"/>
    <s v="M"/>
    <s v="G00-G99"/>
    <n v="1"/>
    <x v="3"/>
  </r>
  <r>
    <x v="0"/>
    <s v="65-74"/>
    <x v="1"/>
    <s v="M"/>
    <s v="I00-I99"/>
    <n v="17"/>
    <x v="8"/>
  </r>
  <r>
    <x v="0"/>
    <s v="65-74"/>
    <x v="1"/>
    <s v="M"/>
    <s v="J00-J99"/>
    <n v="2"/>
    <x v="4"/>
  </r>
  <r>
    <x v="0"/>
    <s v="65-74"/>
    <x v="1"/>
    <s v="M"/>
    <s v="K00-K93"/>
    <n v="1"/>
    <x v="9"/>
  </r>
  <r>
    <x v="0"/>
    <s v="65-74"/>
    <x v="1"/>
    <s v="M"/>
    <s v="M00-M99"/>
    <n v="2"/>
    <x v="5"/>
  </r>
  <r>
    <x v="0"/>
    <s v="65-74"/>
    <x v="1"/>
    <s v="M"/>
    <s v="N00-N99"/>
    <n v="1"/>
    <x v="11"/>
  </r>
  <r>
    <x v="0"/>
    <s v="65-74"/>
    <x v="1"/>
    <s v="M"/>
    <s v="R00-R99"/>
    <n v="8"/>
    <x v="5"/>
  </r>
  <r>
    <x v="0"/>
    <s v="65-74"/>
    <x v="1"/>
    <s v="M"/>
    <s v="UNK"/>
    <n v="1"/>
    <x v="7"/>
  </r>
  <r>
    <x v="0"/>
    <s v="65-74"/>
    <x v="1"/>
    <s v="M"/>
    <s v="V01-Y98"/>
    <n v="3"/>
    <x v="6"/>
  </r>
  <r>
    <x v="0"/>
    <s v="75-84"/>
    <x v="1"/>
    <s v="F"/>
    <s v="A00-B99"/>
    <n v="3"/>
    <x v="0"/>
  </r>
  <r>
    <x v="0"/>
    <s v="75-84"/>
    <x v="1"/>
    <s v="F"/>
    <s v="C00-D48"/>
    <n v="36"/>
    <x v="1"/>
  </r>
  <r>
    <x v="0"/>
    <s v="75-84"/>
    <x v="1"/>
    <s v="F"/>
    <s v="E00-E90"/>
    <n v="1"/>
    <x v="2"/>
  </r>
  <r>
    <x v="0"/>
    <s v="75-84"/>
    <x v="1"/>
    <s v="F"/>
    <s v="F00-F99"/>
    <n v="1"/>
    <x v="10"/>
  </r>
  <r>
    <x v="0"/>
    <s v="75-84"/>
    <x v="1"/>
    <s v="F"/>
    <s v="G00-G99"/>
    <n v="8"/>
    <x v="3"/>
  </r>
  <r>
    <x v="0"/>
    <s v="75-84"/>
    <x v="1"/>
    <s v="F"/>
    <s v="I00-I99"/>
    <n v="43"/>
    <x v="8"/>
  </r>
  <r>
    <x v="0"/>
    <s v="75-84"/>
    <x v="1"/>
    <s v="F"/>
    <s v="J00-J99"/>
    <n v="12"/>
    <x v="4"/>
  </r>
  <r>
    <x v="0"/>
    <s v="75-84"/>
    <x v="1"/>
    <s v="F"/>
    <s v="K00-K93"/>
    <n v="3"/>
    <x v="9"/>
  </r>
  <r>
    <x v="0"/>
    <s v="75-84"/>
    <x v="1"/>
    <s v="F"/>
    <s v="L00-L99"/>
    <n v="1"/>
    <x v="5"/>
  </r>
  <r>
    <x v="0"/>
    <s v="75-84"/>
    <x v="1"/>
    <s v="F"/>
    <s v="N00-N99"/>
    <n v="4"/>
    <x v="11"/>
  </r>
  <r>
    <x v="0"/>
    <s v="75-84"/>
    <x v="1"/>
    <s v="F"/>
    <s v="R00-R99"/>
    <n v="1"/>
    <x v="5"/>
  </r>
  <r>
    <x v="0"/>
    <s v="75-84"/>
    <x v="1"/>
    <s v="F"/>
    <s v="UNK"/>
    <n v="1"/>
    <x v="7"/>
  </r>
  <r>
    <x v="0"/>
    <s v="75-84"/>
    <x v="1"/>
    <s v="F"/>
    <s v="V01-Y98"/>
    <n v="12"/>
    <x v="6"/>
  </r>
  <r>
    <x v="0"/>
    <s v="75-84"/>
    <x v="1"/>
    <s v="M"/>
    <s v="A00-B99"/>
    <n v="3"/>
    <x v="0"/>
  </r>
  <r>
    <x v="0"/>
    <s v="75-84"/>
    <x v="1"/>
    <s v="M"/>
    <s v="C00-D48"/>
    <n v="29"/>
    <x v="1"/>
  </r>
  <r>
    <x v="0"/>
    <s v="75-84"/>
    <x v="1"/>
    <s v="M"/>
    <s v="E00-E90"/>
    <n v="1"/>
    <x v="2"/>
  </r>
  <r>
    <x v="0"/>
    <s v="75-84"/>
    <x v="1"/>
    <s v="M"/>
    <s v="F00-F99"/>
    <n v="3"/>
    <x v="10"/>
  </r>
  <r>
    <x v="0"/>
    <s v="75-84"/>
    <x v="1"/>
    <s v="M"/>
    <s v="G00-G99"/>
    <n v="6"/>
    <x v="3"/>
  </r>
  <r>
    <x v="0"/>
    <s v="75-84"/>
    <x v="1"/>
    <s v="M"/>
    <s v="I00-I99"/>
    <n v="30"/>
    <x v="8"/>
  </r>
  <r>
    <x v="0"/>
    <s v="75-84"/>
    <x v="1"/>
    <s v="M"/>
    <s v="J00-J99"/>
    <n v="11"/>
    <x v="4"/>
  </r>
  <r>
    <x v="0"/>
    <s v="75-84"/>
    <x v="1"/>
    <s v="M"/>
    <s v="K00-K93"/>
    <n v="6"/>
    <x v="9"/>
  </r>
  <r>
    <x v="0"/>
    <s v="75-84"/>
    <x v="1"/>
    <s v="M"/>
    <s v="N00-N99"/>
    <n v="2"/>
    <x v="11"/>
  </r>
  <r>
    <x v="0"/>
    <s v="75-84"/>
    <x v="1"/>
    <s v="M"/>
    <s v="R00-R99"/>
    <n v="4"/>
    <x v="5"/>
  </r>
  <r>
    <x v="0"/>
    <s v="75-84"/>
    <x v="1"/>
    <s v="M"/>
    <s v="UNK"/>
    <n v="3"/>
    <x v="7"/>
  </r>
  <r>
    <x v="0"/>
    <s v="75-84"/>
    <x v="1"/>
    <s v="M"/>
    <s v="V01-Y98"/>
    <n v="5"/>
    <x v="6"/>
  </r>
  <r>
    <x v="0"/>
    <s v="85+"/>
    <x v="1"/>
    <s v="F"/>
    <s v="A00-B99"/>
    <n v="4"/>
    <x v="0"/>
  </r>
  <r>
    <x v="0"/>
    <s v="85+"/>
    <x v="1"/>
    <s v="F"/>
    <s v="C00-D48"/>
    <n v="23"/>
    <x v="1"/>
  </r>
  <r>
    <x v="0"/>
    <s v="85+"/>
    <x v="1"/>
    <s v="F"/>
    <s v="D50-D89"/>
    <n v="1"/>
    <x v="5"/>
  </r>
  <r>
    <x v="0"/>
    <s v="85+"/>
    <x v="1"/>
    <s v="F"/>
    <s v="E00-E90"/>
    <n v="5"/>
    <x v="2"/>
  </r>
  <r>
    <x v="0"/>
    <s v="85+"/>
    <x v="1"/>
    <s v="F"/>
    <s v="F00-F99"/>
    <n v="12"/>
    <x v="10"/>
  </r>
  <r>
    <x v="0"/>
    <s v="85+"/>
    <x v="1"/>
    <s v="F"/>
    <s v="G00-G99"/>
    <n v="3"/>
    <x v="3"/>
  </r>
  <r>
    <x v="0"/>
    <s v="85+"/>
    <x v="1"/>
    <s v="F"/>
    <s v="I00-I99"/>
    <n v="68"/>
    <x v="8"/>
  </r>
  <r>
    <x v="0"/>
    <s v="85+"/>
    <x v="1"/>
    <s v="F"/>
    <s v="J00-J99"/>
    <n v="14"/>
    <x v="4"/>
  </r>
  <r>
    <x v="0"/>
    <s v="85+"/>
    <x v="1"/>
    <s v="F"/>
    <s v="K00-K93"/>
    <n v="7"/>
    <x v="9"/>
  </r>
  <r>
    <x v="0"/>
    <s v="85+"/>
    <x v="1"/>
    <s v="F"/>
    <s v="L00-L99"/>
    <n v="1"/>
    <x v="5"/>
  </r>
  <r>
    <x v="0"/>
    <s v="85+"/>
    <x v="1"/>
    <s v="F"/>
    <s v="M00-M99"/>
    <n v="1"/>
    <x v="5"/>
  </r>
  <r>
    <x v="0"/>
    <s v="85+"/>
    <x v="1"/>
    <s v="F"/>
    <s v="N00-N99"/>
    <n v="5"/>
    <x v="11"/>
  </r>
  <r>
    <x v="0"/>
    <s v="85+"/>
    <x v="1"/>
    <s v="F"/>
    <s v="R00-R99"/>
    <n v="3"/>
    <x v="5"/>
  </r>
  <r>
    <x v="0"/>
    <s v="85+"/>
    <x v="1"/>
    <s v="F"/>
    <s v="V01-Y98"/>
    <n v="11"/>
    <x v="6"/>
  </r>
  <r>
    <x v="0"/>
    <s v="85+"/>
    <x v="1"/>
    <s v="M"/>
    <s v="A00-B99"/>
    <n v="2"/>
    <x v="0"/>
  </r>
  <r>
    <x v="0"/>
    <s v="85+"/>
    <x v="1"/>
    <s v="M"/>
    <s v="C00-D48"/>
    <n v="22"/>
    <x v="1"/>
  </r>
  <r>
    <x v="0"/>
    <s v="85+"/>
    <x v="1"/>
    <s v="M"/>
    <s v="F00-F99"/>
    <n v="3"/>
    <x v="10"/>
  </r>
  <r>
    <x v="0"/>
    <s v="85+"/>
    <x v="1"/>
    <s v="M"/>
    <s v="G00-G99"/>
    <n v="3"/>
    <x v="3"/>
  </r>
  <r>
    <x v="0"/>
    <s v="85+"/>
    <x v="1"/>
    <s v="M"/>
    <s v="I00-I99"/>
    <n v="29"/>
    <x v="8"/>
  </r>
  <r>
    <x v="0"/>
    <s v="85+"/>
    <x v="1"/>
    <s v="M"/>
    <s v="J00-J99"/>
    <n v="10"/>
    <x v="4"/>
  </r>
  <r>
    <x v="0"/>
    <s v="85+"/>
    <x v="1"/>
    <s v="M"/>
    <s v="K00-K93"/>
    <n v="4"/>
    <x v="9"/>
  </r>
  <r>
    <x v="0"/>
    <s v="85+"/>
    <x v="1"/>
    <s v="M"/>
    <s v="M00-M99"/>
    <n v="1"/>
    <x v="5"/>
  </r>
  <r>
    <x v="0"/>
    <s v="85+"/>
    <x v="1"/>
    <s v="M"/>
    <s v="N00-N99"/>
    <n v="4"/>
    <x v="11"/>
  </r>
  <r>
    <x v="0"/>
    <s v="85+"/>
    <x v="1"/>
    <s v="M"/>
    <s v="R00-R99"/>
    <n v="2"/>
    <x v="5"/>
  </r>
  <r>
    <x v="0"/>
    <s v="85+"/>
    <x v="1"/>
    <s v="M"/>
    <s v="V01-Y98"/>
    <n v="6"/>
    <x v="6"/>
  </r>
  <r>
    <x v="1"/>
    <s v="0-24"/>
    <x v="0"/>
    <s v="F"/>
    <s v="G00-G99"/>
    <n v="1"/>
    <x v="3"/>
  </r>
  <r>
    <x v="1"/>
    <s v="0-24"/>
    <x v="0"/>
    <s v="F"/>
    <s v="K00-K93"/>
    <n v="1"/>
    <x v="9"/>
  </r>
  <r>
    <x v="1"/>
    <s v="0-24"/>
    <x v="0"/>
    <s v="F"/>
    <s v="Q00-Q99"/>
    <n v="2"/>
    <x v="5"/>
  </r>
  <r>
    <x v="1"/>
    <s v="0-24"/>
    <x v="0"/>
    <s v="M"/>
    <s v="P00-P96"/>
    <n v="3"/>
    <x v="5"/>
  </r>
  <r>
    <x v="1"/>
    <s v="0-24"/>
    <x v="0"/>
    <s v="M"/>
    <s v="Q00-Q99"/>
    <n v="1"/>
    <x v="5"/>
  </r>
  <r>
    <x v="1"/>
    <s v="0-24"/>
    <x v="0"/>
    <s v="M"/>
    <s v="R00-R99"/>
    <n v="1"/>
    <x v="5"/>
  </r>
  <r>
    <x v="1"/>
    <s v="0-24"/>
    <x v="0"/>
    <s v="M"/>
    <s v="V01-Y98"/>
    <n v="1"/>
    <x v="6"/>
  </r>
  <r>
    <x v="1"/>
    <s v="25-44"/>
    <x v="0"/>
    <s v="F"/>
    <s v="A00-B99"/>
    <n v="2"/>
    <x v="0"/>
  </r>
  <r>
    <x v="1"/>
    <s v="25-44"/>
    <x v="0"/>
    <s v="F"/>
    <s v="C00-D48"/>
    <n v="2"/>
    <x v="1"/>
  </r>
  <r>
    <x v="1"/>
    <s v="25-44"/>
    <x v="0"/>
    <s v="F"/>
    <s v="O00-O99"/>
    <n v="1"/>
    <x v="5"/>
  </r>
  <r>
    <x v="1"/>
    <s v="25-44"/>
    <x v="0"/>
    <s v="F"/>
    <s v="R00-R99"/>
    <n v="3"/>
    <x v="5"/>
  </r>
  <r>
    <x v="1"/>
    <s v="25-44"/>
    <x v="0"/>
    <s v="F"/>
    <s v="V01-Y98"/>
    <n v="2"/>
    <x v="6"/>
  </r>
  <r>
    <x v="1"/>
    <s v="25-44"/>
    <x v="0"/>
    <s v="M"/>
    <s v="A00-B99"/>
    <n v="2"/>
    <x v="0"/>
  </r>
  <r>
    <x v="1"/>
    <s v="25-44"/>
    <x v="0"/>
    <s v="M"/>
    <s v="C00-D48"/>
    <n v="5"/>
    <x v="1"/>
  </r>
  <r>
    <x v="1"/>
    <s v="25-44"/>
    <x v="0"/>
    <s v="M"/>
    <s v="I00-I99"/>
    <n v="1"/>
    <x v="8"/>
  </r>
  <r>
    <x v="1"/>
    <s v="25-44"/>
    <x v="0"/>
    <s v="M"/>
    <s v="R00-R99"/>
    <n v="4"/>
    <x v="5"/>
  </r>
  <r>
    <x v="1"/>
    <s v="25-44"/>
    <x v="0"/>
    <s v="M"/>
    <s v="V01-Y98"/>
    <n v="3"/>
    <x v="6"/>
  </r>
  <r>
    <x v="1"/>
    <s v="45-64"/>
    <x v="0"/>
    <s v="F"/>
    <s v="A00-B99"/>
    <n v="2"/>
    <x v="0"/>
  </r>
  <r>
    <x v="1"/>
    <s v="45-64"/>
    <x v="0"/>
    <s v="F"/>
    <s v="C00-D48"/>
    <n v="14"/>
    <x v="1"/>
  </r>
  <r>
    <x v="1"/>
    <s v="45-64"/>
    <x v="0"/>
    <s v="F"/>
    <s v="F00-F99"/>
    <n v="2"/>
    <x v="10"/>
  </r>
  <r>
    <x v="1"/>
    <s v="45-64"/>
    <x v="0"/>
    <s v="F"/>
    <s v="I00-I99"/>
    <n v="7"/>
    <x v="8"/>
  </r>
  <r>
    <x v="1"/>
    <s v="45-64"/>
    <x v="0"/>
    <s v="F"/>
    <s v="J00-J99"/>
    <n v="7"/>
    <x v="4"/>
  </r>
  <r>
    <x v="1"/>
    <s v="45-64"/>
    <x v="0"/>
    <s v="F"/>
    <s v="K00-K93"/>
    <n v="3"/>
    <x v="9"/>
  </r>
  <r>
    <x v="1"/>
    <s v="45-64"/>
    <x v="0"/>
    <s v="F"/>
    <s v="R00-R99"/>
    <n v="1"/>
    <x v="5"/>
  </r>
  <r>
    <x v="1"/>
    <s v="45-64"/>
    <x v="0"/>
    <s v="F"/>
    <s v="V01-Y98"/>
    <n v="5"/>
    <x v="6"/>
  </r>
  <r>
    <x v="1"/>
    <s v="45-64"/>
    <x v="0"/>
    <s v="M"/>
    <s v="C00-D48"/>
    <n v="33"/>
    <x v="1"/>
  </r>
  <r>
    <x v="1"/>
    <s v="45-64"/>
    <x v="0"/>
    <s v="M"/>
    <s v="E00-E90"/>
    <n v="2"/>
    <x v="2"/>
  </r>
  <r>
    <x v="1"/>
    <s v="45-64"/>
    <x v="0"/>
    <s v="M"/>
    <s v="F00-F99"/>
    <n v="1"/>
    <x v="10"/>
  </r>
  <r>
    <x v="1"/>
    <s v="45-64"/>
    <x v="0"/>
    <s v="M"/>
    <s v="I00-I99"/>
    <n v="15"/>
    <x v="8"/>
  </r>
  <r>
    <x v="1"/>
    <s v="45-64"/>
    <x v="0"/>
    <s v="M"/>
    <s v="J00-J99"/>
    <n v="7"/>
    <x v="4"/>
  </r>
  <r>
    <x v="1"/>
    <s v="45-64"/>
    <x v="0"/>
    <s v="M"/>
    <s v="K00-K93"/>
    <n v="6"/>
    <x v="9"/>
  </r>
  <r>
    <x v="1"/>
    <s v="45-64"/>
    <x v="0"/>
    <s v="M"/>
    <s v="M00-M99"/>
    <n v="1"/>
    <x v="5"/>
  </r>
  <r>
    <x v="1"/>
    <s v="45-64"/>
    <x v="0"/>
    <s v="M"/>
    <s v="R00-R99"/>
    <n v="10"/>
    <x v="5"/>
  </r>
  <r>
    <x v="1"/>
    <s v="45-64"/>
    <x v="0"/>
    <s v="M"/>
    <s v="V01-Y98"/>
    <n v="4"/>
    <x v="6"/>
  </r>
  <r>
    <x v="1"/>
    <s v="65-74"/>
    <x v="1"/>
    <s v="F"/>
    <s v="A00-B99"/>
    <n v="1"/>
    <x v="0"/>
  </r>
  <r>
    <x v="1"/>
    <s v="65-74"/>
    <x v="1"/>
    <s v="F"/>
    <s v="C00-D48"/>
    <n v="11"/>
    <x v="1"/>
  </r>
  <r>
    <x v="1"/>
    <s v="65-74"/>
    <x v="1"/>
    <s v="F"/>
    <s v="E00-E90"/>
    <n v="4"/>
    <x v="2"/>
  </r>
  <r>
    <x v="1"/>
    <s v="65-74"/>
    <x v="1"/>
    <s v="F"/>
    <s v="G00-G99"/>
    <n v="1"/>
    <x v="3"/>
  </r>
  <r>
    <x v="1"/>
    <s v="65-74"/>
    <x v="1"/>
    <s v="F"/>
    <s v="I00-I99"/>
    <n v="6"/>
    <x v="8"/>
  </r>
  <r>
    <x v="1"/>
    <s v="65-74"/>
    <x v="1"/>
    <s v="F"/>
    <s v="J00-J99"/>
    <n v="1"/>
    <x v="4"/>
  </r>
  <r>
    <x v="1"/>
    <s v="65-74"/>
    <x v="1"/>
    <s v="F"/>
    <s v="K00-K93"/>
    <n v="3"/>
    <x v="9"/>
  </r>
  <r>
    <x v="1"/>
    <s v="65-74"/>
    <x v="1"/>
    <s v="F"/>
    <s v="N00-N99"/>
    <n v="1"/>
    <x v="11"/>
  </r>
  <r>
    <x v="1"/>
    <s v="65-74"/>
    <x v="1"/>
    <s v="F"/>
    <s v="R00-R99"/>
    <n v="4"/>
    <x v="5"/>
  </r>
  <r>
    <x v="1"/>
    <s v="65-74"/>
    <x v="1"/>
    <s v="F"/>
    <s v="V01-Y98"/>
    <n v="2"/>
    <x v="6"/>
  </r>
  <r>
    <x v="1"/>
    <s v="65-74"/>
    <x v="1"/>
    <s v="M"/>
    <s v="A00-B99"/>
    <n v="2"/>
    <x v="0"/>
  </r>
  <r>
    <x v="1"/>
    <s v="65-74"/>
    <x v="1"/>
    <s v="M"/>
    <s v="C00-D48"/>
    <n v="34"/>
    <x v="1"/>
  </r>
  <r>
    <x v="1"/>
    <s v="65-74"/>
    <x v="1"/>
    <s v="M"/>
    <s v="G00-G99"/>
    <n v="1"/>
    <x v="3"/>
  </r>
  <r>
    <x v="1"/>
    <s v="65-74"/>
    <x v="1"/>
    <s v="M"/>
    <s v="I00-I99"/>
    <n v="18"/>
    <x v="8"/>
  </r>
  <r>
    <x v="1"/>
    <s v="65-74"/>
    <x v="1"/>
    <s v="M"/>
    <s v="J00-J99"/>
    <n v="6"/>
    <x v="4"/>
  </r>
  <r>
    <x v="1"/>
    <s v="65-74"/>
    <x v="1"/>
    <s v="M"/>
    <s v="K00-K93"/>
    <n v="4"/>
    <x v="9"/>
  </r>
  <r>
    <x v="1"/>
    <s v="65-74"/>
    <x v="1"/>
    <s v="M"/>
    <s v="N00-N99"/>
    <n v="3"/>
    <x v="11"/>
  </r>
  <r>
    <x v="1"/>
    <s v="65-74"/>
    <x v="1"/>
    <s v="M"/>
    <s v="R00-R99"/>
    <n v="5"/>
    <x v="5"/>
  </r>
  <r>
    <x v="1"/>
    <s v="65-74"/>
    <x v="1"/>
    <s v="M"/>
    <s v="V01-Y98"/>
    <n v="4"/>
    <x v="6"/>
  </r>
  <r>
    <x v="1"/>
    <s v="75-84"/>
    <x v="1"/>
    <s v="F"/>
    <s v="A00-B99"/>
    <n v="2"/>
    <x v="0"/>
  </r>
  <r>
    <x v="1"/>
    <s v="75-84"/>
    <x v="1"/>
    <s v="F"/>
    <s v="C00-D48"/>
    <n v="32"/>
    <x v="1"/>
  </r>
  <r>
    <x v="1"/>
    <s v="75-84"/>
    <x v="1"/>
    <s v="F"/>
    <s v="D50-D89"/>
    <n v="1"/>
    <x v="5"/>
  </r>
  <r>
    <x v="1"/>
    <s v="75-84"/>
    <x v="1"/>
    <s v="F"/>
    <s v="E00-E90"/>
    <n v="2"/>
    <x v="2"/>
  </r>
  <r>
    <x v="1"/>
    <s v="75-84"/>
    <x v="1"/>
    <s v="F"/>
    <s v="F00-F99"/>
    <n v="4"/>
    <x v="10"/>
  </r>
  <r>
    <x v="1"/>
    <s v="75-84"/>
    <x v="1"/>
    <s v="F"/>
    <s v="G00-G99"/>
    <n v="11"/>
    <x v="3"/>
  </r>
  <r>
    <x v="1"/>
    <s v="75-84"/>
    <x v="1"/>
    <s v="F"/>
    <s v="I00-I99"/>
    <n v="47"/>
    <x v="8"/>
  </r>
  <r>
    <x v="1"/>
    <s v="75-84"/>
    <x v="1"/>
    <s v="F"/>
    <s v="J00-J99"/>
    <n v="10"/>
    <x v="4"/>
  </r>
  <r>
    <x v="1"/>
    <s v="75-84"/>
    <x v="1"/>
    <s v="F"/>
    <s v="K00-K93"/>
    <n v="2"/>
    <x v="9"/>
  </r>
  <r>
    <x v="1"/>
    <s v="75-84"/>
    <x v="1"/>
    <s v="F"/>
    <s v="L00-L99"/>
    <n v="1"/>
    <x v="5"/>
  </r>
  <r>
    <x v="1"/>
    <s v="75-84"/>
    <x v="1"/>
    <s v="F"/>
    <s v="N00-N99"/>
    <n v="2"/>
    <x v="11"/>
  </r>
  <r>
    <x v="1"/>
    <s v="75-84"/>
    <x v="1"/>
    <s v="F"/>
    <s v="R00-R99"/>
    <n v="12"/>
    <x v="5"/>
  </r>
  <r>
    <x v="1"/>
    <s v="75-84"/>
    <x v="1"/>
    <s v="F"/>
    <s v="V01-Y98"/>
    <n v="4"/>
    <x v="6"/>
  </r>
  <r>
    <x v="1"/>
    <s v="75-84"/>
    <x v="1"/>
    <s v="M"/>
    <s v="A00-B99"/>
    <n v="2"/>
    <x v="0"/>
  </r>
  <r>
    <x v="1"/>
    <s v="75-84"/>
    <x v="1"/>
    <s v="M"/>
    <s v="C00-D48"/>
    <n v="27"/>
    <x v="1"/>
  </r>
  <r>
    <x v="1"/>
    <s v="75-84"/>
    <x v="1"/>
    <s v="M"/>
    <s v="D50-D89"/>
    <n v="2"/>
    <x v="5"/>
  </r>
  <r>
    <x v="1"/>
    <s v="75-84"/>
    <x v="1"/>
    <s v="M"/>
    <s v="E00-E90"/>
    <n v="4"/>
    <x v="2"/>
  </r>
  <r>
    <x v="1"/>
    <s v="75-84"/>
    <x v="1"/>
    <s v="M"/>
    <s v="F00-F99"/>
    <n v="4"/>
    <x v="10"/>
  </r>
  <r>
    <x v="1"/>
    <s v="75-84"/>
    <x v="1"/>
    <s v="M"/>
    <s v="G00-G99"/>
    <n v="6"/>
    <x v="3"/>
  </r>
  <r>
    <x v="1"/>
    <s v="75-84"/>
    <x v="1"/>
    <s v="M"/>
    <s v="I00-I99"/>
    <n v="33"/>
    <x v="8"/>
  </r>
  <r>
    <x v="1"/>
    <s v="75-84"/>
    <x v="1"/>
    <s v="M"/>
    <s v="J00-J99"/>
    <n v="17"/>
    <x v="4"/>
  </r>
  <r>
    <x v="1"/>
    <s v="75-84"/>
    <x v="1"/>
    <s v="M"/>
    <s v="K00-K93"/>
    <n v="5"/>
    <x v="9"/>
  </r>
  <r>
    <x v="1"/>
    <s v="75-84"/>
    <x v="1"/>
    <s v="M"/>
    <s v="N00-N99"/>
    <n v="4"/>
    <x v="11"/>
  </r>
  <r>
    <x v="1"/>
    <s v="75-84"/>
    <x v="1"/>
    <s v="M"/>
    <s v="R00-R99"/>
    <n v="9"/>
    <x v="5"/>
  </r>
  <r>
    <x v="1"/>
    <s v="75-84"/>
    <x v="1"/>
    <s v="M"/>
    <s v="V01-Y98"/>
    <n v="2"/>
    <x v="6"/>
  </r>
  <r>
    <x v="1"/>
    <s v="85+"/>
    <x v="1"/>
    <s v="F"/>
    <s v="A00-B99"/>
    <n v="6"/>
    <x v="0"/>
  </r>
  <r>
    <x v="1"/>
    <s v="85+"/>
    <x v="1"/>
    <s v="F"/>
    <s v="C00-D48"/>
    <n v="31"/>
    <x v="1"/>
  </r>
  <r>
    <x v="1"/>
    <s v="85+"/>
    <x v="1"/>
    <s v="F"/>
    <s v="D50-D89"/>
    <n v="2"/>
    <x v="5"/>
  </r>
  <r>
    <x v="1"/>
    <s v="85+"/>
    <x v="1"/>
    <s v="F"/>
    <s v="E00-E90"/>
    <n v="5"/>
    <x v="2"/>
  </r>
  <r>
    <x v="1"/>
    <s v="85+"/>
    <x v="1"/>
    <s v="F"/>
    <s v="F00-F99"/>
    <n v="10"/>
    <x v="10"/>
  </r>
  <r>
    <x v="1"/>
    <s v="85+"/>
    <x v="1"/>
    <s v="F"/>
    <s v="G00-G99"/>
    <n v="12"/>
    <x v="3"/>
  </r>
  <r>
    <x v="1"/>
    <s v="85+"/>
    <x v="1"/>
    <s v="F"/>
    <s v="I00-I99"/>
    <n v="71"/>
    <x v="8"/>
  </r>
  <r>
    <x v="1"/>
    <s v="85+"/>
    <x v="1"/>
    <s v="F"/>
    <s v="J00-J99"/>
    <n v="31"/>
    <x v="4"/>
  </r>
  <r>
    <x v="1"/>
    <s v="85+"/>
    <x v="1"/>
    <s v="F"/>
    <s v="K00-K93"/>
    <n v="6"/>
    <x v="9"/>
  </r>
  <r>
    <x v="1"/>
    <s v="85+"/>
    <x v="1"/>
    <s v="F"/>
    <s v="L00-L99"/>
    <n v="1"/>
    <x v="5"/>
  </r>
  <r>
    <x v="1"/>
    <s v="85+"/>
    <x v="1"/>
    <s v="F"/>
    <s v="M00-M99"/>
    <n v="1"/>
    <x v="5"/>
  </r>
  <r>
    <x v="1"/>
    <s v="85+"/>
    <x v="1"/>
    <s v="F"/>
    <s v="N00-N99"/>
    <n v="4"/>
    <x v="11"/>
  </r>
  <r>
    <x v="1"/>
    <s v="85+"/>
    <x v="1"/>
    <s v="F"/>
    <s v="R00-R99"/>
    <n v="17"/>
    <x v="5"/>
  </r>
  <r>
    <x v="1"/>
    <s v="85+"/>
    <x v="1"/>
    <s v="F"/>
    <s v="V01-Y98"/>
    <n v="7"/>
    <x v="6"/>
  </r>
  <r>
    <x v="1"/>
    <s v="85+"/>
    <x v="1"/>
    <s v="M"/>
    <s v="C00-D48"/>
    <n v="26"/>
    <x v="1"/>
  </r>
  <r>
    <x v="1"/>
    <s v="85+"/>
    <x v="1"/>
    <s v="M"/>
    <s v="E00-E90"/>
    <n v="2"/>
    <x v="2"/>
  </r>
  <r>
    <x v="1"/>
    <s v="85+"/>
    <x v="1"/>
    <s v="M"/>
    <s v="F00-F99"/>
    <n v="3"/>
    <x v="10"/>
  </r>
  <r>
    <x v="1"/>
    <s v="85+"/>
    <x v="1"/>
    <s v="M"/>
    <s v="G00-G99"/>
    <n v="4"/>
    <x v="3"/>
  </r>
  <r>
    <x v="1"/>
    <s v="85+"/>
    <x v="1"/>
    <s v="M"/>
    <s v="I00-I99"/>
    <n v="34"/>
    <x v="8"/>
  </r>
  <r>
    <x v="1"/>
    <s v="85+"/>
    <x v="1"/>
    <s v="M"/>
    <s v="J00-J99"/>
    <n v="14"/>
    <x v="4"/>
  </r>
  <r>
    <x v="1"/>
    <s v="85+"/>
    <x v="1"/>
    <s v="M"/>
    <s v="K00-K93"/>
    <n v="4"/>
    <x v="9"/>
  </r>
  <r>
    <x v="1"/>
    <s v="85+"/>
    <x v="1"/>
    <s v="M"/>
    <s v="N00-N99"/>
    <n v="3"/>
    <x v="11"/>
  </r>
  <r>
    <x v="1"/>
    <s v="85+"/>
    <x v="1"/>
    <s v="M"/>
    <s v="R00-R99"/>
    <n v="4"/>
    <x v="5"/>
  </r>
  <r>
    <x v="1"/>
    <s v="85+"/>
    <x v="1"/>
    <s v="M"/>
    <s v="V01-Y98"/>
    <n v="7"/>
    <x v="6"/>
  </r>
  <r>
    <x v="2"/>
    <s v="0-24"/>
    <x v="0"/>
    <s v="F"/>
    <s v="G00-G99"/>
    <n v="1"/>
    <x v="3"/>
  </r>
  <r>
    <x v="2"/>
    <s v="0-24"/>
    <x v="0"/>
    <s v="F"/>
    <s v="N00-N99"/>
    <n v="1"/>
    <x v="11"/>
  </r>
  <r>
    <x v="2"/>
    <s v="0-24"/>
    <x v="0"/>
    <s v="F"/>
    <s v="P00-P96"/>
    <n v="1"/>
    <x v="5"/>
  </r>
  <r>
    <x v="2"/>
    <s v="0-24"/>
    <x v="0"/>
    <s v="F"/>
    <s v="Q00-Q99"/>
    <n v="1"/>
    <x v="5"/>
  </r>
  <r>
    <x v="2"/>
    <s v="0-24"/>
    <x v="0"/>
    <s v="F"/>
    <s v="V01-Y98"/>
    <n v="3"/>
    <x v="6"/>
  </r>
  <r>
    <x v="2"/>
    <s v="0-24"/>
    <x v="0"/>
    <s v="M"/>
    <s v="C00-D48"/>
    <n v="1"/>
    <x v="1"/>
  </r>
  <r>
    <x v="2"/>
    <s v="25-44"/>
    <x v="0"/>
    <s v="F"/>
    <s v="A00-B99"/>
    <n v="1"/>
    <x v="0"/>
  </r>
  <r>
    <x v="2"/>
    <s v="25-44"/>
    <x v="0"/>
    <s v="F"/>
    <s v="C00-D48"/>
    <n v="3"/>
    <x v="1"/>
  </r>
  <r>
    <x v="2"/>
    <s v="25-44"/>
    <x v="0"/>
    <s v="F"/>
    <s v="I00-I99"/>
    <n v="2"/>
    <x v="8"/>
  </r>
  <r>
    <x v="2"/>
    <s v="25-44"/>
    <x v="0"/>
    <s v="F"/>
    <s v="M00-M99"/>
    <n v="1"/>
    <x v="5"/>
  </r>
  <r>
    <x v="2"/>
    <s v="25-44"/>
    <x v="0"/>
    <s v="F"/>
    <s v="R00-R99"/>
    <n v="1"/>
    <x v="5"/>
  </r>
  <r>
    <x v="2"/>
    <s v="25-44"/>
    <x v="0"/>
    <s v="F"/>
    <s v="V01-Y98"/>
    <n v="2"/>
    <x v="6"/>
  </r>
  <r>
    <x v="2"/>
    <s v="25-44"/>
    <x v="0"/>
    <s v="M"/>
    <s v="C00-D48"/>
    <n v="3"/>
    <x v="1"/>
  </r>
  <r>
    <x v="2"/>
    <s v="25-44"/>
    <x v="0"/>
    <s v="M"/>
    <s v="J00-J99"/>
    <n v="1"/>
    <x v="4"/>
  </r>
  <r>
    <x v="2"/>
    <s v="25-44"/>
    <x v="0"/>
    <s v="M"/>
    <s v="K00-K93"/>
    <n v="2"/>
    <x v="9"/>
  </r>
  <r>
    <x v="2"/>
    <s v="25-44"/>
    <x v="0"/>
    <s v="M"/>
    <s v="Q00-Q99"/>
    <n v="1"/>
    <x v="5"/>
  </r>
  <r>
    <x v="2"/>
    <s v="25-44"/>
    <x v="0"/>
    <s v="M"/>
    <s v="R00-R99"/>
    <n v="1"/>
    <x v="5"/>
  </r>
  <r>
    <x v="2"/>
    <s v="25-44"/>
    <x v="0"/>
    <s v="M"/>
    <s v="V01-Y98"/>
    <n v="7"/>
    <x v="6"/>
  </r>
  <r>
    <x v="2"/>
    <s v="45-64"/>
    <x v="0"/>
    <s v="F"/>
    <s v="C00-D48"/>
    <n v="23"/>
    <x v="1"/>
  </r>
  <r>
    <x v="2"/>
    <s v="45-64"/>
    <x v="0"/>
    <s v="F"/>
    <s v="D50-D89"/>
    <n v="1"/>
    <x v="5"/>
  </r>
  <r>
    <x v="2"/>
    <s v="45-64"/>
    <x v="0"/>
    <s v="F"/>
    <s v="E00-E90"/>
    <n v="1"/>
    <x v="2"/>
  </r>
  <r>
    <x v="2"/>
    <s v="45-64"/>
    <x v="0"/>
    <s v="F"/>
    <s v="G00-G99"/>
    <n v="1"/>
    <x v="3"/>
  </r>
  <r>
    <x v="2"/>
    <s v="45-64"/>
    <x v="0"/>
    <s v="F"/>
    <s v="I00-I99"/>
    <n v="6"/>
    <x v="8"/>
  </r>
  <r>
    <x v="2"/>
    <s v="45-64"/>
    <x v="0"/>
    <s v="F"/>
    <s v="J00-J99"/>
    <n v="1"/>
    <x v="4"/>
  </r>
  <r>
    <x v="2"/>
    <s v="45-64"/>
    <x v="0"/>
    <s v="F"/>
    <s v="K00-K93"/>
    <n v="3"/>
    <x v="9"/>
  </r>
  <r>
    <x v="2"/>
    <s v="45-64"/>
    <x v="0"/>
    <s v="F"/>
    <s v="Q00-Q99"/>
    <n v="1"/>
    <x v="5"/>
  </r>
  <r>
    <x v="2"/>
    <s v="45-64"/>
    <x v="0"/>
    <s v="F"/>
    <s v="R00-R99"/>
    <n v="1"/>
    <x v="5"/>
  </r>
  <r>
    <x v="2"/>
    <s v="45-64"/>
    <x v="0"/>
    <s v="F"/>
    <s v="V01-Y98"/>
    <n v="6"/>
    <x v="6"/>
  </r>
  <r>
    <x v="2"/>
    <s v="45-64"/>
    <x v="0"/>
    <s v="M"/>
    <s v="A00-B99"/>
    <n v="1"/>
    <x v="0"/>
  </r>
  <r>
    <x v="2"/>
    <s v="45-64"/>
    <x v="0"/>
    <s v="M"/>
    <s v="C00-D48"/>
    <n v="32"/>
    <x v="1"/>
  </r>
  <r>
    <x v="2"/>
    <s v="45-64"/>
    <x v="0"/>
    <s v="M"/>
    <s v="G00-G99"/>
    <n v="1"/>
    <x v="3"/>
  </r>
  <r>
    <x v="2"/>
    <s v="45-64"/>
    <x v="0"/>
    <s v="M"/>
    <s v="I00-I99"/>
    <n v="8"/>
    <x v="8"/>
  </r>
  <r>
    <x v="2"/>
    <s v="45-64"/>
    <x v="0"/>
    <s v="M"/>
    <s v="J00-J99"/>
    <n v="2"/>
    <x v="4"/>
  </r>
  <r>
    <x v="2"/>
    <s v="45-64"/>
    <x v="0"/>
    <s v="M"/>
    <s v="K00-K93"/>
    <n v="4"/>
    <x v="9"/>
  </r>
  <r>
    <x v="2"/>
    <s v="45-64"/>
    <x v="0"/>
    <s v="M"/>
    <s v="R00-R99"/>
    <n v="8"/>
    <x v="5"/>
  </r>
  <r>
    <x v="2"/>
    <s v="45-64"/>
    <x v="0"/>
    <s v="M"/>
    <s v="V01-Y98"/>
    <n v="10"/>
    <x v="6"/>
  </r>
  <r>
    <x v="2"/>
    <s v="65-74"/>
    <x v="1"/>
    <s v="F"/>
    <s v="A00-B99"/>
    <n v="2"/>
    <x v="0"/>
  </r>
  <r>
    <x v="2"/>
    <s v="65-74"/>
    <x v="1"/>
    <s v="F"/>
    <s v="C00-D48"/>
    <n v="13"/>
    <x v="1"/>
  </r>
  <r>
    <x v="2"/>
    <s v="65-74"/>
    <x v="1"/>
    <s v="F"/>
    <s v="E00-E90"/>
    <n v="2"/>
    <x v="2"/>
  </r>
  <r>
    <x v="2"/>
    <s v="65-74"/>
    <x v="1"/>
    <s v="F"/>
    <s v="F00-F99"/>
    <n v="2"/>
    <x v="10"/>
  </r>
  <r>
    <x v="2"/>
    <s v="65-74"/>
    <x v="1"/>
    <s v="F"/>
    <s v="G00-G99"/>
    <n v="2"/>
    <x v="3"/>
  </r>
  <r>
    <x v="2"/>
    <s v="65-74"/>
    <x v="1"/>
    <s v="F"/>
    <s v="I00-I99"/>
    <n v="9"/>
    <x v="8"/>
  </r>
  <r>
    <x v="2"/>
    <s v="65-74"/>
    <x v="1"/>
    <s v="F"/>
    <s v="J00-J99"/>
    <n v="5"/>
    <x v="4"/>
  </r>
  <r>
    <x v="2"/>
    <s v="65-74"/>
    <x v="1"/>
    <s v="F"/>
    <s v="K00-K93"/>
    <n v="3"/>
    <x v="9"/>
  </r>
  <r>
    <x v="2"/>
    <s v="65-74"/>
    <x v="1"/>
    <s v="F"/>
    <s v="R00-R99"/>
    <n v="1"/>
    <x v="5"/>
  </r>
  <r>
    <x v="2"/>
    <s v="65-74"/>
    <x v="1"/>
    <s v="F"/>
    <s v="V01-Y98"/>
    <n v="3"/>
    <x v="6"/>
  </r>
  <r>
    <x v="2"/>
    <s v="65-74"/>
    <x v="1"/>
    <s v="M"/>
    <s v="A00-B99"/>
    <n v="3"/>
    <x v="0"/>
  </r>
  <r>
    <x v="2"/>
    <s v="65-74"/>
    <x v="1"/>
    <s v="M"/>
    <s v="C00-D48"/>
    <n v="25"/>
    <x v="1"/>
  </r>
  <r>
    <x v="2"/>
    <s v="65-74"/>
    <x v="1"/>
    <s v="M"/>
    <s v="E00-E90"/>
    <n v="1"/>
    <x v="2"/>
  </r>
  <r>
    <x v="2"/>
    <s v="65-74"/>
    <x v="1"/>
    <s v="M"/>
    <s v="F00-F99"/>
    <n v="1"/>
    <x v="10"/>
  </r>
  <r>
    <x v="2"/>
    <s v="65-74"/>
    <x v="1"/>
    <s v="M"/>
    <s v="G00-G99"/>
    <n v="1"/>
    <x v="3"/>
  </r>
  <r>
    <x v="2"/>
    <s v="65-74"/>
    <x v="1"/>
    <s v="M"/>
    <s v="I00-I99"/>
    <n v="19"/>
    <x v="8"/>
  </r>
  <r>
    <x v="2"/>
    <s v="65-74"/>
    <x v="1"/>
    <s v="M"/>
    <s v="J00-J99"/>
    <n v="9"/>
    <x v="4"/>
  </r>
  <r>
    <x v="2"/>
    <s v="65-74"/>
    <x v="1"/>
    <s v="M"/>
    <s v="K00-K93"/>
    <n v="2"/>
    <x v="9"/>
  </r>
  <r>
    <x v="2"/>
    <s v="65-74"/>
    <x v="1"/>
    <s v="M"/>
    <s v="N00-N99"/>
    <n v="1"/>
    <x v="11"/>
  </r>
  <r>
    <x v="2"/>
    <s v="65-74"/>
    <x v="1"/>
    <s v="M"/>
    <s v="R00-R99"/>
    <n v="4"/>
    <x v="5"/>
  </r>
  <r>
    <x v="2"/>
    <s v="65-74"/>
    <x v="1"/>
    <s v="M"/>
    <s v="V01-Y98"/>
    <n v="3"/>
    <x v="6"/>
  </r>
  <r>
    <x v="2"/>
    <s v="75-84"/>
    <x v="1"/>
    <s v="F"/>
    <s v="A00-B99"/>
    <n v="2"/>
    <x v="0"/>
  </r>
  <r>
    <x v="2"/>
    <s v="75-84"/>
    <x v="1"/>
    <s v="F"/>
    <s v="C00-D48"/>
    <n v="32"/>
    <x v="1"/>
  </r>
  <r>
    <x v="2"/>
    <s v="75-84"/>
    <x v="1"/>
    <s v="F"/>
    <s v="E00-E90"/>
    <n v="3"/>
    <x v="2"/>
  </r>
  <r>
    <x v="2"/>
    <s v="75-84"/>
    <x v="1"/>
    <s v="F"/>
    <s v="F00-F99"/>
    <n v="1"/>
    <x v="10"/>
  </r>
  <r>
    <x v="2"/>
    <s v="75-84"/>
    <x v="1"/>
    <s v="F"/>
    <s v="G00-G99"/>
    <n v="5"/>
    <x v="3"/>
  </r>
  <r>
    <x v="2"/>
    <s v="75-84"/>
    <x v="1"/>
    <s v="F"/>
    <s v="I00-I99"/>
    <n v="28"/>
    <x v="8"/>
  </r>
  <r>
    <x v="2"/>
    <s v="75-84"/>
    <x v="1"/>
    <s v="F"/>
    <s v="J00-J99"/>
    <n v="14"/>
    <x v="4"/>
  </r>
  <r>
    <x v="2"/>
    <s v="75-84"/>
    <x v="1"/>
    <s v="F"/>
    <s v="K00-K93"/>
    <n v="3"/>
    <x v="9"/>
  </r>
  <r>
    <x v="2"/>
    <s v="75-84"/>
    <x v="1"/>
    <s v="F"/>
    <s v="M00-M99"/>
    <n v="1"/>
    <x v="5"/>
  </r>
  <r>
    <x v="2"/>
    <s v="75-84"/>
    <x v="1"/>
    <s v="F"/>
    <s v="N00-N99"/>
    <n v="1"/>
    <x v="11"/>
  </r>
  <r>
    <x v="2"/>
    <s v="75-84"/>
    <x v="1"/>
    <s v="F"/>
    <s v="R00-R99"/>
    <n v="2"/>
    <x v="5"/>
  </r>
  <r>
    <x v="2"/>
    <s v="75-84"/>
    <x v="1"/>
    <s v="F"/>
    <s v="V01-Y98"/>
    <n v="7"/>
    <x v="6"/>
  </r>
  <r>
    <x v="2"/>
    <s v="75-84"/>
    <x v="1"/>
    <s v="M"/>
    <s v="A00-B99"/>
    <n v="6"/>
    <x v="0"/>
  </r>
  <r>
    <x v="2"/>
    <s v="75-84"/>
    <x v="1"/>
    <s v="M"/>
    <s v="C00-D48"/>
    <n v="22"/>
    <x v="1"/>
  </r>
  <r>
    <x v="2"/>
    <s v="75-84"/>
    <x v="1"/>
    <s v="M"/>
    <s v="E00-E90"/>
    <n v="2"/>
    <x v="2"/>
  </r>
  <r>
    <x v="2"/>
    <s v="75-84"/>
    <x v="1"/>
    <s v="M"/>
    <s v="F00-F99"/>
    <n v="3"/>
    <x v="10"/>
  </r>
  <r>
    <x v="2"/>
    <s v="75-84"/>
    <x v="1"/>
    <s v="M"/>
    <s v="G00-G99"/>
    <n v="8"/>
    <x v="3"/>
  </r>
  <r>
    <x v="2"/>
    <s v="75-84"/>
    <x v="1"/>
    <s v="M"/>
    <s v="I00-I99"/>
    <n v="28"/>
    <x v="8"/>
  </r>
  <r>
    <x v="2"/>
    <s v="75-84"/>
    <x v="1"/>
    <s v="M"/>
    <s v="J00-J99"/>
    <n v="13"/>
    <x v="4"/>
  </r>
  <r>
    <x v="2"/>
    <s v="75-84"/>
    <x v="1"/>
    <s v="M"/>
    <s v="K00-K93"/>
    <n v="5"/>
    <x v="9"/>
  </r>
  <r>
    <x v="2"/>
    <s v="75-84"/>
    <x v="1"/>
    <s v="M"/>
    <s v="N00-N99"/>
    <n v="4"/>
    <x v="11"/>
  </r>
  <r>
    <x v="2"/>
    <s v="75-84"/>
    <x v="1"/>
    <s v="M"/>
    <s v="R00-R99"/>
    <n v="8"/>
    <x v="5"/>
  </r>
  <r>
    <x v="2"/>
    <s v="75-84"/>
    <x v="1"/>
    <s v="M"/>
    <s v="V01-Y98"/>
    <n v="8"/>
    <x v="6"/>
  </r>
  <r>
    <x v="2"/>
    <s v="85+"/>
    <x v="1"/>
    <s v="F"/>
    <s v="A00-B99"/>
    <n v="3"/>
    <x v="0"/>
  </r>
  <r>
    <x v="2"/>
    <s v="85+"/>
    <x v="1"/>
    <s v="F"/>
    <s v="C00-D48"/>
    <n v="27"/>
    <x v="1"/>
  </r>
  <r>
    <x v="2"/>
    <s v="85+"/>
    <x v="1"/>
    <s v="F"/>
    <s v="E00-E90"/>
    <n v="3"/>
    <x v="2"/>
  </r>
  <r>
    <x v="2"/>
    <s v="85+"/>
    <x v="1"/>
    <s v="F"/>
    <s v="F00-F99"/>
    <n v="8"/>
    <x v="10"/>
  </r>
  <r>
    <x v="2"/>
    <s v="85+"/>
    <x v="1"/>
    <s v="F"/>
    <s v="G00-G99"/>
    <n v="14"/>
    <x v="3"/>
  </r>
  <r>
    <x v="2"/>
    <s v="85+"/>
    <x v="1"/>
    <s v="F"/>
    <s v="I00-I99"/>
    <n v="62"/>
    <x v="8"/>
  </r>
  <r>
    <x v="2"/>
    <s v="85+"/>
    <x v="1"/>
    <s v="F"/>
    <s v="J00-J99"/>
    <n v="21"/>
    <x v="4"/>
  </r>
  <r>
    <x v="2"/>
    <s v="85+"/>
    <x v="1"/>
    <s v="F"/>
    <s v="K00-K93"/>
    <n v="5"/>
    <x v="9"/>
  </r>
  <r>
    <x v="2"/>
    <s v="85+"/>
    <x v="1"/>
    <s v="F"/>
    <s v="L00-L99"/>
    <n v="1"/>
    <x v="5"/>
  </r>
  <r>
    <x v="2"/>
    <s v="85+"/>
    <x v="1"/>
    <s v="F"/>
    <s v="M00-M99"/>
    <n v="2"/>
    <x v="5"/>
  </r>
  <r>
    <x v="2"/>
    <s v="85+"/>
    <x v="1"/>
    <s v="F"/>
    <s v="N00-N99"/>
    <n v="5"/>
    <x v="11"/>
  </r>
  <r>
    <x v="2"/>
    <s v="85+"/>
    <x v="1"/>
    <s v="F"/>
    <s v="R00-R99"/>
    <n v="22"/>
    <x v="5"/>
  </r>
  <r>
    <x v="2"/>
    <s v="85+"/>
    <x v="1"/>
    <s v="F"/>
    <s v="V01-Y98"/>
    <n v="10"/>
    <x v="6"/>
  </r>
  <r>
    <x v="2"/>
    <s v="85+"/>
    <x v="1"/>
    <s v="M"/>
    <s v="C00-D48"/>
    <n v="16"/>
    <x v="1"/>
  </r>
  <r>
    <x v="2"/>
    <s v="85+"/>
    <x v="1"/>
    <s v="M"/>
    <s v="F00-F99"/>
    <n v="4"/>
    <x v="10"/>
  </r>
  <r>
    <x v="2"/>
    <s v="85+"/>
    <x v="1"/>
    <s v="M"/>
    <s v="G00-G99"/>
    <n v="3"/>
    <x v="3"/>
  </r>
  <r>
    <x v="2"/>
    <s v="85+"/>
    <x v="1"/>
    <s v="M"/>
    <s v="I00-I99"/>
    <n v="32"/>
    <x v="8"/>
  </r>
  <r>
    <x v="2"/>
    <s v="85+"/>
    <x v="1"/>
    <s v="M"/>
    <s v="J00-J99"/>
    <n v="16"/>
    <x v="4"/>
  </r>
  <r>
    <x v="2"/>
    <s v="85+"/>
    <x v="1"/>
    <s v="M"/>
    <s v="M00-M99"/>
    <n v="1"/>
    <x v="5"/>
  </r>
  <r>
    <x v="2"/>
    <s v="85+"/>
    <x v="1"/>
    <s v="M"/>
    <s v="N00-N99"/>
    <n v="4"/>
    <x v="11"/>
  </r>
  <r>
    <x v="2"/>
    <s v="85+"/>
    <x v="1"/>
    <s v="M"/>
    <s v="R00-R99"/>
    <n v="5"/>
    <x v="5"/>
  </r>
  <r>
    <x v="2"/>
    <s v="85+"/>
    <x v="1"/>
    <s v="M"/>
    <s v="V01-Y98"/>
    <n v="2"/>
    <x v="6"/>
  </r>
  <r>
    <x v="3"/>
    <s v="0-24"/>
    <x v="0"/>
    <s v="F"/>
    <s v="C00-D48"/>
    <n v="1"/>
    <x v="1"/>
  </r>
  <r>
    <x v="3"/>
    <s v="0-24"/>
    <x v="0"/>
    <s v="F"/>
    <s v="P00-P96"/>
    <n v="1"/>
    <x v="5"/>
  </r>
  <r>
    <x v="3"/>
    <s v="0-24"/>
    <x v="0"/>
    <s v="F"/>
    <s v="V01-Y98"/>
    <n v="2"/>
    <x v="6"/>
  </r>
  <r>
    <x v="3"/>
    <s v="0-24"/>
    <x v="0"/>
    <s v="M"/>
    <s v="A00-B99"/>
    <n v="1"/>
    <x v="0"/>
  </r>
  <r>
    <x v="3"/>
    <s v="0-24"/>
    <x v="0"/>
    <s v="M"/>
    <s v="Q00-Q99"/>
    <n v="3"/>
    <x v="5"/>
  </r>
  <r>
    <x v="3"/>
    <s v="0-24"/>
    <x v="0"/>
    <s v="M"/>
    <s v="R00-R99"/>
    <n v="2"/>
    <x v="5"/>
  </r>
  <r>
    <x v="3"/>
    <s v="0-24"/>
    <x v="0"/>
    <s v="M"/>
    <s v="V01-Y98"/>
    <n v="3"/>
    <x v="6"/>
  </r>
  <r>
    <x v="3"/>
    <s v="25-44"/>
    <x v="0"/>
    <s v="F"/>
    <s v="C00-D48"/>
    <n v="4"/>
    <x v="1"/>
  </r>
  <r>
    <x v="3"/>
    <s v="25-44"/>
    <x v="0"/>
    <s v="F"/>
    <s v="R00-R99"/>
    <n v="2"/>
    <x v="5"/>
  </r>
  <r>
    <x v="3"/>
    <s v="25-44"/>
    <x v="0"/>
    <s v="F"/>
    <s v="V01-Y98"/>
    <n v="4"/>
    <x v="6"/>
  </r>
  <r>
    <x v="3"/>
    <s v="25-44"/>
    <x v="0"/>
    <s v="M"/>
    <s v="A00-B99"/>
    <n v="1"/>
    <x v="0"/>
  </r>
  <r>
    <x v="3"/>
    <s v="25-44"/>
    <x v="0"/>
    <s v="M"/>
    <s v="C00-D48"/>
    <n v="4"/>
    <x v="1"/>
  </r>
  <r>
    <x v="3"/>
    <s v="25-44"/>
    <x v="0"/>
    <s v="M"/>
    <s v="E00-E90"/>
    <n v="1"/>
    <x v="2"/>
  </r>
  <r>
    <x v="3"/>
    <s v="25-44"/>
    <x v="0"/>
    <s v="M"/>
    <s v="I00-I99"/>
    <n v="2"/>
    <x v="8"/>
  </r>
  <r>
    <x v="3"/>
    <s v="25-44"/>
    <x v="0"/>
    <s v="M"/>
    <s v="R00-R99"/>
    <n v="3"/>
    <x v="5"/>
  </r>
  <r>
    <x v="3"/>
    <s v="25-44"/>
    <x v="0"/>
    <s v="M"/>
    <s v="V01-Y98"/>
    <n v="4"/>
    <x v="6"/>
  </r>
  <r>
    <x v="3"/>
    <s v="45-64"/>
    <x v="0"/>
    <s v="F"/>
    <s v="A00-B99"/>
    <n v="1"/>
    <x v="0"/>
  </r>
  <r>
    <x v="3"/>
    <s v="45-64"/>
    <x v="0"/>
    <s v="F"/>
    <s v="C00-D48"/>
    <n v="14"/>
    <x v="1"/>
  </r>
  <r>
    <x v="3"/>
    <s v="45-64"/>
    <x v="0"/>
    <s v="F"/>
    <s v="E00-E90"/>
    <n v="2"/>
    <x v="2"/>
  </r>
  <r>
    <x v="3"/>
    <s v="45-64"/>
    <x v="0"/>
    <s v="F"/>
    <s v="G00-G99"/>
    <n v="3"/>
    <x v="3"/>
  </r>
  <r>
    <x v="3"/>
    <s v="45-64"/>
    <x v="0"/>
    <s v="F"/>
    <s v="I00-I99"/>
    <n v="6"/>
    <x v="8"/>
  </r>
  <r>
    <x v="3"/>
    <s v="45-64"/>
    <x v="0"/>
    <s v="F"/>
    <s v="J00-J99"/>
    <n v="4"/>
    <x v="4"/>
  </r>
  <r>
    <x v="3"/>
    <s v="45-64"/>
    <x v="0"/>
    <s v="F"/>
    <s v="K00-K93"/>
    <n v="3"/>
    <x v="9"/>
  </r>
  <r>
    <x v="3"/>
    <s v="45-64"/>
    <x v="0"/>
    <s v="F"/>
    <s v="L00-L99"/>
    <n v="1"/>
    <x v="5"/>
  </r>
  <r>
    <x v="3"/>
    <s v="45-64"/>
    <x v="0"/>
    <s v="F"/>
    <s v="R00-R99"/>
    <n v="3"/>
    <x v="5"/>
  </r>
  <r>
    <x v="3"/>
    <s v="45-64"/>
    <x v="0"/>
    <s v="F"/>
    <s v="V01-Y98"/>
    <n v="5"/>
    <x v="6"/>
  </r>
  <r>
    <x v="3"/>
    <s v="45-64"/>
    <x v="0"/>
    <s v="M"/>
    <s v="A00-B99"/>
    <n v="4"/>
    <x v="0"/>
  </r>
  <r>
    <x v="3"/>
    <s v="45-64"/>
    <x v="0"/>
    <s v="M"/>
    <s v="C00-D48"/>
    <n v="22"/>
    <x v="1"/>
  </r>
  <r>
    <x v="3"/>
    <s v="45-64"/>
    <x v="0"/>
    <s v="M"/>
    <s v="E00-E90"/>
    <n v="1"/>
    <x v="2"/>
  </r>
  <r>
    <x v="3"/>
    <s v="45-64"/>
    <x v="0"/>
    <s v="M"/>
    <s v="F00-F99"/>
    <n v="1"/>
    <x v="10"/>
  </r>
  <r>
    <x v="3"/>
    <s v="45-64"/>
    <x v="0"/>
    <s v="M"/>
    <s v="I00-I99"/>
    <n v="24"/>
    <x v="8"/>
  </r>
  <r>
    <x v="3"/>
    <s v="45-64"/>
    <x v="0"/>
    <s v="M"/>
    <s v="J00-J99"/>
    <n v="6"/>
    <x v="4"/>
  </r>
  <r>
    <x v="3"/>
    <s v="45-64"/>
    <x v="0"/>
    <s v="M"/>
    <s v="K00-K93"/>
    <n v="7"/>
    <x v="9"/>
  </r>
  <r>
    <x v="3"/>
    <s v="45-64"/>
    <x v="0"/>
    <s v="M"/>
    <s v="R00-R99"/>
    <n v="5"/>
    <x v="5"/>
  </r>
  <r>
    <x v="3"/>
    <s v="45-64"/>
    <x v="0"/>
    <s v="M"/>
    <s v="V01-Y98"/>
    <n v="10"/>
    <x v="6"/>
  </r>
  <r>
    <x v="3"/>
    <s v="65-74"/>
    <x v="1"/>
    <s v="F"/>
    <s v="C00-D48"/>
    <n v="25"/>
    <x v="1"/>
  </r>
  <r>
    <x v="3"/>
    <s v="65-74"/>
    <x v="1"/>
    <s v="F"/>
    <s v="F00-F99"/>
    <n v="2"/>
    <x v="10"/>
  </r>
  <r>
    <x v="3"/>
    <s v="65-74"/>
    <x v="1"/>
    <s v="F"/>
    <s v="G00-G99"/>
    <n v="1"/>
    <x v="3"/>
  </r>
  <r>
    <x v="3"/>
    <s v="65-74"/>
    <x v="1"/>
    <s v="F"/>
    <s v="I00-I99"/>
    <n v="11"/>
    <x v="8"/>
  </r>
  <r>
    <x v="3"/>
    <s v="65-74"/>
    <x v="1"/>
    <s v="F"/>
    <s v="J00-J99"/>
    <n v="2"/>
    <x v="4"/>
  </r>
  <r>
    <x v="3"/>
    <s v="65-74"/>
    <x v="1"/>
    <s v="F"/>
    <s v="K00-K93"/>
    <n v="3"/>
    <x v="9"/>
  </r>
  <r>
    <x v="3"/>
    <s v="65-74"/>
    <x v="1"/>
    <s v="F"/>
    <s v="R00-R99"/>
    <n v="2"/>
    <x v="5"/>
  </r>
  <r>
    <x v="3"/>
    <s v="65-74"/>
    <x v="1"/>
    <s v="F"/>
    <s v="V01-Y98"/>
    <n v="3"/>
    <x v="6"/>
  </r>
  <r>
    <x v="3"/>
    <s v="65-74"/>
    <x v="1"/>
    <s v="M"/>
    <s v="A00-B99"/>
    <n v="1"/>
    <x v="0"/>
  </r>
  <r>
    <x v="3"/>
    <s v="65-74"/>
    <x v="1"/>
    <s v="M"/>
    <s v="C00-D48"/>
    <n v="29"/>
    <x v="1"/>
  </r>
  <r>
    <x v="3"/>
    <s v="65-74"/>
    <x v="1"/>
    <s v="M"/>
    <s v="E00-E90"/>
    <n v="2"/>
    <x v="2"/>
  </r>
  <r>
    <x v="3"/>
    <s v="65-74"/>
    <x v="1"/>
    <s v="M"/>
    <s v="F00-F99"/>
    <n v="2"/>
    <x v="10"/>
  </r>
  <r>
    <x v="3"/>
    <s v="65-74"/>
    <x v="1"/>
    <s v="M"/>
    <s v="G00-G99"/>
    <n v="3"/>
    <x v="3"/>
  </r>
  <r>
    <x v="3"/>
    <s v="65-74"/>
    <x v="1"/>
    <s v="M"/>
    <s v="I00-I99"/>
    <n v="19"/>
    <x v="8"/>
  </r>
  <r>
    <x v="3"/>
    <s v="65-74"/>
    <x v="1"/>
    <s v="M"/>
    <s v="J00-J99"/>
    <n v="4"/>
    <x v="4"/>
  </r>
  <r>
    <x v="3"/>
    <s v="65-74"/>
    <x v="1"/>
    <s v="M"/>
    <s v="K00-K93"/>
    <n v="3"/>
    <x v="9"/>
  </r>
  <r>
    <x v="3"/>
    <s v="65-74"/>
    <x v="1"/>
    <s v="M"/>
    <s v="N00-N99"/>
    <n v="1"/>
    <x v="11"/>
  </r>
  <r>
    <x v="3"/>
    <s v="65-74"/>
    <x v="1"/>
    <s v="M"/>
    <s v="R00-R99"/>
    <n v="1"/>
    <x v="5"/>
  </r>
  <r>
    <x v="3"/>
    <s v="65-74"/>
    <x v="1"/>
    <s v="M"/>
    <s v="V01-Y98"/>
    <n v="1"/>
    <x v="6"/>
  </r>
  <r>
    <x v="3"/>
    <s v="75-84"/>
    <x v="1"/>
    <s v="F"/>
    <s v="A00-B99"/>
    <n v="1"/>
    <x v="0"/>
  </r>
  <r>
    <x v="3"/>
    <s v="75-84"/>
    <x v="1"/>
    <s v="F"/>
    <s v="C00-D48"/>
    <n v="36"/>
    <x v="1"/>
  </r>
  <r>
    <x v="3"/>
    <s v="75-84"/>
    <x v="1"/>
    <s v="F"/>
    <s v="D50-D89"/>
    <n v="2"/>
    <x v="5"/>
  </r>
  <r>
    <x v="3"/>
    <s v="75-84"/>
    <x v="1"/>
    <s v="F"/>
    <s v="E00-E90"/>
    <n v="7"/>
    <x v="2"/>
  </r>
  <r>
    <x v="3"/>
    <s v="75-84"/>
    <x v="1"/>
    <s v="F"/>
    <s v="F00-F99"/>
    <n v="5"/>
    <x v="10"/>
  </r>
  <r>
    <x v="3"/>
    <s v="75-84"/>
    <x v="1"/>
    <s v="F"/>
    <s v="G00-G99"/>
    <n v="8"/>
    <x v="3"/>
  </r>
  <r>
    <x v="3"/>
    <s v="75-84"/>
    <x v="1"/>
    <s v="F"/>
    <s v="I00-I99"/>
    <n v="36"/>
    <x v="8"/>
  </r>
  <r>
    <x v="3"/>
    <s v="75-84"/>
    <x v="1"/>
    <s v="F"/>
    <s v="J00-J99"/>
    <n v="9"/>
    <x v="4"/>
  </r>
  <r>
    <x v="3"/>
    <s v="75-84"/>
    <x v="1"/>
    <s v="F"/>
    <s v="K00-K93"/>
    <n v="7"/>
    <x v="9"/>
  </r>
  <r>
    <x v="3"/>
    <s v="75-84"/>
    <x v="1"/>
    <s v="F"/>
    <s v="L00-L99"/>
    <n v="1"/>
    <x v="5"/>
  </r>
  <r>
    <x v="3"/>
    <s v="75-84"/>
    <x v="1"/>
    <s v="F"/>
    <s v="N00-N99"/>
    <n v="2"/>
    <x v="11"/>
  </r>
  <r>
    <x v="3"/>
    <s v="75-84"/>
    <x v="1"/>
    <s v="F"/>
    <s v="R00-R99"/>
    <n v="6"/>
    <x v="5"/>
  </r>
  <r>
    <x v="3"/>
    <s v="75-84"/>
    <x v="1"/>
    <s v="F"/>
    <s v="V01-Y98"/>
    <n v="3"/>
    <x v="6"/>
  </r>
  <r>
    <x v="3"/>
    <s v="75-84"/>
    <x v="1"/>
    <s v="M"/>
    <s v="A00-B99"/>
    <n v="5"/>
    <x v="0"/>
  </r>
  <r>
    <x v="3"/>
    <s v="75-84"/>
    <x v="1"/>
    <s v="M"/>
    <s v="C00-D48"/>
    <n v="36"/>
    <x v="1"/>
  </r>
  <r>
    <x v="3"/>
    <s v="75-84"/>
    <x v="1"/>
    <s v="M"/>
    <s v="E00-E90"/>
    <n v="1"/>
    <x v="2"/>
  </r>
  <r>
    <x v="3"/>
    <s v="75-84"/>
    <x v="1"/>
    <s v="M"/>
    <s v="F00-F99"/>
    <n v="1"/>
    <x v="10"/>
  </r>
  <r>
    <x v="3"/>
    <s v="75-84"/>
    <x v="1"/>
    <s v="M"/>
    <s v="G00-G99"/>
    <n v="5"/>
    <x v="3"/>
  </r>
  <r>
    <x v="3"/>
    <s v="75-84"/>
    <x v="1"/>
    <s v="M"/>
    <s v="I00-I99"/>
    <n v="23"/>
    <x v="8"/>
  </r>
  <r>
    <x v="3"/>
    <s v="75-84"/>
    <x v="1"/>
    <s v="M"/>
    <s v="J00-J99"/>
    <n v="14"/>
    <x v="4"/>
  </r>
  <r>
    <x v="3"/>
    <s v="75-84"/>
    <x v="1"/>
    <s v="M"/>
    <s v="K00-K93"/>
    <n v="1"/>
    <x v="9"/>
  </r>
  <r>
    <x v="3"/>
    <s v="75-84"/>
    <x v="1"/>
    <s v="M"/>
    <s v="N00-N99"/>
    <n v="2"/>
    <x v="11"/>
  </r>
  <r>
    <x v="3"/>
    <s v="75-84"/>
    <x v="1"/>
    <s v="M"/>
    <s v="R00-R99"/>
    <n v="16"/>
    <x v="5"/>
  </r>
  <r>
    <x v="3"/>
    <s v="75-84"/>
    <x v="1"/>
    <s v="M"/>
    <s v="V01-Y98"/>
    <n v="2"/>
    <x v="6"/>
  </r>
  <r>
    <x v="3"/>
    <s v="85+"/>
    <x v="1"/>
    <s v="F"/>
    <s v="A00-B99"/>
    <n v="8"/>
    <x v="0"/>
  </r>
  <r>
    <x v="3"/>
    <s v="85+"/>
    <x v="1"/>
    <s v="F"/>
    <s v="C00-D48"/>
    <n v="20"/>
    <x v="1"/>
  </r>
  <r>
    <x v="3"/>
    <s v="85+"/>
    <x v="1"/>
    <s v="F"/>
    <s v="E00-E90"/>
    <n v="8"/>
    <x v="2"/>
  </r>
  <r>
    <x v="3"/>
    <s v="85+"/>
    <x v="1"/>
    <s v="F"/>
    <s v="F00-F99"/>
    <n v="5"/>
    <x v="10"/>
  </r>
  <r>
    <x v="3"/>
    <s v="85+"/>
    <x v="1"/>
    <s v="F"/>
    <s v="G00-G99"/>
    <n v="10"/>
    <x v="3"/>
  </r>
  <r>
    <x v="3"/>
    <s v="85+"/>
    <x v="1"/>
    <s v="F"/>
    <s v="I00-I99"/>
    <n v="74"/>
    <x v="8"/>
  </r>
  <r>
    <x v="3"/>
    <s v="85+"/>
    <x v="1"/>
    <s v="F"/>
    <s v="J00-J99"/>
    <n v="16"/>
    <x v="4"/>
  </r>
  <r>
    <x v="3"/>
    <s v="85+"/>
    <x v="1"/>
    <s v="F"/>
    <s v="K00-K93"/>
    <n v="10"/>
    <x v="9"/>
  </r>
  <r>
    <x v="3"/>
    <s v="85+"/>
    <x v="1"/>
    <s v="F"/>
    <s v="L00-L99"/>
    <n v="1"/>
    <x v="5"/>
  </r>
  <r>
    <x v="3"/>
    <s v="85+"/>
    <x v="1"/>
    <s v="F"/>
    <s v="N00-N99"/>
    <n v="6"/>
    <x v="11"/>
  </r>
  <r>
    <x v="3"/>
    <s v="85+"/>
    <x v="1"/>
    <s v="F"/>
    <s v="R00-R99"/>
    <n v="20"/>
    <x v="5"/>
  </r>
  <r>
    <x v="3"/>
    <s v="85+"/>
    <x v="1"/>
    <s v="F"/>
    <s v="V01-Y98"/>
    <n v="8"/>
    <x v="6"/>
  </r>
  <r>
    <x v="3"/>
    <s v="85+"/>
    <x v="1"/>
    <s v="M"/>
    <s v="A00-B99"/>
    <n v="7"/>
    <x v="0"/>
  </r>
  <r>
    <x v="3"/>
    <s v="85+"/>
    <x v="1"/>
    <s v="M"/>
    <s v="C00-D48"/>
    <n v="22"/>
    <x v="1"/>
  </r>
  <r>
    <x v="3"/>
    <s v="85+"/>
    <x v="1"/>
    <s v="M"/>
    <s v="E00-E90"/>
    <n v="4"/>
    <x v="2"/>
  </r>
  <r>
    <x v="3"/>
    <s v="85+"/>
    <x v="1"/>
    <s v="M"/>
    <s v="F00-F99"/>
    <n v="5"/>
    <x v="10"/>
  </r>
  <r>
    <x v="3"/>
    <s v="85+"/>
    <x v="1"/>
    <s v="M"/>
    <s v="G00-G99"/>
    <n v="7"/>
    <x v="3"/>
  </r>
  <r>
    <x v="3"/>
    <s v="85+"/>
    <x v="1"/>
    <s v="M"/>
    <s v="I00-I99"/>
    <n v="24"/>
    <x v="8"/>
  </r>
  <r>
    <x v="3"/>
    <s v="85+"/>
    <x v="1"/>
    <s v="M"/>
    <s v="J00-J99"/>
    <n v="7"/>
    <x v="4"/>
  </r>
  <r>
    <x v="3"/>
    <s v="85+"/>
    <x v="1"/>
    <s v="M"/>
    <s v="K00-K93"/>
    <n v="9"/>
    <x v="9"/>
  </r>
  <r>
    <x v="3"/>
    <s v="85+"/>
    <x v="1"/>
    <s v="M"/>
    <s v="M00-M99"/>
    <n v="1"/>
    <x v="5"/>
  </r>
  <r>
    <x v="3"/>
    <s v="85+"/>
    <x v="1"/>
    <s v="M"/>
    <s v="N00-N99"/>
    <n v="6"/>
    <x v="11"/>
  </r>
  <r>
    <x v="3"/>
    <s v="85+"/>
    <x v="1"/>
    <s v="M"/>
    <s v="R00-R99"/>
    <n v="6"/>
    <x v="5"/>
  </r>
  <r>
    <x v="3"/>
    <s v="85+"/>
    <x v="1"/>
    <s v="M"/>
    <s v="V01-Y98"/>
    <n v="1"/>
    <x v="6"/>
  </r>
  <r>
    <x v="4"/>
    <s v="0-24"/>
    <x v="0"/>
    <s v="F"/>
    <s v="I00-I99"/>
    <n v="1"/>
    <x v="8"/>
  </r>
  <r>
    <x v="4"/>
    <s v="0-24"/>
    <x v="0"/>
    <s v="F"/>
    <s v="Q00-Q99"/>
    <n v="1"/>
    <x v="5"/>
  </r>
  <r>
    <x v="4"/>
    <s v="0-24"/>
    <x v="0"/>
    <s v="M"/>
    <s v="P00-P96"/>
    <n v="1"/>
    <x v="5"/>
  </r>
  <r>
    <x v="4"/>
    <s v="0-24"/>
    <x v="0"/>
    <s v="M"/>
    <s v="R00-R99"/>
    <n v="2"/>
    <x v="5"/>
  </r>
  <r>
    <x v="4"/>
    <s v="0-24"/>
    <x v="0"/>
    <s v="M"/>
    <s v="V01-Y98"/>
    <n v="1"/>
    <x v="6"/>
  </r>
  <r>
    <x v="4"/>
    <s v="25-44"/>
    <x v="0"/>
    <s v="F"/>
    <s v="C00-D48"/>
    <n v="2"/>
    <x v="1"/>
  </r>
  <r>
    <x v="4"/>
    <s v="25-44"/>
    <x v="0"/>
    <s v="F"/>
    <s v="K00-K93"/>
    <n v="2"/>
    <x v="9"/>
  </r>
  <r>
    <x v="4"/>
    <s v="25-44"/>
    <x v="0"/>
    <s v="F"/>
    <s v="R00-R99"/>
    <n v="2"/>
    <x v="5"/>
  </r>
  <r>
    <x v="4"/>
    <s v="25-44"/>
    <x v="0"/>
    <s v="F"/>
    <s v="V01-Y98"/>
    <n v="2"/>
    <x v="6"/>
  </r>
  <r>
    <x v="4"/>
    <s v="25-44"/>
    <x v="0"/>
    <s v="M"/>
    <s v="A00-B99"/>
    <n v="1"/>
    <x v="0"/>
  </r>
  <r>
    <x v="4"/>
    <s v="25-44"/>
    <x v="0"/>
    <s v="M"/>
    <s v="C00-D48"/>
    <n v="3"/>
    <x v="1"/>
  </r>
  <r>
    <x v="4"/>
    <s v="25-44"/>
    <x v="0"/>
    <s v="M"/>
    <s v="D50-D89"/>
    <n v="1"/>
    <x v="5"/>
  </r>
  <r>
    <x v="4"/>
    <s v="25-44"/>
    <x v="0"/>
    <s v="M"/>
    <s v="I00-I99"/>
    <n v="3"/>
    <x v="8"/>
  </r>
  <r>
    <x v="4"/>
    <s v="25-44"/>
    <x v="0"/>
    <s v="M"/>
    <s v="L00-L99"/>
    <n v="1"/>
    <x v="5"/>
  </r>
  <r>
    <x v="4"/>
    <s v="25-44"/>
    <x v="0"/>
    <s v="M"/>
    <s v="R00-R99"/>
    <n v="1"/>
    <x v="5"/>
  </r>
  <r>
    <x v="4"/>
    <s v="25-44"/>
    <x v="0"/>
    <s v="M"/>
    <s v="V01-Y98"/>
    <n v="5"/>
    <x v="6"/>
  </r>
  <r>
    <x v="4"/>
    <s v="45-64"/>
    <x v="0"/>
    <s v="F"/>
    <s v="A00-B99"/>
    <n v="1"/>
    <x v="0"/>
  </r>
  <r>
    <x v="4"/>
    <s v="45-64"/>
    <x v="0"/>
    <s v="F"/>
    <s v="C00-D48"/>
    <n v="18"/>
    <x v="1"/>
  </r>
  <r>
    <x v="4"/>
    <s v="45-64"/>
    <x v="0"/>
    <s v="F"/>
    <s v="D50-D89"/>
    <n v="1"/>
    <x v="5"/>
  </r>
  <r>
    <x v="4"/>
    <s v="45-64"/>
    <x v="0"/>
    <s v="F"/>
    <s v="E00-E90"/>
    <n v="1"/>
    <x v="2"/>
  </r>
  <r>
    <x v="4"/>
    <s v="45-64"/>
    <x v="0"/>
    <s v="F"/>
    <s v="G00-G99"/>
    <n v="1"/>
    <x v="3"/>
  </r>
  <r>
    <x v="4"/>
    <s v="45-64"/>
    <x v="0"/>
    <s v="F"/>
    <s v="I00-I99"/>
    <n v="5"/>
    <x v="8"/>
  </r>
  <r>
    <x v="4"/>
    <s v="45-64"/>
    <x v="0"/>
    <s v="F"/>
    <s v="J00-J99"/>
    <n v="1"/>
    <x v="4"/>
  </r>
  <r>
    <x v="4"/>
    <s v="45-64"/>
    <x v="0"/>
    <s v="F"/>
    <s v="K00-K93"/>
    <n v="4"/>
    <x v="9"/>
  </r>
  <r>
    <x v="4"/>
    <s v="45-64"/>
    <x v="0"/>
    <s v="F"/>
    <s v="N00-N99"/>
    <n v="1"/>
    <x v="11"/>
  </r>
  <r>
    <x v="4"/>
    <s v="45-64"/>
    <x v="0"/>
    <s v="F"/>
    <s v="R00-R99"/>
    <n v="2"/>
    <x v="5"/>
  </r>
  <r>
    <x v="4"/>
    <s v="45-64"/>
    <x v="0"/>
    <s v="F"/>
    <s v="V01-Y98"/>
    <n v="2"/>
    <x v="6"/>
  </r>
  <r>
    <x v="4"/>
    <s v="45-64"/>
    <x v="0"/>
    <s v="M"/>
    <s v="A00-B99"/>
    <n v="2"/>
    <x v="0"/>
  </r>
  <r>
    <x v="4"/>
    <s v="45-64"/>
    <x v="0"/>
    <s v="M"/>
    <s v="C00-D48"/>
    <n v="23"/>
    <x v="1"/>
  </r>
  <r>
    <x v="4"/>
    <s v="45-64"/>
    <x v="0"/>
    <s v="M"/>
    <s v="E00-E90"/>
    <n v="1"/>
    <x v="2"/>
  </r>
  <r>
    <x v="4"/>
    <s v="45-64"/>
    <x v="0"/>
    <s v="M"/>
    <s v="F00-F99"/>
    <n v="7"/>
    <x v="10"/>
  </r>
  <r>
    <x v="4"/>
    <s v="45-64"/>
    <x v="0"/>
    <s v="M"/>
    <s v="I00-I99"/>
    <n v="8"/>
    <x v="8"/>
  </r>
  <r>
    <x v="4"/>
    <s v="45-64"/>
    <x v="0"/>
    <s v="M"/>
    <s v="J00-J99"/>
    <n v="2"/>
    <x v="4"/>
  </r>
  <r>
    <x v="4"/>
    <s v="45-64"/>
    <x v="0"/>
    <s v="M"/>
    <s v="K00-K93"/>
    <n v="2"/>
    <x v="9"/>
  </r>
  <r>
    <x v="4"/>
    <s v="45-64"/>
    <x v="0"/>
    <s v="M"/>
    <s v="R00-R99"/>
    <n v="6"/>
    <x v="5"/>
  </r>
  <r>
    <x v="4"/>
    <s v="45-64"/>
    <x v="0"/>
    <s v="M"/>
    <s v="V01-Y98"/>
    <n v="7"/>
    <x v="6"/>
  </r>
  <r>
    <x v="4"/>
    <s v="65-74"/>
    <x v="1"/>
    <s v="F"/>
    <s v="A00-B99"/>
    <n v="4"/>
    <x v="0"/>
  </r>
  <r>
    <x v="4"/>
    <s v="65-74"/>
    <x v="1"/>
    <s v="F"/>
    <s v="C00-D48"/>
    <n v="14"/>
    <x v="1"/>
  </r>
  <r>
    <x v="4"/>
    <s v="65-74"/>
    <x v="1"/>
    <s v="F"/>
    <s v="D50-D89"/>
    <n v="1"/>
    <x v="5"/>
  </r>
  <r>
    <x v="4"/>
    <s v="65-74"/>
    <x v="1"/>
    <s v="F"/>
    <s v="E00-E90"/>
    <n v="1"/>
    <x v="2"/>
  </r>
  <r>
    <x v="4"/>
    <s v="65-74"/>
    <x v="1"/>
    <s v="F"/>
    <s v="G00-G99"/>
    <n v="1"/>
    <x v="3"/>
  </r>
  <r>
    <x v="4"/>
    <s v="65-74"/>
    <x v="1"/>
    <s v="F"/>
    <s v="I00-I99"/>
    <n v="7"/>
    <x v="8"/>
  </r>
  <r>
    <x v="4"/>
    <s v="65-74"/>
    <x v="1"/>
    <s v="F"/>
    <s v="K00-K93"/>
    <n v="2"/>
    <x v="9"/>
  </r>
  <r>
    <x v="4"/>
    <s v="65-74"/>
    <x v="1"/>
    <s v="F"/>
    <s v="M00-M99"/>
    <n v="2"/>
    <x v="5"/>
  </r>
  <r>
    <x v="4"/>
    <s v="65-74"/>
    <x v="1"/>
    <s v="F"/>
    <s v="R00-R99"/>
    <n v="6"/>
    <x v="5"/>
  </r>
  <r>
    <x v="4"/>
    <s v="65-74"/>
    <x v="1"/>
    <s v="F"/>
    <s v="V01-Y98"/>
    <n v="3"/>
    <x v="6"/>
  </r>
  <r>
    <x v="4"/>
    <s v="65-74"/>
    <x v="1"/>
    <s v="M"/>
    <s v="A00-B99"/>
    <n v="5"/>
    <x v="0"/>
  </r>
  <r>
    <x v="4"/>
    <s v="65-74"/>
    <x v="1"/>
    <s v="M"/>
    <s v="C00-D48"/>
    <n v="23"/>
    <x v="1"/>
  </r>
  <r>
    <x v="4"/>
    <s v="65-74"/>
    <x v="1"/>
    <s v="M"/>
    <s v="E00-E90"/>
    <n v="1"/>
    <x v="2"/>
  </r>
  <r>
    <x v="4"/>
    <s v="65-74"/>
    <x v="1"/>
    <s v="M"/>
    <s v="F00-F99"/>
    <n v="1"/>
    <x v="10"/>
  </r>
  <r>
    <x v="4"/>
    <s v="65-74"/>
    <x v="1"/>
    <s v="M"/>
    <s v="G00-G99"/>
    <n v="4"/>
    <x v="3"/>
  </r>
  <r>
    <x v="4"/>
    <s v="65-74"/>
    <x v="1"/>
    <s v="M"/>
    <s v="I00-I99"/>
    <n v="17"/>
    <x v="8"/>
  </r>
  <r>
    <x v="4"/>
    <s v="65-74"/>
    <x v="1"/>
    <s v="M"/>
    <s v="J00-J99"/>
    <n v="9"/>
    <x v="4"/>
  </r>
  <r>
    <x v="4"/>
    <s v="65-74"/>
    <x v="1"/>
    <s v="M"/>
    <s v="K00-K93"/>
    <n v="1"/>
    <x v="9"/>
  </r>
  <r>
    <x v="4"/>
    <s v="65-74"/>
    <x v="1"/>
    <s v="M"/>
    <s v="N00-N99"/>
    <n v="3"/>
    <x v="11"/>
  </r>
  <r>
    <x v="4"/>
    <s v="65-74"/>
    <x v="1"/>
    <s v="M"/>
    <s v="R00-R99"/>
    <n v="9"/>
    <x v="5"/>
  </r>
  <r>
    <x v="4"/>
    <s v="65-74"/>
    <x v="1"/>
    <s v="M"/>
    <s v="V01-Y98"/>
    <n v="1"/>
    <x v="6"/>
  </r>
  <r>
    <x v="4"/>
    <s v="75-84"/>
    <x v="1"/>
    <s v="F"/>
    <s v="A00-B99"/>
    <n v="7"/>
    <x v="0"/>
  </r>
  <r>
    <x v="4"/>
    <s v="75-84"/>
    <x v="1"/>
    <s v="F"/>
    <s v="C00-D48"/>
    <n v="30"/>
    <x v="1"/>
  </r>
  <r>
    <x v="4"/>
    <s v="75-84"/>
    <x v="1"/>
    <s v="F"/>
    <s v="E00-E90"/>
    <n v="5"/>
    <x v="2"/>
  </r>
  <r>
    <x v="4"/>
    <s v="75-84"/>
    <x v="1"/>
    <s v="F"/>
    <s v="F00-F99"/>
    <n v="5"/>
    <x v="10"/>
  </r>
  <r>
    <x v="4"/>
    <s v="75-84"/>
    <x v="1"/>
    <s v="F"/>
    <s v="G00-G99"/>
    <n v="7"/>
    <x v="3"/>
  </r>
  <r>
    <x v="4"/>
    <s v="75-84"/>
    <x v="1"/>
    <s v="F"/>
    <s v="I00-I99"/>
    <n v="21"/>
    <x v="8"/>
  </r>
  <r>
    <x v="4"/>
    <s v="75-84"/>
    <x v="1"/>
    <s v="F"/>
    <s v="J00-J99"/>
    <n v="9"/>
    <x v="4"/>
  </r>
  <r>
    <x v="4"/>
    <s v="75-84"/>
    <x v="1"/>
    <s v="F"/>
    <s v="K00-K93"/>
    <n v="7"/>
    <x v="9"/>
  </r>
  <r>
    <x v="4"/>
    <s v="75-84"/>
    <x v="1"/>
    <s v="F"/>
    <s v="M00-M99"/>
    <n v="1"/>
    <x v="5"/>
  </r>
  <r>
    <x v="4"/>
    <s v="75-84"/>
    <x v="1"/>
    <s v="F"/>
    <s v="N00-N99"/>
    <n v="2"/>
    <x v="11"/>
  </r>
  <r>
    <x v="4"/>
    <s v="75-84"/>
    <x v="1"/>
    <s v="F"/>
    <s v="R00-R99"/>
    <n v="11"/>
    <x v="5"/>
  </r>
  <r>
    <x v="4"/>
    <s v="75-84"/>
    <x v="1"/>
    <s v="F"/>
    <s v="V01-Y98"/>
    <n v="8"/>
    <x v="6"/>
  </r>
  <r>
    <x v="4"/>
    <s v="75-84"/>
    <x v="1"/>
    <s v="M"/>
    <s v="A00-B99"/>
    <n v="4"/>
    <x v="0"/>
  </r>
  <r>
    <x v="4"/>
    <s v="75-84"/>
    <x v="1"/>
    <s v="M"/>
    <s v="C00-D48"/>
    <n v="26"/>
    <x v="1"/>
  </r>
  <r>
    <x v="4"/>
    <s v="75-84"/>
    <x v="1"/>
    <s v="M"/>
    <s v="D50-D89"/>
    <n v="1"/>
    <x v="5"/>
  </r>
  <r>
    <x v="4"/>
    <s v="75-84"/>
    <x v="1"/>
    <s v="M"/>
    <s v="E00-E90"/>
    <n v="6"/>
    <x v="2"/>
  </r>
  <r>
    <x v="4"/>
    <s v="75-84"/>
    <x v="1"/>
    <s v="M"/>
    <s v="F00-F99"/>
    <n v="4"/>
    <x v="10"/>
  </r>
  <r>
    <x v="4"/>
    <s v="75-84"/>
    <x v="1"/>
    <s v="M"/>
    <s v="G00-G99"/>
    <n v="6"/>
    <x v="3"/>
  </r>
  <r>
    <x v="4"/>
    <s v="75-84"/>
    <x v="1"/>
    <s v="M"/>
    <s v="I00-I99"/>
    <n v="31"/>
    <x v="8"/>
  </r>
  <r>
    <x v="4"/>
    <s v="75-84"/>
    <x v="1"/>
    <s v="M"/>
    <s v="J00-J99"/>
    <n v="8"/>
    <x v="4"/>
  </r>
  <r>
    <x v="4"/>
    <s v="75-84"/>
    <x v="1"/>
    <s v="M"/>
    <s v="K00-K93"/>
    <n v="4"/>
    <x v="9"/>
  </r>
  <r>
    <x v="4"/>
    <s v="75-84"/>
    <x v="1"/>
    <s v="M"/>
    <s v="M00-M99"/>
    <n v="1"/>
    <x v="5"/>
  </r>
  <r>
    <x v="4"/>
    <s v="75-84"/>
    <x v="1"/>
    <s v="M"/>
    <s v="N00-N99"/>
    <n v="1"/>
    <x v="11"/>
  </r>
  <r>
    <x v="4"/>
    <s v="75-84"/>
    <x v="1"/>
    <s v="M"/>
    <s v="R00-R99"/>
    <n v="4"/>
    <x v="5"/>
  </r>
  <r>
    <x v="4"/>
    <s v="75-84"/>
    <x v="1"/>
    <s v="M"/>
    <s v="V01-Y98"/>
    <n v="3"/>
    <x v="6"/>
  </r>
  <r>
    <x v="4"/>
    <s v="85+"/>
    <x v="1"/>
    <s v="F"/>
    <s v="A00-B99"/>
    <n v="9"/>
    <x v="0"/>
  </r>
  <r>
    <x v="4"/>
    <s v="85+"/>
    <x v="1"/>
    <s v="F"/>
    <s v="C00-D48"/>
    <n v="23"/>
    <x v="1"/>
  </r>
  <r>
    <x v="4"/>
    <s v="85+"/>
    <x v="1"/>
    <s v="F"/>
    <s v="D50-D89"/>
    <n v="1"/>
    <x v="5"/>
  </r>
  <r>
    <x v="4"/>
    <s v="85+"/>
    <x v="1"/>
    <s v="F"/>
    <s v="E00-E90"/>
    <n v="8"/>
    <x v="2"/>
  </r>
  <r>
    <x v="4"/>
    <s v="85+"/>
    <x v="1"/>
    <s v="F"/>
    <s v="F00-F99"/>
    <n v="16"/>
    <x v="10"/>
  </r>
  <r>
    <x v="4"/>
    <s v="85+"/>
    <x v="1"/>
    <s v="F"/>
    <s v="G00-G99"/>
    <n v="16"/>
    <x v="3"/>
  </r>
  <r>
    <x v="4"/>
    <s v="85+"/>
    <x v="1"/>
    <s v="F"/>
    <s v="I00-I99"/>
    <n v="76"/>
    <x v="8"/>
  </r>
  <r>
    <x v="4"/>
    <s v="85+"/>
    <x v="1"/>
    <s v="F"/>
    <s v="J00-J99"/>
    <n v="19"/>
    <x v="4"/>
  </r>
  <r>
    <x v="4"/>
    <s v="85+"/>
    <x v="1"/>
    <s v="F"/>
    <s v="K00-K93"/>
    <n v="7"/>
    <x v="9"/>
  </r>
  <r>
    <x v="4"/>
    <s v="85+"/>
    <x v="1"/>
    <s v="F"/>
    <s v="N00-N99"/>
    <n v="3"/>
    <x v="11"/>
  </r>
  <r>
    <x v="4"/>
    <s v="85+"/>
    <x v="1"/>
    <s v="F"/>
    <s v="R00-R99"/>
    <n v="22"/>
    <x v="5"/>
  </r>
  <r>
    <x v="4"/>
    <s v="85+"/>
    <x v="1"/>
    <s v="F"/>
    <s v="V01-Y98"/>
    <n v="4"/>
    <x v="6"/>
  </r>
  <r>
    <x v="4"/>
    <s v="85+"/>
    <x v="1"/>
    <s v="M"/>
    <s v="A00-B99"/>
    <n v="4"/>
    <x v="0"/>
  </r>
  <r>
    <x v="4"/>
    <s v="85+"/>
    <x v="1"/>
    <s v="M"/>
    <s v="C00-D48"/>
    <n v="16"/>
    <x v="1"/>
  </r>
  <r>
    <x v="4"/>
    <s v="85+"/>
    <x v="1"/>
    <s v="M"/>
    <s v="E00-E90"/>
    <n v="2"/>
    <x v="2"/>
  </r>
  <r>
    <x v="4"/>
    <s v="85+"/>
    <x v="1"/>
    <s v="M"/>
    <s v="F00-F99"/>
    <n v="3"/>
    <x v="10"/>
  </r>
  <r>
    <x v="4"/>
    <s v="85+"/>
    <x v="1"/>
    <s v="M"/>
    <s v="G00-G99"/>
    <n v="9"/>
    <x v="3"/>
  </r>
  <r>
    <x v="4"/>
    <s v="85+"/>
    <x v="1"/>
    <s v="M"/>
    <s v="I00-I99"/>
    <n v="32"/>
    <x v="8"/>
  </r>
  <r>
    <x v="4"/>
    <s v="85+"/>
    <x v="1"/>
    <s v="M"/>
    <s v="J00-J99"/>
    <n v="11"/>
    <x v="4"/>
  </r>
  <r>
    <x v="4"/>
    <s v="85+"/>
    <x v="1"/>
    <s v="M"/>
    <s v="K00-K93"/>
    <n v="4"/>
    <x v="9"/>
  </r>
  <r>
    <x v="4"/>
    <s v="85+"/>
    <x v="1"/>
    <s v="M"/>
    <s v="M00-M99"/>
    <n v="1"/>
    <x v="5"/>
  </r>
  <r>
    <x v="4"/>
    <s v="85+"/>
    <x v="1"/>
    <s v="M"/>
    <s v="N00-N99"/>
    <n v="5"/>
    <x v="11"/>
  </r>
  <r>
    <x v="4"/>
    <s v="85+"/>
    <x v="1"/>
    <s v="M"/>
    <s v="R00-R99"/>
    <n v="9"/>
    <x v="5"/>
  </r>
  <r>
    <x v="4"/>
    <s v="85+"/>
    <x v="1"/>
    <s v="M"/>
    <s v="V01-Y98"/>
    <n v="5"/>
    <x v="6"/>
  </r>
  <r>
    <x v="5"/>
    <s v="0-24"/>
    <x v="0"/>
    <s v="F"/>
    <s v="P00-P96"/>
    <n v="1"/>
    <x v="5"/>
  </r>
  <r>
    <x v="5"/>
    <s v="0-24"/>
    <x v="0"/>
    <s v="F"/>
    <s v="Q00-Q99"/>
    <n v="1"/>
    <x v="5"/>
  </r>
  <r>
    <x v="5"/>
    <s v="0-24"/>
    <x v="0"/>
    <s v="M"/>
    <s v="C00-D48"/>
    <n v="1"/>
    <x v="1"/>
  </r>
  <r>
    <x v="5"/>
    <s v="0-24"/>
    <x v="0"/>
    <s v="M"/>
    <s v="E00-E90"/>
    <n v="1"/>
    <x v="2"/>
  </r>
  <r>
    <x v="5"/>
    <s v="0-24"/>
    <x v="0"/>
    <s v="M"/>
    <s v="G00-G99"/>
    <n v="1"/>
    <x v="3"/>
  </r>
  <r>
    <x v="5"/>
    <s v="0-24"/>
    <x v="0"/>
    <s v="M"/>
    <s v="Q00-Q99"/>
    <n v="1"/>
    <x v="5"/>
  </r>
  <r>
    <x v="5"/>
    <s v="0-24"/>
    <x v="0"/>
    <s v="M"/>
    <s v="R00-R99"/>
    <n v="1"/>
    <x v="5"/>
  </r>
  <r>
    <x v="5"/>
    <s v="0-24"/>
    <x v="0"/>
    <s v="M"/>
    <s v="V01-Y98"/>
    <n v="3"/>
    <x v="6"/>
  </r>
  <r>
    <x v="5"/>
    <s v="25-44"/>
    <x v="0"/>
    <s v="F"/>
    <s v="C00-D48"/>
    <n v="2"/>
    <x v="1"/>
  </r>
  <r>
    <x v="5"/>
    <s v="25-44"/>
    <x v="0"/>
    <s v="F"/>
    <s v="I00-I99"/>
    <n v="1"/>
    <x v="8"/>
  </r>
  <r>
    <x v="5"/>
    <s v="25-44"/>
    <x v="0"/>
    <s v="F"/>
    <s v="M00-M99"/>
    <n v="1"/>
    <x v="5"/>
  </r>
  <r>
    <x v="5"/>
    <s v="25-44"/>
    <x v="0"/>
    <s v="F"/>
    <s v="V01-Y98"/>
    <n v="2"/>
    <x v="6"/>
  </r>
  <r>
    <x v="5"/>
    <s v="25-44"/>
    <x v="0"/>
    <s v="M"/>
    <s v="C00-D48"/>
    <n v="1"/>
    <x v="1"/>
  </r>
  <r>
    <x v="5"/>
    <s v="25-44"/>
    <x v="0"/>
    <s v="M"/>
    <s v="G00-G99"/>
    <n v="2"/>
    <x v="3"/>
  </r>
  <r>
    <x v="5"/>
    <s v="25-44"/>
    <x v="0"/>
    <s v="M"/>
    <s v="I00-I99"/>
    <n v="1"/>
    <x v="8"/>
  </r>
  <r>
    <x v="5"/>
    <s v="25-44"/>
    <x v="0"/>
    <s v="M"/>
    <s v="J00-J99"/>
    <n v="1"/>
    <x v="4"/>
  </r>
  <r>
    <x v="5"/>
    <s v="25-44"/>
    <x v="0"/>
    <s v="M"/>
    <s v="K00-K93"/>
    <n v="1"/>
    <x v="9"/>
  </r>
  <r>
    <x v="5"/>
    <s v="25-44"/>
    <x v="0"/>
    <s v="M"/>
    <s v="R00-R99"/>
    <n v="2"/>
    <x v="5"/>
  </r>
  <r>
    <x v="5"/>
    <s v="25-44"/>
    <x v="0"/>
    <s v="M"/>
    <s v="V01-Y98"/>
    <n v="3"/>
    <x v="6"/>
  </r>
  <r>
    <x v="5"/>
    <s v="45-64"/>
    <x v="0"/>
    <s v="F"/>
    <s v="A00-B99"/>
    <n v="1"/>
    <x v="0"/>
  </r>
  <r>
    <x v="5"/>
    <s v="45-64"/>
    <x v="0"/>
    <s v="F"/>
    <s v="C00-D48"/>
    <n v="18"/>
    <x v="1"/>
  </r>
  <r>
    <x v="5"/>
    <s v="45-64"/>
    <x v="0"/>
    <s v="F"/>
    <s v="D50-D89"/>
    <n v="1"/>
    <x v="5"/>
  </r>
  <r>
    <x v="5"/>
    <s v="45-64"/>
    <x v="0"/>
    <s v="F"/>
    <s v="E00-E90"/>
    <n v="1"/>
    <x v="2"/>
  </r>
  <r>
    <x v="5"/>
    <s v="45-64"/>
    <x v="0"/>
    <s v="F"/>
    <s v="I00-I99"/>
    <n v="4"/>
    <x v="8"/>
  </r>
  <r>
    <x v="5"/>
    <s v="45-64"/>
    <x v="0"/>
    <s v="F"/>
    <s v="J00-J99"/>
    <n v="1"/>
    <x v="4"/>
  </r>
  <r>
    <x v="5"/>
    <s v="45-64"/>
    <x v="0"/>
    <s v="F"/>
    <s v="K00-K93"/>
    <n v="2"/>
    <x v="9"/>
  </r>
  <r>
    <x v="5"/>
    <s v="45-64"/>
    <x v="0"/>
    <s v="F"/>
    <s v="L00-L99"/>
    <n v="1"/>
    <x v="5"/>
  </r>
  <r>
    <x v="5"/>
    <s v="45-64"/>
    <x v="0"/>
    <s v="F"/>
    <s v="R00-R99"/>
    <n v="3"/>
    <x v="5"/>
  </r>
  <r>
    <x v="5"/>
    <s v="45-64"/>
    <x v="0"/>
    <s v="F"/>
    <s v="V01-Y98"/>
    <n v="5"/>
    <x v="6"/>
  </r>
  <r>
    <x v="5"/>
    <s v="45-64"/>
    <x v="0"/>
    <s v="M"/>
    <s v="A00-B99"/>
    <n v="1"/>
    <x v="0"/>
  </r>
  <r>
    <x v="5"/>
    <s v="45-64"/>
    <x v="0"/>
    <s v="M"/>
    <s v="C00-D48"/>
    <n v="30"/>
    <x v="1"/>
  </r>
  <r>
    <x v="5"/>
    <s v="45-64"/>
    <x v="0"/>
    <s v="M"/>
    <s v="D50-D89"/>
    <n v="1"/>
    <x v="5"/>
  </r>
  <r>
    <x v="5"/>
    <s v="45-64"/>
    <x v="0"/>
    <s v="M"/>
    <s v="E00-E90"/>
    <n v="1"/>
    <x v="2"/>
  </r>
  <r>
    <x v="5"/>
    <s v="45-64"/>
    <x v="0"/>
    <s v="M"/>
    <s v="F00-F99"/>
    <n v="1"/>
    <x v="10"/>
  </r>
  <r>
    <x v="5"/>
    <s v="45-64"/>
    <x v="0"/>
    <s v="M"/>
    <s v="G00-G99"/>
    <n v="1"/>
    <x v="3"/>
  </r>
  <r>
    <x v="5"/>
    <s v="45-64"/>
    <x v="0"/>
    <s v="M"/>
    <s v="I00-I99"/>
    <n v="8"/>
    <x v="8"/>
  </r>
  <r>
    <x v="5"/>
    <s v="45-64"/>
    <x v="0"/>
    <s v="M"/>
    <s v="J00-J99"/>
    <n v="1"/>
    <x v="4"/>
  </r>
  <r>
    <x v="5"/>
    <s v="45-64"/>
    <x v="0"/>
    <s v="M"/>
    <s v="L00-L99"/>
    <n v="1"/>
    <x v="5"/>
  </r>
  <r>
    <x v="5"/>
    <s v="45-64"/>
    <x v="0"/>
    <s v="M"/>
    <s v="R00-R99"/>
    <n v="10"/>
    <x v="5"/>
  </r>
  <r>
    <x v="5"/>
    <s v="45-64"/>
    <x v="0"/>
    <s v="M"/>
    <s v="V01-Y98"/>
    <n v="7"/>
    <x v="6"/>
  </r>
  <r>
    <x v="5"/>
    <s v="65-74"/>
    <x v="1"/>
    <s v="F"/>
    <s v="C00-D48"/>
    <n v="13"/>
    <x v="1"/>
  </r>
  <r>
    <x v="5"/>
    <s v="65-74"/>
    <x v="1"/>
    <s v="F"/>
    <s v="E00-E90"/>
    <n v="4"/>
    <x v="2"/>
  </r>
  <r>
    <x v="5"/>
    <s v="65-74"/>
    <x v="1"/>
    <s v="F"/>
    <s v="G00-G99"/>
    <n v="1"/>
    <x v="3"/>
  </r>
  <r>
    <x v="5"/>
    <s v="65-74"/>
    <x v="1"/>
    <s v="F"/>
    <s v="I00-I99"/>
    <n v="10"/>
    <x v="8"/>
  </r>
  <r>
    <x v="5"/>
    <s v="65-74"/>
    <x v="1"/>
    <s v="F"/>
    <s v="J00-J99"/>
    <n v="2"/>
    <x v="4"/>
  </r>
  <r>
    <x v="5"/>
    <s v="65-74"/>
    <x v="1"/>
    <s v="F"/>
    <s v="K00-K93"/>
    <n v="4"/>
    <x v="9"/>
  </r>
  <r>
    <x v="5"/>
    <s v="65-74"/>
    <x v="1"/>
    <s v="F"/>
    <s v="R00-R99"/>
    <n v="6"/>
    <x v="5"/>
  </r>
  <r>
    <x v="5"/>
    <s v="65-74"/>
    <x v="1"/>
    <s v="F"/>
    <s v="V01-Y98"/>
    <n v="3"/>
    <x v="6"/>
  </r>
  <r>
    <x v="5"/>
    <s v="65-74"/>
    <x v="1"/>
    <s v="M"/>
    <s v="C00-D48"/>
    <n v="31"/>
    <x v="1"/>
  </r>
  <r>
    <x v="5"/>
    <s v="65-74"/>
    <x v="1"/>
    <s v="M"/>
    <s v="I00-I99"/>
    <n v="17"/>
    <x v="8"/>
  </r>
  <r>
    <x v="5"/>
    <s v="65-74"/>
    <x v="1"/>
    <s v="M"/>
    <s v="J00-J99"/>
    <n v="6"/>
    <x v="4"/>
  </r>
  <r>
    <x v="5"/>
    <s v="65-74"/>
    <x v="1"/>
    <s v="M"/>
    <s v="K00-K93"/>
    <n v="5"/>
    <x v="9"/>
  </r>
  <r>
    <x v="5"/>
    <s v="65-74"/>
    <x v="1"/>
    <s v="M"/>
    <s v="N00-N99"/>
    <n v="1"/>
    <x v="11"/>
  </r>
  <r>
    <x v="5"/>
    <s v="65-74"/>
    <x v="1"/>
    <s v="M"/>
    <s v="R00-R99"/>
    <n v="12"/>
    <x v="5"/>
  </r>
  <r>
    <x v="5"/>
    <s v="75-84"/>
    <x v="1"/>
    <s v="F"/>
    <s v="A00-B99"/>
    <n v="4"/>
    <x v="0"/>
  </r>
  <r>
    <x v="5"/>
    <s v="75-84"/>
    <x v="1"/>
    <s v="F"/>
    <s v="C00-D48"/>
    <n v="24"/>
    <x v="1"/>
  </r>
  <r>
    <x v="5"/>
    <s v="75-84"/>
    <x v="1"/>
    <s v="F"/>
    <s v="E00-E90"/>
    <n v="6"/>
    <x v="2"/>
  </r>
  <r>
    <x v="5"/>
    <s v="75-84"/>
    <x v="1"/>
    <s v="F"/>
    <s v="F00-F99"/>
    <n v="4"/>
    <x v="10"/>
  </r>
  <r>
    <x v="5"/>
    <s v="75-84"/>
    <x v="1"/>
    <s v="F"/>
    <s v="G00-G99"/>
    <n v="5"/>
    <x v="3"/>
  </r>
  <r>
    <x v="5"/>
    <s v="75-84"/>
    <x v="1"/>
    <s v="F"/>
    <s v="I00-I99"/>
    <n v="27"/>
    <x v="8"/>
  </r>
  <r>
    <x v="5"/>
    <s v="75-84"/>
    <x v="1"/>
    <s v="F"/>
    <s v="J00-J99"/>
    <n v="6"/>
    <x v="4"/>
  </r>
  <r>
    <x v="5"/>
    <s v="75-84"/>
    <x v="1"/>
    <s v="F"/>
    <s v="K00-K93"/>
    <n v="7"/>
    <x v="9"/>
  </r>
  <r>
    <x v="5"/>
    <s v="75-84"/>
    <x v="1"/>
    <s v="F"/>
    <s v="L00-L99"/>
    <n v="1"/>
    <x v="5"/>
  </r>
  <r>
    <x v="5"/>
    <s v="75-84"/>
    <x v="1"/>
    <s v="F"/>
    <s v="N00-N99"/>
    <n v="4"/>
    <x v="11"/>
  </r>
  <r>
    <x v="5"/>
    <s v="75-84"/>
    <x v="1"/>
    <s v="F"/>
    <s v="R00-R99"/>
    <n v="3"/>
    <x v="5"/>
  </r>
  <r>
    <x v="5"/>
    <s v="75-84"/>
    <x v="1"/>
    <s v="F"/>
    <s v="V01-Y98"/>
    <n v="4"/>
    <x v="6"/>
  </r>
  <r>
    <x v="5"/>
    <s v="75-84"/>
    <x v="1"/>
    <s v="M"/>
    <s v="A00-B99"/>
    <n v="2"/>
    <x v="0"/>
  </r>
  <r>
    <x v="5"/>
    <s v="75-84"/>
    <x v="1"/>
    <s v="M"/>
    <s v="C00-D48"/>
    <n v="30"/>
    <x v="1"/>
  </r>
  <r>
    <x v="5"/>
    <s v="75-84"/>
    <x v="1"/>
    <s v="M"/>
    <s v="D50-D89"/>
    <n v="2"/>
    <x v="5"/>
  </r>
  <r>
    <x v="5"/>
    <s v="75-84"/>
    <x v="1"/>
    <s v="M"/>
    <s v="E00-E90"/>
    <n v="5"/>
    <x v="2"/>
  </r>
  <r>
    <x v="5"/>
    <s v="75-84"/>
    <x v="1"/>
    <s v="M"/>
    <s v="F00-F99"/>
    <n v="3"/>
    <x v="10"/>
  </r>
  <r>
    <x v="5"/>
    <s v="75-84"/>
    <x v="1"/>
    <s v="M"/>
    <s v="G00-G99"/>
    <n v="3"/>
    <x v="3"/>
  </r>
  <r>
    <x v="5"/>
    <s v="75-84"/>
    <x v="1"/>
    <s v="M"/>
    <s v="I00-I99"/>
    <n v="24"/>
    <x v="8"/>
  </r>
  <r>
    <x v="5"/>
    <s v="75-84"/>
    <x v="1"/>
    <s v="M"/>
    <s v="J00-J99"/>
    <n v="14"/>
    <x v="4"/>
  </r>
  <r>
    <x v="5"/>
    <s v="75-84"/>
    <x v="1"/>
    <s v="M"/>
    <s v="K00-K93"/>
    <n v="8"/>
    <x v="9"/>
  </r>
  <r>
    <x v="5"/>
    <s v="75-84"/>
    <x v="1"/>
    <s v="M"/>
    <s v="M00-M99"/>
    <n v="2"/>
    <x v="5"/>
  </r>
  <r>
    <x v="5"/>
    <s v="75-84"/>
    <x v="1"/>
    <s v="M"/>
    <s v="N00-N99"/>
    <n v="2"/>
    <x v="11"/>
  </r>
  <r>
    <x v="5"/>
    <s v="75-84"/>
    <x v="1"/>
    <s v="M"/>
    <s v="R00-R99"/>
    <n v="13"/>
    <x v="5"/>
  </r>
  <r>
    <x v="5"/>
    <s v="75-84"/>
    <x v="1"/>
    <s v="M"/>
    <s v="V01-Y98"/>
    <n v="5"/>
    <x v="6"/>
  </r>
  <r>
    <x v="5"/>
    <s v="85+"/>
    <x v="1"/>
    <s v="F"/>
    <s v="A00-B99"/>
    <n v="3"/>
    <x v="0"/>
  </r>
  <r>
    <x v="5"/>
    <s v="85+"/>
    <x v="1"/>
    <s v="F"/>
    <s v="C00-D48"/>
    <n v="27"/>
    <x v="1"/>
  </r>
  <r>
    <x v="5"/>
    <s v="85+"/>
    <x v="1"/>
    <s v="F"/>
    <s v="D50-D89"/>
    <n v="2"/>
    <x v="5"/>
  </r>
  <r>
    <x v="5"/>
    <s v="85+"/>
    <x v="1"/>
    <s v="F"/>
    <s v="E00-E90"/>
    <n v="2"/>
    <x v="2"/>
  </r>
  <r>
    <x v="5"/>
    <s v="85+"/>
    <x v="1"/>
    <s v="F"/>
    <s v="F00-F99"/>
    <n v="8"/>
    <x v="10"/>
  </r>
  <r>
    <x v="5"/>
    <s v="85+"/>
    <x v="1"/>
    <s v="F"/>
    <s v="G00-G99"/>
    <n v="12"/>
    <x v="3"/>
  </r>
  <r>
    <x v="5"/>
    <s v="85+"/>
    <x v="1"/>
    <s v="F"/>
    <s v="I00-I99"/>
    <n v="58"/>
    <x v="8"/>
  </r>
  <r>
    <x v="5"/>
    <s v="85+"/>
    <x v="1"/>
    <s v="F"/>
    <s v="J00-J99"/>
    <n v="16"/>
    <x v="4"/>
  </r>
  <r>
    <x v="5"/>
    <s v="85+"/>
    <x v="1"/>
    <s v="F"/>
    <s v="K00-K93"/>
    <n v="9"/>
    <x v="9"/>
  </r>
  <r>
    <x v="5"/>
    <s v="85+"/>
    <x v="1"/>
    <s v="F"/>
    <s v="N00-N99"/>
    <n v="2"/>
    <x v="11"/>
  </r>
  <r>
    <x v="5"/>
    <s v="85+"/>
    <x v="1"/>
    <s v="F"/>
    <s v="R00-R99"/>
    <n v="35"/>
    <x v="5"/>
  </r>
  <r>
    <x v="5"/>
    <s v="85+"/>
    <x v="1"/>
    <s v="F"/>
    <s v="V01-Y98"/>
    <n v="12"/>
    <x v="6"/>
  </r>
  <r>
    <x v="5"/>
    <s v="85+"/>
    <x v="1"/>
    <s v="M"/>
    <s v="A00-B99"/>
    <n v="10"/>
    <x v="0"/>
  </r>
  <r>
    <x v="5"/>
    <s v="85+"/>
    <x v="1"/>
    <s v="M"/>
    <s v="C00-D48"/>
    <n v="20"/>
    <x v="1"/>
  </r>
  <r>
    <x v="5"/>
    <s v="85+"/>
    <x v="1"/>
    <s v="M"/>
    <s v="F00-F99"/>
    <n v="7"/>
    <x v="10"/>
  </r>
  <r>
    <x v="5"/>
    <s v="85+"/>
    <x v="1"/>
    <s v="M"/>
    <s v="G00-G99"/>
    <n v="8"/>
    <x v="3"/>
  </r>
  <r>
    <x v="5"/>
    <s v="85+"/>
    <x v="1"/>
    <s v="M"/>
    <s v="I00-I99"/>
    <n v="34"/>
    <x v="8"/>
  </r>
  <r>
    <x v="5"/>
    <s v="85+"/>
    <x v="1"/>
    <s v="M"/>
    <s v="J00-J99"/>
    <n v="11"/>
    <x v="4"/>
  </r>
  <r>
    <x v="5"/>
    <s v="85+"/>
    <x v="1"/>
    <s v="M"/>
    <s v="K00-K93"/>
    <n v="2"/>
    <x v="9"/>
  </r>
  <r>
    <x v="5"/>
    <s v="85+"/>
    <x v="1"/>
    <s v="M"/>
    <s v="L00-L99"/>
    <n v="1"/>
    <x v="5"/>
  </r>
  <r>
    <x v="5"/>
    <s v="85+"/>
    <x v="1"/>
    <s v="M"/>
    <s v="M00-M99"/>
    <n v="1"/>
    <x v="5"/>
  </r>
  <r>
    <x v="5"/>
    <s v="85+"/>
    <x v="1"/>
    <s v="M"/>
    <s v="N00-N99"/>
    <n v="7"/>
    <x v="11"/>
  </r>
  <r>
    <x v="5"/>
    <s v="85+"/>
    <x v="1"/>
    <s v="M"/>
    <s v="R00-R99"/>
    <n v="12"/>
    <x v="5"/>
  </r>
  <r>
    <x v="5"/>
    <s v="85+"/>
    <x v="1"/>
    <s v="M"/>
    <s v="V01-Y98"/>
    <n v="7"/>
    <x v="6"/>
  </r>
  <r>
    <x v="6"/>
    <s v="0-24"/>
    <x v="0"/>
    <s v="F"/>
    <s v="G00-G99"/>
    <n v="2"/>
    <x v="3"/>
  </r>
  <r>
    <x v="6"/>
    <s v="0-24"/>
    <x v="0"/>
    <s v="F"/>
    <s v="P00-P96"/>
    <n v="1"/>
    <x v="5"/>
  </r>
  <r>
    <x v="6"/>
    <s v="0-24"/>
    <x v="0"/>
    <s v="M"/>
    <s v="G00-G99"/>
    <n v="2"/>
    <x v="3"/>
  </r>
  <r>
    <x v="6"/>
    <s v="0-24"/>
    <x v="0"/>
    <s v="M"/>
    <s v="I00-I99"/>
    <n v="1"/>
    <x v="8"/>
  </r>
  <r>
    <x v="6"/>
    <s v="0-24"/>
    <x v="0"/>
    <s v="M"/>
    <s v="K00-K93"/>
    <n v="1"/>
    <x v="9"/>
  </r>
  <r>
    <x v="6"/>
    <s v="0-24"/>
    <x v="0"/>
    <s v="M"/>
    <s v="P00-P96"/>
    <n v="2"/>
    <x v="5"/>
  </r>
  <r>
    <x v="6"/>
    <s v="0-24"/>
    <x v="0"/>
    <s v="M"/>
    <s v="V01-Y98"/>
    <n v="3"/>
    <x v="6"/>
  </r>
  <r>
    <x v="6"/>
    <s v="25-44"/>
    <x v="0"/>
    <s v="F"/>
    <s v="A00-B99"/>
    <n v="1"/>
    <x v="0"/>
  </r>
  <r>
    <x v="6"/>
    <s v="25-44"/>
    <x v="0"/>
    <s v="F"/>
    <s v="C00-D48"/>
    <n v="1"/>
    <x v="1"/>
  </r>
  <r>
    <x v="6"/>
    <s v="25-44"/>
    <x v="0"/>
    <s v="F"/>
    <s v="K00-K93"/>
    <n v="1"/>
    <x v="9"/>
  </r>
  <r>
    <x v="6"/>
    <s v="25-44"/>
    <x v="0"/>
    <s v="F"/>
    <s v="O00-O99"/>
    <n v="1"/>
    <x v="5"/>
  </r>
  <r>
    <x v="6"/>
    <s v="25-44"/>
    <x v="0"/>
    <s v="F"/>
    <s v="R00-R99"/>
    <n v="2"/>
    <x v="5"/>
  </r>
  <r>
    <x v="6"/>
    <s v="25-44"/>
    <x v="0"/>
    <s v="M"/>
    <s v="C00-D48"/>
    <n v="1"/>
    <x v="1"/>
  </r>
  <r>
    <x v="6"/>
    <s v="25-44"/>
    <x v="0"/>
    <s v="M"/>
    <s v="G00-G99"/>
    <n v="1"/>
    <x v="3"/>
  </r>
  <r>
    <x v="6"/>
    <s v="25-44"/>
    <x v="0"/>
    <s v="M"/>
    <s v="R00-R99"/>
    <n v="1"/>
    <x v="5"/>
  </r>
  <r>
    <x v="6"/>
    <s v="25-44"/>
    <x v="0"/>
    <s v="M"/>
    <s v="V01-Y98"/>
    <n v="4"/>
    <x v="6"/>
  </r>
  <r>
    <x v="6"/>
    <s v="45-64"/>
    <x v="0"/>
    <s v="F"/>
    <s v="C00-D48"/>
    <n v="14"/>
    <x v="1"/>
  </r>
  <r>
    <x v="6"/>
    <s v="45-64"/>
    <x v="0"/>
    <s v="F"/>
    <s v="E00-E90"/>
    <n v="1"/>
    <x v="2"/>
  </r>
  <r>
    <x v="6"/>
    <s v="45-64"/>
    <x v="0"/>
    <s v="F"/>
    <s v="G00-G99"/>
    <n v="1"/>
    <x v="3"/>
  </r>
  <r>
    <x v="6"/>
    <s v="45-64"/>
    <x v="0"/>
    <s v="F"/>
    <s v="I00-I99"/>
    <n v="6"/>
    <x v="8"/>
  </r>
  <r>
    <x v="6"/>
    <s v="45-64"/>
    <x v="0"/>
    <s v="F"/>
    <s v="J00-J99"/>
    <n v="2"/>
    <x v="4"/>
  </r>
  <r>
    <x v="6"/>
    <s v="45-64"/>
    <x v="0"/>
    <s v="F"/>
    <s v="K00-K93"/>
    <n v="1"/>
    <x v="9"/>
  </r>
  <r>
    <x v="6"/>
    <s v="45-64"/>
    <x v="0"/>
    <s v="F"/>
    <s v="V01-Y98"/>
    <n v="4"/>
    <x v="6"/>
  </r>
  <r>
    <x v="6"/>
    <s v="45-64"/>
    <x v="0"/>
    <s v="M"/>
    <s v="A00-B99"/>
    <n v="2"/>
    <x v="0"/>
  </r>
  <r>
    <x v="6"/>
    <s v="45-64"/>
    <x v="0"/>
    <s v="M"/>
    <s v="C00-D48"/>
    <n v="23"/>
    <x v="1"/>
  </r>
  <r>
    <x v="6"/>
    <s v="45-64"/>
    <x v="0"/>
    <s v="M"/>
    <s v="F00-F99"/>
    <n v="5"/>
    <x v="10"/>
  </r>
  <r>
    <x v="6"/>
    <s v="45-64"/>
    <x v="0"/>
    <s v="M"/>
    <s v="I00-I99"/>
    <n v="15"/>
    <x v="8"/>
  </r>
  <r>
    <x v="6"/>
    <s v="45-64"/>
    <x v="0"/>
    <s v="M"/>
    <s v="J00-J99"/>
    <n v="4"/>
    <x v="4"/>
  </r>
  <r>
    <x v="6"/>
    <s v="45-64"/>
    <x v="0"/>
    <s v="M"/>
    <s v="K00-K93"/>
    <n v="6"/>
    <x v="9"/>
  </r>
  <r>
    <x v="6"/>
    <s v="45-64"/>
    <x v="0"/>
    <s v="M"/>
    <s v="R00-R99"/>
    <n v="6"/>
    <x v="5"/>
  </r>
  <r>
    <x v="6"/>
    <s v="45-64"/>
    <x v="0"/>
    <s v="M"/>
    <s v="V01-Y98"/>
    <n v="8"/>
    <x v="6"/>
  </r>
  <r>
    <x v="6"/>
    <s v="65-74"/>
    <x v="1"/>
    <s v="F"/>
    <s v="A00-B99"/>
    <n v="3"/>
    <x v="0"/>
  </r>
  <r>
    <x v="6"/>
    <s v="65-74"/>
    <x v="1"/>
    <s v="F"/>
    <s v="C00-D48"/>
    <n v="24"/>
    <x v="1"/>
  </r>
  <r>
    <x v="6"/>
    <s v="65-74"/>
    <x v="1"/>
    <s v="F"/>
    <s v="E00-E90"/>
    <n v="1"/>
    <x v="2"/>
  </r>
  <r>
    <x v="6"/>
    <s v="65-74"/>
    <x v="1"/>
    <s v="F"/>
    <s v="F00-F99"/>
    <n v="2"/>
    <x v="10"/>
  </r>
  <r>
    <x v="6"/>
    <s v="65-74"/>
    <x v="1"/>
    <s v="F"/>
    <s v="G00-G99"/>
    <n v="1"/>
    <x v="3"/>
  </r>
  <r>
    <x v="6"/>
    <s v="65-74"/>
    <x v="1"/>
    <s v="F"/>
    <s v="I00-I99"/>
    <n v="7"/>
    <x v="8"/>
  </r>
  <r>
    <x v="6"/>
    <s v="65-74"/>
    <x v="1"/>
    <s v="F"/>
    <s v="J00-J99"/>
    <n v="3"/>
    <x v="4"/>
  </r>
  <r>
    <x v="6"/>
    <s v="65-74"/>
    <x v="1"/>
    <s v="F"/>
    <s v="K00-K93"/>
    <n v="2"/>
    <x v="9"/>
  </r>
  <r>
    <x v="6"/>
    <s v="65-74"/>
    <x v="1"/>
    <s v="F"/>
    <s v="N00-N99"/>
    <n v="1"/>
    <x v="11"/>
  </r>
  <r>
    <x v="6"/>
    <s v="65-74"/>
    <x v="1"/>
    <s v="M"/>
    <s v="A00-B99"/>
    <n v="1"/>
    <x v="0"/>
  </r>
  <r>
    <x v="6"/>
    <s v="65-74"/>
    <x v="1"/>
    <s v="M"/>
    <s v="C00-D48"/>
    <n v="22"/>
    <x v="1"/>
  </r>
  <r>
    <x v="6"/>
    <s v="65-74"/>
    <x v="1"/>
    <s v="M"/>
    <s v="E00-E90"/>
    <n v="1"/>
    <x v="2"/>
  </r>
  <r>
    <x v="6"/>
    <s v="65-74"/>
    <x v="1"/>
    <s v="M"/>
    <s v="I00-I99"/>
    <n v="11"/>
    <x v="8"/>
  </r>
  <r>
    <x v="6"/>
    <s v="65-74"/>
    <x v="1"/>
    <s v="M"/>
    <s v="J00-J99"/>
    <n v="10"/>
    <x v="4"/>
  </r>
  <r>
    <x v="6"/>
    <s v="65-74"/>
    <x v="1"/>
    <s v="M"/>
    <s v="K00-K93"/>
    <n v="2"/>
    <x v="9"/>
  </r>
  <r>
    <x v="6"/>
    <s v="65-74"/>
    <x v="1"/>
    <s v="M"/>
    <s v="M00-M99"/>
    <n v="1"/>
    <x v="5"/>
  </r>
  <r>
    <x v="6"/>
    <s v="65-74"/>
    <x v="1"/>
    <s v="M"/>
    <s v="N00-N99"/>
    <n v="3"/>
    <x v="11"/>
  </r>
  <r>
    <x v="6"/>
    <s v="65-74"/>
    <x v="1"/>
    <s v="M"/>
    <s v="R00-R99"/>
    <n v="7"/>
    <x v="5"/>
  </r>
  <r>
    <x v="6"/>
    <s v="65-74"/>
    <x v="1"/>
    <s v="M"/>
    <s v="V01-Y98"/>
    <n v="3"/>
    <x v="6"/>
  </r>
  <r>
    <x v="6"/>
    <s v="75-84"/>
    <x v="1"/>
    <s v="F"/>
    <s v="A00-B99"/>
    <n v="4"/>
    <x v="0"/>
  </r>
  <r>
    <x v="6"/>
    <s v="75-84"/>
    <x v="1"/>
    <s v="F"/>
    <s v="C00-D48"/>
    <n v="29"/>
    <x v="1"/>
  </r>
  <r>
    <x v="6"/>
    <s v="75-84"/>
    <x v="1"/>
    <s v="F"/>
    <s v="E00-E90"/>
    <n v="1"/>
    <x v="2"/>
  </r>
  <r>
    <x v="6"/>
    <s v="75-84"/>
    <x v="1"/>
    <s v="F"/>
    <s v="F00-F99"/>
    <n v="6"/>
    <x v="10"/>
  </r>
  <r>
    <x v="6"/>
    <s v="75-84"/>
    <x v="1"/>
    <s v="F"/>
    <s v="G00-G99"/>
    <n v="8"/>
    <x v="3"/>
  </r>
  <r>
    <x v="6"/>
    <s v="75-84"/>
    <x v="1"/>
    <s v="F"/>
    <s v="I00-I99"/>
    <n v="10"/>
    <x v="8"/>
  </r>
  <r>
    <x v="6"/>
    <s v="75-84"/>
    <x v="1"/>
    <s v="F"/>
    <s v="J00-J99"/>
    <n v="10"/>
    <x v="4"/>
  </r>
  <r>
    <x v="6"/>
    <s v="75-84"/>
    <x v="1"/>
    <s v="F"/>
    <s v="K00-K93"/>
    <n v="3"/>
    <x v="9"/>
  </r>
  <r>
    <x v="6"/>
    <s v="75-84"/>
    <x v="1"/>
    <s v="F"/>
    <s v="L00-L99"/>
    <n v="1"/>
    <x v="5"/>
  </r>
  <r>
    <x v="6"/>
    <s v="75-84"/>
    <x v="1"/>
    <s v="F"/>
    <s v="M00-M99"/>
    <n v="1"/>
    <x v="5"/>
  </r>
  <r>
    <x v="6"/>
    <s v="75-84"/>
    <x v="1"/>
    <s v="F"/>
    <s v="N00-N99"/>
    <n v="2"/>
    <x v="11"/>
  </r>
  <r>
    <x v="6"/>
    <s v="75-84"/>
    <x v="1"/>
    <s v="F"/>
    <s v="R00-R99"/>
    <n v="8"/>
    <x v="5"/>
  </r>
  <r>
    <x v="6"/>
    <s v="75-84"/>
    <x v="1"/>
    <s v="F"/>
    <s v="V01-Y98"/>
    <n v="4"/>
    <x v="6"/>
  </r>
  <r>
    <x v="6"/>
    <s v="75-84"/>
    <x v="1"/>
    <s v="M"/>
    <s v="A00-B99"/>
    <n v="1"/>
    <x v="0"/>
  </r>
  <r>
    <x v="6"/>
    <s v="75-84"/>
    <x v="1"/>
    <s v="M"/>
    <s v="C00-D48"/>
    <n v="41"/>
    <x v="1"/>
  </r>
  <r>
    <x v="6"/>
    <s v="75-84"/>
    <x v="1"/>
    <s v="M"/>
    <s v="E00-E90"/>
    <n v="5"/>
    <x v="2"/>
  </r>
  <r>
    <x v="6"/>
    <s v="75-84"/>
    <x v="1"/>
    <s v="M"/>
    <s v="F00-F99"/>
    <n v="3"/>
    <x v="10"/>
  </r>
  <r>
    <x v="6"/>
    <s v="75-84"/>
    <x v="1"/>
    <s v="M"/>
    <s v="G00-G99"/>
    <n v="6"/>
    <x v="3"/>
  </r>
  <r>
    <x v="6"/>
    <s v="75-84"/>
    <x v="1"/>
    <s v="M"/>
    <s v="I00-I99"/>
    <n v="30"/>
    <x v="8"/>
  </r>
  <r>
    <x v="6"/>
    <s v="75-84"/>
    <x v="1"/>
    <s v="M"/>
    <s v="J00-J99"/>
    <n v="13"/>
    <x v="4"/>
  </r>
  <r>
    <x v="6"/>
    <s v="75-84"/>
    <x v="1"/>
    <s v="M"/>
    <s v="K00-K93"/>
    <n v="2"/>
    <x v="9"/>
  </r>
  <r>
    <x v="6"/>
    <s v="75-84"/>
    <x v="1"/>
    <s v="M"/>
    <s v="M00-M99"/>
    <n v="2"/>
    <x v="5"/>
  </r>
  <r>
    <x v="6"/>
    <s v="75-84"/>
    <x v="1"/>
    <s v="M"/>
    <s v="N00-N99"/>
    <n v="3"/>
    <x v="11"/>
  </r>
  <r>
    <x v="6"/>
    <s v="75-84"/>
    <x v="1"/>
    <s v="M"/>
    <s v="R00-R99"/>
    <n v="3"/>
    <x v="5"/>
  </r>
  <r>
    <x v="6"/>
    <s v="85+"/>
    <x v="1"/>
    <s v="F"/>
    <s v="A00-B99"/>
    <n v="4"/>
    <x v="0"/>
  </r>
  <r>
    <x v="6"/>
    <s v="85+"/>
    <x v="1"/>
    <s v="F"/>
    <s v="C00-D48"/>
    <n v="18"/>
    <x v="1"/>
  </r>
  <r>
    <x v="6"/>
    <s v="85+"/>
    <x v="1"/>
    <s v="F"/>
    <s v="E00-E90"/>
    <n v="10"/>
    <x v="2"/>
  </r>
  <r>
    <x v="6"/>
    <s v="85+"/>
    <x v="1"/>
    <s v="F"/>
    <s v="F00-F99"/>
    <n v="18"/>
    <x v="10"/>
  </r>
  <r>
    <x v="6"/>
    <s v="85+"/>
    <x v="1"/>
    <s v="F"/>
    <s v="G00-G99"/>
    <n v="14"/>
    <x v="3"/>
  </r>
  <r>
    <x v="6"/>
    <s v="85+"/>
    <x v="1"/>
    <s v="F"/>
    <s v="I00-I99"/>
    <n v="69"/>
    <x v="8"/>
  </r>
  <r>
    <x v="6"/>
    <s v="85+"/>
    <x v="1"/>
    <s v="F"/>
    <s v="J00-J99"/>
    <n v="20"/>
    <x v="4"/>
  </r>
  <r>
    <x v="6"/>
    <s v="85+"/>
    <x v="1"/>
    <s v="F"/>
    <s v="K00-K93"/>
    <n v="4"/>
    <x v="9"/>
  </r>
  <r>
    <x v="6"/>
    <s v="85+"/>
    <x v="1"/>
    <s v="F"/>
    <s v="L00-L99"/>
    <n v="1"/>
    <x v="5"/>
  </r>
  <r>
    <x v="6"/>
    <s v="85+"/>
    <x v="1"/>
    <s v="F"/>
    <s v="M00-M99"/>
    <n v="2"/>
    <x v="5"/>
  </r>
  <r>
    <x v="6"/>
    <s v="85+"/>
    <x v="1"/>
    <s v="F"/>
    <s v="N00-N99"/>
    <n v="3"/>
    <x v="11"/>
  </r>
  <r>
    <x v="6"/>
    <s v="85+"/>
    <x v="1"/>
    <s v="F"/>
    <s v="R00-R99"/>
    <n v="16"/>
    <x v="5"/>
  </r>
  <r>
    <x v="6"/>
    <s v="85+"/>
    <x v="1"/>
    <s v="F"/>
    <s v="V01-Y98"/>
    <n v="12"/>
    <x v="6"/>
  </r>
  <r>
    <x v="6"/>
    <s v="85+"/>
    <x v="1"/>
    <s v="M"/>
    <s v="A00-B99"/>
    <n v="2"/>
    <x v="0"/>
  </r>
  <r>
    <x v="6"/>
    <s v="85+"/>
    <x v="1"/>
    <s v="M"/>
    <s v="C00-D48"/>
    <n v="26"/>
    <x v="1"/>
  </r>
  <r>
    <x v="6"/>
    <s v="85+"/>
    <x v="1"/>
    <s v="M"/>
    <s v="E00-E90"/>
    <n v="4"/>
    <x v="2"/>
  </r>
  <r>
    <x v="6"/>
    <s v="85+"/>
    <x v="1"/>
    <s v="M"/>
    <s v="F00-F99"/>
    <n v="9"/>
    <x v="10"/>
  </r>
  <r>
    <x v="6"/>
    <s v="85+"/>
    <x v="1"/>
    <s v="M"/>
    <s v="G00-G99"/>
    <n v="4"/>
    <x v="3"/>
  </r>
  <r>
    <x v="6"/>
    <s v="85+"/>
    <x v="1"/>
    <s v="M"/>
    <s v="I00-I99"/>
    <n v="23"/>
    <x v="8"/>
  </r>
  <r>
    <x v="6"/>
    <s v="85+"/>
    <x v="1"/>
    <s v="M"/>
    <s v="J00-J99"/>
    <n v="9"/>
    <x v="4"/>
  </r>
  <r>
    <x v="6"/>
    <s v="85+"/>
    <x v="1"/>
    <s v="M"/>
    <s v="K00-K93"/>
    <n v="7"/>
    <x v="9"/>
  </r>
  <r>
    <x v="6"/>
    <s v="85+"/>
    <x v="1"/>
    <s v="M"/>
    <s v="L00-L99"/>
    <n v="1"/>
    <x v="5"/>
  </r>
  <r>
    <x v="6"/>
    <s v="85+"/>
    <x v="1"/>
    <s v="M"/>
    <s v="N00-N99"/>
    <n v="6"/>
    <x v="11"/>
  </r>
  <r>
    <x v="6"/>
    <s v="85+"/>
    <x v="1"/>
    <s v="M"/>
    <s v="R00-R99"/>
    <n v="13"/>
    <x v="5"/>
  </r>
  <r>
    <x v="6"/>
    <s v="85+"/>
    <x v="1"/>
    <s v="M"/>
    <s v="V01-Y98"/>
    <n v="2"/>
    <x v="6"/>
  </r>
  <r>
    <x v="7"/>
    <s v="0-24"/>
    <x v="0"/>
    <s v="F"/>
    <s v="M00-M99"/>
    <n v="1"/>
    <x v="5"/>
  </r>
  <r>
    <x v="7"/>
    <s v="0-24"/>
    <x v="0"/>
    <s v="F"/>
    <s v="P00-P96"/>
    <n v="1"/>
    <x v="5"/>
  </r>
  <r>
    <x v="7"/>
    <s v="0-24"/>
    <x v="0"/>
    <s v="M"/>
    <s v="A00-B99"/>
    <n v="1"/>
    <x v="0"/>
  </r>
  <r>
    <x v="7"/>
    <s v="0-24"/>
    <x v="0"/>
    <s v="M"/>
    <s v="C00-D48"/>
    <n v="1"/>
    <x v="1"/>
  </r>
  <r>
    <x v="7"/>
    <s v="0-24"/>
    <x v="0"/>
    <s v="M"/>
    <s v="P00-P96"/>
    <n v="1"/>
    <x v="5"/>
  </r>
  <r>
    <x v="7"/>
    <s v="0-24"/>
    <x v="0"/>
    <s v="M"/>
    <s v="Q00-Q99"/>
    <n v="3"/>
    <x v="5"/>
  </r>
  <r>
    <x v="7"/>
    <s v="0-24"/>
    <x v="0"/>
    <s v="M"/>
    <s v="V01-Y98"/>
    <n v="3"/>
    <x v="6"/>
  </r>
  <r>
    <x v="7"/>
    <s v="25-44"/>
    <x v="0"/>
    <s v="F"/>
    <s v="C00-D48"/>
    <n v="4"/>
    <x v="1"/>
  </r>
  <r>
    <x v="7"/>
    <s v="25-44"/>
    <x v="0"/>
    <s v="F"/>
    <s v="I00-I99"/>
    <n v="2"/>
    <x v="8"/>
  </r>
  <r>
    <x v="7"/>
    <s v="25-44"/>
    <x v="0"/>
    <s v="F"/>
    <s v="J00-J99"/>
    <n v="1"/>
    <x v="4"/>
  </r>
  <r>
    <x v="7"/>
    <s v="25-44"/>
    <x v="0"/>
    <s v="F"/>
    <s v="R00-R99"/>
    <n v="1"/>
    <x v="5"/>
  </r>
  <r>
    <x v="7"/>
    <s v="25-44"/>
    <x v="0"/>
    <s v="M"/>
    <s v="A00-B99"/>
    <n v="1"/>
    <x v="0"/>
  </r>
  <r>
    <x v="7"/>
    <s v="25-44"/>
    <x v="0"/>
    <s v="M"/>
    <s v="C00-D48"/>
    <n v="5"/>
    <x v="1"/>
  </r>
  <r>
    <x v="7"/>
    <s v="25-44"/>
    <x v="0"/>
    <s v="M"/>
    <s v="N00-N99"/>
    <n v="1"/>
    <x v="11"/>
  </r>
  <r>
    <x v="7"/>
    <s v="25-44"/>
    <x v="0"/>
    <s v="M"/>
    <s v="R00-R99"/>
    <n v="1"/>
    <x v="5"/>
  </r>
  <r>
    <x v="7"/>
    <s v="25-44"/>
    <x v="0"/>
    <s v="M"/>
    <s v="V01-Y98"/>
    <n v="4"/>
    <x v="6"/>
  </r>
  <r>
    <x v="7"/>
    <s v="45-64"/>
    <x v="0"/>
    <s v="F"/>
    <s v="C00-D48"/>
    <n v="19"/>
    <x v="1"/>
  </r>
  <r>
    <x v="7"/>
    <s v="45-64"/>
    <x v="0"/>
    <s v="F"/>
    <s v="F00-F99"/>
    <n v="1"/>
    <x v="10"/>
  </r>
  <r>
    <x v="7"/>
    <s v="45-64"/>
    <x v="0"/>
    <s v="F"/>
    <s v="I00-I99"/>
    <n v="6"/>
    <x v="8"/>
  </r>
  <r>
    <x v="7"/>
    <s v="45-64"/>
    <x v="0"/>
    <s v="F"/>
    <s v="J00-J99"/>
    <n v="3"/>
    <x v="4"/>
  </r>
  <r>
    <x v="7"/>
    <s v="45-64"/>
    <x v="0"/>
    <s v="F"/>
    <s v="N00-N99"/>
    <n v="1"/>
    <x v="11"/>
  </r>
  <r>
    <x v="7"/>
    <s v="45-64"/>
    <x v="0"/>
    <s v="F"/>
    <s v="Q00-Q99"/>
    <n v="1"/>
    <x v="5"/>
  </r>
  <r>
    <x v="7"/>
    <s v="45-64"/>
    <x v="0"/>
    <s v="F"/>
    <s v="R00-R99"/>
    <n v="4"/>
    <x v="5"/>
  </r>
  <r>
    <x v="7"/>
    <s v="45-64"/>
    <x v="0"/>
    <s v="F"/>
    <s v="V01-Y98"/>
    <n v="6"/>
    <x v="6"/>
  </r>
  <r>
    <x v="7"/>
    <s v="45-64"/>
    <x v="0"/>
    <s v="M"/>
    <s v="A00-B99"/>
    <n v="2"/>
    <x v="0"/>
  </r>
  <r>
    <x v="7"/>
    <s v="45-64"/>
    <x v="0"/>
    <s v="M"/>
    <s v="C00-D48"/>
    <n v="9"/>
    <x v="1"/>
  </r>
  <r>
    <x v="7"/>
    <s v="45-64"/>
    <x v="0"/>
    <s v="M"/>
    <s v="E00-E90"/>
    <n v="1"/>
    <x v="2"/>
  </r>
  <r>
    <x v="7"/>
    <s v="45-64"/>
    <x v="0"/>
    <s v="M"/>
    <s v="F00-F99"/>
    <n v="2"/>
    <x v="10"/>
  </r>
  <r>
    <x v="7"/>
    <s v="45-64"/>
    <x v="0"/>
    <s v="M"/>
    <s v="G00-G99"/>
    <n v="2"/>
    <x v="3"/>
  </r>
  <r>
    <x v="7"/>
    <s v="45-64"/>
    <x v="0"/>
    <s v="M"/>
    <s v="I00-I99"/>
    <n v="10"/>
    <x v="8"/>
  </r>
  <r>
    <x v="7"/>
    <s v="45-64"/>
    <x v="0"/>
    <s v="M"/>
    <s v="J00-J99"/>
    <n v="5"/>
    <x v="4"/>
  </r>
  <r>
    <x v="7"/>
    <s v="45-64"/>
    <x v="0"/>
    <s v="M"/>
    <s v="K00-K93"/>
    <n v="2"/>
    <x v="9"/>
  </r>
  <r>
    <x v="7"/>
    <s v="45-64"/>
    <x v="0"/>
    <s v="M"/>
    <s v="R00-R99"/>
    <n v="7"/>
    <x v="5"/>
  </r>
  <r>
    <x v="7"/>
    <s v="45-64"/>
    <x v="0"/>
    <s v="M"/>
    <s v="V01-Y98"/>
    <n v="9"/>
    <x v="6"/>
  </r>
  <r>
    <x v="7"/>
    <s v="65-74"/>
    <x v="1"/>
    <s v="F"/>
    <s v="A00-B99"/>
    <n v="2"/>
    <x v="0"/>
  </r>
  <r>
    <x v="7"/>
    <s v="65-74"/>
    <x v="1"/>
    <s v="F"/>
    <s v="C00-D48"/>
    <n v="17"/>
    <x v="1"/>
  </r>
  <r>
    <x v="7"/>
    <s v="65-74"/>
    <x v="1"/>
    <s v="F"/>
    <s v="E00-E90"/>
    <n v="1"/>
    <x v="2"/>
  </r>
  <r>
    <x v="7"/>
    <s v="65-74"/>
    <x v="1"/>
    <s v="F"/>
    <s v="F00-F99"/>
    <n v="1"/>
    <x v="10"/>
  </r>
  <r>
    <x v="7"/>
    <s v="65-74"/>
    <x v="1"/>
    <s v="F"/>
    <s v="I00-I99"/>
    <n v="9"/>
    <x v="8"/>
  </r>
  <r>
    <x v="7"/>
    <s v="65-74"/>
    <x v="1"/>
    <s v="F"/>
    <s v="J00-J99"/>
    <n v="2"/>
    <x v="4"/>
  </r>
  <r>
    <x v="7"/>
    <s v="65-74"/>
    <x v="1"/>
    <s v="F"/>
    <s v="K00-K93"/>
    <n v="2"/>
    <x v="9"/>
  </r>
  <r>
    <x v="7"/>
    <s v="65-74"/>
    <x v="1"/>
    <s v="F"/>
    <s v="M00-M99"/>
    <n v="1"/>
    <x v="5"/>
  </r>
  <r>
    <x v="7"/>
    <s v="65-74"/>
    <x v="1"/>
    <s v="F"/>
    <s v="N00-N99"/>
    <n v="1"/>
    <x v="11"/>
  </r>
  <r>
    <x v="7"/>
    <s v="65-74"/>
    <x v="1"/>
    <s v="F"/>
    <s v="R00-R99"/>
    <n v="7"/>
    <x v="5"/>
  </r>
  <r>
    <x v="7"/>
    <s v="65-74"/>
    <x v="1"/>
    <s v="F"/>
    <s v="V01-Y98"/>
    <n v="2"/>
    <x v="6"/>
  </r>
  <r>
    <x v="7"/>
    <s v="65-74"/>
    <x v="1"/>
    <s v="M"/>
    <s v="A00-B99"/>
    <n v="2"/>
    <x v="0"/>
  </r>
  <r>
    <x v="7"/>
    <s v="65-74"/>
    <x v="1"/>
    <s v="M"/>
    <s v="C00-D48"/>
    <n v="27"/>
    <x v="1"/>
  </r>
  <r>
    <x v="7"/>
    <s v="65-74"/>
    <x v="1"/>
    <s v="M"/>
    <s v="E00-E90"/>
    <n v="1"/>
    <x v="2"/>
  </r>
  <r>
    <x v="7"/>
    <s v="65-74"/>
    <x v="1"/>
    <s v="M"/>
    <s v="F00-F99"/>
    <n v="2"/>
    <x v="10"/>
  </r>
  <r>
    <x v="7"/>
    <s v="65-74"/>
    <x v="1"/>
    <s v="M"/>
    <s v="G00-G99"/>
    <n v="2"/>
    <x v="3"/>
  </r>
  <r>
    <x v="7"/>
    <s v="65-74"/>
    <x v="1"/>
    <s v="M"/>
    <s v="I00-I99"/>
    <n v="17"/>
    <x v="8"/>
  </r>
  <r>
    <x v="7"/>
    <s v="65-74"/>
    <x v="1"/>
    <s v="M"/>
    <s v="J00-J99"/>
    <n v="7"/>
    <x v="4"/>
  </r>
  <r>
    <x v="7"/>
    <s v="65-74"/>
    <x v="1"/>
    <s v="M"/>
    <s v="K00-K93"/>
    <n v="2"/>
    <x v="9"/>
  </r>
  <r>
    <x v="7"/>
    <s v="65-74"/>
    <x v="1"/>
    <s v="M"/>
    <s v="L00-L99"/>
    <n v="2"/>
    <x v="5"/>
  </r>
  <r>
    <x v="7"/>
    <s v="65-74"/>
    <x v="1"/>
    <s v="M"/>
    <s v="N00-N99"/>
    <n v="2"/>
    <x v="11"/>
  </r>
  <r>
    <x v="7"/>
    <s v="65-74"/>
    <x v="1"/>
    <s v="M"/>
    <s v="R00-R99"/>
    <n v="3"/>
    <x v="5"/>
  </r>
  <r>
    <x v="7"/>
    <s v="65-74"/>
    <x v="1"/>
    <s v="M"/>
    <s v="V01-Y98"/>
    <n v="2"/>
    <x v="6"/>
  </r>
  <r>
    <x v="7"/>
    <s v="75-84"/>
    <x v="1"/>
    <s v="F"/>
    <s v="A00-B99"/>
    <n v="1"/>
    <x v="0"/>
  </r>
  <r>
    <x v="7"/>
    <s v="75-84"/>
    <x v="1"/>
    <s v="F"/>
    <s v="C00-D48"/>
    <n v="26"/>
    <x v="1"/>
  </r>
  <r>
    <x v="7"/>
    <s v="75-84"/>
    <x v="1"/>
    <s v="F"/>
    <s v="E00-E90"/>
    <n v="5"/>
    <x v="2"/>
  </r>
  <r>
    <x v="7"/>
    <s v="75-84"/>
    <x v="1"/>
    <s v="F"/>
    <s v="F00-F99"/>
    <n v="5"/>
    <x v="10"/>
  </r>
  <r>
    <x v="7"/>
    <s v="75-84"/>
    <x v="1"/>
    <s v="F"/>
    <s v="G00-G99"/>
    <n v="8"/>
    <x v="3"/>
  </r>
  <r>
    <x v="7"/>
    <s v="75-84"/>
    <x v="1"/>
    <s v="F"/>
    <s v="I00-I99"/>
    <n v="28"/>
    <x v="8"/>
  </r>
  <r>
    <x v="7"/>
    <s v="75-84"/>
    <x v="1"/>
    <s v="F"/>
    <s v="J00-J99"/>
    <n v="7"/>
    <x v="4"/>
  </r>
  <r>
    <x v="7"/>
    <s v="75-84"/>
    <x v="1"/>
    <s v="F"/>
    <s v="K00-K93"/>
    <n v="5"/>
    <x v="9"/>
  </r>
  <r>
    <x v="7"/>
    <s v="75-84"/>
    <x v="1"/>
    <s v="F"/>
    <s v="M00-M99"/>
    <n v="2"/>
    <x v="5"/>
  </r>
  <r>
    <x v="7"/>
    <s v="75-84"/>
    <x v="1"/>
    <s v="F"/>
    <s v="N00-N99"/>
    <n v="1"/>
    <x v="11"/>
  </r>
  <r>
    <x v="7"/>
    <s v="75-84"/>
    <x v="1"/>
    <s v="F"/>
    <s v="R00-R99"/>
    <n v="9"/>
    <x v="5"/>
  </r>
  <r>
    <x v="7"/>
    <s v="75-84"/>
    <x v="1"/>
    <s v="F"/>
    <s v="V01-Y98"/>
    <n v="5"/>
    <x v="6"/>
  </r>
  <r>
    <x v="7"/>
    <s v="75-84"/>
    <x v="1"/>
    <s v="M"/>
    <s v="A00-B99"/>
    <n v="2"/>
    <x v="0"/>
  </r>
  <r>
    <x v="7"/>
    <s v="75-84"/>
    <x v="1"/>
    <s v="M"/>
    <s v="C00-D48"/>
    <n v="29"/>
    <x v="1"/>
  </r>
  <r>
    <x v="7"/>
    <s v="75-84"/>
    <x v="1"/>
    <s v="M"/>
    <s v="D50-D89"/>
    <n v="1"/>
    <x v="5"/>
  </r>
  <r>
    <x v="7"/>
    <s v="75-84"/>
    <x v="1"/>
    <s v="M"/>
    <s v="E00-E90"/>
    <n v="3"/>
    <x v="2"/>
  </r>
  <r>
    <x v="7"/>
    <s v="75-84"/>
    <x v="1"/>
    <s v="M"/>
    <s v="F00-F99"/>
    <n v="3"/>
    <x v="10"/>
  </r>
  <r>
    <x v="7"/>
    <s v="75-84"/>
    <x v="1"/>
    <s v="M"/>
    <s v="G00-G99"/>
    <n v="9"/>
    <x v="3"/>
  </r>
  <r>
    <x v="7"/>
    <s v="75-84"/>
    <x v="1"/>
    <s v="M"/>
    <s v="I00-I99"/>
    <n v="26"/>
    <x v="8"/>
  </r>
  <r>
    <x v="7"/>
    <s v="75-84"/>
    <x v="1"/>
    <s v="M"/>
    <s v="J00-J99"/>
    <n v="8"/>
    <x v="4"/>
  </r>
  <r>
    <x v="7"/>
    <s v="75-84"/>
    <x v="1"/>
    <s v="M"/>
    <s v="K00-K93"/>
    <n v="2"/>
    <x v="9"/>
  </r>
  <r>
    <x v="7"/>
    <s v="75-84"/>
    <x v="1"/>
    <s v="M"/>
    <s v="L00-L99"/>
    <n v="1"/>
    <x v="5"/>
  </r>
  <r>
    <x v="7"/>
    <s v="75-84"/>
    <x v="1"/>
    <s v="M"/>
    <s v="N00-N99"/>
    <n v="2"/>
    <x v="11"/>
  </r>
  <r>
    <x v="7"/>
    <s v="75-84"/>
    <x v="1"/>
    <s v="M"/>
    <s v="R00-R99"/>
    <n v="3"/>
    <x v="5"/>
  </r>
  <r>
    <x v="7"/>
    <s v="75-84"/>
    <x v="1"/>
    <s v="M"/>
    <s v="V01-Y98"/>
    <n v="7"/>
    <x v="6"/>
  </r>
  <r>
    <x v="7"/>
    <s v="85+"/>
    <x v="1"/>
    <s v="F"/>
    <s v="A00-B99"/>
    <n v="1"/>
    <x v="0"/>
  </r>
  <r>
    <x v="7"/>
    <s v="85+"/>
    <x v="1"/>
    <s v="F"/>
    <s v="C00-D48"/>
    <n v="32"/>
    <x v="1"/>
  </r>
  <r>
    <x v="7"/>
    <s v="85+"/>
    <x v="1"/>
    <s v="F"/>
    <s v="E00-E90"/>
    <n v="5"/>
    <x v="2"/>
  </r>
  <r>
    <x v="7"/>
    <s v="85+"/>
    <x v="1"/>
    <s v="F"/>
    <s v="F00-F99"/>
    <n v="11"/>
    <x v="10"/>
  </r>
  <r>
    <x v="7"/>
    <s v="85+"/>
    <x v="1"/>
    <s v="F"/>
    <s v="G00-G99"/>
    <n v="14"/>
    <x v="3"/>
  </r>
  <r>
    <x v="7"/>
    <s v="85+"/>
    <x v="1"/>
    <s v="F"/>
    <s v="I00-I99"/>
    <n v="74"/>
    <x v="8"/>
  </r>
  <r>
    <x v="7"/>
    <s v="85+"/>
    <x v="1"/>
    <s v="F"/>
    <s v="J00-J99"/>
    <n v="23"/>
    <x v="4"/>
  </r>
  <r>
    <x v="7"/>
    <s v="85+"/>
    <x v="1"/>
    <s v="F"/>
    <s v="K00-K93"/>
    <n v="7"/>
    <x v="9"/>
  </r>
  <r>
    <x v="7"/>
    <s v="85+"/>
    <x v="1"/>
    <s v="F"/>
    <s v="L00-L99"/>
    <n v="2"/>
    <x v="5"/>
  </r>
  <r>
    <x v="7"/>
    <s v="85+"/>
    <x v="1"/>
    <s v="F"/>
    <s v="M00-M99"/>
    <n v="2"/>
    <x v="5"/>
  </r>
  <r>
    <x v="7"/>
    <s v="85+"/>
    <x v="1"/>
    <s v="F"/>
    <s v="N00-N99"/>
    <n v="10"/>
    <x v="11"/>
  </r>
  <r>
    <x v="7"/>
    <s v="85+"/>
    <x v="1"/>
    <s v="F"/>
    <s v="R00-R99"/>
    <n v="27"/>
    <x v="5"/>
  </r>
  <r>
    <x v="7"/>
    <s v="85+"/>
    <x v="1"/>
    <s v="F"/>
    <s v="V01-Y98"/>
    <n v="11"/>
    <x v="6"/>
  </r>
  <r>
    <x v="7"/>
    <s v="85+"/>
    <x v="1"/>
    <s v="M"/>
    <s v="A00-B99"/>
    <n v="1"/>
    <x v="0"/>
  </r>
  <r>
    <x v="7"/>
    <s v="85+"/>
    <x v="1"/>
    <s v="M"/>
    <s v="C00-D48"/>
    <n v="19"/>
    <x v="1"/>
  </r>
  <r>
    <x v="7"/>
    <s v="85+"/>
    <x v="1"/>
    <s v="M"/>
    <s v="E00-E90"/>
    <n v="3"/>
    <x v="2"/>
  </r>
  <r>
    <x v="7"/>
    <s v="85+"/>
    <x v="1"/>
    <s v="M"/>
    <s v="F00-F99"/>
    <n v="4"/>
    <x v="10"/>
  </r>
  <r>
    <x v="7"/>
    <s v="85+"/>
    <x v="1"/>
    <s v="M"/>
    <s v="G00-G99"/>
    <n v="5"/>
    <x v="3"/>
  </r>
  <r>
    <x v="7"/>
    <s v="85+"/>
    <x v="1"/>
    <s v="M"/>
    <s v="I00-I99"/>
    <n v="30"/>
    <x v="8"/>
  </r>
  <r>
    <x v="7"/>
    <s v="85+"/>
    <x v="1"/>
    <s v="M"/>
    <s v="J00-J99"/>
    <n v="11"/>
    <x v="4"/>
  </r>
  <r>
    <x v="7"/>
    <s v="85+"/>
    <x v="1"/>
    <s v="M"/>
    <s v="K00-K93"/>
    <n v="5"/>
    <x v="9"/>
  </r>
  <r>
    <x v="7"/>
    <s v="85+"/>
    <x v="1"/>
    <s v="M"/>
    <s v="M00-M99"/>
    <n v="1"/>
    <x v="5"/>
  </r>
  <r>
    <x v="7"/>
    <s v="85+"/>
    <x v="1"/>
    <s v="M"/>
    <s v="N00-N99"/>
    <n v="6"/>
    <x v="11"/>
  </r>
  <r>
    <x v="7"/>
    <s v="85+"/>
    <x v="1"/>
    <s v="M"/>
    <s v="R00-R99"/>
    <n v="6"/>
    <x v="5"/>
  </r>
  <r>
    <x v="7"/>
    <s v="85+"/>
    <x v="1"/>
    <s v="M"/>
    <s v="V01-Y98"/>
    <n v="6"/>
    <x v="6"/>
  </r>
  <r>
    <x v="8"/>
    <s v="0-24"/>
    <x v="0"/>
    <s v="F"/>
    <s v="C00-D48"/>
    <n v="2"/>
    <x v="1"/>
  </r>
  <r>
    <x v="8"/>
    <s v="0-24"/>
    <x v="0"/>
    <s v="F"/>
    <s v="E00-E90"/>
    <n v="1"/>
    <x v="2"/>
  </r>
  <r>
    <x v="8"/>
    <s v="0-24"/>
    <x v="0"/>
    <s v="F"/>
    <s v="F00-F99"/>
    <n v="1"/>
    <x v="10"/>
  </r>
  <r>
    <x v="8"/>
    <s v="0-24"/>
    <x v="0"/>
    <s v="F"/>
    <s v="P00-P96"/>
    <n v="2"/>
    <x v="5"/>
  </r>
  <r>
    <x v="8"/>
    <s v="0-24"/>
    <x v="0"/>
    <s v="F"/>
    <s v="Q00-Q99"/>
    <n v="2"/>
    <x v="5"/>
  </r>
  <r>
    <x v="8"/>
    <s v="0-24"/>
    <x v="0"/>
    <s v="M"/>
    <s v="P00-P96"/>
    <n v="2"/>
    <x v="5"/>
  </r>
  <r>
    <x v="8"/>
    <s v="0-24"/>
    <x v="0"/>
    <s v="M"/>
    <s v="Q00-Q99"/>
    <n v="2"/>
    <x v="5"/>
  </r>
  <r>
    <x v="8"/>
    <s v="0-24"/>
    <x v="0"/>
    <s v="M"/>
    <s v="V01-Y98"/>
    <n v="3"/>
    <x v="6"/>
  </r>
  <r>
    <x v="8"/>
    <s v="25-44"/>
    <x v="0"/>
    <s v="F"/>
    <s v="C00-D48"/>
    <n v="2"/>
    <x v="1"/>
  </r>
  <r>
    <x v="8"/>
    <s v="25-44"/>
    <x v="0"/>
    <s v="F"/>
    <s v="F00-F99"/>
    <n v="1"/>
    <x v="10"/>
  </r>
  <r>
    <x v="8"/>
    <s v="25-44"/>
    <x v="0"/>
    <s v="F"/>
    <s v="V01-Y98"/>
    <n v="1"/>
    <x v="6"/>
  </r>
  <r>
    <x v="8"/>
    <s v="25-44"/>
    <x v="0"/>
    <s v="M"/>
    <s v="A00-B99"/>
    <n v="1"/>
    <x v="0"/>
  </r>
  <r>
    <x v="8"/>
    <s v="25-44"/>
    <x v="0"/>
    <s v="M"/>
    <s v="G00-G99"/>
    <n v="1"/>
    <x v="3"/>
  </r>
  <r>
    <x v="8"/>
    <s v="25-44"/>
    <x v="0"/>
    <s v="M"/>
    <s v="I00-I99"/>
    <n v="4"/>
    <x v="8"/>
  </r>
  <r>
    <x v="8"/>
    <s v="25-44"/>
    <x v="0"/>
    <s v="M"/>
    <s v="R00-R99"/>
    <n v="3"/>
    <x v="5"/>
  </r>
  <r>
    <x v="8"/>
    <s v="25-44"/>
    <x v="0"/>
    <s v="M"/>
    <s v="V01-Y98"/>
    <n v="7"/>
    <x v="6"/>
  </r>
  <r>
    <x v="8"/>
    <s v="45-64"/>
    <x v="0"/>
    <s v="F"/>
    <s v="A00-B99"/>
    <n v="1"/>
    <x v="0"/>
  </r>
  <r>
    <x v="8"/>
    <s v="45-64"/>
    <x v="0"/>
    <s v="F"/>
    <s v="C00-D48"/>
    <n v="17"/>
    <x v="1"/>
  </r>
  <r>
    <x v="8"/>
    <s v="45-64"/>
    <x v="0"/>
    <s v="F"/>
    <s v="D50-D89"/>
    <n v="1"/>
    <x v="5"/>
  </r>
  <r>
    <x v="8"/>
    <s v="45-64"/>
    <x v="0"/>
    <s v="F"/>
    <s v="F00-F99"/>
    <n v="1"/>
    <x v="10"/>
  </r>
  <r>
    <x v="8"/>
    <s v="45-64"/>
    <x v="0"/>
    <s v="F"/>
    <s v="G00-G99"/>
    <n v="1"/>
    <x v="3"/>
  </r>
  <r>
    <x v="8"/>
    <s v="45-64"/>
    <x v="0"/>
    <s v="F"/>
    <s v="I00-I99"/>
    <n v="2"/>
    <x v="8"/>
  </r>
  <r>
    <x v="8"/>
    <s v="45-64"/>
    <x v="0"/>
    <s v="F"/>
    <s v="J00-J99"/>
    <n v="3"/>
    <x v="4"/>
  </r>
  <r>
    <x v="8"/>
    <s v="45-64"/>
    <x v="0"/>
    <s v="F"/>
    <s v="K00-K93"/>
    <n v="2"/>
    <x v="9"/>
  </r>
  <r>
    <x v="8"/>
    <s v="45-64"/>
    <x v="0"/>
    <s v="F"/>
    <s v="L00-L99"/>
    <n v="1"/>
    <x v="5"/>
  </r>
  <r>
    <x v="8"/>
    <s v="45-64"/>
    <x v="0"/>
    <s v="F"/>
    <s v="M00-M99"/>
    <n v="1"/>
    <x v="5"/>
  </r>
  <r>
    <x v="8"/>
    <s v="45-64"/>
    <x v="0"/>
    <s v="F"/>
    <s v="R00-R99"/>
    <n v="1"/>
    <x v="5"/>
  </r>
  <r>
    <x v="8"/>
    <s v="45-64"/>
    <x v="0"/>
    <s v="F"/>
    <s v="V01-Y98"/>
    <n v="5"/>
    <x v="6"/>
  </r>
  <r>
    <x v="8"/>
    <s v="45-64"/>
    <x v="0"/>
    <s v="M"/>
    <s v="A00-B99"/>
    <n v="1"/>
    <x v="0"/>
  </r>
  <r>
    <x v="8"/>
    <s v="45-64"/>
    <x v="0"/>
    <s v="M"/>
    <s v="C00-D48"/>
    <n v="22"/>
    <x v="1"/>
  </r>
  <r>
    <x v="8"/>
    <s v="45-64"/>
    <x v="0"/>
    <s v="M"/>
    <s v="E00-E90"/>
    <n v="1"/>
    <x v="2"/>
  </r>
  <r>
    <x v="8"/>
    <s v="45-64"/>
    <x v="0"/>
    <s v="M"/>
    <s v="F00-F99"/>
    <n v="4"/>
    <x v="10"/>
  </r>
  <r>
    <x v="8"/>
    <s v="45-64"/>
    <x v="0"/>
    <s v="M"/>
    <s v="G00-G99"/>
    <n v="2"/>
    <x v="3"/>
  </r>
  <r>
    <x v="8"/>
    <s v="45-64"/>
    <x v="0"/>
    <s v="M"/>
    <s v="I00-I99"/>
    <n v="14"/>
    <x v="8"/>
  </r>
  <r>
    <x v="8"/>
    <s v="45-64"/>
    <x v="0"/>
    <s v="M"/>
    <s v="J00-J99"/>
    <n v="3"/>
    <x v="4"/>
  </r>
  <r>
    <x v="8"/>
    <s v="45-64"/>
    <x v="0"/>
    <s v="M"/>
    <s v="K00-K93"/>
    <n v="5"/>
    <x v="9"/>
  </r>
  <r>
    <x v="8"/>
    <s v="45-64"/>
    <x v="0"/>
    <s v="M"/>
    <s v="R00-R99"/>
    <n v="6"/>
    <x v="5"/>
  </r>
  <r>
    <x v="8"/>
    <s v="45-64"/>
    <x v="0"/>
    <s v="M"/>
    <s v="V01-Y98"/>
    <n v="11"/>
    <x v="6"/>
  </r>
  <r>
    <x v="8"/>
    <s v="65-74"/>
    <x v="1"/>
    <s v="F"/>
    <s v="A00-B99"/>
    <n v="1"/>
    <x v="0"/>
  </r>
  <r>
    <x v="8"/>
    <s v="65-74"/>
    <x v="1"/>
    <s v="F"/>
    <s v="C00-D48"/>
    <n v="17"/>
    <x v="1"/>
  </r>
  <r>
    <x v="8"/>
    <s v="65-74"/>
    <x v="1"/>
    <s v="F"/>
    <s v="F00-F99"/>
    <n v="1"/>
    <x v="10"/>
  </r>
  <r>
    <x v="8"/>
    <s v="65-74"/>
    <x v="1"/>
    <s v="F"/>
    <s v="G00-G99"/>
    <n v="3"/>
    <x v="3"/>
  </r>
  <r>
    <x v="8"/>
    <s v="65-74"/>
    <x v="1"/>
    <s v="F"/>
    <s v="I00-I99"/>
    <n v="6"/>
    <x v="8"/>
  </r>
  <r>
    <x v="8"/>
    <s v="65-74"/>
    <x v="1"/>
    <s v="F"/>
    <s v="J00-J99"/>
    <n v="6"/>
    <x v="4"/>
  </r>
  <r>
    <x v="8"/>
    <s v="65-74"/>
    <x v="1"/>
    <s v="F"/>
    <s v="K00-K93"/>
    <n v="2"/>
    <x v="9"/>
  </r>
  <r>
    <x v="8"/>
    <s v="65-74"/>
    <x v="1"/>
    <s v="F"/>
    <s v="N00-N99"/>
    <n v="2"/>
    <x v="11"/>
  </r>
  <r>
    <x v="8"/>
    <s v="65-74"/>
    <x v="1"/>
    <s v="F"/>
    <s v="R00-R99"/>
    <n v="2"/>
    <x v="5"/>
  </r>
  <r>
    <x v="8"/>
    <s v="65-74"/>
    <x v="1"/>
    <s v="F"/>
    <s v="V01-Y98"/>
    <n v="2"/>
    <x v="6"/>
  </r>
  <r>
    <x v="8"/>
    <s v="65-74"/>
    <x v="1"/>
    <s v="M"/>
    <s v="A00-B99"/>
    <n v="3"/>
    <x v="0"/>
  </r>
  <r>
    <x v="8"/>
    <s v="65-74"/>
    <x v="1"/>
    <s v="M"/>
    <s v="C00-D48"/>
    <n v="33"/>
    <x v="1"/>
  </r>
  <r>
    <x v="8"/>
    <s v="65-74"/>
    <x v="1"/>
    <s v="M"/>
    <s v="E00-E90"/>
    <n v="1"/>
    <x v="2"/>
  </r>
  <r>
    <x v="8"/>
    <s v="65-74"/>
    <x v="1"/>
    <s v="M"/>
    <s v="G00-G99"/>
    <n v="3"/>
    <x v="3"/>
  </r>
  <r>
    <x v="8"/>
    <s v="65-74"/>
    <x v="1"/>
    <s v="M"/>
    <s v="I00-I99"/>
    <n v="11"/>
    <x v="8"/>
  </r>
  <r>
    <x v="8"/>
    <s v="65-74"/>
    <x v="1"/>
    <s v="M"/>
    <s v="J00-J99"/>
    <n v="7"/>
    <x v="4"/>
  </r>
  <r>
    <x v="8"/>
    <s v="65-74"/>
    <x v="1"/>
    <s v="M"/>
    <s v="K00-K93"/>
    <n v="4"/>
    <x v="9"/>
  </r>
  <r>
    <x v="8"/>
    <s v="65-74"/>
    <x v="1"/>
    <s v="M"/>
    <s v="R00-R99"/>
    <n v="8"/>
    <x v="5"/>
  </r>
  <r>
    <x v="8"/>
    <s v="65-74"/>
    <x v="1"/>
    <s v="M"/>
    <s v="V01-Y98"/>
    <n v="6"/>
    <x v="6"/>
  </r>
  <r>
    <x v="8"/>
    <s v="75-84"/>
    <x v="1"/>
    <s v="F"/>
    <s v="A00-B99"/>
    <n v="1"/>
    <x v="0"/>
  </r>
  <r>
    <x v="8"/>
    <s v="75-84"/>
    <x v="1"/>
    <s v="F"/>
    <s v="C00-D48"/>
    <n v="31"/>
    <x v="1"/>
  </r>
  <r>
    <x v="8"/>
    <s v="75-84"/>
    <x v="1"/>
    <s v="F"/>
    <s v="F00-F99"/>
    <n v="1"/>
    <x v="10"/>
  </r>
  <r>
    <x v="8"/>
    <s v="75-84"/>
    <x v="1"/>
    <s v="F"/>
    <s v="G00-G99"/>
    <n v="7"/>
    <x v="3"/>
  </r>
  <r>
    <x v="8"/>
    <s v="75-84"/>
    <x v="1"/>
    <s v="F"/>
    <s v="I00-I99"/>
    <n v="14"/>
    <x v="8"/>
  </r>
  <r>
    <x v="8"/>
    <s v="75-84"/>
    <x v="1"/>
    <s v="F"/>
    <s v="J00-J99"/>
    <n v="9"/>
    <x v="4"/>
  </r>
  <r>
    <x v="8"/>
    <s v="75-84"/>
    <x v="1"/>
    <s v="F"/>
    <s v="K00-K93"/>
    <n v="2"/>
    <x v="9"/>
  </r>
  <r>
    <x v="8"/>
    <s v="75-84"/>
    <x v="1"/>
    <s v="F"/>
    <s v="M00-M99"/>
    <n v="1"/>
    <x v="5"/>
  </r>
  <r>
    <x v="8"/>
    <s v="75-84"/>
    <x v="1"/>
    <s v="F"/>
    <s v="N00-N99"/>
    <n v="6"/>
    <x v="11"/>
  </r>
  <r>
    <x v="8"/>
    <s v="75-84"/>
    <x v="1"/>
    <s v="F"/>
    <s v="R00-R99"/>
    <n v="9"/>
    <x v="5"/>
  </r>
  <r>
    <x v="8"/>
    <s v="75-84"/>
    <x v="1"/>
    <s v="F"/>
    <s v="V01-Y98"/>
    <n v="5"/>
    <x v="6"/>
  </r>
  <r>
    <x v="8"/>
    <s v="75-84"/>
    <x v="1"/>
    <s v="M"/>
    <s v="A00-B99"/>
    <n v="1"/>
    <x v="0"/>
  </r>
  <r>
    <x v="8"/>
    <s v="75-84"/>
    <x v="1"/>
    <s v="M"/>
    <s v="C00-D48"/>
    <n v="39"/>
    <x v="1"/>
  </r>
  <r>
    <x v="8"/>
    <s v="75-84"/>
    <x v="1"/>
    <s v="M"/>
    <s v="E00-E90"/>
    <n v="2"/>
    <x v="2"/>
  </r>
  <r>
    <x v="8"/>
    <s v="75-84"/>
    <x v="1"/>
    <s v="M"/>
    <s v="F00-F99"/>
    <n v="2"/>
    <x v="10"/>
  </r>
  <r>
    <x v="8"/>
    <s v="75-84"/>
    <x v="1"/>
    <s v="M"/>
    <s v="G00-G99"/>
    <n v="4"/>
    <x v="3"/>
  </r>
  <r>
    <x v="8"/>
    <s v="75-84"/>
    <x v="1"/>
    <s v="M"/>
    <s v="I00-I99"/>
    <n v="17"/>
    <x v="8"/>
  </r>
  <r>
    <x v="8"/>
    <s v="75-84"/>
    <x v="1"/>
    <s v="M"/>
    <s v="J00-J99"/>
    <n v="8"/>
    <x v="4"/>
  </r>
  <r>
    <x v="8"/>
    <s v="75-84"/>
    <x v="1"/>
    <s v="M"/>
    <s v="K00-K93"/>
    <n v="5"/>
    <x v="9"/>
  </r>
  <r>
    <x v="8"/>
    <s v="75-84"/>
    <x v="1"/>
    <s v="M"/>
    <s v="N00-N99"/>
    <n v="5"/>
    <x v="11"/>
  </r>
  <r>
    <x v="8"/>
    <s v="75-84"/>
    <x v="1"/>
    <s v="M"/>
    <s v="R00-R99"/>
    <n v="8"/>
    <x v="5"/>
  </r>
  <r>
    <x v="8"/>
    <s v="75-84"/>
    <x v="1"/>
    <s v="M"/>
    <s v="V01-Y98"/>
    <n v="2"/>
    <x v="6"/>
  </r>
  <r>
    <x v="8"/>
    <s v="85+"/>
    <x v="1"/>
    <s v="F"/>
    <s v="A00-B99"/>
    <n v="4"/>
    <x v="0"/>
  </r>
  <r>
    <x v="8"/>
    <s v="85+"/>
    <x v="1"/>
    <s v="F"/>
    <s v="C00-D48"/>
    <n v="24"/>
    <x v="1"/>
  </r>
  <r>
    <x v="8"/>
    <s v="85+"/>
    <x v="1"/>
    <s v="F"/>
    <s v="D50-D89"/>
    <n v="2"/>
    <x v="5"/>
  </r>
  <r>
    <x v="8"/>
    <s v="85+"/>
    <x v="1"/>
    <s v="F"/>
    <s v="E00-E90"/>
    <n v="2"/>
    <x v="2"/>
  </r>
  <r>
    <x v="8"/>
    <s v="85+"/>
    <x v="1"/>
    <s v="F"/>
    <s v="F00-F99"/>
    <n v="18"/>
    <x v="10"/>
  </r>
  <r>
    <x v="8"/>
    <s v="85+"/>
    <x v="1"/>
    <s v="F"/>
    <s v="G00-G99"/>
    <n v="16"/>
    <x v="3"/>
  </r>
  <r>
    <x v="8"/>
    <s v="85+"/>
    <x v="1"/>
    <s v="F"/>
    <s v="I00-I99"/>
    <n v="65"/>
    <x v="8"/>
  </r>
  <r>
    <x v="8"/>
    <s v="85+"/>
    <x v="1"/>
    <s v="F"/>
    <s v="J00-J99"/>
    <n v="20"/>
    <x v="4"/>
  </r>
  <r>
    <x v="8"/>
    <s v="85+"/>
    <x v="1"/>
    <s v="F"/>
    <s v="K00-K93"/>
    <n v="4"/>
    <x v="9"/>
  </r>
  <r>
    <x v="8"/>
    <s v="85+"/>
    <x v="1"/>
    <s v="F"/>
    <s v="L00-L99"/>
    <n v="1"/>
    <x v="5"/>
  </r>
  <r>
    <x v="8"/>
    <s v="85+"/>
    <x v="1"/>
    <s v="F"/>
    <s v="M00-M99"/>
    <n v="1"/>
    <x v="5"/>
  </r>
  <r>
    <x v="8"/>
    <s v="85+"/>
    <x v="1"/>
    <s v="F"/>
    <s v="N00-N99"/>
    <n v="9"/>
    <x v="11"/>
  </r>
  <r>
    <x v="8"/>
    <s v="85+"/>
    <x v="1"/>
    <s v="F"/>
    <s v="R00-R99"/>
    <n v="17"/>
    <x v="5"/>
  </r>
  <r>
    <x v="8"/>
    <s v="85+"/>
    <x v="1"/>
    <s v="F"/>
    <s v="V01-Y98"/>
    <n v="13"/>
    <x v="6"/>
  </r>
  <r>
    <x v="8"/>
    <s v="85+"/>
    <x v="1"/>
    <s v="M"/>
    <s v="A00-B99"/>
    <n v="3"/>
    <x v="0"/>
  </r>
  <r>
    <x v="8"/>
    <s v="85+"/>
    <x v="1"/>
    <s v="M"/>
    <s v="C00-D48"/>
    <n v="23"/>
    <x v="1"/>
  </r>
  <r>
    <x v="8"/>
    <s v="85+"/>
    <x v="1"/>
    <s v="M"/>
    <s v="E00-E90"/>
    <n v="2"/>
    <x v="2"/>
  </r>
  <r>
    <x v="8"/>
    <s v="85+"/>
    <x v="1"/>
    <s v="M"/>
    <s v="F00-F99"/>
    <n v="7"/>
    <x v="10"/>
  </r>
  <r>
    <x v="8"/>
    <s v="85+"/>
    <x v="1"/>
    <s v="M"/>
    <s v="G00-G99"/>
    <n v="4"/>
    <x v="3"/>
  </r>
  <r>
    <x v="8"/>
    <s v="85+"/>
    <x v="1"/>
    <s v="M"/>
    <s v="I00-I99"/>
    <n v="39"/>
    <x v="8"/>
  </r>
  <r>
    <x v="8"/>
    <s v="85+"/>
    <x v="1"/>
    <s v="M"/>
    <s v="J00-J99"/>
    <n v="13"/>
    <x v="4"/>
  </r>
  <r>
    <x v="8"/>
    <s v="85+"/>
    <x v="1"/>
    <s v="M"/>
    <s v="K00-K93"/>
    <n v="2"/>
    <x v="9"/>
  </r>
  <r>
    <x v="8"/>
    <s v="85+"/>
    <x v="1"/>
    <s v="M"/>
    <s v="N00-N99"/>
    <n v="5"/>
    <x v="11"/>
  </r>
  <r>
    <x v="8"/>
    <s v="85+"/>
    <x v="1"/>
    <s v="M"/>
    <s v="R00-R99"/>
    <n v="9"/>
    <x v="5"/>
  </r>
  <r>
    <x v="8"/>
    <s v="85+"/>
    <x v="1"/>
    <s v="M"/>
    <s v="V01-Y98"/>
    <n v="5"/>
    <x v="6"/>
  </r>
  <r>
    <x v="0"/>
    <s v="0-24"/>
    <x v="0"/>
    <s v="F"/>
    <s v="P00-P96"/>
    <n v="1"/>
    <x v="5"/>
  </r>
  <r>
    <x v="0"/>
    <s v="0-24"/>
    <x v="0"/>
    <s v="M"/>
    <s v="C00-D48"/>
    <n v="1"/>
    <x v="1"/>
  </r>
  <r>
    <x v="0"/>
    <s v="0-24"/>
    <x v="0"/>
    <s v="M"/>
    <s v="I00-I99"/>
    <n v="1"/>
    <x v="8"/>
  </r>
  <r>
    <x v="0"/>
    <s v="0-24"/>
    <x v="0"/>
    <s v="M"/>
    <s v="P00-P96"/>
    <n v="1"/>
    <x v="5"/>
  </r>
  <r>
    <x v="0"/>
    <s v="0-24"/>
    <x v="0"/>
    <s v="M"/>
    <s v="Q00-Q99"/>
    <n v="2"/>
    <x v="5"/>
  </r>
  <r>
    <x v="0"/>
    <s v="0-24"/>
    <x v="0"/>
    <s v="M"/>
    <s v="V01-Y98"/>
    <n v="4"/>
    <x v="6"/>
  </r>
  <r>
    <x v="0"/>
    <s v="25-44"/>
    <x v="0"/>
    <s v="F"/>
    <s v="C00-D48"/>
    <n v="4"/>
    <x v="1"/>
  </r>
  <r>
    <x v="0"/>
    <s v="25-44"/>
    <x v="0"/>
    <s v="F"/>
    <s v="I00-I99"/>
    <n v="1"/>
    <x v="8"/>
  </r>
  <r>
    <x v="0"/>
    <s v="25-44"/>
    <x v="0"/>
    <s v="F"/>
    <s v="K00-K93"/>
    <n v="1"/>
    <x v="9"/>
  </r>
  <r>
    <x v="0"/>
    <s v="25-44"/>
    <x v="0"/>
    <s v="F"/>
    <s v="R00-R99"/>
    <n v="1"/>
    <x v="5"/>
  </r>
  <r>
    <x v="0"/>
    <s v="25-44"/>
    <x v="0"/>
    <s v="F"/>
    <s v="UNK"/>
    <n v="1"/>
    <x v="7"/>
  </r>
  <r>
    <x v="0"/>
    <s v="25-44"/>
    <x v="0"/>
    <s v="F"/>
    <s v="V01-Y98"/>
    <n v="4"/>
    <x v="6"/>
  </r>
  <r>
    <x v="0"/>
    <s v="25-44"/>
    <x v="0"/>
    <s v="M"/>
    <s v="A00-B99"/>
    <n v="1"/>
    <x v="0"/>
  </r>
  <r>
    <x v="0"/>
    <s v="25-44"/>
    <x v="0"/>
    <s v="M"/>
    <s v="C00-D48"/>
    <n v="2"/>
    <x v="1"/>
  </r>
  <r>
    <x v="0"/>
    <s v="25-44"/>
    <x v="0"/>
    <s v="M"/>
    <s v="E00-E90"/>
    <n v="1"/>
    <x v="2"/>
  </r>
  <r>
    <x v="0"/>
    <s v="25-44"/>
    <x v="0"/>
    <s v="M"/>
    <s v="F00-F99"/>
    <n v="2"/>
    <x v="10"/>
  </r>
  <r>
    <x v="0"/>
    <s v="25-44"/>
    <x v="0"/>
    <s v="M"/>
    <s v="R00-R99"/>
    <n v="1"/>
    <x v="5"/>
  </r>
  <r>
    <x v="0"/>
    <s v="25-44"/>
    <x v="0"/>
    <s v="M"/>
    <s v="UNK"/>
    <n v="1"/>
    <x v="7"/>
  </r>
  <r>
    <x v="0"/>
    <s v="25-44"/>
    <x v="0"/>
    <s v="M"/>
    <s v="V01-Y98"/>
    <n v="6"/>
    <x v="6"/>
  </r>
  <r>
    <x v="0"/>
    <s v="45-64"/>
    <x v="0"/>
    <s v="F"/>
    <s v="A00-B99"/>
    <n v="3"/>
    <x v="0"/>
  </r>
  <r>
    <x v="0"/>
    <s v="45-64"/>
    <x v="0"/>
    <s v="F"/>
    <s v="C00-D48"/>
    <n v="20"/>
    <x v="1"/>
  </r>
  <r>
    <x v="0"/>
    <s v="45-64"/>
    <x v="0"/>
    <s v="F"/>
    <s v="E00-E90"/>
    <n v="2"/>
    <x v="2"/>
  </r>
  <r>
    <x v="0"/>
    <s v="45-64"/>
    <x v="0"/>
    <s v="F"/>
    <s v="G00-G99"/>
    <n v="3"/>
    <x v="3"/>
  </r>
  <r>
    <x v="0"/>
    <s v="45-64"/>
    <x v="0"/>
    <s v="F"/>
    <s v="I00-I99"/>
    <n v="7"/>
    <x v="8"/>
  </r>
  <r>
    <x v="0"/>
    <s v="45-64"/>
    <x v="0"/>
    <s v="F"/>
    <s v="J00-J99"/>
    <n v="3"/>
    <x v="4"/>
  </r>
  <r>
    <x v="0"/>
    <s v="45-64"/>
    <x v="0"/>
    <s v="F"/>
    <s v="K00-K93"/>
    <n v="2"/>
    <x v="9"/>
  </r>
  <r>
    <x v="0"/>
    <s v="45-64"/>
    <x v="0"/>
    <s v="F"/>
    <s v="N00-N99"/>
    <n v="2"/>
    <x v="11"/>
  </r>
  <r>
    <x v="0"/>
    <s v="45-64"/>
    <x v="0"/>
    <s v="F"/>
    <s v="R00-R99"/>
    <n v="2"/>
    <x v="5"/>
  </r>
  <r>
    <x v="0"/>
    <s v="45-64"/>
    <x v="0"/>
    <s v="F"/>
    <s v="V01-Y98"/>
    <n v="3"/>
    <x v="6"/>
  </r>
  <r>
    <x v="0"/>
    <s v="45-64"/>
    <x v="0"/>
    <s v="M"/>
    <s v="A00-B99"/>
    <n v="1"/>
    <x v="0"/>
  </r>
  <r>
    <x v="0"/>
    <s v="45-64"/>
    <x v="0"/>
    <s v="M"/>
    <s v="C00-D48"/>
    <n v="27"/>
    <x v="1"/>
  </r>
  <r>
    <x v="0"/>
    <s v="45-64"/>
    <x v="0"/>
    <s v="M"/>
    <s v="E00-E90"/>
    <n v="1"/>
    <x v="2"/>
  </r>
  <r>
    <x v="0"/>
    <s v="45-64"/>
    <x v="0"/>
    <s v="M"/>
    <s v="I00-I99"/>
    <n v="12"/>
    <x v="8"/>
  </r>
  <r>
    <x v="0"/>
    <s v="45-64"/>
    <x v="0"/>
    <s v="M"/>
    <s v="J00-J99"/>
    <n v="1"/>
    <x v="4"/>
  </r>
  <r>
    <x v="0"/>
    <s v="45-64"/>
    <x v="0"/>
    <s v="M"/>
    <s v="K00-K93"/>
    <n v="2"/>
    <x v="9"/>
  </r>
  <r>
    <x v="0"/>
    <s v="45-64"/>
    <x v="0"/>
    <s v="M"/>
    <s v="Q00-Q99"/>
    <n v="2"/>
    <x v="5"/>
  </r>
  <r>
    <x v="0"/>
    <s v="45-64"/>
    <x v="0"/>
    <s v="M"/>
    <s v="R00-R99"/>
    <n v="5"/>
    <x v="5"/>
  </r>
  <r>
    <x v="0"/>
    <s v="45-64"/>
    <x v="0"/>
    <s v="M"/>
    <s v="UNK"/>
    <n v="3"/>
    <x v="7"/>
  </r>
  <r>
    <x v="0"/>
    <s v="45-64"/>
    <x v="0"/>
    <s v="M"/>
    <s v="V01-Y98"/>
    <n v="12"/>
    <x v="6"/>
  </r>
  <r>
    <x v="0"/>
    <s v="65-74"/>
    <x v="1"/>
    <s v="F"/>
    <s v="C00-D48"/>
    <n v="19"/>
    <x v="1"/>
  </r>
  <r>
    <x v="0"/>
    <s v="65-74"/>
    <x v="1"/>
    <s v="F"/>
    <s v="F00-F99"/>
    <n v="1"/>
    <x v="10"/>
  </r>
  <r>
    <x v="0"/>
    <s v="65-74"/>
    <x v="1"/>
    <s v="F"/>
    <s v="G00-G99"/>
    <n v="1"/>
    <x v="3"/>
  </r>
  <r>
    <x v="0"/>
    <s v="65-74"/>
    <x v="1"/>
    <s v="F"/>
    <s v="I00-I99"/>
    <n v="11"/>
    <x v="8"/>
  </r>
  <r>
    <x v="0"/>
    <s v="65-74"/>
    <x v="1"/>
    <s v="F"/>
    <s v="J00-J99"/>
    <n v="2"/>
    <x v="4"/>
  </r>
  <r>
    <x v="0"/>
    <s v="65-74"/>
    <x v="1"/>
    <s v="F"/>
    <s v="K00-K93"/>
    <n v="1"/>
    <x v="9"/>
  </r>
  <r>
    <x v="0"/>
    <s v="65-74"/>
    <x v="1"/>
    <s v="F"/>
    <s v="N00-N99"/>
    <n v="3"/>
    <x v="11"/>
  </r>
  <r>
    <x v="0"/>
    <s v="65-74"/>
    <x v="1"/>
    <s v="F"/>
    <s v="R00-R99"/>
    <n v="8"/>
    <x v="5"/>
  </r>
  <r>
    <x v="0"/>
    <s v="65-74"/>
    <x v="1"/>
    <s v="F"/>
    <s v="UNK"/>
    <n v="1"/>
    <x v="7"/>
  </r>
  <r>
    <x v="0"/>
    <s v="65-74"/>
    <x v="1"/>
    <s v="F"/>
    <s v="V01-Y98"/>
    <n v="2"/>
    <x v="6"/>
  </r>
  <r>
    <x v="0"/>
    <s v="65-74"/>
    <x v="1"/>
    <s v="M"/>
    <s v="A00-B99"/>
    <n v="2"/>
    <x v="0"/>
  </r>
  <r>
    <x v="0"/>
    <s v="65-74"/>
    <x v="1"/>
    <s v="M"/>
    <s v="C00-D48"/>
    <n v="27"/>
    <x v="1"/>
  </r>
  <r>
    <x v="0"/>
    <s v="65-74"/>
    <x v="1"/>
    <s v="M"/>
    <s v="D50-D89"/>
    <n v="1"/>
    <x v="5"/>
  </r>
  <r>
    <x v="0"/>
    <s v="65-74"/>
    <x v="1"/>
    <s v="M"/>
    <s v="F00-F99"/>
    <n v="2"/>
    <x v="10"/>
  </r>
  <r>
    <x v="0"/>
    <s v="65-74"/>
    <x v="1"/>
    <s v="M"/>
    <s v="G00-G99"/>
    <n v="1"/>
    <x v="3"/>
  </r>
  <r>
    <x v="0"/>
    <s v="65-74"/>
    <x v="1"/>
    <s v="M"/>
    <s v="I00-I99"/>
    <n v="16"/>
    <x v="8"/>
  </r>
  <r>
    <x v="0"/>
    <s v="65-74"/>
    <x v="1"/>
    <s v="M"/>
    <s v="J00-J99"/>
    <n v="9"/>
    <x v="4"/>
  </r>
  <r>
    <x v="0"/>
    <s v="65-74"/>
    <x v="1"/>
    <s v="M"/>
    <s v="K00-K93"/>
    <n v="3"/>
    <x v="9"/>
  </r>
  <r>
    <x v="0"/>
    <s v="65-74"/>
    <x v="1"/>
    <s v="M"/>
    <s v="M00-M99"/>
    <n v="1"/>
    <x v="5"/>
  </r>
  <r>
    <x v="0"/>
    <s v="65-74"/>
    <x v="1"/>
    <s v="M"/>
    <s v="R00-R99"/>
    <n v="5"/>
    <x v="5"/>
  </r>
  <r>
    <x v="0"/>
    <s v="65-74"/>
    <x v="1"/>
    <s v="M"/>
    <s v="UNK"/>
    <n v="2"/>
    <x v="7"/>
  </r>
  <r>
    <x v="0"/>
    <s v="65-74"/>
    <x v="1"/>
    <s v="M"/>
    <s v="V01-Y98"/>
    <n v="2"/>
    <x v="6"/>
  </r>
  <r>
    <x v="0"/>
    <s v="75-84"/>
    <x v="1"/>
    <s v="F"/>
    <s v="A00-B99"/>
    <n v="3"/>
    <x v="0"/>
  </r>
  <r>
    <x v="0"/>
    <s v="75-84"/>
    <x v="1"/>
    <s v="F"/>
    <s v="C00-D48"/>
    <n v="29"/>
    <x v="1"/>
  </r>
  <r>
    <x v="0"/>
    <s v="75-84"/>
    <x v="1"/>
    <s v="F"/>
    <s v="E00-E90"/>
    <n v="1"/>
    <x v="2"/>
  </r>
  <r>
    <x v="0"/>
    <s v="75-84"/>
    <x v="1"/>
    <s v="F"/>
    <s v="F00-F99"/>
    <n v="6"/>
    <x v="10"/>
  </r>
  <r>
    <x v="0"/>
    <s v="75-84"/>
    <x v="1"/>
    <s v="F"/>
    <s v="G00-G99"/>
    <n v="5"/>
    <x v="3"/>
  </r>
  <r>
    <x v="0"/>
    <s v="75-84"/>
    <x v="1"/>
    <s v="F"/>
    <s v="I00-I99"/>
    <n v="26"/>
    <x v="8"/>
  </r>
  <r>
    <x v="0"/>
    <s v="75-84"/>
    <x v="1"/>
    <s v="F"/>
    <s v="J00-J99"/>
    <n v="8"/>
    <x v="4"/>
  </r>
  <r>
    <x v="0"/>
    <s v="75-84"/>
    <x v="1"/>
    <s v="F"/>
    <s v="K00-K93"/>
    <n v="1"/>
    <x v="9"/>
  </r>
  <r>
    <x v="0"/>
    <s v="75-84"/>
    <x v="1"/>
    <s v="F"/>
    <s v="L00-L99"/>
    <n v="1"/>
    <x v="5"/>
  </r>
  <r>
    <x v="0"/>
    <s v="75-84"/>
    <x v="1"/>
    <s v="F"/>
    <s v="N00-N99"/>
    <n v="1"/>
    <x v="11"/>
  </r>
  <r>
    <x v="0"/>
    <s v="75-84"/>
    <x v="1"/>
    <s v="F"/>
    <s v="R00-R99"/>
    <n v="5"/>
    <x v="5"/>
  </r>
  <r>
    <x v="0"/>
    <s v="75-84"/>
    <x v="1"/>
    <s v="F"/>
    <s v="UNK"/>
    <n v="1"/>
    <x v="7"/>
  </r>
  <r>
    <x v="0"/>
    <s v="75-84"/>
    <x v="1"/>
    <s v="F"/>
    <s v="V01-Y98"/>
    <n v="2"/>
    <x v="6"/>
  </r>
  <r>
    <x v="0"/>
    <s v="75-84"/>
    <x v="1"/>
    <s v="M"/>
    <s v="A00-B99"/>
    <n v="3"/>
    <x v="0"/>
  </r>
  <r>
    <x v="0"/>
    <s v="75-84"/>
    <x v="1"/>
    <s v="M"/>
    <s v="C00-D48"/>
    <n v="35"/>
    <x v="1"/>
  </r>
  <r>
    <x v="0"/>
    <s v="75-84"/>
    <x v="1"/>
    <s v="M"/>
    <s v="D50-D89"/>
    <n v="1"/>
    <x v="5"/>
  </r>
  <r>
    <x v="0"/>
    <s v="75-84"/>
    <x v="1"/>
    <s v="M"/>
    <s v="E00-E90"/>
    <n v="1"/>
    <x v="2"/>
  </r>
  <r>
    <x v="0"/>
    <s v="75-84"/>
    <x v="1"/>
    <s v="M"/>
    <s v="F00-F99"/>
    <n v="3"/>
    <x v="10"/>
  </r>
  <r>
    <x v="0"/>
    <s v="75-84"/>
    <x v="1"/>
    <s v="M"/>
    <s v="G00-G99"/>
    <n v="5"/>
    <x v="3"/>
  </r>
  <r>
    <x v="0"/>
    <s v="75-84"/>
    <x v="1"/>
    <s v="M"/>
    <s v="I00-I99"/>
    <n v="22"/>
    <x v="8"/>
  </r>
  <r>
    <x v="0"/>
    <s v="75-84"/>
    <x v="1"/>
    <s v="M"/>
    <s v="J00-J99"/>
    <n v="13"/>
    <x v="4"/>
  </r>
  <r>
    <x v="0"/>
    <s v="75-84"/>
    <x v="1"/>
    <s v="M"/>
    <s v="K00-K93"/>
    <n v="5"/>
    <x v="9"/>
  </r>
  <r>
    <x v="0"/>
    <s v="75-84"/>
    <x v="1"/>
    <s v="M"/>
    <s v="L00-L99"/>
    <n v="1"/>
    <x v="5"/>
  </r>
  <r>
    <x v="0"/>
    <s v="75-84"/>
    <x v="1"/>
    <s v="M"/>
    <s v="N00-N99"/>
    <n v="3"/>
    <x v="11"/>
  </r>
  <r>
    <x v="0"/>
    <s v="75-84"/>
    <x v="1"/>
    <s v="M"/>
    <s v="R00-R99"/>
    <n v="10"/>
    <x v="5"/>
  </r>
  <r>
    <x v="0"/>
    <s v="75-84"/>
    <x v="1"/>
    <s v="M"/>
    <s v="UNK"/>
    <n v="2"/>
    <x v="7"/>
  </r>
  <r>
    <x v="0"/>
    <s v="75-84"/>
    <x v="1"/>
    <s v="M"/>
    <s v="V01-Y98"/>
    <n v="3"/>
    <x v="6"/>
  </r>
  <r>
    <x v="0"/>
    <s v="85+"/>
    <x v="1"/>
    <s v="F"/>
    <s v="A00-B99"/>
    <n v="7"/>
    <x v="0"/>
  </r>
  <r>
    <x v="0"/>
    <s v="85+"/>
    <x v="1"/>
    <s v="F"/>
    <s v="C00-D48"/>
    <n v="23"/>
    <x v="1"/>
  </r>
  <r>
    <x v="0"/>
    <s v="85+"/>
    <x v="1"/>
    <s v="F"/>
    <s v="D50-D89"/>
    <n v="2"/>
    <x v="5"/>
  </r>
  <r>
    <x v="0"/>
    <s v="85+"/>
    <x v="1"/>
    <s v="F"/>
    <s v="E00-E90"/>
    <n v="5"/>
    <x v="2"/>
  </r>
  <r>
    <x v="0"/>
    <s v="85+"/>
    <x v="1"/>
    <s v="F"/>
    <s v="F00-F99"/>
    <n v="7"/>
    <x v="10"/>
  </r>
  <r>
    <x v="0"/>
    <s v="85+"/>
    <x v="1"/>
    <s v="F"/>
    <s v="G00-G99"/>
    <n v="9"/>
    <x v="3"/>
  </r>
  <r>
    <x v="0"/>
    <s v="85+"/>
    <x v="1"/>
    <s v="F"/>
    <s v="I00-I99"/>
    <n v="61"/>
    <x v="8"/>
  </r>
  <r>
    <x v="0"/>
    <s v="85+"/>
    <x v="1"/>
    <s v="F"/>
    <s v="J00-J99"/>
    <n v="19"/>
    <x v="4"/>
  </r>
  <r>
    <x v="0"/>
    <s v="85+"/>
    <x v="1"/>
    <s v="F"/>
    <s v="K00-K93"/>
    <n v="11"/>
    <x v="9"/>
  </r>
  <r>
    <x v="0"/>
    <s v="85+"/>
    <x v="1"/>
    <s v="F"/>
    <s v="L00-L99"/>
    <n v="1"/>
    <x v="5"/>
  </r>
  <r>
    <x v="0"/>
    <s v="85+"/>
    <x v="1"/>
    <s v="F"/>
    <s v="N00-N99"/>
    <n v="9"/>
    <x v="11"/>
  </r>
  <r>
    <x v="0"/>
    <s v="85+"/>
    <x v="1"/>
    <s v="F"/>
    <s v="R00-R99"/>
    <n v="4"/>
    <x v="5"/>
  </r>
  <r>
    <x v="0"/>
    <s v="85+"/>
    <x v="1"/>
    <s v="F"/>
    <s v="UNK"/>
    <n v="3"/>
    <x v="7"/>
  </r>
  <r>
    <x v="0"/>
    <s v="85+"/>
    <x v="1"/>
    <s v="F"/>
    <s v="V01-Y98"/>
    <n v="9"/>
    <x v="6"/>
  </r>
  <r>
    <x v="0"/>
    <s v="85+"/>
    <x v="1"/>
    <s v="M"/>
    <s v="A00-B99"/>
    <n v="1"/>
    <x v="0"/>
  </r>
  <r>
    <x v="0"/>
    <s v="85+"/>
    <x v="1"/>
    <s v="M"/>
    <s v="C00-D48"/>
    <n v="16"/>
    <x v="1"/>
  </r>
  <r>
    <x v="0"/>
    <s v="85+"/>
    <x v="1"/>
    <s v="M"/>
    <s v="E00-E90"/>
    <n v="2"/>
    <x v="2"/>
  </r>
  <r>
    <x v="0"/>
    <s v="85+"/>
    <x v="1"/>
    <s v="M"/>
    <s v="F00-F99"/>
    <n v="5"/>
    <x v="10"/>
  </r>
  <r>
    <x v="0"/>
    <s v="85+"/>
    <x v="1"/>
    <s v="M"/>
    <s v="G00-G99"/>
    <n v="1"/>
    <x v="3"/>
  </r>
  <r>
    <x v="0"/>
    <s v="85+"/>
    <x v="1"/>
    <s v="M"/>
    <s v="I00-I99"/>
    <n v="34"/>
    <x v="8"/>
  </r>
  <r>
    <x v="0"/>
    <s v="85+"/>
    <x v="1"/>
    <s v="M"/>
    <s v="J00-J99"/>
    <n v="8"/>
    <x v="4"/>
  </r>
  <r>
    <x v="0"/>
    <s v="85+"/>
    <x v="1"/>
    <s v="M"/>
    <s v="K00-K93"/>
    <n v="4"/>
    <x v="9"/>
  </r>
  <r>
    <x v="0"/>
    <s v="85+"/>
    <x v="1"/>
    <s v="M"/>
    <s v="N00-N99"/>
    <n v="5"/>
    <x v="11"/>
  </r>
  <r>
    <x v="0"/>
    <s v="85+"/>
    <x v="1"/>
    <s v="M"/>
    <s v="R00-R99"/>
    <n v="6"/>
    <x v="5"/>
  </r>
  <r>
    <x v="0"/>
    <s v="85+"/>
    <x v="1"/>
    <s v="M"/>
    <s v="UNK"/>
    <n v="2"/>
    <x v="7"/>
  </r>
  <r>
    <x v="0"/>
    <s v="85+"/>
    <x v="1"/>
    <s v="M"/>
    <s v="V01-Y98"/>
    <n v="1"/>
    <x v="6"/>
  </r>
  <r>
    <x v="1"/>
    <s v="0-24"/>
    <x v="0"/>
    <s v="F"/>
    <s v="I00-I99"/>
    <n v="1"/>
    <x v="8"/>
  </r>
  <r>
    <x v="1"/>
    <s v="0-24"/>
    <x v="0"/>
    <s v="F"/>
    <s v="M00-M99"/>
    <n v="1"/>
    <x v="5"/>
  </r>
  <r>
    <x v="1"/>
    <s v="0-24"/>
    <x v="0"/>
    <s v="F"/>
    <s v="Q00-Q99"/>
    <n v="1"/>
    <x v="5"/>
  </r>
  <r>
    <x v="1"/>
    <s v="0-24"/>
    <x v="0"/>
    <s v="F"/>
    <s v="V01-Y98"/>
    <n v="1"/>
    <x v="6"/>
  </r>
  <r>
    <x v="1"/>
    <s v="0-24"/>
    <x v="0"/>
    <s v="M"/>
    <s v="C00-D48"/>
    <n v="2"/>
    <x v="1"/>
  </r>
  <r>
    <x v="1"/>
    <s v="0-24"/>
    <x v="0"/>
    <s v="M"/>
    <s v="G00-G99"/>
    <n v="1"/>
    <x v="3"/>
  </r>
  <r>
    <x v="1"/>
    <s v="0-24"/>
    <x v="0"/>
    <s v="M"/>
    <s v="Q00-Q99"/>
    <n v="1"/>
    <x v="5"/>
  </r>
  <r>
    <x v="1"/>
    <s v="0-24"/>
    <x v="0"/>
    <s v="M"/>
    <s v="V01-Y98"/>
    <n v="2"/>
    <x v="6"/>
  </r>
  <r>
    <x v="1"/>
    <s v="25-44"/>
    <x v="0"/>
    <s v="F"/>
    <s v="A00-B99"/>
    <n v="1"/>
    <x v="0"/>
  </r>
  <r>
    <x v="1"/>
    <s v="25-44"/>
    <x v="0"/>
    <s v="F"/>
    <s v="C00-D48"/>
    <n v="1"/>
    <x v="1"/>
  </r>
  <r>
    <x v="1"/>
    <s v="25-44"/>
    <x v="0"/>
    <s v="F"/>
    <s v="V01-Y98"/>
    <n v="5"/>
    <x v="6"/>
  </r>
  <r>
    <x v="1"/>
    <s v="25-44"/>
    <x v="0"/>
    <s v="M"/>
    <s v="A00-B99"/>
    <n v="1"/>
    <x v="0"/>
  </r>
  <r>
    <x v="1"/>
    <s v="25-44"/>
    <x v="0"/>
    <s v="M"/>
    <s v="K00-K93"/>
    <n v="2"/>
    <x v="9"/>
  </r>
  <r>
    <x v="1"/>
    <s v="25-44"/>
    <x v="0"/>
    <s v="M"/>
    <s v="R00-R99"/>
    <n v="2"/>
    <x v="5"/>
  </r>
  <r>
    <x v="1"/>
    <s v="25-44"/>
    <x v="0"/>
    <s v="M"/>
    <s v="V01-Y98"/>
    <n v="8"/>
    <x v="6"/>
  </r>
  <r>
    <x v="1"/>
    <s v="45-64"/>
    <x v="0"/>
    <s v="F"/>
    <s v="A00-B99"/>
    <n v="1"/>
    <x v="0"/>
  </r>
  <r>
    <x v="1"/>
    <s v="45-64"/>
    <x v="0"/>
    <s v="F"/>
    <s v="C00-D48"/>
    <n v="15"/>
    <x v="1"/>
  </r>
  <r>
    <x v="1"/>
    <s v="45-64"/>
    <x v="0"/>
    <s v="F"/>
    <s v="D50-D89"/>
    <n v="1"/>
    <x v="5"/>
  </r>
  <r>
    <x v="1"/>
    <s v="45-64"/>
    <x v="0"/>
    <s v="F"/>
    <s v="E00-E90"/>
    <n v="1"/>
    <x v="2"/>
  </r>
  <r>
    <x v="1"/>
    <s v="45-64"/>
    <x v="0"/>
    <s v="F"/>
    <s v="G00-G99"/>
    <n v="2"/>
    <x v="3"/>
  </r>
  <r>
    <x v="1"/>
    <s v="45-64"/>
    <x v="0"/>
    <s v="F"/>
    <s v="I00-I99"/>
    <n v="5"/>
    <x v="8"/>
  </r>
  <r>
    <x v="1"/>
    <s v="45-64"/>
    <x v="0"/>
    <s v="F"/>
    <s v="J00-J99"/>
    <n v="1"/>
    <x v="4"/>
  </r>
  <r>
    <x v="1"/>
    <s v="45-64"/>
    <x v="0"/>
    <s v="F"/>
    <s v="M00-M99"/>
    <n v="1"/>
    <x v="5"/>
  </r>
  <r>
    <x v="1"/>
    <s v="45-64"/>
    <x v="0"/>
    <s v="F"/>
    <s v="R00-R99"/>
    <n v="1"/>
    <x v="5"/>
  </r>
  <r>
    <x v="1"/>
    <s v="45-64"/>
    <x v="0"/>
    <s v="F"/>
    <s v="V01-Y98"/>
    <n v="4"/>
    <x v="6"/>
  </r>
  <r>
    <x v="1"/>
    <s v="45-64"/>
    <x v="0"/>
    <s v="M"/>
    <s v="A00-B99"/>
    <n v="2"/>
    <x v="0"/>
  </r>
  <r>
    <x v="1"/>
    <s v="45-64"/>
    <x v="0"/>
    <s v="M"/>
    <s v="C00-D48"/>
    <n v="31"/>
    <x v="1"/>
  </r>
  <r>
    <x v="1"/>
    <s v="45-64"/>
    <x v="0"/>
    <s v="M"/>
    <s v="E00-E90"/>
    <n v="2"/>
    <x v="2"/>
  </r>
  <r>
    <x v="1"/>
    <s v="45-64"/>
    <x v="0"/>
    <s v="M"/>
    <s v="F00-F99"/>
    <n v="2"/>
    <x v="10"/>
  </r>
  <r>
    <x v="1"/>
    <s v="45-64"/>
    <x v="0"/>
    <s v="M"/>
    <s v="I00-I99"/>
    <n v="9"/>
    <x v="8"/>
  </r>
  <r>
    <x v="1"/>
    <s v="45-64"/>
    <x v="0"/>
    <s v="M"/>
    <s v="J00-J99"/>
    <n v="3"/>
    <x v="4"/>
  </r>
  <r>
    <x v="1"/>
    <s v="45-64"/>
    <x v="0"/>
    <s v="M"/>
    <s v="K00-K93"/>
    <n v="5"/>
    <x v="9"/>
  </r>
  <r>
    <x v="1"/>
    <s v="45-64"/>
    <x v="0"/>
    <s v="M"/>
    <s v="L00-L99"/>
    <n v="1"/>
    <x v="5"/>
  </r>
  <r>
    <x v="1"/>
    <s v="45-64"/>
    <x v="0"/>
    <s v="M"/>
    <s v="N00-N99"/>
    <n v="1"/>
    <x v="11"/>
  </r>
  <r>
    <x v="1"/>
    <s v="45-64"/>
    <x v="0"/>
    <s v="M"/>
    <s v="R00-R99"/>
    <n v="10"/>
    <x v="5"/>
  </r>
  <r>
    <x v="1"/>
    <s v="45-64"/>
    <x v="0"/>
    <s v="M"/>
    <s v="V01-Y98"/>
    <n v="10"/>
    <x v="6"/>
  </r>
  <r>
    <x v="1"/>
    <s v="65-74"/>
    <x v="1"/>
    <s v="F"/>
    <s v="A00-B99"/>
    <n v="1"/>
    <x v="0"/>
  </r>
  <r>
    <x v="1"/>
    <s v="65-74"/>
    <x v="1"/>
    <s v="F"/>
    <s v="C00-D48"/>
    <n v="21"/>
    <x v="1"/>
  </r>
  <r>
    <x v="1"/>
    <s v="65-74"/>
    <x v="1"/>
    <s v="F"/>
    <s v="E00-E90"/>
    <n v="1"/>
    <x v="2"/>
  </r>
  <r>
    <x v="1"/>
    <s v="65-74"/>
    <x v="1"/>
    <s v="F"/>
    <s v="G00-G99"/>
    <n v="2"/>
    <x v="3"/>
  </r>
  <r>
    <x v="1"/>
    <s v="65-74"/>
    <x v="1"/>
    <s v="F"/>
    <s v="I00-I99"/>
    <n v="12"/>
    <x v="8"/>
  </r>
  <r>
    <x v="1"/>
    <s v="65-74"/>
    <x v="1"/>
    <s v="F"/>
    <s v="J00-J99"/>
    <n v="2"/>
    <x v="4"/>
  </r>
  <r>
    <x v="1"/>
    <s v="65-74"/>
    <x v="1"/>
    <s v="F"/>
    <s v="K00-K93"/>
    <n v="2"/>
    <x v="9"/>
  </r>
  <r>
    <x v="1"/>
    <s v="65-74"/>
    <x v="1"/>
    <s v="F"/>
    <s v="N00-N99"/>
    <n v="1"/>
    <x v="11"/>
  </r>
  <r>
    <x v="1"/>
    <s v="65-74"/>
    <x v="1"/>
    <s v="F"/>
    <s v="R00-R99"/>
    <n v="3"/>
    <x v="5"/>
  </r>
  <r>
    <x v="1"/>
    <s v="65-74"/>
    <x v="1"/>
    <s v="F"/>
    <s v="V01-Y98"/>
    <n v="1"/>
    <x v="6"/>
  </r>
  <r>
    <x v="1"/>
    <s v="65-74"/>
    <x v="1"/>
    <s v="M"/>
    <s v="C00-D48"/>
    <n v="22"/>
    <x v="1"/>
  </r>
  <r>
    <x v="1"/>
    <s v="65-74"/>
    <x v="1"/>
    <s v="M"/>
    <s v="E00-E90"/>
    <n v="4"/>
    <x v="2"/>
  </r>
  <r>
    <x v="1"/>
    <s v="65-74"/>
    <x v="1"/>
    <s v="M"/>
    <s v="F00-F99"/>
    <n v="1"/>
    <x v="10"/>
  </r>
  <r>
    <x v="1"/>
    <s v="65-74"/>
    <x v="1"/>
    <s v="M"/>
    <s v="G00-G99"/>
    <n v="1"/>
    <x v="3"/>
  </r>
  <r>
    <x v="1"/>
    <s v="65-74"/>
    <x v="1"/>
    <s v="M"/>
    <s v="I00-I99"/>
    <n v="18"/>
    <x v="8"/>
  </r>
  <r>
    <x v="1"/>
    <s v="65-74"/>
    <x v="1"/>
    <s v="M"/>
    <s v="J00-J99"/>
    <n v="5"/>
    <x v="4"/>
  </r>
  <r>
    <x v="1"/>
    <s v="65-74"/>
    <x v="1"/>
    <s v="M"/>
    <s v="K00-K93"/>
    <n v="3"/>
    <x v="9"/>
  </r>
  <r>
    <x v="1"/>
    <s v="65-74"/>
    <x v="1"/>
    <s v="M"/>
    <s v="R00-R99"/>
    <n v="8"/>
    <x v="5"/>
  </r>
  <r>
    <x v="1"/>
    <s v="65-74"/>
    <x v="1"/>
    <s v="M"/>
    <s v="V01-Y98"/>
    <n v="2"/>
    <x v="6"/>
  </r>
  <r>
    <x v="1"/>
    <s v="75-84"/>
    <x v="1"/>
    <s v="F"/>
    <s v="A00-B99"/>
    <n v="2"/>
    <x v="0"/>
  </r>
  <r>
    <x v="1"/>
    <s v="75-84"/>
    <x v="1"/>
    <s v="F"/>
    <s v="C00-D48"/>
    <n v="26"/>
    <x v="1"/>
  </r>
  <r>
    <x v="1"/>
    <s v="75-84"/>
    <x v="1"/>
    <s v="F"/>
    <s v="E00-E90"/>
    <n v="5"/>
    <x v="2"/>
  </r>
  <r>
    <x v="1"/>
    <s v="75-84"/>
    <x v="1"/>
    <s v="F"/>
    <s v="F00-F99"/>
    <n v="5"/>
    <x v="10"/>
  </r>
  <r>
    <x v="1"/>
    <s v="75-84"/>
    <x v="1"/>
    <s v="F"/>
    <s v="G00-G99"/>
    <n v="5"/>
    <x v="3"/>
  </r>
  <r>
    <x v="1"/>
    <s v="75-84"/>
    <x v="1"/>
    <s v="F"/>
    <s v="I00-I99"/>
    <n v="32"/>
    <x v="8"/>
  </r>
  <r>
    <x v="1"/>
    <s v="75-84"/>
    <x v="1"/>
    <s v="F"/>
    <s v="J00-J99"/>
    <n v="11"/>
    <x v="4"/>
  </r>
  <r>
    <x v="1"/>
    <s v="75-84"/>
    <x v="1"/>
    <s v="F"/>
    <s v="K00-K93"/>
    <n v="6"/>
    <x v="9"/>
  </r>
  <r>
    <x v="1"/>
    <s v="75-84"/>
    <x v="1"/>
    <s v="F"/>
    <s v="N00-N99"/>
    <n v="2"/>
    <x v="11"/>
  </r>
  <r>
    <x v="1"/>
    <s v="75-84"/>
    <x v="1"/>
    <s v="F"/>
    <s v="R00-R99"/>
    <n v="5"/>
    <x v="5"/>
  </r>
  <r>
    <x v="1"/>
    <s v="75-84"/>
    <x v="1"/>
    <s v="F"/>
    <s v="V01-Y98"/>
    <n v="9"/>
    <x v="6"/>
  </r>
  <r>
    <x v="1"/>
    <s v="75-84"/>
    <x v="1"/>
    <s v="M"/>
    <s v="A00-B99"/>
    <n v="3"/>
    <x v="0"/>
  </r>
  <r>
    <x v="1"/>
    <s v="75-84"/>
    <x v="1"/>
    <s v="M"/>
    <s v="C00-D48"/>
    <n v="19"/>
    <x v="1"/>
  </r>
  <r>
    <x v="1"/>
    <s v="75-84"/>
    <x v="1"/>
    <s v="M"/>
    <s v="F00-F99"/>
    <n v="3"/>
    <x v="10"/>
  </r>
  <r>
    <x v="1"/>
    <s v="75-84"/>
    <x v="1"/>
    <s v="M"/>
    <s v="G00-G99"/>
    <n v="4"/>
    <x v="3"/>
  </r>
  <r>
    <x v="1"/>
    <s v="75-84"/>
    <x v="1"/>
    <s v="M"/>
    <s v="I00-I99"/>
    <n v="34"/>
    <x v="8"/>
  </r>
  <r>
    <x v="1"/>
    <s v="75-84"/>
    <x v="1"/>
    <s v="M"/>
    <s v="J00-J99"/>
    <n v="15"/>
    <x v="4"/>
  </r>
  <r>
    <x v="1"/>
    <s v="75-84"/>
    <x v="1"/>
    <s v="M"/>
    <s v="K00-K93"/>
    <n v="1"/>
    <x v="9"/>
  </r>
  <r>
    <x v="1"/>
    <s v="75-84"/>
    <x v="1"/>
    <s v="M"/>
    <s v="M00-M99"/>
    <n v="1"/>
    <x v="5"/>
  </r>
  <r>
    <x v="1"/>
    <s v="75-84"/>
    <x v="1"/>
    <s v="M"/>
    <s v="N00-N99"/>
    <n v="3"/>
    <x v="11"/>
  </r>
  <r>
    <x v="1"/>
    <s v="75-84"/>
    <x v="1"/>
    <s v="M"/>
    <s v="R00-R99"/>
    <n v="12"/>
    <x v="5"/>
  </r>
  <r>
    <x v="1"/>
    <s v="75-84"/>
    <x v="1"/>
    <s v="M"/>
    <s v="V01-Y98"/>
    <n v="4"/>
    <x v="6"/>
  </r>
  <r>
    <x v="1"/>
    <s v="85+"/>
    <x v="1"/>
    <s v="F"/>
    <s v="A00-B99"/>
    <n v="2"/>
    <x v="0"/>
  </r>
  <r>
    <x v="1"/>
    <s v="85+"/>
    <x v="1"/>
    <s v="F"/>
    <s v="C00-D48"/>
    <n v="30"/>
    <x v="1"/>
  </r>
  <r>
    <x v="1"/>
    <s v="85+"/>
    <x v="1"/>
    <s v="F"/>
    <s v="D50-D89"/>
    <n v="1"/>
    <x v="5"/>
  </r>
  <r>
    <x v="1"/>
    <s v="85+"/>
    <x v="1"/>
    <s v="F"/>
    <s v="E00-E90"/>
    <n v="8"/>
    <x v="2"/>
  </r>
  <r>
    <x v="1"/>
    <s v="85+"/>
    <x v="1"/>
    <s v="F"/>
    <s v="F00-F99"/>
    <n v="8"/>
    <x v="10"/>
  </r>
  <r>
    <x v="1"/>
    <s v="85+"/>
    <x v="1"/>
    <s v="F"/>
    <s v="G00-G99"/>
    <n v="13"/>
    <x v="3"/>
  </r>
  <r>
    <x v="1"/>
    <s v="85+"/>
    <x v="1"/>
    <s v="F"/>
    <s v="I00-I99"/>
    <n v="67"/>
    <x v="8"/>
  </r>
  <r>
    <x v="1"/>
    <s v="85+"/>
    <x v="1"/>
    <s v="F"/>
    <s v="J00-J99"/>
    <n v="19"/>
    <x v="4"/>
  </r>
  <r>
    <x v="1"/>
    <s v="85+"/>
    <x v="1"/>
    <s v="F"/>
    <s v="K00-K93"/>
    <n v="6"/>
    <x v="9"/>
  </r>
  <r>
    <x v="1"/>
    <s v="85+"/>
    <x v="1"/>
    <s v="F"/>
    <s v="L00-L99"/>
    <n v="1"/>
    <x v="5"/>
  </r>
  <r>
    <x v="1"/>
    <s v="85+"/>
    <x v="1"/>
    <s v="F"/>
    <s v="M00-M99"/>
    <n v="2"/>
    <x v="5"/>
  </r>
  <r>
    <x v="1"/>
    <s v="85+"/>
    <x v="1"/>
    <s v="F"/>
    <s v="N00-N99"/>
    <n v="5"/>
    <x v="11"/>
  </r>
  <r>
    <x v="1"/>
    <s v="85+"/>
    <x v="1"/>
    <s v="F"/>
    <s v="R00-R99"/>
    <n v="19"/>
    <x v="5"/>
  </r>
  <r>
    <x v="1"/>
    <s v="85+"/>
    <x v="1"/>
    <s v="F"/>
    <s v="V01-Y98"/>
    <n v="6"/>
    <x v="6"/>
  </r>
  <r>
    <x v="1"/>
    <s v="85+"/>
    <x v="1"/>
    <s v="M"/>
    <s v="A00-B99"/>
    <n v="3"/>
    <x v="0"/>
  </r>
  <r>
    <x v="1"/>
    <s v="85+"/>
    <x v="1"/>
    <s v="M"/>
    <s v="C00-D48"/>
    <n v="22"/>
    <x v="1"/>
  </r>
  <r>
    <x v="1"/>
    <s v="85+"/>
    <x v="1"/>
    <s v="M"/>
    <s v="D50-D89"/>
    <n v="1"/>
    <x v="5"/>
  </r>
  <r>
    <x v="1"/>
    <s v="85+"/>
    <x v="1"/>
    <s v="M"/>
    <s v="E00-E90"/>
    <n v="4"/>
    <x v="2"/>
  </r>
  <r>
    <x v="1"/>
    <s v="85+"/>
    <x v="1"/>
    <s v="M"/>
    <s v="F00-F99"/>
    <n v="2"/>
    <x v="10"/>
  </r>
  <r>
    <x v="1"/>
    <s v="85+"/>
    <x v="1"/>
    <s v="M"/>
    <s v="G00-G99"/>
    <n v="6"/>
    <x v="3"/>
  </r>
  <r>
    <x v="1"/>
    <s v="85+"/>
    <x v="1"/>
    <s v="M"/>
    <s v="I00-I99"/>
    <n v="24"/>
    <x v="8"/>
  </r>
  <r>
    <x v="1"/>
    <s v="85+"/>
    <x v="1"/>
    <s v="M"/>
    <s v="J00-J99"/>
    <n v="9"/>
    <x v="4"/>
  </r>
  <r>
    <x v="1"/>
    <s v="85+"/>
    <x v="1"/>
    <s v="M"/>
    <s v="K00-K93"/>
    <n v="5"/>
    <x v="9"/>
  </r>
  <r>
    <x v="1"/>
    <s v="85+"/>
    <x v="1"/>
    <s v="M"/>
    <s v="N00-N99"/>
    <n v="3"/>
    <x v="11"/>
  </r>
  <r>
    <x v="1"/>
    <s v="85+"/>
    <x v="1"/>
    <s v="M"/>
    <s v="R00-R99"/>
    <n v="3"/>
    <x v="5"/>
  </r>
  <r>
    <x v="1"/>
    <s v="85+"/>
    <x v="1"/>
    <s v="M"/>
    <s v="V01-Y98"/>
    <n v="2"/>
    <x v="6"/>
  </r>
  <r>
    <x v="2"/>
    <s v="0-24"/>
    <x v="0"/>
    <s v="F"/>
    <s v="A00-B99"/>
    <n v="1"/>
    <x v="0"/>
  </r>
  <r>
    <x v="2"/>
    <s v="0-24"/>
    <x v="0"/>
    <s v="F"/>
    <s v="C00-D48"/>
    <n v="2"/>
    <x v="1"/>
  </r>
  <r>
    <x v="2"/>
    <s v="0-24"/>
    <x v="0"/>
    <s v="F"/>
    <s v="I00-I99"/>
    <n v="1"/>
    <x v="8"/>
  </r>
  <r>
    <x v="2"/>
    <s v="0-24"/>
    <x v="0"/>
    <s v="F"/>
    <s v="K00-K93"/>
    <n v="1"/>
    <x v="9"/>
  </r>
  <r>
    <x v="2"/>
    <s v="0-24"/>
    <x v="0"/>
    <s v="F"/>
    <s v="P00-P96"/>
    <n v="1"/>
    <x v="5"/>
  </r>
  <r>
    <x v="2"/>
    <s v="0-24"/>
    <x v="0"/>
    <s v="F"/>
    <s v="R00-R99"/>
    <n v="2"/>
    <x v="5"/>
  </r>
  <r>
    <x v="2"/>
    <s v="0-24"/>
    <x v="0"/>
    <s v="F"/>
    <s v="V01-Y98"/>
    <n v="2"/>
    <x v="6"/>
  </r>
  <r>
    <x v="2"/>
    <s v="0-24"/>
    <x v="0"/>
    <s v="M"/>
    <s v="V01-Y98"/>
    <n v="1"/>
    <x v="6"/>
  </r>
  <r>
    <x v="2"/>
    <s v="25-44"/>
    <x v="0"/>
    <s v="F"/>
    <s v="C00-D48"/>
    <n v="3"/>
    <x v="1"/>
  </r>
  <r>
    <x v="2"/>
    <s v="25-44"/>
    <x v="0"/>
    <s v="F"/>
    <s v="K00-K93"/>
    <n v="1"/>
    <x v="9"/>
  </r>
  <r>
    <x v="2"/>
    <s v="25-44"/>
    <x v="0"/>
    <s v="F"/>
    <s v="V01-Y98"/>
    <n v="5"/>
    <x v="6"/>
  </r>
  <r>
    <x v="2"/>
    <s v="25-44"/>
    <x v="0"/>
    <s v="M"/>
    <s v="A00-B99"/>
    <n v="2"/>
    <x v="0"/>
  </r>
  <r>
    <x v="2"/>
    <s v="25-44"/>
    <x v="0"/>
    <s v="M"/>
    <s v="C00-D48"/>
    <n v="6"/>
    <x v="1"/>
  </r>
  <r>
    <x v="2"/>
    <s v="25-44"/>
    <x v="0"/>
    <s v="M"/>
    <s v="F00-F99"/>
    <n v="1"/>
    <x v="10"/>
  </r>
  <r>
    <x v="2"/>
    <s v="25-44"/>
    <x v="0"/>
    <s v="M"/>
    <s v="G00-G99"/>
    <n v="2"/>
    <x v="3"/>
  </r>
  <r>
    <x v="2"/>
    <s v="25-44"/>
    <x v="0"/>
    <s v="M"/>
    <s v="R00-R99"/>
    <n v="2"/>
    <x v="5"/>
  </r>
  <r>
    <x v="2"/>
    <s v="25-44"/>
    <x v="0"/>
    <s v="M"/>
    <s v="V01-Y98"/>
    <n v="6"/>
    <x v="6"/>
  </r>
  <r>
    <x v="2"/>
    <s v="45-64"/>
    <x v="0"/>
    <s v="F"/>
    <s v="C00-D48"/>
    <n v="14"/>
    <x v="1"/>
  </r>
  <r>
    <x v="2"/>
    <s v="45-64"/>
    <x v="0"/>
    <s v="F"/>
    <s v="F00-F99"/>
    <n v="2"/>
    <x v="10"/>
  </r>
  <r>
    <x v="2"/>
    <s v="45-64"/>
    <x v="0"/>
    <s v="F"/>
    <s v="I00-I99"/>
    <n v="3"/>
    <x v="8"/>
  </r>
  <r>
    <x v="2"/>
    <s v="45-64"/>
    <x v="0"/>
    <s v="F"/>
    <s v="J00-J99"/>
    <n v="3"/>
    <x v="4"/>
  </r>
  <r>
    <x v="2"/>
    <s v="45-64"/>
    <x v="0"/>
    <s v="F"/>
    <s v="K00-K93"/>
    <n v="3"/>
    <x v="9"/>
  </r>
  <r>
    <x v="2"/>
    <s v="45-64"/>
    <x v="0"/>
    <s v="F"/>
    <s v="R00-R99"/>
    <n v="1"/>
    <x v="5"/>
  </r>
  <r>
    <x v="2"/>
    <s v="45-64"/>
    <x v="0"/>
    <s v="F"/>
    <s v="V01-Y98"/>
    <n v="2"/>
    <x v="6"/>
  </r>
  <r>
    <x v="2"/>
    <s v="45-64"/>
    <x v="0"/>
    <s v="M"/>
    <s v="A00-B99"/>
    <n v="2"/>
    <x v="0"/>
  </r>
  <r>
    <x v="2"/>
    <s v="45-64"/>
    <x v="0"/>
    <s v="M"/>
    <s v="C00-D48"/>
    <n v="24"/>
    <x v="1"/>
  </r>
  <r>
    <x v="2"/>
    <s v="45-64"/>
    <x v="0"/>
    <s v="M"/>
    <s v="E00-E90"/>
    <n v="2"/>
    <x v="2"/>
  </r>
  <r>
    <x v="2"/>
    <s v="45-64"/>
    <x v="0"/>
    <s v="M"/>
    <s v="F00-F99"/>
    <n v="1"/>
    <x v="10"/>
  </r>
  <r>
    <x v="2"/>
    <s v="45-64"/>
    <x v="0"/>
    <s v="M"/>
    <s v="G00-G99"/>
    <n v="2"/>
    <x v="3"/>
  </r>
  <r>
    <x v="2"/>
    <s v="45-64"/>
    <x v="0"/>
    <s v="M"/>
    <s v="I00-I99"/>
    <n v="4"/>
    <x v="8"/>
  </r>
  <r>
    <x v="2"/>
    <s v="45-64"/>
    <x v="0"/>
    <s v="M"/>
    <s v="J00-J99"/>
    <n v="3"/>
    <x v="4"/>
  </r>
  <r>
    <x v="2"/>
    <s v="45-64"/>
    <x v="0"/>
    <s v="M"/>
    <s v="K00-K93"/>
    <n v="2"/>
    <x v="9"/>
  </r>
  <r>
    <x v="2"/>
    <s v="45-64"/>
    <x v="0"/>
    <s v="M"/>
    <s v="M00-M99"/>
    <n v="1"/>
    <x v="5"/>
  </r>
  <r>
    <x v="2"/>
    <s v="45-64"/>
    <x v="0"/>
    <s v="M"/>
    <s v="N00-N99"/>
    <n v="1"/>
    <x v="11"/>
  </r>
  <r>
    <x v="2"/>
    <s v="45-64"/>
    <x v="0"/>
    <s v="M"/>
    <s v="Q00-Q99"/>
    <n v="1"/>
    <x v="5"/>
  </r>
  <r>
    <x v="2"/>
    <s v="45-64"/>
    <x v="0"/>
    <s v="M"/>
    <s v="R00-R99"/>
    <n v="5"/>
    <x v="5"/>
  </r>
  <r>
    <x v="2"/>
    <s v="45-64"/>
    <x v="0"/>
    <s v="M"/>
    <s v="V01-Y98"/>
    <n v="10"/>
    <x v="6"/>
  </r>
  <r>
    <x v="2"/>
    <s v="65-74"/>
    <x v="1"/>
    <s v="F"/>
    <s v="A00-B99"/>
    <n v="1"/>
    <x v="0"/>
  </r>
  <r>
    <x v="2"/>
    <s v="65-74"/>
    <x v="1"/>
    <s v="F"/>
    <s v="C00-D48"/>
    <n v="18"/>
    <x v="1"/>
  </r>
  <r>
    <x v="2"/>
    <s v="65-74"/>
    <x v="1"/>
    <s v="F"/>
    <s v="E00-E90"/>
    <n v="3"/>
    <x v="2"/>
  </r>
  <r>
    <x v="2"/>
    <s v="65-74"/>
    <x v="1"/>
    <s v="F"/>
    <s v="G00-G99"/>
    <n v="3"/>
    <x v="3"/>
  </r>
  <r>
    <x v="2"/>
    <s v="65-74"/>
    <x v="1"/>
    <s v="F"/>
    <s v="I00-I99"/>
    <n v="12"/>
    <x v="8"/>
  </r>
  <r>
    <x v="2"/>
    <s v="65-74"/>
    <x v="1"/>
    <s v="F"/>
    <s v="J00-J99"/>
    <n v="4"/>
    <x v="4"/>
  </r>
  <r>
    <x v="2"/>
    <s v="65-74"/>
    <x v="1"/>
    <s v="F"/>
    <s v="K00-K93"/>
    <n v="3"/>
    <x v="9"/>
  </r>
  <r>
    <x v="2"/>
    <s v="65-74"/>
    <x v="1"/>
    <s v="F"/>
    <s v="M00-M99"/>
    <n v="1"/>
    <x v="5"/>
  </r>
  <r>
    <x v="2"/>
    <s v="65-74"/>
    <x v="1"/>
    <s v="F"/>
    <s v="N00-N99"/>
    <n v="2"/>
    <x v="11"/>
  </r>
  <r>
    <x v="2"/>
    <s v="65-74"/>
    <x v="1"/>
    <s v="F"/>
    <s v="R00-R99"/>
    <n v="4"/>
    <x v="5"/>
  </r>
  <r>
    <x v="2"/>
    <s v="65-74"/>
    <x v="1"/>
    <s v="F"/>
    <s v="V01-Y98"/>
    <n v="3"/>
    <x v="6"/>
  </r>
  <r>
    <x v="2"/>
    <s v="65-74"/>
    <x v="1"/>
    <s v="M"/>
    <s v="A00-B99"/>
    <n v="2"/>
    <x v="0"/>
  </r>
  <r>
    <x v="2"/>
    <s v="65-74"/>
    <x v="1"/>
    <s v="M"/>
    <s v="C00-D48"/>
    <n v="21"/>
    <x v="1"/>
  </r>
  <r>
    <x v="2"/>
    <s v="65-74"/>
    <x v="1"/>
    <s v="M"/>
    <s v="E00-E90"/>
    <n v="3"/>
    <x v="2"/>
  </r>
  <r>
    <x v="2"/>
    <s v="65-74"/>
    <x v="1"/>
    <s v="M"/>
    <s v="G00-G99"/>
    <n v="1"/>
    <x v="3"/>
  </r>
  <r>
    <x v="2"/>
    <s v="65-74"/>
    <x v="1"/>
    <s v="M"/>
    <s v="I00-I99"/>
    <n v="12"/>
    <x v="8"/>
  </r>
  <r>
    <x v="2"/>
    <s v="65-74"/>
    <x v="1"/>
    <s v="M"/>
    <s v="J00-J99"/>
    <n v="6"/>
    <x v="4"/>
  </r>
  <r>
    <x v="2"/>
    <s v="65-74"/>
    <x v="1"/>
    <s v="M"/>
    <s v="K00-K93"/>
    <n v="2"/>
    <x v="9"/>
  </r>
  <r>
    <x v="2"/>
    <s v="65-74"/>
    <x v="1"/>
    <s v="M"/>
    <s v="R00-R99"/>
    <n v="6"/>
    <x v="5"/>
  </r>
  <r>
    <x v="2"/>
    <s v="65-74"/>
    <x v="1"/>
    <s v="M"/>
    <s v="V01-Y98"/>
    <n v="6"/>
    <x v="6"/>
  </r>
  <r>
    <x v="2"/>
    <s v="75-84"/>
    <x v="1"/>
    <s v="F"/>
    <s v="A00-B99"/>
    <n v="1"/>
    <x v="0"/>
  </r>
  <r>
    <x v="2"/>
    <s v="75-84"/>
    <x v="1"/>
    <s v="F"/>
    <s v="C00-D48"/>
    <n v="39"/>
    <x v="1"/>
  </r>
  <r>
    <x v="2"/>
    <s v="75-84"/>
    <x v="1"/>
    <s v="F"/>
    <s v="D50-D89"/>
    <n v="1"/>
    <x v="5"/>
  </r>
  <r>
    <x v="2"/>
    <s v="75-84"/>
    <x v="1"/>
    <s v="F"/>
    <s v="E00-E90"/>
    <n v="3"/>
    <x v="2"/>
  </r>
  <r>
    <x v="2"/>
    <s v="75-84"/>
    <x v="1"/>
    <s v="F"/>
    <s v="F00-F99"/>
    <n v="6"/>
    <x v="10"/>
  </r>
  <r>
    <x v="2"/>
    <s v="75-84"/>
    <x v="1"/>
    <s v="F"/>
    <s v="G00-G99"/>
    <n v="6"/>
    <x v="3"/>
  </r>
  <r>
    <x v="2"/>
    <s v="75-84"/>
    <x v="1"/>
    <s v="F"/>
    <s v="I00-I99"/>
    <n v="38"/>
    <x v="8"/>
  </r>
  <r>
    <x v="2"/>
    <s v="75-84"/>
    <x v="1"/>
    <s v="F"/>
    <s v="J00-J99"/>
    <n v="10"/>
    <x v="4"/>
  </r>
  <r>
    <x v="2"/>
    <s v="75-84"/>
    <x v="1"/>
    <s v="F"/>
    <s v="K00-K93"/>
    <n v="8"/>
    <x v="9"/>
  </r>
  <r>
    <x v="2"/>
    <s v="75-84"/>
    <x v="1"/>
    <s v="F"/>
    <s v="M00-M99"/>
    <n v="1"/>
    <x v="5"/>
  </r>
  <r>
    <x v="2"/>
    <s v="75-84"/>
    <x v="1"/>
    <s v="F"/>
    <s v="N00-N99"/>
    <n v="4"/>
    <x v="11"/>
  </r>
  <r>
    <x v="2"/>
    <s v="75-84"/>
    <x v="1"/>
    <s v="F"/>
    <s v="R00-R99"/>
    <n v="15"/>
    <x v="5"/>
  </r>
  <r>
    <x v="2"/>
    <s v="75-84"/>
    <x v="1"/>
    <s v="F"/>
    <s v="V01-Y98"/>
    <n v="2"/>
    <x v="6"/>
  </r>
  <r>
    <x v="2"/>
    <s v="75-84"/>
    <x v="1"/>
    <s v="M"/>
    <s v="A00-B99"/>
    <n v="1"/>
    <x v="0"/>
  </r>
  <r>
    <x v="2"/>
    <s v="75-84"/>
    <x v="1"/>
    <s v="M"/>
    <s v="C00-D48"/>
    <n v="27"/>
    <x v="1"/>
  </r>
  <r>
    <x v="2"/>
    <s v="75-84"/>
    <x v="1"/>
    <s v="M"/>
    <s v="E00-E90"/>
    <n v="6"/>
    <x v="2"/>
  </r>
  <r>
    <x v="2"/>
    <s v="75-84"/>
    <x v="1"/>
    <s v="M"/>
    <s v="F00-F99"/>
    <n v="4"/>
    <x v="10"/>
  </r>
  <r>
    <x v="2"/>
    <s v="75-84"/>
    <x v="1"/>
    <s v="M"/>
    <s v="G00-G99"/>
    <n v="4"/>
    <x v="3"/>
  </r>
  <r>
    <x v="2"/>
    <s v="75-84"/>
    <x v="1"/>
    <s v="M"/>
    <s v="I00-I99"/>
    <n v="35"/>
    <x v="8"/>
  </r>
  <r>
    <x v="2"/>
    <s v="75-84"/>
    <x v="1"/>
    <s v="M"/>
    <s v="J00-J99"/>
    <n v="12"/>
    <x v="4"/>
  </r>
  <r>
    <x v="2"/>
    <s v="75-84"/>
    <x v="1"/>
    <s v="M"/>
    <s v="K00-K93"/>
    <n v="3"/>
    <x v="9"/>
  </r>
  <r>
    <x v="2"/>
    <s v="75-84"/>
    <x v="1"/>
    <s v="M"/>
    <s v="N00-N99"/>
    <n v="2"/>
    <x v="11"/>
  </r>
  <r>
    <x v="2"/>
    <s v="75-84"/>
    <x v="1"/>
    <s v="M"/>
    <s v="R00-R99"/>
    <n v="10"/>
    <x v="5"/>
  </r>
  <r>
    <x v="2"/>
    <s v="75-84"/>
    <x v="1"/>
    <s v="M"/>
    <s v="V01-Y98"/>
    <n v="3"/>
    <x v="6"/>
  </r>
  <r>
    <x v="2"/>
    <s v="85+"/>
    <x v="1"/>
    <s v="F"/>
    <s v="A00-B99"/>
    <n v="7"/>
    <x v="0"/>
  </r>
  <r>
    <x v="2"/>
    <s v="85+"/>
    <x v="1"/>
    <s v="F"/>
    <s v="C00-D48"/>
    <n v="32"/>
    <x v="1"/>
  </r>
  <r>
    <x v="2"/>
    <s v="85+"/>
    <x v="1"/>
    <s v="F"/>
    <s v="E00-E90"/>
    <n v="5"/>
    <x v="2"/>
  </r>
  <r>
    <x v="2"/>
    <s v="85+"/>
    <x v="1"/>
    <s v="F"/>
    <s v="F00-F99"/>
    <n v="8"/>
    <x v="10"/>
  </r>
  <r>
    <x v="2"/>
    <s v="85+"/>
    <x v="1"/>
    <s v="F"/>
    <s v="G00-G99"/>
    <n v="6"/>
    <x v="3"/>
  </r>
  <r>
    <x v="2"/>
    <s v="85+"/>
    <x v="1"/>
    <s v="F"/>
    <s v="I00-I99"/>
    <n v="64"/>
    <x v="8"/>
  </r>
  <r>
    <x v="2"/>
    <s v="85+"/>
    <x v="1"/>
    <s v="F"/>
    <s v="J00-J99"/>
    <n v="13"/>
    <x v="4"/>
  </r>
  <r>
    <x v="2"/>
    <s v="85+"/>
    <x v="1"/>
    <s v="F"/>
    <s v="K00-K93"/>
    <n v="6"/>
    <x v="9"/>
  </r>
  <r>
    <x v="2"/>
    <s v="85+"/>
    <x v="1"/>
    <s v="F"/>
    <s v="L00-L99"/>
    <n v="3"/>
    <x v="5"/>
  </r>
  <r>
    <x v="2"/>
    <s v="85+"/>
    <x v="1"/>
    <s v="F"/>
    <s v="M00-M99"/>
    <n v="1"/>
    <x v="5"/>
  </r>
  <r>
    <x v="2"/>
    <s v="85+"/>
    <x v="1"/>
    <s v="F"/>
    <s v="N00-N99"/>
    <n v="4"/>
    <x v="11"/>
  </r>
  <r>
    <x v="2"/>
    <s v="85+"/>
    <x v="1"/>
    <s v="F"/>
    <s v="R00-R99"/>
    <n v="24"/>
    <x v="5"/>
  </r>
  <r>
    <x v="2"/>
    <s v="85+"/>
    <x v="1"/>
    <s v="F"/>
    <s v="V01-Y98"/>
    <n v="8"/>
    <x v="6"/>
  </r>
  <r>
    <x v="2"/>
    <s v="85+"/>
    <x v="1"/>
    <s v="M"/>
    <s v="A00-B99"/>
    <n v="2"/>
    <x v="0"/>
  </r>
  <r>
    <x v="2"/>
    <s v="85+"/>
    <x v="1"/>
    <s v="M"/>
    <s v="C00-D48"/>
    <n v="16"/>
    <x v="1"/>
  </r>
  <r>
    <x v="2"/>
    <s v="85+"/>
    <x v="1"/>
    <s v="M"/>
    <s v="E00-E90"/>
    <n v="2"/>
    <x v="2"/>
  </r>
  <r>
    <x v="2"/>
    <s v="85+"/>
    <x v="1"/>
    <s v="M"/>
    <s v="F00-F99"/>
    <n v="2"/>
    <x v="10"/>
  </r>
  <r>
    <x v="2"/>
    <s v="85+"/>
    <x v="1"/>
    <s v="M"/>
    <s v="G00-G99"/>
    <n v="4"/>
    <x v="3"/>
  </r>
  <r>
    <x v="2"/>
    <s v="85+"/>
    <x v="1"/>
    <s v="M"/>
    <s v="I00-I99"/>
    <n v="29"/>
    <x v="8"/>
  </r>
  <r>
    <x v="2"/>
    <s v="85+"/>
    <x v="1"/>
    <s v="M"/>
    <s v="J00-J99"/>
    <n v="4"/>
    <x v="4"/>
  </r>
  <r>
    <x v="2"/>
    <s v="85+"/>
    <x v="1"/>
    <s v="M"/>
    <s v="K00-K93"/>
    <n v="5"/>
    <x v="9"/>
  </r>
  <r>
    <x v="2"/>
    <s v="85+"/>
    <x v="1"/>
    <s v="M"/>
    <s v="N00-N99"/>
    <n v="1"/>
    <x v="11"/>
  </r>
  <r>
    <x v="2"/>
    <s v="85+"/>
    <x v="1"/>
    <s v="M"/>
    <s v="R00-R99"/>
    <n v="6"/>
    <x v="5"/>
  </r>
  <r>
    <x v="2"/>
    <s v="85+"/>
    <x v="1"/>
    <s v="M"/>
    <s v="V01-Y98"/>
    <n v="3"/>
    <x v="6"/>
  </r>
  <r>
    <x v="3"/>
    <s v="0-24"/>
    <x v="0"/>
    <s v="F"/>
    <s v="E00-E90"/>
    <n v="1"/>
    <x v="2"/>
  </r>
  <r>
    <x v="3"/>
    <s v="0-24"/>
    <x v="0"/>
    <s v="F"/>
    <s v="I00-I99"/>
    <n v="1"/>
    <x v="8"/>
  </r>
  <r>
    <x v="3"/>
    <s v="0-24"/>
    <x v="0"/>
    <s v="F"/>
    <s v="J00-J99"/>
    <n v="1"/>
    <x v="4"/>
  </r>
  <r>
    <x v="3"/>
    <s v="0-24"/>
    <x v="0"/>
    <s v="F"/>
    <s v="P00-P96"/>
    <n v="1"/>
    <x v="5"/>
  </r>
  <r>
    <x v="3"/>
    <s v="0-24"/>
    <x v="0"/>
    <s v="F"/>
    <s v="R00-R99"/>
    <n v="1"/>
    <x v="5"/>
  </r>
  <r>
    <x v="3"/>
    <s v="0-24"/>
    <x v="0"/>
    <s v="F"/>
    <s v="V01-Y98"/>
    <n v="1"/>
    <x v="6"/>
  </r>
  <r>
    <x v="3"/>
    <s v="0-24"/>
    <x v="0"/>
    <s v="M"/>
    <s v="C00-D48"/>
    <n v="1"/>
    <x v="1"/>
  </r>
  <r>
    <x v="3"/>
    <s v="0-24"/>
    <x v="0"/>
    <s v="M"/>
    <s v="P00-P96"/>
    <n v="2"/>
    <x v="5"/>
  </r>
  <r>
    <x v="3"/>
    <s v="0-24"/>
    <x v="0"/>
    <s v="M"/>
    <s v="V01-Y98"/>
    <n v="4"/>
    <x v="6"/>
  </r>
  <r>
    <x v="3"/>
    <s v="25-44"/>
    <x v="0"/>
    <s v="F"/>
    <s v="C00-D48"/>
    <n v="2"/>
    <x v="1"/>
  </r>
  <r>
    <x v="3"/>
    <s v="25-44"/>
    <x v="0"/>
    <s v="F"/>
    <s v="E00-E90"/>
    <n v="1"/>
    <x v="2"/>
  </r>
  <r>
    <x v="3"/>
    <s v="25-44"/>
    <x v="0"/>
    <s v="F"/>
    <s v="F00-F99"/>
    <n v="1"/>
    <x v="10"/>
  </r>
  <r>
    <x v="3"/>
    <s v="25-44"/>
    <x v="0"/>
    <s v="F"/>
    <s v="O00-O99"/>
    <n v="1"/>
    <x v="5"/>
  </r>
  <r>
    <x v="3"/>
    <s v="25-44"/>
    <x v="0"/>
    <s v="F"/>
    <s v="V01-Y98"/>
    <n v="7"/>
    <x v="6"/>
  </r>
  <r>
    <x v="3"/>
    <s v="25-44"/>
    <x v="0"/>
    <s v="M"/>
    <s v="A00-B99"/>
    <n v="2"/>
    <x v="0"/>
  </r>
  <r>
    <x v="3"/>
    <s v="25-44"/>
    <x v="0"/>
    <s v="M"/>
    <s v="C00-D48"/>
    <n v="2"/>
    <x v="1"/>
  </r>
  <r>
    <x v="3"/>
    <s v="25-44"/>
    <x v="0"/>
    <s v="M"/>
    <s v="I00-I99"/>
    <n v="3"/>
    <x v="8"/>
  </r>
  <r>
    <x v="3"/>
    <s v="25-44"/>
    <x v="0"/>
    <s v="M"/>
    <s v="K00-K93"/>
    <n v="1"/>
    <x v="9"/>
  </r>
  <r>
    <x v="3"/>
    <s v="25-44"/>
    <x v="0"/>
    <s v="M"/>
    <s v="R00-R99"/>
    <n v="2"/>
    <x v="5"/>
  </r>
  <r>
    <x v="3"/>
    <s v="25-44"/>
    <x v="0"/>
    <s v="M"/>
    <s v="V01-Y98"/>
    <n v="11"/>
    <x v="6"/>
  </r>
  <r>
    <x v="3"/>
    <s v="45-64"/>
    <x v="0"/>
    <s v="F"/>
    <s v="A00-B99"/>
    <n v="3"/>
    <x v="0"/>
  </r>
  <r>
    <x v="3"/>
    <s v="45-64"/>
    <x v="0"/>
    <s v="F"/>
    <s v="C00-D48"/>
    <n v="16"/>
    <x v="1"/>
  </r>
  <r>
    <x v="3"/>
    <s v="45-64"/>
    <x v="0"/>
    <s v="F"/>
    <s v="D50-D89"/>
    <n v="2"/>
    <x v="5"/>
  </r>
  <r>
    <x v="3"/>
    <s v="45-64"/>
    <x v="0"/>
    <s v="F"/>
    <s v="E00-E90"/>
    <n v="3"/>
    <x v="2"/>
  </r>
  <r>
    <x v="3"/>
    <s v="45-64"/>
    <x v="0"/>
    <s v="F"/>
    <s v="I00-I99"/>
    <n v="8"/>
    <x v="8"/>
  </r>
  <r>
    <x v="3"/>
    <s v="45-64"/>
    <x v="0"/>
    <s v="F"/>
    <s v="J00-J99"/>
    <n v="3"/>
    <x v="4"/>
  </r>
  <r>
    <x v="3"/>
    <s v="45-64"/>
    <x v="0"/>
    <s v="F"/>
    <s v="K00-K93"/>
    <n v="2"/>
    <x v="9"/>
  </r>
  <r>
    <x v="3"/>
    <s v="45-64"/>
    <x v="0"/>
    <s v="F"/>
    <s v="N00-N99"/>
    <n v="1"/>
    <x v="11"/>
  </r>
  <r>
    <x v="3"/>
    <s v="45-64"/>
    <x v="0"/>
    <s v="F"/>
    <s v="R00-R99"/>
    <n v="6"/>
    <x v="5"/>
  </r>
  <r>
    <x v="3"/>
    <s v="45-64"/>
    <x v="0"/>
    <s v="F"/>
    <s v="V01-Y98"/>
    <n v="6"/>
    <x v="6"/>
  </r>
  <r>
    <x v="3"/>
    <s v="45-64"/>
    <x v="0"/>
    <s v="M"/>
    <s v="A00-B99"/>
    <n v="5"/>
    <x v="0"/>
  </r>
  <r>
    <x v="3"/>
    <s v="45-64"/>
    <x v="0"/>
    <s v="M"/>
    <s v="C00-D48"/>
    <n v="19"/>
    <x v="1"/>
  </r>
  <r>
    <x v="3"/>
    <s v="45-64"/>
    <x v="0"/>
    <s v="M"/>
    <s v="E00-E90"/>
    <n v="2"/>
    <x v="2"/>
  </r>
  <r>
    <x v="3"/>
    <s v="45-64"/>
    <x v="0"/>
    <s v="M"/>
    <s v="F00-F99"/>
    <n v="1"/>
    <x v="10"/>
  </r>
  <r>
    <x v="3"/>
    <s v="45-64"/>
    <x v="0"/>
    <s v="M"/>
    <s v="I00-I99"/>
    <n v="4"/>
    <x v="8"/>
  </r>
  <r>
    <x v="3"/>
    <s v="45-64"/>
    <x v="0"/>
    <s v="M"/>
    <s v="J00-J99"/>
    <n v="2"/>
    <x v="4"/>
  </r>
  <r>
    <x v="3"/>
    <s v="45-64"/>
    <x v="0"/>
    <s v="M"/>
    <s v="K00-K93"/>
    <n v="5"/>
    <x v="9"/>
  </r>
  <r>
    <x v="3"/>
    <s v="45-64"/>
    <x v="0"/>
    <s v="M"/>
    <s v="N00-N99"/>
    <n v="2"/>
    <x v="11"/>
  </r>
  <r>
    <x v="3"/>
    <s v="45-64"/>
    <x v="0"/>
    <s v="M"/>
    <s v="R00-R99"/>
    <n v="5"/>
    <x v="5"/>
  </r>
  <r>
    <x v="3"/>
    <s v="45-64"/>
    <x v="0"/>
    <s v="M"/>
    <s v="V01-Y98"/>
    <n v="11"/>
    <x v="6"/>
  </r>
  <r>
    <x v="3"/>
    <s v="65-74"/>
    <x v="1"/>
    <s v="F"/>
    <s v="A00-B99"/>
    <n v="1"/>
    <x v="0"/>
  </r>
  <r>
    <x v="3"/>
    <s v="65-74"/>
    <x v="1"/>
    <s v="F"/>
    <s v="C00-D48"/>
    <n v="18"/>
    <x v="1"/>
  </r>
  <r>
    <x v="3"/>
    <s v="65-74"/>
    <x v="1"/>
    <s v="F"/>
    <s v="E00-E90"/>
    <n v="2"/>
    <x v="2"/>
  </r>
  <r>
    <x v="3"/>
    <s v="65-74"/>
    <x v="1"/>
    <s v="F"/>
    <s v="F00-F99"/>
    <n v="1"/>
    <x v="10"/>
  </r>
  <r>
    <x v="3"/>
    <s v="65-74"/>
    <x v="1"/>
    <s v="F"/>
    <s v="G00-G99"/>
    <n v="3"/>
    <x v="3"/>
  </r>
  <r>
    <x v="3"/>
    <s v="65-74"/>
    <x v="1"/>
    <s v="F"/>
    <s v="I00-I99"/>
    <n v="6"/>
    <x v="8"/>
  </r>
  <r>
    <x v="3"/>
    <s v="65-74"/>
    <x v="1"/>
    <s v="F"/>
    <s v="J00-J99"/>
    <n v="5"/>
    <x v="4"/>
  </r>
  <r>
    <x v="3"/>
    <s v="65-74"/>
    <x v="1"/>
    <s v="F"/>
    <s v="K00-K93"/>
    <n v="5"/>
    <x v="9"/>
  </r>
  <r>
    <x v="3"/>
    <s v="65-74"/>
    <x v="1"/>
    <s v="F"/>
    <s v="N00-N99"/>
    <n v="1"/>
    <x v="11"/>
  </r>
  <r>
    <x v="3"/>
    <s v="65-74"/>
    <x v="1"/>
    <s v="F"/>
    <s v="R00-R99"/>
    <n v="5"/>
    <x v="5"/>
  </r>
  <r>
    <x v="3"/>
    <s v="65-74"/>
    <x v="1"/>
    <s v="F"/>
    <s v="V01-Y98"/>
    <n v="4"/>
    <x v="6"/>
  </r>
  <r>
    <x v="3"/>
    <s v="65-74"/>
    <x v="1"/>
    <s v="M"/>
    <s v="A00-B99"/>
    <n v="3"/>
    <x v="0"/>
  </r>
  <r>
    <x v="3"/>
    <s v="65-74"/>
    <x v="1"/>
    <s v="M"/>
    <s v="C00-D48"/>
    <n v="20"/>
    <x v="1"/>
  </r>
  <r>
    <x v="3"/>
    <s v="65-74"/>
    <x v="1"/>
    <s v="M"/>
    <s v="D50-D89"/>
    <n v="1"/>
    <x v="5"/>
  </r>
  <r>
    <x v="3"/>
    <s v="65-74"/>
    <x v="1"/>
    <s v="M"/>
    <s v="F00-F99"/>
    <n v="1"/>
    <x v="10"/>
  </r>
  <r>
    <x v="3"/>
    <s v="65-74"/>
    <x v="1"/>
    <s v="M"/>
    <s v="G00-G99"/>
    <n v="2"/>
    <x v="3"/>
  </r>
  <r>
    <x v="3"/>
    <s v="65-74"/>
    <x v="1"/>
    <s v="M"/>
    <s v="I00-I99"/>
    <n v="14"/>
    <x v="8"/>
  </r>
  <r>
    <x v="3"/>
    <s v="65-74"/>
    <x v="1"/>
    <s v="M"/>
    <s v="J00-J99"/>
    <n v="3"/>
    <x v="4"/>
  </r>
  <r>
    <x v="3"/>
    <s v="65-74"/>
    <x v="1"/>
    <s v="M"/>
    <s v="K00-K93"/>
    <n v="2"/>
    <x v="9"/>
  </r>
  <r>
    <x v="3"/>
    <s v="65-74"/>
    <x v="1"/>
    <s v="M"/>
    <s v="N00-N99"/>
    <n v="1"/>
    <x v="11"/>
  </r>
  <r>
    <x v="3"/>
    <s v="65-74"/>
    <x v="1"/>
    <s v="M"/>
    <s v="R00-R99"/>
    <n v="13"/>
    <x v="5"/>
  </r>
  <r>
    <x v="3"/>
    <s v="65-74"/>
    <x v="1"/>
    <s v="M"/>
    <s v="V01-Y98"/>
    <n v="6"/>
    <x v="6"/>
  </r>
  <r>
    <x v="3"/>
    <s v="75-84"/>
    <x v="1"/>
    <s v="F"/>
    <s v="A00-B99"/>
    <n v="3"/>
    <x v="0"/>
  </r>
  <r>
    <x v="3"/>
    <s v="75-84"/>
    <x v="1"/>
    <s v="F"/>
    <s v="C00-D48"/>
    <n v="37"/>
    <x v="1"/>
  </r>
  <r>
    <x v="3"/>
    <s v="75-84"/>
    <x v="1"/>
    <s v="F"/>
    <s v="E00-E90"/>
    <n v="2"/>
    <x v="2"/>
  </r>
  <r>
    <x v="3"/>
    <s v="75-84"/>
    <x v="1"/>
    <s v="F"/>
    <s v="F00-F99"/>
    <n v="3"/>
    <x v="10"/>
  </r>
  <r>
    <x v="3"/>
    <s v="75-84"/>
    <x v="1"/>
    <s v="F"/>
    <s v="G00-G99"/>
    <n v="4"/>
    <x v="3"/>
  </r>
  <r>
    <x v="3"/>
    <s v="75-84"/>
    <x v="1"/>
    <s v="F"/>
    <s v="I00-I99"/>
    <n v="26"/>
    <x v="8"/>
  </r>
  <r>
    <x v="3"/>
    <s v="75-84"/>
    <x v="1"/>
    <s v="F"/>
    <s v="J00-J99"/>
    <n v="7"/>
    <x v="4"/>
  </r>
  <r>
    <x v="3"/>
    <s v="75-84"/>
    <x v="1"/>
    <s v="F"/>
    <s v="K00-K93"/>
    <n v="7"/>
    <x v="9"/>
  </r>
  <r>
    <x v="3"/>
    <s v="75-84"/>
    <x v="1"/>
    <s v="F"/>
    <s v="L00-L99"/>
    <n v="1"/>
    <x v="5"/>
  </r>
  <r>
    <x v="3"/>
    <s v="75-84"/>
    <x v="1"/>
    <s v="F"/>
    <s v="M00-M99"/>
    <n v="1"/>
    <x v="5"/>
  </r>
  <r>
    <x v="3"/>
    <s v="75-84"/>
    <x v="1"/>
    <s v="F"/>
    <s v="N00-N99"/>
    <n v="3"/>
    <x v="11"/>
  </r>
  <r>
    <x v="3"/>
    <s v="75-84"/>
    <x v="1"/>
    <s v="F"/>
    <s v="R00-R99"/>
    <n v="11"/>
    <x v="5"/>
  </r>
  <r>
    <x v="3"/>
    <s v="75-84"/>
    <x v="1"/>
    <s v="F"/>
    <s v="V01-Y98"/>
    <n v="3"/>
    <x v="6"/>
  </r>
  <r>
    <x v="3"/>
    <s v="75-84"/>
    <x v="1"/>
    <s v="M"/>
    <s v="A00-B99"/>
    <n v="4"/>
    <x v="0"/>
  </r>
  <r>
    <x v="3"/>
    <s v="75-84"/>
    <x v="1"/>
    <s v="M"/>
    <s v="C00-D48"/>
    <n v="35"/>
    <x v="1"/>
  </r>
  <r>
    <x v="3"/>
    <s v="75-84"/>
    <x v="1"/>
    <s v="M"/>
    <s v="E00-E90"/>
    <n v="1"/>
    <x v="2"/>
  </r>
  <r>
    <x v="3"/>
    <s v="75-84"/>
    <x v="1"/>
    <s v="M"/>
    <s v="F00-F99"/>
    <n v="4"/>
    <x v="10"/>
  </r>
  <r>
    <x v="3"/>
    <s v="75-84"/>
    <x v="1"/>
    <s v="M"/>
    <s v="G00-G99"/>
    <n v="9"/>
    <x v="3"/>
  </r>
  <r>
    <x v="3"/>
    <s v="75-84"/>
    <x v="1"/>
    <s v="M"/>
    <s v="I00-I99"/>
    <n v="19"/>
    <x v="8"/>
  </r>
  <r>
    <x v="3"/>
    <s v="75-84"/>
    <x v="1"/>
    <s v="M"/>
    <s v="J00-J99"/>
    <n v="10"/>
    <x v="4"/>
  </r>
  <r>
    <x v="3"/>
    <s v="75-84"/>
    <x v="1"/>
    <s v="M"/>
    <s v="K00-K93"/>
    <n v="2"/>
    <x v="9"/>
  </r>
  <r>
    <x v="3"/>
    <s v="75-84"/>
    <x v="1"/>
    <s v="M"/>
    <s v="L00-L99"/>
    <n v="1"/>
    <x v="5"/>
  </r>
  <r>
    <x v="3"/>
    <s v="75-84"/>
    <x v="1"/>
    <s v="M"/>
    <s v="R00-R99"/>
    <n v="5"/>
    <x v="5"/>
  </r>
  <r>
    <x v="3"/>
    <s v="75-84"/>
    <x v="1"/>
    <s v="M"/>
    <s v="V01-Y98"/>
    <n v="3"/>
    <x v="6"/>
  </r>
  <r>
    <x v="3"/>
    <s v="85+"/>
    <x v="1"/>
    <s v="F"/>
    <s v="A00-B99"/>
    <n v="5"/>
    <x v="0"/>
  </r>
  <r>
    <x v="3"/>
    <s v="85+"/>
    <x v="1"/>
    <s v="F"/>
    <s v="C00-D48"/>
    <n v="22"/>
    <x v="1"/>
  </r>
  <r>
    <x v="3"/>
    <s v="85+"/>
    <x v="1"/>
    <s v="F"/>
    <s v="E00-E90"/>
    <n v="4"/>
    <x v="2"/>
  </r>
  <r>
    <x v="3"/>
    <s v="85+"/>
    <x v="1"/>
    <s v="F"/>
    <s v="F00-F99"/>
    <n v="8"/>
    <x v="10"/>
  </r>
  <r>
    <x v="3"/>
    <s v="85+"/>
    <x v="1"/>
    <s v="F"/>
    <s v="G00-G99"/>
    <n v="11"/>
    <x v="3"/>
  </r>
  <r>
    <x v="3"/>
    <s v="85+"/>
    <x v="1"/>
    <s v="F"/>
    <s v="I00-I99"/>
    <n v="52"/>
    <x v="8"/>
  </r>
  <r>
    <x v="3"/>
    <s v="85+"/>
    <x v="1"/>
    <s v="F"/>
    <s v="J00-J99"/>
    <n v="17"/>
    <x v="4"/>
  </r>
  <r>
    <x v="3"/>
    <s v="85+"/>
    <x v="1"/>
    <s v="F"/>
    <s v="K00-K93"/>
    <n v="14"/>
    <x v="9"/>
  </r>
  <r>
    <x v="3"/>
    <s v="85+"/>
    <x v="1"/>
    <s v="F"/>
    <s v="L00-L99"/>
    <n v="1"/>
    <x v="5"/>
  </r>
  <r>
    <x v="3"/>
    <s v="85+"/>
    <x v="1"/>
    <s v="F"/>
    <s v="M00-M99"/>
    <n v="1"/>
    <x v="5"/>
  </r>
  <r>
    <x v="3"/>
    <s v="85+"/>
    <x v="1"/>
    <s v="F"/>
    <s v="N00-N99"/>
    <n v="4"/>
    <x v="11"/>
  </r>
  <r>
    <x v="3"/>
    <s v="85+"/>
    <x v="1"/>
    <s v="F"/>
    <s v="R00-R99"/>
    <n v="23"/>
    <x v="5"/>
  </r>
  <r>
    <x v="3"/>
    <s v="85+"/>
    <x v="1"/>
    <s v="F"/>
    <s v="V01-Y98"/>
    <n v="11"/>
    <x v="6"/>
  </r>
  <r>
    <x v="3"/>
    <s v="85+"/>
    <x v="1"/>
    <s v="M"/>
    <s v="A00-B99"/>
    <n v="2"/>
    <x v="0"/>
  </r>
  <r>
    <x v="3"/>
    <s v="85+"/>
    <x v="1"/>
    <s v="M"/>
    <s v="C00-D48"/>
    <n v="11"/>
    <x v="1"/>
  </r>
  <r>
    <x v="3"/>
    <s v="85+"/>
    <x v="1"/>
    <s v="M"/>
    <s v="E00-E90"/>
    <n v="6"/>
    <x v="2"/>
  </r>
  <r>
    <x v="3"/>
    <s v="85+"/>
    <x v="1"/>
    <s v="M"/>
    <s v="F00-F99"/>
    <n v="1"/>
    <x v="10"/>
  </r>
  <r>
    <x v="3"/>
    <s v="85+"/>
    <x v="1"/>
    <s v="M"/>
    <s v="G00-G99"/>
    <n v="3"/>
    <x v="3"/>
  </r>
  <r>
    <x v="3"/>
    <s v="85+"/>
    <x v="1"/>
    <s v="M"/>
    <s v="I00-I99"/>
    <n v="27"/>
    <x v="8"/>
  </r>
  <r>
    <x v="3"/>
    <s v="85+"/>
    <x v="1"/>
    <s v="M"/>
    <s v="J00-J99"/>
    <n v="12"/>
    <x v="4"/>
  </r>
  <r>
    <x v="3"/>
    <s v="85+"/>
    <x v="1"/>
    <s v="M"/>
    <s v="K00-K93"/>
    <n v="4"/>
    <x v="9"/>
  </r>
  <r>
    <x v="3"/>
    <s v="85+"/>
    <x v="1"/>
    <s v="M"/>
    <s v="N00-N99"/>
    <n v="3"/>
    <x v="11"/>
  </r>
  <r>
    <x v="3"/>
    <s v="85+"/>
    <x v="1"/>
    <s v="M"/>
    <s v="R00-R99"/>
    <n v="10"/>
    <x v="5"/>
  </r>
  <r>
    <x v="3"/>
    <s v="85+"/>
    <x v="1"/>
    <s v="M"/>
    <s v="V01-Y98"/>
    <n v="6"/>
    <x v="6"/>
  </r>
  <r>
    <x v="4"/>
    <s v="0-24"/>
    <x v="0"/>
    <s v="F"/>
    <s v="C00-D48"/>
    <n v="1"/>
    <x v="1"/>
  </r>
  <r>
    <x v="4"/>
    <s v="0-24"/>
    <x v="0"/>
    <s v="F"/>
    <s v="P00-P96"/>
    <n v="1"/>
    <x v="5"/>
  </r>
  <r>
    <x v="4"/>
    <s v="0-24"/>
    <x v="0"/>
    <s v="F"/>
    <s v="R00-R99"/>
    <n v="1"/>
    <x v="5"/>
  </r>
  <r>
    <x v="4"/>
    <s v="0-24"/>
    <x v="0"/>
    <s v="M"/>
    <s v="F00-F99"/>
    <n v="1"/>
    <x v="10"/>
  </r>
  <r>
    <x v="4"/>
    <s v="0-24"/>
    <x v="0"/>
    <s v="M"/>
    <s v="G00-G99"/>
    <n v="1"/>
    <x v="3"/>
  </r>
  <r>
    <x v="4"/>
    <s v="0-24"/>
    <x v="0"/>
    <s v="M"/>
    <s v="Q00-Q99"/>
    <n v="1"/>
    <x v="5"/>
  </r>
  <r>
    <x v="4"/>
    <s v="0-24"/>
    <x v="0"/>
    <s v="M"/>
    <s v="V01-Y98"/>
    <n v="1"/>
    <x v="6"/>
  </r>
  <r>
    <x v="4"/>
    <s v="25-44"/>
    <x v="0"/>
    <s v="F"/>
    <s v="A00-B99"/>
    <n v="1"/>
    <x v="0"/>
  </r>
  <r>
    <x v="4"/>
    <s v="25-44"/>
    <x v="0"/>
    <s v="F"/>
    <s v="V01-Y98"/>
    <n v="2"/>
    <x v="6"/>
  </r>
  <r>
    <x v="4"/>
    <s v="25-44"/>
    <x v="0"/>
    <s v="M"/>
    <s v="A00-B99"/>
    <n v="1"/>
    <x v="0"/>
  </r>
  <r>
    <x v="4"/>
    <s v="25-44"/>
    <x v="0"/>
    <s v="M"/>
    <s v="C00-D48"/>
    <n v="1"/>
    <x v="1"/>
  </r>
  <r>
    <x v="4"/>
    <s v="25-44"/>
    <x v="0"/>
    <s v="M"/>
    <s v="F00-F99"/>
    <n v="1"/>
    <x v="10"/>
  </r>
  <r>
    <x v="4"/>
    <s v="25-44"/>
    <x v="0"/>
    <s v="M"/>
    <s v="I00-I99"/>
    <n v="2"/>
    <x v="8"/>
  </r>
  <r>
    <x v="4"/>
    <s v="25-44"/>
    <x v="0"/>
    <s v="M"/>
    <s v="N00-N99"/>
    <n v="1"/>
    <x v="11"/>
  </r>
  <r>
    <x v="4"/>
    <s v="25-44"/>
    <x v="0"/>
    <s v="M"/>
    <s v="R00-R99"/>
    <n v="2"/>
    <x v="5"/>
  </r>
  <r>
    <x v="4"/>
    <s v="25-44"/>
    <x v="0"/>
    <s v="M"/>
    <s v="V01-Y98"/>
    <n v="6"/>
    <x v="6"/>
  </r>
  <r>
    <x v="4"/>
    <s v="45-64"/>
    <x v="0"/>
    <s v="F"/>
    <s v="C00-D48"/>
    <n v="19"/>
    <x v="1"/>
  </r>
  <r>
    <x v="4"/>
    <s v="45-64"/>
    <x v="0"/>
    <s v="F"/>
    <s v="E00-E90"/>
    <n v="4"/>
    <x v="2"/>
  </r>
  <r>
    <x v="4"/>
    <s v="45-64"/>
    <x v="0"/>
    <s v="F"/>
    <s v="F00-F99"/>
    <n v="1"/>
    <x v="10"/>
  </r>
  <r>
    <x v="4"/>
    <s v="45-64"/>
    <x v="0"/>
    <s v="F"/>
    <s v="I00-I99"/>
    <n v="4"/>
    <x v="8"/>
  </r>
  <r>
    <x v="4"/>
    <s v="45-64"/>
    <x v="0"/>
    <s v="F"/>
    <s v="J00-J99"/>
    <n v="3"/>
    <x v="4"/>
  </r>
  <r>
    <x v="4"/>
    <s v="45-64"/>
    <x v="0"/>
    <s v="F"/>
    <s v="K00-K93"/>
    <n v="5"/>
    <x v="9"/>
  </r>
  <r>
    <x v="4"/>
    <s v="45-64"/>
    <x v="0"/>
    <s v="F"/>
    <s v="N00-N99"/>
    <n v="1"/>
    <x v="11"/>
  </r>
  <r>
    <x v="4"/>
    <s v="45-64"/>
    <x v="0"/>
    <s v="F"/>
    <s v="Q00-Q99"/>
    <n v="2"/>
    <x v="5"/>
  </r>
  <r>
    <x v="4"/>
    <s v="45-64"/>
    <x v="0"/>
    <s v="F"/>
    <s v="R00-R99"/>
    <n v="4"/>
    <x v="5"/>
  </r>
  <r>
    <x v="4"/>
    <s v="45-64"/>
    <x v="0"/>
    <s v="F"/>
    <s v="V01-Y98"/>
    <n v="3"/>
    <x v="6"/>
  </r>
  <r>
    <x v="4"/>
    <s v="45-64"/>
    <x v="0"/>
    <s v="M"/>
    <s v="A00-B99"/>
    <n v="1"/>
    <x v="0"/>
  </r>
  <r>
    <x v="4"/>
    <s v="45-64"/>
    <x v="0"/>
    <s v="M"/>
    <s v="C00-D48"/>
    <n v="21"/>
    <x v="1"/>
  </r>
  <r>
    <x v="4"/>
    <s v="45-64"/>
    <x v="0"/>
    <s v="M"/>
    <s v="E00-E90"/>
    <n v="1"/>
    <x v="2"/>
  </r>
  <r>
    <x v="4"/>
    <s v="45-64"/>
    <x v="0"/>
    <s v="M"/>
    <s v="F00-F99"/>
    <n v="3"/>
    <x v="10"/>
  </r>
  <r>
    <x v="4"/>
    <s v="45-64"/>
    <x v="0"/>
    <s v="M"/>
    <s v="G00-G99"/>
    <n v="2"/>
    <x v="3"/>
  </r>
  <r>
    <x v="4"/>
    <s v="45-64"/>
    <x v="0"/>
    <s v="M"/>
    <s v="I00-I99"/>
    <n v="10"/>
    <x v="8"/>
  </r>
  <r>
    <x v="4"/>
    <s v="45-64"/>
    <x v="0"/>
    <s v="M"/>
    <s v="J00-J99"/>
    <n v="5"/>
    <x v="4"/>
  </r>
  <r>
    <x v="4"/>
    <s v="45-64"/>
    <x v="0"/>
    <s v="M"/>
    <s v="K00-K93"/>
    <n v="7"/>
    <x v="9"/>
  </r>
  <r>
    <x v="4"/>
    <s v="45-64"/>
    <x v="0"/>
    <s v="M"/>
    <s v="R00-R99"/>
    <n v="5"/>
    <x v="5"/>
  </r>
  <r>
    <x v="4"/>
    <s v="45-64"/>
    <x v="0"/>
    <s v="M"/>
    <s v="V01-Y98"/>
    <n v="9"/>
    <x v="6"/>
  </r>
  <r>
    <x v="4"/>
    <s v="65-74"/>
    <x v="1"/>
    <s v="F"/>
    <s v="A00-B99"/>
    <n v="1"/>
    <x v="0"/>
  </r>
  <r>
    <x v="4"/>
    <s v="65-74"/>
    <x v="1"/>
    <s v="F"/>
    <s v="C00-D48"/>
    <n v="20"/>
    <x v="1"/>
  </r>
  <r>
    <x v="4"/>
    <s v="65-74"/>
    <x v="1"/>
    <s v="F"/>
    <s v="D50-D89"/>
    <n v="1"/>
    <x v="5"/>
  </r>
  <r>
    <x v="4"/>
    <s v="65-74"/>
    <x v="1"/>
    <s v="F"/>
    <s v="F00-F99"/>
    <n v="2"/>
    <x v="10"/>
  </r>
  <r>
    <x v="4"/>
    <s v="65-74"/>
    <x v="1"/>
    <s v="F"/>
    <s v="G00-G99"/>
    <n v="4"/>
    <x v="3"/>
  </r>
  <r>
    <x v="4"/>
    <s v="65-74"/>
    <x v="1"/>
    <s v="F"/>
    <s v="I00-I99"/>
    <n v="6"/>
    <x v="8"/>
  </r>
  <r>
    <x v="4"/>
    <s v="65-74"/>
    <x v="1"/>
    <s v="F"/>
    <s v="J00-J99"/>
    <n v="6"/>
    <x v="4"/>
  </r>
  <r>
    <x v="4"/>
    <s v="65-74"/>
    <x v="1"/>
    <s v="F"/>
    <s v="K00-K93"/>
    <n v="1"/>
    <x v="9"/>
  </r>
  <r>
    <x v="4"/>
    <s v="65-74"/>
    <x v="1"/>
    <s v="F"/>
    <s v="N00-N99"/>
    <n v="1"/>
    <x v="11"/>
  </r>
  <r>
    <x v="4"/>
    <s v="65-74"/>
    <x v="1"/>
    <s v="F"/>
    <s v="R00-R99"/>
    <n v="2"/>
    <x v="5"/>
  </r>
  <r>
    <x v="4"/>
    <s v="65-74"/>
    <x v="1"/>
    <s v="F"/>
    <s v="V01-Y98"/>
    <n v="4"/>
    <x v="6"/>
  </r>
  <r>
    <x v="4"/>
    <s v="65-74"/>
    <x v="1"/>
    <s v="M"/>
    <s v="A00-B99"/>
    <n v="2"/>
    <x v="0"/>
  </r>
  <r>
    <x v="4"/>
    <s v="65-74"/>
    <x v="1"/>
    <s v="M"/>
    <s v="C00-D48"/>
    <n v="25"/>
    <x v="1"/>
  </r>
  <r>
    <x v="4"/>
    <s v="65-74"/>
    <x v="1"/>
    <s v="M"/>
    <s v="E00-E90"/>
    <n v="4"/>
    <x v="2"/>
  </r>
  <r>
    <x v="4"/>
    <s v="65-74"/>
    <x v="1"/>
    <s v="M"/>
    <s v="F00-F99"/>
    <n v="2"/>
    <x v="10"/>
  </r>
  <r>
    <x v="4"/>
    <s v="65-74"/>
    <x v="1"/>
    <s v="M"/>
    <s v="G00-G99"/>
    <n v="3"/>
    <x v="3"/>
  </r>
  <r>
    <x v="4"/>
    <s v="65-74"/>
    <x v="1"/>
    <s v="M"/>
    <s v="I00-I99"/>
    <n v="14"/>
    <x v="8"/>
  </r>
  <r>
    <x v="4"/>
    <s v="65-74"/>
    <x v="1"/>
    <s v="M"/>
    <s v="J00-J99"/>
    <n v="5"/>
    <x v="4"/>
  </r>
  <r>
    <x v="4"/>
    <s v="65-74"/>
    <x v="1"/>
    <s v="M"/>
    <s v="K00-K93"/>
    <n v="1"/>
    <x v="9"/>
  </r>
  <r>
    <x v="4"/>
    <s v="65-74"/>
    <x v="1"/>
    <s v="M"/>
    <s v="M00-M99"/>
    <n v="1"/>
    <x v="5"/>
  </r>
  <r>
    <x v="4"/>
    <s v="65-74"/>
    <x v="1"/>
    <s v="M"/>
    <s v="R00-R99"/>
    <n v="11"/>
    <x v="5"/>
  </r>
  <r>
    <x v="4"/>
    <s v="65-74"/>
    <x v="1"/>
    <s v="M"/>
    <s v="V01-Y98"/>
    <n v="6"/>
    <x v="6"/>
  </r>
  <r>
    <x v="4"/>
    <s v="75-84"/>
    <x v="1"/>
    <s v="F"/>
    <s v="A00-B99"/>
    <n v="2"/>
    <x v="0"/>
  </r>
  <r>
    <x v="4"/>
    <s v="75-84"/>
    <x v="1"/>
    <s v="F"/>
    <s v="C00-D48"/>
    <n v="23"/>
    <x v="1"/>
  </r>
  <r>
    <x v="4"/>
    <s v="75-84"/>
    <x v="1"/>
    <s v="F"/>
    <s v="F00-F99"/>
    <n v="5"/>
    <x v="10"/>
  </r>
  <r>
    <x v="4"/>
    <s v="75-84"/>
    <x v="1"/>
    <s v="F"/>
    <s v="G00-G99"/>
    <n v="9"/>
    <x v="3"/>
  </r>
  <r>
    <x v="4"/>
    <s v="75-84"/>
    <x v="1"/>
    <s v="F"/>
    <s v="I00-I99"/>
    <n v="22"/>
    <x v="8"/>
  </r>
  <r>
    <x v="4"/>
    <s v="75-84"/>
    <x v="1"/>
    <s v="F"/>
    <s v="J00-J99"/>
    <n v="9"/>
    <x v="4"/>
  </r>
  <r>
    <x v="4"/>
    <s v="75-84"/>
    <x v="1"/>
    <s v="F"/>
    <s v="K00-K93"/>
    <n v="5"/>
    <x v="9"/>
  </r>
  <r>
    <x v="4"/>
    <s v="75-84"/>
    <x v="1"/>
    <s v="F"/>
    <s v="M00-M99"/>
    <n v="1"/>
    <x v="5"/>
  </r>
  <r>
    <x v="4"/>
    <s v="75-84"/>
    <x v="1"/>
    <s v="F"/>
    <s v="N00-N99"/>
    <n v="3"/>
    <x v="11"/>
  </r>
  <r>
    <x v="4"/>
    <s v="75-84"/>
    <x v="1"/>
    <s v="F"/>
    <s v="R00-R99"/>
    <n v="13"/>
    <x v="5"/>
  </r>
  <r>
    <x v="4"/>
    <s v="75-84"/>
    <x v="1"/>
    <s v="F"/>
    <s v="V01-Y98"/>
    <n v="7"/>
    <x v="6"/>
  </r>
  <r>
    <x v="4"/>
    <s v="75-84"/>
    <x v="1"/>
    <s v="M"/>
    <s v="A00-B99"/>
    <n v="2"/>
    <x v="0"/>
  </r>
  <r>
    <x v="4"/>
    <s v="75-84"/>
    <x v="1"/>
    <s v="M"/>
    <s v="C00-D48"/>
    <n v="35"/>
    <x v="1"/>
  </r>
  <r>
    <x v="4"/>
    <s v="75-84"/>
    <x v="1"/>
    <s v="M"/>
    <s v="E00-E90"/>
    <n v="4"/>
    <x v="2"/>
  </r>
  <r>
    <x v="4"/>
    <s v="75-84"/>
    <x v="1"/>
    <s v="M"/>
    <s v="F00-F99"/>
    <n v="3"/>
    <x v="10"/>
  </r>
  <r>
    <x v="4"/>
    <s v="75-84"/>
    <x v="1"/>
    <s v="M"/>
    <s v="G00-G99"/>
    <n v="2"/>
    <x v="3"/>
  </r>
  <r>
    <x v="4"/>
    <s v="75-84"/>
    <x v="1"/>
    <s v="M"/>
    <s v="I00-I99"/>
    <n v="27"/>
    <x v="8"/>
  </r>
  <r>
    <x v="4"/>
    <s v="75-84"/>
    <x v="1"/>
    <s v="M"/>
    <s v="J00-J99"/>
    <n v="17"/>
    <x v="4"/>
  </r>
  <r>
    <x v="4"/>
    <s v="75-84"/>
    <x v="1"/>
    <s v="M"/>
    <s v="K00-K93"/>
    <n v="2"/>
    <x v="9"/>
  </r>
  <r>
    <x v="4"/>
    <s v="75-84"/>
    <x v="1"/>
    <s v="M"/>
    <s v="R00-R99"/>
    <n v="9"/>
    <x v="5"/>
  </r>
  <r>
    <x v="4"/>
    <s v="75-84"/>
    <x v="1"/>
    <s v="M"/>
    <s v="V01-Y98"/>
    <n v="3"/>
    <x v="6"/>
  </r>
  <r>
    <x v="4"/>
    <s v="85+"/>
    <x v="1"/>
    <s v="F"/>
    <s v="A00-B99"/>
    <n v="5"/>
    <x v="0"/>
  </r>
  <r>
    <x v="4"/>
    <s v="85+"/>
    <x v="1"/>
    <s v="F"/>
    <s v="C00-D48"/>
    <n v="27"/>
    <x v="1"/>
  </r>
  <r>
    <x v="4"/>
    <s v="85+"/>
    <x v="1"/>
    <s v="F"/>
    <s v="E00-E90"/>
    <n v="8"/>
    <x v="2"/>
  </r>
  <r>
    <x v="4"/>
    <s v="85+"/>
    <x v="1"/>
    <s v="F"/>
    <s v="F00-F99"/>
    <n v="11"/>
    <x v="10"/>
  </r>
  <r>
    <x v="4"/>
    <s v="85+"/>
    <x v="1"/>
    <s v="F"/>
    <s v="G00-G99"/>
    <n v="13"/>
    <x v="3"/>
  </r>
  <r>
    <x v="4"/>
    <s v="85+"/>
    <x v="1"/>
    <s v="F"/>
    <s v="I00-I99"/>
    <n v="64"/>
    <x v="8"/>
  </r>
  <r>
    <x v="4"/>
    <s v="85+"/>
    <x v="1"/>
    <s v="F"/>
    <s v="J00-J99"/>
    <n v="25"/>
    <x v="4"/>
  </r>
  <r>
    <x v="4"/>
    <s v="85+"/>
    <x v="1"/>
    <s v="F"/>
    <s v="K00-K93"/>
    <n v="7"/>
    <x v="9"/>
  </r>
  <r>
    <x v="4"/>
    <s v="85+"/>
    <x v="1"/>
    <s v="F"/>
    <s v="M00-M99"/>
    <n v="2"/>
    <x v="5"/>
  </r>
  <r>
    <x v="4"/>
    <s v="85+"/>
    <x v="1"/>
    <s v="F"/>
    <s v="N00-N99"/>
    <n v="4"/>
    <x v="11"/>
  </r>
  <r>
    <x v="4"/>
    <s v="85+"/>
    <x v="1"/>
    <s v="F"/>
    <s v="R00-R99"/>
    <n v="18"/>
    <x v="5"/>
  </r>
  <r>
    <x v="4"/>
    <s v="85+"/>
    <x v="1"/>
    <s v="F"/>
    <s v="V01-Y98"/>
    <n v="13"/>
    <x v="6"/>
  </r>
  <r>
    <x v="4"/>
    <s v="85+"/>
    <x v="1"/>
    <s v="M"/>
    <s v="A00-B99"/>
    <n v="2"/>
    <x v="0"/>
  </r>
  <r>
    <x v="4"/>
    <s v="85+"/>
    <x v="1"/>
    <s v="M"/>
    <s v="C00-D48"/>
    <n v="13"/>
    <x v="1"/>
  </r>
  <r>
    <x v="4"/>
    <s v="85+"/>
    <x v="1"/>
    <s v="M"/>
    <s v="E00-E90"/>
    <n v="3"/>
    <x v="2"/>
  </r>
  <r>
    <x v="4"/>
    <s v="85+"/>
    <x v="1"/>
    <s v="M"/>
    <s v="F00-F99"/>
    <n v="1"/>
    <x v="10"/>
  </r>
  <r>
    <x v="4"/>
    <s v="85+"/>
    <x v="1"/>
    <s v="M"/>
    <s v="G00-G99"/>
    <n v="6"/>
    <x v="3"/>
  </r>
  <r>
    <x v="4"/>
    <s v="85+"/>
    <x v="1"/>
    <s v="M"/>
    <s v="I00-I99"/>
    <n v="22"/>
    <x v="8"/>
  </r>
  <r>
    <x v="4"/>
    <s v="85+"/>
    <x v="1"/>
    <s v="M"/>
    <s v="J00-J99"/>
    <n v="11"/>
    <x v="4"/>
  </r>
  <r>
    <x v="4"/>
    <s v="85+"/>
    <x v="1"/>
    <s v="M"/>
    <s v="K00-K93"/>
    <n v="3"/>
    <x v="9"/>
  </r>
  <r>
    <x v="4"/>
    <s v="85+"/>
    <x v="1"/>
    <s v="M"/>
    <s v="N00-N99"/>
    <n v="7"/>
    <x v="11"/>
  </r>
  <r>
    <x v="4"/>
    <s v="85+"/>
    <x v="1"/>
    <s v="M"/>
    <s v="R00-R99"/>
    <n v="10"/>
    <x v="5"/>
  </r>
  <r>
    <x v="4"/>
    <s v="85+"/>
    <x v="1"/>
    <s v="M"/>
    <s v="V01-Y98"/>
    <n v="4"/>
    <x v="6"/>
  </r>
  <r>
    <x v="5"/>
    <s v="0-24"/>
    <x v="0"/>
    <s v="F"/>
    <s v="Q00-Q99"/>
    <n v="2"/>
    <x v="5"/>
  </r>
  <r>
    <x v="5"/>
    <s v="0-24"/>
    <x v="0"/>
    <s v="F"/>
    <s v="R00-R99"/>
    <n v="2"/>
    <x v="5"/>
  </r>
  <r>
    <x v="5"/>
    <s v="0-24"/>
    <x v="0"/>
    <s v="F"/>
    <s v="V01-Y98"/>
    <n v="1"/>
    <x v="6"/>
  </r>
  <r>
    <x v="5"/>
    <s v="0-24"/>
    <x v="0"/>
    <s v="M"/>
    <s v="I00-I99"/>
    <n v="1"/>
    <x v="8"/>
  </r>
  <r>
    <x v="5"/>
    <s v="0-24"/>
    <x v="0"/>
    <s v="M"/>
    <s v="P00-P96"/>
    <n v="3"/>
    <x v="5"/>
  </r>
  <r>
    <x v="5"/>
    <s v="0-24"/>
    <x v="0"/>
    <s v="M"/>
    <s v="Q00-Q99"/>
    <n v="1"/>
    <x v="5"/>
  </r>
  <r>
    <x v="5"/>
    <s v="0-24"/>
    <x v="0"/>
    <s v="M"/>
    <s v="V01-Y98"/>
    <n v="3"/>
    <x v="6"/>
  </r>
  <r>
    <x v="5"/>
    <s v="25-44"/>
    <x v="0"/>
    <s v="F"/>
    <s v="C00-D48"/>
    <n v="5"/>
    <x v="1"/>
  </r>
  <r>
    <x v="5"/>
    <s v="25-44"/>
    <x v="0"/>
    <s v="F"/>
    <s v="G00-G99"/>
    <n v="1"/>
    <x v="3"/>
  </r>
  <r>
    <x v="5"/>
    <s v="25-44"/>
    <x v="0"/>
    <s v="F"/>
    <s v="H60-H95"/>
    <n v="1"/>
    <x v="5"/>
  </r>
  <r>
    <x v="5"/>
    <s v="25-44"/>
    <x v="0"/>
    <s v="F"/>
    <s v="I00-I99"/>
    <n v="1"/>
    <x v="8"/>
  </r>
  <r>
    <x v="5"/>
    <s v="25-44"/>
    <x v="0"/>
    <s v="F"/>
    <s v="Q00-Q99"/>
    <n v="1"/>
    <x v="5"/>
  </r>
  <r>
    <x v="5"/>
    <s v="25-44"/>
    <x v="0"/>
    <s v="F"/>
    <s v="R00-R99"/>
    <n v="1"/>
    <x v="5"/>
  </r>
  <r>
    <x v="5"/>
    <s v="25-44"/>
    <x v="0"/>
    <s v="F"/>
    <s v="V01-Y98"/>
    <n v="1"/>
    <x v="6"/>
  </r>
  <r>
    <x v="5"/>
    <s v="25-44"/>
    <x v="0"/>
    <s v="M"/>
    <s v="A00-B99"/>
    <n v="1"/>
    <x v="0"/>
  </r>
  <r>
    <x v="5"/>
    <s v="25-44"/>
    <x v="0"/>
    <s v="M"/>
    <s v="C00-D48"/>
    <n v="2"/>
    <x v="1"/>
  </r>
  <r>
    <x v="5"/>
    <s v="25-44"/>
    <x v="0"/>
    <s v="M"/>
    <s v="I00-I99"/>
    <n v="1"/>
    <x v="8"/>
  </r>
  <r>
    <x v="5"/>
    <s v="25-44"/>
    <x v="0"/>
    <s v="M"/>
    <s v="V01-Y98"/>
    <n v="12"/>
    <x v="6"/>
  </r>
  <r>
    <x v="5"/>
    <s v="45-64"/>
    <x v="0"/>
    <s v="F"/>
    <s v="A00-B99"/>
    <n v="1"/>
    <x v="0"/>
  </r>
  <r>
    <x v="5"/>
    <s v="45-64"/>
    <x v="0"/>
    <s v="F"/>
    <s v="C00-D48"/>
    <n v="25"/>
    <x v="1"/>
  </r>
  <r>
    <x v="5"/>
    <s v="45-64"/>
    <x v="0"/>
    <s v="F"/>
    <s v="F00-F99"/>
    <n v="1"/>
    <x v="10"/>
  </r>
  <r>
    <x v="5"/>
    <s v="45-64"/>
    <x v="0"/>
    <s v="F"/>
    <s v="G00-G99"/>
    <n v="3"/>
    <x v="3"/>
  </r>
  <r>
    <x v="5"/>
    <s v="45-64"/>
    <x v="0"/>
    <s v="F"/>
    <s v="I00-I99"/>
    <n v="5"/>
    <x v="8"/>
  </r>
  <r>
    <x v="5"/>
    <s v="45-64"/>
    <x v="0"/>
    <s v="F"/>
    <s v="J00-J99"/>
    <n v="1"/>
    <x v="4"/>
  </r>
  <r>
    <x v="5"/>
    <s v="45-64"/>
    <x v="0"/>
    <s v="F"/>
    <s v="K00-K93"/>
    <n v="3"/>
    <x v="9"/>
  </r>
  <r>
    <x v="5"/>
    <s v="45-64"/>
    <x v="0"/>
    <s v="F"/>
    <s v="V01-Y98"/>
    <n v="3"/>
    <x v="6"/>
  </r>
  <r>
    <x v="5"/>
    <s v="45-64"/>
    <x v="0"/>
    <s v="M"/>
    <s v="C00-D48"/>
    <n v="13"/>
    <x v="1"/>
  </r>
  <r>
    <x v="5"/>
    <s v="45-64"/>
    <x v="0"/>
    <s v="M"/>
    <s v="E00-E90"/>
    <n v="5"/>
    <x v="2"/>
  </r>
  <r>
    <x v="5"/>
    <s v="45-64"/>
    <x v="0"/>
    <s v="M"/>
    <s v="F00-F99"/>
    <n v="1"/>
    <x v="10"/>
  </r>
  <r>
    <x v="5"/>
    <s v="45-64"/>
    <x v="0"/>
    <s v="M"/>
    <s v="G00-G99"/>
    <n v="2"/>
    <x v="3"/>
  </r>
  <r>
    <x v="5"/>
    <s v="45-64"/>
    <x v="0"/>
    <s v="M"/>
    <s v="I00-I99"/>
    <n v="10"/>
    <x v="8"/>
  </r>
  <r>
    <x v="5"/>
    <s v="45-64"/>
    <x v="0"/>
    <s v="M"/>
    <s v="J00-J99"/>
    <n v="3"/>
    <x v="4"/>
  </r>
  <r>
    <x v="5"/>
    <s v="45-64"/>
    <x v="0"/>
    <s v="M"/>
    <s v="K00-K93"/>
    <n v="3"/>
    <x v="9"/>
  </r>
  <r>
    <x v="5"/>
    <s v="45-64"/>
    <x v="0"/>
    <s v="M"/>
    <s v="N00-N99"/>
    <n v="2"/>
    <x v="11"/>
  </r>
  <r>
    <x v="5"/>
    <s v="45-64"/>
    <x v="0"/>
    <s v="M"/>
    <s v="R00-R99"/>
    <n v="7"/>
    <x v="5"/>
  </r>
  <r>
    <x v="5"/>
    <s v="45-64"/>
    <x v="0"/>
    <s v="M"/>
    <s v="V01-Y98"/>
    <n v="8"/>
    <x v="6"/>
  </r>
  <r>
    <x v="5"/>
    <s v="65-74"/>
    <x v="1"/>
    <s v="F"/>
    <s v="C00-D48"/>
    <n v="14"/>
    <x v="1"/>
  </r>
  <r>
    <x v="5"/>
    <s v="65-74"/>
    <x v="1"/>
    <s v="F"/>
    <s v="F00-F99"/>
    <n v="1"/>
    <x v="10"/>
  </r>
  <r>
    <x v="5"/>
    <s v="65-74"/>
    <x v="1"/>
    <s v="F"/>
    <s v="G00-G99"/>
    <n v="3"/>
    <x v="3"/>
  </r>
  <r>
    <x v="5"/>
    <s v="65-74"/>
    <x v="1"/>
    <s v="F"/>
    <s v="I00-I99"/>
    <n v="17"/>
    <x v="8"/>
  </r>
  <r>
    <x v="5"/>
    <s v="65-74"/>
    <x v="1"/>
    <s v="F"/>
    <s v="J00-J99"/>
    <n v="3"/>
    <x v="4"/>
  </r>
  <r>
    <x v="5"/>
    <s v="65-74"/>
    <x v="1"/>
    <s v="F"/>
    <s v="K00-K93"/>
    <n v="7"/>
    <x v="9"/>
  </r>
  <r>
    <x v="5"/>
    <s v="65-74"/>
    <x v="1"/>
    <s v="F"/>
    <s v="N00-N99"/>
    <n v="1"/>
    <x v="11"/>
  </r>
  <r>
    <x v="5"/>
    <s v="65-74"/>
    <x v="1"/>
    <s v="F"/>
    <s v="R00-R99"/>
    <n v="1"/>
    <x v="5"/>
  </r>
  <r>
    <x v="5"/>
    <s v="65-74"/>
    <x v="1"/>
    <s v="F"/>
    <s v="V01-Y98"/>
    <n v="1"/>
    <x v="6"/>
  </r>
  <r>
    <x v="5"/>
    <s v="65-74"/>
    <x v="1"/>
    <s v="M"/>
    <s v="A00-B99"/>
    <n v="1"/>
    <x v="0"/>
  </r>
  <r>
    <x v="5"/>
    <s v="65-74"/>
    <x v="1"/>
    <s v="M"/>
    <s v="C00-D48"/>
    <n v="18"/>
    <x v="1"/>
  </r>
  <r>
    <x v="5"/>
    <s v="65-74"/>
    <x v="1"/>
    <s v="M"/>
    <s v="D50-D89"/>
    <n v="1"/>
    <x v="5"/>
  </r>
  <r>
    <x v="5"/>
    <s v="65-74"/>
    <x v="1"/>
    <s v="M"/>
    <s v="E00-E90"/>
    <n v="2"/>
    <x v="2"/>
  </r>
  <r>
    <x v="5"/>
    <s v="65-74"/>
    <x v="1"/>
    <s v="M"/>
    <s v="I00-I99"/>
    <n v="17"/>
    <x v="8"/>
  </r>
  <r>
    <x v="5"/>
    <s v="65-74"/>
    <x v="1"/>
    <s v="M"/>
    <s v="J00-J99"/>
    <n v="4"/>
    <x v="4"/>
  </r>
  <r>
    <x v="5"/>
    <s v="65-74"/>
    <x v="1"/>
    <s v="M"/>
    <s v="K00-K93"/>
    <n v="5"/>
    <x v="9"/>
  </r>
  <r>
    <x v="5"/>
    <s v="65-74"/>
    <x v="1"/>
    <s v="M"/>
    <s v="R00-R99"/>
    <n v="3"/>
    <x v="5"/>
  </r>
  <r>
    <x v="5"/>
    <s v="65-74"/>
    <x v="1"/>
    <s v="M"/>
    <s v="V01-Y98"/>
    <n v="5"/>
    <x v="6"/>
  </r>
  <r>
    <x v="5"/>
    <s v="75-84"/>
    <x v="1"/>
    <s v="F"/>
    <s v="A00-B99"/>
    <n v="2"/>
    <x v="0"/>
  </r>
  <r>
    <x v="5"/>
    <s v="75-84"/>
    <x v="1"/>
    <s v="F"/>
    <s v="C00-D48"/>
    <n v="28"/>
    <x v="1"/>
  </r>
  <r>
    <x v="5"/>
    <s v="75-84"/>
    <x v="1"/>
    <s v="F"/>
    <s v="E00-E90"/>
    <n v="5"/>
    <x v="2"/>
  </r>
  <r>
    <x v="5"/>
    <s v="75-84"/>
    <x v="1"/>
    <s v="F"/>
    <s v="F00-F99"/>
    <n v="3"/>
    <x v="10"/>
  </r>
  <r>
    <x v="5"/>
    <s v="75-84"/>
    <x v="1"/>
    <s v="F"/>
    <s v="G00-G99"/>
    <n v="5"/>
    <x v="3"/>
  </r>
  <r>
    <x v="5"/>
    <s v="75-84"/>
    <x v="1"/>
    <s v="F"/>
    <s v="I00-I99"/>
    <n v="23"/>
    <x v="8"/>
  </r>
  <r>
    <x v="5"/>
    <s v="75-84"/>
    <x v="1"/>
    <s v="F"/>
    <s v="J00-J99"/>
    <n v="10"/>
    <x v="4"/>
  </r>
  <r>
    <x v="5"/>
    <s v="75-84"/>
    <x v="1"/>
    <s v="F"/>
    <s v="K00-K93"/>
    <n v="2"/>
    <x v="9"/>
  </r>
  <r>
    <x v="5"/>
    <s v="75-84"/>
    <x v="1"/>
    <s v="F"/>
    <s v="L00-L99"/>
    <n v="1"/>
    <x v="5"/>
  </r>
  <r>
    <x v="5"/>
    <s v="75-84"/>
    <x v="1"/>
    <s v="F"/>
    <s v="M00-M99"/>
    <n v="1"/>
    <x v="5"/>
  </r>
  <r>
    <x v="5"/>
    <s v="75-84"/>
    <x v="1"/>
    <s v="F"/>
    <s v="N00-N99"/>
    <n v="6"/>
    <x v="11"/>
  </r>
  <r>
    <x v="5"/>
    <s v="75-84"/>
    <x v="1"/>
    <s v="F"/>
    <s v="R00-R99"/>
    <n v="2"/>
    <x v="5"/>
  </r>
  <r>
    <x v="5"/>
    <s v="75-84"/>
    <x v="1"/>
    <s v="F"/>
    <s v="V01-Y98"/>
    <n v="6"/>
    <x v="6"/>
  </r>
  <r>
    <x v="5"/>
    <s v="75-84"/>
    <x v="1"/>
    <s v="M"/>
    <s v="A00-B99"/>
    <n v="5"/>
    <x v="0"/>
  </r>
  <r>
    <x v="5"/>
    <s v="75-84"/>
    <x v="1"/>
    <s v="M"/>
    <s v="C00-D48"/>
    <n v="32"/>
    <x v="1"/>
  </r>
  <r>
    <x v="5"/>
    <s v="75-84"/>
    <x v="1"/>
    <s v="M"/>
    <s v="D50-D89"/>
    <n v="1"/>
    <x v="5"/>
  </r>
  <r>
    <x v="5"/>
    <s v="75-84"/>
    <x v="1"/>
    <s v="M"/>
    <s v="F00-F99"/>
    <n v="1"/>
    <x v="10"/>
  </r>
  <r>
    <x v="5"/>
    <s v="75-84"/>
    <x v="1"/>
    <s v="M"/>
    <s v="G00-G99"/>
    <n v="11"/>
    <x v="3"/>
  </r>
  <r>
    <x v="5"/>
    <s v="75-84"/>
    <x v="1"/>
    <s v="M"/>
    <s v="I00-I99"/>
    <n v="25"/>
    <x v="8"/>
  </r>
  <r>
    <x v="5"/>
    <s v="75-84"/>
    <x v="1"/>
    <s v="M"/>
    <s v="J00-J99"/>
    <n v="15"/>
    <x v="4"/>
  </r>
  <r>
    <x v="5"/>
    <s v="75-84"/>
    <x v="1"/>
    <s v="M"/>
    <s v="K00-K93"/>
    <n v="5"/>
    <x v="9"/>
  </r>
  <r>
    <x v="5"/>
    <s v="75-84"/>
    <x v="1"/>
    <s v="M"/>
    <s v="N00-N99"/>
    <n v="2"/>
    <x v="11"/>
  </r>
  <r>
    <x v="5"/>
    <s v="75-84"/>
    <x v="1"/>
    <s v="M"/>
    <s v="Q00-Q99"/>
    <n v="1"/>
    <x v="5"/>
  </r>
  <r>
    <x v="5"/>
    <s v="75-84"/>
    <x v="1"/>
    <s v="M"/>
    <s v="R00-R99"/>
    <n v="12"/>
    <x v="5"/>
  </r>
  <r>
    <x v="5"/>
    <s v="75-84"/>
    <x v="1"/>
    <s v="M"/>
    <s v="V01-Y98"/>
    <n v="3"/>
    <x v="6"/>
  </r>
  <r>
    <x v="5"/>
    <s v="85+"/>
    <x v="1"/>
    <s v="F"/>
    <s v="A00-B99"/>
    <n v="6"/>
    <x v="0"/>
  </r>
  <r>
    <x v="5"/>
    <s v="85+"/>
    <x v="1"/>
    <s v="F"/>
    <s v="C00-D48"/>
    <n v="17"/>
    <x v="1"/>
  </r>
  <r>
    <x v="5"/>
    <s v="85+"/>
    <x v="1"/>
    <s v="F"/>
    <s v="E00-E90"/>
    <n v="10"/>
    <x v="2"/>
  </r>
  <r>
    <x v="5"/>
    <s v="85+"/>
    <x v="1"/>
    <s v="F"/>
    <s v="F00-F99"/>
    <n v="19"/>
    <x v="10"/>
  </r>
  <r>
    <x v="5"/>
    <s v="85+"/>
    <x v="1"/>
    <s v="F"/>
    <s v="G00-G99"/>
    <n v="12"/>
    <x v="3"/>
  </r>
  <r>
    <x v="5"/>
    <s v="85+"/>
    <x v="1"/>
    <s v="F"/>
    <s v="I00-I99"/>
    <n v="51"/>
    <x v="8"/>
  </r>
  <r>
    <x v="5"/>
    <s v="85+"/>
    <x v="1"/>
    <s v="F"/>
    <s v="J00-J99"/>
    <n v="19"/>
    <x v="4"/>
  </r>
  <r>
    <x v="5"/>
    <s v="85+"/>
    <x v="1"/>
    <s v="F"/>
    <s v="K00-K93"/>
    <n v="10"/>
    <x v="9"/>
  </r>
  <r>
    <x v="5"/>
    <s v="85+"/>
    <x v="1"/>
    <s v="F"/>
    <s v="N00-N99"/>
    <n v="7"/>
    <x v="11"/>
  </r>
  <r>
    <x v="5"/>
    <s v="85+"/>
    <x v="1"/>
    <s v="F"/>
    <s v="R00-R99"/>
    <n v="17"/>
    <x v="5"/>
  </r>
  <r>
    <x v="5"/>
    <s v="85+"/>
    <x v="1"/>
    <s v="F"/>
    <s v="V01-Y98"/>
    <n v="7"/>
    <x v="6"/>
  </r>
  <r>
    <x v="5"/>
    <s v="85+"/>
    <x v="1"/>
    <s v="M"/>
    <s v="A00-B99"/>
    <n v="3"/>
    <x v="0"/>
  </r>
  <r>
    <x v="5"/>
    <s v="85+"/>
    <x v="1"/>
    <s v="M"/>
    <s v="C00-D48"/>
    <n v="24"/>
    <x v="1"/>
  </r>
  <r>
    <x v="5"/>
    <s v="85+"/>
    <x v="1"/>
    <s v="M"/>
    <s v="E00-E90"/>
    <n v="4"/>
    <x v="2"/>
  </r>
  <r>
    <x v="5"/>
    <s v="85+"/>
    <x v="1"/>
    <s v="M"/>
    <s v="F00-F99"/>
    <n v="2"/>
    <x v="10"/>
  </r>
  <r>
    <x v="5"/>
    <s v="85+"/>
    <x v="1"/>
    <s v="M"/>
    <s v="G00-G99"/>
    <n v="5"/>
    <x v="3"/>
  </r>
  <r>
    <x v="5"/>
    <s v="85+"/>
    <x v="1"/>
    <s v="M"/>
    <s v="I00-I99"/>
    <n v="32"/>
    <x v="8"/>
  </r>
  <r>
    <x v="5"/>
    <s v="85+"/>
    <x v="1"/>
    <s v="M"/>
    <s v="J00-J99"/>
    <n v="10"/>
    <x v="4"/>
  </r>
  <r>
    <x v="5"/>
    <s v="85+"/>
    <x v="1"/>
    <s v="M"/>
    <s v="K00-K93"/>
    <n v="5"/>
    <x v="9"/>
  </r>
  <r>
    <x v="5"/>
    <s v="85+"/>
    <x v="1"/>
    <s v="M"/>
    <s v="N00-N99"/>
    <n v="4"/>
    <x v="11"/>
  </r>
  <r>
    <x v="5"/>
    <s v="85+"/>
    <x v="1"/>
    <s v="M"/>
    <s v="R00-R99"/>
    <n v="10"/>
    <x v="5"/>
  </r>
  <r>
    <x v="5"/>
    <s v="85+"/>
    <x v="1"/>
    <s v="M"/>
    <s v="V01-Y98"/>
    <n v="3"/>
    <x v="6"/>
  </r>
  <r>
    <x v="6"/>
    <s v="0-24"/>
    <x v="0"/>
    <s v="F"/>
    <s v="V01-Y98"/>
    <n v="1"/>
    <x v="6"/>
  </r>
  <r>
    <x v="6"/>
    <s v="0-24"/>
    <x v="0"/>
    <s v="M"/>
    <s v="A00-B99"/>
    <n v="1"/>
    <x v="0"/>
  </r>
  <r>
    <x v="6"/>
    <s v="0-24"/>
    <x v="0"/>
    <s v="M"/>
    <s v="C00-D48"/>
    <n v="1"/>
    <x v="1"/>
  </r>
  <r>
    <x v="6"/>
    <s v="0-24"/>
    <x v="0"/>
    <s v="M"/>
    <s v="G00-G99"/>
    <n v="1"/>
    <x v="3"/>
  </r>
  <r>
    <x v="6"/>
    <s v="0-24"/>
    <x v="0"/>
    <s v="M"/>
    <s v="Q00-Q99"/>
    <n v="1"/>
    <x v="5"/>
  </r>
  <r>
    <x v="6"/>
    <s v="0-24"/>
    <x v="0"/>
    <s v="M"/>
    <s v="R00-R99"/>
    <n v="3"/>
    <x v="5"/>
  </r>
  <r>
    <x v="6"/>
    <s v="0-24"/>
    <x v="0"/>
    <s v="M"/>
    <s v="V01-Y98"/>
    <n v="5"/>
    <x v="6"/>
  </r>
  <r>
    <x v="6"/>
    <s v="25-44"/>
    <x v="0"/>
    <s v="F"/>
    <s v="C00-D48"/>
    <n v="1"/>
    <x v="1"/>
  </r>
  <r>
    <x v="6"/>
    <s v="25-44"/>
    <x v="0"/>
    <s v="F"/>
    <s v="I00-I99"/>
    <n v="1"/>
    <x v="8"/>
  </r>
  <r>
    <x v="6"/>
    <s v="25-44"/>
    <x v="0"/>
    <s v="F"/>
    <s v="M00-M99"/>
    <n v="1"/>
    <x v="5"/>
  </r>
  <r>
    <x v="6"/>
    <s v="25-44"/>
    <x v="0"/>
    <s v="F"/>
    <s v="R00-R99"/>
    <n v="1"/>
    <x v="5"/>
  </r>
  <r>
    <x v="6"/>
    <s v="25-44"/>
    <x v="0"/>
    <s v="F"/>
    <s v="V01-Y98"/>
    <n v="2"/>
    <x v="6"/>
  </r>
  <r>
    <x v="6"/>
    <s v="25-44"/>
    <x v="0"/>
    <s v="M"/>
    <s v="C00-D48"/>
    <n v="4"/>
    <x v="1"/>
  </r>
  <r>
    <x v="6"/>
    <s v="25-44"/>
    <x v="0"/>
    <s v="M"/>
    <s v="F00-F99"/>
    <n v="1"/>
    <x v="10"/>
  </r>
  <r>
    <x v="6"/>
    <s v="25-44"/>
    <x v="0"/>
    <s v="M"/>
    <s v="R00-R99"/>
    <n v="3"/>
    <x v="5"/>
  </r>
  <r>
    <x v="6"/>
    <s v="25-44"/>
    <x v="0"/>
    <s v="M"/>
    <s v="V01-Y98"/>
    <n v="3"/>
    <x v="6"/>
  </r>
  <r>
    <x v="6"/>
    <s v="45-64"/>
    <x v="0"/>
    <s v="F"/>
    <s v="A00-B99"/>
    <n v="1"/>
    <x v="0"/>
  </r>
  <r>
    <x v="6"/>
    <s v="45-64"/>
    <x v="0"/>
    <s v="F"/>
    <s v="C00-D48"/>
    <n v="18"/>
    <x v="1"/>
  </r>
  <r>
    <x v="6"/>
    <s v="45-64"/>
    <x v="0"/>
    <s v="F"/>
    <s v="E00-E90"/>
    <n v="2"/>
    <x v="2"/>
  </r>
  <r>
    <x v="6"/>
    <s v="45-64"/>
    <x v="0"/>
    <s v="F"/>
    <s v="F00-F99"/>
    <n v="1"/>
    <x v="10"/>
  </r>
  <r>
    <x v="6"/>
    <s v="45-64"/>
    <x v="0"/>
    <s v="F"/>
    <s v="G00-G99"/>
    <n v="2"/>
    <x v="3"/>
  </r>
  <r>
    <x v="6"/>
    <s v="45-64"/>
    <x v="0"/>
    <s v="F"/>
    <s v="I00-I99"/>
    <n v="4"/>
    <x v="8"/>
  </r>
  <r>
    <x v="6"/>
    <s v="45-64"/>
    <x v="0"/>
    <s v="F"/>
    <s v="J00-J99"/>
    <n v="1"/>
    <x v="4"/>
  </r>
  <r>
    <x v="6"/>
    <s v="45-64"/>
    <x v="0"/>
    <s v="F"/>
    <s v="K00-K93"/>
    <n v="1"/>
    <x v="9"/>
  </r>
  <r>
    <x v="6"/>
    <s v="45-64"/>
    <x v="0"/>
    <s v="F"/>
    <s v="R00-R99"/>
    <n v="4"/>
    <x v="5"/>
  </r>
  <r>
    <x v="6"/>
    <s v="45-64"/>
    <x v="0"/>
    <s v="F"/>
    <s v="V01-Y98"/>
    <n v="4"/>
    <x v="6"/>
  </r>
  <r>
    <x v="6"/>
    <s v="45-64"/>
    <x v="0"/>
    <s v="M"/>
    <s v="C00-D48"/>
    <n v="20"/>
    <x v="1"/>
  </r>
  <r>
    <x v="6"/>
    <s v="45-64"/>
    <x v="0"/>
    <s v="M"/>
    <s v="D50-D89"/>
    <n v="1"/>
    <x v="5"/>
  </r>
  <r>
    <x v="6"/>
    <s v="45-64"/>
    <x v="0"/>
    <s v="M"/>
    <s v="F00-F99"/>
    <n v="3"/>
    <x v="10"/>
  </r>
  <r>
    <x v="6"/>
    <s v="45-64"/>
    <x v="0"/>
    <s v="M"/>
    <s v="G00-G99"/>
    <n v="3"/>
    <x v="3"/>
  </r>
  <r>
    <x v="6"/>
    <s v="45-64"/>
    <x v="0"/>
    <s v="M"/>
    <s v="I00-I99"/>
    <n v="9"/>
    <x v="8"/>
  </r>
  <r>
    <x v="6"/>
    <s v="45-64"/>
    <x v="0"/>
    <s v="M"/>
    <s v="J00-J99"/>
    <n v="3"/>
    <x v="4"/>
  </r>
  <r>
    <x v="6"/>
    <s v="45-64"/>
    <x v="0"/>
    <s v="M"/>
    <s v="K00-K93"/>
    <n v="4"/>
    <x v="9"/>
  </r>
  <r>
    <x v="6"/>
    <s v="45-64"/>
    <x v="0"/>
    <s v="M"/>
    <s v="N00-N99"/>
    <n v="1"/>
    <x v="11"/>
  </r>
  <r>
    <x v="6"/>
    <s v="45-64"/>
    <x v="0"/>
    <s v="M"/>
    <s v="R00-R99"/>
    <n v="4"/>
    <x v="5"/>
  </r>
  <r>
    <x v="6"/>
    <s v="45-64"/>
    <x v="0"/>
    <s v="M"/>
    <s v="V01-Y98"/>
    <n v="14"/>
    <x v="6"/>
  </r>
  <r>
    <x v="6"/>
    <s v="65-74"/>
    <x v="1"/>
    <s v="F"/>
    <s v="C00-D48"/>
    <n v="22"/>
    <x v="1"/>
  </r>
  <r>
    <x v="6"/>
    <s v="65-74"/>
    <x v="1"/>
    <s v="F"/>
    <s v="E00-E90"/>
    <n v="1"/>
    <x v="2"/>
  </r>
  <r>
    <x v="6"/>
    <s v="65-74"/>
    <x v="1"/>
    <s v="F"/>
    <s v="F00-F99"/>
    <n v="1"/>
    <x v="10"/>
  </r>
  <r>
    <x v="6"/>
    <s v="65-74"/>
    <x v="1"/>
    <s v="F"/>
    <s v="G00-G99"/>
    <n v="2"/>
    <x v="3"/>
  </r>
  <r>
    <x v="6"/>
    <s v="65-74"/>
    <x v="1"/>
    <s v="F"/>
    <s v="I00-I99"/>
    <n v="12"/>
    <x v="8"/>
  </r>
  <r>
    <x v="6"/>
    <s v="65-74"/>
    <x v="1"/>
    <s v="F"/>
    <s v="J00-J99"/>
    <n v="1"/>
    <x v="4"/>
  </r>
  <r>
    <x v="6"/>
    <s v="65-74"/>
    <x v="1"/>
    <s v="F"/>
    <s v="R00-R99"/>
    <n v="2"/>
    <x v="5"/>
  </r>
  <r>
    <x v="6"/>
    <s v="65-74"/>
    <x v="1"/>
    <s v="F"/>
    <s v="V01-Y98"/>
    <n v="1"/>
    <x v="6"/>
  </r>
  <r>
    <x v="6"/>
    <s v="65-74"/>
    <x v="1"/>
    <s v="M"/>
    <s v="A00-B99"/>
    <n v="1"/>
    <x v="0"/>
  </r>
  <r>
    <x v="6"/>
    <s v="65-74"/>
    <x v="1"/>
    <s v="M"/>
    <s v="C00-D48"/>
    <n v="26"/>
    <x v="1"/>
  </r>
  <r>
    <x v="6"/>
    <s v="65-74"/>
    <x v="1"/>
    <s v="M"/>
    <s v="E00-E90"/>
    <n v="3"/>
    <x v="2"/>
  </r>
  <r>
    <x v="6"/>
    <s v="65-74"/>
    <x v="1"/>
    <s v="M"/>
    <s v="F00-F99"/>
    <n v="3"/>
    <x v="10"/>
  </r>
  <r>
    <x v="6"/>
    <s v="65-74"/>
    <x v="1"/>
    <s v="M"/>
    <s v="G00-G99"/>
    <n v="3"/>
    <x v="3"/>
  </r>
  <r>
    <x v="6"/>
    <s v="65-74"/>
    <x v="1"/>
    <s v="M"/>
    <s v="I00-I99"/>
    <n v="17"/>
    <x v="8"/>
  </r>
  <r>
    <x v="6"/>
    <s v="65-74"/>
    <x v="1"/>
    <s v="M"/>
    <s v="J00-J99"/>
    <n v="7"/>
    <x v="4"/>
  </r>
  <r>
    <x v="6"/>
    <s v="65-74"/>
    <x v="1"/>
    <s v="M"/>
    <s v="K00-K93"/>
    <n v="6"/>
    <x v="9"/>
  </r>
  <r>
    <x v="6"/>
    <s v="65-74"/>
    <x v="1"/>
    <s v="M"/>
    <s v="R00-R99"/>
    <n v="5"/>
    <x v="5"/>
  </r>
  <r>
    <x v="6"/>
    <s v="65-74"/>
    <x v="1"/>
    <s v="M"/>
    <s v="V01-Y98"/>
    <n v="3"/>
    <x v="6"/>
  </r>
  <r>
    <x v="6"/>
    <s v="75-84"/>
    <x v="1"/>
    <s v="F"/>
    <s v="A00-B99"/>
    <n v="2"/>
    <x v="0"/>
  </r>
  <r>
    <x v="6"/>
    <s v="75-84"/>
    <x v="1"/>
    <s v="F"/>
    <s v="C00-D48"/>
    <n v="26"/>
    <x v="1"/>
  </r>
  <r>
    <x v="6"/>
    <s v="75-84"/>
    <x v="1"/>
    <s v="F"/>
    <s v="D50-D89"/>
    <n v="1"/>
    <x v="5"/>
  </r>
  <r>
    <x v="6"/>
    <s v="75-84"/>
    <x v="1"/>
    <s v="F"/>
    <s v="E00-E90"/>
    <n v="2"/>
    <x v="2"/>
  </r>
  <r>
    <x v="6"/>
    <s v="75-84"/>
    <x v="1"/>
    <s v="F"/>
    <s v="F00-F99"/>
    <n v="5"/>
    <x v="10"/>
  </r>
  <r>
    <x v="6"/>
    <s v="75-84"/>
    <x v="1"/>
    <s v="F"/>
    <s v="G00-G99"/>
    <n v="6"/>
    <x v="3"/>
  </r>
  <r>
    <x v="6"/>
    <s v="75-84"/>
    <x v="1"/>
    <s v="F"/>
    <s v="I00-I99"/>
    <n v="17"/>
    <x v="8"/>
  </r>
  <r>
    <x v="6"/>
    <s v="75-84"/>
    <x v="1"/>
    <s v="F"/>
    <s v="J00-J99"/>
    <n v="4"/>
    <x v="4"/>
  </r>
  <r>
    <x v="6"/>
    <s v="75-84"/>
    <x v="1"/>
    <s v="F"/>
    <s v="K00-K93"/>
    <n v="4"/>
    <x v="9"/>
  </r>
  <r>
    <x v="6"/>
    <s v="75-84"/>
    <x v="1"/>
    <s v="F"/>
    <s v="M00-M99"/>
    <n v="1"/>
    <x v="5"/>
  </r>
  <r>
    <x v="6"/>
    <s v="75-84"/>
    <x v="1"/>
    <s v="F"/>
    <s v="N00-N99"/>
    <n v="3"/>
    <x v="11"/>
  </r>
  <r>
    <x v="6"/>
    <s v="75-84"/>
    <x v="1"/>
    <s v="F"/>
    <s v="R00-R99"/>
    <n v="12"/>
    <x v="5"/>
  </r>
  <r>
    <x v="6"/>
    <s v="75-84"/>
    <x v="1"/>
    <s v="F"/>
    <s v="V01-Y98"/>
    <n v="5"/>
    <x v="6"/>
  </r>
  <r>
    <x v="6"/>
    <s v="75-84"/>
    <x v="1"/>
    <s v="M"/>
    <s v="A00-B99"/>
    <n v="3"/>
    <x v="0"/>
  </r>
  <r>
    <x v="6"/>
    <s v="75-84"/>
    <x v="1"/>
    <s v="M"/>
    <s v="C00-D48"/>
    <n v="20"/>
    <x v="1"/>
  </r>
  <r>
    <x v="6"/>
    <s v="75-84"/>
    <x v="1"/>
    <s v="M"/>
    <s v="F00-F99"/>
    <n v="3"/>
    <x v="10"/>
  </r>
  <r>
    <x v="6"/>
    <s v="75-84"/>
    <x v="1"/>
    <s v="M"/>
    <s v="G00-G99"/>
    <n v="5"/>
    <x v="3"/>
  </r>
  <r>
    <x v="6"/>
    <s v="75-84"/>
    <x v="1"/>
    <s v="M"/>
    <s v="I00-I99"/>
    <n v="25"/>
    <x v="8"/>
  </r>
  <r>
    <x v="6"/>
    <s v="75-84"/>
    <x v="1"/>
    <s v="M"/>
    <s v="J00-J99"/>
    <n v="10"/>
    <x v="4"/>
  </r>
  <r>
    <x v="6"/>
    <s v="75-84"/>
    <x v="1"/>
    <s v="M"/>
    <s v="K00-K93"/>
    <n v="2"/>
    <x v="9"/>
  </r>
  <r>
    <x v="6"/>
    <s v="75-84"/>
    <x v="1"/>
    <s v="M"/>
    <s v="L00-L99"/>
    <n v="1"/>
    <x v="5"/>
  </r>
  <r>
    <x v="6"/>
    <s v="75-84"/>
    <x v="1"/>
    <s v="M"/>
    <s v="N00-N99"/>
    <n v="3"/>
    <x v="11"/>
  </r>
  <r>
    <x v="6"/>
    <s v="75-84"/>
    <x v="1"/>
    <s v="M"/>
    <s v="R00-R99"/>
    <n v="9"/>
    <x v="5"/>
  </r>
  <r>
    <x v="6"/>
    <s v="75-84"/>
    <x v="1"/>
    <s v="M"/>
    <s v="V01-Y98"/>
    <n v="2"/>
    <x v="6"/>
  </r>
  <r>
    <x v="6"/>
    <s v="85+"/>
    <x v="1"/>
    <s v="F"/>
    <s v="A00-B99"/>
    <n v="4"/>
    <x v="0"/>
  </r>
  <r>
    <x v="6"/>
    <s v="85+"/>
    <x v="1"/>
    <s v="F"/>
    <s v="C00-D48"/>
    <n v="25"/>
    <x v="1"/>
  </r>
  <r>
    <x v="6"/>
    <s v="85+"/>
    <x v="1"/>
    <s v="F"/>
    <s v="D50-D89"/>
    <n v="2"/>
    <x v="5"/>
  </r>
  <r>
    <x v="6"/>
    <s v="85+"/>
    <x v="1"/>
    <s v="F"/>
    <s v="E00-E90"/>
    <n v="8"/>
    <x v="2"/>
  </r>
  <r>
    <x v="6"/>
    <s v="85+"/>
    <x v="1"/>
    <s v="F"/>
    <s v="F00-F99"/>
    <n v="9"/>
    <x v="10"/>
  </r>
  <r>
    <x v="6"/>
    <s v="85+"/>
    <x v="1"/>
    <s v="F"/>
    <s v="G00-G99"/>
    <n v="9"/>
    <x v="3"/>
  </r>
  <r>
    <x v="6"/>
    <s v="85+"/>
    <x v="1"/>
    <s v="F"/>
    <s v="I00-I99"/>
    <n v="60"/>
    <x v="8"/>
  </r>
  <r>
    <x v="6"/>
    <s v="85+"/>
    <x v="1"/>
    <s v="F"/>
    <s v="J00-J99"/>
    <n v="19"/>
    <x v="4"/>
  </r>
  <r>
    <x v="6"/>
    <s v="85+"/>
    <x v="1"/>
    <s v="F"/>
    <s v="K00-K93"/>
    <n v="9"/>
    <x v="9"/>
  </r>
  <r>
    <x v="6"/>
    <s v="85+"/>
    <x v="1"/>
    <s v="F"/>
    <s v="M00-M99"/>
    <n v="3"/>
    <x v="5"/>
  </r>
  <r>
    <x v="6"/>
    <s v="85+"/>
    <x v="1"/>
    <s v="F"/>
    <s v="N00-N99"/>
    <n v="5"/>
    <x v="11"/>
  </r>
  <r>
    <x v="6"/>
    <s v="85+"/>
    <x v="1"/>
    <s v="F"/>
    <s v="R00-R99"/>
    <n v="17"/>
    <x v="5"/>
  </r>
  <r>
    <x v="6"/>
    <s v="85+"/>
    <x v="1"/>
    <s v="F"/>
    <s v="V01-Y98"/>
    <n v="11"/>
    <x v="6"/>
  </r>
  <r>
    <x v="6"/>
    <s v="85+"/>
    <x v="1"/>
    <s v="M"/>
    <s v="A00-B99"/>
    <n v="1"/>
    <x v="0"/>
  </r>
  <r>
    <x v="6"/>
    <s v="85+"/>
    <x v="1"/>
    <s v="M"/>
    <s v="C00-D48"/>
    <n v="18"/>
    <x v="1"/>
  </r>
  <r>
    <x v="6"/>
    <s v="85+"/>
    <x v="1"/>
    <s v="M"/>
    <s v="E00-E90"/>
    <n v="4"/>
    <x v="2"/>
  </r>
  <r>
    <x v="6"/>
    <s v="85+"/>
    <x v="1"/>
    <s v="M"/>
    <s v="F00-F99"/>
    <n v="6"/>
    <x v="10"/>
  </r>
  <r>
    <x v="6"/>
    <s v="85+"/>
    <x v="1"/>
    <s v="M"/>
    <s v="G00-G99"/>
    <n v="4"/>
    <x v="3"/>
  </r>
  <r>
    <x v="6"/>
    <s v="85+"/>
    <x v="1"/>
    <s v="M"/>
    <s v="I00-I99"/>
    <n v="27"/>
    <x v="8"/>
  </r>
  <r>
    <x v="6"/>
    <s v="85+"/>
    <x v="1"/>
    <s v="M"/>
    <s v="J00-J99"/>
    <n v="11"/>
    <x v="4"/>
  </r>
  <r>
    <x v="6"/>
    <s v="85+"/>
    <x v="1"/>
    <s v="M"/>
    <s v="K00-K93"/>
    <n v="1"/>
    <x v="9"/>
  </r>
  <r>
    <x v="6"/>
    <s v="85+"/>
    <x v="1"/>
    <s v="M"/>
    <s v="M00-M99"/>
    <n v="1"/>
    <x v="5"/>
  </r>
  <r>
    <x v="6"/>
    <s v="85+"/>
    <x v="1"/>
    <s v="M"/>
    <s v="N00-N99"/>
    <n v="7"/>
    <x v="11"/>
  </r>
  <r>
    <x v="6"/>
    <s v="85+"/>
    <x v="1"/>
    <s v="M"/>
    <s v="R00-R99"/>
    <n v="4"/>
    <x v="5"/>
  </r>
  <r>
    <x v="6"/>
    <s v="85+"/>
    <x v="1"/>
    <s v="M"/>
    <s v="V01-Y98"/>
    <n v="5"/>
    <x v="6"/>
  </r>
  <r>
    <x v="7"/>
    <s v="0-24"/>
    <x v="0"/>
    <s v="F"/>
    <s v="C00-D48"/>
    <n v="1"/>
    <x v="1"/>
  </r>
  <r>
    <x v="7"/>
    <s v="0-24"/>
    <x v="0"/>
    <s v="F"/>
    <s v="D50-D89"/>
    <n v="1"/>
    <x v="5"/>
  </r>
  <r>
    <x v="7"/>
    <s v="0-24"/>
    <x v="0"/>
    <s v="F"/>
    <s v="G00-G99"/>
    <n v="1"/>
    <x v="3"/>
  </r>
  <r>
    <x v="7"/>
    <s v="0-24"/>
    <x v="0"/>
    <s v="F"/>
    <s v="V01-Y98"/>
    <n v="1"/>
    <x v="6"/>
  </r>
  <r>
    <x v="7"/>
    <s v="0-24"/>
    <x v="0"/>
    <s v="M"/>
    <s v="C00-D48"/>
    <n v="1"/>
    <x v="1"/>
  </r>
  <r>
    <x v="7"/>
    <s v="0-24"/>
    <x v="0"/>
    <s v="M"/>
    <s v="G00-G99"/>
    <n v="1"/>
    <x v="3"/>
  </r>
  <r>
    <x v="7"/>
    <s v="0-24"/>
    <x v="0"/>
    <s v="M"/>
    <s v="P00-P96"/>
    <n v="3"/>
    <x v="5"/>
  </r>
  <r>
    <x v="7"/>
    <s v="25-44"/>
    <x v="0"/>
    <s v="F"/>
    <s v="C00-D48"/>
    <n v="1"/>
    <x v="1"/>
  </r>
  <r>
    <x v="7"/>
    <s v="25-44"/>
    <x v="0"/>
    <s v="F"/>
    <s v="I00-I99"/>
    <n v="1"/>
    <x v="8"/>
  </r>
  <r>
    <x v="7"/>
    <s v="25-44"/>
    <x v="0"/>
    <s v="F"/>
    <s v="K00-K93"/>
    <n v="1"/>
    <x v="9"/>
  </r>
  <r>
    <x v="7"/>
    <s v="25-44"/>
    <x v="0"/>
    <s v="F"/>
    <s v="R00-R99"/>
    <n v="1"/>
    <x v="5"/>
  </r>
  <r>
    <x v="7"/>
    <s v="25-44"/>
    <x v="0"/>
    <s v="F"/>
    <s v="V01-Y98"/>
    <n v="2"/>
    <x v="6"/>
  </r>
  <r>
    <x v="7"/>
    <s v="25-44"/>
    <x v="0"/>
    <s v="M"/>
    <s v="C00-D48"/>
    <n v="1"/>
    <x v="1"/>
  </r>
  <r>
    <x v="7"/>
    <s v="25-44"/>
    <x v="0"/>
    <s v="M"/>
    <s v="I00-I99"/>
    <n v="1"/>
    <x v="8"/>
  </r>
  <r>
    <x v="7"/>
    <s v="25-44"/>
    <x v="0"/>
    <s v="M"/>
    <s v="K00-K93"/>
    <n v="1"/>
    <x v="9"/>
  </r>
  <r>
    <x v="7"/>
    <s v="25-44"/>
    <x v="0"/>
    <s v="M"/>
    <s v="N00-N99"/>
    <n v="1"/>
    <x v="11"/>
  </r>
  <r>
    <x v="7"/>
    <s v="25-44"/>
    <x v="0"/>
    <s v="M"/>
    <s v="V01-Y98"/>
    <n v="7"/>
    <x v="6"/>
  </r>
  <r>
    <x v="7"/>
    <s v="45-64"/>
    <x v="0"/>
    <s v="F"/>
    <s v="A00-B99"/>
    <n v="3"/>
    <x v="0"/>
  </r>
  <r>
    <x v="7"/>
    <s v="45-64"/>
    <x v="0"/>
    <s v="F"/>
    <s v="C00-D48"/>
    <n v="16"/>
    <x v="1"/>
  </r>
  <r>
    <x v="7"/>
    <s v="45-64"/>
    <x v="0"/>
    <s v="F"/>
    <s v="F00-F99"/>
    <n v="1"/>
    <x v="10"/>
  </r>
  <r>
    <x v="7"/>
    <s v="45-64"/>
    <x v="0"/>
    <s v="F"/>
    <s v="G00-G99"/>
    <n v="1"/>
    <x v="3"/>
  </r>
  <r>
    <x v="7"/>
    <s v="45-64"/>
    <x v="0"/>
    <s v="F"/>
    <s v="I00-I99"/>
    <n v="3"/>
    <x v="8"/>
  </r>
  <r>
    <x v="7"/>
    <s v="45-64"/>
    <x v="0"/>
    <s v="F"/>
    <s v="J00-J99"/>
    <n v="2"/>
    <x v="4"/>
  </r>
  <r>
    <x v="7"/>
    <s v="45-64"/>
    <x v="0"/>
    <s v="F"/>
    <s v="K00-K93"/>
    <n v="3"/>
    <x v="9"/>
  </r>
  <r>
    <x v="7"/>
    <s v="45-64"/>
    <x v="0"/>
    <s v="F"/>
    <s v="Q00-Q99"/>
    <n v="1"/>
    <x v="5"/>
  </r>
  <r>
    <x v="7"/>
    <s v="45-64"/>
    <x v="0"/>
    <s v="F"/>
    <s v="R00-R99"/>
    <n v="2"/>
    <x v="5"/>
  </r>
  <r>
    <x v="7"/>
    <s v="45-64"/>
    <x v="0"/>
    <s v="F"/>
    <s v="V01-Y98"/>
    <n v="4"/>
    <x v="6"/>
  </r>
  <r>
    <x v="7"/>
    <s v="45-64"/>
    <x v="0"/>
    <s v="M"/>
    <s v="A00-B99"/>
    <n v="1"/>
    <x v="0"/>
  </r>
  <r>
    <x v="7"/>
    <s v="45-64"/>
    <x v="0"/>
    <s v="M"/>
    <s v="C00-D48"/>
    <n v="20"/>
    <x v="1"/>
  </r>
  <r>
    <x v="7"/>
    <s v="45-64"/>
    <x v="0"/>
    <s v="M"/>
    <s v="E00-E90"/>
    <n v="1"/>
    <x v="2"/>
  </r>
  <r>
    <x v="7"/>
    <s v="45-64"/>
    <x v="0"/>
    <s v="M"/>
    <s v="F00-F99"/>
    <n v="1"/>
    <x v="10"/>
  </r>
  <r>
    <x v="7"/>
    <s v="45-64"/>
    <x v="0"/>
    <s v="M"/>
    <s v="G00-G99"/>
    <n v="1"/>
    <x v="3"/>
  </r>
  <r>
    <x v="7"/>
    <s v="45-64"/>
    <x v="0"/>
    <s v="M"/>
    <s v="I00-I99"/>
    <n v="14"/>
    <x v="8"/>
  </r>
  <r>
    <x v="7"/>
    <s v="45-64"/>
    <x v="0"/>
    <s v="M"/>
    <s v="J00-J99"/>
    <n v="3"/>
    <x v="4"/>
  </r>
  <r>
    <x v="7"/>
    <s v="45-64"/>
    <x v="0"/>
    <s v="M"/>
    <s v="K00-K93"/>
    <n v="3"/>
    <x v="9"/>
  </r>
  <r>
    <x v="7"/>
    <s v="45-64"/>
    <x v="0"/>
    <s v="M"/>
    <s v="R00-R99"/>
    <n v="9"/>
    <x v="5"/>
  </r>
  <r>
    <x v="7"/>
    <s v="45-64"/>
    <x v="0"/>
    <s v="M"/>
    <s v="V01-Y98"/>
    <n v="7"/>
    <x v="6"/>
  </r>
  <r>
    <x v="7"/>
    <s v="65-74"/>
    <x v="1"/>
    <s v="F"/>
    <s v="A00-B99"/>
    <n v="1"/>
    <x v="0"/>
  </r>
  <r>
    <x v="7"/>
    <s v="65-74"/>
    <x v="1"/>
    <s v="F"/>
    <s v="C00-D48"/>
    <n v="20"/>
    <x v="1"/>
  </r>
  <r>
    <x v="7"/>
    <s v="65-74"/>
    <x v="1"/>
    <s v="F"/>
    <s v="G00-G99"/>
    <n v="2"/>
    <x v="3"/>
  </r>
  <r>
    <x v="7"/>
    <s v="65-74"/>
    <x v="1"/>
    <s v="F"/>
    <s v="I00-I99"/>
    <n v="9"/>
    <x v="8"/>
  </r>
  <r>
    <x v="7"/>
    <s v="65-74"/>
    <x v="1"/>
    <s v="F"/>
    <s v="J00-J99"/>
    <n v="1"/>
    <x v="4"/>
  </r>
  <r>
    <x v="7"/>
    <s v="65-74"/>
    <x v="1"/>
    <s v="F"/>
    <s v="K00-K93"/>
    <n v="1"/>
    <x v="9"/>
  </r>
  <r>
    <x v="7"/>
    <s v="65-74"/>
    <x v="1"/>
    <s v="F"/>
    <s v="N00-N99"/>
    <n v="2"/>
    <x v="11"/>
  </r>
  <r>
    <x v="7"/>
    <s v="65-74"/>
    <x v="1"/>
    <s v="F"/>
    <s v="R00-R99"/>
    <n v="6"/>
    <x v="5"/>
  </r>
  <r>
    <x v="7"/>
    <s v="65-74"/>
    <x v="1"/>
    <s v="F"/>
    <s v="V01-Y98"/>
    <n v="2"/>
    <x v="6"/>
  </r>
  <r>
    <x v="7"/>
    <s v="65-74"/>
    <x v="1"/>
    <s v="M"/>
    <s v="A00-B99"/>
    <n v="1"/>
    <x v="0"/>
  </r>
  <r>
    <x v="7"/>
    <s v="65-74"/>
    <x v="1"/>
    <s v="M"/>
    <s v="C00-D48"/>
    <n v="16"/>
    <x v="1"/>
  </r>
  <r>
    <x v="7"/>
    <s v="65-74"/>
    <x v="1"/>
    <s v="M"/>
    <s v="E00-E90"/>
    <n v="1"/>
    <x v="2"/>
  </r>
  <r>
    <x v="7"/>
    <s v="65-74"/>
    <x v="1"/>
    <s v="M"/>
    <s v="I00-I99"/>
    <n v="14"/>
    <x v="8"/>
  </r>
  <r>
    <x v="7"/>
    <s v="65-74"/>
    <x v="1"/>
    <s v="M"/>
    <s v="J00-J99"/>
    <n v="7"/>
    <x v="4"/>
  </r>
  <r>
    <x v="7"/>
    <s v="65-74"/>
    <x v="1"/>
    <s v="M"/>
    <s v="K00-K93"/>
    <n v="1"/>
    <x v="9"/>
  </r>
  <r>
    <x v="7"/>
    <s v="65-74"/>
    <x v="1"/>
    <s v="M"/>
    <s v="R00-R99"/>
    <n v="12"/>
    <x v="5"/>
  </r>
  <r>
    <x v="7"/>
    <s v="65-74"/>
    <x v="1"/>
    <s v="M"/>
    <s v="V01-Y98"/>
    <n v="2"/>
    <x v="6"/>
  </r>
  <r>
    <x v="7"/>
    <s v="75-84"/>
    <x v="1"/>
    <s v="F"/>
    <s v="C00-D48"/>
    <n v="17"/>
    <x v="1"/>
  </r>
  <r>
    <x v="7"/>
    <s v="75-84"/>
    <x v="1"/>
    <s v="F"/>
    <s v="E00-E90"/>
    <n v="2"/>
    <x v="2"/>
  </r>
  <r>
    <x v="7"/>
    <s v="75-84"/>
    <x v="1"/>
    <s v="F"/>
    <s v="F00-F99"/>
    <n v="2"/>
    <x v="10"/>
  </r>
  <r>
    <x v="7"/>
    <s v="75-84"/>
    <x v="1"/>
    <s v="F"/>
    <s v="G00-G99"/>
    <n v="10"/>
    <x v="3"/>
  </r>
  <r>
    <x v="7"/>
    <s v="75-84"/>
    <x v="1"/>
    <s v="F"/>
    <s v="I00-I99"/>
    <n v="19"/>
    <x v="8"/>
  </r>
  <r>
    <x v="7"/>
    <s v="75-84"/>
    <x v="1"/>
    <s v="F"/>
    <s v="J00-J99"/>
    <n v="9"/>
    <x v="4"/>
  </r>
  <r>
    <x v="7"/>
    <s v="75-84"/>
    <x v="1"/>
    <s v="F"/>
    <s v="K00-K93"/>
    <n v="8"/>
    <x v="9"/>
  </r>
  <r>
    <x v="7"/>
    <s v="75-84"/>
    <x v="1"/>
    <s v="F"/>
    <s v="M00-M99"/>
    <n v="1"/>
    <x v="5"/>
  </r>
  <r>
    <x v="7"/>
    <s v="75-84"/>
    <x v="1"/>
    <s v="F"/>
    <s v="N00-N99"/>
    <n v="3"/>
    <x v="11"/>
  </r>
  <r>
    <x v="7"/>
    <s v="75-84"/>
    <x v="1"/>
    <s v="F"/>
    <s v="R00-R99"/>
    <n v="6"/>
    <x v="5"/>
  </r>
  <r>
    <x v="7"/>
    <s v="75-84"/>
    <x v="1"/>
    <s v="F"/>
    <s v="V01-Y98"/>
    <n v="4"/>
    <x v="6"/>
  </r>
  <r>
    <x v="7"/>
    <s v="75-84"/>
    <x v="1"/>
    <s v="M"/>
    <s v="C00-D48"/>
    <n v="25"/>
    <x v="1"/>
  </r>
  <r>
    <x v="7"/>
    <s v="75-84"/>
    <x v="1"/>
    <s v="M"/>
    <s v="E00-E90"/>
    <n v="5"/>
    <x v="2"/>
  </r>
  <r>
    <x v="7"/>
    <s v="75-84"/>
    <x v="1"/>
    <s v="M"/>
    <s v="F00-F99"/>
    <n v="2"/>
    <x v="10"/>
  </r>
  <r>
    <x v="7"/>
    <s v="75-84"/>
    <x v="1"/>
    <s v="M"/>
    <s v="G00-G99"/>
    <n v="6"/>
    <x v="3"/>
  </r>
  <r>
    <x v="7"/>
    <s v="75-84"/>
    <x v="1"/>
    <s v="M"/>
    <s v="I00-I99"/>
    <n v="20"/>
    <x v="8"/>
  </r>
  <r>
    <x v="7"/>
    <s v="75-84"/>
    <x v="1"/>
    <s v="M"/>
    <s v="J00-J99"/>
    <n v="7"/>
    <x v="4"/>
  </r>
  <r>
    <x v="7"/>
    <s v="75-84"/>
    <x v="1"/>
    <s v="M"/>
    <s v="K00-K93"/>
    <n v="4"/>
    <x v="9"/>
  </r>
  <r>
    <x v="7"/>
    <s v="75-84"/>
    <x v="1"/>
    <s v="M"/>
    <s v="L00-L99"/>
    <n v="1"/>
    <x v="5"/>
  </r>
  <r>
    <x v="7"/>
    <s v="75-84"/>
    <x v="1"/>
    <s v="M"/>
    <s v="R00-R99"/>
    <n v="8"/>
    <x v="5"/>
  </r>
  <r>
    <x v="7"/>
    <s v="75-84"/>
    <x v="1"/>
    <s v="M"/>
    <s v="V01-Y98"/>
    <n v="3"/>
    <x v="6"/>
  </r>
  <r>
    <x v="7"/>
    <s v="85+"/>
    <x v="1"/>
    <s v="F"/>
    <s v="A00-B99"/>
    <n v="6"/>
    <x v="0"/>
  </r>
  <r>
    <x v="7"/>
    <s v="85+"/>
    <x v="1"/>
    <s v="F"/>
    <s v="C00-D48"/>
    <n v="29"/>
    <x v="1"/>
  </r>
  <r>
    <x v="7"/>
    <s v="85+"/>
    <x v="1"/>
    <s v="F"/>
    <s v="D50-D89"/>
    <n v="2"/>
    <x v="5"/>
  </r>
  <r>
    <x v="7"/>
    <s v="85+"/>
    <x v="1"/>
    <s v="F"/>
    <s v="E00-E90"/>
    <n v="6"/>
    <x v="2"/>
  </r>
  <r>
    <x v="7"/>
    <s v="85+"/>
    <x v="1"/>
    <s v="F"/>
    <s v="F00-F99"/>
    <n v="11"/>
    <x v="10"/>
  </r>
  <r>
    <x v="7"/>
    <s v="85+"/>
    <x v="1"/>
    <s v="F"/>
    <s v="G00-G99"/>
    <n v="9"/>
    <x v="3"/>
  </r>
  <r>
    <x v="7"/>
    <s v="85+"/>
    <x v="1"/>
    <s v="F"/>
    <s v="I00-I99"/>
    <n v="56"/>
    <x v="8"/>
  </r>
  <r>
    <x v="7"/>
    <s v="85+"/>
    <x v="1"/>
    <s v="F"/>
    <s v="J00-J99"/>
    <n v="21"/>
    <x v="4"/>
  </r>
  <r>
    <x v="7"/>
    <s v="85+"/>
    <x v="1"/>
    <s v="F"/>
    <s v="K00-K93"/>
    <n v="9"/>
    <x v="9"/>
  </r>
  <r>
    <x v="7"/>
    <s v="85+"/>
    <x v="1"/>
    <s v="F"/>
    <s v="L00-L99"/>
    <n v="2"/>
    <x v="5"/>
  </r>
  <r>
    <x v="7"/>
    <s v="85+"/>
    <x v="1"/>
    <s v="F"/>
    <s v="M00-M99"/>
    <n v="2"/>
    <x v="5"/>
  </r>
  <r>
    <x v="7"/>
    <s v="85+"/>
    <x v="1"/>
    <s v="F"/>
    <s v="N00-N99"/>
    <n v="9"/>
    <x v="11"/>
  </r>
  <r>
    <x v="7"/>
    <s v="85+"/>
    <x v="1"/>
    <s v="F"/>
    <s v="R00-R99"/>
    <n v="20"/>
    <x v="5"/>
  </r>
  <r>
    <x v="7"/>
    <s v="85+"/>
    <x v="1"/>
    <s v="F"/>
    <s v="V01-Y98"/>
    <n v="10"/>
    <x v="6"/>
  </r>
  <r>
    <x v="7"/>
    <s v="85+"/>
    <x v="1"/>
    <s v="M"/>
    <s v="C00-D48"/>
    <n v="22"/>
    <x v="1"/>
  </r>
  <r>
    <x v="7"/>
    <s v="85+"/>
    <x v="1"/>
    <s v="M"/>
    <s v="E00-E90"/>
    <n v="1"/>
    <x v="2"/>
  </r>
  <r>
    <x v="7"/>
    <s v="85+"/>
    <x v="1"/>
    <s v="M"/>
    <s v="F00-F99"/>
    <n v="6"/>
    <x v="10"/>
  </r>
  <r>
    <x v="7"/>
    <s v="85+"/>
    <x v="1"/>
    <s v="M"/>
    <s v="G00-G99"/>
    <n v="3"/>
    <x v="3"/>
  </r>
  <r>
    <x v="7"/>
    <s v="85+"/>
    <x v="1"/>
    <s v="M"/>
    <s v="I00-I99"/>
    <n v="31"/>
    <x v="8"/>
  </r>
  <r>
    <x v="7"/>
    <s v="85+"/>
    <x v="1"/>
    <s v="M"/>
    <s v="J00-J99"/>
    <n v="12"/>
    <x v="4"/>
  </r>
  <r>
    <x v="7"/>
    <s v="85+"/>
    <x v="1"/>
    <s v="M"/>
    <s v="K00-K93"/>
    <n v="7"/>
    <x v="9"/>
  </r>
  <r>
    <x v="7"/>
    <s v="85+"/>
    <x v="1"/>
    <s v="M"/>
    <s v="M00-M99"/>
    <n v="1"/>
    <x v="5"/>
  </r>
  <r>
    <x v="7"/>
    <s v="85+"/>
    <x v="1"/>
    <s v="M"/>
    <s v="N00-N99"/>
    <n v="3"/>
    <x v="11"/>
  </r>
  <r>
    <x v="7"/>
    <s v="85+"/>
    <x v="1"/>
    <s v="M"/>
    <s v="R00-R99"/>
    <n v="11"/>
    <x v="5"/>
  </r>
  <r>
    <x v="7"/>
    <s v="85+"/>
    <x v="1"/>
    <s v="M"/>
    <s v="V01-Y98"/>
    <n v="3"/>
    <x v="6"/>
  </r>
  <r>
    <x v="8"/>
    <s v="0-24"/>
    <x v="0"/>
    <s v="F"/>
    <s v="V01-Y98"/>
    <n v="1"/>
    <x v="6"/>
  </r>
  <r>
    <x v="8"/>
    <s v="0-24"/>
    <x v="0"/>
    <s v="M"/>
    <s v="J00-J99"/>
    <n v="1"/>
    <x v="4"/>
  </r>
  <r>
    <x v="8"/>
    <s v="0-24"/>
    <x v="0"/>
    <s v="M"/>
    <s v="P00-P96"/>
    <n v="3"/>
    <x v="5"/>
  </r>
  <r>
    <x v="8"/>
    <s v="0-24"/>
    <x v="0"/>
    <s v="M"/>
    <s v="V01-Y98"/>
    <n v="2"/>
    <x v="6"/>
  </r>
  <r>
    <x v="8"/>
    <s v="25-44"/>
    <x v="0"/>
    <s v="F"/>
    <s v="C00-D48"/>
    <n v="3"/>
    <x v="1"/>
  </r>
  <r>
    <x v="8"/>
    <s v="25-44"/>
    <x v="0"/>
    <s v="F"/>
    <s v="I00-I99"/>
    <n v="3"/>
    <x v="8"/>
  </r>
  <r>
    <x v="8"/>
    <s v="25-44"/>
    <x v="0"/>
    <s v="F"/>
    <s v="L00-L99"/>
    <n v="1"/>
    <x v="5"/>
  </r>
  <r>
    <x v="8"/>
    <s v="25-44"/>
    <x v="0"/>
    <s v="F"/>
    <s v="R00-R99"/>
    <n v="1"/>
    <x v="5"/>
  </r>
  <r>
    <x v="8"/>
    <s v="25-44"/>
    <x v="0"/>
    <s v="M"/>
    <s v="C00-D48"/>
    <n v="1"/>
    <x v="1"/>
  </r>
  <r>
    <x v="8"/>
    <s v="25-44"/>
    <x v="0"/>
    <s v="M"/>
    <s v="J00-J99"/>
    <n v="1"/>
    <x v="4"/>
  </r>
  <r>
    <x v="8"/>
    <s v="25-44"/>
    <x v="0"/>
    <s v="M"/>
    <s v="R00-R99"/>
    <n v="1"/>
    <x v="5"/>
  </r>
  <r>
    <x v="8"/>
    <s v="25-44"/>
    <x v="0"/>
    <s v="M"/>
    <s v="V01-Y98"/>
    <n v="7"/>
    <x v="6"/>
  </r>
  <r>
    <x v="8"/>
    <s v="45-64"/>
    <x v="0"/>
    <s v="F"/>
    <s v="C00-D48"/>
    <n v="20"/>
    <x v="1"/>
  </r>
  <r>
    <x v="8"/>
    <s v="45-64"/>
    <x v="0"/>
    <s v="F"/>
    <s v="D50-D89"/>
    <n v="1"/>
    <x v="5"/>
  </r>
  <r>
    <x v="8"/>
    <s v="45-64"/>
    <x v="0"/>
    <s v="F"/>
    <s v="F00-F99"/>
    <n v="1"/>
    <x v="10"/>
  </r>
  <r>
    <x v="8"/>
    <s v="45-64"/>
    <x v="0"/>
    <s v="F"/>
    <s v="G00-G99"/>
    <n v="3"/>
    <x v="3"/>
  </r>
  <r>
    <x v="8"/>
    <s v="45-64"/>
    <x v="0"/>
    <s v="F"/>
    <s v="I00-I99"/>
    <n v="2"/>
    <x v="8"/>
  </r>
  <r>
    <x v="8"/>
    <s v="45-64"/>
    <x v="0"/>
    <s v="F"/>
    <s v="J00-J99"/>
    <n v="2"/>
    <x v="4"/>
  </r>
  <r>
    <x v="8"/>
    <s v="45-64"/>
    <x v="0"/>
    <s v="F"/>
    <s v="K00-K93"/>
    <n v="7"/>
    <x v="9"/>
  </r>
  <r>
    <x v="8"/>
    <s v="45-64"/>
    <x v="0"/>
    <s v="F"/>
    <s v="L00-L99"/>
    <n v="1"/>
    <x v="5"/>
  </r>
  <r>
    <x v="8"/>
    <s v="45-64"/>
    <x v="0"/>
    <s v="F"/>
    <s v="R00-R99"/>
    <n v="4"/>
    <x v="5"/>
  </r>
  <r>
    <x v="8"/>
    <s v="45-64"/>
    <x v="0"/>
    <s v="F"/>
    <s v="V01-Y98"/>
    <n v="5"/>
    <x v="6"/>
  </r>
  <r>
    <x v="8"/>
    <s v="45-64"/>
    <x v="0"/>
    <s v="M"/>
    <s v="A00-B99"/>
    <n v="2"/>
    <x v="0"/>
  </r>
  <r>
    <x v="8"/>
    <s v="45-64"/>
    <x v="0"/>
    <s v="M"/>
    <s v="C00-D48"/>
    <n v="15"/>
    <x v="1"/>
  </r>
  <r>
    <x v="8"/>
    <s v="45-64"/>
    <x v="0"/>
    <s v="M"/>
    <s v="E00-E90"/>
    <n v="2"/>
    <x v="2"/>
  </r>
  <r>
    <x v="8"/>
    <s v="45-64"/>
    <x v="0"/>
    <s v="M"/>
    <s v="F00-F99"/>
    <n v="3"/>
    <x v="10"/>
  </r>
  <r>
    <x v="8"/>
    <s v="45-64"/>
    <x v="0"/>
    <s v="M"/>
    <s v="G00-G99"/>
    <n v="2"/>
    <x v="3"/>
  </r>
  <r>
    <x v="8"/>
    <s v="45-64"/>
    <x v="0"/>
    <s v="M"/>
    <s v="I00-I99"/>
    <n v="10"/>
    <x v="8"/>
  </r>
  <r>
    <x v="8"/>
    <s v="45-64"/>
    <x v="0"/>
    <s v="M"/>
    <s v="J00-J99"/>
    <n v="4"/>
    <x v="4"/>
  </r>
  <r>
    <x v="8"/>
    <s v="45-64"/>
    <x v="0"/>
    <s v="M"/>
    <s v="K00-K93"/>
    <n v="5"/>
    <x v="9"/>
  </r>
  <r>
    <x v="8"/>
    <s v="45-64"/>
    <x v="0"/>
    <s v="M"/>
    <s v="R00-R99"/>
    <n v="5"/>
    <x v="5"/>
  </r>
  <r>
    <x v="8"/>
    <s v="45-64"/>
    <x v="0"/>
    <s v="M"/>
    <s v="V01-Y98"/>
    <n v="12"/>
    <x v="6"/>
  </r>
  <r>
    <x v="8"/>
    <s v="65-74"/>
    <x v="1"/>
    <s v="F"/>
    <s v="C00-D48"/>
    <n v="18"/>
    <x v="1"/>
  </r>
  <r>
    <x v="8"/>
    <s v="65-74"/>
    <x v="1"/>
    <s v="F"/>
    <s v="E00-E90"/>
    <n v="1"/>
    <x v="2"/>
  </r>
  <r>
    <x v="8"/>
    <s v="65-74"/>
    <x v="1"/>
    <s v="F"/>
    <s v="G00-G99"/>
    <n v="1"/>
    <x v="3"/>
  </r>
  <r>
    <x v="8"/>
    <s v="65-74"/>
    <x v="1"/>
    <s v="F"/>
    <s v="I00-I99"/>
    <n v="9"/>
    <x v="8"/>
  </r>
  <r>
    <x v="8"/>
    <s v="65-74"/>
    <x v="1"/>
    <s v="F"/>
    <s v="J00-J99"/>
    <n v="7"/>
    <x v="4"/>
  </r>
  <r>
    <x v="8"/>
    <s v="65-74"/>
    <x v="1"/>
    <s v="F"/>
    <s v="K00-K93"/>
    <n v="1"/>
    <x v="9"/>
  </r>
  <r>
    <x v="8"/>
    <s v="65-74"/>
    <x v="1"/>
    <s v="F"/>
    <s v="N00-N99"/>
    <n v="3"/>
    <x v="11"/>
  </r>
  <r>
    <x v="8"/>
    <s v="65-74"/>
    <x v="1"/>
    <s v="F"/>
    <s v="R00-R99"/>
    <n v="3"/>
    <x v="5"/>
  </r>
  <r>
    <x v="8"/>
    <s v="65-74"/>
    <x v="1"/>
    <s v="F"/>
    <s v="V01-Y98"/>
    <n v="2"/>
    <x v="6"/>
  </r>
  <r>
    <x v="8"/>
    <s v="65-74"/>
    <x v="1"/>
    <s v="M"/>
    <s v="A00-B99"/>
    <n v="1"/>
    <x v="0"/>
  </r>
  <r>
    <x v="8"/>
    <s v="65-74"/>
    <x v="1"/>
    <s v="M"/>
    <s v="C00-D48"/>
    <n v="23"/>
    <x v="1"/>
  </r>
  <r>
    <x v="8"/>
    <s v="65-74"/>
    <x v="1"/>
    <s v="M"/>
    <s v="E00-E90"/>
    <n v="1"/>
    <x v="2"/>
  </r>
  <r>
    <x v="8"/>
    <s v="65-74"/>
    <x v="1"/>
    <s v="M"/>
    <s v="F00-F99"/>
    <n v="1"/>
    <x v="10"/>
  </r>
  <r>
    <x v="8"/>
    <s v="65-74"/>
    <x v="1"/>
    <s v="M"/>
    <s v="G00-G99"/>
    <n v="3"/>
    <x v="3"/>
  </r>
  <r>
    <x v="8"/>
    <s v="65-74"/>
    <x v="1"/>
    <s v="M"/>
    <s v="I00-I99"/>
    <n v="15"/>
    <x v="8"/>
  </r>
  <r>
    <x v="8"/>
    <s v="65-74"/>
    <x v="1"/>
    <s v="M"/>
    <s v="J00-J99"/>
    <n v="4"/>
    <x v="4"/>
  </r>
  <r>
    <x v="8"/>
    <s v="65-74"/>
    <x v="1"/>
    <s v="M"/>
    <s v="K00-K93"/>
    <n v="8"/>
    <x v="9"/>
  </r>
  <r>
    <x v="8"/>
    <s v="65-74"/>
    <x v="1"/>
    <s v="M"/>
    <s v="R00-R99"/>
    <n v="2"/>
    <x v="5"/>
  </r>
  <r>
    <x v="8"/>
    <s v="65-74"/>
    <x v="1"/>
    <s v="M"/>
    <s v="V01-Y98"/>
    <n v="2"/>
    <x v="6"/>
  </r>
  <r>
    <x v="8"/>
    <s v="75-84"/>
    <x v="1"/>
    <s v="F"/>
    <s v="C00-D48"/>
    <n v="22"/>
    <x v="1"/>
  </r>
  <r>
    <x v="8"/>
    <s v="75-84"/>
    <x v="1"/>
    <s v="F"/>
    <s v="E00-E90"/>
    <n v="2"/>
    <x v="2"/>
  </r>
  <r>
    <x v="8"/>
    <s v="75-84"/>
    <x v="1"/>
    <s v="F"/>
    <s v="F00-F99"/>
    <n v="4"/>
    <x v="10"/>
  </r>
  <r>
    <x v="8"/>
    <s v="75-84"/>
    <x v="1"/>
    <s v="F"/>
    <s v="G00-G99"/>
    <n v="10"/>
    <x v="3"/>
  </r>
  <r>
    <x v="8"/>
    <s v="75-84"/>
    <x v="1"/>
    <s v="F"/>
    <s v="I00-I99"/>
    <n v="18"/>
    <x v="8"/>
  </r>
  <r>
    <x v="8"/>
    <s v="75-84"/>
    <x v="1"/>
    <s v="F"/>
    <s v="J00-J99"/>
    <n v="8"/>
    <x v="4"/>
  </r>
  <r>
    <x v="8"/>
    <s v="75-84"/>
    <x v="1"/>
    <s v="F"/>
    <s v="K00-K93"/>
    <n v="5"/>
    <x v="9"/>
  </r>
  <r>
    <x v="8"/>
    <s v="75-84"/>
    <x v="1"/>
    <s v="F"/>
    <s v="M00-M99"/>
    <n v="1"/>
    <x v="5"/>
  </r>
  <r>
    <x v="8"/>
    <s v="75-84"/>
    <x v="1"/>
    <s v="F"/>
    <s v="N00-N99"/>
    <n v="2"/>
    <x v="11"/>
  </r>
  <r>
    <x v="8"/>
    <s v="75-84"/>
    <x v="1"/>
    <s v="F"/>
    <s v="R00-R99"/>
    <n v="6"/>
    <x v="5"/>
  </r>
  <r>
    <x v="8"/>
    <s v="75-84"/>
    <x v="1"/>
    <s v="F"/>
    <s v="V01-Y98"/>
    <n v="2"/>
    <x v="6"/>
  </r>
  <r>
    <x v="8"/>
    <s v="75-84"/>
    <x v="1"/>
    <s v="M"/>
    <s v="A00-B99"/>
    <n v="4"/>
    <x v="0"/>
  </r>
  <r>
    <x v="8"/>
    <s v="75-84"/>
    <x v="1"/>
    <s v="M"/>
    <s v="C00-D48"/>
    <n v="16"/>
    <x v="1"/>
  </r>
  <r>
    <x v="8"/>
    <s v="75-84"/>
    <x v="1"/>
    <s v="M"/>
    <s v="E00-E90"/>
    <n v="2"/>
    <x v="2"/>
  </r>
  <r>
    <x v="8"/>
    <s v="75-84"/>
    <x v="1"/>
    <s v="M"/>
    <s v="F00-F99"/>
    <n v="3"/>
    <x v="10"/>
  </r>
  <r>
    <x v="8"/>
    <s v="75-84"/>
    <x v="1"/>
    <s v="M"/>
    <s v="G00-G99"/>
    <n v="4"/>
    <x v="3"/>
  </r>
  <r>
    <x v="8"/>
    <s v="75-84"/>
    <x v="1"/>
    <s v="M"/>
    <s v="I00-I99"/>
    <n v="21"/>
    <x v="8"/>
  </r>
  <r>
    <x v="8"/>
    <s v="75-84"/>
    <x v="1"/>
    <s v="M"/>
    <s v="J00-J99"/>
    <n v="13"/>
    <x v="4"/>
  </r>
  <r>
    <x v="8"/>
    <s v="75-84"/>
    <x v="1"/>
    <s v="M"/>
    <s v="K00-K93"/>
    <n v="3"/>
    <x v="9"/>
  </r>
  <r>
    <x v="8"/>
    <s v="75-84"/>
    <x v="1"/>
    <s v="M"/>
    <s v="N00-N99"/>
    <n v="2"/>
    <x v="11"/>
  </r>
  <r>
    <x v="8"/>
    <s v="75-84"/>
    <x v="1"/>
    <s v="M"/>
    <s v="R00-R99"/>
    <n v="11"/>
    <x v="5"/>
  </r>
  <r>
    <x v="8"/>
    <s v="75-84"/>
    <x v="1"/>
    <s v="M"/>
    <s v="V01-Y98"/>
    <n v="4"/>
    <x v="6"/>
  </r>
  <r>
    <x v="8"/>
    <s v="85+"/>
    <x v="1"/>
    <s v="F"/>
    <s v="A00-B99"/>
    <n v="2"/>
    <x v="0"/>
  </r>
  <r>
    <x v="8"/>
    <s v="85+"/>
    <x v="1"/>
    <s v="F"/>
    <s v="C00-D48"/>
    <n v="33"/>
    <x v="1"/>
  </r>
  <r>
    <x v="8"/>
    <s v="85+"/>
    <x v="1"/>
    <s v="F"/>
    <s v="D50-D89"/>
    <n v="1"/>
    <x v="5"/>
  </r>
  <r>
    <x v="8"/>
    <s v="85+"/>
    <x v="1"/>
    <s v="F"/>
    <s v="E00-E90"/>
    <n v="4"/>
    <x v="2"/>
  </r>
  <r>
    <x v="8"/>
    <s v="85+"/>
    <x v="1"/>
    <s v="F"/>
    <s v="F00-F99"/>
    <n v="14"/>
    <x v="10"/>
  </r>
  <r>
    <x v="8"/>
    <s v="85+"/>
    <x v="1"/>
    <s v="F"/>
    <s v="G00-G99"/>
    <n v="12"/>
    <x v="3"/>
  </r>
  <r>
    <x v="8"/>
    <s v="85+"/>
    <x v="1"/>
    <s v="F"/>
    <s v="I00-I99"/>
    <n v="53"/>
    <x v="8"/>
  </r>
  <r>
    <x v="8"/>
    <s v="85+"/>
    <x v="1"/>
    <s v="F"/>
    <s v="J00-J99"/>
    <n v="15"/>
    <x v="4"/>
  </r>
  <r>
    <x v="8"/>
    <s v="85+"/>
    <x v="1"/>
    <s v="F"/>
    <s v="K00-K93"/>
    <n v="9"/>
    <x v="9"/>
  </r>
  <r>
    <x v="8"/>
    <s v="85+"/>
    <x v="1"/>
    <s v="F"/>
    <s v="L00-L99"/>
    <n v="1"/>
    <x v="5"/>
  </r>
  <r>
    <x v="8"/>
    <s v="85+"/>
    <x v="1"/>
    <s v="F"/>
    <s v="M00-M99"/>
    <n v="3"/>
    <x v="5"/>
  </r>
  <r>
    <x v="8"/>
    <s v="85+"/>
    <x v="1"/>
    <s v="F"/>
    <s v="N00-N99"/>
    <n v="8"/>
    <x v="11"/>
  </r>
  <r>
    <x v="8"/>
    <s v="85+"/>
    <x v="1"/>
    <s v="F"/>
    <s v="R00-R99"/>
    <n v="16"/>
    <x v="5"/>
  </r>
  <r>
    <x v="8"/>
    <s v="85+"/>
    <x v="1"/>
    <s v="F"/>
    <s v="V01-Y98"/>
    <n v="14"/>
    <x v="6"/>
  </r>
  <r>
    <x v="8"/>
    <s v="85+"/>
    <x v="1"/>
    <s v="M"/>
    <s v="A00-B99"/>
    <n v="2"/>
    <x v="0"/>
  </r>
  <r>
    <x v="8"/>
    <s v="85+"/>
    <x v="1"/>
    <s v="M"/>
    <s v="C00-D48"/>
    <n v="21"/>
    <x v="1"/>
  </r>
  <r>
    <x v="8"/>
    <s v="85+"/>
    <x v="1"/>
    <s v="M"/>
    <s v="D50-D89"/>
    <n v="1"/>
    <x v="5"/>
  </r>
  <r>
    <x v="8"/>
    <s v="85+"/>
    <x v="1"/>
    <s v="M"/>
    <s v="E00-E90"/>
    <n v="4"/>
    <x v="2"/>
  </r>
  <r>
    <x v="8"/>
    <s v="85+"/>
    <x v="1"/>
    <s v="M"/>
    <s v="F00-F99"/>
    <n v="1"/>
    <x v="10"/>
  </r>
  <r>
    <x v="8"/>
    <s v="85+"/>
    <x v="1"/>
    <s v="M"/>
    <s v="G00-G99"/>
    <n v="6"/>
    <x v="3"/>
  </r>
  <r>
    <x v="8"/>
    <s v="85+"/>
    <x v="1"/>
    <s v="M"/>
    <s v="I00-I99"/>
    <n v="32"/>
    <x v="8"/>
  </r>
  <r>
    <x v="8"/>
    <s v="85+"/>
    <x v="1"/>
    <s v="M"/>
    <s v="J00-J99"/>
    <n v="18"/>
    <x v="4"/>
  </r>
  <r>
    <x v="8"/>
    <s v="85+"/>
    <x v="1"/>
    <s v="M"/>
    <s v="K00-K93"/>
    <n v="5"/>
    <x v="9"/>
  </r>
  <r>
    <x v="8"/>
    <s v="85+"/>
    <x v="1"/>
    <s v="M"/>
    <s v="M00-M99"/>
    <n v="1"/>
    <x v="5"/>
  </r>
  <r>
    <x v="8"/>
    <s v="85+"/>
    <x v="1"/>
    <s v="M"/>
    <s v="N00-N99"/>
    <n v="7"/>
    <x v="11"/>
  </r>
  <r>
    <x v="8"/>
    <s v="85+"/>
    <x v="1"/>
    <s v="M"/>
    <s v="R00-R99"/>
    <n v="9"/>
    <x v="5"/>
  </r>
  <r>
    <x v="8"/>
    <s v="85+"/>
    <x v="1"/>
    <s v="M"/>
    <s v="V01-Y98"/>
    <n v="4"/>
    <x v="6"/>
  </r>
  <r>
    <x v="0"/>
    <s v="0-24"/>
    <x v="0"/>
    <s v="F"/>
    <s v="P00-P96"/>
    <n v="2"/>
    <x v="5"/>
  </r>
  <r>
    <x v="0"/>
    <s v="0-24"/>
    <x v="0"/>
    <s v="F"/>
    <s v="Q00-Q99"/>
    <n v="2"/>
    <x v="5"/>
  </r>
  <r>
    <x v="0"/>
    <s v="0-24"/>
    <x v="0"/>
    <s v="F"/>
    <s v="V01-Y98"/>
    <n v="2"/>
    <x v="6"/>
  </r>
  <r>
    <x v="0"/>
    <s v="0-24"/>
    <x v="0"/>
    <s v="M"/>
    <s v="E00-E90"/>
    <n v="1"/>
    <x v="2"/>
  </r>
  <r>
    <x v="0"/>
    <s v="0-24"/>
    <x v="0"/>
    <s v="M"/>
    <s v="P00-P96"/>
    <n v="3"/>
    <x v="5"/>
  </r>
  <r>
    <x v="0"/>
    <s v="0-24"/>
    <x v="0"/>
    <s v="M"/>
    <s v="V01-Y98"/>
    <n v="2"/>
    <x v="6"/>
  </r>
  <r>
    <x v="0"/>
    <s v="25-44"/>
    <x v="0"/>
    <s v="F"/>
    <s v="C00-D48"/>
    <n v="2"/>
    <x v="1"/>
  </r>
  <r>
    <x v="0"/>
    <s v="25-44"/>
    <x v="0"/>
    <s v="F"/>
    <s v="G00-G99"/>
    <n v="1"/>
    <x v="3"/>
  </r>
  <r>
    <x v="0"/>
    <s v="25-44"/>
    <x v="0"/>
    <s v="F"/>
    <s v="R00-R99"/>
    <n v="3"/>
    <x v="5"/>
  </r>
  <r>
    <x v="0"/>
    <s v="25-44"/>
    <x v="0"/>
    <s v="F"/>
    <s v="V01-Y98"/>
    <n v="2"/>
    <x v="6"/>
  </r>
  <r>
    <x v="0"/>
    <s v="25-44"/>
    <x v="0"/>
    <s v="M"/>
    <s v="G00-G99"/>
    <n v="1"/>
    <x v="3"/>
  </r>
  <r>
    <x v="0"/>
    <s v="25-44"/>
    <x v="0"/>
    <s v="M"/>
    <s v="I00-I99"/>
    <n v="1"/>
    <x v="8"/>
  </r>
  <r>
    <x v="0"/>
    <s v="25-44"/>
    <x v="0"/>
    <s v="M"/>
    <s v="J00-J99"/>
    <n v="1"/>
    <x v="4"/>
  </r>
  <r>
    <x v="0"/>
    <s v="25-44"/>
    <x v="0"/>
    <s v="M"/>
    <s v="K00-K93"/>
    <n v="1"/>
    <x v="9"/>
  </r>
  <r>
    <x v="0"/>
    <s v="25-44"/>
    <x v="0"/>
    <s v="M"/>
    <s v="R00-R99"/>
    <n v="3"/>
    <x v="5"/>
  </r>
  <r>
    <x v="0"/>
    <s v="25-44"/>
    <x v="0"/>
    <s v="M"/>
    <s v="V01-Y98"/>
    <n v="8"/>
    <x v="6"/>
  </r>
  <r>
    <x v="0"/>
    <s v="45-64"/>
    <x v="0"/>
    <s v="F"/>
    <s v="A00-B99"/>
    <n v="1"/>
    <x v="0"/>
  </r>
  <r>
    <x v="0"/>
    <s v="45-64"/>
    <x v="0"/>
    <s v="F"/>
    <s v="C00-D48"/>
    <n v="22"/>
    <x v="1"/>
  </r>
  <r>
    <x v="0"/>
    <s v="45-64"/>
    <x v="0"/>
    <s v="F"/>
    <s v="D50-D89"/>
    <n v="1"/>
    <x v="5"/>
  </r>
  <r>
    <x v="0"/>
    <s v="45-64"/>
    <x v="0"/>
    <s v="F"/>
    <s v="E00-E90"/>
    <n v="2"/>
    <x v="2"/>
  </r>
  <r>
    <x v="0"/>
    <s v="45-64"/>
    <x v="0"/>
    <s v="F"/>
    <s v="G00-G99"/>
    <n v="2"/>
    <x v="3"/>
  </r>
  <r>
    <x v="0"/>
    <s v="45-64"/>
    <x v="0"/>
    <s v="F"/>
    <s v="I00-I99"/>
    <n v="3"/>
    <x v="8"/>
  </r>
  <r>
    <x v="0"/>
    <s v="45-64"/>
    <x v="0"/>
    <s v="F"/>
    <s v="J00-J99"/>
    <n v="1"/>
    <x v="4"/>
  </r>
  <r>
    <x v="0"/>
    <s v="45-64"/>
    <x v="0"/>
    <s v="F"/>
    <s v="K00-K93"/>
    <n v="2"/>
    <x v="9"/>
  </r>
  <r>
    <x v="0"/>
    <s v="45-64"/>
    <x v="0"/>
    <s v="F"/>
    <s v="N00-N99"/>
    <n v="1"/>
    <x v="11"/>
  </r>
  <r>
    <x v="0"/>
    <s v="45-64"/>
    <x v="0"/>
    <s v="F"/>
    <s v="Q00-Q99"/>
    <n v="2"/>
    <x v="5"/>
  </r>
  <r>
    <x v="0"/>
    <s v="45-64"/>
    <x v="0"/>
    <s v="F"/>
    <s v="R00-R99"/>
    <n v="3"/>
    <x v="5"/>
  </r>
  <r>
    <x v="0"/>
    <s v="45-64"/>
    <x v="0"/>
    <s v="F"/>
    <s v="UNK"/>
    <n v="1"/>
    <x v="7"/>
  </r>
  <r>
    <x v="0"/>
    <s v="45-64"/>
    <x v="0"/>
    <s v="F"/>
    <s v="V01-Y98"/>
    <n v="2"/>
    <x v="6"/>
  </r>
  <r>
    <x v="0"/>
    <s v="45-64"/>
    <x v="0"/>
    <s v="M"/>
    <s v="A00-B99"/>
    <n v="1"/>
    <x v="0"/>
  </r>
  <r>
    <x v="0"/>
    <s v="45-64"/>
    <x v="0"/>
    <s v="M"/>
    <s v="C00-D48"/>
    <n v="33"/>
    <x v="1"/>
  </r>
  <r>
    <x v="0"/>
    <s v="45-64"/>
    <x v="0"/>
    <s v="M"/>
    <s v="E00-E90"/>
    <n v="3"/>
    <x v="2"/>
  </r>
  <r>
    <x v="0"/>
    <s v="45-64"/>
    <x v="0"/>
    <s v="M"/>
    <s v="F00-F99"/>
    <n v="1"/>
    <x v="10"/>
  </r>
  <r>
    <x v="0"/>
    <s v="45-64"/>
    <x v="0"/>
    <s v="M"/>
    <s v="G00-G99"/>
    <n v="1"/>
    <x v="3"/>
  </r>
  <r>
    <x v="0"/>
    <s v="45-64"/>
    <x v="0"/>
    <s v="M"/>
    <s v="I00-I99"/>
    <n v="10"/>
    <x v="8"/>
  </r>
  <r>
    <x v="0"/>
    <s v="45-64"/>
    <x v="0"/>
    <s v="M"/>
    <s v="J00-J99"/>
    <n v="3"/>
    <x v="4"/>
  </r>
  <r>
    <x v="0"/>
    <s v="45-64"/>
    <x v="0"/>
    <s v="M"/>
    <s v="K00-K93"/>
    <n v="9"/>
    <x v="9"/>
  </r>
  <r>
    <x v="0"/>
    <s v="45-64"/>
    <x v="0"/>
    <s v="M"/>
    <s v="R00-R99"/>
    <n v="8"/>
    <x v="5"/>
  </r>
  <r>
    <x v="0"/>
    <s v="45-64"/>
    <x v="0"/>
    <s v="M"/>
    <s v="V01-Y98"/>
    <n v="1"/>
    <x v="6"/>
  </r>
  <r>
    <x v="0"/>
    <s v="65-74"/>
    <x v="1"/>
    <s v="F"/>
    <s v="A00-B99"/>
    <n v="1"/>
    <x v="0"/>
  </r>
  <r>
    <x v="0"/>
    <s v="65-74"/>
    <x v="1"/>
    <s v="F"/>
    <s v="C00-D48"/>
    <n v="25"/>
    <x v="1"/>
  </r>
  <r>
    <x v="0"/>
    <s v="65-74"/>
    <x v="1"/>
    <s v="F"/>
    <s v="E00-E90"/>
    <n v="2"/>
    <x v="2"/>
  </r>
  <r>
    <x v="0"/>
    <s v="65-74"/>
    <x v="1"/>
    <s v="F"/>
    <s v="G00-G99"/>
    <n v="2"/>
    <x v="3"/>
  </r>
  <r>
    <x v="0"/>
    <s v="65-74"/>
    <x v="1"/>
    <s v="F"/>
    <s v="I00-I99"/>
    <n v="12"/>
    <x v="8"/>
  </r>
  <r>
    <x v="0"/>
    <s v="65-74"/>
    <x v="1"/>
    <s v="F"/>
    <s v="J00-J99"/>
    <n v="3"/>
    <x v="4"/>
  </r>
  <r>
    <x v="0"/>
    <s v="65-74"/>
    <x v="1"/>
    <s v="F"/>
    <s v="K00-K93"/>
    <n v="1"/>
    <x v="9"/>
  </r>
  <r>
    <x v="0"/>
    <s v="65-74"/>
    <x v="1"/>
    <s v="F"/>
    <s v="N00-N99"/>
    <n v="1"/>
    <x v="11"/>
  </r>
  <r>
    <x v="0"/>
    <s v="65-74"/>
    <x v="1"/>
    <s v="F"/>
    <s v="R00-R99"/>
    <n v="5"/>
    <x v="5"/>
  </r>
  <r>
    <x v="0"/>
    <s v="65-74"/>
    <x v="1"/>
    <s v="F"/>
    <s v="UNK"/>
    <n v="1"/>
    <x v="7"/>
  </r>
  <r>
    <x v="0"/>
    <s v="65-74"/>
    <x v="1"/>
    <s v="F"/>
    <s v="V01-Y98"/>
    <n v="4"/>
    <x v="6"/>
  </r>
  <r>
    <x v="0"/>
    <s v="65-74"/>
    <x v="1"/>
    <s v="M"/>
    <s v="A00-B99"/>
    <n v="3"/>
    <x v="0"/>
  </r>
  <r>
    <x v="0"/>
    <s v="65-74"/>
    <x v="1"/>
    <s v="M"/>
    <s v="C00-D48"/>
    <n v="17"/>
    <x v="1"/>
  </r>
  <r>
    <x v="0"/>
    <s v="65-74"/>
    <x v="1"/>
    <s v="M"/>
    <s v="E00-E90"/>
    <n v="3"/>
    <x v="2"/>
  </r>
  <r>
    <x v="0"/>
    <s v="65-74"/>
    <x v="1"/>
    <s v="M"/>
    <s v="F00-F99"/>
    <n v="1"/>
    <x v="10"/>
  </r>
  <r>
    <x v="0"/>
    <s v="65-74"/>
    <x v="1"/>
    <s v="M"/>
    <s v="G00-G99"/>
    <n v="1"/>
    <x v="3"/>
  </r>
  <r>
    <x v="0"/>
    <s v="65-74"/>
    <x v="1"/>
    <s v="M"/>
    <s v="I00-I99"/>
    <n v="10"/>
    <x v="8"/>
  </r>
  <r>
    <x v="0"/>
    <s v="65-74"/>
    <x v="1"/>
    <s v="M"/>
    <s v="J00-J99"/>
    <n v="8"/>
    <x v="4"/>
  </r>
  <r>
    <x v="0"/>
    <s v="65-74"/>
    <x v="1"/>
    <s v="M"/>
    <s v="K00-K93"/>
    <n v="4"/>
    <x v="9"/>
  </r>
  <r>
    <x v="0"/>
    <s v="65-74"/>
    <x v="1"/>
    <s v="M"/>
    <s v="R00-R99"/>
    <n v="10"/>
    <x v="5"/>
  </r>
  <r>
    <x v="0"/>
    <s v="65-74"/>
    <x v="1"/>
    <s v="M"/>
    <s v="UNK"/>
    <n v="1"/>
    <x v="7"/>
  </r>
  <r>
    <x v="0"/>
    <s v="65-74"/>
    <x v="1"/>
    <s v="M"/>
    <s v="V01-Y98"/>
    <n v="3"/>
    <x v="6"/>
  </r>
  <r>
    <x v="0"/>
    <s v="75-84"/>
    <x v="1"/>
    <s v="F"/>
    <s v="A00-B99"/>
    <n v="2"/>
    <x v="0"/>
  </r>
  <r>
    <x v="0"/>
    <s v="75-84"/>
    <x v="1"/>
    <s v="F"/>
    <s v="C00-D48"/>
    <n v="33"/>
    <x v="1"/>
  </r>
  <r>
    <x v="0"/>
    <s v="75-84"/>
    <x v="1"/>
    <s v="F"/>
    <s v="E00-E90"/>
    <n v="4"/>
    <x v="2"/>
  </r>
  <r>
    <x v="0"/>
    <s v="75-84"/>
    <x v="1"/>
    <s v="F"/>
    <s v="G00-G99"/>
    <n v="4"/>
    <x v="3"/>
  </r>
  <r>
    <x v="0"/>
    <s v="75-84"/>
    <x v="1"/>
    <s v="F"/>
    <s v="I00-I99"/>
    <n v="38"/>
    <x v="8"/>
  </r>
  <r>
    <x v="0"/>
    <s v="75-84"/>
    <x v="1"/>
    <s v="F"/>
    <s v="J00-J99"/>
    <n v="9"/>
    <x v="4"/>
  </r>
  <r>
    <x v="0"/>
    <s v="75-84"/>
    <x v="1"/>
    <s v="F"/>
    <s v="K00-K93"/>
    <n v="4"/>
    <x v="9"/>
  </r>
  <r>
    <x v="0"/>
    <s v="75-84"/>
    <x v="1"/>
    <s v="F"/>
    <s v="N00-N99"/>
    <n v="1"/>
    <x v="11"/>
  </r>
  <r>
    <x v="0"/>
    <s v="75-84"/>
    <x v="1"/>
    <s v="F"/>
    <s v="R00-R99"/>
    <n v="6"/>
    <x v="5"/>
  </r>
  <r>
    <x v="0"/>
    <s v="75-84"/>
    <x v="1"/>
    <s v="F"/>
    <s v="UNK"/>
    <n v="2"/>
    <x v="7"/>
  </r>
  <r>
    <x v="0"/>
    <s v="75-84"/>
    <x v="1"/>
    <s v="F"/>
    <s v="V01-Y98"/>
    <n v="3"/>
    <x v="6"/>
  </r>
  <r>
    <x v="0"/>
    <s v="75-84"/>
    <x v="1"/>
    <s v="M"/>
    <s v="A00-B99"/>
    <n v="2"/>
    <x v="0"/>
  </r>
  <r>
    <x v="0"/>
    <s v="75-84"/>
    <x v="1"/>
    <s v="M"/>
    <s v="C00-D48"/>
    <n v="32"/>
    <x v="1"/>
  </r>
  <r>
    <x v="0"/>
    <s v="75-84"/>
    <x v="1"/>
    <s v="M"/>
    <s v="E00-E90"/>
    <n v="6"/>
    <x v="2"/>
  </r>
  <r>
    <x v="0"/>
    <s v="75-84"/>
    <x v="1"/>
    <s v="M"/>
    <s v="F00-F99"/>
    <n v="4"/>
    <x v="10"/>
  </r>
  <r>
    <x v="0"/>
    <s v="75-84"/>
    <x v="1"/>
    <s v="M"/>
    <s v="G00-G99"/>
    <n v="4"/>
    <x v="3"/>
  </r>
  <r>
    <x v="0"/>
    <s v="75-84"/>
    <x v="1"/>
    <s v="M"/>
    <s v="I00-I99"/>
    <n v="29"/>
    <x v="8"/>
  </r>
  <r>
    <x v="0"/>
    <s v="75-84"/>
    <x v="1"/>
    <s v="M"/>
    <s v="J00-J99"/>
    <n v="10"/>
    <x v="4"/>
  </r>
  <r>
    <x v="0"/>
    <s v="75-84"/>
    <x v="1"/>
    <s v="M"/>
    <s v="K00-K93"/>
    <n v="6"/>
    <x v="9"/>
  </r>
  <r>
    <x v="0"/>
    <s v="75-84"/>
    <x v="1"/>
    <s v="M"/>
    <s v="M00-M99"/>
    <n v="2"/>
    <x v="5"/>
  </r>
  <r>
    <x v="0"/>
    <s v="75-84"/>
    <x v="1"/>
    <s v="M"/>
    <s v="N00-N99"/>
    <n v="2"/>
    <x v="11"/>
  </r>
  <r>
    <x v="0"/>
    <s v="75-84"/>
    <x v="1"/>
    <s v="M"/>
    <s v="R00-R99"/>
    <n v="6"/>
    <x v="5"/>
  </r>
  <r>
    <x v="0"/>
    <s v="75-84"/>
    <x v="1"/>
    <s v="M"/>
    <s v="UNK"/>
    <n v="3"/>
    <x v="7"/>
  </r>
  <r>
    <x v="0"/>
    <s v="85+"/>
    <x v="1"/>
    <s v="F"/>
    <s v="A00-B99"/>
    <n v="5"/>
    <x v="0"/>
  </r>
  <r>
    <x v="0"/>
    <s v="85+"/>
    <x v="1"/>
    <s v="F"/>
    <s v="C00-D48"/>
    <n v="26"/>
    <x v="1"/>
  </r>
  <r>
    <x v="0"/>
    <s v="85+"/>
    <x v="1"/>
    <s v="F"/>
    <s v="E00-E90"/>
    <n v="7"/>
    <x v="2"/>
  </r>
  <r>
    <x v="0"/>
    <s v="85+"/>
    <x v="1"/>
    <s v="F"/>
    <s v="F00-F99"/>
    <n v="11"/>
    <x v="10"/>
  </r>
  <r>
    <x v="0"/>
    <s v="85+"/>
    <x v="1"/>
    <s v="F"/>
    <s v="G00-G99"/>
    <n v="7"/>
    <x v="3"/>
  </r>
  <r>
    <x v="0"/>
    <s v="85+"/>
    <x v="1"/>
    <s v="F"/>
    <s v="I00-I99"/>
    <n v="60"/>
    <x v="8"/>
  </r>
  <r>
    <x v="0"/>
    <s v="85+"/>
    <x v="1"/>
    <s v="F"/>
    <s v="J00-J99"/>
    <n v="19"/>
    <x v="4"/>
  </r>
  <r>
    <x v="0"/>
    <s v="85+"/>
    <x v="1"/>
    <s v="F"/>
    <s v="K00-K93"/>
    <n v="9"/>
    <x v="9"/>
  </r>
  <r>
    <x v="0"/>
    <s v="85+"/>
    <x v="1"/>
    <s v="F"/>
    <s v="L00-L99"/>
    <n v="1"/>
    <x v="5"/>
  </r>
  <r>
    <x v="0"/>
    <s v="85+"/>
    <x v="1"/>
    <s v="F"/>
    <s v="M00-M99"/>
    <n v="2"/>
    <x v="5"/>
  </r>
  <r>
    <x v="0"/>
    <s v="85+"/>
    <x v="1"/>
    <s v="F"/>
    <s v="N00-N99"/>
    <n v="7"/>
    <x v="11"/>
  </r>
  <r>
    <x v="0"/>
    <s v="85+"/>
    <x v="1"/>
    <s v="F"/>
    <s v="R00-R99"/>
    <n v="10"/>
    <x v="5"/>
  </r>
  <r>
    <x v="0"/>
    <s v="85+"/>
    <x v="1"/>
    <s v="F"/>
    <s v="UNK"/>
    <n v="1"/>
    <x v="7"/>
  </r>
  <r>
    <x v="0"/>
    <s v="85+"/>
    <x v="1"/>
    <s v="F"/>
    <s v="V01-Y98"/>
    <n v="9"/>
    <x v="6"/>
  </r>
  <r>
    <x v="0"/>
    <s v="85+"/>
    <x v="1"/>
    <s v="M"/>
    <s v="A00-B99"/>
    <n v="1"/>
    <x v="0"/>
  </r>
  <r>
    <x v="0"/>
    <s v="85+"/>
    <x v="1"/>
    <s v="M"/>
    <s v="C00-D48"/>
    <n v="14"/>
    <x v="1"/>
  </r>
  <r>
    <x v="0"/>
    <s v="85+"/>
    <x v="1"/>
    <s v="M"/>
    <s v="D50-D89"/>
    <n v="1"/>
    <x v="5"/>
  </r>
  <r>
    <x v="0"/>
    <s v="85+"/>
    <x v="1"/>
    <s v="M"/>
    <s v="G00-G99"/>
    <n v="2"/>
    <x v="3"/>
  </r>
  <r>
    <x v="0"/>
    <s v="85+"/>
    <x v="1"/>
    <s v="M"/>
    <s v="I00-I99"/>
    <n v="22"/>
    <x v="8"/>
  </r>
  <r>
    <x v="0"/>
    <s v="85+"/>
    <x v="1"/>
    <s v="M"/>
    <s v="J00-J99"/>
    <n v="13"/>
    <x v="4"/>
  </r>
  <r>
    <x v="0"/>
    <s v="85+"/>
    <x v="1"/>
    <s v="M"/>
    <s v="K00-K93"/>
    <n v="1"/>
    <x v="9"/>
  </r>
  <r>
    <x v="0"/>
    <s v="85+"/>
    <x v="1"/>
    <s v="M"/>
    <s v="L00-L99"/>
    <n v="1"/>
    <x v="5"/>
  </r>
  <r>
    <x v="0"/>
    <s v="85+"/>
    <x v="1"/>
    <s v="M"/>
    <s v="M00-M99"/>
    <n v="1"/>
    <x v="5"/>
  </r>
  <r>
    <x v="0"/>
    <s v="85+"/>
    <x v="1"/>
    <s v="M"/>
    <s v="N00-N99"/>
    <n v="1"/>
    <x v="11"/>
  </r>
  <r>
    <x v="0"/>
    <s v="85+"/>
    <x v="1"/>
    <s v="M"/>
    <s v="R00-R99"/>
    <n v="2"/>
    <x v="5"/>
  </r>
  <r>
    <x v="0"/>
    <s v="85+"/>
    <x v="1"/>
    <s v="M"/>
    <s v="V01-Y98"/>
    <n v="2"/>
    <x v="6"/>
  </r>
  <r>
    <x v="1"/>
    <s v="0-24"/>
    <x v="0"/>
    <s v="F"/>
    <s v="E00-E90"/>
    <n v="1"/>
    <x v="2"/>
  </r>
  <r>
    <x v="1"/>
    <s v="0-24"/>
    <x v="0"/>
    <s v="F"/>
    <s v="P00-P96"/>
    <n v="2"/>
    <x v="5"/>
  </r>
  <r>
    <x v="1"/>
    <s v="0-24"/>
    <x v="0"/>
    <s v="F"/>
    <s v="V01-Y98"/>
    <n v="1"/>
    <x v="6"/>
  </r>
  <r>
    <x v="1"/>
    <s v="0-24"/>
    <x v="0"/>
    <s v="M"/>
    <s v="A00-B99"/>
    <n v="1"/>
    <x v="0"/>
  </r>
  <r>
    <x v="1"/>
    <s v="0-24"/>
    <x v="0"/>
    <s v="M"/>
    <s v="C00-D48"/>
    <n v="1"/>
    <x v="1"/>
  </r>
  <r>
    <x v="1"/>
    <s v="0-24"/>
    <x v="0"/>
    <s v="M"/>
    <s v="E00-E90"/>
    <n v="1"/>
    <x v="2"/>
  </r>
  <r>
    <x v="1"/>
    <s v="0-24"/>
    <x v="0"/>
    <s v="M"/>
    <s v="G00-G99"/>
    <n v="1"/>
    <x v="3"/>
  </r>
  <r>
    <x v="1"/>
    <s v="0-24"/>
    <x v="0"/>
    <s v="M"/>
    <s v="P00-P96"/>
    <n v="1"/>
    <x v="5"/>
  </r>
  <r>
    <x v="1"/>
    <s v="0-24"/>
    <x v="0"/>
    <s v="M"/>
    <s v="Q00-Q99"/>
    <n v="1"/>
    <x v="5"/>
  </r>
  <r>
    <x v="1"/>
    <s v="0-24"/>
    <x v="0"/>
    <s v="M"/>
    <s v="V01-Y98"/>
    <n v="3"/>
    <x v="6"/>
  </r>
  <r>
    <x v="1"/>
    <s v="25-44"/>
    <x v="0"/>
    <s v="F"/>
    <s v="A00-B99"/>
    <n v="1"/>
    <x v="0"/>
  </r>
  <r>
    <x v="1"/>
    <s v="25-44"/>
    <x v="0"/>
    <s v="F"/>
    <s v="C00-D48"/>
    <n v="1"/>
    <x v="1"/>
  </r>
  <r>
    <x v="1"/>
    <s v="25-44"/>
    <x v="0"/>
    <s v="F"/>
    <s v="I00-I99"/>
    <n v="1"/>
    <x v="8"/>
  </r>
  <r>
    <x v="1"/>
    <s v="25-44"/>
    <x v="0"/>
    <s v="M"/>
    <s v="C00-D48"/>
    <n v="2"/>
    <x v="1"/>
  </r>
  <r>
    <x v="1"/>
    <s v="25-44"/>
    <x v="0"/>
    <s v="M"/>
    <s v="F00-F99"/>
    <n v="2"/>
    <x v="10"/>
  </r>
  <r>
    <x v="1"/>
    <s v="25-44"/>
    <x v="0"/>
    <s v="M"/>
    <s v="I00-I99"/>
    <n v="2"/>
    <x v="8"/>
  </r>
  <r>
    <x v="1"/>
    <s v="25-44"/>
    <x v="0"/>
    <s v="M"/>
    <s v="J00-J99"/>
    <n v="1"/>
    <x v="4"/>
  </r>
  <r>
    <x v="1"/>
    <s v="25-44"/>
    <x v="0"/>
    <s v="M"/>
    <s v="K00-K93"/>
    <n v="1"/>
    <x v="9"/>
  </r>
  <r>
    <x v="1"/>
    <s v="25-44"/>
    <x v="0"/>
    <s v="M"/>
    <s v="R00-R99"/>
    <n v="3"/>
    <x v="5"/>
  </r>
  <r>
    <x v="1"/>
    <s v="25-44"/>
    <x v="0"/>
    <s v="M"/>
    <s v="V01-Y98"/>
    <n v="8"/>
    <x v="6"/>
  </r>
  <r>
    <x v="1"/>
    <s v="45-64"/>
    <x v="0"/>
    <s v="F"/>
    <s v="A00-B99"/>
    <n v="4"/>
    <x v="0"/>
  </r>
  <r>
    <x v="1"/>
    <s v="45-64"/>
    <x v="0"/>
    <s v="F"/>
    <s v="C00-D48"/>
    <n v="20"/>
    <x v="1"/>
  </r>
  <r>
    <x v="1"/>
    <s v="45-64"/>
    <x v="0"/>
    <s v="F"/>
    <s v="E00-E90"/>
    <n v="2"/>
    <x v="2"/>
  </r>
  <r>
    <x v="1"/>
    <s v="45-64"/>
    <x v="0"/>
    <s v="F"/>
    <s v="F00-F99"/>
    <n v="3"/>
    <x v="10"/>
  </r>
  <r>
    <x v="1"/>
    <s v="45-64"/>
    <x v="0"/>
    <s v="F"/>
    <s v="G00-G99"/>
    <n v="1"/>
    <x v="3"/>
  </r>
  <r>
    <x v="1"/>
    <s v="45-64"/>
    <x v="0"/>
    <s v="F"/>
    <s v="I00-I99"/>
    <n v="2"/>
    <x v="8"/>
  </r>
  <r>
    <x v="1"/>
    <s v="45-64"/>
    <x v="0"/>
    <s v="F"/>
    <s v="J00-J99"/>
    <n v="3"/>
    <x v="4"/>
  </r>
  <r>
    <x v="1"/>
    <s v="45-64"/>
    <x v="0"/>
    <s v="F"/>
    <s v="K00-K93"/>
    <n v="3"/>
    <x v="9"/>
  </r>
  <r>
    <x v="1"/>
    <s v="45-64"/>
    <x v="0"/>
    <s v="F"/>
    <s v="R00-R99"/>
    <n v="6"/>
    <x v="5"/>
  </r>
  <r>
    <x v="1"/>
    <s v="45-64"/>
    <x v="0"/>
    <s v="F"/>
    <s v="V01-Y98"/>
    <n v="7"/>
    <x v="6"/>
  </r>
  <r>
    <x v="1"/>
    <s v="45-64"/>
    <x v="0"/>
    <s v="M"/>
    <s v="A00-B99"/>
    <n v="4"/>
    <x v="0"/>
  </r>
  <r>
    <x v="1"/>
    <s v="45-64"/>
    <x v="0"/>
    <s v="M"/>
    <s v="C00-D48"/>
    <n v="22"/>
    <x v="1"/>
  </r>
  <r>
    <x v="1"/>
    <s v="45-64"/>
    <x v="0"/>
    <s v="M"/>
    <s v="F00-F99"/>
    <n v="1"/>
    <x v="10"/>
  </r>
  <r>
    <x v="1"/>
    <s v="45-64"/>
    <x v="0"/>
    <s v="M"/>
    <s v="G00-G99"/>
    <n v="2"/>
    <x v="3"/>
  </r>
  <r>
    <x v="1"/>
    <s v="45-64"/>
    <x v="0"/>
    <s v="M"/>
    <s v="I00-I99"/>
    <n v="13"/>
    <x v="8"/>
  </r>
  <r>
    <x v="1"/>
    <s v="45-64"/>
    <x v="0"/>
    <s v="M"/>
    <s v="K00-K93"/>
    <n v="4"/>
    <x v="9"/>
  </r>
  <r>
    <x v="1"/>
    <s v="45-64"/>
    <x v="0"/>
    <s v="M"/>
    <s v="R00-R99"/>
    <n v="10"/>
    <x v="5"/>
  </r>
  <r>
    <x v="1"/>
    <s v="45-64"/>
    <x v="0"/>
    <s v="M"/>
    <s v="V01-Y98"/>
    <n v="10"/>
    <x v="6"/>
  </r>
  <r>
    <x v="1"/>
    <s v="65-74"/>
    <x v="1"/>
    <s v="F"/>
    <s v="A00-B99"/>
    <n v="2"/>
    <x v="0"/>
  </r>
  <r>
    <x v="1"/>
    <s v="65-74"/>
    <x v="1"/>
    <s v="F"/>
    <s v="C00-D48"/>
    <n v="14"/>
    <x v="1"/>
  </r>
  <r>
    <x v="1"/>
    <s v="65-74"/>
    <x v="1"/>
    <s v="F"/>
    <s v="D50-D89"/>
    <n v="1"/>
    <x v="5"/>
  </r>
  <r>
    <x v="1"/>
    <s v="65-74"/>
    <x v="1"/>
    <s v="F"/>
    <s v="E00-E90"/>
    <n v="1"/>
    <x v="2"/>
  </r>
  <r>
    <x v="1"/>
    <s v="65-74"/>
    <x v="1"/>
    <s v="F"/>
    <s v="F00-F99"/>
    <n v="2"/>
    <x v="10"/>
  </r>
  <r>
    <x v="1"/>
    <s v="65-74"/>
    <x v="1"/>
    <s v="F"/>
    <s v="G00-G99"/>
    <n v="1"/>
    <x v="3"/>
  </r>
  <r>
    <x v="1"/>
    <s v="65-74"/>
    <x v="1"/>
    <s v="F"/>
    <s v="I00-I99"/>
    <n v="10"/>
    <x v="8"/>
  </r>
  <r>
    <x v="1"/>
    <s v="65-74"/>
    <x v="1"/>
    <s v="F"/>
    <s v="J00-J99"/>
    <n v="5"/>
    <x v="4"/>
  </r>
  <r>
    <x v="1"/>
    <s v="65-74"/>
    <x v="1"/>
    <s v="F"/>
    <s v="K00-K93"/>
    <n v="1"/>
    <x v="9"/>
  </r>
  <r>
    <x v="1"/>
    <s v="65-74"/>
    <x v="1"/>
    <s v="F"/>
    <s v="N00-N99"/>
    <n v="4"/>
    <x v="11"/>
  </r>
  <r>
    <x v="1"/>
    <s v="65-74"/>
    <x v="1"/>
    <s v="F"/>
    <s v="R00-R99"/>
    <n v="12"/>
    <x v="5"/>
  </r>
  <r>
    <x v="1"/>
    <s v="65-74"/>
    <x v="1"/>
    <s v="F"/>
    <s v="V01-Y98"/>
    <n v="3"/>
    <x v="6"/>
  </r>
  <r>
    <x v="1"/>
    <s v="65-74"/>
    <x v="1"/>
    <s v="M"/>
    <s v="A00-B99"/>
    <n v="4"/>
    <x v="0"/>
  </r>
  <r>
    <x v="1"/>
    <s v="65-74"/>
    <x v="1"/>
    <s v="M"/>
    <s v="C00-D48"/>
    <n v="34"/>
    <x v="1"/>
  </r>
  <r>
    <x v="1"/>
    <s v="65-74"/>
    <x v="1"/>
    <s v="M"/>
    <s v="D50-D89"/>
    <n v="1"/>
    <x v="5"/>
  </r>
  <r>
    <x v="1"/>
    <s v="65-74"/>
    <x v="1"/>
    <s v="M"/>
    <s v="E00-E90"/>
    <n v="2"/>
    <x v="2"/>
  </r>
  <r>
    <x v="1"/>
    <s v="65-74"/>
    <x v="1"/>
    <s v="M"/>
    <s v="F00-F99"/>
    <n v="1"/>
    <x v="10"/>
  </r>
  <r>
    <x v="1"/>
    <s v="65-74"/>
    <x v="1"/>
    <s v="M"/>
    <s v="G00-G99"/>
    <n v="1"/>
    <x v="3"/>
  </r>
  <r>
    <x v="1"/>
    <s v="65-74"/>
    <x v="1"/>
    <s v="M"/>
    <s v="I00-I99"/>
    <n v="9"/>
    <x v="8"/>
  </r>
  <r>
    <x v="1"/>
    <s v="65-74"/>
    <x v="1"/>
    <s v="M"/>
    <s v="J00-J99"/>
    <n v="3"/>
    <x v="4"/>
  </r>
  <r>
    <x v="1"/>
    <s v="65-74"/>
    <x v="1"/>
    <s v="M"/>
    <s v="K00-K93"/>
    <n v="6"/>
    <x v="9"/>
  </r>
  <r>
    <x v="1"/>
    <s v="65-74"/>
    <x v="1"/>
    <s v="M"/>
    <s v="R00-R99"/>
    <n v="9"/>
    <x v="5"/>
  </r>
  <r>
    <x v="1"/>
    <s v="65-74"/>
    <x v="1"/>
    <s v="M"/>
    <s v="V01-Y98"/>
    <n v="2"/>
    <x v="6"/>
  </r>
  <r>
    <x v="1"/>
    <s v="75-84"/>
    <x v="1"/>
    <s v="F"/>
    <s v="A00-B99"/>
    <n v="3"/>
    <x v="0"/>
  </r>
  <r>
    <x v="1"/>
    <s v="75-84"/>
    <x v="1"/>
    <s v="F"/>
    <s v="C00-D48"/>
    <n v="26"/>
    <x v="1"/>
  </r>
  <r>
    <x v="1"/>
    <s v="75-84"/>
    <x v="1"/>
    <s v="F"/>
    <s v="E00-E90"/>
    <n v="7"/>
    <x v="2"/>
  </r>
  <r>
    <x v="1"/>
    <s v="75-84"/>
    <x v="1"/>
    <s v="F"/>
    <s v="F00-F99"/>
    <n v="2"/>
    <x v="10"/>
  </r>
  <r>
    <x v="1"/>
    <s v="75-84"/>
    <x v="1"/>
    <s v="F"/>
    <s v="G00-G99"/>
    <n v="2"/>
    <x v="3"/>
  </r>
  <r>
    <x v="1"/>
    <s v="75-84"/>
    <x v="1"/>
    <s v="F"/>
    <s v="I00-I99"/>
    <n v="33"/>
    <x v="8"/>
  </r>
  <r>
    <x v="1"/>
    <s v="75-84"/>
    <x v="1"/>
    <s v="F"/>
    <s v="J00-J99"/>
    <n v="10"/>
    <x v="4"/>
  </r>
  <r>
    <x v="1"/>
    <s v="75-84"/>
    <x v="1"/>
    <s v="F"/>
    <s v="K00-K93"/>
    <n v="7"/>
    <x v="9"/>
  </r>
  <r>
    <x v="1"/>
    <s v="75-84"/>
    <x v="1"/>
    <s v="F"/>
    <s v="L00-L99"/>
    <n v="2"/>
    <x v="5"/>
  </r>
  <r>
    <x v="1"/>
    <s v="75-84"/>
    <x v="1"/>
    <s v="F"/>
    <s v="N00-N99"/>
    <n v="2"/>
    <x v="11"/>
  </r>
  <r>
    <x v="1"/>
    <s v="75-84"/>
    <x v="1"/>
    <s v="F"/>
    <s v="R00-R99"/>
    <n v="9"/>
    <x v="5"/>
  </r>
  <r>
    <x v="1"/>
    <s v="75-84"/>
    <x v="1"/>
    <s v="F"/>
    <s v="V01-Y98"/>
    <n v="5"/>
    <x v="6"/>
  </r>
  <r>
    <x v="1"/>
    <s v="75-84"/>
    <x v="1"/>
    <s v="M"/>
    <s v="A00-B99"/>
    <n v="1"/>
    <x v="0"/>
  </r>
  <r>
    <x v="1"/>
    <s v="75-84"/>
    <x v="1"/>
    <s v="M"/>
    <s v="C00-D48"/>
    <n v="30"/>
    <x v="1"/>
  </r>
  <r>
    <x v="1"/>
    <s v="75-84"/>
    <x v="1"/>
    <s v="M"/>
    <s v="F00-F99"/>
    <n v="4"/>
    <x v="10"/>
  </r>
  <r>
    <x v="1"/>
    <s v="75-84"/>
    <x v="1"/>
    <s v="M"/>
    <s v="G00-G99"/>
    <n v="3"/>
    <x v="3"/>
  </r>
  <r>
    <x v="1"/>
    <s v="75-84"/>
    <x v="1"/>
    <s v="M"/>
    <s v="I00-I99"/>
    <n v="27"/>
    <x v="8"/>
  </r>
  <r>
    <x v="1"/>
    <s v="75-84"/>
    <x v="1"/>
    <s v="M"/>
    <s v="J00-J99"/>
    <n v="14"/>
    <x v="4"/>
  </r>
  <r>
    <x v="1"/>
    <s v="75-84"/>
    <x v="1"/>
    <s v="M"/>
    <s v="K00-K93"/>
    <n v="5"/>
    <x v="9"/>
  </r>
  <r>
    <x v="1"/>
    <s v="75-84"/>
    <x v="1"/>
    <s v="M"/>
    <s v="N00-N99"/>
    <n v="5"/>
    <x v="11"/>
  </r>
  <r>
    <x v="1"/>
    <s v="75-84"/>
    <x v="1"/>
    <s v="M"/>
    <s v="R00-R99"/>
    <n v="5"/>
    <x v="5"/>
  </r>
  <r>
    <x v="1"/>
    <s v="75-84"/>
    <x v="1"/>
    <s v="M"/>
    <s v="V01-Y98"/>
    <n v="4"/>
    <x v="6"/>
  </r>
  <r>
    <x v="1"/>
    <s v="85+"/>
    <x v="1"/>
    <s v="F"/>
    <s v="A00-B99"/>
    <n v="6"/>
    <x v="0"/>
  </r>
  <r>
    <x v="1"/>
    <s v="85+"/>
    <x v="1"/>
    <s v="F"/>
    <s v="C00-D48"/>
    <n v="34"/>
    <x v="1"/>
  </r>
  <r>
    <x v="1"/>
    <s v="85+"/>
    <x v="1"/>
    <s v="F"/>
    <s v="D50-D89"/>
    <n v="1"/>
    <x v="5"/>
  </r>
  <r>
    <x v="1"/>
    <s v="85+"/>
    <x v="1"/>
    <s v="F"/>
    <s v="E00-E90"/>
    <n v="6"/>
    <x v="2"/>
  </r>
  <r>
    <x v="1"/>
    <s v="85+"/>
    <x v="1"/>
    <s v="F"/>
    <s v="F00-F99"/>
    <n v="11"/>
    <x v="10"/>
  </r>
  <r>
    <x v="1"/>
    <s v="85+"/>
    <x v="1"/>
    <s v="F"/>
    <s v="G00-G99"/>
    <n v="9"/>
    <x v="3"/>
  </r>
  <r>
    <x v="1"/>
    <s v="85+"/>
    <x v="1"/>
    <s v="F"/>
    <s v="I00-I99"/>
    <n v="62"/>
    <x v="8"/>
  </r>
  <r>
    <x v="1"/>
    <s v="85+"/>
    <x v="1"/>
    <s v="F"/>
    <s v="J00-J99"/>
    <n v="20"/>
    <x v="4"/>
  </r>
  <r>
    <x v="1"/>
    <s v="85+"/>
    <x v="1"/>
    <s v="F"/>
    <s v="K00-K93"/>
    <n v="9"/>
    <x v="9"/>
  </r>
  <r>
    <x v="1"/>
    <s v="85+"/>
    <x v="1"/>
    <s v="F"/>
    <s v="L00-L99"/>
    <n v="2"/>
    <x v="5"/>
  </r>
  <r>
    <x v="1"/>
    <s v="85+"/>
    <x v="1"/>
    <s v="F"/>
    <s v="N00-N99"/>
    <n v="6"/>
    <x v="11"/>
  </r>
  <r>
    <x v="1"/>
    <s v="85+"/>
    <x v="1"/>
    <s v="F"/>
    <s v="R00-R99"/>
    <n v="24"/>
    <x v="5"/>
  </r>
  <r>
    <x v="1"/>
    <s v="85+"/>
    <x v="1"/>
    <s v="F"/>
    <s v="V01-Y98"/>
    <n v="9"/>
    <x v="6"/>
  </r>
  <r>
    <x v="1"/>
    <s v="85+"/>
    <x v="1"/>
    <s v="M"/>
    <s v="A00-B99"/>
    <n v="1"/>
    <x v="0"/>
  </r>
  <r>
    <x v="1"/>
    <s v="85+"/>
    <x v="1"/>
    <s v="M"/>
    <s v="C00-D48"/>
    <n v="21"/>
    <x v="1"/>
  </r>
  <r>
    <x v="1"/>
    <s v="85+"/>
    <x v="1"/>
    <s v="M"/>
    <s v="E00-E90"/>
    <n v="3"/>
    <x v="2"/>
  </r>
  <r>
    <x v="1"/>
    <s v="85+"/>
    <x v="1"/>
    <s v="M"/>
    <s v="F00-F99"/>
    <n v="2"/>
    <x v="10"/>
  </r>
  <r>
    <x v="1"/>
    <s v="85+"/>
    <x v="1"/>
    <s v="M"/>
    <s v="G00-G99"/>
    <n v="6"/>
    <x v="3"/>
  </r>
  <r>
    <x v="1"/>
    <s v="85+"/>
    <x v="1"/>
    <s v="M"/>
    <s v="I00-I99"/>
    <n v="26"/>
    <x v="8"/>
  </r>
  <r>
    <x v="1"/>
    <s v="85+"/>
    <x v="1"/>
    <s v="M"/>
    <s v="J00-J99"/>
    <n v="18"/>
    <x v="4"/>
  </r>
  <r>
    <x v="1"/>
    <s v="85+"/>
    <x v="1"/>
    <s v="M"/>
    <s v="K00-K93"/>
    <n v="3"/>
    <x v="9"/>
  </r>
  <r>
    <x v="1"/>
    <s v="85+"/>
    <x v="1"/>
    <s v="M"/>
    <s v="N00-N99"/>
    <n v="2"/>
    <x v="11"/>
  </r>
  <r>
    <x v="1"/>
    <s v="85+"/>
    <x v="1"/>
    <s v="M"/>
    <s v="R00-R99"/>
    <n v="8"/>
    <x v="5"/>
  </r>
  <r>
    <x v="1"/>
    <s v="85+"/>
    <x v="1"/>
    <s v="M"/>
    <s v="V01-Y98"/>
    <n v="6"/>
    <x v="6"/>
  </r>
  <r>
    <x v="2"/>
    <s v="0-24"/>
    <x v="0"/>
    <s v="F"/>
    <s v="J00-J99"/>
    <n v="1"/>
    <x v="4"/>
  </r>
  <r>
    <x v="2"/>
    <s v="0-24"/>
    <x v="0"/>
    <s v="F"/>
    <s v="P00-P96"/>
    <n v="2"/>
    <x v="5"/>
  </r>
  <r>
    <x v="2"/>
    <s v="0-24"/>
    <x v="0"/>
    <s v="F"/>
    <s v="V01-Y98"/>
    <n v="2"/>
    <x v="6"/>
  </r>
  <r>
    <x v="2"/>
    <s v="0-24"/>
    <x v="0"/>
    <s v="M"/>
    <s v="R00-R99"/>
    <n v="2"/>
    <x v="5"/>
  </r>
  <r>
    <x v="2"/>
    <s v="0-24"/>
    <x v="0"/>
    <s v="M"/>
    <s v="V01-Y98"/>
    <n v="1"/>
    <x v="6"/>
  </r>
  <r>
    <x v="2"/>
    <s v="25-44"/>
    <x v="0"/>
    <s v="F"/>
    <s v="A00-B99"/>
    <n v="1"/>
    <x v="0"/>
  </r>
  <r>
    <x v="2"/>
    <s v="25-44"/>
    <x v="0"/>
    <s v="F"/>
    <s v="C00-D48"/>
    <n v="5"/>
    <x v="1"/>
  </r>
  <r>
    <x v="2"/>
    <s v="25-44"/>
    <x v="0"/>
    <s v="F"/>
    <s v="G00-G99"/>
    <n v="1"/>
    <x v="3"/>
  </r>
  <r>
    <x v="2"/>
    <s v="25-44"/>
    <x v="0"/>
    <s v="F"/>
    <s v="O00-O99"/>
    <n v="1"/>
    <x v="5"/>
  </r>
  <r>
    <x v="2"/>
    <s v="25-44"/>
    <x v="0"/>
    <s v="F"/>
    <s v="R00-R99"/>
    <n v="1"/>
    <x v="5"/>
  </r>
  <r>
    <x v="2"/>
    <s v="25-44"/>
    <x v="0"/>
    <s v="F"/>
    <s v="V01-Y98"/>
    <n v="3"/>
    <x v="6"/>
  </r>
  <r>
    <x v="2"/>
    <s v="25-44"/>
    <x v="0"/>
    <s v="M"/>
    <s v="C00-D48"/>
    <n v="3"/>
    <x v="1"/>
  </r>
  <r>
    <x v="2"/>
    <s v="25-44"/>
    <x v="0"/>
    <s v="M"/>
    <s v="F00-F99"/>
    <n v="1"/>
    <x v="10"/>
  </r>
  <r>
    <x v="2"/>
    <s v="25-44"/>
    <x v="0"/>
    <s v="M"/>
    <s v="I00-I99"/>
    <n v="3"/>
    <x v="8"/>
  </r>
  <r>
    <x v="2"/>
    <s v="25-44"/>
    <x v="0"/>
    <s v="M"/>
    <s v="K00-K93"/>
    <n v="1"/>
    <x v="9"/>
  </r>
  <r>
    <x v="2"/>
    <s v="25-44"/>
    <x v="0"/>
    <s v="M"/>
    <s v="R00-R99"/>
    <n v="3"/>
    <x v="5"/>
  </r>
  <r>
    <x v="2"/>
    <s v="25-44"/>
    <x v="0"/>
    <s v="M"/>
    <s v="V01-Y98"/>
    <n v="10"/>
    <x v="6"/>
  </r>
  <r>
    <x v="2"/>
    <s v="45-64"/>
    <x v="0"/>
    <s v="F"/>
    <s v="A00-B99"/>
    <n v="1"/>
    <x v="0"/>
  </r>
  <r>
    <x v="2"/>
    <s v="45-64"/>
    <x v="0"/>
    <s v="F"/>
    <s v="C00-D48"/>
    <n v="19"/>
    <x v="1"/>
  </r>
  <r>
    <x v="2"/>
    <s v="45-64"/>
    <x v="0"/>
    <s v="F"/>
    <s v="I00-I99"/>
    <n v="6"/>
    <x v="8"/>
  </r>
  <r>
    <x v="2"/>
    <s v="45-64"/>
    <x v="0"/>
    <s v="F"/>
    <s v="J00-J99"/>
    <n v="2"/>
    <x v="4"/>
  </r>
  <r>
    <x v="2"/>
    <s v="45-64"/>
    <x v="0"/>
    <s v="F"/>
    <s v="K00-K93"/>
    <n v="3"/>
    <x v="9"/>
  </r>
  <r>
    <x v="2"/>
    <s v="45-64"/>
    <x v="0"/>
    <s v="F"/>
    <s v="M00-M99"/>
    <n v="1"/>
    <x v="5"/>
  </r>
  <r>
    <x v="2"/>
    <s v="45-64"/>
    <x v="0"/>
    <s v="F"/>
    <s v="R00-R99"/>
    <n v="6"/>
    <x v="5"/>
  </r>
  <r>
    <x v="2"/>
    <s v="45-64"/>
    <x v="0"/>
    <s v="F"/>
    <s v="V01-Y98"/>
    <n v="1"/>
    <x v="6"/>
  </r>
  <r>
    <x v="2"/>
    <s v="45-64"/>
    <x v="0"/>
    <s v="M"/>
    <s v="A00-B99"/>
    <n v="2"/>
    <x v="0"/>
  </r>
  <r>
    <x v="2"/>
    <s v="45-64"/>
    <x v="0"/>
    <s v="M"/>
    <s v="C00-D48"/>
    <n v="25"/>
    <x v="1"/>
  </r>
  <r>
    <x v="2"/>
    <s v="45-64"/>
    <x v="0"/>
    <s v="M"/>
    <s v="F00-F99"/>
    <n v="3"/>
    <x v="10"/>
  </r>
  <r>
    <x v="2"/>
    <s v="45-64"/>
    <x v="0"/>
    <s v="M"/>
    <s v="G00-G99"/>
    <n v="3"/>
    <x v="3"/>
  </r>
  <r>
    <x v="2"/>
    <s v="45-64"/>
    <x v="0"/>
    <s v="M"/>
    <s v="I00-I99"/>
    <n v="11"/>
    <x v="8"/>
  </r>
  <r>
    <x v="2"/>
    <s v="45-64"/>
    <x v="0"/>
    <s v="M"/>
    <s v="J00-J99"/>
    <n v="4"/>
    <x v="4"/>
  </r>
  <r>
    <x v="2"/>
    <s v="45-64"/>
    <x v="0"/>
    <s v="M"/>
    <s v="K00-K93"/>
    <n v="4"/>
    <x v="9"/>
  </r>
  <r>
    <x v="2"/>
    <s v="45-64"/>
    <x v="0"/>
    <s v="M"/>
    <s v="N00-N99"/>
    <n v="1"/>
    <x v="11"/>
  </r>
  <r>
    <x v="2"/>
    <s v="45-64"/>
    <x v="0"/>
    <s v="M"/>
    <s v="R00-R99"/>
    <n v="6"/>
    <x v="5"/>
  </r>
  <r>
    <x v="2"/>
    <s v="45-64"/>
    <x v="0"/>
    <s v="M"/>
    <s v="V01-Y98"/>
    <n v="6"/>
    <x v="6"/>
  </r>
  <r>
    <x v="2"/>
    <s v="65-74"/>
    <x v="1"/>
    <s v="F"/>
    <s v="A00-B99"/>
    <n v="2"/>
    <x v="0"/>
  </r>
  <r>
    <x v="2"/>
    <s v="65-74"/>
    <x v="1"/>
    <s v="F"/>
    <s v="C00-D48"/>
    <n v="20"/>
    <x v="1"/>
  </r>
  <r>
    <x v="2"/>
    <s v="65-74"/>
    <x v="1"/>
    <s v="F"/>
    <s v="E00-E90"/>
    <n v="1"/>
    <x v="2"/>
  </r>
  <r>
    <x v="2"/>
    <s v="65-74"/>
    <x v="1"/>
    <s v="F"/>
    <s v="I00-I99"/>
    <n v="7"/>
    <x v="8"/>
  </r>
  <r>
    <x v="2"/>
    <s v="65-74"/>
    <x v="1"/>
    <s v="F"/>
    <s v="J00-J99"/>
    <n v="4"/>
    <x v="4"/>
  </r>
  <r>
    <x v="2"/>
    <s v="65-74"/>
    <x v="1"/>
    <s v="F"/>
    <s v="N00-N99"/>
    <n v="1"/>
    <x v="11"/>
  </r>
  <r>
    <x v="2"/>
    <s v="65-74"/>
    <x v="1"/>
    <s v="F"/>
    <s v="R00-R99"/>
    <n v="4"/>
    <x v="5"/>
  </r>
  <r>
    <x v="2"/>
    <s v="65-74"/>
    <x v="1"/>
    <s v="F"/>
    <s v="V01-Y98"/>
    <n v="3"/>
    <x v="6"/>
  </r>
  <r>
    <x v="2"/>
    <s v="65-74"/>
    <x v="1"/>
    <s v="M"/>
    <s v="A00-B99"/>
    <n v="1"/>
    <x v="0"/>
  </r>
  <r>
    <x v="2"/>
    <s v="65-74"/>
    <x v="1"/>
    <s v="M"/>
    <s v="C00-D48"/>
    <n v="20"/>
    <x v="1"/>
  </r>
  <r>
    <x v="2"/>
    <s v="65-74"/>
    <x v="1"/>
    <s v="M"/>
    <s v="E00-E90"/>
    <n v="1"/>
    <x v="2"/>
  </r>
  <r>
    <x v="2"/>
    <s v="65-74"/>
    <x v="1"/>
    <s v="M"/>
    <s v="F00-F99"/>
    <n v="1"/>
    <x v="10"/>
  </r>
  <r>
    <x v="2"/>
    <s v="65-74"/>
    <x v="1"/>
    <s v="M"/>
    <s v="G00-G99"/>
    <n v="1"/>
    <x v="3"/>
  </r>
  <r>
    <x v="2"/>
    <s v="65-74"/>
    <x v="1"/>
    <s v="M"/>
    <s v="I00-I99"/>
    <n v="5"/>
    <x v="8"/>
  </r>
  <r>
    <x v="2"/>
    <s v="65-74"/>
    <x v="1"/>
    <s v="M"/>
    <s v="J00-J99"/>
    <n v="6"/>
    <x v="4"/>
  </r>
  <r>
    <x v="2"/>
    <s v="65-74"/>
    <x v="1"/>
    <s v="M"/>
    <s v="K00-K93"/>
    <n v="1"/>
    <x v="9"/>
  </r>
  <r>
    <x v="2"/>
    <s v="65-74"/>
    <x v="1"/>
    <s v="M"/>
    <s v="R00-R99"/>
    <n v="6"/>
    <x v="5"/>
  </r>
  <r>
    <x v="2"/>
    <s v="65-74"/>
    <x v="1"/>
    <s v="M"/>
    <s v="V01-Y98"/>
    <n v="2"/>
    <x v="6"/>
  </r>
  <r>
    <x v="2"/>
    <s v="75-84"/>
    <x v="1"/>
    <s v="F"/>
    <s v="C00-D48"/>
    <n v="26"/>
    <x v="1"/>
  </r>
  <r>
    <x v="2"/>
    <s v="75-84"/>
    <x v="1"/>
    <s v="F"/>
    <s v="D50-D89"/>
    <n v="2"/>
    <x v="5"/>
  </r>
  <r>
    <x v="2"/>
    <s v="75-84"/>
    <x v="1"/>
    <s v="F"/>
    <s v="E00-E90"/>
    <n v="2"/>
    <x v="2"/>
  </r>
  <r>
    <x v="2"/>
    <s v="75-84"/>
    <x v="1"/>
    <s v="F"/>
    <s v="F00-F99"/>
    <n v="1"/>
    <x v="10"/>
  </r>
  <r>
    <x v="2"/>
    <s v="75-84"/>
    <x v="1"/>
    <s v="F"/>
    <s v="G00-G99"/>
    <n v="3"/>
    <x v="3"/>
  </r>
  <r>
    <x v="2"/>
    <s v="75-84"/>
    <x v="1"/>
    <s v="F"/>
    <s v="I00-I99"/>
    <n v="35"/>
    <x v="8"/>
  </r>
  <r>
    <x v="2"/>
    <s v="75-84"/>
    <x v="1"/>
    <s v="F"/>
    <s v="J00-J99"/>
    <n v="9"/>
    <x v="4"/>
  </r>
  <r>
    <x v="2"/>
    <s v="75-84"/>
    <x v="1"/>
    <s v="F"/>
    <s v="K00-K93"/>
    <n v="7"/>
    <x v="9"/>
  </r>
  <r>
    <x v="2"/>
    <s v="75-84"/>
    <x v="1"/>
    <s v="F"/>
    <s v="L00-L99"/>
    <n v="1"/>
    <x v="5"/>
  </r>
  <r>
    <x v="2"/>
    <s v="75-84"/>
    <x v="1"/>
    <s v="F"/>
    <s v="M00-M99"/>
    <n v="1"/>
    <x v="5"/>
  </r>
  <r>
    <x v="2"/>
    <s v="75-84"/>
    <x v="1"/>
    <s v="F"/>
    <s v="N00-N99"/>
    <n v="1"/>
    <x v="11"/>
  </r>
  <r>
    <x v="2"/>
    <s v="75-84"/>
    <x v="1"/>
    <s v="F"/>
    <s v="R00-R99"/>
    <n v="7"/>
    <x v="5"/>
  </r>
  <r>
    <x v="2"/>
    <s v="75-84"/>
    <x v="1"/>
    <s v="F"/>
    <s v="V01-Y98"/>
    <n v="3"/>
    <x v="6"/>
  </r>
  <r>
    <x v="2"/>
    <s v="75-84"/>
    <x v="1"/>
    <s v="M"/>
    <s v="A00-B99"/>
    <n v="2"/>
    <x v="0"/>
  </r>
  <r>
    <x v="2"/>
    <s v="75-84"/>
    <x v="1"/>
    <s v="M"/>
    <s v="C00-D48"/>
    <n v="23"/>
    <x v="1"/>
  </r>
  <r>
    <x v="2"/>
    <s v="75-84"/>
    <x v="1"/>
    <s v="M"/>
    <s v="F00-F99"/>
    <n v="2"/>
    <x v="10"/>
  </r>
  <r>
    <x v="2"/>
    <s v="75-84"/>
    <x v="1"/>
    <s v="M"/>
    <s v="G00-G99"/>
    <n v="2"/>
    <x v="3"/>
  </r>
  <r>
    <x v="2"/>
    <s v="75-84"/>
    <x v="1"/>
    <s v="M"/>
    <s v="I00-I99"/>
    <n v="22"/>
    <x v="8"/>
  </r>
  <r>
    <x v="2"/>
    <s v="75-84"/>
    <x v="1"/>
    <s v="M"/>
    <s v="J00-J99"/>
    <n v="8"/>
    <x v="4"/>
  </r>
  <r>
    <x v="2"/>
    <s v="75-84"/>
    <x v="1"/>
    <s v="M"/>
    <s v="K00-K93"/>
    <n v="7"/>
    <x v="9"/>
  </r>
  <r>
    <x v="2"/>
    <s v="75-84"/>
    <x v="1"/>
    <s v="M"/>
    <s v="N00-N99"/>
    <n v="1"/>
    <x v="11"/>
  </r>
  <r>
    <x v="2"/>
    <s v="75-84"/>
    <x v="1"/>
    <s v="M"/>
    <s v="R00-R99"/>
    <n v="7"/>
    <x v="5"/>
  </r>
  <r>
    <x v="2"/>
    <s v="75-84"/>
    <x v="1"/>
    <s v="M"/>
    <s v="V01-Y98"/>
    <n v="3"/>
    <x v="6"/>
  </r>
  <r>
    <x v="2"/>
    <s v="85+"/>
    <x v="1"/>
    <s v="F"/>
    <s v="A00-B99"/>
    <n v="7"/>
    <x v="0"/>
  </r>
  <r>
    <x v="2"/>
    <s v="85+"/>
    <x v="1"/>
    <s v="F"/>
    <s v="C00-D48"/>
    <n v="28"/>
    <x v="1"/>
  </r>
  <r>
    <x v="2"/>
    <s v="85+"/>
    <x v="1"/>
    <s v="F"/>
    <s v="E00-E90"/>
    <n v="4"/>
    <x v="2"/>
  </r>
  <r>
    <x v="2"/>
    <s v="85+"/>
    <x v="1"/>
    <s v="F"/>
    <s v="F00-F99"/>
    <n v="7"/>
    <x v="10"/>
  </r>
  <r>
    <x v="2"/>
    <s v="85+"/>
    <x v="1"/>
    <s v="F"/>
    <s v="G00-G99"/>
    <n v="8"/>
    <x v="3"/>
  </r>
  <r>
    <x v="2"/>
    <s v="85+"/>
    <x v="1"/>
    <s v="F"/>
    <s v="I00-I99"/>
    <n v="54"/>
    <x v="8"/>
  </r>
  <r>
    <x v="2"/>
    <s v="85+"/>
    <x v="1"/>
    <s v="F"/>
    <s v="J00-J99"/>
    <n v="21"/>
    <x v="4"/>
  </r>
  <r>
    <x v="2"/>
    <s v="85+"/>
    <x v="1"/>
    <s v="F"/>
    <s v="K00-K93"/>
    <n v="9"/>
    <x v="9"/>
  </r>
  <r>
    <x v="2"/>
    <s v="85+"/>
    <x v="1"/>
    <s v="F"/>
    <s v="M00-M99"/>
    <n v="2"/>
    <x v="5"/>
  </r>
  <r>
    <x v="2"/>
    <s v="85+"/>
    <x v="1"/>
    <s v="F"/>
    <s v="N00-N99"/>
    <n v="8"/>
    <x v="11"/>
  </r>
  <r>
    <x v="2"/>
    <s v="85+"/>
    <x v="1"/>
    <s v="F"/>
    <s v="R00-R99"/>
    <n v="21"/>
    <x v="5"/>
  </r>
  <r>
    <x v="2"/>
    <s v="85+"/>
    <x v="1"/>
    <s v="F"/>
    <s v="V01-Y98"/>
    <n v="10"/>
    <x v="6"/>
  </r>
  <r>
    <x v="2"/>
    <s v="85+"/>
    <x v="1"/>
    <s v="M"/>
    <s v="A00-B99"/>
    <n v="4"/>
    <x v="0"/>
  </r>
  <r>
    <x v="2"/>
    <s v="85+"/>
    <x v="1"/>
    <s v="M"/>
    <s v="C00-D48"/>
    <n v="5"/>
    <x v="1"/>
  </r>
  <r>
    <x v="2"/>
    <s v="85+"/>
    <x v="1"/>
    <s v="M"/>
    <s v="E00-E90"/>
    <n v="4"/>
    <x v="2"/>
  </r>
  <r>
    <x v="2"/>
    <s v="85+"/>
    <x v="1"/>
    <s v="M"/>
    <s v="F00-F99"/>
    <n v="4"/>
    <x v="10"/>
  </r>
  <r>
    <x v="2"/>
    <s v="85+"/>
    <x v="1"/>
    <s v="M"/>
    <s v="G00-G99"/>
    <n v="4"/>
    <x v="3"/>
  </r>
  <r>
    <x v="2"/>
    <s v="85+"/>
    <x v="1"/>
    <s v="M"/>
    <s v="I00-I99"/>
    <n v="28"/>
    <x v="8"/>
  </r>
  <r>
    <x v="2"/>
    <s v="85+"/>
    <x v="1"/>
    <s v="M"/>
    <s v="J00-J99"/>
    <n v="12"/>
    <x v="4"/>
  </r>
  <r>
    <x v="2"/>
    <s v="85+"/>
    <x v="1"/>
    <s v="M"/>
    <s v="K00-K93"/>
    <n v="2"/>
    <x v="9"/>
  </r>
  <r>
    <x v="2"/>
    <s v="85+"/>
    <x v="1"/>
    <s v="M"/>
    <s v="L00-L99"/>
    <n v="2"/>
    <x v="5"/>
  </r>
  <r>
    <x v="2"/>
    <s v="85+"/>
    <x v="1"/>
    <s v="M"/>
    <s v="M00-M99"/>
    <n v="1"/>
    <x v="5"/>
  </r>
  <r>
    <x v="2"/>
    <s v="85+"/>
    <x v="1"/>
    <s v="M"/>
    <s v="N00-N99"/>
    <n v="5"/>
    <x v="11"/>
  </r>
  <r>
    <x v="2"/>
    <s v="85+"/>
    <x v="1"/>
    <s v="M"/>
    <s v="R00-R99"/>
    <n v="9"/>
    <x v="5"/>
  </r>
  <r>
    <x v="3"/>
    <s v="0-24"/>
    <x v="0"/>
    <s v="F"/>
    <s v="Q00-Q99"/>
    <n v="2"/>
    <x v="5"/>
  </r>
  <r>
    <x v="3"/>
    <s v="0-24"/>
    <x v="0"/>
    <s v="F"/>
    <s v="R00-R99"/>
    <n v="2"/>
    <x v="5"/>
  </r>
  <r>
    <x v="3"/>
    <s v="0-24"/>
    <x v="0"/>
    <s v="F"/>
    <s v="V01-Y98"/>
    <n v="1"/>
    <x v="6"/>
  </r>
  <r>
    <x v="3"/>
    <s v="0-24"/>
    <x v="0"/>
    <s v="M"/>
    <s v="G00-G99"/>
    <n v="1"/>
    <x v="3"/>
  </r>
  <r>
    <x v="3"/>
    <s v="0-24"/>
    <x v="0"/>
    <s v="M"/>
    <s v="P00-P96"/>
    <n v="1"/>
    <x v="5"/>
  </r>
  <r>
    <x v="3"/>
    <s v="0-24"/>
    <x v="0"/>
    <s v="M"/>
    <s v="Q00-Q99"/>
    <n v="1"/>
    <x v="5"/>
  </r>
  <r>
    <x v="3"/>
    <s v="0-24"/>
    <x v="0"/>
    <s v="M"/>
    <s v="R00-R99"/>
    <n v="1"/>
    <x v="5"/>
  </r>
  <r>
    <x v="3"/>
    <s v="25-44"/>
    <x v="0"/>
    <s v="F"/>
    <s v="C00-D48"/>
    <n v="3"/>
    <x v="1"/>
  </r>
  <r>
    <x v="3"/>
    <s v="25-44"/>
    <x v="0"/>
    <s v="F"/>
    <s v="V01-Y98"/>
    <n v="1"/>
    <x v="6"/>
  </r>
  <r>
    <x v="3"/>
    <s v="25-44"/>
    <x v="0"/>
    <s v="M"/>
    <s v="C00-D48"/>
    <n v="1"/>
    <x v="1"/>
  </r>
  <r>
    <x v="3"/>
    <s v="25-44"/>
    <x v="0"/>
    <s v="M"/>
    <s v="F00-F99"/>
    <n v="2"/>
    <x v="10"/>
  </r>
  <r>
    <x v="3"/>
    <s v="25-44"/>
    <x v="0"/>
    <s v="M"/>
    <s v="G00-G99"/>
    <n v="1"/>
    <x v="3"/>
  </r>
  <r>
    <x v="3"/>
    <s v="25-44"/>
    <x v="0"/>
    <s v="M"/>
    <s v="R00-R99"/>
    <n v="2"/>
    <x v="5"/>
  </r>
  <r>
    <x v="3"/>
    <s v="25-44"/>
    <x v="0"/>
    <s v="M"/>
    <s v="V01-Y98"/>
    <n v="8"/>
    <x v="6"/>
  </r>
  <r>
    <x v="3"/>
    <s v="45-64"/>
    <x v="0"/>
    <s v="F"/>
    <s v="A00-B99"/>
    <n v="1"/>
    <x v="0"/>
  </r>
  <r>
    <x v="3"/>
    <s v="45-64"/>
    <x v="0"/>
    <s v="F"/>
    <s v="C00-D48"/>
    <n v="17"/>
    <x v="1"/>
  </r>
  <r>
    <x v="3"/>
    <s v="45-64"/>
    <x v="0"/>
    <s v="F"/>
    <s v="F00-F99"/>
    <n v="2"/>
    <x v="10"/>
  </r>
  <r>
    <x v="3"/>
    <s v="45-64"/>
    <x v="0"/>
    <s v="F"/>
    <s v="G00-G99"/>
    <n v="1"/>
    <x v="3"/>
  </r>
  <r>
    <x v="3"/>
    <s v="45-64"/>
    <x v="0"/>
    <s v="F"/>
    <s v="I00-I99"/>
    <n v="4"/>
    <x v="8"/>
  </r>
  <r>
    <x v="3"/>
    <s v="45-64"/>
    <x v="0"/>
    <s v="F"/>
    <s v="J00-J99"/>
    <n v="2"/>
    <x v="4"/>
  </r>
  <r>
    <x v="3"/>
    <s v="45-64"/>
    <x v="0"/>
    <s v="F"/>
    <s v="K00-K93"/>
    <n v="1"/>
    <x v="9"/>
  </r>
  <r>
    <x v="3"/>
    <s v="45-64"/>
    <x v="0"/>
    <s v="F"/>
    <s v="R00-R99"/>
    <n v="4"/>
    <x v="5"/>
  </r>
  <r>
    <x v="3"/>
    <s v="45-64"/>
    <x v="0"/>
    <s v="F"/>
    <s v="V01-Y98"/>
    <n v="4"/>
    <x v="6"/>
  </r>
  <r>
    <x v="3"/>
    <s v="45-64"/>
    <x v="0"/>
    <s v="M"/>
    <s v="A00-B99"/>
    <n v="2"/>
    <x v="0"/>
  </r>
  <r>
    <x v="3"/>
    <s v="45-64"/>
    <x v="0"/>
    <s v="M"/>
    <s v="C00-D48"/>
    <n v="20"/>
    <x v="1"/>
  </r>
  <r>
    <x v="3"/>
    <s v="45-64"/>
    <x v="0"/>
    <s v="M"/>
    <s v="E00-E90"/>
    <n v="1"/>
    <x v="2"/>
  </r>
  <r>
    <x v="3"/>
    <s v="45-64"/>
    <x v="0"/>
    <s v="M"/>
    <s v="G00-G99"/>
    <n v="2"/>
    <x v="3"/>
  </r>
  <r>
    <x v="3"/>
    <s v="45-64"/>
    <x v="0"/>
    <s v="M"/>
    <s v="I00-I99"/>
    <n v="9"/>
    <x v="8"/>
  </r>
  <r>
    <x v="3"/>
    <s v="45-64"/>
    <x v="0"/>
    <s v="M"/>
    <s v="J00-J99"/>
    <n v="3"/>
    <x v="4"/>
  </r>
  <r>
    <x v="3"/>
    <s v="45-64"/>
    <x v="0"/>
    <s v="M"/>
    <s v="K00-K93"/>
    <n v="8"/>
    <x v="9"/>
  </r>
  <r>
    <x v="3"/>
    <s v="45-64"/>
    <x v="0"/>
    <s v="M"/>
    <s v="R00-R99"/>
    <n v="14"/>
    <x v="5"/>
  </r>
  <r>
    <x v="3"/>
    <s v="45-64"/>
    <x v="0"/>
    <s v="M"/>
    <s v="V01-Y98"/>
    <n v="5"/>
    <x v="6"/>
  </r>
  <r>
    <x v="3"/>
    <s v="65-74"/>
    <x v="1"/>
    <s v="F"/>
    <s v="A00-B99"/>
    <n v="1"/>
    <x v="0"/>
  </r>
  <r>
    <x v="3"/>
    <s v="65-74"/>
    <x v="1"/>
    <s v="F"/>
    <s v="C00-D48"/>
    <n v="23"/>
    <x v="1"/>
  </r>
  <r>
    <x v="3"/>
    <s v="65-74"/>
    <x v="1"/>
    <s v="F"/>
    <s v="E00-E90"/>
    <n v="1"/>
    <x v="2"/>
  </r>
  <r>
    <x v="3"/>
    <s v="65-74"/>
    <x v="1"/>
    <s v="F"/>
    <s v="F00-F99"/>
    <n v="1"/>
    <x v="10"/>
  </r>
  <r>
    <x v="3"/>
    <s v="65-74"/>
    <x v="1"/>
    <s v="F"/>
    <s v="G00-G99"/>
    <n v="1"/>
    <x v="3"/>
  </r>
  <r>
    <x v="3"/>
    <s v="65-74"/>
    <x v="1"/>
    <s v="F"/>
    <s v="I00-I99"/>
    <n v="3"/>
    <x v="8"/>
  </r>
  <r>
    <x v="3"/>
    <s v="65-74"/>
    <x v="1"/>
    <s v="F"/>
    <s v="J00-J99"/>
    <n v="5"/>
    <x v="4"/>
  </r>
  <r>
    <x v="3"/>
    <s v="65-74"/>
    <x v="1"/>
    <s v="F"/>
    <s v="K00-K93"/>
    <n v="2"/>
    <x v="9"/>
  </r>
  <r>
    <x v="3"/>
    <s v="65-74"/>
    <x v="1"/>
    <s v="F"/>
    <s v="N00-N99"/>
    <n v="1"/>
    <x v="11"/>
  </r>
  <r>
    <x v="3"/>
    <s v="65-74"/>
    <x v="1"/>
    <s v="F"/>
    <s v="R00-R99"/>
    <n v="2"/>
    <x v="5"/>
  </r>
  <r>
    <x v="3"/>
    <s v="65-74"/>
    <x v="1"/>
    <s v="F"/>
    <s v="V01-Y98"/>
    <n v="3"/>
    <x v="6"/>
  </r>
  <r>
    <x v="3"/>
    <s v="65-74"/>
    <x v="1"/>
    <s v="M"/>
    <s v="A00-B99"/>
    <n v="1"/>
    <x v="0"/>
  </r>
  <r>
    <x v="3"/>
    <s v="65-74"/>
    <x v="1"/>
    <s v="M"/>
    <s v="C00-D48"/>
    <n v="28"/>
    <x v="1"/>
  </r>
  <r>
    <x v="3"/>
    <s v="65-74"/>
    <x v="1"/>
    <s v="M"/>
    <s v="E00-E90"/>
    <n v="1"/>
    <x v="2"/>
  </r>
  <r>
    <x v="3"/>
    <s v="65-74"/>
    <x v="1"/>
    <s v="M"/>
    <s v="F00-F99"/>
    <n v="2"/>
    <x v="10"/>
  </r>
  <r>
    <x v="3"/>
    <s v="65-74"/>
    <x v="1"/>
    <s v="M"/>
    <s v="G00-G99"/>
    <n v="1"/>
    <x v="3"/>
  </r>
  <r>
    <x v="3"/>
    <s v="65-74"/>
    <x v="1"/>
    <s v="M"/>
    <s v="I00-I99"/>
    <n v="7"/>
    <x v="8"/>
  </r>
  <r>
    <x v="3"/>
    <s v="65-74"/>
    <x v="1"/>
    <s v="M"/>
    <s v="J00-J99"/>
    <n v="6"/>
    <x v="4"/>
  </r>
  <r>
    <x v="3"/>
    <s v="65-74"/>
    <x v="1"/>
    <s v="M"/>
    <s v="K00-K93"/>
    <n v="4"/>
    <x v="9"/>
  </r>
  <r>
    <x v="3"/>
    <s v="65-74"/>
    <x v="1"/>
    <s v="M"/>
    <s v="N00-N99"/>
    <n v="2"/>
    <x v="11"/>
  </r>
  <r>
    <x v="3"/>
    <s v="65-74"/>
    <x v="1"/>
    <s v="M"/>
    <s v="R00-R99"/>
    <n v="1"/>
    <x v="5"/>
  </r>
  <r>
    <x v="3"/>
    <s v="65-74"/>
    <x v="1"/>
    <s v="M"/>
    <s v="V01-Y98"/>
    <n v="4"/>
    <x v="6"/>
  </r>
  <r>
    <x v="3"/>
    <s v="75-84"/>
    <x v="1"/>
    <s v="F"/>
    <s v="A00-B99"/>
    <n v="1"/>
    <x v="0"/>
  </r>
  <r>
    <x v="3"/>
    <s v="75-84"/>
    <x v="1"/>
    <s v="F"/>
    <s v="C00-D48"/>
    <n v="33"/>
    <x v="1"/>
  </r>
  <r>
    <x v="3"/>
    <s v="75-84"/>
    <x v="1"/>
    <s v="F"/>
    <s v="E00-E90"/>
    <n v="6"/>
    <x v="2"/>
  </r>
  <r>
    <x v="3"/>
    <s v="75-84"/>
    <x v="1"/>
    <s v="F"/>
    <s v="F00-F99"/>
    <n v="6"/>
    <x v="10"/>
  </r>
  <r>
    <x v="3"/>
    <s v="75-84"/>
    <x v="1"/>
    <s v="F"/>
    <s v="G00-G99"/>
    <n v="8"/>
    <x v="3"/>
  </r>
  <r>
    <x v="3"/>
    <s v="75-84"/>
    <x v="1"/>
    <s v="F"/>
    <s v="I00-I99"/>
    <n v="30"/>
    <x v="8"/>
  </r>
  <r>
    <x v="3"/>
    <s v="75-84"/>
    <x v="1"/>
    <s v="F"/>
    <s v="J00-J99"/>
    <n v="8"/>
    <x v="4"/>
  </r>
  <r>
    <x v="3"/>
    <s v="75-84"/>
    <x v="1"/>
    <s v="F"/>
    <s v="K00-K93"/>
    <n v="7"/>
    <x v="9"/>
  </r>
  <r>
    <x v="3"/>
    <s v="75-84"/>
    <x v="1"/>
    <s v="F"/>
    <s v="N00-N99"/>
    <n v="4"/>
    <x v="11"/>
  </r>
  <r>
    <x v="3"/>
    <s v="75-84"/>
    <x v="1"/>
    <s v="F"/>
    <s v="R00-R99"/>
    <n v="10"/>
    <x v="5"/>
  </r>
  <r>
    <x v="3"/>
    <s v="75-84"/>
    <x v="1"/>
    <s v="F"/>
    <s v="V01-Y98"/>
    <n v="3"/>
    <x v="6"/>
  </r>
  <r>
    <x v="3"/>
    <s v="75-84"/>
    <x v="1"/>
    <s v="M"/>
    <s v="A00-B99"/>
    <n v="3"/>
    <x v="0"/>
  </r>
  <r>
    <x v="3"/>
    <s v="75-84"/>
    <x v="1"/>
    <s v="M"/>
    <s v="C00-D48"/>
    <n v="24"/>
    <x v="1"/>
  </r>
  <r>
    <x v="3"/>
    <s v="75-84"/>
    <x v="1"/>
    <s v="M"/>
    <s v="F00-F99"/>
    <n v="2"/>
    <x v="10"/>
  </r>
  <r>
    <x v="3"/>
    <s v="75-84"/>
    <x v="1"/>
    <s v="M"/>
    <s v="G00-G99"/>
    <n v="7"/>
    <x v="3"/>
  </r>
  <r>
    <x v="3"/>
    <s v="75-84"/>
    <x v="1"/>
    <s v="M"/>
    <s v="I00-I99"/>
    <n v="30"/>
    <x v="8"/>
  </r>
  <r>
    <x v="3"/>
    <s v="75-84"/>
    <x v="1"/>
    <s v="M"/>
    <s v="J00-J99"/>
    <n v="5"/>
    <x v="4"/>
  </r>
  <r>
    <x v="3"/>
    <s v="75-84"/>
    <x v="1"/>
    <s v="M"/>
    <s v="K00-K93"/>
    <n v="4"/>
    <x v="9"/>
  </r>
  <r>
    <x v="3"/>
    <s v="75-84"/>
    <x v="1"/>
    <s v="M"/>
    <s v="N00-N99"/>
    <n v="2"/>
    <x v="11"/>
  </r>
  <r>
    <x v="3"/>
    <s v="75-84"/>
    <x v="1"/>
    <s v="M"/>
    <s v="R00-R99"/>
    <n v="12"/>
    <x v="5"/>
  </r>
  <r>
    <x v="3"/>
    <s v="75-84"/>
    <x v="1"/>
    <s v="M"/>
    <s v="V01-Y98"/>
    <n v="5"/>
    <x v="6"/>
  </r>
  <r>
    <x v="3"/>
    <s v="85+"/>
    <x v="1"/>
    <s v="F"/>
    <s v="A00-B99"/>
    <n v="2"/>
    <x v="0"/>
  </r>
  <r>
    <x v="3"/>
    <s v="85+"/>
    <x v="1"/>
    <s v="F"/>
    <s v="C00-D48"/>
    <n v="25"/>
    <x v="1"/>
  </r>
  <r>
    <x v="3"/>
    <s v="85+"/>
    <x v="1"/>
    <s v="F"/>
    <s v="E00-E90"/>
    <n v="5"/>
    <x v="2"/>
  </r>
  <r>
    <x v="3"/>
    <s v="85+"/>
    <x v="1"/>
    <s v="F"/>
    <s v="F00-F99"/>
    <n v="13"/>
    <x v="10"/>
  </r>
  <r>
    <x v="3"/>
    <s v="85+"/>
    <x v="1"/>
    <s v="F"/>
    <s v="G00-G99"/>
    <n v="15"/>
    <x v="3"/>
  </r>
  <r>
    <x v="3"/>
    <s v="85+"/>
    <x v="1"/>
    <s v="F"/>
    <s v="I00-I99"/>
    <n v="69"/>
    <x v="8"/>
  </r>
  <r>
    <x v="3"/>
    <s v="85+"/>
    <x v="1"/>
    <s v="F"/>
    <s v="J00-J99"/>
    <n v="21"/>
    <x v="4"/>
  </r>
  <r>
    <x v="3"/>
    <s v="85+"/>
    <x v="1"/>
    <s v="F"/>
    <s v="K00-K93"/>
    <n v="8"/>
    <x v="9"/>
  </r>
  <r>
    <x v="3"/>
    <s v="85+"/>
    <x v="1"/>
    <s v="F"/>
    <s v="L00-L99"/>
    <n v="1"/>
    <x v="5"/>
  </r>
  <r>
    <x v="3"/>
    <s v="85+"/>
    <x v="1"/>
    <s v="F"/>
    <s v="N00-N99"/>
    <n v="4"/>
    <x v="11"/>
  </r>
  <r>
    <x v="3"/>
    <s v="85+"/>
    <x v="1"/>
    <s v="F"/>
    <s v="R00-R99"/>
    <n v="16"/>
    <x v="5"/>
  </r>
  <r>
    <x v="3"/>
    <s v="85+"/>
    <x v="1"/>
    <s v="F"/>
    <s v="V01-Y98"/>
    <n v="11"/>
    <x v="6"/>
  </r>
  <r>
    <x v="3"/>
    <s v="85+"/>
    <x v="1"/>
    <s v="M"/>
    <s v="A00-B99"/>
    <n v="1"/>
    <x v="0"/>
  </r>
  <r>
    <x v="3"/>
    <s v="85+"/>
    <x v="1"/>
    <s v="M"/>
    <s v="C00-D48"/>
    <n v="16"/>
    <x v="1"/>
  </r>
  <r>
    <x v="3"/>
    <s v="85+"/>
    <x v="1"/>
    <s v="M"/>
    <s v="D50-D89"/>
    <n v="2"/>
    <x v="5"/>
  </r>
  <r>
    <x v="3"/>
    <s v="85+"/>
    <x v="1"/>
    <s v="M"/>
    <s v="F00-F99"/>
    <n v="7"/>
    <x v="10"/>
  </r>
  <r>
    <x v="3"/>
    <s v="85+"/>
    <x v="1"/>
    <s v="M"/>
    <s v="G00-G99"/>
    <n v="7"/>
    <x v="3"/>
  </r>
  <r>
    <x v="3"/>
    <s v="85+"/>
    <x v="1"/>
    <s v="M"/>
    <s v="I00-I99"/>
    <n v="27"/>
    <x v="8"/>
  </r>
  <r>
    <x v="3"/>
    <s v="85+"/>
    <x v="1"/>
    <s v="M"/>
    <s v="J00-J99"/>
    <n v="8"/>
    <x v="4"/>
  </r>
  <r>
    <x v="3"/>
    <s v="85+"/>
    <x v="1"/>
    <s v="M"/>
    <s v="K00-K93"/>
    <n v="3"/>
    <x v="9"/>
  </r>
  <r>
    <x v="3"/>
    <s v="85+"/>
    <x v="1"/>
    <s v="M"/>
    <s v="M00-M99"/>
    <n v="1"/>
    <x v="5"/>
  </r>
  <r>
    <x v="3"/>
    <s v="85+"/>
    <x v="1"/>
    <s v="M"/>
    <s v="N00-N99"/>
    <n v="1"/>
    <x v="11"/>
  </r>
  <r>
    <x v="3"/>
    <s v="85+"/>
    <x v="1"/>
    <s v="M"/>
    <s v="R00-R99"/>
    <n v="12"/>
    <x v="5"/>
  </r>
  <r>
    <x v="3"/>
    <s v="85+"/>
    <x v="1"/>
    <s v="M"/>
    <s v="V01-Y98"/>
    <n v="2"/>
    <x v="6"/>
  </r>
  <r>
    <x v="4"/>
    <s v="0-24"/>
    <x v="0"/>
    <s v="F"/>
    <s v="A00-B99"/>
    <n v="1"/>
    <x v="0"/>
  </r>
  <r>
    <x v="4"/>
    <s v="0-24"/>
    <x v="0"/>
    <s v="F"/>
    <s v="P00-P96"/>
    <n v="1"/>
    <x v="5"/>
  </r>
  <r>
    <x v="4"/>
    <s v="0-24"/>
    <x v="0"/>
    <s v="F"/>
    <s v="R00-R99"/>
    <n v="1"/>
    <x v="5"/>
  </r>
  <r>
    <x v="4"/>
    <s v="0-24"/>
    <x v="0"/>
    <s v="F"/>
    <s v="V01-Y98"/>
    <n v="2"/>
    <x v="6"/>
  </r>
  <r>
    <x v="4"/>
    <s v="0-24"/>
    <x v="0"/>
    <s v="M"/>
    <s v="C00-D48"/>
    <n v="1"/>
    <x v="1"/>
  </r>
  <r>
    <x v="4"/>
    <s v="0-24"/>
    <x v="0"/>
    <s v="M"/>
    <s v="Q00-Q99"/>
    <n v="1"/>
    <x v="5"/>
  </r>
  <r>
    <x v="4"/>
    <s v="0-24"/>
    <x v="0"/>
    <s v="M"/>
    <s v="V01-Y98"/>
    <n v="1"/>
    <x v="6"/>
  </r>
  <r>
    <x v="4"/>
    <s v="25-44"/>
    <x v="0"/>
    <s v="F"/>
    <s v="C00-D48"/>
    <n v="5"/>
    <x v="1"/>
  </r>
  <r>
    <x v="4"/>
    <s v="25-44"/>
    <x v="0"/>
    <s v="F"/>
    <s v="G00-G99"/>
    <n v="1"/>
    <x v="3"/>
  </r>
  <r>
    <x v="4"/>
    <s v="25-44"/>
    <x v="0"/>
    <s v="F"/>
    <s v="I00-I99"/>
    <n v="1"/>
    <x v="8"/>
  </r>
  <r>
    <x v="4"/>
    <s v="25-44"/>
    <x v="0"/>
    <s v="F"/>
    <s v="V01-Y98"/>
    <n v="1"/>
    <x v="6"/>
  </r>
  <r>
    <x v="4"/>
    <s v="25-44"/>
    <x v="0"/>
    <s v="M"/>
    <s v="C00-D48"/>
    <n v="1"/>
    <x v="1"/>
  </r>
  <r>
    <x v="4"/>
    <s v="25-44"/>
    <x v="0"/>
    <s v="M"/>
    <s v="G00-G99"/>
    <n v="1"/>
    <x v="3"/>
  </r>
  <r>
    <x v="4"/>
    <s v="25-44"/>
    <x v="0"/>
    <s v="M"/>
    <s v="I00-I99"/>
    <n v="1"/>
    <x v="8"/>
  </r>
  <r>
    <x v="4"/>
    <s v="25-44"/>
    <x v="0"/>
    <s v="M"/>
    <s v="J00-J99"/>
    <n v="1"/>
    <x v="4"/>
  </r>
  <r>
    <x v="4"/>
    <s v="25-44"/>
    <x v="0"/>
    <s v="M"/>
    <s v="R00-R99"/>
    <n v="4"/>
    <x v="5"/>
  </r>
  <r>
    <x v="4"/>
    <s v="25-44"/>
    <x v="0"/>
    <s v="M"/>
    <s v="V01-Y98"/>
    <n v="7"/>
    <x v="6"/>
  </r>
  <r>
    <x v="4"/>
    <s v="45-64"/>
    <x v="0"/>
    <s v="F"/>
    <s v="A00-B99"/>
    <n v="1"/>
    <x v="0"/>
  </r>
  <r>
    <x v="4"/>
    <s v="45-64"/>
    <x v="0"/>
    <s v="F"/>
    <s v="C00-D48"/>
    <n v="17"/>
    <x v="1"/>
  </r>
  <r>
    <x v="4"/>
    <s v="45-64"/>
    <x v="0"/>
    <s v="F"/>
    <s v="E00-E90"/>
    <n v="1"/>
    <x v="2"/>
  </r>
  <r>
    <x v="4"/>
    <s v="45-64"/>
    <x v="0"/>
    <s v="F"/>
    <s v="G00-G99"/>
    <n v="1"/>
    <x v="3"/>
  </r>
  <r>
    <x v="4"/>
    <s v="45-64"/>
    <x v="0"/>
    <s v="F"/>
    <s v="I00-I99"/>
    <n v="6"/>
    <x v="8"/>
  </r>
  <r>
    <x v="4"/>
    <s v="45-64"/>
    <x v="0"/>
    <s v="F"/>
    <s v="J00-J99"/>
    <n v="3"/>
    <x v="4"/>
  </r>
  <r>
    <x v="4"/>
    <s v="45-64"/>
    <x v="0"/>
    <s v="F"/>
    <s v="K00-K93"/>
    <n v="1"/>
    <x v="9"/>
  </r>
  <r>
    <x v="4"/>
    <s v="45-64"/>
    <x v="0"/>
    <s v="F"/>
    <s v="R00-R99"/>
    <n v="3"/>
    <x v="5"/>
  </r>
  <r>
    <x v="4"/>
    <s v="45-64"/>
    <x v="0"/>
    <s v="F"/>
    <s v="V01-Y98"/>
    <n v="8"/>
    <x v="6"/>
  </r>
  <r>
    <x v="4"/>
    <s v="45-64"/>
    <x v="0"/>
    <s v="M"/>
    <s v="A00-B99"/>
    <n v="2"/>
    <x v="0"/>
  </r>
  <r>
    <x v="4"/>
    <s v="45-64"/>
    <x v="0"/>
    <s v="M"/>
    <s v="C00-D48"/>
    <n v="29"/>
    <x v="1"/>
  </r>
  <r>
    <x v="4"/>
    <s v="45-64"/>
    <x v="0"/>
    <s v="M"/>
    <s v="E00-E90"/>
    <n v="1"/>
    <x v="2"/>
  </r>
  <r>
    <x v="4"/>
    <s v="45-64"/>
    <x v="0"/>
    <s v="M"/>
    <s v="G00-G99"/>
    <n v="3"/>
    <x v="3"/>
  </r>
  <r>
    <x v="4"/>
    <s v="45-64"/>
    <x v="0"/>
    <s v="M"/>
    <s v="I00-I99"/>
    <n v="11"/>
    <x v="8"/>
  </r>
  <r>
    <x v="4"/>
    <s v="45-64"/>
    <x v="0"/>
    <s v="M"/>
    <s v="J00-J99"/>
    <n v="4"/>
    <x v="4"/>
  </r>
  <r>
    <x v="4"/>
    <s v="45-64"/>
    <x v="0"/>
    <s v="M"/>
    <s v="K00-K93"/>
    <n v="9"/>
    <x v="9"/>
  </r>
  <r>
    <x v="4"/>
    <s v="45-64"/>
    <x v="0"/>
    <s v="M"/>
    <s v="N00-N99"/>
    <n v="1"/>
    <x v="11"/>
  </r>
  <r>
    <x v="4"/>
    <s v="45-64"/>
    <x v="0"/>
    <s v="M"/>
    <s v="R00-R99"/>
    <n v="4"/>
    <x v="5"/>
  </r>
  <r>
    <x v="4"/>
    <s v="45-64"/>
    <x v="0"/>
    <s v="M"/>
    <s v="V01-Y98"/>
    <n v="7"/>
    <x v="6"/>
  </r>
  <r>
    <x v="4"/>
    <s v="65-74"/>
    <x v="1"/>
    <s v="F"/>
    <s v="C00-D48"/>
    <n v="18"/>
    <x v="1"/>
  </r>
  <r>
    <x v="4"/>
    <s v="65-74"/>
    <x v="1"/>
    <s v="F"/>
    <s v="E00-E90"/>
    <n v="1"/>
    <x v="2"/>
  </r>
  <r>
    <x v="4"/>
    <s v="65-74"/>
    <x v="1"/>
    <s v="F"/>
    <s v="F00-F99"/>
    <n v="1"/>
    <x v="10"/>
  </r>
  <r>
    <x v="4"/>
    <s v="65-74"/>
    <x v="1"/>
    <s v="F"/>
    <s v="G00-G99"/>
    <n v="3"/>
    <x v="3"/>
  </r>
  <r>
    <x v="4"/>
    <s v="65-74"/>
    <x v="1"/>
    <s v="F"/>
    <s v="I00-I99"/>
    <n v="8"/>
    <x v="8"/>
  </r>
  <r>
    <x v="4"/>
    <s v="65-74"/>
    <x v="1"/>
    <s v="F"/>
    <s v="J00-J99"/>
    <n v="7"/>
    <x v="4"/>
  </r>
  <r>
    <x v="4"/>
    <s v="65-74"/>
    <x v="1"/>
    <s v="F"/>
    <s v="K00-K93"/>
    <n v="1"/>
    <x v="9"/>
  </r>
  <r>
    <x v="4"/>
    <s v="65-74"/>
    <x v="1"/>
    <s v="F"/>
    <s v="N00-N99"/>
    <n v="1"/>
    <x v="11"/>
  </r>
  <r>
    <x v="4"/>
    <s v="65-74"/>
    <x v="1"/>
    <s v="F"/>
    <s v="R00-R99"/>
    <n v="5"/>
    <x v="5"/>
  </r>
  <r>
    <x v="4"/>
    <s v="65-74"/>
    <x v="1"/>
    <s v="F"/>
    <s v="V01-Y98"/>
    <n v="3"/>
    <x v="6"/>
  </r>
  <r>
    <x v="4"/>
    <s v="65-74"/>
    <x v="1"/>
    <s v="M"/>
    <s v="A00-B99"/>
    <n v="2"/>
    <x v="0"/>
  </r>
  <r>
    <x v="4"/>
    <s v="65-74"/>
    <x v="1"/>
    <s v="M"/>
    <s v="C00-D48"/>
    <n v="25"/>
    <x v="1"/>
  </r>
  <r>
    <x v="4"/>
    <s v="65-74"/>
    <x v="1"/>
    <s v="M"/>
    <s v="D50-D89"/>
    <n v="1"/>
    <x v="5"/>
  </r>
  <r>
    <x v="4"/>
    <s v="65-74"/>
    <x v="1"/>
    <s v="M"/>
    <s v="E00-E90"/>
    <n v="3"/>
    <x v="2"/>
  </r>
  <r>
    <x v="4"/>
    <s v="65-74"/>
    <x v="1"/>
    <s v="M"/>
    <s v="G00-G99"/>
    <n v="2"/>
    <x v="3"/>
  </r>
  <r>
    <x v="4"/>
    <s v="65-74"/>
    <x v="1"/>
    <s v="M"/>
    <s v="I00-I99"/>
    <n v="12"/>
    <x v="8"/>
  </r>
  <r>
    <x v="4"/>
    <s v="65-74"/>
    <x v="1"/>
    <s v="M"/>
    <s v="J00-J99"/>
    <n v="9"/>
    <x v="4"/>
  </r>
  <r>
    <x v="4"/>
    <s v="65-74"/>
    <x v="1"/>
    <s v="M"/>
    <s v="K00-K93"/>
    <n v="5"/>
    <x v="9"/>
  </r>
  <r>
    <x v="4"/>
    <s v="65-74"/>
    <x v="1"/>
    <s v="M"/>
    <s v="L00-L99"/>
    <n v="1"/>
    <x v="5"/>
  </r>
  <r>
    <x v="4"/>
    <s v="65-74"/>
    <x v="1"/>
    <s v="M"/>
    <s v="M00-M99"/>
    <n v="1"/>
    <x v="5"/>
  </r>
  <r>
    <x v="4"/>
    <s v="65-74"/>
    <x v="1"/>
    <s v="M"/>
    <s v="N00-N99"/>
    <n v="1"/>
    <x v="11"/>
  </r>
  <r>
    <x v="4"/>
    <s v="65-74"/>
    <x v="1"/>
    <s v="M"/>
    <s v="R00-R99"/>
    <n v="6"/>
    <x v="5"/>
  </r>
  <r>
    <x v="4"/>
    <s v="65-74"/>
    <x v="1"/>
    <s v="M"/>
    <s v="V01-Y98"/>
    <n v="3"/>
    <x v="6"/>
  </r>
  <r>
    <x v="4"/>
    <s v="75-84"/>
    <x v="1"/>
    <s v="F"/>
    <s v="A00-B99"/>
    <n v="5"/>
    <x v="0"/>
  </r>
  <r>
    <x v="4"/>
    <s v="75-84"/>
    <x v="1"/>
    <s v="F"/>
    <s v="C00-D48"/>
    <n v="22"/>
    <x v="1"/>
  </r>
  <r>
    <x v="4"/>
    <s v="75-84"/>
    <x v="1"/>
    <s v="F"/>
    <s v="D50-D89"/>
    <n v="1"/>
    <x v="5"/>
  </r>
  <r>
    <x v="4"/>
    <s v="75-84"/>
    <x v="1"/>
    <s v="F"/>
    <s v="E00-E90"/>
    <n v="4"/>
    <x v="2"/>
  </r>
  <r>
    <x v="4"/>
    <s v="75-84"/>
    <x v="1"/>
    <s v="F"/>
    <s v="F00-F99"/>
    <n v="3"/>
    <x v="10"/>
  </r>
  <r>
    <x v="4"/>
    <s v="75-84"/>
    <x v="1"/>
    <s v="F"/>
    <s v="G00-G99"/>
    <n v="6"/>
    <x v="3"/>
  </r>
  <r>
    <x v="4"/>
    <s v="75-84"/>
    <x v="1"/>
    <s v="F"/>
    <s v="I00-I99"/>
    <n v="22"/>
    <x v="8"/>
  </r>
  <r>
    <x v="4"/>
    <s v="75-84"/>
    <x v="1"/>
    <s v="F"/>
    <s v="J00-J99"/>
    <n v="7"/>
    <x v="4"/>
  </r>
  <r>
    <x v="4"/>
    <s v="75-84"/>
    <x v="1"/>
    <s v="F"/>
    <s v="K00-K93"/>
    <n v="5"/>
    <x v="9"/>
  </r>
  <r>
    <x v="4"/>
    <s v="75-84"/>
    <x v="1"/>
    <s v="F"/>
    <s v="L00-L99"/>
    <n v="1"/>
    <x v="5"/>
  </r>
  <r>
    <x v="4"/>
    <s v="75-84"/>
    <x v="1"/>
    <s v="F"/>
    <s v="M00-M99"/>
    <n v="1"/>
    <x v="5"/>
  </r>
  <r>
    <x v="4"/>
    <s v="75-84"/>
    <x v="1"/>
    <s v="F"/>
    <s v="N00-N99"/>
    <n v="5"/>
    <x v="11"/>
  </r>
  <r>
    <x v="4"/>
    <s v="75-84"/>
    <x v="1"/>
    <s v="F"/>
    <s v="R00-R99"/>
    <n v="16"/>
    <x v="5"/>
  </r>
  <r>
    <x v="4"/>
    <s v="75-84"/>
    <x v="1"/>
    <s v="F"/>
    <s v="V01-Y98"/>
    <n v="6"/>
    <x v="6"/>
  </r>
  <r>
    <x v="4"/>
    <s v="75-84"/>
    <x v="1"/>
    <s v="M"/>
    <s v="A00-B99"/>
    <n v="2"/>
    <x v="0"/>
  </r>
  <r>
    <x v="4"/>
    <s v="75-84"/>
    <x v="1"/>
    <s v="M"/>
    <s v="C00-D48"/>
    <n v="21"/>
    <x v="1"/>
  </r>
  <r>
    <x v="4"/>
    <s v="75-84"/>
    <x v="1"/>
    <s v="M"/>
    <s v="E00-E90"/>
    <n v="2"/>
    <x v="2"/>
  </r>
  <r>
    <x v="4"/>
    <s v="75-84"/>
    <x v="1"/>
    <s v="M"/>
    <s v="F00-F99"/>
    <n v="3"/>
    <x v="10"/>
  </r>
  <r>
    <x v="4"/>
    <s v="75-84"/>
    <x v="1"/>
    <s v="M"/>
    <s v="G00-G99"/>
    <n v="7"/>
    <x v="3"/>
  </r>
  <r>
    <x v="4"/>
    <s v="75-84"/>
    <x v="1"/>
    <s v="M"/>
    <s v="I00-I99"/>
    <n v="13"/>
    <x v="8"/>
  </r>
  <r>
    <x v="4"/>
    <s v="75-84"/>
    <x v="1"/>
    <s v="M"/>
    <s v="J00-J99"/>
    <n v="11"/>
    <x v="4"/>
  </r>
  <r>
    <x v="4"/>
    <s v="75-84"/>
    <x v="1"/>
    <s v="M"/>
    <s v="K00-K93"/>
    <n v="4"/>
    <x v="9"/>
  </r>
  <r>
    <x v="4"/>
    <s v="75-84"/>
    <x v="1"/>
    <s v="M"/>
    <s v="N00-N99"/>
    <n v="2"/>
    <x v="11"/>
  </r>
  <r>
    <x v="4"/>
    <s v="75-84"/>
    <x v="1"/>
    <s v="M"/>
    <s v="R00-R99"/>
    <n v="7"/>
    <x v="5"/>
  </r>
  <r>
    <x v="4"/>
    <s v="75-84"/>
    <x v="1"/>
    <s v="M"/>
    <s v="V01-Y98"/>
    <n v="3"/>
    <x v="6"/>
  </r>
  <r>
    <x v="4"/>
    <s v="85+"/>
    <x v="1"/>
    <s v="F"/>
    <s v="A00-B99"/>
    <n v="3"/>
    <x v="0"/>
  </r>
  <r>
    <x v="4"/>
    <s v="85+"/>
    <x v="1"/>
    <s v="F"/>
    <s v="C00-D48"/>
    <n v="28"/>
    <x v="1"/>
  </r>
  <r>
    <x v="4"/>
    <s v="85+"/>
    <x v="1"/>
    <s v="F"/>
    <s v="E00-E90"/>
    <n v="8"/>
    <x v="2"/>
  </r>
  <r>
    <x v="4"/>
    <s v="85+"/>
    <x v="1"/>
    <s v="F"/>
    <s v="F00-F99"/>
    <n v="15"/>
    <x v="10"/>
  </r>
  <r>
    <x v="4"/>
    <s v="85+"/>
    <x v="1"/>
    <s v="F"/>
    <s v="G00-G99"/>
    <n v="3"/>
    <x v="3"/>
  </r>
  <r>
    <x v="4"/>
    <s v="85+"/>
    <x v="1"/>
    <s v="F"/>
    <s v="I00-I99"/>
    <n v="67"/>
    <x v="8"/>
  </r>
  <r>
    <x v="4"/>
    <s v="85+"/>
    <x v="1"/>
    <s v="F"/>
    <s v="J00-J99"/>
    <n v="17"/>
    <x v="4"/>
  </r>
  <r>
    <x v="4"/>
    <s v="85+"/>
    <x v="1"/>
    <s v="F"/>
    <s v="K00-K93"/>
    <n v="6"/>
    <x v="9"/>
  </r>
  <r>
    <x v="4"/>
    <s v="85+"/>
    <x v="1"/>
    <s v="F"/>
    <s v="N00-N99"/>
    <n v="4"/>
    <x v="11"/>
  </r>
  <r>
    <x v="4"/>
    <s v="85+"/>
    <x v="1"/>
    <s v="F"/>
    <s v="R00-R99"/>
    <n v="23"/>
    <x v="5"/>
  </r>
  <r>
    <x v="4"/>
    <s v="85+"/>
    <x v="1"/>
    <s v="F"/>
    <s v="V01-Y98"/>
    <n v="10"/>
    <x v="6"/>
  </r>
  <r>
    <x v="4"/>
    <s v="85+"/>
    <x v="1"/>
    <s v="M"/>
    <s v="C00-D48"/>
    <n v="16"/>
    <x v="1"/>
  </r>
  <r>
    <x v="4"/>
    <s v="85+"/>
    <x v="1"/>
    <s v="M"/>
    <s v="E00-E90"/>
    <n v="1"/>
    <x v="2"/>
  </r>
  <r>
    <x v="4"/>
    <s v="85+"/>
    <x v="1"/>
    <s v="M"/>
    <s v="F00-F99"/>
    <n v="5"/>
    <x v="10"/>
  </r>
  <r>
    <x v="4"/>
    <s v="85+"/>
    <x v="1"/>
    <s v="M"/>
    <s v="G00-G99"/>
    <n v="5"/>
    <x v="3"/>
  </r>
  <r>
    <x v="4"/>
    <s v="85+"/>
    <x v="1"/>
    <s v="M"/>
    <s v="I00-I99"/>
    <n v="37"/>
    <x v="8"/>
  </r>
  <r>
    <x v="4"/>
    <s v="85+"/>
    <x v="1"/>
    <s v="M"/>
    <s v="J00-J99"/>
    <n v="12"/>
    <x v="4"/>
  </r>
  <r>
    <x v="4"/>
    <s v="85+"/>
    <x v="1"/>
    <s v="M"/>
    <s v="K00-K93"/>
    <n v="7"/>
    <x v="9"/>
  </r>
  <r>
    <x v="4"/>
    <s v="85+"/>
    <x v="1"/>
    <s v="M"/>
    <s v="M00-M99"/>
    <n v="1"/>
    <x v="5"/>
  </r>
  <r>
    <x v="4"/>
    <s v="85+"/>
    <x v="1"/>
    <s v="M"/>
    <s v="N00-N99"/>
    <n v="4"/>
    <x v="11"/>
  </r>
  <r>
    <x v="4"/>
    <s v="85+"/>
    <x v="1"/>
    <s v="M"/>
    <s v="R00-R99"/>
    <n v="12"/>
    <x v="5"/>
  </r>
  <r>
    <x v="4"/>
    <s v="85+"/>
    <x v="1"/>
    <s v="M"/>
    <s v="V01-Y98"/>
    <n v="2"/>
    <x v="6"/>
  </r>
  <r>
    <x v="5"/>
    <s v="0-24"/>
    <x v="0"/>
    <s v="F"/>
    <s v="D50-D89"/>
    <n v="1"/>
    <x v="5"/>
  </r>
  <r>
    <x v="5"/>
    <s v="0-24"/>
    <x v="0"/>
    <s v="F"/>
    <s v="G00-G99"/>
    <n v="2"/>
    <x v="3"/>
  </r>
  <r>
    <x v="5"/>
    <s v="0-24"/>
    <x v="0"/>
    <s v="F"/>
    <s v="P00-P96"/>
    <n v="2"/>
    <x v="5"/>
  </r>
  <r>
    <x v="5"/>
    <s v="0-24"/>
    <x v="0"/>
    <s v="M"/>
    <s v="G00-G99"/>
    <n v="2"/>
    <x v="3"/>
  </r>
  <r>
    <x v="5"/>
    <s v="0-24"/>
    <x v="0"/>
    <s v="M"/>
    <s v="P00-P96"/>
    <n v="1"/>
    <x v="5"/>
  </r>
  <r>
    <x v="5"/>
    <s v="0-24"/>
    <x v="0"/>
    <s v="M"/>
    <s v="Q00-Q99"/>
    <n v="3"/>
    <x v="5"/>
  </r>
  <r>
    <x v="5"/>
    <s v="0-24"/>
    <x v="0"/>
    <s v="M"/>
    <s v="R00-R99"/>
    <n v="4"/>
    <x v="5"/>
  </r>
  <r>
    <x v="5"/>
    <s v="0-24"/>
    <x v="0"/>
    <s v="M"/>
    <s v="V01-Y98"/>
    <n v="1"/>
    <x v="6"/>
  </r>
  <r>
    <x v="5"/>
    <s v="25-44"/>
    <x v="0"/>
    <s v="F"/>
    <s v="C00-D48"/>
    <n v="4"/>
    <x v="1"/>
  </r>
  <r>
    <x v="5"/>
    <s v="25-44"/>
    <x v="0"/>
    <s v="F"/>
    <s v="I00-I99"/>
    <n v="1"/>
    <x v="8"/>
  </r>
  <r>
    <x v="5"/>
    <s v="25-44"/>
    <x v="0"/>
    <s v="F"/>
    <s v="R00-R99"/>
    <n v="2"/>
    <x v="5"/>
  </r>
  <r>
    <x v="5"/>
    <s v="25-44"/>
    <x v="0"/>
    <s v="F"/>
    <s v="V01-Y98"/>
    <n v="2"/>
    <x v="6"/>
  </r>
  <r>
    <x v="5"/>
    <s v="25-44"/>
    <x v="0"/>
    <s v="M"/>
    <s v="C00-D48"/>
    <n v="1"/>
    <x v="1"/>
  </r>
  <r>
    <x v="5"/>
    <s v="25-44"/>
    <x v="0"/>
    <s v="M"/>
    <s v="F00-F99"/>
    <n v="1"/>
    <x v="10"/>
  </r>
  <r>
    <x v="5"/>
    <s v="25-44"/>
    <x v="0"/>
    <s v="M"/>
    <s v="I00-I99"/>
    <n v="2"/>
    <x v="8"/>
  </r>
  <r>
    <x v="5"/>
    <s v="25-44"/>
    <x v="0"/>
    <s v="M"/>
    <s v="J00-J99"/>
    <n v="1"/>
    <x v="4"/>
  </r>
  <r>
    <x v="5"/>
    <s v="25-44"/>
    <x v="0"/>
    <s v="M"/>
    <s v="R00-R99"/>
    <n v="2"/>
    <x v="5"/>
  </r>
  <r>
    <x v="5"/>
    <s v="25-44"/>
    <x v="0"/>
    <s v="M"/>
    <s v="V01-Y98"/>
    <n v="6"/>
    <x v="6"/>
  </r>
  <r>
    <x v="5"/>
    <s v="45-64"/>
    <x v="0"/>
    <s v="F"/>
    <s v="C00-D48"/>
    <n v="18"/>
    <x v="1"/>
  </r>
  <r>
    <x v="5"/>
    <s v="45-64"/>
    <x v="0"/>
    <s v="F"/>
    <s v="E00-E90"/>
    <n v="1"/>
    <x v="2"/>
  </r>
  <r>
    <x v="5"/>
    <s v="45-64"/>
    <x v="0"/>
    <s v="F"/>
    <s v="F00-F99"/>
    <n v="1"/>
    <x v="10"/>
  </r>
  <r>
    <x v="5"/>
    <s v="45-64"/>
    <x v="0"/>
    <s v="F"/>
    <s v="I00-I99"/>
    <n v="1"/>
    <x v="8"/>
  </r>
  <r>
    <x v="5"/>
    <s v="45-64"/>
    <x v="0"/>
    <s v="F"/>
    <s v="J00-J99"/>
    <n v="2"/>
    <x v="4"/>
  </r>
  <r>
    <x v="5"/>
    <s v="45-64"/>
    <x v="0"/>
    <s v="F"/>
    <s v="K00-K93"/>
    <n v="3"/>
    <x v="9"/>
  </r>
  <r>
    <x v="5"/>
    <s v="45-64"/>
    <x v="0"/>
    <s v="F"/>
    <s v="N00-N99"/>
    <n v="1"/>
    <x v="11"/>
  </r>
  <r>
    <x v="5"/>
    <s v="45-64"/>
    <x v="0"/>
    <s v="F"/>
    <s v="Q00-Q99"/>
    <n v="1"/>
    <x v="5"/>
  </r>
  <r>
    <x v="5"/>
    <s v="45-64"/>
    <x v="0"/>
    <s v="F"/>
    <s v="R00-R99"/>
    <n v="4"/>
    <x v="5"/>
  </r>
  <r>
    <x v="5"/>
    <s v="45-64"/>
    <x v="0"/>
    <s v="F"/>
    <s v="V01-Y98"/>
    <n v="7"/>
    <x v="6"/>
  </r>
  <r>
    <x v="5"/>
    <s v="45-64"/>
    <x v="0"/>
    <s v="M"/>
    <s v="A00-B99"/>
    <n v="2"/>
    <x v="0"/>
  </r>
  <r>
    <x v="5"/>
    <s v="45-64"/>
    <x v="0"/>
    <s v="M"/>
    <s v="C00-D48"/>
    <n v="31"/>
    <x v="1"/>
  </r>
  <r>
    <x v="5"/>
    <s v="45-64"/>
    <x v="0"/>
    <s v="M"/>
    <s v="E00-E90"/>
    <n v="1"/>
    <x v="2"/>
  </r>
  <r>
    <x v="5"/>
    <s v="45-64"/>
    <x v="0"/>
    <s v="M"/>
    <s v="F00-F99"/>
    <n v="3"/>
    <x v="10"/>
  </r>
  <r>
    <x v="5"/>
    <s v="45-64"/>
    <x v="0"/>
    <s v="M"/>
    <s v="G00-G99"/>
    <n v="2"/>
    <x v="3"/>
  </r>
  <r>
    <x v="5"/>
    <s v="45-64"/>
    <x v="0"/>
    <s v="M"/>
    <s v="I00-I99"/>
    <n v="10"/>
    <x v="8"/>
  </r>
  <r>
    <x v="5"/>
    <s v="45-64"/>
    <x v="0"/>
    <s v="M"/>
    <s v="J00-J99"/>
    <n v="3"/>
    <x v="4"/>
  </r>
  <r>
    <x v="5"/>
    <s v="45-64"/>
    <x v="0"/>
    <s v="M"/>
    <s v="K00-K93"/>
    <n v="7"/>
    <x v="9"/>
  </r>
  <r>
    <x v="5"/>
    <s v="45-64"/>
    <x v="0"/>
    <s v="M"/>
    <s v="R00-R99"/>
    <n v="8"/>
    <x v="5"/>
  </r>
  <r>
    <x v="5"/>
    <s v="45-64"/>
    <x v="0"/>
    <s v="M"/>
    <s v="V01-Y98"/>
    <n v="6"/>
    <x v="6"/>
  </r>
  <r>
    <x v="5"/>
    <s v="65-74"/>
    <x v="1"/>
    <s v="F"/>
    <s v="A00-B99"/>
    <n v="1"/>
    <x v="0"/>
  </r>
  <r>
    <x v="5"/>
    <s v="65-74"/>
    <x v="1"/>
    <s v="F"/>
    <s v="C00-D48"/>
    <n v="16"/>
    <x v="1"/>
  </r>
  <r>
    <x v="5"/>
    <s v="65-74"/>
    <x v="1"/>
    <s v="F"/>
    <s v="E00-E90"/>
    <n v="3"/>
    <x v="2"/>
  </r>
  <r>
    <x v="5"/>
    <s v="65-74"/>
    <x v="1"/>
    <s v="F"/>
    <s v="F00-F99"/>
    <n v="1"/>
    <x v="10"/>
  </r>
  <r>
    <x v="5"/>
    <s v="65-74"/>
    <x v="1"/>
    <s v="F"/>
    <s v="I00-I99"/>
    <n v="9"/>
    <x v="8"/>
  </r>
  <r>
    <x v="5"/>
    <s v="65-74"/>
    <x v="1"/>
    <s v="F"/>
    <s v="J00-J99"/>
    <n v="5"/>
    <x v="4"/>
  </r>
  <r>
    <x v="5"/>
    <s v="65-74"/>
    <x v="1"/>
    <s v="F"/>
    <s v="K00-K93"/>
    <n v="2"/>
    <x v="9"/>
  </r>
  <r>
    <x v="5"/>
    <s v="65-74"/>
    <x v="1"/>
    <s v="F"/>
    <s v="N00-N99"/>
    <n v="1"/>
    <x v="11"/>
  </r>
  <r>
    <x v="5"/>
    <s v="65-74"/>
    <x v="1"/>
    <s v="F"/>
    <s v="R00-R99"/>
    <n v="3"/>
    <x v="5"/>
  </r>
  <r>
    <x v="5"/>
    <s v="65-74"/>
    <x v="1"/>
    <s v="F"/>
    <s v="V01-Y98"/>
    <n v="3"/>
    <x v="6"/>
  </r>
  <r>
    <x v="5"/>
    <s v="65-74"/>
    <x v="1"/>
    <s v="M"/>
    <s v="C00-D48"/>
    <n v="25"/>
    <x v="1"/>
  </r>
  <r>
    <x v="5"/>
    <s v="65-74"/>
    <x v="1"/>
    <s v="M"/>
    <s v="F00-F99"/>
    <n v="3"/>
    <x v="10"/>
  </r>
  <r>
    <x v="5"/>
    <s v="65-74"/>
    <x v="1"/>
    <s v="M"/>
    <s v="G00-G99"/>
    <n v="2"/>
    <x v="3"/>
  </r>
  <r>
    <x v="5"/>
    <s v="65-74"/>
    <x v="1"/>
    <s v="M"/>
    <s v="I00-I99"/>
    <n v="9"/>
    <x v="8"/>
  </r>
  <r>
    <x v="5"/>
    <s v="65-74"/>
    <x v="1"/>
    <s v="M"/>
    <s v="J00-J99"/>
    <n v="7"/>
    <x v="4"/>
  </r>
  <r>
    <x v="5"/>
    <s v="65-74"/>
    <x v="1"/>
    <s v="M"/>
    <s v="K00-K93"/>
    <n v="2"/>
    <x v="9"/>
  </r>
  <r>
    <x v="5"/>
    <s v="65-74"/>
    <x v="1"/>
    <s v="M"/>
    <s v="M00-M99"/>
    <n v="1"/>
    <x v="5"/>
  </r>
  <r>
    <x v="5"/>
    <s v="65-74"/>
    <x v="1"/>
    <s v="M"/>
    <s v="R00-R99"/>
    <n v="6"/>
    <x v="5"/>
  </r>
  <r>
    <x v="5"/>
    <s v="65-74"/>
    <x v="1"/>
    <s v="M"/>
    <s v="V01-Y98"/>
    <n v="4"/>
    <x v="6"/>
  </r>
  <r>
    <x v="5"/>
    <s v="75-84"/>
    <x v="1"/>
    <s v="F"/>
    <s v="A00-B99"/>
    <n v="3"/>
    <x v="0"/>
  </r>
  <r>
    <x v="5"/>
    <s v="75-84"/>
    <x v="1"/>
    <s v="F"/>
    <s v="C00-D48"/>
    <n v="29"/>
    <x v="1"/>
  </r>
  <r>
    <x v="5"/>
    <s v="75-84"/>
    <x v="1"/>
    <s v="F"/>
    <s v="D50-D89"/>
    <n v="1"/>
    <x v="5"/>
  </r>
  <r>
    <x v="5"/>
    <s v="75-84"/>
    <x v="1"/>
    <s v="F"/>
    <s v="E00-E90"/>
    <n v="2"/>
    <x v="2"/>
  </r>
  <r>
    <x v="5"/>
    <s v="75-84"/>
    <x v="1"/>
    <s v="F"/>
    <s v="F00-F99"/>
    <n v="5"/>
    <x v="10"/>
  </r>
  <r>
    <x v="5"/>
    <s v="75-84"/>
    <x v="1"/>
    <s v="F"/>
    <s v="G00-G99"/>
    <n v="4"/>
    <x v="3"/>
  </r>
  <r>
    <x v="5"/>
    <s v="75-84"/>
    <x v="1"/>
    <s v="F"/>
    <s v="I00-I99"/>
    <n v="32"/>
    <x v="8"/>
  </r>
  <r>
    <x v="5"/>
    <s v="75-84"/>
    <x v="1"/>
    <s v="F"/>
    <s v="J00-J99"/>
    <n v="8"/>
    <x v="4"/>
  </r>
  <r>
    <x v="5"/>
    <s v="75-84"/>
    <x v="1"/>
    <s v="F"/>
    <s v="K00-K93"/>
    <n v="3"/>
    <x v="9"/>
  </r>
  <r>
    <x v="5"/>
    <s v="75-84"/>
    <x v="1"/>
    <s v="F"/>
    <s v="L00-L99"/>
    <n v="2"/>
    <x v="5"/>
  </r>
  <r>
    <x v="5"/>
    <s v="75-84"/>
    <x v="1"/>
    <s v="F"/>
    <s v="M00-M99"/>
    <n v="1"/>
    <x v="5"/>
  </r>
  <r>
    <x v="5"/>
    <s v="75-84"/>
    <x v="1"/>
    <s v="F"/>
    <s v="N00-N99"/>
    <n v="3"/>
    <x v="11"/>
  </r>
  <r>
    <x v="5"/>
    <s v="75-84"/>
    <x v="1"/>
    <s v="F"/>
    <s v="R00-R99"/>
    <n v="9"/>
    <x v="5"/>
  </r>
  <r>
    <x v="5"/>
    <s v="75-84"/>
    <x v="1"/>
    <s v="F"/>
    <s v="V01-Y98"/>
    <n v="6"/>
    <x v="6"/>
  </r>
  <r>
    <x v="5"/>
    <s v="75-84"/>
    <x v="1"/>
    <s v="M"/>
    <s v="A00-B99"/>
    <n v="3"/>
    <x v="0"/>
  </r>
  <r>
    <x v="5"/>
    <s v="75-84"/>
    <x v="1"/>
    <s v="M"/>
    <s v="C00-D48"/>
    <n v="26"/>
    <x v="1"/>
  </r>
  <r>
    <x v="5"/>
    <s v="75-84"/>
    <x v="1"/>
    <s v="M"/>
    <s v="D50-D89"/>
    <n v="1"/>
    <x v="5"/>
  </r>
  <r>
    <x v="5"/>
    <s v="75-84"/>
    <x v="1"/>
    <s v="M"/>
    <s v="E00-E90"/>
    <n v="5"/>
    <x v="2"/>
  </r>
  <r>
    <x v="5"/>
    <s v="75-84"/>
    <x v="1"/>
    <s v="M"/>
    <s v="F00-F99"/>
    <n v="4"/>
    <x v="10"/>
  </r>
  <r>
    <x v="5"/>
    <s v="75-84"/>
    <x v="1"/>
    <s v="M"/>
    <s v="G00-G99"/>
    <n v="3"/>
    <x v="3"/>
  </r>
  <r>
    <x v="5"/>
    <s v="75-84"/>
    <x v="1"/>
    <s v="M"/>
    <s v="I00-I99"/>
    <n v="23"/>
    <x v="8"/>
  </r>
  <r>
    <x v="5"/>
    <s v="75-84"/>
    <x v="1"/>
    <s v="M"/>
    <s v="J00-J99"/>
    <n v="10"/>
    <x v="4"/>
  </r>
  <r>
    <x v="5"/>
    <s v="75-84"/>
    <x v="1"/>
    <s v="M"/>
    <s v="K00-K93"/>
    <n v="3"/>
    <x v="9"/>
  </r>
  <r>
    <x v="5"/>
    <s v="75-84"/>
    <x v="1"/>
    <s v="M"/>
    <s v="N00-N99"/>
    <n v="3"/>
    <x v="11"/>
  </r>
  <r>
    <x v="5"/>
    <s v="75-84"/>
    <x v="1"/>
    <s v="M"/>
    <s v="R00-R99"/>
    <n v="8"/>
    <x v="5"/>
  </r>
  <r>
    <x v="5"/>
    <s v="75-84"/>
    <x v="1"/>
    <s v="M"/>
    <s v="V01-Y98"/>
    <n v="4"/>
    <x v="6"/>
  </r>
  <r>
    <x v="5"/>
    <s v="85+"/>
    <x v="1"/>
    <s v="F"/>
    <s v="A00-B99"/>
    <n v="7"/>
    <x v="0"/>
  </r>
  <r>
    <x v="5"/>
    <s v="85+"/>
    <x v="1"/>
    <s v="F"/>
    <s v="C00-D48"/>
    <n v="27"/>
    <x v="1"/>
  </r>
  <r>
    <x v="5"/>
    <s v="85+"/>
    <x v="1"/>
    <s v="F"/>
    <s v="E00-E90"/>
    <n v="6"/>
    <x v="2"/>
  </r>
  <r>
    <x v="5"/>
    <s v="85+"/>
    <x v="1"/>
    <s v="F"/>
    <s v="F00-F99"/>
    <n v="9"/>
    <x v="10"/>
  </r>
  <r>
    <x v="5"/>
    <s v="85+"/>
    <x v="1"/>
    <s v="F"/>
    <s v="G00-G99"/>
    <n v="9"/>
    <x v="3"/>
  </r>
  <r>
    <x v="5"/>
    <s v="85+"/>
    <x v="1"/>
    <s v="F"/>
    <s v="I00-I99"/>
    <n v="61"/>
    <x v="8"/>
  </r>
  <r>
    <x v="5"/>
    <s v="85+"/>
    <x v="1"/>
    <s v="F"/>
    <s v="J00-J99"/>
    <n v="18"/>
    <x v="4"/>
  </r>
  <r>
    <x v="5"/>
    <s v="85+"/>
    <x v="1"/>
    <s v="F"/>
    <s v="K00-K93"/>
    <n v="7"/>
    <x v="9"/>
  </r>
  <r>
    <x v="5"/>
    <s v="85+"/>
    <x v="1"/>
    <s v="F"/>
    <s v="L00-L99"/>
    <n v="3"/>
    <x v="5"/>
  </r>
  <r>
    <x v="5"/>
    <s v="85+"/>
    <x v="1"/>
    <s v="F"/>
    <s v="M00-M99"/>
    <n v="2"/>
    <x v="5"/>
  </r>
  <r>
    <x v="5"/>
    <s v="85+"/>
    <x v="1"/>
    <s v="F"/>
    <s v="N00-N99"/>
    <n v="5"/>
    <x v="11"/>
  </r>
  <r>
    <x v="5"/>
    <s v="85+"/>
    <x v="1"/>
    <s v="F"/>
    <s v="R00-R99"/>
    <n v="27"/>
    <x v="5"/>
  </r>
  <r>
    <x v="5"/>
    <s v="85+"/>
    <x v="1"/>
    <s v="F"/>
    <s v="V01-Y98"/>
    <n v="13"/>
    <x v="6"/>
  </r>
  <r>
    <x v="5"/>
    <s v="85+"/>
    <x v="1"/>
    <s v="M"/>
    <s v="A00-B99"/>
    <n v="4"/>
    <x v="0"/>
  </r>
  <r>
    <x v="5"/>
    <s v="85+"/>
    <x v="1"/>
    <s v="M"/>
    <s v="C00-D48"/>
    <n v="18"/>
    <x v="1"/>
  </r>
  <r>
    <x v="5"/>
    <s v="85+"/>
    <x v="1"/>
    <s v="M"/>
    <s v="E00-E90"/>
    <n v="1"/>
    <x v="2"/>
  </r>
  <r>
    <x v="5"/>
    <s v="85+"/>
    <x v="1"/>
    <s v="M"/>
    <s v="F00-F99"/>
    <n v="4"/>
    <x v="10"/>
  </r>
  <r>
    <x v="5"/>
    <s v="85+"/>
    <x v="1"/>
    <s v="M"/>
    <s v="G00-G99"/>
    <n v="4"/>
    <x v="3"/>
  </r>
  <r>
    <x v="5"/>
    <s v="85+"/>
    <x v="1"/>
    <s v="M"/>
    <s v="I00-I99"/>
    <n v="29"/>
    <x v="8"/>
  </r>
  <r>
    <x v="5"/>
    <s v="85+"/>
    <x v="1"/>
    <s v="M"/>
    <s v="J00-J99"/>
    <n v="15"/>
    <x v="4"/>
  </r>
  <r>
    <x v="5"/>
    <s v="85+"/>
    <x v="1"/>
    <s v="M"/>
    <s v="K00-K93"/>
    <n v="2"/>
    <x v="9"/>
  </r>
  <r>
    <x v="5"/>
    <s v="85+"/>
    <x v="1"/>
    <s v="M"/>
    <s v="L00-L99"/>
    <n v="1"/>
    <x v="5"/>
  </r>
  <r>
    <x v="5"/>
    <s v="85+"/>
    <x v="1"/>
    <s v="M"/>
    <s v="N00-N99"/>
    <n v="6"/>
    <x v="11"/>
  </r>
  <r>
    <x v="5"/>
    <s v="85+"/>
    <x v="1"/>
    <s v="M"/>
    <s v="R00-R99"/>
    <n v="16"/>
    <x v="5"/>
  </r>
  <r>
    <x v="5"/>
    <s v="85+"/>
    <x v="1"/>
    <s v="M"/>
    <s v="V01-Y98"/>
    <n v="8"/>
    <x v="6"/>
  </r>
  <r>
    <x v="6"/>
    <s v="0-24"/>
    <x v="0"/>
    <s v="F"/>
    <s v="Q00-Q99"/>
    <n v="1"/>
    <x v="5"/>
  </r>
  <r>
    <x v="6"/>
    <s v="0-24"/>
    <x v="0"/>
    <s v="F"/>
    <s v="V01-Y98"/>
    <n v="1"/>
    <x v="6"/>
  </r>
  <r>
    <x v="6"/>
    <s v="0-24"/>
    <x v="0"/>
    <s v="M"/>
    <s v="J00-J99"/>
    <n v="1"/>
    <x v="4"/>
  </r>
  <r>
    <x v="6"/>
    <s v="0-24"/>
    <x v="0"/>
    <s v="M"/>
    <s v="P00-P96"/>
    <n v="1"/>
    <x v="5"/>
  </r>
  <r>
    <x v="6"/>
    <s v="0-24"/>
    <x v="0"/>
    <s v="M"/>
    <s v="Q00-Q99"/>
    <n v="2"/>
    <x v="5"/>
  </r>
  <r>
    <x v="6"/>
    <s v="0-24"/>
    <x v="0"/>
    <s v="M"/>
    <s v="V01-Y98"/>
    <n v="2"/>
    <x v="6"/>
  </r>
  <r>
    <x v="6"/>
    <s v="25-44"/>
    <x v="0"/>
    <s v="F"/>
    <s v="C00-D48"/>
    <n v="3"/>
    <x v="1"/>
  </r>
  <r>
    <x v="6"/>
    <s v="25-44"/>
    <x v="0"/>
    <s v="F"/>
    <s v="G00-G99"/>
    <n v="1"/>
    <x v="3"/>
  </r>
  <r>
    <x v="6"/>
    <s v="25-44"/>
    <x v="0"/>
    <s v="F"/>
    <s v="R00-R99"/>
    <n v="2"/>
    <x v="5"/>
  </r>
  <r>
    <x v="6"/>
    <s v="25-44"/>
    <x v="0"/>
    <s v="F"/>
    <s v="V01-Y98"/>
    <n v="1"/>
    <x v="6"/>
  </r>
  <r>
    <x v="6"/>
    <s v="25-44"/>
    <x v="0"/>
    <s v="M"/>
    <s v="C00-D48"/>
    <n v="3"/>
    <x v="1"/>
  </r>
  <r>
    <x v="6"/>
    <s v="25-44"/>
    <x v="0"/>
    <s v="M"/>
    <s v="F00-F99"/>
    <n v="1"/>
    <x v="10"/>
  </r>
  <r>
    <x v="6"/>
    <s v="25-44"/>
    <x v="0"/>
    <s v="M"/>
    <s v="I00-I99"/>
    <n v="2"/>
    <x v="8"/>
  </r>
  <r>
    <x v="6"/>
    <s v="25-44"/>
    <x v="0"/>
    <s v="M"/>
    <s v="K00-K93"/>
    <n v="2"/>
    <x v="9"/>
  </r>
  <r>
    <x v="6"/>
    <s v="25-44"/>
    <x v="0"/>
    <s v="M"/>
    <s v="R00-R99"/>
    <n v="3"/>
    <x v="5"/>
  </r>
  <r>
    <x v="6"/>
    <s v="25-44"/>
    <x v="0"/>
    <s v="M"/>
    <s v="V01-Y98"/>
    <n v="6"/>
    <x v="6"/>
  </r>
  <r>
    <x v="6"/>
    <s v="45-64"/>
    <x v="0"/>
    <s v="F"/>
    <s v="C00-D48"/>
    <n v="17"/>
    <x v="1"/>
  </r>
  <r>
    <x v="6"/>
    <s v="45-64"/>
    <x v="0"/>
    <s v="F"/>
    <s v="E00-E90"/>
    <n v="1"/>
    <x v="2"/>
  </r>
  <r>
    <x v="6"/>
    <s v="45-64"/>
    <x v="0"/>
    <s v="F"/>
    <s v="F00-F99"/>
    <n v="1"/>
    <x v="10"/>
  </r>
  <r>
    <x v="6"/>
    <s v="45-64"/>
    <x v="0"/>
    <s v="F"/>
    <s v="G00-G99"/>
    <n v="1"/>
    <x v="3"/>
  </r>
  <r>
    <x v="6"/>
    <s v="45-64"/>
    <x v="0"/>
    <s v="F"/>
    <s v="I00-I99"/>
    <n v="3"/>
    <x v="8"/>
  </r>
  <r>
    <x v="6"/>
    <s v="45-64"/>
    <x v="0"/>
    <s v="F"/>
    <s v="J00-J99"/>
    <n v="2"/>
    <x v="4"/>
  </r>
  <r>
    <x v="6"/>
    <s v="45-64"/>
    <x v="0"/>
    <s v="F"/>
    <s v="K00-K93"/>
    <n v="3"/>
    <x v="9"/>
  </r>
  <r>
    <x v="6"/>
    <s v="45-64"/>
    <x v="0"/>
    <s v="F"/>
    <s v="L00-L99"/>
    <n v="1"/>
    <x v="5"/>
  </r>
  <r>
    <x v="6"/>
    <s v="45-64"/>
    <x v="0"/>
    <s v="F"/>
    <s v="N00-N99"/>
    <n v="1"/>
    <x v="11"/>
  </r>
  <r>
    <x v="6"/>
    <s v="45-64"/>
    <x v="0"/>
    <s v="F"/>
    <s v="R00-R99"/>
    <n v="3"/>
    <x v="5"/>
  </r>
  <r>
    <x v="6"/>
    <s v="45-64"/>
    <x v="0"/>
    <s v="F"/>
    <s v="V01-Y98"/>
    <n v="4"/>
    <x v="6"/>
  </r>
  <r>
    <x v="6"/>
    <s v="45-64"/>
    <x v="0"/>
    <s v="M"/>
    <s v="A00-B99"/>
    <n v="2"/>
    <x v="0"/>
  </r>
  <r>
    <x v="6"/>
    <s v="45-64"/>
    <x v="0"/>
    <s v="M"/>
    <s v="C00-D48"/>
    <n v="24"/>
    <x v="1"/>
  </r>
  <r>
    <x v="6"/>
    <s v="45-64"/>
    <x v="0"/>
    <s v="M"/>
    <s v="E00-E90"/>
    <n v="2"/>
    <x v="2"/>
  </r>
  <r>
    <x v="6"/>
    <s v="45-64"/>
    <x v="0"/>
    <s v="M"/>
    <s v="F00-F99"/>
    <n v="2"/>
    <x v="10"/>
  </r>
  <r>
    <x v="6"/>
    <s v="45-64"/>
    <x v="0"/>
    <s v="M"/>
    <s v="I00-I99"/>
    <n v="12"/>
    <x v="8"/>
  </r>
  <r>
    <x v="6"/>
    <s v="45-64"/>
    <x v="0"/>
    <s v="M"/>
    <s v="J00-J99"/>
    <n v="3"/>
    <x v="4"/>
  </r>
  <r>
    <x v="6"/>
    <s v="45-64"/>
    <x v="0"/>
    <s v="M"/>
    <s v="K00-K93"/>
    <n v="5"/>
    <x v="9"/>
  </r>
  <r>
    <x v="6"/>
    <s v="45-64"/>
    <x v="0"/>
    <s v="M"/>
    <s v="R00-R99"/>
    <n v="3"/>
    <x v="5"/>
  </r>
  <r>
    <x v="6"/>
    <s v="45-64"/>
    <x v="0"/>
    <s v="M"/>
    <s v="V01-Y98"/>
    <n v="8"/>
    <x v="6"/>
  </r>
  <r>
    <x v="6"/>
    <s v="65-74"/>
    <x v="1"/>
    <s v="F"/>
    <s v="C00-D48"/>
    <n v="17"/>
    <x v="1"/>
  </r>
  <r>
    <x v="6"/>
    <s v="65-74"/>
    <x v="1"/>
    <s v="F"/>
    <s v="G00-G99"/>
    <n v="5"/>
    <x v="3"/>
  </r>
  <r>
    <x v="6"/>
    <s v="65-74"/>
    <x v="1"/>
    <s v="F"/>
    <s v="I00-I99"/>
    <n v="10"/>
    <x v="8"/>
  </r>
  <r>
    <x v="6"/>
    <s v="65-74"/>
    <x v="1"/>
    <s v="F"/>
    <s v="J00-J99"/>
    <n v="2"/>
    <x v="4"/>
  </r>
  <r>
    <x v="6"/>
    <s v="65-74"/>
    <x v="1"/>
    <s v="F"/>
    <s v="K00-K93"/>
    <n v="3"/>
    <x v="9"/>
  </r>
  <r>
    <x v="6"/>
    <s v="65-74"/>
    <x v="1"/>
    <s v="F"/>
    <s v="M00-M99"/>
    <n v="1"/>
    <x v="5"/>
  </r>
  <r>
    <x v="6"/>
    <s v="65-74"/>
    <x v="1"/>
    <s v="F"/>
    <s v="R00-R99"/>
    <n v="2"/>
    <x v="5"/>
  </r>
  <r>
    <x v="6"/>
    <s v="65-74"/>
    <x v="1"/>
    <s v="F"/>
    <s v="V01-Y98"/>
    <n v="2"/>
    <x v="6"/>
  </r>
  <r>
    <x v="6"/>
    <s v="65-74"/>
    <x v="1"/>
    <s v="M"/>
    <s v="A00-B99"/>
    <n v="3"/>
    <x v="0"/>
  </r>
  <r>
    <x v="6"/>
    <s v="65-74"/>
    <x v="1"/>
    <s v="M"/>
    <s v="C00-D48"/>
    <n v="25"/>
    <x v="1"/>
  </r>
  <r>
    <x v="6"/>
    <s v="65-74"/>
    <x v="1"/>
    <s v="M"/>
    <s v="D50-D89"/>
    <n v="1"/>
    <x v="5"/>
  </r>
  <r>
    <x v="6"/>
    <s v="65-74"/>
    <x v="1"/>
    <s v="M"/>
    <s v="E00-E90"/>
    <n v="3"/>
    <x v="2"/>
  </r>
  <r>
    <x v="6"/>
    <s v="65-74"/>
    <x v="1"/>
    <s v="M"/>
    <s v="F00-F99"/>
    <n v="2"/>
    <x v="10"/>
  </r>
  <r>
    <x v="6"/>
    <s v="65-74"/>
    <x v="1"/>
    <s v="M"/>
    <s v="I00-I99"/>
    <n v="14"/>
    <x v="8"/>
  </r>
  <r>
    <x v="6"/>
    <s v="65-74"/>
    <x v="1"/>
    <s v="M"/>
    <s v="J00-J99"/>
    <n v="7"/>
    <x v="4"/>
  </r>
  <r>
    <x v="6"/>
    <s v="65-74"/>
    <x v="1"/>
    <s v="M"/>
    <s v="K00-K93"/>
    <n v="4"/>
    <x v="9"/>
  </r>
  <r>
    <x v="6"/>
    <s v="65-74"/>
    <x v="1"/>
    <s v="M"/>
    <s v="R00-R99"/>
    <n v="2"/>
    <x v="5"/>
  </r>
  <r>
    <x v="6"/>
    <s v="65-74"/>
    <x v="1"/>
    <s v="M"/>
    <s v="V01-Y98"/>
    <n v="3"/>
    <x v="6"/>
  </r>
  <r>
    <x v="6"/>
    <s v="75-84"/>
    <x v="1"/>
    <s v="F"/>
    <s v="A00-B99"/>
    <n v="3"/>
    <x v="0"/>
  </r>
  <r>
    <x v="6"/>
    <s v="75-84"/>
    <x v="1"/>
    <s v="F"/>
    <s v="C00-D48"/>
    <n v="22"/>
    <x v="1"/>
  </r>
  <r>
    <x v="6"/>
    <s v="75-84"/>
    <x v="1"/>
    <s v="F"/>
    <s v="E00-E90"/>
    <n v="1"/>
    <x v="2"/>
  </r>
  <r>
    <x v="6"/>
    <s v="75-84"/>
    <x v="1"/>
    <s v="F"/>
    <s v="F00-F99"/>
    <n v="5"/>
    <x v="10"/>
  </r>
  <r>
    <x v="6"/>
    <s v="75-84"/>
    <x v="1"/>
    <s v="F"/>
    <s v="G00-G99"/>
    <n v="5"/>
    <x v="3"/>
  </r>
  <r>
    <x v="6"/>
    <s v="75-84"/>
    <x v="1"/>
    <s v="F"/>
    <s v="I00-I99"/>
    <n v="25"/>
    <x v="8"/>
  </r>
  <r>
    <x v="6"/>
    <s v="75-84"/>
    <x v="1"/>
    <s v="F"/>
    <s v="J00-J99"/>
    <n v="8"/>
    <x v="4"/>
  </r>
  <r>
    <x v="6"/>
    <s v="75-84"/>
    <x v="1"/>
    <s v="F"/>
    <s v="K00-K93"/>
    <n v="4"/>
    <x v="9"/>
  </r>
  <r>
    <x v="6"/>
    <s v="75-84"/>
    <x v="1"/>
    <s v="F"/>
    <s v="L00-L99"/>
    <n v="1"/>
    <x v="5"/>
  </r>
  <r>
    <x v="6"/>
    <s v="75-84"/>
    <x v="1"/>
    <s v="F"/>
    <s v="M00-M99"/>
    <n v="1"/>
    <x v="5"/>
  </r>
  <r>
    <x v="6"/>
    <s v="75-84"/>
    <x v="1"/>
    <s v="F"/>
    <s v="R00-R99"/>
    <n v="7"/>
    <x v="5"/>
  </r>
  <r>
    <x v="6"/>
    <s v="75-84"/>
    <x v="1"/>
    <s v="F"/>
    <s v="V01-Y98"/>
    <n v="1"/>
    <x v="6"/>
  </r>
  <r>
    <x v="6"/>
    <s v="75-84"/>
    <x v="1"/>
    <s v="M"/>
    <s v="C00-D48"/>
    <n v="32"/>
    <x v="1"/>
  </r>
  <r>
    <x v="6"/>
    <s v="75-84"/>
    <x v="1"/>
    <s v="M"/>
    <s v="E00-E90"/>
    <n v="4"/>
    <x v="2"/>
  </r>
  <r>
    <x v="6"/>
    <s v="75-84"/>
    <x v="1"/>
    <s v="M"/>
    <s v="F00-F99"/>
    <n v="7"/>
    <x v="10"/>
  </r>
  <r>
    <x v="6"/>
    <s v="75-84"/>
    <x v="1"/>
    <s v="M"/>
    <s v="G00-G99"/>
    <n v="16"/>
    <x v="3"/>
  </r>
  <r>
    <x v="6"/>
    <s v="75-84"/>
    <x v="1"/>
    <s v="M"/>
    <s v="I00-I99"/>
    <n v="21"/>
    <x v="8"/>
  </r>
  <r>
    <x v="6"/>
    <s v="75-84"/>
    <x v="1"/>
    <s v="M"/>
    <s v="J00-J99"/>
    <n v="7"/>
    <x v="4"/>
  </r>
  <r>
    <x v="6"/>
    <s v="75-84"/>
    <x v="1"/>
    <s v="M"/>
    <s v="K00-K93"/>
    <n v="6"/>
    <x v="9"/>
  </r>
  <r>
    <x v="6"/>
    <s v="75-84"/>
    <x v="1"/>
    <s v="M"/>
    <s v="M00-M99"/>
    <n v="1"/>
    <x v="5"/>
  </r>
  <r>
    <x v="6"/>
    <s v="75-84"/>
    <x v="1"/>
    <s v="M"/>
    <s v="R00-R99"/>
    <n v="12"/>
    <x v="5"/>
  </r>
  <r>
    <x v="6"/>
    <s v="75-84"/>
    <x v="1"/>
    <s v="M"/>
    <s v="V01-Y98"/>
    <n v="2"/>
    <x v="6"/>
  </r>
  <r>
    <x v="6"/>
    <s v="85+"/>
    <x v="1"/>
    <s v="F"/>
    <s v="A00-B99"/>
    <n v="3"/>
    <x v="0"/>
  </r>
  <r>
    <x v="6"/>
    <s v="85+"/>
    <x v="1"/>
    <s v="F"/>
    <s v="C00-D48"/>
    <n v="20"/>
    <x v="1"/>
  </r>
  <r>
    <x v="6"/>
    <s v="85+"/>
    <x v="1"/>
    <s v="F"/>
    <s v="E00-E90"/>
    <n v="7"/>
    <x v="2"/>
  </r>
  <r>
    <x v="6"/>
    <s v="85+"/>
    <x v="1"/>
    <s v="F"/>
    <s v="F00-F99"/>
    <n v="30"/>
    <x v="10"/>
  </r>
  <r>
    <x v="6"/>
    <s v="85+"/>
    <x v="1"/>
    <s v="F"/>
    <s v="G00-G99"/>
    <n v="9"/>
    <x v="3"/>
  </r>
  <r>
    <x v="6"/>
    <s v="85+"/>
    <x v="1"/>
    <s v="F"/>
    <s v="I00-I99"/>
    <n v="77"/>
    <x v="8"/>
  </r>
  <r>
    <x v="6"/>
    <s v="85+"/>
    <x v="1"/>
    <s v="F"/>
    <s v="J00-J99"/>
    <n v="13"/>
    <x v="4"/>
  </r>
  <r>
    <x v="6"/>
    <s v="85+"/>
    <x v="1"/>
    <s v="F"/>
    <s v="K00-K93"/>
    <n v="6"/>
    <x v="9"/>
  </r>
  <r>
    <x v="6"/>
    <s v="85+"/>
    <x v="1"/>
    <s v="F"/>
    <s v="M00-M99"/>
    <n v="1"/>
    <x v="5"/>
  </r>
  <r>
    <x v="6"/>
    <s v="85+"/>
    <x v="1"/>
    <s v="F"/>
    <s v="N00-N99"/>
    <n v="6"/>
    <x v="11"/>
  </r>
  <r>
    <x v="6"/>
    <s v="85+"/>
    <x v="1"/>
    <s v="F"/>
    <s v="R00-R99"/>
    <n v="22"/>
    <x v="5"/>
  </r>
  <r>
    <x v="6"/>
    <s v="85+"/>
    <x v="1"/>
    <s v="F"/>
    <s v="V01-Y98"/>
    <n v="16"/>
    <x v="6"/>
  </r>
  <r>
    <x v="6"/>
    <s v="85+"/>
    <x v="1"/>
    <s v="M"/>
    <s v="A00-B99"/>
    <n v="3"/>
    <x v="0"/>
  </r>
  <r>
    <x v="6"/>
    <s v="85+"/>
    <x v="1"/>
    <s v="M"/>
    <s v="C00-D48"/>
    <n v="14"/>
    <x v="1"/>
  </r>
  <r>
    <x v="6"/>
    <s v="85+"/>
    <x v="1"/>
    <s v="M"/>
    <s v="E00-E90"/>
    <n v="1"/>
    <x v="2"/>
  </r>
  <r>
    <x v="6"/>
    <s v="85+"/>
    <x v="1"/>
    <s v="M"/>
    <s v="F00-F99"/>
    <n v="6"/>
    <x v="10"/>
  </r>
  <r>
    <x v="6"/>
    <s v="85+"/>
    <x v="1"/>
    <s v="M"/>
    <s v="G00-G99"/>
    <n v="9"/>
    <x v="3"/>
  </r>
  <r>
    <x v="6"/>
    <s v="85+"/>
    <x v="1"/>
    <s v="M"/>
    <s v="I00-I99"/>
    <n v="34"/>
    <x v="8"/>
  </r>
  <r>
    <x v="6"/>
    <s v="85+"/>
    <x v="1"/>
    <s v="M"/>
    <s v="J00-J99"/>
    <n v="12"/>
    <x v="4"/>
  </r>
  <r>
    <x v="6"/>
    <s v="85+"/>
    <x v="1"/>
    <s v="M"/>
    <s v="K00-K93"/>
    <n v="6"/>
    <x v="9"/>
  </r>
  <r>
    <x v="6"/>
    <s v="85+"/>
    <x v="1"/>
    <s v="M"/>
    <s v="M00-M99"/>
    <n v="1"/>
    <x v="5"/>
  </r>
  <r>
    <x v="6"/>
    <s v="85+"/>
    <x v="1"/>
    <s v="M"/>
    <s v="N00-N99"/>
    <n v="2"/>
    <x v="11"/>
  </r>
  <r>
    <x v="6"/>
    <s v="85+"/>
    <x v="1"/>
    <s v="M"/>
    <s v="R00-R99"/>
    <n v="11"/>
    <x v="5"/>
  </r>
  <r>
    <x v="6"/>
    <s v="85+"/>
    <x v="1"/>
    <s v="M"/>
    <s v="V01-Y98"/>
    <n v="8"/>
    <x v="6"/>
  </r>
  <r>
    <x v="7"/>
    <s v="0-24"/>
    <x v="0"/>
    <s v="F"/>
    <s v="P00-P96"/>
    <n v="2"/>
    <x v="5"/>
  </r>
  <r>
    <x v="7"/>
    <s v="0-24"/>
    <x v="0"/>
    <s v="F"/>
    <s v="Q00-Q99"/>
    <n v="1"/>
    <x v="5"/>
  </r>
  <r>
    <x v="7"/>
    <s v="0-24"/>
    <x v="0"/>
    <s v="F"/>
    <s v="V01-Y98"/>
    <n v="1"/>
    <x v="6"/>
  </r>
  <r>
    <x v="7"/>
    <s v="0-24"/>
    <x v="0"/>
    <s v="M"/>
    <s v="D50-D89"/>
    <n v="1"/>
    <x v="5"/>
  </r>
  <r>
    <x v="7"/>
    <s v="0-24"/>
    <x v="0"/>
    <s v="M"/>
    <s v="R00-R99"/>
    <n v="1"/>
    <x v="5"/>
  </r>
  <r>
    <x v="7"/>
    <s v="25-44"/>
    <x v="0"/>
    <s v="F"/>
    <s v="R00-R99"/>
    <n v="1"/>
    <x v="5"/>
  </r>
  <r>
    <x v="7"/>
    <s v="25-44"/>
    <x v="0"/>
    <s v="F"/>
    <s v="V01-Y98"/>
    <n v="2"/>
    <x v="6"/>
  </r>
  <r>
    <x v="7"/>
    <s v="25-44"/>
    <x v="0"/>
    <s v="M"/>
    <s v="C00-D48"/>
    <n v="4"/>
    <x v="1"/>
  </r>
  <r>
    <x v="7"/>
    <s v="25-44"/>
    <x v="0"/>
    <s v="M"/>
    <s v="F00-F99"/>
    <n v="2"/>
    <x v="10"/>
  </r>
  <r>
    <x v="7"/>
    <s v="25-44"/>
    <x v="0"/>
    <s v="M"/>
    <s v="G00-G99"/>
    <n v="1"/>
    <x v="3"/>
  </r>
  <r>
    <x v="7"/>
    <s v="25-44"/>
    <x v="0"/>
    <s v="M"/>
    <s v="I00-I99"/>
    <n v="1"/>
    <x v="8"/>
  </r>
  <r>
    <x v="7"/>
    <s v="25-44"/>
    <x v="0"/>
    <s v="M"/>
    <s v="K00-K93"/>
    <n v="1"/>
    <x v="9"/>
  </r>
  <r>
    <x v="7"/>
    <s v="25-44"/>
    <x v="0"/>
    <s v="M"/>
    <s v="R00-R99"/>
    <n v="4"/>
    <x v="5"/>
  </r>
  <r>
    <x v="7"/>
    <s v="25-44"/>
    <x v="0"/>
    <s v="M"/>
    <s v="V01-Y98"/>
    <n v="9"/>
    <x v="6"/>
  </r>
  <r>
    <x v="7"/>
    <s v="45-64"/>
    <x v="0"/>
    <s v="F"/>
    <s v="C00-D48"/>
    <n v="17"/>
    <x v="1"/>
  </r>
  <r>
    <x v="7"/>
    <s v="45-64"/>
    <x v="0"/>
    <s v="F"/>
    <s v="E00-E90"/>
    <n v="1"/>
    <x v="2"/>
  </r>
  <r>
    <x v="7"/>
    <s v="45-64"/>
    <x v="0"/>
    <s v="F"/>
    <s v="F00-F99"/>
    <n v="2"/>
    <x v="10"/>
  </r>
  <r>
    <x v="7"/>
    <s v="45-64"/>
    <x v="0"/>
    <s v="F"/>
    <s v="G00-G99"/>
    <n v="3"/>
    <x v="3"/>
  </r>
  <r>
    <x v="7"/>
    <s v="45-64"/>
    <x v="0"/>
    <s v="F"/>
    <s v="I00-I99"/>
    <n v="1"/>
    <x v="8"/>
  </r>
  <r>
    <x v="7"/>
    <s v="45-64"/>
    <x v="0"/>
    <s v="F"/>
    <s v="J00-J99"/>
    <n v="3"/>
    <x v="4"/>
  </r>
  <r>
    <x v="7"/>
    <s v="45-64"/>
    <x v="0"/>
    <s v="F"/>
    <s v="K00-K93"/>
    <n v="2"/>
    <x v="9"/>
  </r>
  <r>
    <x v="7"/>
    <s v="45-64"/>
    <x v="0"/>
    <s v="F"/>
    <s v="M00-M99"/>
    <n v="1"/>
    <x v="5"/>
  </r>
  <r>
    <x v="7"/>
    <s v="45-64"/>
    <x v="0"/>
    <s v="F"/>
    <s v="N00-N99"/>
    <n v="1"/>
    <x v="11"/>
  </r>
  <r>
    <x v="7"/>
    <s v="45-64"/>
    <x v="0"/>
    <s v="F"/>
    <s v="R00-R99"/>
    <n v="4"/>
    <x v="5"/>
  </r>
  <r>
    <x v="7"/>
    <s v="45-64"/>
    <x v="0"/>
    <s v="F"/>
    <s v="V01-Y98"/>
    <n v="2"/>
    <x v="6"/>
  </r>
  <r>
    <x v="7"/>
    <s v="45-64"/>
    <x v="0"/>
    <s v="M"/>
    <s v="A00-B99"/>
    <n v="2"/>
    <x v="0"/>
  </r>
  <r>
    <x v="7"/>
    <s v="45-64"/>
    <x v="0"/>
    <s v="M"/>
    <s v="C00-D48"/>
    <n v="21"/>
    <x v="1"/>
  </r>
  <r>
    <x v="7"/>
    <s v="45-64"/>
    <x v="0"/>
    <s v="M"/>
    <s v="G00-G99"/>
    <n v="1"/>
    <x v="3"/>
  </r>
  <r>
    <x v="7"/>
    <s v="45-64"/>
    <x v="0"/>
    <s v="M"/>
    <s v="I00-I99"/>
    <n v="10"/>
    <x v="8"/>
  </r>
  <r>
    <x v="7"/>
    <s v="45-64"/>
    <x v="0"/>
    <s v="M"/>
    <s v="J00-J99"/>
    <n v="8"/>
    <x v="4"/>
  </r>
  <r>
    <x v="7"/>
    <s v="45-64"/>
    <x v="0"/>
    <s v="M"/>
    <s v="K00-K93"/>
    <n v="5"/>
    <x v="9"/>
  </r>
  <r>
    <x v="7"/>
    <s v="45-64"/>
    <x v="0"/>
    <s v="M"/>
    <s v="N00-N99"/>
    <n v="1"/>
    <x v="11"/>
  </r>
  <r>
    <x v="7"/>
    <s v="45-64"/>
    <x v="0"/>
    <s v="M"/>
    <s v="R00-R99"/>
    <n v="6"/>
    <x v="5"/>
  </r>
  <r>
    <x v="7"/>
    <s v="45-64"/>
    <x v="0"/>
    <s v="M"/>
    <s v="V01-Y98"/>
    <n v="7"/>
    <x v="6"/>
  </r>
  <r>
    <x v="7"/>
    <s v="65-74"/>
    <x v="1"/>
    <s v="F"/>
    <s v="C00-D48"/>
    <n v="17"/>
    <x v="1"/>
  </r>
  <r>
    <x v="7"/>
    <s v="65-74"/>
    <x v="1"/>
    <s v="F"/>
    <s v="E00-E90"/>
    <n v="3"/>
    <x v="2"/>
  </r>
  <r>
    <x v="7"/>
    <s v="65-74"/>
    <x v="1"/>
    <s v="F"/>
    <s v="F00-F99"/>
    <n v="1"/>
    <x v="10"/>
  </r>
  <r>
    <x v="7"/>
    <s v="65-74"/>
    <x v="1"/>
    <s v="F"/>
    <s v="G00-G99"/>
    <n v="3"/>
    <x v="3"/>
  </r>
  <r>
    <x v="7"/>
    <s v="65-74"/>
    <x v="1"/>
    <s v="F"/>
    <s v="I00-I99"/>
    <n v="13"/>
    <x v="8"/>
  </r>
  <r>
    <x v="7"/>
    <s v="65-74"/>
    <x v="1"/>
    <s v="F"/>
    <s v="J00-J99"/>
    <n v="8"/>
    <x v="4"/>
  </r>
  <r>
    <x v="7"/>
    <s v="65-74"/>
    <x v="1"/>
    <s v="F"/>
    <s v="K00-K93"/>
    <n v="3"/>
    <x v="9"/>
  </r>
  <r>
    <x v="7"/>
    <s v="65-74"/>
    <x v="1"/>
    <s v="F"/>
    <s v="R00-R99"/>
    <n v="4"/>
    <x v="5"/>
  </r>
  <r>
    <x v="7"/>
    <s v="65-74"/>
    <x v="1"/>
    <s v="F"/>
    <s v="V01-Y98"/>
    <n v="4"/>
    <x v="6"/>
  </r>
  <r>
    <x v="7"/>
    <s v="65-74"/>
    <x v="1"/>
    <s v="M"/>
    <s v="A00-B99"/>
    <n v="1"/>
    <x v="0"/>
  </r>
  <r>
    <x v="7"/>
    <s v="65-74"/>
    <x v="1"/>
    <s v="M"/>
    <s v="C00-D48"/>
    <n v="28"/>
    <x v="1"/>
  </r>
  <r>
    <x v="7"/>
    <s v="65-74"/>
    <x v="1"/>
    <s v="M"/>
    <s v="E00-E90"/>
    <n v="3"/>
    <x v="2"/>
  </r>
  <r>
    <x v="7"/>
    <s v="65-74"/>
    <x v="1"/>
    <s v="M"/>
    <s v="F00-F99"/>
    <n v="1"/>
    <x v="10"/>
  </r>
  <r>
    <x v="7"/>
    <s v="65-74"/>
    <x v="1"/>
    <s v="M"/>
    <s v="G00-G99"/>
    <n v="4"/>
    <x v="3"/>
  </r>
  <r>
    <x v="7"/>
    <s v="65-74"/>
    <x v="1"/>
    <s v="M"/>
    <s v="I00-I99"/>
    <n v="15"/>
    <x v="8"/>
  </r>
  <r>
    <x v="7"/>
    <s v="65-74"/>
    <x v="1"/>
    <s v="M"/>
    <s v="J00-J99"/>
    <n v="7"/>
    <x v="4"/>
  </r>
  <r>
    <x v="7"/>
    <s v="65-74"/>
    <x v="1"/>
    <s v="M"/>
    <s v="K00-K93"/>
    <n v="2"/>
    <x v="9"/>
  </r>
  <r>
    <x v="7"/>
    <s v="65-74"/>
    <x v="1"/>
    <s v="M"/>
    <s v="N00-N99"/>
    <n v="4"/>
    <x v="11"/>
  </r>
  <r>
    <x v="7"/>
    <s v="65-74"/>
    <x v="1"/>
    <s v="M"/>
    <s v="R00-R99"/>
    <n v="5"/>
    <x v="5"/>
  </r>
  <r>
    <x v="7"/>
    <s v="65-74"/>
    <x v="1"/>
    <s v="M"/>
    <s v="V01-Y98"/>
    <n v="4"/>
    <x v="6"/>
  </r>
  <r>
    <x v="7"/>
    <s v="75-84"/>
    <x v="1"/>
    <s v="F"/>
    <s v="A00-B99"/>
    <n v="2"/>
    <x v="0"/>
  </r>
  <r>
    <x v="7"/>
    <s v="75-84"/>
    <x v="1"/>
    <s v="F"/>
    <s v="C00-D48"/>
    <n v="15"/>
    <x v="1"/>
  </r>
  <r>
    <x v="7"/>
    <s v="75-84"/>
    <x v="1"/>
    <s v="F"/>
    <s v="E00-E90"/>
    <n v="2"/>
    <x v="2"/>
  </r>
  <r>
    <x v="7"/>
    <s v="75-84"/>
    <x v="1"/>
    <s v="F"/>
    <s v="F00-F99"/>
    <n v="2"/>
    <x v="10"/>
  </r>
  <r>
    <x v="7"/>
    <s v="75-84"/>
    <x v="1"/>
    <s v="F"/>
    <s v="G00-G99"/>
    <n v="9"/>
    <x v="3"/>
  </r>
  <r>
    <x v="7"/>
    <s v="75-84"/>
    <x v="1"/>
    <s v="F"/>
    <s v="I00-I99"/>
    <n v="24"/>
    <x v="8"/>
  </r>
  <r>
    <x v="7"/>
    <s v="75-84"/>
    <x v="1"/>
    <s v="F"/>
    <s v="J00-J99"/>
    <n v="16"/>
    <x v="4"/>
  </r>
  <r>
    <x v="7"/>
    <s v="75-84"/>
    <x v="1"/>
    <s v="F"/>
    <s v="K00-K93"/>
    <n v="3"/>
    <x v="9"/>
  </r>
  <r>
    <x v="7"/>
    <s v="75-84"/>
    <x v="1"/>
    <s v="F"/>
    <s v="M00-M99"/>
    <n v="2"/>
    <x v="5"/>
  </r>
  <r>
    <x v="7"/>
    <s v="75-84"/>
    <x v="1"/>
    <s v="F"/>
    <s v="N00-N99"/>
    <n v="1"/>
    <x v="11"/>
  </r>
  <r>
    <x v="7"/>
    <s v="75-84"/>
    <x v="1"/>
    <s v="F"/>
    <s v="R00-R99"/>
    <n v="8"/>
    <x v="5"/>
  </r>
  <r>
    <x v="7"/>
    <s v="75-84"/>
    <x v="1"/>
    <s v="F"/>
    <s v="V01-Y98"/>
    <n v="3"/>
    <x v="6"/>
  </r>
  <r>
    <x v="7"/>
    <s v="75-84"/>
    <x v="1"/>
    <s v="M"/>
    <s v="A00-B99"/>
    <n v="1"/>
    <x v="0"/>
  </r>
  <r>
    <x v="7"/>
    <s v="75-84"/>
    <x v="1"/>
    <s v="M"/>
    <s v="C00-D48"/>
    <n v="35"/>
    <x v="1"/>
  </r>
  <r>
    <x v="7"/>
    <s v="75-84"/>
    <x v="1"/>
    <s v="M"/>
    <s v="E00-E90"/>
    <n v="3"/>
    <x v="2"/>
  </r>
  <r>
    <x v="7"/>
    <s v="75-84"/>
    <x v="1"/>
    <s v="M"/>
    <s v="F00-F99"/>
    <n v="6"/>
    <x v="10"/>
  </r>
  <r>
    <x v="7"/>
    <s v="75-84"/>
    <x v="1"/>
    <s v="M"/>
    <s v="G00-G99"/>
    <n v="6"/>
    <x v="3"/>
  </r>
  <r>
    <x v="7"/>
    <s v="75-84"/>
    <x v="1"/>
    <s v="M"/>
    <s v="I00-I99"/>
    <n v="29"/>
    <x v="8"/>
  </r>
  <r>
    <x v="7"/>
    <s v="75-84"/>
    <x v="1"/>
    <s v="M"/>
    <s v="J00-J99"/>
    <n v="7"/>
    <x v="4"/>
  </r>
  <r>
    <x v="7"/>
    <s v="75-84"/>
    <x v="1"/>
    <s v="M"/>
    <s v="K00-K93"/>
    <n v="4"/>
    <x v="9"/>
  </r>
  <r>
    <x v="7"/>
    <s v="75-84"/>
    <x v="1"/>
    <s v="M"/>
    <s v="N00-N99"/>
    <n v="3"/>
    <x v="11"/>
  </r>
  <r>
    <x v="7"/>
    <s v="75-84"/>
    <x v="1"/>
    <s v="M"/>
    <s v="R00-R99"/>
    <n v="13"/>
    <x v="5"/>
  </r>
  <r>
    <x v="7"/>
    <s v="75-84"/>
    <x v="1"/>
    <s v="M"/>
    <s v="V01-Y98"/>
    <n v="3"/>
    <x v="6"/>
  </r>
  <r>
    <x v="7"/>
    <s v="85+"/>
    <x v="1"/>
    <s v="F"/>
    <s v="A00-B99"/>
    <n v="2"/>
    <x v="0"/>
  </r>
  <r>
    <x v="7"/>
    <s v="85+"/>
    <x v="1"/>
    <s v="F"/>
    <s v="C00-D48"/>
    <n v="27"/>
    <x v="1"/>
  </r>
  <r>
    <x v="7"/>
    <s v="85+"/>
    <x v="1"/>
    <s v="F"/>
    <s v="D50-D89"/>
    <n v="1"/>
    <x v="5"/>
  </r>
  <r>
    <x v="7"/>
    <s v="85+"/>
    <x v="1"/>
    <s v="F"/>
    <s v="E00-E90"/>
    <n v="2"/>
    <x v="2"/>
  </r>
  <r>
    <x v="7"/>
    <s v="85+"/>
    <x v="1"/>
    <s v="F"/>
    <s v="F00-F99"/>
    <n v="12"/>
    <x v="10"/>
  </r>
  <r>
    <x v="7"/>
    <s v="85+"/>
    <x v="1"/>
    <s v="F"/>
    <s v="G00-G99"/>
    <n v="12"/>
    <x v="3"/>
  </r>
  <r>
    <x v="7"/>
    <s v="85+"/>
    <x v="1"/>
    <s v="F"/>
    <s v="I00-I99"/>
    <n v="65"/>
    <x v="8"/>
  </r>
  <r>
    <x v="7"/>
    <s v="85+"/>
    <x v="1"/>
    <s v="F"/>
    <s v="J00-J99"/>
    <n v="9"/>
    <x v="4"/>
  </r>
  <r>
    <x v="7"/>
    <s v="85+"/>
    <x v="1"/>
    <s v="F"/>
    <s v="K00-K93"/>
    <n v="8"/>
    <x v="9"/>
  </r>
  <r>
    <x v="7"/>
    <s v="85+"/>
    <x v="1"/>
    <s v="F"/>
    <s v="L00-L99"/>
    <n v="2"/>
    <x v="5"/>
  </r>
  <r>
    <x v="7"/>
    <s v="85+"/>
    <x v="1"/>
    <s v="F"/>
    <s v="M00-M99"/>
    <n v="3"/>
    <x v="5"/>
  </r>
  <r>
    <x v="7"/>
    <s v="85+"/>
    <x v="1"/>
    <s v="F"/>
    <s v="N00-N99"/>
    <n v="4"/>
    <x v="11"/>
  </r>
  <r>
    <x v="7"/>
    <s v="85+"/>
    <x v="1"/>
    <s v="F"/>
    <s v="R00-R99"/>
    <n v="18"/>
    <x v="5"/>
  </r>
  <r>
    <x v="7"/>
    <s v="85+"/>
    <x v="1"/>
    <s v="F"/>
    <s v="V01-Y98"/>
    <n v="16"/>
    <x v="6"/>
  </r>
  <r>
    <x v="7"/>
    <s v="85+"/>
    <x v="1"/>
    <s v="M"/>
    <s v="A00-B99"/>
    <n v="1"/>
    <x v="0"/>
  </r>
  <r>
    <x v="7"/>
    <s v="85+"/>
    <x v="1"/>
    <s v="M"/>
    <s v="C00-D48"/>
    <n v="26"/>
    <x v="1"/>
  </r>
  <r>
    <x v="7"/>
    <s v="85+"/>
    <x v="1"/>
    <s v="M"/>
    <s v="D50-D89"/>
    <n v="1"/>
    <x v="5"/>
  </r>
  <r>
    <x v="7"/>
    <s v="85+"/>
    <x v="1"/>
    <s v="M"/>
    <s v="F00-F99"/>
    <n v="6"/>
    <x v="10"/>
  </r>
  <r>
    <x v="7"/>
    <s v="85+"/>
    <x v="1"/>
    <s v="M"/>
    <s v="G00-G99"/>
    <n v="6"/>
    <x v="3"/>
  </r>
  <r>
    <x v="7"/>
    <s v="85+"/>
    <x v="1"/>
    <s v="M"/>
    <s v="I00-I99"/>
    <n v="24"/>
    <x v="8"/>
  </r>
  <r>
    <x v="7"/>
    <s v="85+"/>
    <x v="1"/>
    <s v="M"/>
    <s v="J00-J99"/>
    <n v="17"/>
    <x v="4"/>
  </r>
  <r>
    <x v="7"/>
    <s v="85+"/>
    <x v="1"/>
    <s v="M"/>
    <s v="K00-K93"/>
    <n v="6"/>
    <x v="9"/>
  </r>
  <r>
    <x v="7"/>
    <s v="85+"/>
    <x v="1"/>
    <s v="M"/>
    <s v="M00-M99"/>
    <n v="1"/>
    <x v="5"/>
  </r>
  <r>
    <x v="7"/>
    <s v="85+"/>
    <x v="1"/>
    <s v="M"/>
    <s v="N00-N99"/>
    <n v="5"/>
    <x v="11"/>
  </r>
  <r>
    <x v="7"/>
    <s v="85+"/>
    <x v="1"/>
    <s v="M"/>
    <s v="R00-R99"/>
    <n v="13"/>
    <x v="5"/>
  </r>
  <r>
    <x v="7"/>
    <s v="85+"/>
    <x v="1"/>
    <s v="M"/>
    <s v="V01-Y98"/>
    <n v="7"/>
    <x v="6"/>
  </r>
  <r>
    <x v="8"/>
    <s v="0-24"/>
    <x v="0"/>
    <s v="F"/>
    <s v="D50-D89"/>
    <n v="1"/>
    <x v="5"/>
  </r>
  <r>
    <x v="8"/>
    <s v="0-24"/>
    <x v="0"/>
    <s v="F"/>
    <s v="G00-G99"/>
    <n v="1"/>
    <x v="3"/>
  </r>
  <r>
    <x v="8"/>
    <s v="0-24"/>
    <x v="0"/>
    <s v="F"/>
    <s v="P00-P96"/>
    <n v="4"/>
    <x v="5"/>
  </r>
  <r>
    <x v="8"/>
    <s v="0-24"/>
    <x v="0"/>
    <s v="M"/>
    <s v="D50-D89"/>
    <n v="2"/>
    <x v="5"/>
  </r>
  <r>
    <x v="8"/>
    <s v="0-24"/>
    <x v="0"/>
    <s v="M"/>
    <s v="G00-G99"/>
    <n v="1"/>
    <x v="3"/>
  </r>
  <r>
    <x v="8"/>
    <s v="0-24"/>
    <x v="0"/>
    <s v="M"/>
    <s v="P00-P96"/>
    <n v="1"/>
    <x v="5"/>
  </r>
  <r>
    <x v="8"/>
    <s v="0-24"/>
    <x v="0"/>
    <s v="M"/>
    <s v="Q00-Q99"/>
    <n v="1"/>
    <x v="5"/>
  </r>
  <r>
    <x v="8"/>
    <s v="0-24"/>
    <x v="0"/>
    <s v="M"/>
    <s v="V01-Y98"/>
    <n v="2"/>
    <x v="6"/>
  </r>
  <r>
    <x v="8"/>
    <s v="25-44"/>
    <x v="0"/>
    <s v="F"/>
    <s v="C00-D48"/>
    <n v="6"/>
    <x v="1"/>
  </r>
  <r>
    <x v="8"/>
    <s v="25-44"/>
    <x v="0"/>
    <s v="F"/>
    <s v="J00-J99"/>
    <n v="1"/>
    <x v="4"/>
  </r>
  <r>
    <x v="8"/>
    <s v="25-44"/>
    <x v="0"/>
    <s v="F"/>
    <s v="K00-K93"/>
    <n v="1"/>
    <x v="9"/>
  </r>
  <r>
    <x v="8"/>
    <s v="25-44"/>
    <x v="0"/>
    <s v="F"/>
    <s v="R00-R99"/>
    <n v="2"/>
    <x v="5"/>
  </r>
  <r>
    <x v="8"/>
    <s v="25-44"/>
    <x v="0"/>
    <s v="F"/>
    <s v="V01-Y98"/>
    <n v="3"/>
    <x v="6"/>
  </r>
  <r>
    <x v="8"/>
    <s v="25-44"/>
    <x v="0"/>
    <s v="M"/>
    <s v="C00-D48"/>
    <n v="5"/>
    <x v="1"/>
  </r>
  <r>
    <x v="8"/>
    <s v="25-44"/>
    <x v="0"/>
    <s v="M"/>
    <s v="K00-K93"/>
    <n v="1"/>
    <x v="9"/>
  </r>
  <r>
    <x v="8"/>
    <s v="25-44"/>
    <x v="0"/>
    <s v="M"/>
    <s v="R00-R99"/>
    <n v="2"/>
    <x v="5"/>
  </r>
  <r>
    <x v="8"/>
    <s v="25-44"/>
    <x v="0"/>
    <s v="M"/>
    <s v="V01-Y98"/>
    <n v="6"/>
    <x v="6"/>
  </r>
  <r>
    <x v="8"/>
    <s v="45-64"/>
    <x v="0"/>
    <s v="F"/>
    <s v="A00-B99"/>
    <n v="1"/>
    <x v="0"/>
  </r>
  <r>
    <x v="8"/>
    <s v="45-64"/>
    <x v="0"/>
    <s v="F"/>
    <s v="C00-D48"/>
    <n v="19"/>
    <x v="1"/>
  </r>
  <r>
    <x v="8"/>
    <s v="45-64"/>
    <x v="0"/>
    <s v="F"/>
    <s v="E00-E90"/>
    <n v="1"/>
    <x v="2"/>
  </r>
  <r>
    <x v="8"/>
    <s v="45-64"/>
    <x v="0"/>
    <s v="F"/>
    <s v="F00-F99"/>
    <n v="2"/>
    <x v="10"/>
  </r>
  <r>
    <x v="8"/>
    <s v="45-64"/>
    <x v="0"/>
    <s v="F"/>
    <s v="G00-G99"/>
    <n v="1"/>
    <x v="3"/>
  </r>
  <r>
    <x v="8"/>
    <s v="45-64"/>
    <x v="0"/>
    <s v="F"/>
    <s v="I00-I99"/>
    <n v="3"/>
    <x v="8"/>
  </r>
  <r>
    <x v="8"/>
    <s v="45-64"/>
    <x v="0"/>
    <s v="F"/>
    <s v="J00-J99"/>
    <n v="2"/>
    <x v="4"/>
  </r>
  <r>
    <x v="8"/>
    <s v="45-64"/>
    <x v="0"/>
    <s v="F"/>
    <s v="K00-K93"/>
    <n v="1"/>
    <x v="9"/>
  </r>
  <r>
    <x v="8"/>
    <s v="45-64"/>
    <x v="0"/>
    <s v="F"/>
    <s v="N00-N99"/>
    <n v="1"/>
    <x v="11"/>
  </r>
  <r>
    <x v="8"/>
    <s v="45-64"/>
    <x v="0"/>
    <s v="F"/>
    <s v="R00-R99"/>
    <n v="5"/>
    <x v="5"/>
  </r>
  <r>
    <x v="8"/>
    <s v="45-64"/>
    <x v="0"/>
    <s v="F"/>
    <s v="V01-Y98"/>
    <n v="2"/>
    <x v="6"/>
  </r>
  <r>
    <x v="8"/>
    <s v="45-64"/>
    <x v="0"/>
    <s v="M"/>
    <s v="A00-B99"/>
    <n v="1"/>
    <x v="0"/>
  </r>
  <r>
    <x v="8"/>
    <s v="45-64"/>
    <x v="0"/>
    <s v="M"/>
    <s v="C00-D48"/>
    <n v="16"/>
    <x v="1"/>
  </r>
  <r>
    <x v="8"/>
    <s v="45-64"/>
    <x v="0"/>
    <s v="M"/>
    <s v="E00-E90"/>
    <n v="1"/>
    <x v="2"/>
  </r>
  <r>
    <x v="8"/>
    <s v="45-64"/>
    <x v="0"/>
    <s v="M"/>
    <s v="F00-F99"/>
    <n v="1"/>
    <x v="10"/>
  </r>
  <r>
    <x v="8"/>
    <s v="45-64"/>
    <x v="0"/>
    <s v="M"/>
    <s v="G00-G99"/>
    <n v="1"/>
    <x v="3"/>
  </r>
  <r>
    <x v="8"/>
    <s v="45-64"/>
    <x v="0"/>
    <s v="M"/>
    <s v="I00-I99"/>
    <n v="13"/>
    <x v="8"/>
  </r>
  <r>
    <x v="8"/>
    <s v="45-64"/>
    <x v="0"/>
    <s v="M"/>
    <s v="J00-J99"/>
    <n v="3"/>
    <x v="4"/>
  </r>
  <r>
    <x v="8"/>
    <s v="45-64"/>
    <x v="0"/>
    <s v="M"/>
    <s v="K00-K93"/>
    <n v="6"/>
    <x v="9"/>
  </r>
  <r>
    <x v="8"/>
    <s v="45-64"/>
    <x v="0"/>
    <s v="M"/>
    <s v="N00-N99"/>
    <n v="1"/>
    <x v="11"/>
  </r>
  <r>
    <x v="8"/>
    <s v="45-64"/>
    <x v="0"/>
    <s v="M"/>
    <s v="R00-R99"/>
    <n v="10"/>
    <x v="5"/>
  </r>
  <r>
    <x v="8"/>
    <s v="45-64"/>
    <x v="0"/>
    <s v="M"/>
    <s v="V01-Y98"/>
    <n v="2"/>
    <x v="6"/>
  </r>
  <r>
    <x v="8"/>
    <s v="65-74"/>
    <x v="1"/>
    <s v="F"/>
    <s v="C00-D48"/>
    <n v="27"/>
    <x v="1"/>
  </r>
  <r>
    <x v="8"/>
    <s v="65-74"/>
    <x v="1"/>
    <s v="F"/>
    <s v="E00-E90"/>
    <n v="1"/>
    <x v="2"/>
  </r>
  <r>
    <x v="8"/>
    <s v="65-74"/>
    <x v="1"/>
    <s v="F"/>
    <s v="G00-G99"/>
    <n v="4"/>
    <x v="3"/>
  </r>
  <r>
    <x v="8"/>
    <s v="65-74"/>
    <x v="1"/>
    <s v="F"/>
    <s v="I00-I99"/>
    <n v="4"/>
    <x v="8"/>
  </r>
  <r>
    <x v="8"/>
    <s v="65-74"/>
    <x v="1"/>
    <s v="F"/>
    <s v="K00-K93"/>
    <n v="6"/>
    <x v="9"/>
  </r>
  <r>
    <x v="8"/>
    <s v="65-74"/>
    <x v="1"/>
    <s v="F"/>
    <s v="N00-N99"/>
    <n v="1"/>
    <x v="11"/>
  </r>
  <r>
    <x v="8"/>
    <s v="65-74"/>
    <x v="1"/>
    <s v="F"/>
    <s v="R00-R99"/>
    <n v="5"/>
    <x v="5"/>
  </r>
  <r>
    <x v="8"/>
    <s v="65-74"/>
    <x v="1"/>
    <s v="F"/>
    <s v="V01-Y98"/>
    <n v="2"/>
    <x v="6"/>
  </r>
  <r>
    <x v="8"/>
    <s v="65-74"/>
    <x v="1"/>
    <s v="M"/>
    <s v="A00-B99"/>
    <n v="3"/>
    <x v="0"/>
  </r>
  <r>
    <x v="8"/>
    <s v="65-74"/>
    <x v="1"/>
    <s v="M"/>
    <s v="C00-D48"/>
    <n v="19"/>
    <x v="1"/>
  </r>
  <r>
    <x v="8"/>
    <s v="65-74"/>
    <x v="1"/>
    <s v="M"/>
    <s v="F00-F99"/>
    <n v="4"/>
    <x v="10"/>
  </r>
  <r>
    <x v="8"/>
    <s v="65-74"/>
    <x v="1"/>
    <s v="M"/>
    <s v="G00-G99"/>
    <n v="7"/>
    <x v="3"/>
  </r>
  <r>
    <x v="8"/>
    <s v="65-74"/>
    <x v="1"/>
    <s v="M"/>
    <s v="I00-I99"/>
    <n v="14"/>
    <x v="8"/>
  </r>
  <r>
    <x v="8"/>
    <s v="65-74"/>
    <x v="1"/>
    <s v="M"/>
    <s v="J00-J99"/>
    <n v="9"/>
    <x v="4"/>
  </r>
  <r>
    <x v="8"/>
    <s v="65-74"/>
    <x v="1"/>
    <s v="M"/>
    <s v="K00-K93"/>
    <n v="12"/>
    <x v="9"/>
  </r>
  <r>
    <x v="8"/>
    <s v="65-74"/>
    <x v="1"/>
    <s v="M"/>
    <s v="M00-M99"/>
    <n v="1"/>
    <x v="5"/>
  </r>
  <r>
    <x v="8"/>
    <s v="65-74"/>
    <x v="1"/>
    <s v="M"/>
    <s v="N00-N99"/>
    <n v="1"/>
    <x v="11"/>
  </r>
  <r>
    <x v="8"/>
    <s v="65-74"/>
    <x v="1"/>
    <s v="M"/>
    <s v="R00-R99"/>
    <n v="2"/>
    <x v="5"/>
  </r>
  <r>
    <x v="8"/>
    <s v="65-74"/>
    <x v="1"/>
    <s v="M"/>
    <s v="V01-Y98"/>
    <n v="3"/>
    <x v="6"/>
  </r>
  <r>
    <x v="8"/>
    <s v="75-84"/>
    <x v="1"/>
    <s v="F"/>
    <s v="C00-D48"/>
    <n v="26"/>
    <x v="1"/>
  </r>
  <r>
    <x v="8"/>
    <s v="75-84"/>
    <x v="1"/>
    <s v="F"/>
    <s v="D50-D89"/>
    <n v="1"/>
    <x v="5"/>
  </r>
  <r>
    <x v="8"/>
    <s v="75-84"/>
    <x v="1"/>
    <s v="F"/>
    <s v="E00-E90"/>
    <n v="3"/>
    <x v="2"/>
  </r>
  <r>
    <x v="8"/>
    <s v="75-84"/>
    <x v="1"/>
    <s v="F"/>
    <s v="F00-F99"/>
    <n v="8"/>
    <x v="10"/>
  </r>
  <r>
    <x v="8"/>
    <s v="75-84"/>
    <x v="1"/>
    <s v="F"/>
    <s v="G00-G99"/>
    <n v="8"/>
    <x v="3"/>
  </r>
  <r>
    <x v="8"/>
    <s v="75-84"/>
    <x v="1"/>
    <s v="F"/>
    <s v="I00-I99"/>
    <n v="15"/>
    <x v="8"/>
  </r>
  <r>
    <x v="8"/>
    <s v="75-84"/>
    <x v="1"/>
    <s v="F"/>
    <s v="J00-J99"/>
    <n v="7"/>
    <x v="4"/>
  </r>
  <r>
    <x v="8"/>
    <s v="75-84"/>
    <x v="1"/>
    <s v="F"/>
    <s v="K00-K93"/>
    <n v="5"/>
    <x v="9"/>
  </r>
  <r>
    <x v="8"/>
    <s v="75-84"/>
    <x v="1"/>
    <s v="F"/>
    <s v="R00-R99"/>
    <n v="7"/>
    <x v="5"/>
  </r>
  <r>
    <x v="8"/>
    <s v="75-84"/>
    <x v="1"/>
    <s v="F"/>
    <s v="V01-Y98"/>
    <n v="6"/>
    <x v="6"/>
  </r>
  <r>
    <x v="8"/>
    <s v="75-84"/>
    <x v="1"/>
    <s v="M"/>
    <s v="A00-B99"/>
    <n v="3"/>
    <x v="0"/>
  </r>
  <r>
    <x v="8"/>
    <s v="75-84"/>
    <x v="1"/>
    <s v="M"/>
    <s v="C00-D48"/>
    <n v="31"/>
    <x v="1"/>
  </r>
  <r>
    <x v="8"/>
    <s v="75-84"/>
    <x v="1"/>
    <s v="M"/>
    <s v="E00-E90"/>
    <n v="3"/>
    <x v="2"/>
  </r>
  <r>
    <x v="8"/>
    <s v="75-84"/>
    <x v="1"/>
    <s v="M"/>
    <s v="F00-F99"/>
    <n v="4"/>
    <x v="10"/>
  </r>
  <r>
    <x v="8"/>
    <s v="75-84"/>
    <x v="1"/>
    <s v="M"/>
    <s v="G00-G99"/>
    <n v="4"/>
    <x v="3"/>
  </r>
  <r>
    <x v="8"/>
    <s v="75-84"/>
    <x v="1"/>
    <s v="M"/>
    <s v="I00-I99"/>
    <n v="21"/>
    <x v="8"/>
  </r>
  <r>
    <x v="8"/>
    <s v="75-84"/>
    <x v="1"/>
    <s v="M"/>
    <s v="J00-J99"/>
    <n v="11"/>
    <x v="4"/>
  </r>
  <r>
    <x v="8"/>
    <s v="75-84"/>
    <x v="1"/>
    <s v="M"/>
    <s v="K00-K93"/>
    <n v="2"/>
    <x v="9"/>
  </r>
  <r>
    <x v="8"/>
    <s v="75-84"/>
    <x v="1"/>
    <s v="M"/>
    <s v="R00-R99"/>
    <n v="12"/>
    <x v="5"/>
  </r>
  <r>
    <x v="8"/>
    <s v="75-84"/>
    <x v="1"/>
    <s v="M"/>
    <s v="V01-Y98"/>
    <n v="3"/>
    <x v="6"/>
  </r>
  <r>
    <x v="8"/>
    <s v="85+"/>
    <x v="1"/>
    <s v="F"/>
    <s v="A00-B99"/>
    <n v="3"/>
    <x v="0"/>
  </r>
  <r>
    <x v="8"/>
    <s v="85+"/>
    <x v="1"/>
    <s v="F"/>
    <s v="C00-D48"/>
    <n v="22"/>
    <x v="1"/>
  </r>
  <r>
    <x v="8"/>
    <s v="85+"/>
    <x v="1"/>
    <s v="F"/>
    <s v="D50-D89"/>
    <n v="2"/>
    <x v="5"/>
  </r>
  <r>
    <x v="8"/>
    <s v="85+"/>
    <x v="1"/>
    <s v="F"/>
    <s v="E00-E90"/>
    <n v="8"/>
    <x v="2"/>
  </r>
  <r>
    <x v="8"/>
    <s v="85+"/>
    <x v="1"/>
    <s v="F"/>
    <s v="F00-F99"/>
    <n v="14"/>
    <x v="10"/>
  </r>
  <r>
    <x v="8"/>
    <s v="85+"/>
    <x v="1"/>
    <s v="F"/>
    <s v="G00-G99"/>
    <n v="10"/>
    <x v="3"/>
  </r>
  <r>
    <x v="8"/>
    <s v="85+"/>
    <x v="1"/>
    <s v="F"/>
    <s v="I00-I99"/>
    <n v="55"/>
    <x v="8"/>
  </r>
  <r>
    <x v="8"/>
    <s v="85+"/>
    <x v="1"/>
    <s v="F"/>
    <s v="J00-J99"/>
    <n v="24"/>
    <x v="4"/>
  </r>
  <r>
    <x v="8"/>
    <s v="85+"/>
    <x v="1"/>
    <s v="F"/>
    <s v="K00-K93"/>
    <n v="5"/>
    <x v="9"/>
  </r>
  <r>
    <x v="8"/>
    <s v="85+"/>
    <x v="1"/>
    <s v="F"/>
    <s v="L00-L99"/>
    <n v="2"/>
    <x v="5"/>
  </r>
  <r>
    <x v="8"/>
    <s v="85+"/>
    <x v="1"/>
    <s v="F"/>
    <s v="M00-M99"/>
    <n v="4"/>
    <x v="5"/>
  </r>
  <r>
    <x v="8"/>
    <s v="85+"/>
    <x v="1"/>
    <s v="F"/>
    <s v="N00-N99"/>
    <n v="4"/>
    <x v="11"/>
  </r>
  <r>
    <x v="8"/>
    <s v="85+"/>
    <x v="1"/>
    <s v="F"/>
    <s v="R00-R99"/>
    <n v="22"/>
    <x v="5"/>
  </r>
  <r>
    <x v="8"/>
    <s v="85+"/>
    <x v="1"/>
    <s v="F"/>
    <s v="V01-Y98"/>
    <n v="16"/>
    <x v="6"/>
  </r>
  <r>
    <x v="8"/>
    <s v="85+"/>
    <x v="1"/>
    <s v="M"/>
    <s v="A00-B99"/>
    <n v="2"/>
    <x v="0"/>
  </r>
  <r>
    <x v="8"/>
    <s v="85+"/>
    <x v="1"/>
    <s v="M"/>
    <s v="C00-D48"/>
    <n v="19"/>
    <x v="1"/>
  </r>
  <r>
    <x v="8"/>
    <s v="85+"/>
    <x v="1"/>
    <s v="M"/>
    <s v="E00-E90"/>
    <n v="4"/>
    <x v="2"/>
  </r>
  <r>
    <x v="8"/>
    <s v="85+"/>
    <x v="1"/>
    <s v="M"/>
    <s v="F00-F99"/>
    <n v="7"/>
    <x v="10"/>
  </r>
  <r>
    <x v="8"/>
    <s v="85+"/>
    <x v="1"/>
    <s v="M"/>
    <s v="G00-G99"/>
    <n v="5"/>
    <x v="3"/>
  </r>
  <r>
    <x v="8"/>
    <s v="85+"/>
    <x v="1"/>
    <s v="M"/>
    <s v="I00-I99"/>
    <n v="29"/>
    <x v="8"/>
  </r>
  <r>
    <x v="8"/>
    <s v="85+"/>
    <x v="1"/>
    <s v="M"/>
    <s v="J00-J99"/>
    <n v="14"/>
    <x v="4"/>
  </r>
  <r>
    <x v="8"/>
    <s v="85+"/>
    <x v="1"/>
    <s v="M"/>
    <s v="K00-K93"/>
    <n v="2"/>
    <x v="9"/>
  </r>
  <r>
    <x v="8"/>
    <s v="85+"/>
    <x v="1"/>
    <s v="M"/>
    <s v="N00-N99"/>
    <n v="3"/>
    <x v="11"/>
  </r>
  <r>
    <x v="8"/>
    <s v="85+"/>
    <x v="1"/>
    <s v="M"/>
    <s v="Q00-Q99"/>
    <n v="1"/>
    <x v="5"/>
  </r>
  <r>
    <x v="8"/>
    <s v="85+"/>
    <x v="1"/>
    <s v="M"/>
    <s v="R00-R99"/>
    <n v="7"/>
    <x v="5"/>
  </r>
  <r>
    <x v="8"/>
    <s v="85+"/>
    <x v="1"/>
    <s v="M"/>
    <s v="V01-Y98"/>
    <n v="3"/>
    <x v="6"/>
  </r>
  <r>
    <x v="0"/>
    <s v="0-24"/>
    <x v="0"/>
    <s v="F"/>
    <s v="I00-I99"/>
    <n v="1"/>
    <x v="8"/>
  </r>
  <r>
    <x v="0"/>
    <s v="0-24"/>
    <x v="0"/>
    <s v="F"/>
    <s v="Q00-Q99"/>
    <n v="1"/>
    <x v="5"/>
  </r>
  <r>
    <x v="0"/>
    <s v="0-24"/>
    <x v="0"/>
    <s v="M"/>
    <s v="P00-P96"/>
    <n v="2"/>
    <x v="5"/>
  </r>
  <r>
    <x v="0"/>
    <s v="0-24"/>
    <x v="0"/>
    <s v="M"/>
    <s v="Q00-Q99"/>
    <n v="3"/>
    <x v="5"/>
  </r>
  <r>
    <x v="0"/>
    <s v="0-24"/>
    <x v="0"/>
    <s v="M"/>
    <s v="V01-Y98"/>
    <n v="3"/>
    <x v="6"/>
  </r>
  <r>
    <x v="0"/>
    <s v="25-44"/>
    <x v="0"/>
    <s v="F"/>
    <s v="A00-B99"/>
    <n v="1"/>
    <x v="0"/>
  </r>
  <r>
    <x v="0"/>
    <s v="25-44"/>
    <x v="0"/>
    <s v="F"/>
    <s v="C00-D48"/>
    <n v="2"/>
    <x v="1"/>
  </r>
  <r>
    <x v="0"/>
    <s v="25-44"/>
    <x v="0"/>
    <s v="F"/>
    <s v="E00-E90"/>
    <n v="1"/>
    <x v="2"/>
  </r>
  <r>
    <x v="0"/>
    <s v="25-44"/>
    <x v="0"/>
    <s v="F"/>
    <s v="O00-O99"/>
    <n v="1"/>
    <x v="5"/>
  </r>
  <r>
    <x v="0"/>
    <s v="25-44"/>
    <x v="0"/>
    <s v="F"/>
    <s v="R00-R99"/>
    <n v="2"/>
    <x v="5"/>
  </r>
  <r>
    <x v="0"/>
    <s v="25-44"/>
    <x v="0"/>
    <s v="F"/>
    <s v="V01-Y98"/>
    <n v="1"/>
    <x v="6"/>
  </r>
  <r>
    <x v="0"/>
    <s v="25-44"/>
    <x v="0"/>
    <s v="M"/>
    <s v="C00-D48"/>
    <n v="1"/>
    <x v="1"/>
  </r>
  <r>
    <x v="0"/>
    <s v="25-44"/>
    <x v="0"/>
    <s v="M"/>
    <s v="K00-K93"/>
    <n v="1"/>
    <x v="9"/>
  </r>
  <r>
    <x v="0"/>
    <s v="25-44"/>
    <x v="0"/>
    <s v="M"/>
    <s v="R00-R99"/>
    <n v="3"/>
    <x v="5"/>
  </r>
  <r>
    <x v="0"/>
    <s v="25-44"/>
    <x v="0"/>
    <s v="M"/>
    <s v="V01-Y98"/>
    <n v="9"/>
    <x v="6"/>
  </r>
  <r>
    <x v="0"/>
    <s v="45-64"/>
    <x v="0"/>
    <s v="F"/>
    <s v="A00-B99"/>
    <n v="3"/>
    <x v="0"/>
  </r>
  <r>
    <x v="0"/>
    <s v="45-64"/>
    <x v="0"/>
    <s v="F"/>
    <s v="C00-D48"/>
    <n v="20"/>
    <x v="1"/>
  </r>
  <r>
    <x v="0"/>
    <s v="45-64"/>
    <x v="0"/>
    <s v="F"/>
    <s v="E00-E90"/>
    <n v="3"/>
    <x v="2"/>
  </r>
  <r>
    <x v="0"/>
    <s v="45-64"/>
    <x v="0"/>
    <s v="F"/>
    <s v="G00-G99"/>
    <n v="2"/>
    <x v="3"/>
  </r>
  <r>
    <x v="0"/>
    <s v="45-64"/>
    <x v="0"/>
    <s v="F"/>
    <s v="I00-I99"/>
    <n v="6"/>
    <x v="8"/>
  </r>
  <r>
    <x v="0"/>
    <s v="45-64"/>
    <x v="0"/>
    <s v="F"/>
    <s v="J00-J99"/>
    <n v="2"/>
    <x v="4"/>
  </r>
  <r>
    <x v="0"/>
    <s v="45-64"/>
    <x v="0"/>
    <s v="F"/>
    <s v="K00-K93"/>
    <n v="3"/>
    <x v="9"/>
  </r>
  <r>
    <x v="0"/>
    <s v="45-64"/>
    <x v="0"/>
    <s v="F"/>
    <s v="N00-N99"/>
    <n v="1"/>
    <x v="11"/>
  </r>
  <r>
    <x v="0"/>
    <s v="45-64"/>
    <x v="0"/>
    <s v="F"/>
    <s v="R00-R99"/>
    <n v="3"/>
    <x v="5"/>
  </r>
  <r>
    <x v="0"/>
    <s v="45-64"/>
    <x v="0"/>
    <s v="F"/>
    <s v="V01-Y98"/>
    <n v="3"/>
    <x v="6"/>
  </r>
  <r>
    <x v="0"/>
    <s v="45-64"/>
    <x v="0"/>
    <s v="M"/>
    <s v="A00-B99"/>
    <n v="1"/>
    <x v="0"/>
  </r>
  <r>
    <x v="0"/>
    <s v="45-64"/>
    <x v="0"/>
    <s v="M"/>
    <s v="C00-D48"/>
    <n v="32"/>
    <x v="1"/>
  </r>
  <r>
    <x v="0"/>
    <s v="45-64"/>
    <x v="0"/>
    <s v="M"/>
    <s v="E00-E90"/>
    <n v="1"/>
    <x v="2"/>
  </r>
  <r>
    <x v="0"/>
    <s v="45-64"/>
    <x v="0"/>
    <s v="M"/>
    <s v="F00-F99"/>
    <n v="1"/>
    <x v="10"/>
  </r>
  <r>
    <x v="0"/>
    <s v="45-64"/>
    <x v="0"/>
    <s v="M"/>
    <s v="G00-G99"/>
    <n v="1"/>
    <x v="3"/>
  </r>
  <r>
    <x v="0"/>
    <s v="45-64"/>
    <x v="0"/>
    <s v="M"/>
    <s v="I00-I99"/>
    <n v="6"/>
    <x v="8"/>
  </r>
  <r>
    <x v="0"/>
    <s v="45-64"/>
    <x v="0"/>
    <s v="M"/>
    <s v="J00-J99"/>
    <n v="6"/>
    <x v="4"/>
  </r>
  <r>
    <x v="0"/>
    <s v="45-64"/>
    <x v="0"/>
    <s v="M"/>
    <s v="K00-K93"/>
    <n v="6"/>
    <x v="9"/>
  </r>
  <r>
    <x v="0"/>
    <s v="45-64"/>
    <x v="0"/>
    <s v="M"/>
    <s v="R00-R99"/>
    <n v="9"/>
    <x v="5"/>
  </r>
  <r>
    <x v="0"/>
    <s v="45-64"/>
    <x v="0"/>
    <s v="M"/>
    <s v="UNK"/>
    <n v="1"/>
    <x v="7"/>
  </r>
  <r>
    <x v="0"/>
    <s v="45-64"/>
    <x v="0"/>
    <s v="M"/>
    <s v="V01-Y98"/>
    <n v="8"/>
    <x v="6"/>
  </r>
  <r>
    <x v="0"/>
    <s v="65-74"/>
    <x v="1"/>
    <s v="F"/>
    <s v="A00-B99"/>
    <n v="1"/>
    <x v="0"/>
  </r>
  <r>
    <x v="0"/>
    <s v="65-74"/>
    <x v="1"/>
    <s v="F"/>
    <s v="C00-D48"/>
    <n v="17"/>
    <x v="1"/>
  </r>
  <r>
    <x v="0"/>
    <s v="65-74"/>
    <x v="1"/>
    <s v="F"/>
    <s v="E00-E90"/>
    <n v="2"/>
    <x v="2"/>
  </r>
  <r>
    <x v="0"/>
    <s v="65-74"/>
    <x v="1"/>
    <s v="F"/>
    <s v="F00-F99"/>
    <n v="1"/>
    <x v="10"/>
  </r>
  <r>
    <x v="0"/>
    <s v="65-74"/>
    <x v="1"/>
    <s v="F"/>
    <s v="G00-G99"/>
    <n v="1"/>
    <x v="3"/>
  </r>
  <r>
    <x v="0"/>
    <s v="65-74"/>
    <x v="1"/>
    <s v="F"/>
    <s v="I00-I99"/>
    <n v="10"/>
    <x v="8"/>
  </r>
  <r>
    <x v="0"/>
    <s v="65-74"/>
    <x v="1"/>
    <s v="F"/>
    <s v="J00-J99"/>
    <n v="2"/>
    <x v="4"/>
  </r>
  <r>
    <x v="0"/>
    <s v="65-74"/>
    <x v="1"/>
    <s v="F"/>
    <s v="K00-K93"/>
    <n v="1"/>
    <x v="9"/>
  </r>
  <r>
    <x v="0"/>
    <s v="65-74"/>
    <x v="1"/>
    <s v="F"/>
    <s v="M00-M99"/>
    <n v="1"/>
    <x v="5"/>
  </r>
  <r>
    <x v="0"/>
    <s v="65-74"/>
    <x v="1"/>
    <s v="F"/>
    <s v="N00-N99"/>
    <n v="1"/>
    <x v="11"/>
  </r>
  <r>
    <x v="0"/>
    <s v="65-74"/>
    <x v="1"/>
    <s v="F"/>
    <s v="UNK"/>
    <n v="1"/>
    <x v="7"/>
  </r>
  <r>
    <x v="0"/>
    <s v="65-74"/>
    <x v="1"/>
    <s v="M"/>
    <s v="A00-B99"/>
    <n v="1"/>
    <x v="0"/>
  </r>
  <r>
    <x v="0"/>
    <s v="65-74"/>
    <x v="1"/>
    <s v="M"/>
    <s v="C00-D48"/>
    <n v="27"/>
    <x v="1"/>
  </r>
  <r>
    <x v="0"/>
    <s v="65-74"/>
    <x v="1"/>
    <s v="M"/>
    <s v="E00-E90"/>
    <n v="1"/>
    <x v="2"/>
  </r>
  <r>
    <x v="0"/>
    <s v="65-74"/>
    <x v="1"/>
    <s v="M"/>
    <s v="I00-I99"/>
    <n v="11"/>
    <x v="8"/>
  </r>
  <r>
    <x v="0"/>
    <s v="65-74"/>
    <x v="1"/>
    <s v="M"/>
    <s v="J00-J99"/>
    <n v="4"/>
    <x v="4"/>
  </r>
  <r>
    <x v="0"/>
    <s v="65-74"/>
    <x v="1"/>
    <s v="M"/>
    <s v="K00-K93"/>
    <n v="1"/>
    <x v="9"/>
  </r>
  <r>
    <x v="0"/>
    <s v="65-74"/>
    <x v="1"/>
    <s v="M"/>
    <s v="L00-L99"/>
    <n v="1"/>
    <x v="5"/>
  </r>
  <r>
    <x v="0"/>
    <s v="65-74"/>
    <x v="1"/>
    <s v="M"/>
    <s v="M00-M99"/>
    <n v="1"/>
    <x v="5"/>
  </r>
  <r>
    <x v="0"/>
    <s v="65-74"/>
    <x v="1"/>
    <s v="M"/>
    <s v="N00-N99"/>
    <n v="1"/>
    <x v="11"/>
  </r>
  <r>
    <x v="0"/>
    <s v="65-74"/>
    <x v="1"/>
    <s v="M"/>
    <s v="R00-R99"/>
    <n v="8"/>
    <x v="5"/>
  </r>
  <r>
    <x v="0"/>
    <s v="65-74"/>
    <x v="1"/>
    <s v="M"/>
    <s v="UNK"/>
    <n v="2"/>
    <x v="7"/>
  </r>
  <r>
    <x v="0"/>
    <s v="65-74"/>
    <x v="1"/>
    <s v="M"/>
    <s v="V01-Y98"/>
    <n v="3"/>
    <x v="6"/>
  </r>
  <r>
    <x v="0"/>
    <s v="75-84"/>
    <x v="1"/>
    <s v="F"/>
    <s v="A00-B99"/>
    <n v="5"/>
    <x v="0"/>
  </r>
  <r>
    <x v="0"/>
    <s v="75-84"/>
    <x v="1"/>
    <s v="F"/>
    <s v="C00-D48"/>
    <n v="31"/>
    <x v="1"/>
  </r>
  <r>
    <x v="0"/>
    <s v="75-84"/>
    <x v="1"/>
    <s v="F"/>
    <s v="E00-E90"/>
    <n v="6"/>
    <x v="2"/>
  </r>
  <r>
    <x v="0"/>
    <s v="75-84"/>
    <x v="1"/>
    <s v="F"/>
    <s v="F00-F99"/>
    <n v="6"/>
    <x v="10"/>
  </r>
  <r>
    <x v="0"/>
    <s v="75-84"/>
    <x v="1"/>
    <s v="F"/>
    <s v="G00-G99"/>
    <n v="5"/>
    <x v="3"/>
  </r>
  <r>
    <x v="0"/>
    <s v="75-84"/>
    <x v="1"/>
    <s v="F"/>
    <s v="I00-I99"/>
    <n v="37"/>
    <x v="8"/>
  </r>
  <r>
    <x v="0"/>
    <s v="75-84"/>
    <x v="1"/>
    <s v="F"/>
    <s v="J00-J99"/>
    <n v="5"/>
    <x v="4"/>
  </r>
  <r>
    <x v="0"/>
    <s v="75-84"/>
    <x v="1"/>
    <s v="F"/>
    <s v="K00-K93"/>
    <n v="3"/>
    <x v="9"/>
  </r>
  <r>
    <x v="0"/>
    <s v="75-84"/>
    <x v="1"/>
    <s v="F"/>
    <s v="N00-N99"/>
    <n v="2"/>
    <x v="11"/>
  </r>
  <r>
    <x v="0"/>
    <s v="75-84"/>
    <x v="1"/>
    <s v="F"/>
    <s v="R00-R99"/>
    <n v="6"/>
    <x v="5"/>
  </r>
  <r>
    <x v="0"/>
    <s v="75-84"/>
    <x v="1"/>
    <s v="F"/>
    <s v="UNK"/>
    <n v="1"/>
    <x v="7"/>
  </r>
  <r>
    <x v="0"/>
    <s v="75-84"/>
    <x v="1"/>
    <s v="F"/>
    <s v="V01-Y98"/>
    <n v="4"/>
    <x v="6"/>
  </r>
  <r>
    <x v="0"/>
    <s v="75-84"/>
    <x v="1"/>
    <s v="M"/>
    <s v="A00-B99"/>
    <n v="2"/>
    <x v="0"/>
  </r>
  <r>
    <x v="0"/>
    <s v="75-84"/>
    <x v="1"/>
    <s v="M"/>
    <s v="C00-D48"/>
    <n v="24"/>
    <x v="1"/>
  </r>
  <r>
    <x v="0"/>
    <s v="75-84"/>
    <x v="1"/>
    <s v="M"/>
    <s v="E00-E90"/>
    <n v="2"/>
    <x v="2"/>
  </r>
  <r>
    <x v="0"/>
    <s v="75-84"/>
    <x v="1"/>
    <s v="M"/>
    <s v="F00-F99"/>
    <n v="3"/>
    <x v="10"/>
  </r>
  <r>
    <x v="0"/>
    <s v="75-84"/>
    <x v="1"/>
    <s v="M"/>
    <s v="G00-G99"/>
    <n v="5"/>
    <x v="3"/>
  </r>
  <r>
    <x v="0"/>
    <s v="75-84"/>
    <x v="1"/>
    <s v="M"/>
    <s v="I00-I99"/>
    <n v="34"/>
    <x v="8"/>
  </r>
  <r>
    <x v="0"/>
    <s v="75-84"/>
    <x v="1"/>
    <s v="M"/>
    <s v="J00-J99"/>
    <n v="14"/>
    <x v="4"/>
  </r>
  <r>
    <x v="0"/>
    <s v="75-84"/>
    <x v="1"/>
    <s v="M"/>
    <s v="K00-K93"/>
    <n v="6"/>
    <x v="9"/>
  </r>
  <r>
    <x v="0"/>
    <s v="75-84"/>
    <x v="1"/>
    <s v="M"/>
    <s v="L00-L99"/>
    <n v="1"/>
    <x v="5"/>
  </r>
  <r>
    <x v="0"/>
    <s v="75-84"/>
    <x v="1"/>
    <s v="M"/>
    <s v="R00-R99"/>
    <n v="8"/>
    <x v="5"/>
  </r>
  <r>
    <x v="0"/>
    <s v="75-84"/>
    <x v="1"/>
    <s v="M"/>
    <s v="UNK"/>
    <n v="1"/>
    <x v="7"/>
  </r>
  <r>
    <x v="0"/>
    <s v="75-84"/>
    <x v="1"/>
    <s v="M"/>
    <s v="V01-Y98"/>
    <n v="5"/>
    <x v="6"/>
  </r>
  <r>
    <x v="0"/>
    <s v="85+"/>
    <x v="1"/>
    <s v="F"/>
    <s v="A00-B99"/>
    <n v="4"/>
    <x v="0"/>
  </r>
  <r>
    <x v="0"/>
    <s v="85+"/>
    <x v="1"/>
    <s v="F"/>
    <s v="C00-D48"/>
    <n v="22"/>
    <x v="1"/>
  </r>
  <r>
    <x v="0"/>
    <s v="85+"/>
    <x v="1"/>
    <s v="F"/>
    <s v="D50-D89"/>
    <n v="1"/>
    <x v="5"/>
  </r>
  <r>
    <x v="0"/>
    <s v="85+"/>
    <x v="1"/>
    <s v="F"/>
    <s v="E00-E90"/>
    <n v="4"/>
    <x v="2"/>
  </r>
  <r>
    <x v="0"/>
    <s v="85+"/>
    <x v="1"/>
    <s v="F"/>
    <s v="F00-F99"/>
    <n v="7"/>
    <x v="10"/>
  </r>
  <r>
    <x v="0"/>
    <s v="85+"/>
    <x v="1"/>
    <s v="F"/>
    <s v="G00-G99"/>
    <n v="9"/>
    <x v="3"/>
  </r>
  <r>
    <x v="0"/>
    <s v="85+"/>
    <x v="1"/>
    <s v="F"/>
    <s v="I00-I99"/>
    <n v="63"/>
    <x v="8"/>
  </r>
  <r>
    <x v="0"/>
    <s v="85+"/>
    <x v="1"/>
    <s v="F"/>
    <s v="J00-J99"/>
    <n v="19"/>
    <x v="4"/>
  </r>
  <r>
    <x v="0"/>
    <s v="85+"/>
    <x v="1"/>
    <s v="F"/>
    <s v="K00-K93"/>
    <n v="11"/>
    <x v="9"/>
  </r>
  <r>
    <x v="0"/>
    <s v="85+"/>
    <x v="1"/>
    <s v="F"/>
    <s v="L00-L99"/>
    <n v="1"/>
    <x v="5"/>
  </r>
  <r>
    <x v="0"/>
    <s v="85+"/>
    <x v="1"/>
    <s v="F"/>
    <s v="N00-N99"/>
    <n v="10"/>
    <x v="11"/>
  </r>
  <r>
    <x v="0"/>
    <s v="85+"/>
    <x v="1"/>
    <s v="F"/>
    <s v="R00-R99"/>
    <n v="14"/>
    <x v="5"/>
  </r>
  <r>
    <x v="0"/>
    <s v="85+"/>
    <x v="1"/>
    <s v="F"/>
    <s v="UNK"/>
    <n v="5"/>
    <x v="7"/>
  </r>
  <r>
    <x v="0"/>
    <s v="85+"/>
    <x v="1"/>
    <s v="F"/>
    <s v="V01-Y98"/>
    <n v="5"/>
    <x v="6"/>
  </r>
  <r>
    <x v="0"/>
    <s v="85+"/>
    <x v="1"/>
    <s v="M"/>
    <s v="A00-B99"/>
    <n v="3"/>
    <x v="0"/>
  </r>
  <r>
    <x v="0"/>
    <s v="85+"/>
    <x v="1"/>
    <s v="M"/>
    <s v="C00-D48"/>
    <n v="17"/>
    <x v="1"/>
  </r>
  <r>
    <x v="0"/>
    <s v="85+"/>
    <x v="1"/>
    <s v="M"/>
    <s v="E00-E90"/>
    <n v="1"/>
    <x v="2"/>
  </r>
  <r>
    <x v="0"/>
    <s v="85+"/>
    <x v="1"/>
    <s v="M"/>
    <s v="F00-F99"/>
    <n v="5"/>
    <x v="10"/>
  </r>
  <r>
    <x v="0"/>
    <s v="85+"/>
    <x v="1"/>
    <s v="M"/>
    <s v="G00-G99"/>
    <n v="3"/>
    <x v="3"/>
  </r>
  <r>
    <x v="0"/>
    <s v="85+"/>
    <x v="1"/>
    <s v="M"/>
    <s v="I00-I99"/>
    <n v="29"/>
    <x v="8"/>
  </r>
  <r>
    <x v="0"/>
    <s v="85+"/>
    <x v="1"/>
    <s v="M"/>
    <s v="J00-J99"/>
    <n v="10"/>
    <x v="4"/>
  </r>
  <r>
    <x v="0"/>
    <s v="85+"/>
    <x v="1"/>
    <s v="M"/>
    <s v="K00-K93"/>
    <n v="3"/>
    <x v="9"/>
  </r>
  <r>
    <x v="0"/>
    <s v="85+"/>
    <x v="1"/>
    <s v="M"/>
    <s v="N00-N99"/>
    <n v="3"/>
    <x v="11"/>
  </r>
  <r>
    <x v="0"/>
    <s v="85+"/>
    <x v="1"/>
    <s v="M"/>
    <s v="R00-R99"/>
    <n v="4"/>
    <x v="5"/>
  </r>
  <r>
    <x v="0"/>
    <s v="85+"/>
    <x v="1"/>
    <s v="M"/>
    <s v="UNK"/>
    <n v="3"/>
    <x v="7"/>
  </r>
  <r>
    <x v="0"/>
    <s v="85+"/>
    <x v="1"/>
    <s v="M"/>
    <s v="V01-Y98"/>
    <n v="1"/>
    <x v="6"/>
  </r>
  <r>
    <x v="1"/>
    <s v="0-24"/>
    <x v="0"/>
    <s v="F"/>
    <s v="E00-E90"/>
    <n v="1"/>
    <x v="2"/>
  </r>
  <r>
    <x v="1"/>
    <s v="0-24"/>
    <x v="0"/>
    <s v="F"/>
    <s v="I00-I99"/>
    <n v="1"/>
    <x v="8"/>
  </r>
  <r>
    <x v="1"/>
    <s v="0-24"/>
    <x v="0"/>
    <s v="M"/>
    <s v="C00-D48"/>
    <n v="1"/>
    <x v="1"/>
  </r>
  <r>
    <x v="1"/>
    <s v="0-24"/>
    <x v="0"/>
    <s v="M"/>
    <s v="P00-P96"/>
    <n v="2"/>
    <x v="5"/>
  </r>
  <r>
    <x v="1"/>
    <s v="0-24"/>
    <x v="0"/>
    <s v="M"/>
    <s v="Q00-Q99"/>
    <n v="2"/>
    <x v="5"/>
  </r>
  <r>
    <x v="1"/>
    <s v="0-24"/>
    <x v="0"/>
    <s v="M"/>
    <s v="V01-Y98"/>
    <n v="4"/>
    <x v="6"/>
  </r>
  <r>
    <x v="1"/>
    <s v="25-44"/>
    <x v="0"/>
    <s v="F"/>
    <s v="C00-D48"/>
    <n v="6"/>
    <x v="1"/>
  </r>
  <r>
    <x v="1"/>
    <s v="25-44"/>
    <x v="0"/>
    <s v="F"/>
    <s v="I00-I99"/>
    <n v="2"/>
    <x v="8"/>
  </r>
  <r>
    <x v="1"/>
    <s v="25-44"/>
    <x v="0"/>
    <s v="F"/>
    <s v="V01-Y98"/>
    <n v="3"/>
    <x v="6"/>
  </r>
  <r>
    <x v="1"/>
    <s v="25-44"/>
    <x v="0"/>
    <s v="M"/>
    <s v="A00-B99"/>
    <n v="1"/>
    <x v="0"/>
  </r>
  <r>
    <x v="1"/>
    <s v="25-44"/>
    <x v="0"/>
    <s v="M"/>
    <s v="C00-D48"/>
    <n v="6"/>
    <x v="1"/>
  </r>
  <r>
    <x v="1"/>
    <s v="25-44"/>
    <x v="0"/>
    <s v="M"/>
    <s v="E00-E90"/>
    <n v="1"/>
    <x v="2"/>
  </r>
  <r>
    <x v="1"/>
    <s v="25-44"/>
    <x v="0"/>
    <s v="M"/>
    <s v="J00-J99"/>
    <n v="2"/>
    <x v="4"/>
  </r>
  <r>
    <x v="1"/>
    <s v="25-44"/>
    <x v="0"/>
    <s v="M"/>
    <s v="R00-R99"/>
    <n v="3"/>
    <x v="5"/>
  </r>
  <r>
    <x v="1"/>
    <s v="25-44"/>
    <x v="0"/>
    <s v="M"/>
    <s v="V01-Y98"/>
    <n v="7"/>
    <x v="6"/>
  </r>
  <r>
    <x v="1"/>
    <s v="45-64"/>
    <x v="0"/>
    <s v="F"/>
    <s v="C00-D48"/>
    <n v="17"/>
    <x v="1"/>
  </r>
  <r>
    <x v="1"/>
    <s v="45-64"/>
    <x v="0"/>
    <s v="F"/>
    <s v="E00-E90"/>
    <n v="1"/>
    <x v="2"/>
  </r>
  <r>
    <x v="1"/>
    <s v="45-64"/>
    <x v="0"/>
    <s v="F"/>
    <s v="F00-F99"/>
    <n v="1"/>
    <x v="10"/>
  </r>
  <r>
    <x v="1"/>
    <s v="45-64"/>
    <x v="0"/>
    <s v="F"/>
    <s v="G00-G99"/>
    <n v="2"/>
    <x v="3"/>
  </r>
  <r>
    <x v="1"/>
    <s v="45-64"/>
    <x v="0"/>
    <s v="F"/>
    <s v="J00-J99"/>
    <n v="3"/>
    <x v="4"/>
  </r>
  <r>
    <x v="1"/>
    <s v="45-64"/>
    <x v="0"/>
    <s v="F"/>
    <s v="K00-K93"/>
    <n v="1"/>
    <x v="9"/>
  </r>
  <r>
    <x v="1"/>
    <s v="45-64"/>
    <x v="0"/>
    <s v="F"/>
    <s v="L00-L99"/>
    <n v="1"/>
    <x v="5"/>
  </r>
  <r>
    <x v="1"/>
    <s v="45-64"/>
    <x v="0"/>
    <s v="F"/>
    <s v="R00-R99"/>
    <n v="1"/>
    <x v="5"/>
  </r>
  <r>
    <x v="1"/>
    <s v="45-64"/>
    <x v="0"/>
    <s v="F"/>
    <s v="V01-Y98"/>
    <n v="5"/>
    <x v="6"/>
  </r>
  <r>
    <x v="1"/>
    <s v="45-64"/>
    <x v="0"/>
    <s v="M"/>
    <s v="A00-B99"/>
    <n v="3"/>
    <x v="0"/>
  </r>
  <r>
    <x v="1"/>
    <s v="45-64"/>
    <x v="0"/>
    <s v="M"/>
    <s v="C00-D48"/>
    <n v="37"/>
    <x v="1"/>
  </r>
  <r>
    <x v="1"/>
    <s v="45-64"/>
    <x v="0"/>
    <s v="M"/>
    <s v="E00-E90"/>
    <n v="1"/>
    <x v="2"/>
  </r>
  <r>
    <x v="1"/>
    <s v="45-64"/>
    <x v="0"/>
    <s v="M"/>
    <s v="G00-G99"/>
    <n v="1"/>
    <x v="3"/>
  </r>
  <r>
    <x v="1"/>
    <s v="45-64"/>
    <x v="0"/>
    <s v="M"/>
    <s v="I00-I99"/>
    <n v="14"/>
    <x v="8"/>
  </r>
  <r>
    <x v="1"/>
    <s v="45-64"/>
    <x v="0"/>
    <s v="M"/>
    <s v="J00-J99"/>
    <n v="7"/>
    <x v="4"/>
  </r>
  <r>
    <x v="1"/>
    <s v="45-64"/>
    <x v="0"/>
    <s v="M"/>
    <s v="K00-K93"/>
    <n v="5"/>
    <x v="9"/>
  </r>
  <r>
    <x v="1"/>
    <s v="45-64"/>
    <x v="0"/>
    <s v="M"/>
    <s v="R00-R99"/>
    <n v="9"/>
    <x v="5"/>
  </r>
  <r>
    <x v="1"/>
    <s v="45-64"/>
    <x v="0"/>
    <s v="M"/>
    <s v="V01-Y98"/>
    <n v="10"/>
    <x v="6"/>
  </r>
  <r>
    <x v="1"/>
    <s v="65-74"/>
    <x v="1"/>
    <s v="F"/>
    <s v="A00-B99"/>
    <n v="1"/>
    <x v="0"/>
  </r>
  <r>
    <x v="1"/>
    <s v="65-74"/>
    <x v="1"/>
    <s v="F"/>
    <s v="C00-D48"/>
    <n v="18"/>
    <x v="1"/>
  </r>
  <r>
    <x v="1"/>
    <s v="65-74"/>
    <x v="1"/>
    <s v="F"/>
    <s v="E00-E90"/>
    <n v="1"/>
    <x v="2"/>
  </r>
  <r>
    <x v="1"/>
    <s v="65-74"/>
    <x v="1"/>
    <s v="F"/>
    <s v="I00-I99"/>
    <n v="7"/>
    <x v="8"/>
  </r>
  <r>
    <x v="1"/>
    <s v="65-74"/>
    <x v="1"/>
    <s v="F"/>
    <s v="J00-J99"/>
    <n v="5"/>
    <x v="4"/>
  </r>
  <r>
    <x v="1"/>
    <s v="65-74"/>
    <x v="1"/>
    <s v="F"/>
    <s v="K00-K93"/>
    <n v="4"/>
    <x v="9"/>
  </r>
  <r>
    <x v="1"/>
    <s v="65-74"/>
    <x v="1"/>
    <s v="F"/>
    <s v="R00-R99"/>
    <n v="3"/>
    <x v="5"/>
  </r>
  <r>
    <x v="1"/>
    <s v="65-74"/>
    <x v="1"/>
    <s v="F"/>
    <s v="V01-Y98"/>
    <n v="1"/>
    <x v="6"/>
  </r>
  <r>
    <x v="1"/>
    <s v="65-74"/>
    <x v="1"/>
    <s v="M"/>
    <s v="A00-B99"/>
    <n v="1"/>
    <x v="0"/>
  </r>
  <r>
    <x v="1"/>
    <s v="65-74"/>
    <x v="1"/>
    <s v="M"/>
    <s v="C00-D48"/>
    <n v="32"/>
    <x v="1"/>
  </r>
  <r>
    <x v="1"/>
    <s v="65-74"/>
    <x v="1"/>
    <s v="M"/>
    <s v="E00-E90"/>
    <n v="1"/>
    <x v="2"/>
  </r>
  <r>
    <x v="1"/>
    <s v="65-74"/>
    <x v="1"/>
    <s v="M"/>
    <s v="I00-I99"/>
    <n v="14"/>
    <x v="8"/>
  </r>
  <r>
    <x v="1"/>
    <s v="65-74"/>
    <x v="1"/>
    <s v="M"/>
    <s v="J00-J99"/>
    <n v="2"/>
    <x v="4"/>
  </r>
  <r>
    <x v="1"/>
    <s v="65-74"/>
    <x v="1"/>
    <s v="M"/>
    <s v="K00-K93"/>
    <n v="6"/>
    <x v="9"/>
  </r>
  <r>
    <x v="1"/>
    <s v="65-74"/>
    <x v="1"/>
    <s v="M"/>
    <s v="M00-M99"/>
    <n v="1"/>
    <x v="5"/>
  </r>
  <r>
    <x v="1"/>
    <s v="65-74"/>
    <x v="1"/>
    <s v="M"/>
    <s v="N00-N99"/>
    <n v="1"/>
    <x v="11"/>
  </r>
  <r>
    <x v="1"/>
    <s v="65-74"/>
    <x v="1"/>
    <s v="M"/>
    <s v="R00-R99"/>
    <n v="6"/>
    <x v="5"/>
  </r>
  <r>
    <x v="1"/>
    <s v="65-74"/>
    <x v="1"/>
    <s v="M"/>
    <s v="V01-Y98"/>
    <n v="3"/>
    <x v="6"/>
  </r>
  <r>
    <x v="1"/>
    <s v="75-84"/>
    <x v="1"/>
    <s v="F"/>
    <s v="A00-B99"/>
    <n v="7"/>
    <x v="0"/>
  </r>
  <r>
    <x v="1"/>
    <s v="75-84"/>
    <x v="1"/>
    <s v="F"/>
    <s v="C00-D48"/>
    <n v="31"/>
    <x v="1"/>
  </r>
  <r>
    <x v="1"/>
    <s v="75-84"/>
    <x v="1"/>
    <s v="F"/>
    <s v="E00-E90"/>
    <n v="2"/>
    <x v="2"/>
  </r>
  <r>
    <x v="1"/>
    <s v="75-84"/>
    <x v="1"/>
    <s v="F"/>
    <s v="F00-F99"/>
    <n v="6"/>
    <x v="10"/>
  </r>
  <r>
    <x v="1"/>
    <s v="75-84"/>
    <x v="1"/>
    <s v="F"/>
    <s v="G00-G99"/>
    <n v="3"/>
    <x v="3"/>
  </r>
  <r>
    <x v="1"/>
    <s v="75-84"/>
    <x v="1"/>
    <s v="F"/>
    <s v="I00-I99"/>
    <n v="28"/>
    <x v="8"/>
  </r>
  <r>
    <x v="1"/>
    <s v="75-84"/>
    <x v="1"/>
    <s v="F"/>
    <s v="J00-J99"/>
    <n v="7"/>
    <x v="4"/>
  </r>
  <r>
    <x v="1"/>
    <s v="75-84"/>
    <x v="1"/>
    <s v="F"/>
    <s v="K00-K93"/>
    <n v="3"/>
    <x v="9"/>
  </r>
  <r>
    <x v="1"/>
    <s v="75-84"/>
    <x v="1"/>
    <s v="F"/>
    <s v="L00-L99"/>
    <n v="2"/>
    <x v="5"/>
  </r>
  <r>
    <x v="1"/>
    <s v="75-84"/>
    <x v="1"/>
    <s v="F"/>
    <s v="M00-M99"/>
    <n v="1"/>
    <x v="5"/>
  </r>
  <r>
    <x v="1"/>
    <s v="75-84"/>
    <x v="1"/>
    <s v="F"/>
    <s v="N00-N99"/>
    <n v="3"/>
    <x v="11"/>
  </r>
  <r>
    <x v="1"/>
    <s v="75-84"/>
    <x v="1"/>
    <s v="F"/>
    <s v="R00-R99"/>
    <n v="7"/>
    <x v="5"/>
  </r>
  <r>
    <x v="1"/>
    <s v="75-84"/>
    <x v="1"/>
    <s v="F"/>
    <s v="V01-Y98"/>
    <n v="7"/>
    <x v="6"/>
  </r>
  <r>
    <x v="1"/>
    <s v="75-84"/>
    <x v="1"/>
    <s v="M"/>
    <s v="A00-B99"/>
    <n v="1"/>
    <x v="0"/>
  </r>
  <r>
    <x v="1"/>
    <s v="75-84"/>
    <x v="1"/>
    <s v="M"/>
    <s v="C00-D48"/>
    <n v="45"/>
    <x v="1"/>
  </r>
  <r>
    <x v="1"/>
    <s v="75-84"/>
    <x v="1"/>
    <s v="M"/>
    <s v="E00-E90"/>
    <n v="5"/>
    <x v="2"/>
  </r>
  <r>
    <x v="1"/>
    <s v="75-84"/>
    <x v="1"/>
    <s v="M"/>
    <s v="F00-F99"/>
    <n v="5"/>
    <x v="10"/>
  </r>
  <r>
    <x v="1"/>
    <s v="75-84"/>
    <x v="1"/>
    <s v="M"/>
    <s v="G00-G99"/>
    <n v="3"/>
    <x v="3"/>
  </r>
  <r>
    <x v="1"/>
    <s v="75-84"/>
    <x v="1"/>
    <s v="M"/>
    <s v="I00-I99"/>
    <n v="22"/>
    <x v="8"/>
  </r>
  <r>
    <x v="1"/>
    <s v="75-84"/>
    <x v="1"/>
    <s v="M"/>
    <s v="J00-J99"/>
    <n v="11"/>
    <x v="4"/>
  </r>
  <r>
    <x v="1"/>
    <s v="75-84"/>
    <x v="1"/>
    <s v="M"/>
    <s v="K00-K93"/>
    <n v="3"/>
    <x v="9"/>
  </r>
  <r>
    <x v="1"/>
    <s v="75-84"/>
    <x v="1"/>
    <s v="M"/>
    <s v="L00-L99"/>
    <n v="1"/>
    <x v="5"/>
  </r>
  <r>
    <x v="1"/>
    <s v="75-84"/>
    <x v="1"/>
    <s v="M"/>
    <s v="N00-N99"/>
    <n v="3"/>
    <x v="11"/>
  </r>
  <r>
    <x v="1"/>
    <s v="75-84"/>
    <x v="1"/>
    <s v="M"/>
    <s v="R00-R99"/>
    <n v="12"/>
    <x v="5"/>
  </r>
  <r>
    <x v="1"/>
    <s v="75-84"/>
    <x v="1"/>
    <s v="M"/>
    <s v="V01-Y98"/>
    <n v="1"/>
    <x v="6"/>
  </r>
  <r>
    <x v="1"/>
    <s v="85+"/>
    <x v="1"/>
    <s v="F"/>
    <s v="A00-B99"/>
    <n v="1"/>
    <x v="0"/>
  </r>
  <r>
    <x v="1"/>
    <s v="85+"/>
    <x v="1"/>
    <s v="F"/>
    <s v="C00-D48"/>
    <n v="16"/>
    <x v="1"/>
  </r>
  <r>
    <x v="1"/>
    <s v="85+"/>
    <x v="1"/>
    <s v="F"/>
    <s v="D50-D89"/>
    <n v="1"/>
    <x v="5"/>
  </r>
  <r>
    <x v="1"/>
    <s v="85+"/>
    <x v="1"/>
    <s v="F"/>
    <s v="E00-E90"/>
    <n v="4"/>
    <x v="2"/>
  </r>
  <r>
    <x v="1"/>
    <s v="85+"/>
    <x v="1"/>
    <s v="F"/>
    <s v="F00-F99"/>
    <n v="9"/>
    <x v="10"/>
  </r>
  <r>
    <x v="1"/>
    <s v="85+"/>
    <x v="1"/>
    <s v="F"/>
    <s v="G00-G99"/>
    <n v="9"/>
    <x v="3"/>
  </r>
  <r>
    <x v="1"/>
    <s v="85+"/>
    <x v="1"/>
    <s v="F"/>
    <s v="I00-I99"/>
    <n v="73"/>
    <x v="8"/>
  </r>
  <r>
    <x v="1"/>
    <s v="85+"/>
    <x v="1"/>
    <s v="F"/>
    <s v="J00-J99"/>
    <n v="19"/>
    <x v="4"/>
  </r>
  <r>
    <x v="1"/>
    <s v="85+"/>
    <x v="1"/>
    <s v="F"/>
    <s v="K00-K93"/>
    <n v="6"/>
    <x v="9"/>
  </r>
  <r>
    <x v="1"/>
    <s v="85+"/>
    <x v="1"/>
    <s v="F"/>
    <s v="L00-L99"/>
    <n v="2"/>
    <x v="5"/>
  </r>
  <r>
    <x v="1"/>
    <s v="85+"/>
    <x v="1"/>
    <s v="F"/>
    <s v="M00-M99"/>
    <n v="1"/>
    <x v="5"/>
  </r>
  <r>
    <x v="1"/>
    <s v="85+"/>
    <x v="1"/>
    <s v="F"/>
    <s v="N00-N99"/>
    <n v="4"/>
    <x v="11"/>
  </r>
  <r>
    <x v="1"/>
    <s v="85+"/>
    <x v="1"/>
    <s v="F"/>
    <s v="R00-R99"/>
    <n v="8"/>
    <x v="5"/>
  </r>
  <r>
    <x v="1"/>
    <s v="85+"/>
    <x v="1"/>
    <s v="F"/>
    <s v="V01-Y98"/>
    <n v="10"/>
    <x v="6"/>
  </r>
  <r>
    <x v="1"/>
    <s v="85+"/>
    <x v="1"/>
    <s v="M"/>
    <s v="A00-B99"/>
    <n v="2"/>
    <x v="0"/>
  </r>
  <r>
    <x v="1"/>
    <s v="85+"/>
    <x v="1"/>
    <s v="M"/>
    <s v="C00-D48"/>
    <n v="26"/>
    <x v="1"/>
  </r>
  <r>
    <x v="1"/>
    <s v="85+"/>
    <x v="1"/>
    <s v="M"/>
    <s v="E00-E90"/>
    <n v="2"/>
    <x v="2"/>
  </r>
  <r>
    <x v="1"/>
    <s v="85+"/>
    <x v="1"/>
    <s v="M"/>
    <s v="F00-F99"/>
    <n v="6"/>
    <x v="10"/>
  </r>
  <r>
    <x v="1"/>
    <s v="85+"/>
    <x v="1"/>
    <s v="M"/>
    <s v="G00-G99"/>
    <n v="4"/>
    <x v="3"/>
  </r>
  <r>
    <x v="1"/>
    <s v="85+"/>
    <x v="1"/>
    <s v="M"/>
    <s v="I00-I99"/>
    <n v="31"/>
    <x v="8"/>
  </r>
  <r>
    <x v="1"/>
    <s v="85+"/>
    <x v="1"/>
    <s v="M"/>
    <s v="J00-J99"/>
    <n v="20"/>
    <x v="4"/>
  </r>
  <r>
    <x v="1"/>
    <s v="85+"/>
    <x v="1"/>
    <s v="M"/>
    <s v="M00-M99"/>
    <n v="1"/>
    <x v="5"/>
  </r>
  <r>
    <x v="1"/>
    <s v="85+"/>
    <x v="1"/>
    <s v="M"/>
    <s v="N00-N99"/>
    <n v="6"/>
    <x v="11"/>
  </r>
  <r>
    <x v="1"/>
    <s v="85+"/>
    <x v="1"/>
    <s v="M"/>
    <s v="R00-R99"/>
    <n v="7"/>
    <x v="5"/>
  </r>
  <r>
    <x v="1"/>
    <s v="85+"/>
    <x v="1"/>
    <s v="M"/>
    <s v="V01-Y98"/>
    <n v="3"/>
    <x v="6"/>
  </r>
  <r>
    <x v="2"/>
    <s v="0-24"/>
    <x v="0"/>
    <s v="F"/>
    <s v="E00-E90"/>
    <n v="1"/>
    <x v="2"/>
  </r>
  <r>
    <x v="2"/>
    <s v="0-24"/>
    <x v="0"/>
    <s v="F"/>
    <s v="G00-G99"/>
    <n v="1"/>
    <x v="3"/>
  </r>
  <r>
    <x v="2"/>
    <s v="0-24"/>
    <x v="0"/>
    <s v="F"/>
    <s v="P00-P96"/>
    <n v="2"/>
    <x v="5"/>
  </r>
  <r>
    <x v="2"/>
    <s v="0-24"/>
    <x v="0"/>
    <s v="F"/>
    <s v="Q00-Q99"/>
    <n v="1"/>
    <x v="5"/>
  </r>
  <r>
    <x v="2"/>
    <s v="0-24"/>
    <x v="0"/>
    <s v="F"/>
    <s v="R00-R99"/>
    <n v="1"/>
    <x v="5"/>
  </r>
  <r>
    <x v="2"/>
    <s v="0-24"/>
    <x v="0"/>
    <s v="M"/>
    <s v="D50-D89"/>
    <n v="1"/>
    <x v="5"/>
  </r>
  <r>
    <x v="2"/>
    <s v="0-24"/>
    <x v="0"/>
    <s v="M"/>
    <s v="E00-E90"/>
    <n v="2"/>
    <x v="2"/>
  </r>
  <r>
    <x v="2"/>
    <s v="0-24"/>
    <x v="0"/>
    <s v="M"/>
    <s v="Q00-Q99"/>
    <n v="1"/>
    <x v="5"/>
  </r>
  <r>
    <x v="2"/>
    <s v="0-24"/>
    <x v="0"/>
    <s v="M"/>
    <s v="R00-R99"/>
    <n v="1"/>
    <x v="5"/>
  </r>
  <r>
    <x v="2"/>
    <s v="0-24"/>
    <x v="0"/>
    <s v="M"/>
    <s v="V01-Y98"/>
    <n v="1"/>
    <x v="6"/>
  </r>
  <r>
    <x v="2"/>
    <s v="25-44"/>
    <x v="0"/>
    <s v="F"/>
    <s v="A00-B99"/>
    <n v="2"/>
    <x v="0"/>
  </r>
  <r>
    <x v="2"/>
    <s v="25-44"/>
    <x v="0"/>
    <s v="F"/>
    <s v="C00-D48"/>
    <n v="2"/>
    <x v="1"/>
  </r>
  <r>
    <x v="2"/>
    <s v="25-44"/>
    <x v="0"/>
    <s v="F"/>
    <s v="V01-Y98"/>
    <n v="5"/>
    <x v="6"/>
  </r>
  <r>
    <x v="2"/>
    <s v="25-44"/>
    <x v="0"/>
    <s v="M"/>
    <s v="A00-B99"/>
    <n v="1"/>
    <x v="0"/>
  </r>
  <r>
    <x v="2"/>
    <s v="25-44"/>
    <x v="0"/>
    <s v="M"/>
    <s v="C00-D48"/>
    <n v="2"/>
    <x v="1"/>
  </r>
  <r>
    <x v="2"/>
    <s v="25-44"/>
    <x v="0"/>
    <s v="M"/>
    <s v="D50-D89"/>
    <n v="1"/>
    <x v="5"/>
  </r>
  <r>
    <x v="2"/>
    <s v="25-44"/>
    <x v="0"/>
    <s v="M"/>
    <s v="F00-F99"/>
    <n v="1"/>
    <x v="10"/>
  </r>
  <r>
    <x v="2"/>
    <s v="25-44"/>
    <x v="0"/>
    <s v="M"/>
    <s v="I00-I99"/>
    <n v="1"/>
    <x v="8"/>
  </r>
  <r>
    <x v="2"/>
    <s v="25-44"/>
    <x v="0"/>
    <s v="M"/>
    <s v="K00-K93"/>
    <n v="1"/>
    <x v="9"/>
  </r>
  <r>
    <x v="2"/>
    <s v="25-44"/>
    <x v="0"/>
    <s v="M"/>
    <s v="Q00-Q99"/>
    <n v="1"/>
    <x v="5"/>
  </r>
  <r>
    <x v="2"/>
    <s v="25-44"/>
    <x v="0"/>
    <s v="M"/>
    <s v="R00-R99"/>
    <n v="2"/>
    <x v="5"/>
  </r>
  <r>
    <x v="2"/>
    <s v="25-44"/>
    <x v="0"/>
    <s v="M"/>
    <s v="V01-Y98"/>
    <n v="8"/>
    <x v="6"/>
  </r>
  <r>
    <x v="2"/>
    <s v="45-64"/>
    <x v="0"/>
    <s v="F"/>
    <s v="C00-D48"/>
    <n v="24"/>
    <x v="1"/>
  </r>
  <r>
    <x v="2"/>
    <s v="45-64"/>
    <x v="0"/>
    <s v="F"/>
    <s v="E00-E90"/>
    <n v="1"/>
    <x v="2"/>
  </r>
  <r>
    <x v="2"/>
    <s v="45-64"/>
    <x v="0"/>
    <s v="F"/>
    <s v="G00-G99"/>
    <n v="1"/>
    <x v="3"/>
  </r>
  <r>
    <x v="2"/>
    <s v="45-64"/>
    <x v="0"/>
    <s v="F"/>
    <s v="I00-I99"/>
    <n v="7"/>
    <x v="8"/>
  </r>
  <r>
    <x v="2"/>
    <s v="45-64"/>
    <x v="0"/>
    <s v="F"/>
    <s v="J00-J99"/>
    <n v="3"/>
    <x v="4"/>
  </r>
  <r>
    <x v="2"/>
    <s v="45-64"/>
    <x v="0"/>
    <s v="F"/>
    <s v="K00-K93"/>
    <n v="1"/>
    <x v="9"/>
  </r>
  <r>
    <x v="2"/>
    <s v="45-64"/>
    <x v="0"/>
    <s v="F"/>
    <s v="M00-M99"/>
    <n v="1"/>
    <x v="5"/>
  </r>
  <r>
    <x v="2"/>
    <s v="45-64"/>
    <x v="0"/>
    <s v="F"/>
    <s v="R00-R99"/>
    <n v="5"/>
    <x v="5"/>
  </r>
  <r>
    <x v="2"/>
    <s v="45-64"/>
    <x v="0"/>
    <s v="F"/>
    <s v="V01-Y98"/>
    <n v="4"/>
    <x v="6"/>
  </r>
  <r>
    <x v="2"/>
    <s v="45-64"/>
    <x v="0"/>
    <s v="M"/>
    <s v="A00-B99"/>
    <n v="1"/>
    <x v="0"/>
  </r>
  <r>
    <x v="2"/>
    <s v="45-64"/>
    <x v="0"/>
    <s v="M"/>
    <s v="C00-D48"/>
    <n v="21"/>
    <x v="1"/>
  </r>
  <r>
    <x v="2"/>
    <s v="45-64"/>
    <x v="0"/>
    <s v="M"/>
    <s v="F00-F99"/>
    <n v="2"/>
    <x v="10"/>
  </r>
  <r>
    <x v="2"/>
    <s v="45-64"/>
    <x v="0"/>
    <s v="M"/>
    <s v="I00-I99"/>
    <n v="9"/>
    <x v="8"/>
  </r>
  <r>
    <x v="2"/>
    <s v="45-64"/>
    <x v="0"/>
    <s v="M"/>
    <s v="J00-J99"/>
    <n v="1"/>
    <x v="4"/>
  </r>
  <r>
    <x v="2"/>
    <s v="45-64"/>
    <x v="0"/>
    <s v="M"/>
    <s v="K00-K93"/>
    <n v="4"/>
    <x v="9"/>
  </r>
  <r>
    <x v="2"/>
    <s v="45-64"/>
    <x v="0"/>
    <s v="M"/>
    <s v="R00-R99"/>
    <n v="4"/>
    <x v="5"/>
  </r>
  <r>
    <x v="2"/>
    <s v="45-64"/>
    <x v="0"/>
    <s v="M"/>
    <s v="V01-Y98"/>
    <n v="6"/>
    <x v="6"/>
  </r>
  <r>
    <x v="2"/>
    <s v="65-74"/>
    <x v="1"/>
    <s v="F"/>
    <s v="A00-B99"/>
    <n v="1"/>
    <x v="0"/>
  </r>
  <r>
    <x v="2"/>
    <s v="65-74"/>
    <x v="1"/>
    <s v="F"/>
    <s v="C00-D48"/>
    <n v="18"/>
    <x v="1"/>
  </r>
  <r>
    <x v="2"/>
    <s v="65-74"/>
    <x v="1"/>
    <s v="F"/>
    <s v="E00-E90"/>
    <n v="2"/>
    <x v="2"/>
  </r>
  <r>
    <x v="2"/>
    <s v="65-74"/>
    <x v="1"/>
    <s v="F"/>
    <s v="F00-F99"/>
    <n v="2"/>
    <x v="10"/>
  </r>
  <r>
    <x v="2"/>
    <s v="65-74"/>
    <x v="1"/>
    <s v="F"/>
    <s v="G00-G99"/>
    <n v="1"/>
    <x v="3"/>
  </r>
  <r>
    <x v="2"/>
    <s v="65-74"/>
    <x v="1"/>
    <s v="F"/>
    <s v="I00-I99"/>
    <n v="12"/>
    <x v="8"/>
  </r>
  <r>
    <x v="2"/>
    <s v="65-74"/>
    <x v="1"/>
    <s v="F"/>
    <s v="J00-J99"/>
    <n v="6"/>
    <x v="4"/>
  </r>
  <r>
    <x v="2"/>
    <s v="65-74"/>
    <x v="1"/>
    <s v="F"/>
    <s v="K00-K93"/>
    <n v="2"/>
    <x v="9"/>
  </r>
  <r>
    <x v="2"/>
    <s v="65-74"/>
    <x v="1"/>
    <s v="F"/>
    <s v="N00-N99"/>
    <n v="3"/>
    <x v="11"/>
  </r>
  <r>
    <x v="2"/>
    <s v="65-74"/>
    <x v="1"/>
    <s v="F"/>
    <s v="R00-R99"/>
    <n v="4"/>
    <x v="5"/>
  </r>
  <r>
    <x v="2"/>
    <s v="65-74"/>
    <x v="1"/>
    <s v="M"/>
    <s v="A00-B99"/>
    <n v="1"/>
    <x v="0"/>
  </r>
  <r>
    <x v="2"/>
    <s v="65-74"/>
    <x v="1"/>
    <s v="M"/>
    <s v="C00-D48"/>
    <n v="26"/>
    <x v="1"/>
  </r>
  <r>
    <x v="2"/>
    <s v="65-74"/>
    <x v="1"/>
    <s v="M"/>
    <s v="G00-G99"/>
    <n v="2"/>
    <x v="3"/>
  </r>
  <r>
    <x v="2"/>
    <s v="65-74"/>
    <x v="1"/>
    <s v="M"/>
    <s v="I00-I99"/>
    <n v="7"/>
    <x v="8"/>
  </r>
  <r>
    <x v="2"/>
    <s v="65-74"/>
    <x v="1"/>
    <s v="M"/>
    <s v="J00-J99"/>
    <n v="3"/>
    <x v="4"/>
  </r>
  <r>
    <x v="2"/>
    <s v="65-74"/>
    <x v="1"/>
    <s v="M"/>
    <s v="N00-N99"/>
    <n v="1"/>
    <x v="11"/>
  </r>
  <r>
    <x v="2"/>
    <s v="65-74"/>
    <x v="1"/>
    <s v="M"/>
    <s v="R00-R99"/>
    <n v="2"/>
    <x v="5"/>
  </r>
  <r>
    <x v="2"/>
    <s v="65-74"/>
    <x v="1"/>
    <s v="M"/>
    <s v="V01-Y98"/>
    <n v="1"/>
    <x v="6"/>
  </r>
  <r>
    <x v="2"/>
    <s v="75-84"/>
    <x v="1"/>
    <s v="F"/>
    <s v="A00-B99"/>
    <n v="3"/>
    <x v="0"/>
  </r>
  <r>
    <x v="2"/>
    <s v="75-84"/>
    <x v="1"/>
    <s v="F"/>
    <s v="C00-D48"/>
    <n v="22"/>
    <x v="1"/>
  </r>
  <r>
    <x v="2"/>
    <s v="75-84"/>
    <x v="1"/>
    <s v="F"/>
    <s v="E00-E90"/>
    <n v="1"/>
    <x v="2"/>
  </r>
  <r>
    <x v="2"/>
    <s v="75-84"/>
    <x v="1"/>
    <s v="F"/>
    <s v="F00-F99"/>
    <n v="1"/>
    <x v="10"/>
  </r>
  <r>
    <x v="2"/>
    <s v="75-84"/>
    <x v="1"/>
    <s v="F"/>
    <s v="G00-G99"/>
    <n v="7"/>
    <x v="3"/>
  </r>
  <r>
    <x v="2"/>
    <s v="75-84"/>
    <x v="1"/>
    <s v="F"/>
    <s v="I00-I99"/>
    <n v="35"/>
    <x v="8"/>
  </r>
  <r>
    <x v="2"/>
    <s v="75-84"/>
    <x v="1"/>
    <s v="F"/>
    <s v="J00-J99"/>
    <n v="9"/>
    <x v="4"/>
  </r>
  <r>
    <x v="2"/>
    <s v="75-84"/>
    <x v="1"/>
    <s v="F"/>
    <s v="K00-K93"/>
    <n v="7"/>
    <x v="9"/>
  </r>
  <r>
    <x v="2"/>
    <s v="75-84"/>
    <x v="1"/>
    <s v="F"/>
    <s v="L00-L99"/>
    <n v="2"/>
    <x v="5"/>
  </r>
  <r>
    <x v="2"/>
    <s v="75-84"/>
    <x v="1"/>
    <s v="F"/>
    <s v="N00-N99"/>
    <n v="4"/>
    <x v="11"/>
  </r>
  <r>
    <x v="2"/>
    <s v="75-84"/>
    <x v="1"/>
    <s v="F"/>
    <s v="R00-R99"/>
    <n v="10"/>
    <x v="5"/>
  </r>
  <r>
    <x v="2"/>
    <s v="75-84"/>
    <x v="1"/>
    <s v="F"/>
    <s v="V01-Y98"/>
    <n v="1"/>
    <x v="6"/>
  </r>
  <r>
    <x v="2"/>
    <s v="75-84"/>
    <x v="1"/>
    <s v="M"/>
    <s v="A00-B99"/>
    <n v="6"/>
    <x v="0"/>
  </r>
  <r>
    <x v="2"/>
    <s v="75-84"/>
    <x v="1"/>
    <s v="M"/>
    <s v="C00-D48"/>
    <n v="28"/>
    <x v="1"/>
  </r>
  <r>
    <x v="2"/>
    <s v="75-84"/>
    <x v="1"/>
    <s v="M"/>
    <s v="D50-D89"/>
    <n v="1"/>
    <x v="5"/>
  </r>
  <r>
    <x v="2"/>
    <s v="75-84"/>
    <x v="1"/>
    <s v="M"/>
    <s v="E00-E90"/>
    <n v="3"/>
    <x v="2"/>
  </r>
  <r>
    <x v="2"/>
    <s v="75-84"/>
    <x v="1"/>
    <s v="M"/>
    <s v="F00-F99"/>
    <n v="2"/>
    <x v="10"/>
  </r>
  <r>
    <x v="2"/>
    <s v="75-84"/>
    <x v="1"/>
    <s v="M"/>
    <s v="G00-G99"/>
    <n v="3"/>
    <x v="3"/>
  </r>
  <r>
    <x v="2"/>
    <s v="75-84"/>
    <x v="1"/>
    <s v="M"/>
    <s v="I00-I99"/>
    <n v="28"/>
    <x v="8"/>
  </r>
  <r>
    <x v="2"/>
    <s v="75-84"/>
    <x v="1"/>
    <s v="M"/>
    <s v="J00-J99"/>
    <n v="11"/>
    <x v="4"/>
  </r>
  <r>
    <x v="2"/>
    <s v="75-84"/>
    <x v="1"/>
    <s v="M"/>
    <s v="K00-K93"/>
    <n v="3"/>
    <x v="9"/>
  </r>
  <r>
    <x v="2"/>
    <s v="75-84"/>
    <x v="1"/>
    <s v="M"/>
    <s v="N00-N99"/>
    <n v="2"/>
    <x v="11"/>
  </r>
  <r>
    <x v="2"/>
    <s v="75-84"/>
    <x v="1"/>
    <s v="M"/>
    <s v="R00-R99"/>
    <n v="10"/>
    <x v="5"/>
  </r>
  <r>
    <x v="2"/>
    <s v="75-84"/>
    <x v="1"/>
    <s v="M"/>
    <s v="V01-Y98"/>
    <n v="7"/>
    <x v="6"/>
  </r>
  <r>
    <x v="2"/>
    <s v="85+"/>
    <x v="1"/>
    <s v="F"/>
    <s v="A00-B99"/>
    <n v="3"/>
    <x v="0"/>
  </r>
  <r>
    <x v="2"/>
    <s v="85+"/>
    <x v="1"/>
    <s v="F"/>
    <s v="C00-D48"/>
    <n v="18"/>
    <x v="1"/>
  </r>
  <r>
    <x v="2"/>
    <s v="85+"/>
    <x v="1"/>
    <s v="F"/>
    <s v="E00-E90"/>
    <n v="6"/>
    <x v="2"/>
  </r>
  <r>
    <x v="2"/>
    <s v="85+"/>
    <x v="1"/>
    <s v="F"/>
    <s v="F00-F99"/>
    <n v="11"/>
    <x v="10"/>
  </r>
  <r>
    <x v="2"/>
    <s v="85+"/>
    <x v="1"/>
    <s v="F"/>
    <s v="G00-G99"/>
    <n v="13"/>
    <x v="3"/>
  </r>
  <r>
    <x v="2"/>
    <s v="85+"/>
    <x v="1"/>
    <s v="F"/>
    <s v="I00-I99"/>
    <n v="66"/>
    <x v="8"/>
  </r>
  <r>
    <x v="2"/>
    <s v="85+"/>
    <x v="1"/>
    <s v="F"/>
    <s v="J00-J99"/>
    <n v="18"/>
    <x v="4"/>
  </r>
  <r>
    <x v="2"/>
    <s v="85+"/>
    <x v="1"/>
    <s v="F"/>
    <s v="K00-K93"/>
    <n v="5"/>
    <x v="9"/>
  </r>
  <r>
    <x v="2"/>
    <s v="85+"/>
    <x v="1"/>
    <s v="F"/>
    <s v="L00-L99"/>
    <n v="1"/>
    <x v="5"/>
  </r>
  <r>
    <x v="2"/>
    <s v="85+"/>
    <x v="1"/>
    <s v="F"/>
    <s v="M00-M99"/>
    <n v="2"/>
    <x v="5"/>
  </r>
  <r>
    <x v="2"/>
    <s v="85+"/>
    <x v="1"/>
    <s v="F"/>
    <s v="N00-N99"/>
    <n v="7"/>
    <x v="11"/>
  </r>
  <r>
    <x v="2"/>
    <s v="85+"/>
    <x v="1"/>
    <s v="F"/>
    <s v="R00-R99"/>
    <n v="24"/>
    <x v="5"/>
  </r>
  <r>
    <x v="2"/>
    <s v="85+"/>
    <x v="1"/>
    <s v="F"/>
    <s v="V01-Y98"/>
    <n v="6"/>
    <x v="6"/>
  </r>
  <r>
    <x v="2"/>
    <s v="85+"/>
    <x v="1"/>
    <s v="M"/>
    <s v="A00-B99"/>
    <n v="1"/>
    <x v="0"/>
  </r>
  <r>
    <x v="2"/>
    <s v="85+"/>
    <x v="1"/>
    <s v="M"/>
    <s v="C00-D48"/>
    <n v="18"/>
    <x v="1"/>
  </r>
  <r>
    <x v="2"/>
    <s v="85+"/>
    <x v="1"/>
    <s v="M"/>
    <s v="D50-D89"/>
    <n v="2"/>
    <x v="5"/>
  </r>
  <r>
    <x v="2"/>
    <s v="85+"/>
    <x v="1"/>
    <s v="M"/>
    <s v="F00-F99"/>
    <n v="4"/>
    <x v="10"/>
  </r>
  <r>
    <x v="2"/>
    <s v="85+"/>
    <x v="1"/>
    <s v="M"/>
    <s v="G00-G99"/>
    <n v="2"/>
    <x v="3"/>
  </r>
  <r>
    <x v="2"/>
    <s v="85+"/>
    <x v="1"/>
    <s v="M"/>
    <s v="I00-I99"/>
    <n v="29"/>
    <x v="8"/>
  </r>
  <r>
    <x v="2"/>
    <s v="85+"/>
    <x v="1"/>
    <s v="M"/>
    <s v="J00-J99"/>
    <n v="10"/>
    <x v="4"/>
  </r>
  <r>
    <x v="2"/>
    <s v="85+"/>
    <x v="1"/>
    <s v="M"/>
    <s v="K00-K93"/>
    <n v="4"/>
    <x v="9"/>
  </r>
  <r>
    <x v="2"/>
    <s v="85+"/>
    <x v="1"/>
    <s v="M"/>
    <s v="N00-N99"/>
    <n v="3"/>
    <x v="11"/>
  </r>
  <r>
    <x v="2"/>
    <s v="85+"/>
    <x v="1"/>
    <s v="M"/>
    <s v="R00-R99"/>
    <n v="7"/>
    <x v="5"/>
  </r>
  <r>
    <x v="2"/>
    <s v="85+"/>
    <x v="1"/>
    <s v="M"/>
    <s v="V01-Y98"/>
    <n v="6"/>
    <x v="6"/>
  </r>
  <r>
    <x v="3"/>
    <s v="0-24"/>
    <x v="0"/>
    <s v="F"/>
    <s v="G00-G99"/>
    <n v="1"/>
    <x v="3"/>
  </r>
  <r>
    <x v="3"/>
    <s v="0-24"/>
    <x v="0"/>
    <s v="F"/>
    <s v="Q00-Q99"/>
    <n v="1"/>
    <x v="5"/>
  </r>
  <r>
    <x v="3"/>
    <s v="0-24"/>
    <x v="0"/>
    <s v="F"/>
    <s v="V01-Y98"/>
    <n v="1"/>
    <x v="6"/>
  </r>
  <r>
    <x v="3"/>
    <s v="0-24"/>
    <x v="0"/>
    <s v="M"/>
    <s v="E00-E90"/>
    <n v="1"/>
    <x v="2"/>
  </r>
  <r>
    <x v="3"/>
    <s v="0-24"/>
    <x v="0"/>
    <s v="M"/>
    <s v="P00-P96"/>
    <n v="3"/>
    <x v="5"/>
  </r>
  <r>
    <x v="3"/>
    <s v="0-24"/>
    <x v="0"/>
    <s v="M"/>
    <s v="Q00-Q99"/>
    <n v="1"/>
    <x v="5"/>
  </r>
  <r>
    <x v="3"/>
    <s v="0-24"/>
    <x v="0"/>
    <s v="M"/>
    <s v="R00-R99"/>
    <n v="2"/>
    <x v="5"/>
  </r>
  <r>
    <x v="3"/>
    <s v="25-44"/>
    <x v="0"/>
    <s v="F"/>
    <s v="C00-D48"/>
    <n v="2"/>
    <x v="1"/>
  </r>
  <r>
    <x v="3"/>
    <s v="25-44"/>
    <x v="0"/>
    <s v="F"/>
    <s v="J00-J99"/>
    <n v="1"/>
    <x v="4"/>
  </r>
  <r>
    <x v="3"/>
    <s v="25-44"/>
    <x v="0"/>
    <s v="F"/>
    <s v="V01-Y98"/>
    <n v="1"/>
    <x v="6"/>
  </r>
  <r>
    <x v="3"/>
    <s v="25-44"/>
    <x v="0"/>
    <s v="M"/>
    <s v="C00-D48"/>
    <n v="2"/>
    <x v="1"/>
  </r>
  <r>
    <x v="3"/>
    <s v="25-44"/>
    <x v="0"/>
    <s v="M"/>
    <s v="G00-G99"/>
    <n v="2"/>
    <x v="3"/>
  </r>
  <r>
    <x v="3"/>
    <s v="25-44"/>
    <x v="0"/>
    <s v="M"/>
    <s v="I00-I99"/>
    <n v="2"/>
    <x v="8"/>
  </r>
  <r>
    <x v="3"/>
    <s v="25-44"/>
    <x v="0"/>
    <s v="M"/>
    <s v="L00-L99"/>
    <n v="1"/>
    <x v="5"/>
  </r>
  <r>
    <x v="3"/>
    <s v="25-44"/>
    <x v="0"/>
    <s v="M"/>
    <s v="R00-R99"/>
    <n v="1"/>
    <x v="5"/>
  </r>
  <r>
    <x v="3"/>
    <s v="25-44"/>
    <x v="0"/>
    <s v="M"/>
    <s v="V01-Y98"/>
    <n v="10"/>
    <x v="6"/>
  </r>
  <r>
    <x v="3"/>
    <s v="45-64"/>
    <x v="0"/>
    <s v="F"/>
    <s v="C00-D48"/>
    <n v="17"/>
    <x v="1"/>
  </r>
  <r>
    <x v="3"/>
    <s v="45-64"/>
    <x v="0"/>
    <s v="F"/>
    <s v="G00-G99"/>
    <n v="1"/>
    <x v="3"/>
  </r>
  <r>
    <x v="3"/>
    <s v="45-64"/>
    <x v="0"/>
    <s v="F"/>
    <s v="I00-I99"/>
    <n v="4"/>
    <x v="8"/>
  </r>
  <r>
    <x v="3"/>
    <s v="45-64"/>
    <x v="0"/>
    <s v="F"/>
    <s v="J00-J99"/>
    <n v="1"/>
    <x v="4"/>
  </r>
  <r>
    <x v="3"/>
    <s v="45-64"/>
    <x v="0"/>
    <s v="F"/>
    <s v="K00-K93"/>
    <n v="2"/>
    <x v="9"/>
  </r>
  <r>
    <x v="3"/>
    <s v="45-64"/>
    <x v="0"/>
    <s v="F"/>
    <s v="N00-N99"/>
    <n v="1"/>
    <x v="11"/>
  </r>
  <r>
    <x v="3"/>
    <s v="45-64"/>
    <x v="0"/>
    <s v="F"/>
    <s v="R00-R99"/>
    <n v="4"/>
    <x v="5"/>
  </r>
  <r>
    <x v="3"/>
    <s v="45-64"/>
    <x v="0"/>
    <s v="F"/>
    <s v="V01-Y98"/>
    <n v="3"/>
    <x v="6"/>
  </r>
  <r>
    <x v="3"/>
    <s v="45-64"/>
    <x v="0"/>
    <s v="M"/>
    <s v="A00-B99"/>
    <n v="2"/>
    <x v="0"/>
  </r>
  <r>
    <x v="3"/>
    <s v="45-64"/>
    <x v="0"/>
    <s v="M"/>
    <s v="C00-D48"/>
    <n v="29"/>
    <x v="1"/>
  </r>
  <r>
    <x v="3"/>
    <s v="45-64"/>
    <x v="0"/>
    <s v="M"/>
    <s v="E00-E90"/>
    <n v="3"/>
    <x v="2"/>
  </r>
  <r>
    <x v="3"/>
    <s v="45-64"/>
    <x v="0"/>
    <s v="M"/>
    <s v="F00-F99"/>
    <n v="2"/>
    <x v="10"/>
  </r>
  <r>
    <x v="3"/>
    <s v="45-64"/>
    <x v="0"/>
    <s v="M"/>
    <s v="I00-I99"/>
    <n v="9"/>
    <x v="8"/>
  </r>
  <r>
    <x v="3"/>
    <s v="45-64"/>
    <x v="0"/>
    <s v="M"/>
    <s v="J00-J99"/>
    <n v="4"/>
    <x v="4"/>
  </r>
  <r>
    <x v="3"/>
    <s v="45-64"/>
    <x v="0"/>
    <s v="M"/>
    <s v="K00-K93"/>
    <n v="7"/>
    <x v="9"/>
  </r>
  <r>
    <x v="3"/>
    <s v="45-64"/>
    <x v="0"/>
    <s v="M"/>
    <s v="N00-N99"/>
    <n v="4"/>
    <x v="11"/>
  </r>
  <r>
    <x v="3"/>
    <s v="45-64"/>
    <x v="0"/>
    <s v="M"/>
    <s v="Q00-Q99"/>
    <n v="1"/>
    <x v="5"/>
  </r>
  <r>
    <x v="3"/>
    <s v="45-64"/>
    <x v="0"/>
    <s v="M"/>
    <s v="R00-R99"/>
    <n v="8"/>
    <x v="5"/>
  </r>
  <r>
    <x v="3"/>
    <s v="45-64"/>
    <x v="0"/>
    <s v="M"/>
    <s v="V01-Y98"/>
    <n v="13"/>
    <x v="6"/>
  </r>
  <r>
    <x v="3"/>
    <s v="65-74"/>
    <x v="1"/>
    <s v="F"/>
    <s v="A00-B99"/>
    <n v="1"/>
    <x v="0"/>
  </r>
  <r>
    <x v="3"/>
    <s v="65-74"/>
    <x v="1"/>
    <s v="F"/>
    <s v="C00-D48"/>
    <n v="17"/>
    <x v="1"/>
  </r>
  <r>
    <x v="3"/>
    <s v="65-74"/>
    <x v="1"/>
    <s v="F"/>
    <s v="E00-E90"/>
    <n v="1"/>
    <x v="2"/>
  </r>
  <r>
    <x v="3"/>
    <s v="65-74"/>
    <x v="1"/>
    <s v="F"/>
    <s v="G00-G99"/>
    <n v="2"/>
    <x v="3"/>
  </r>
  <r>
    <x v="3"/>
    <s v="65-74"/>
    <x v="1"/>
    <s v="F"/>
    <s v="I00-I99"/>
    <n v="7"/>
    <x v="8"/>
  </r>
  <r>
    <x v="3"/>
    <s v="65-74"/>
    <x v="1"/>
    <s v="F"/>
    <s v="J00-J99"/>
    <n v="5"/>
    <x v="4"/>
  </r>
  <r>
    <x v="3"/>
    <s v="65-74"/>
    <x v="1"/>
    <s v="F"/>
    <s v="K00-K93"/>
    <n v="3"/>
    <x v="9"/>
  </r>
  <r>
    <x v="3"/>
    <s v="65-74"/>
    <x v="1"/>
    <s v="F"/>
    <s v="M00-M99"/>
    <n v="1"/>
    <x v="5"/>
  </r>
  <r>
    <x v="3"/>
    <s v="65-74"/>
    <x v="1"/>
    <s v="F"/>
    <s v="N00-N99"/>
    <n v="2"/>
    <x v="11"/>
  </r>
  <r>
    <x v="3"/>
    <s v="65-74"/>
    <x v="1"/>
    <s v="F"/>
    <s v="R00-R99"/>
    <n v="5"/>
    <x v="5"/>
  </r>
  <r>
    <x v="3"/>
    <s v="65-74"/>
    <x v="1"/>
    <s v="M"/>
    <s v="A00-B99"/>
    <n v="3"/>
    <x v="0"/>
  </r>
  <r>
    <x v="3"/>
    <s v="65-74"/>
    <x v="1"/>
    <s v="M"/>
    <s v="C00-D48"/>
    <n v="26"/>
    <x v="1"/>
  </r>
  <r>
    <x v="3"/>
    <s v="65-74"/>
    <x v="1"/>
    <s v="M"/>
    <s v="E00-E90"/>
    <n v="1"/>
    <x v="2"/>
  </r>
  <r>
    <x v="3"/>
    <s v="65-74"/>
    <x v="1"/>
    <s v="M"/>
    <s v="F00-F99"/>
    <n v="2"/>
    <x v="10"/>
  </r>
  <r>
    <x v="3"/>
    <s v="65-74"/>
    <x v="1"/>
    <s v="M"/>
    <s v="G00-G99"/>
    <n v="5"/>
    <x v="3"/>
  </r>
  <r>
    <x v="3"/>
    <s v="65-74"/>
    <x v="1"/>
    <s v="M"/>
    <s v="I00-I99"/>
    <n v="21"/>
    <x v="8"/>
  </r>
  <r>
    <x v="3"/>
    <s v="65-74"/>
    <x v="1"/>
    <s v="M"/>
    <s v="J00-J99"/>
    <n v="7"/>
    <x v="4"/>
  </r>
  <r>
    <x v="3"/>
    <s v="65-74"/>
    <x v="1"/>
    <s v="M"/>
    <s v="K00-K93"/>
    <n v="1"/>
    <x v="9"/>
  </r>
  <r>
    <x v="3"/>
    <s v="65-74"/>
    <x v="1"/>
    <s v="M"/>
    <s v="N00-N99"/>
    <n v="3"/>
    <x v="11"/>
  </r>
  <r>
    <x v="3"/>
    <s v="65-74"/>
    <x v="1"/>
    <s v="M"/>
    <s v="R00-R99"/>
    <n v="8"/>
    <x v="5"/>
  </r>
  <r>
    <x v="3"/>
    <s v="65-74"/>
    <x v="1"/>
    <s v="M"/>
    <s v="V01-Y98"/>
    <n v="4"/>
    <x v="6"/>
  </r>
  <r>
    <x v="3"/>
    <s v="75-84"/>
    <x v="1"/>
    <s v="F"/>
    <s v="A00-B99"/>
    <n v="6"/>
    <x v="0"/>
  </r>
  <r>
    <x v="3"/>
    <s v="75-84"/>
    <x v="1"/>
    <s v="F"/>
    <s v="C00-D48"/>
    <n v="26"/>
    <x v="1"/>
  </r>
  <r>
    <x v="3"/>
    <s v="75-84"/>
    <x v="1"/>
    <s v="F"/>
    <s v="D50-D89"/>
    <n v="1"/>
    <x v="5"/>
  </r>
  <r>
    <x v="3"/>
    <s v="75-84"/>
    <x v="1"/>
    <s v="F"/>
    <s v="E00-E90"/>
    <n v="2"/>
    <x v="2"/>
  </r>
  <r>
    <x v="3"/>
    <s v="75-84"/>
    <x v="1"/>
    <s v="F"/>
    <s v="F00-F99"/>
    <n v="8"/>
    <x v="10"/>
  </r>
  <r>
    <x v="3"/>
    <s v="75-84"/>
    <x v="1"/>
    <s v="F"/>
    <s v="G00-G99"/>
    <n v="6"/>
    <x v="3"/>
  </r>
  <r>
    <x v="3"/>
    <s v="75-84"/>
    <x v="1"/>
    <s v="F"/>
    <s v="I00-I99"/>
    <n v="30"/>
    <x v="8"/>
  </r>
  <r>
    <x v="3"/>
    <s v="75-84"/>
    <x v="1"/>
    <s v="F"/>
    <s v="J00-J99"/>
    <n v="11"/>
    <x v="4"/>
  </r>
  <r>
    <x v="3"/>
    <s v="75-84"/>
    <x v="1"/>
    <s v="F"/>
    <s v="K00-K93"/>
    <n v="5"/>
    <x v="9"/>
  </r>
  <r>
    <x v="3"/>
    <s v="75-84"/>
    <x v="1"/>
    <s v="F"/>
    <s v="L00-L99"/>
    <n v="1"/>
    <x v="5"/>
  </r>
  <r>
    <x v="3"/>
    <s v="75-84"/>
    <x v="1"/>
    <s v="F"/>
    <s v="N00-N99"/>
    <n v="2"/>
    <x v="11"/>
  </r>
  <r>
    <x v="3"/>
    <s v="75-84"/>
    <x v="1"/>
    <s v="F"/>
    <s v="R00-R99"/>
    <n v="18"/>
    <x v="5"/>
  </r>
  <r>
    <x v="3"/>
    <s v="75-84"/>
    <x v="1"/>
    <s v="F"/>
    <s v="V01-Y98"/>
    <n v="6"/>
    <x v="6"/>
  </r>
  <r>
    <x v="3"/>
    <s v="75-84"/>
    <x v="1"/>
    <s v="M"/>
    <s v="A00-B99"/>
    <n v="2"/>
    <x v="0"/>
  </r>
  <r>
    <x v="3"/>
    <s v="75-84"/>
    <x v="1"/>
    <s v="M"/>
    <s v="C00-D48"/>
    <n v="34"/>
    <x v="1"/>
  </r>
  <r>
    <x v="3"/>
    <s v="75-84"/>
    <x v="1"/>
    <s v="M"/>
    <s v="E00-E90"/>
    <n v="3"/>
    <x v="2"/>
  </r>
  <r>
    <x v="3"/>
    <s v="75-84"/>
    <x v="1"/>
    <s v="M"/>
    <s v="F00-F99"/>
    <n v="1"/>
    <x v="10"/>
  </r>
  <r>
    <x v="3"/>
    <s v="75-84"/>
    <x v="1"/>
    <s v="M"/>
    <s v="G00-G99"/>
    <n v="2"/>
    <x v="3"/>
  </r>
  <r>
    <x v="3"/>
    <s v="75-84"/>
    <x v="1"/>
    <s v="M"/>
    <s v="I00-I99"/>
    <n v="28"/>
    <x v="8"/>
  </r>
  <r>
    <x v="3"/>
    <s v="75-84"/>
    <x v="1"/>
    <s v="M"/>
    <s v="J00-J99"/>
    <n v="9"/>
    <x v="4"/>
  </r>
  <r>
    <x v="3"/>
    <s v="75-84"/>
    <x v="1"/>
    <s v="M"/>
    <s v="K00-K93"/>
    <n v="5"/>
    <x v="9"/>
  </r>
  <r>
    <x v="3"/>
    <s v="75-84"/>
    <x v="1"/>
    <s v="M"/>
    <s v="N00-N99"/>
    <n v="1"/>
    <x v="11"/>
  </r>
  <r>
    <x v="3"/>
    <s v="75-84"/>
    <x v="1"/>
    <s v="M"/>
    <s v="R00-R99"/>
    <n v="6"/>
    <x v="5"/>
  </r>
  <r>
    <x v="3"/>
    <s v="75-84"/>
    <x v="1"/>
    <s v="M"/>
    <s v="V01-Y98"/>
    <n v="1"/>
    <x v="6"/>
  </r>
  <r>
    <x v="3"/>
    <s v="85+"/>
    <x v="1"/>
    <s v="F"/>
    <s v="A00-B99"/>
    <n v="8"/>
    <x v="0"/>
  </r>
  <r>
    <x v="3"/>
    <s v="85+"/>
    <x v="1"/>
    <s v="F"/>
    <s v="C00-D48"/>
    <n v="16"/>
    <x v="1"/>
  </r>
  <r>
    <x v="3"/>
    <s v="85+"/>
    <x v="1"/>
    <s v="F"/>
    <s v="D50-D89"/>
    <n v="1"/>
    <x v="5"/>
  </r>
  <r>
    <x v="3"/>
    <s v="85+"/>
    <x v="1"/>
    <s v="F"/>
    <s v="E00-E90"/>
    <n v="5"/>
    <x v="2"/>
  </r>
  <r>
    <x v="3"/>
    <s v="85+"/>
    <x v="1"/>
    <s v="F"/>
    <s v="F00-F99"/>
    <n v="17"/>
    <x v="10"/>
  </r>
  <r>
    <x v="3"/>
    <s v="85+"/>
    <x v="1"/>
    <s v="F"/>
    <s v="G00-G99"/>
    <n v="17"/>
    <x v="3"/>
  </r>
  <r>
    <x v="3"/>
    <s v="85+"/>
    <x v="1"/>
    <s v="F"/>
    <s v="H00-H59"/>
    <n v="1"/>
    <x v="5"/>
  </r>
  <r>
    <x v="3"/>
    <s v="85+"/>
    <x v="1"/>
    <s v="F"/>
    <s v="I00-I99"/>
    <n v="71"/>
    <x v="8"/>
  </r>
  <r>
    <x v="3"/>
    <s v="85+"/>
    <x v="1"/>
    <s v="F"/>
    <s v="J00-J99"/>
    <n v="22"/>
    <x v="4"/>
  </r>
  <r>
    <x v="3"/>
    <s v="85+"/>
    <x v="1"/>
    <s v="F"/>
    <s v="K00-K93"/>
    <n v="8"/>
    <x v="9"/>
  </r>
  <r>
    <x v="3"/>
    <s v="85+"/>
    <x v="1"/>
    <s v="F"/>
    <s v="L00-L99"/>
    <n v="1"/>
    <x v="5"/>
  </r>
  <r>
    <x v="3"/>
    <s v="85+"/>
    <x v="1"/>
    <s v="F"/>
    <s v="N00-N99"/>
    <n v="2"/>
    <x v="11"/>
  </r>
  <r>
    <x v="3"/>
    <s v="85+"/>
    <x v="1"/>
    <s v="F"/>
    <s v="R00-R99"/>
    <n v="23"/>
    <x v="5"/>
  </r>
  <r>
    <x v="3"/>
    <s v="85+"/>
    <x v="1"/>
    <s v="F"/>
    <s v="V01-Y98"/>
    <n v="7"/>
    <x v="6"/>
  </r>
  <r>
    <x v="3"/>
    <s v="85+"/>
    <x v="1"/>
    <s v="M"/>
    <s v="A00-B99"/>
    <n v="2"/>
    <x v="0"/>
  </r>
  <r>
    <x v="3"/>
    <s v="85+"/>
    <x v="1"/>
    <s v="M"/>
    <s v="C00-D48"/>
    <n v="18"/>
    <x v="1"/>
  </r>
  <r>
    <x v="3"/>
    <s v="85+"/>
    <x v="1"/>
    <s v="M"/>
    <s v="D50-D89"/>
    <n v="1"/>
    <x v="5"/>
  </r>
  <r>
    <x v="3"/>
    <s v="85+"/>
    <x v="1"/>
    <s v="M"/>
    <s v="E00-E90"/>
    <n v="4"/>
    <x v="2"/>
  </r>
  <r>
    <x v="3"/>
    <s v="85+"/>
    <x v="1"/>
    <s v="M"/>
    <s v="F00-F99"/>
    <n v="8"/>
    <x v="10"/>
  </r>
  <r>
    <x v="3"/>
    <s v="85+"/>
    <x v="1"/>
    <s v="M"/>
    <s v="G00-G99"/>
    <n v="4"/>
    <x v="3"/>
  </r>
  <r>
    <x v="3"/>
    <s v="85+"/>
    <x v="1"/>
    <s v="M"/>
    <s v="I00-I99"/>
    <n v="32"/>
    <x v="8"/>
  </r>
  <r>
    <x v="3"/>
    <s v="85+"/>
    <x v="1"/>
    <s v="M"/>
    <s v="J00-J99"/>
    <n v="11"/>
    <x v="4"/>
  </r>
  <r>
    <x v="3"/>
    <s v="85+"/>
    <x v="1"/>
    <s v="M"/>
    <s v="K00-K93"/>
    <n v="3"/>
    <x v="9"/>
  </r>
  <r>
    <x v="3"/>
    <s v="85+"/>
    <x v="1"/>
    <s v="M"/>
    <s v="M00-M99"/>
    <n v="1"/>
    <x v="5"/>
  </r>
  <r>
    <x v="3"/>
    <s v="85+"/>
    <x v="1"/>
    <s v="M"/>
    <s v="N00-N99"/>
    <n v="1"/>
    <x v="11"/>
  </r>
  <r>
    <x v="3"/>
    <s v="85+"/>
    <x v="1"/>
    <s v="M"/>
    <s v="R00-R99"/>
    <n v="5"/>
    <x v="5"/>
  </r>
  <r>
    <x v="3"/>
    <s v="85+"/>
    <x v="1"/>
    <s v="M"/>
    <s v="V01-Y98"/>
    <n v="3"/>
    <x v="6"/>
  </r>
  <r>
    <x v="4"/>
    <s v="0-24"/>
    <x v="0"/>
    <s v="F"/>
    <s v="G00-G99"/>
    <n v="1"/>
    <x v="3"/>
  </r>
  <r>
    <x v="4"/>
    <s v="0-24"/>
    <x v="0"/>
    <s v="F"/>
    <s v="P00-P96"/>
    <n v="2"/>
    <x v="5"/>
  </r>
  <r>
    <x v="4"/>
    <s v="0-24"/>
    <x v="0"/>
    <s v="F"/>
    <s v="R00-R99"/>
    <n v="1"/>
    <x v="5"/>
  </r>
  <r>
    <x v="4"/>
    <s v="0-24"/>
    <x v="0"/>
    <s v="F"/>
    <s v="V01-Y98"/>
    <n v="1"/>
    <x v="6"/>
  </r>
  <r>
    <x v="4"/>
    <s v="0-24"/>
    <x v="0"/>
    <s v="M"/>
    <s v="P00-P96"/>
    <n v="2"/>
    <x v="5"/>
  </r>
  <r>
    <x v="4"/>
    <s v="0-24"/>
    <x v="0"/>
    <s v="M"/>
    <s v="Q00-Q99"/>
    <n v="1"/>
    <x v="5"/>
  </r>
  <r>
    <x v="4"/>
    <s v="0-24"/>
    <x v="0"/>
    <s v="M"/>
    <s v="R00-R99"/>
    <n v="4"/>
    <x v="5"/>
  </r>
  <r>
    <x v="4"/>
    <s v="0-24"/>
    <x v="0"/>
    <s v="M"/>
    <s v="V01-Y98"/>
    <n v="3"/>
    <x v="6"/>
  </r>
  <r>
    <x v="4"/>
    <s v="25-44"/>
    <x v="0"/>
    <s v="F"/>
    <s v="C00-D48"/>
    <n v="3"/>
    <x v="1"/>
  </r>
  <r>
    <x v="4"/>
    <s v="25-44"/>
    <x v="0"/>
    <s v="F"/>
    <s v="E00-E90"/>
    <n v="1"/>
    <x v="2"/>
  </r>
  <r>
    <x v="4"/>
    <s v="25-44"/>
    <x v="0"/>
    <s v="F"/>
    <s v="R00-R99"/>
    <n v="1"/>
    <x v="5"/>
  </r>
  <r>
    <x v="4"/>
    <s v="25-44"/>
    <x v="0"/>
    <s v="M"/>
    <s v="A00-B99"/>
    <n v="1"/>
    <x v="0"/>
  </r>
  <r>
    <x v="4"/>
    <s v="25-44"/>
    <x v="0"/>
    <s v="M"/>
    <s v="I00-I99"/>
    <n v="3"/>
    <x v="8"/>
  </r>
  <r>
    <x v="4"/>
    <s v="25-44"/>
    <x v="0"/>
    <s v="M"/>
    <s v="K00-K93"/>
    <n v="1"/>
    <x v="9"/>
  </r>
  <r>
    <x v="4"/>
    <s v="25-44"/>
    <x v="0"/>
    <s v="M"/>
    <s v="R00-R99"/>
    <n v="2"/>
    <x v="5"/>
  </r>
  <r>
    <x v="4"/>
    <s v="25-44"/>
    <x v="0"/>
    <s v="M"/>
    <s v="V01-Y98"/>
    <n v="2"/>
    <x v="6"/>
  </r>
  <r>
    <x v="4"/>
    <s v="45-64"/>
    <x v="0"/>
    <s v="F"/>
    <s v="A00-B99"/>
    <n v="1"/>
    <x v="0"/>
  </r>
  <r>
    <x v="4"/>
    <s v="45-64"/>
    <x v="0"/>
    <s v="F"/>
    <s v="C00-D48"/>
    <n v="24"/>
    <x v="1"/>
  </r>
  <r>
    <x v="4"/>
    <s v="45-64"/>
    <x v="0"/>
    <s v="F"/>
    <s v="E00-E90"/>
    <n v="1"/>
    <x v="2"/>
  </r>
  <r>
    <x v="4"/>
    <s v="45-64"/>
    <x v="0"/>
    <s v="F"/>
    <s v="I00-I99"/>
    <n v="3"/>
    <x v="8"/>
  </r>
  <r>
    <x v="4"/>
    <s v="45-64"/>
    <x v="0"/>
    <s v="F"/>
    <s v="J00-J99"/>
    <n v="1"/>
    <x v="4"/>
  </r>
  <r>
    <x v="4"/>
    <s v="45-64"/>
    <x v="0"/>
    <s v="F"/>
    <s v="K00-K93"/>
    <n v="2"/>
    <x v="9"/>
  </r>
  <r>
    <x v="4"/>
    <s v="45-64"/>
    <x v="0"/>
    <s v="F"/>
    <s v="R00-R99"/>
    <n v="5"/>
    <x v="5"/>
  </r>
  <r>
    <x v="4"/>
    <s v="45-64"/>
    <x v="0"/>
    <s v="F"/>
    <s v="V01-Y98"/>
    <n v="7"/>
    <x v="6"/>
  </r>
  <r>
    <x v="4"/>
    <s v="45-64"/>
    <x v="0"/>
    <s v="M"/>
    <s v="A00-B99"/>
    <n v="3"/>
    <x v="0"/>
  </r>
  <r>
    <x v="4"/>
    <s v="45-64"/>
    <x v="0"/>
    <s v="M"/>
    <s v="C00-D48"/>
    <n v="17"/>
    <x v="1"/>
  </r>
  <r>
    <x v="4"/>
    <s v="45-64"/>
    <x v="0"/>
    <s v="M"/>
    <s v="F00-F99"/>
    <n v="2"/>
    <x v="10"/>
  </r>
  <r>
    <x v="4"/>
    <s v="45-64"/>
    <x v="0"/>
    <s v="M"/>
    <s v="G00-G99"/>
    <n v="2"/>
    <x v="3"/>
  </r>
  <r>
    <x v="4"/>
    <s v="45-64"/>
    <x v="0"/>
    <s v="M"/>
    <s v="I00-I99"/>
    <n v="18"/>
    <x v="8"/>
  </r>
  <r>
    <x v="4"/>
    <s v="45-64"/>
    <x v="0"/>
    <s v="M"/>
    <s v="J00-J99"/>
    <n v="1"/>
    <x v="4"/>
  </r>
  <r>
    <x v="4"/>
    <s v="45-64"/>
    <x v="0"/>
    <s v="M"/>
    <s v="K00-K93"/>
    <n v="6"/>
    <x v="9"/>
  </r>
  <r>
    <x v="4"/>
    <s v="45-64"/>
    <x v="0"/>
    <s v="M"/>
    <s v="R00-R99"/>
    <n v="12"/>
    <x v="5"/>
  </r>
  <r>
    <x v="4"/>
    <s v="45-64"/>
    <x v="0"/>
    <s v="M"/>
    <s v="V01-Y98"/>
    <n v="7"/>
    <x v="6"/>
  </r>
  <r>
    <x v="4"/>
    <s v="65-74"/>
    <x v="1"/>
    <s v="F"/>
    <s v="A00-B99"/>
    <n v="2"/>
    <x v="0"/>
  </r>
  <r>
    <x v="4"/>
    <s v="65-74"/>
    <x v="1"/>
    <s v="F"/>
    <s v="C00-D48"/>
    <n v="12"/>
    <x v="1"/>
  </r>
  <r>
    <x v="4"/>
    <s v="65-74"/>
    <x v="1"/>
    <s v="F"/>
    <s v="E00-E90"/>
    <n v="1"/>
    <x v="2"/>
  </r>
  <r>
    <x v="4"/>
    <s v="65-74"/>
    <x v="1"/>
    <s v="F"/>
    <s v="F00-F99"/>
    <n v="2"/>
    <x v="10"/>
  </r>
  <r>
    <x v="4"/>
    <s v="65-74"/>
    <x v="1"/>
    <s v="F"/>
    <s v="G00-G99"/>
    <n v="1"/>
    <x v="3"/>
  </r>
  <r>
    <x v="4"/>
    <s v="65-74"/>
    <x v="1"/>
    <s v="F"/>
    <s v="I00-I99"/>
    <n v="5"/>
    <x v="8"/>
  </r>
  <r>
    <x v="4"/>
    <s v="65-74"/>
    <x v="1"/>
    <s v="F"/>
    <s v="J00-J99"/>
    <n v="1"/>
    <x v="4"/>
  </r>
  <r>
    <x v="4"/>
    <s v="65-74"/>
    <x v="1"/>
    <s v="F"/>
    <s v="K00-K93"/>
    <n v="2"/>
    <x v="9"/>
  </r>
  <r>
    <x v="4"/>
    <s v="65-74"/>
    <x v="1"/>
    <s v="F"/>
    <s v="L00-L99"/>
    <n v="1"/>
    <x v="5"/>
  </r>
  <r>
    <x v="4"/>
    <s v="65-74"/>
    <x v="1"/>
    <s v="F"/>
    <s v="R00-R99"/>
    <n v="2"/>
    <x v="5"/>
  </r>
  <r>
    <x v="4"/>
    <s v="65-74"/>
    <x v="1"/>
    <s v="F"/>
    <s v="V01-Y98"/>
    <n v="2"/>
    <x v="6"/>
  </r>
  <r>
    <x v="4"/>
    <s v="65-74"/>
    <x v="1"/>
    <s v="M"/>
    <s v="A00-B99"/>
    <n v="4"/>
    <x v="0"/>
  </r>
  <r>
    <x v="4"/>
    <s v="65-74"/>
    <x v="1"/>
    <s v="M"/>
    <s v="C00-D48"/>
    <n v="26"/>
    <x v="1"/>
  </r>
  <r>
    <x v="4"/>
    <s v="65-74"/>
    <x v="1"/>
    <s v="M"/>
    <s v="E00-E90"/>
    <n v="1"/>
    <x v="2"/>
  </r>
  <r>
    <x v="4"/>
    <s v="65-74"/>
    <x v="1"/>
    <s v="M"/>
    <s v="F00-F99"/>
    <n v="1"/>
    <x v="10"/>
  </r>
  <r>
    <x v="4"/>
    <s v="65-74"/>
    <x v="1"/>
    <s v="M"/>
    <s v="G00-G99"/>
    <n v="3"/>
    <x v="3"/>
  </r>
  <r>
    <x v="4"/>
    <s v="65-74"/>
    <x v="1"/>
    <s v="M"/>
    <s v="I00-I99"/>
    <n v="11"/>
    <x v="8"/>
  </r>
  <r>
    <x v="4"/>
    <s v="65-74"/>
    <x v="1"/>
    <s v="M"/>
    <s v="J00-J99"/>
    <n v="5"/>
    <x v="4"/>
  </r>
  <r>
    <x v="4"/>
    <s v="65-74"/>
    <x v="1"/>
    <s v="M"/>
    <s v="K00-K93"/>
    <n v="3"/>
    <x v="9"/>
  </r>
  <r>
    <x v="4"/>
    <s v="65-74"/>
    <x v="1"/>
    <s v="M"/>
    <s v="M00-M99"/>
    <n v="1"/>
    <x v="5"/>
  </r>
  <r>
    <x v="4"/>
    <s v="65-74"/>
    <x v="1"/>
    <s v="M"/>
    <s v="R00-R99"/>
    <n v="5"/>
    <x v="5"/>
  </r>
  <r>
    <x v="4"/>
    <s v="65-74"/>
    <x v="1"/>
    <s v="M"/>
    <s v="V01-Y98"/>
    <n v="3"/>
    <x v="6"/>
  </r>
  <r>
    <x v="4"/>
    <s v="75-84"/>
    <x v="1"/>
    <s v="F"/>
    <s v="A00-B99"/>
    <n v="6"/>
    <x v="0"/>
  </r>
  <r>
    <x v="4"/>
    <s v="75-84"/>
    <x v="1"/>
    <s v="F"/>
    <s v="C00-D48"/>
    <n v="26"/>
    <x v="1"/>
  </r>
  <r>
    <x v="4"/>
    <s v="75-84"/>
    <x v="1"/>
    <s v="F"/>
    <s v="E00-E90"/>
    <n v="3"/>
    <x v="2"/>
  </r>
  <r>
    <x v="4"/>
    <s v="75-84"/>
    <x v="1"/>
    <s v="F"/>
    <s v="F00-F99"/>
    <n v="3"/>
    <x v="10"/>
  </r>
  <r>
    <x v="4"/>
    <s v="75-84"/>
    <x v="1"/>
    <s v="F"/>
    <s v="G00-G99"/>
    <n v="8"/>
    <x v="3"/>
  </r>
  <r>
    <x v="4"/>
    <s v="75-84"/>
    <x v="1"/>
    <s v="F"/>
    <s v="I00-I99"/>
    <n v="18"/>
    <x v="8"/>
  </r>
  <r>
    <x v="4"/>
    <s v="75-84"/>
    <x v="1"/>
    <s v="F"/>
    <s v="J00-J99"/>
    <n v="6"/>
    <x v="4"/>
  </r>
  <r>
    <x v="4"/>
    <s v="75-84"/>
    <x v="1"/>
    <s v="F"/>
    <s v="K00-K93"/>
    <n v="3"/>
    <x v="9"/>
  </r>
  <r>
    <x v="4"/>
    <s v="75-84"/>
    <x v="1"/>
    <s v="F"/>
    <s v="M00-M99"/>
    <n v="1"/>
    <x v="5"/>
  </r>
  <r>
    <x v="4"/>
    <s v="75-84"/>
    <x v="1"/>
    <s v="F"/>
    <s v="N00-N99"/>
    <n v="1"/>
    <x v="11"/>
  </r>
  <r>
    <x v="4"/>
    <s v="75-84"/>
    <x v="1"/>
    <s v="F"/>
    <s v="R00-R99"/>
    <n v="9"/>
    <x v="5"/>
  </r>
  <r>
    <x v="4"/>
    <s v="75-84"/>
    <x v="1"/>
    <s v="F"/>
    <s v="V01-Y98"/>
    <n v="1"/>
    <x v="6"/>
  </r>
  <r>
    <x v="4"/>
    <s v="75-84"/>
    <x v="1"/>
    <s v="M"/>
    <s v="A00-B99"/>
    <n v="5"/>
    <x v="0"/>
  </r>
  <r>
    <x v="4"/>
    <s v="75-84"/>
    <x v="1"/>
    <s v="M"/>
    <s v="C00-D48"/>
    <n v="27"/>
    <x v="1"/>
  </r>
  <r>
    <x v="4"/>
    <s v="75-84"/>
    <x v="1"/>
    <s v="M"/>
    <s v="E00-E90"/>
    <n v="3"/>
    <x v="2"/>
  </r>
  <r>
    <x v="4"/>
    <s v="75-84"/>
    <x v="1"/>
    <s v="M"/>
    <s v="F00-F99"/>
    <n v="2"/>
    <x v="10"/>
  </r>
  <r>
    <x v="4"/>
    <s v="75-84"/>
    <x v="1"/>
    <s v="M"/>
    <s v="G00-G99"/>
    <n v="5"/>
    <x v="3"/>
  </r>
  <r>
    <x v="4"/>
    <s v="75-84"/>
    <x v="1"/>
    <s v="M"/>
    <s v="I00-I99"/>
    <n v="19"/>
    <x v="8"/>
  </r>
  <r>
    <x v="4"/>
    <s v="75-84"/>
    <x v="1"/>
    <s v="M"/>
    <s v="J00-J99"/>
    <n v="9"/>
    <x v="4"/>
  </r>
  <r>
    <x v="4"/>
    <s v="75-84"/>
    <x v="1"/>
    <s v="M"/>
    <s v="K00-K93"/>
    <n v="3"/>
    <x v="9"/>
  </r>
  <r>
    <x v="4"/>
    <s v="75-84"/>
    <x v="1"/>
    <s v="M"/>
    <s v="L00-L99"/>
    <n v="2"/>
    <x v="5"/>
  </r>
  <r>
    <x v="4"/>
    <s v="75-84"/>
    <x v="1"/>
    <s v="M"/>
    <s v="N00-N99"/>
    <n v="1"/>
    <x v="11"/>
  </r>
  <r>
    <x v="4"/>
    <s v="75-84"/>
    <x v="1"/>
    <s v="M"/>
    <s v="R00-R99"/>
    <n v="11"/>
    <x v="5"/>
  </r>
  <r>
    <x v="4"/>
    <s v="75-84"/>
    <x v="1"/>
    <s v="M"/>
    <s v="V01-Y98"/>
    <n v="7"/>
    <x v="6"/>
  </r>
  <r>
    <x v="4"/>
    <s v="85+"/>
    <x v="1"/>
    <s v="F"/>
    <s v="A00-B99"/>
    <n v="2"/>
    <x v="0"/>
  </r>
  <r>
    <x v="4"/>
    <s v="85+"/>
    <x v="1"/>
    <s v="F"/>
    <s v="C00-D48"/>
    <n v="30"/>
    <x v="1"/>
  </r>
  <r>
    <x v="4"/>
    <s v="85+"/>
    <x v="1"/>
    <s v="F"/>
    <s v="E00-E90"/>
    <n v="12"/>
    <x v="2"/>
  </r>
  <r>
    <x v="4"/>
    <s v="85+"/>
    <x v="1"/>
    <s v="F"/>
    <s v="F00-F99"/>
    <n v="12"/>
    <x v="10"/>
  </r>
  <r>
    <x v="4"/>
    <s v="85+"/>
    <x v="1"/>
    <s v="F"/>
    <s v="G00-G99"/>
    <n v="11"/>
    <x v="3"/>
  </r>
  <r>
    <x v="4"/>
    <s v="85+"/>
    <x v="1"/>
    <s v="F"/>
    <s v="I00-I99"/>
    <n v="60"/>
    <x v="8"/>
  </r>
  <r>
    <x v="4"/>
    <s v="85+"/>
    <x v="1"/>
    <s v="F"/>
    <s v="J00-J99"/>
    <n v="19"/>
    <x v="4"/>
  </r>
  <r>
    <x v="4"/>
    <s v="85+"/>
    <x v="1"/>
    <s v="F"/>
    <s v="K00-K93"/>
    <n v="5"/>
    <x v="9"/>
  </r>
  <r>
    <x v="4"/>
    <s v="85+"/>
    <x v="1"/>
    <s v="F"/>
    <s v="L00-L99"/>
    <n v="4"/>
    <x v="5"/>
  </r>
  <r>
    <x v="4"/>
    <s v="85+"/>
    <x v="1"/>
    <s v="F"/>
    <s v="M00-M99"/>
    <n v="2"/>
    <x v="5"/>
  </r>
  <r>
    <x v="4"/>
    <s v="85+"/>
    <x v="1"/>
    <s v="F"/>
    <s v="N00-N99"/>
    <n v="7"/>
    <x v="11"/>
  </r>
  <r>
    <x v="4"/>
    <s v="85+"/>
    <x v="1"/>
    <s v="F"/>
    <s v="R00-R99"/>
    <n v="16"/>
    <x v="5"/>
  </r>
  <r>
    <x v="4"/>
    <s v="85+"/>
    <x v="1"/>
    <s v="F"/>
    <s v="V01-Y98"/>
    <n v="6"/>
    <x v="6"/>
  </r>
  <r>
    <x v="4"/>
    <s v="85+"/>
    <x v="1"/>
    <s v="M"/>
    <s v="A00-B99"/>
    <n v="1"/>
    <x v="0"/>
  </r>
  <r>
    <x v="4"/>
    <s v="85+"/>
    <x v="1"/>
    <s v="M"/>
    <s v="C00-D48"/>
    <n v="17"/>
    <x v="1"/>
  </r>
  <r>
    <x v="4"/>
    <s v="85+"/>
    <x v="1"/>
    <s v="M"/>
    <s v="E00-E90"/>
    <n v="4"/>
    <x v="2"/>
  </r>
  <r>
    <x v="4"/>
    <s v="85+"/>
    <x v="1"/>
    <s v="M"/>
    <s v="F00-F99"/>
    <n v="3"/>
    <x v="10"/>
  </r>
  <r>
    <x v="4"/>
    <s v="85+"/>
    <x v="1"/>
    <s v="M"/>
    <s v="G00-G99"/>
    <n v="3"/>
    <x v="3"/>
  </r>
  <r>
    <x v="4"/>
    <s v="85+"/>
    <x v="1"/>
    <s v="M"/>
    <s v="I00-I99"/>
    <n v="25"/>
    <x v="8"/>
  </r>
  <r>
    <x v="4"/>
    <s v="85+"/>
    <x v="1"/>
    <s v="M"/>
    <s v="J00-J99"/>
    <n v="14"/>
    <x v="4"/>
  </r>
  <r>
    <x v="4"/>
    <s v="85+"/>
    <x v="1"/>
    <s v="M"/>
    <s v="K00-K93"/>
    <n v="1"/>
    <x v="9"/>
  </r>
  <r>
    <x v="4"/>
    <s v="85+"/>
    <x v="1"/>
    <s v="M"/>
    <s v="M00-M99"/>
    <n v="2"/>
    <x v="5"/>
  </r>
  <r>
    <x v="4"/>
    <s v="85+"/>
    <x v="1"/>
    <s v="M"/>
    <s v="N00-N99"/>
    <n v="2"/>
    <x v="11"/>
  </r>
  <r>
    <x v="4"/>
    <s v="85+"/>
    <x v="1"/>
    <s v="M"/>
    <s v="R00-R99"/>
    <n v="6"/>
    <x v="5"/>
  </r>
  <r>
    <x v="4"/>
    <s v="85+"/>
    <x v="1"/>
    <s v="M"/>
    <s v="V01-Y98"/>
    <n v="5"/>
    <x v="6"/>
  </r>
  <r>
    <x v="5"/>
    <s v="0-24"/>
    <x v="0"/>
    <s v="F"/>
    <s v="C00-D48"/>
    <n v="1"/>
    <x v="1"/>
  </r>
  <r>
    <x v="5"/>
    <s v="0-24"/>
    <x v="0"/>
    <s v="F"/>
    <s v="E00-E90"/>
    <n v="1"/>
    <x v="2"/>
  </r>
  <r>
    <x v="5"/>
    <s v="0-24"/>
    <x v="0"/>
    <s v="F"/>
    <s v="Q00-Q99"/>
    <n v="1"/>
    <x v="5"/>
  </r>
  <r>
    <x v="5"/>
    <s v="0-24"/>
    <x v="0"/>
    <s v="F"/>
    <s v="R00-R99"/>
    <n v="1"/>
    <x v="5"/>
  </r>
  <r>
    <x v="5"/>
    <s v="0-24"/>
    <x v="0"/>
    <s v="M"/>
    <s v="C00-D48"/>
    <n v="1"/>
    <x v="1"/>
  </r>
  <r>
    <x v="5"/>
    <s v="0-24"/>
    <x v="0"/>
    <s v="M"/>
    <s v="E00-E90"/>
    <n v="1"/>
    <x v="2"/>
  </r>
  <r>
    <x v="5"/>
    <s v="0-24"/>
    <x v="0"/>
    <s v="M"/>
    <s v="G00-G99"/>
    <n v="1"/>
    <x v="3"/>
  </r>
  <r>
    <x v="5"/>
    <s v="0-24"/>
    <x v="0"/>
    <s v="M"/>
    <s v="P00-P96"/>
    <n v="1"/>
    <x v="5"/>
  </r>
  <r>
    <x v="5"/>
    <s v="0-24"/>
    <x v="0"/>
    <s v="M"/>
    <s v="R00-R99"/>
    <n v="1"/>
    <x v="5"/>
  </r>
  <r>
    <x v="5"/>
    <s v="0-24"/>
    <x v="0"/>
    <s v="M"/>
    <s v="V01-Y98"/>
    <n v="1"/>
    <x v="6"/>
  </r>
  <r>
    <x v="5"/>
    <s v="25-44"/>
    <x v="0"/>
    <s v="F"/>
    <s v="A00-B99"/>
    <n v="1"/>
    <x v="0"/>
  </r>
  <r>
    <x v="5"/>
    <s v="25-44"/>
    <x v="0"/>
    <s v="F"/>
    <s v="C00-D48"/>
    <n v="1"/>
    <x v="1"/>
  </r>
  <r>
    <x v="5"/>
    <s v="25-44"/>
    <x v="0"/>
    <s v="F"/>
    <s v="J00-J99"/>
    <n v="1"/>
    <x v="4"/>
  </r>
  <r>
    <x v="5"/>
    <s v="25-44"/>
    <x v="0"/>
    <s v="F"/>
    <s v="K00-K93"/>
    <n v="1"/>
    <x v="9"/>
  </r>
  <r>
    <x v="5"/>
    <s v="25-44"/>
    <x v="0"/>
    <s v="F"/>
    <s v="R00-R99"/>
    <n v="1"/>
    <x v="5"/>
  </r>
  <r>
    <x v="5"/>
    <s v="25-44"/>
    <x v="0"/>
    <s v="F"/>
    <s v="V01-Y98"/>
    <n v="1"/>
    <x v="6"/>
  </r>
  <r>
    <x v="5"/>
    <s v="25-44"/>
    <x v="0"/>
    <s v="M"/>
    <s v="C00-D48"/>
    <n v="4"/>
    <x v="1"/>
  </r>
  <r>
    <x v="5"/>
    <s v="25-44"/>
    <x v="0"/>
    <s v="M"/>
    <s v="F00-F99"/>
    <n v="1"/>
    <x v="10"/>
  </r>
  <r>
    <x v="5"/>
    <s v="25-44"/>
    <x v="0"/>
    <s v="M"/>
    <s v="K00-K93"/>
    <n v="2"/>
    <x v="9"/>
  </r>
  <r>
    <x v="5"/>
    <s v="25-44"/>
    <x v="0"/>
    <s v="M"/>
    <s v="N00-N99"/>
    <n v="1"/>
    <x v="11"/>
  </r>
  <r>
    <x v="5"/>
    <s v="25-44"/>
    <x v="0"/>
    <s v="M"/>
    <s v="R00-R99"/>
    <n v="2"/>
    <x v="5"/>
  </r>
  <r>
    <x v="5"/>
    <s v="25-44"/>
    <x v="0"/>
    <s v="M"/>
    <s v="V01-Y98"/>
    <n v="2"/>
    <x v="6"/>
  </r>
  <r>
    <x v="5"/>
    <s v="45-64"/>
    <x v="0"/>
    <s v="F"/>
    <s v="A00-B99"/>
    <n v="2"/>
    <x v="0"/>
  </r>
  <r>
    <x v="5"/>
    <s v="45-64"/>
    <x v="0"/>
    <s v="F"/>
    <s v="C00-D48"/>
    <n v="17"/>
    <x v="1"/>
  </r>
  <r>
    <x v="5"/>
    <s v="45-64"/>
    <x v="0"/>
    <s v="F"/>
    <s v="E00-E90"/>
    <n v="1"/>
    <x v="2"/>
  </r>
  <r>
    <x v="5"/>
    <s v="45-64"/>
    <x v="0"/>
    <s v="F"/>
    <s v="G00-G99"/>
    <n v="1"/>
    <x v="3"/>
  </r>
  <r>
    <x v="5"/>
    <s v="45-64"/>
    <x v="0"/>
    <s v="F"/>
    <s v="I00-I99"/>
    <n v="3"/>
    <x v="8"/>
  </r>
  <r>
    <x v="5"/>
    <s v="45-64"/>
    <x v="0"/>
    <s v="F"/>
    <s v="J00-J99"/>
    <n v="2"/>
    <x v="4"/>
  </r>
  <r>
    <x v="5"/>
    <s v="45-64"/>
    <x v="0"/>
    <s v="F"/>
    <s v="K00-K93"/>
    <n v="3"/>
    <x v="9"/>
  </r>
  <r>
    <x v="5"/>
    <s v="45-64"/>
    <x v="0"/>
    <s v="F"/>
    <s v="R00-R99"/>
    <n v="6"/>
    <x v="5"/>
  </r>
  <r>
    <x v="5"/>
    <s v="45-64"/>
    <x v="0"/>
    <s v="F"/>
    <s v="V01-Y98"/>
    <n v="3"/>
    <x v="6"/>
  </r>
  <r>
    <x v="5"/>
    <s v="45-64"/>
    <x v="0"/>
    <s v="M"/>
    <s v="C00-D48"/>
    <n v="25"/>
    <x v="1"/>
  </r>
  <r>
    <x v="5"/>
    <s v="45-64"/>
    <x v="0"/>
    <s v="M"/>
    <s v="E00-E90"/>
    <n v="2"/>
    <x v="2"/>
  </r>
  <r>
    <x v="5"/>
    <s v="45-64"/>
    <x v="0"/>
    <s v="M"/>
    <s v="F00-F99"/>
    <n v="2"/>
    <x v="10"/>
  </r>
  <r>
    <x v="5"/>
    <s v="45-64"/>
    <x v="0"/>
    <s v="M"/>
    <s v="G00-G99"/>
    <n v="2"/>
    <x v="3"/>
  </r>
  <r>
    <x v="5"/>
    <s v="45-64"/>
    <x v="0"/>
    <s v="M"/>
    <s v="I00-I99"/>
    <n v="9"/>
    <x v="8"/>
  </r>
  <r>
    <x v="5"/>
    <s v="45-64"/>
    <x v="0"/>
    <s v="M"/>
    <s v="J00-J99"/>
    <n v="1"/>
    <x v="4"/>
  </r>
  <r>
    <x v="5"/>
    <s v="45-64"/>
    <x v="0"/>
    <s v="M"/>
    <s v="K00-K93"/>
    <n v="8"/>
    <x v="9"/>
  </r>
  <r>
    <x v="5"/>
    <s v="45-64"/>
    <x v="0"/>
    <s v="M"/>
    <s v="N00-N99"/>
    <n v="1"/>
    <x v="11"/>
  </r>
  <r>
    <x v="5"/>
    <s v="45-64"/>
    <x v="0"/>
    <s v="M"/>
    <s v="R00-R99"/>
    <n v="11"/>
    <x v="5"/>
  </r>
  <r>
    <x v="5"/>
    <s v="45-64"/>
    <x v="0"/>
    <s v="M"/>
    <s v="V01-Y98"/>
    <n v="6"/>
    <x v="6"/>
  </r>
  <r>
    <x v="5"/>
    <s v="65-74"/>
    <x v="1"/>
    <s v="F"/>
    <s v="C00-D48"/>
    <n v="15"/>
    <x v="1"/>
  </r>
  <r>
    <x v="5"/>
    <s v="65-74"/>
    <x v="1"/>
    <s v="F"/>
    <s v="E00-E90"/>
    <n v="1"/>
    <x v="2"/>
  </r>
  <r>
    <x v="5"/>
    <s v="65-74"/>
    <x v="1"/>
    <s v="F"/>
    <s v="F00-F99"/>
    <n v="1"/>
    <x v="10"/>
  </r>
  <r>
    <x v="5"/>
    <s v="65-74"/>
    <x v="1"/>
    <s v="F"/>
    <s v="G00-G99"/>
    <n v="2"/>
    <x v="3"/>
  </r>
  <r>
    <x v="5"/>
    <s v="65-74"/>
    <x v="1"/>
    <s v="F"/>
    <s v="I00-I99"/>
    <n v="5"/>
    <x v="8"/>
  </r>
  <r>
    <x v="5"/>
    <s v="65-74"/>
    <x v="1"/>
    <s v="F"/>
    <s v="J00-J99"/>
    <n v="4"/>
    <x v="4"/>
  </r>
  <r>
    <x v="5"/>
    <s v="65-74"/>
    <x v="1"/>
    <s v="F"/>
    <s v="K00-K93"/>
    <n v="4"/>
    <x v="9"/>
  </r>
  <r>
    <x v="5"/>
    <s v="65-74"/>
    <x v="1"/>
    <s v="F"/>
    <s v="L00-L99"/>
    <n v="1"/>
    <x v="5"/>
  </r>
  <r>
    <x v="5"/>
    <s v="65-74"/>
    <x v="1"/>
    <s v="F"/>
    <s v="N00-N99"/>
    <n v="1"/>
    <x v="11"/>
  </r>
  <r>
    <x v="5"/>
    <s v="65-74"/>
    <x v="1"/>
    <s v="F"/>
    <s v="R00-R99"/>
    <n v="8"/>
    <x v="5"/>
  </r>
  <r>
    <x v="5"/>
    <s v="65-74"/>
    <x v="1"/>
    <s v="F"/>
    <s v="V01-Y98"/>
    <n v="2"/>
    <x v="6"/>
  </r>
  <r>
    <x v="5"/>
    <s v="65-74"/>
    <x v="1"/>
    <s v="M"/>
    <s v="A00-B99"/>
    <n v="2"/>
    <x v="0"/>
  </r>
  <r>
    <x v="5"/>
    <s v="65-74"/>
    <x v="1"/>
    <s v="M"/>
    <s v="C00-D48"/>
    <n v="25"/>
    <x v="1"/>
  </r>
  <r>
    <x v="5"/>
    <s v="65-74"/>
    <x v="1"/>
    <s v="M"/>
    <s v="E00-E90"/>
    <n v="3"/>
    <x v="2"/>
  </r>
  <r>
    <x v="5"/>
    <s v="65-74"/>
    <x v="1"/>
    <s v="M"/>
    <s v="G00-G99"/>
    <n v="2"/>
    <x v="3"/>
  </r>
  <r>
    <x v="5"/>
    <s v="65-74"/>
    <x v="1"/>
    <s v="M"/>
    <s v="I00-I99"/>
    <n v="14"/>
    <x v="8"/>
  </r>
  <r>
    <x v="5"/>
    <s v="65-74"/>
    <x v="1"/>
    <s v="M"/>
    <s v="J00-J99"/>
    <n v="6"/>
    <x v="4"/>
  </r>
  <r>
    <x v="5"/>
    <s v="65-74"/>
    <x v="1"/>
    <s v="M"/>
    <s v="K00-K93"/>
    <n v="2"/>
    <x v="9"/>
  </r>
  <r>
    <x v="5"/>
    <s v="65-74"/>
    <x v="1"/>
    <s v="M"/>
    <s v="M00-M99"/>
    <n v="1"/>
    <x v="5"/>
  </r>
  <r>
    <x v="5"/>
    <s v="65-74"/>
    <x v="1"/>
    <s v="M"/>
    <s v="N00-N99"/>
    <n v="1"/>
    <x v="11"/>
  </r>
  <r>
    <x v="5"/>
    <s v="65-74"/>
    <x v="1"/>
    <s v="M"/>
    <s v="R00-R99"/>
    <n v="7"/>
    <x v="5"/>
  </r>
  <r>
    <x v="5"/>
    <s v="65-74"/>
    <x v="1"/>
    <s v="M"/>
    <s v="V01-Y98"/>
    <n v="5"/>
    <x v="6"/>
  </r>
  <r>
    <x v="5"/>
    <s v="75-84"/>
    <x v="1"/>
    <s v="F"/>
    <s v="A00-B99"/>
    <n v="4"/>
    <x v="0"/>
  </r>
  <r>
    <x v="5"/>
    <s v="75-84"/>
    <x v="1"/>
    <s v="F"/>
    <s v="C00-D48"/>
    <n v="24"/>
    <x v="1"/>
  </r>
  <r>
    <x v="5"/>
    <s v="75-84"/>
    <x v="1"/>
    <s v="F"/>
    <s v="D50-D89"/>
    <n v="1"/>
    <x v="5"/>
  </r>
  <r>
    <x v="5"/>
    <s v="75-84"/>
    <x v="1"/>
    <s v="F"/>
    <s v="E00-E90"/>
    <n v="2"/>
    <x v="2"/>
  </r>
  <r>
    <x v="5"/>
    <s v="75-84"/>
    <x v="1"/>
    <s v="F"/>
    <s v="F00-F99"/>
    <n v="3"/>
    <x v="10"/>
  </r>
  <r>
    <x v="5"/>
    <s v="75-84"/>
    <x v="1"/>
    <s v="F"/>
    <s v="G00-G99"/>
    <n v="10"/>
    <x v="3"/>
  </r>
  <r>
    <x v="5"/>
    <s v="75-84"/>
    <x v="1"/>
    <s v="F"/>
    <s v="I00-I99"/>
    <n v="16"/>
    <x v="8"/>
  </r>
  <r>
    <x v="5"/>
    <s v="75-84"/>
    <x v="1"/>
    <s v="F"/>
    <s v="J00-J99"/>
    <n v="7"/>
    <x v="4"/>
  </r>
  <r>
    <x v="5"/>
    <s v="75-84"/>
    <x v="1"/>
    <s v="F"/>
    <s v="K00-K93"/>
    <n v="3"/>
    <x v="9"/>
  </r>
  <r>
    <x v="5"/>
    <s v="75-84"/>
    <x v="1"/>
    <s v="F"/>
    <s v="L00-L99"/>
    <n v="1"/>
    <x v="5"/>
  </r>
  <r>
    <x v="5"/>
    <s v="75-84"/>
    <x v="1"/>
    <s v="F"/>
    <s v="N00-N99"/>
    <n v="1"/>
    <x v="11"/>
  </r>
  <r>
    <x v="5"/>
    <s v="75-84"/>
    <x v="1"/>
    <s v="F"/>
    <s v="R00-R99"/>
    <n v="6"/>
    <x v="5"/>
  </r>
  <r>
    <x v="5"/>
    <s v="75-84"/>
    <x v="1"/>
    <s v="F"/>
    <s v="V01-Y98"/>
    <n v="4"/>
    <x v="6"/>
  </r>
  <r>
    <x v="5"/>
    <s v="75-84"/>
    <x v="1"/>
    <s v="M"/>
    <s v="A00-B99"/>
    <n v="2"/>
    <x v="0"/>
  </r>
  <r>
    <x v="5"/>
    <s v="75-84"/>
    <x v="1"/>
    <s v="M"/>
    <s v="C00-D48"/>
    <n v="26"/>
    <x v="1"/>
  </r>
  <r>
    <x v="5"/>
    <s v="75-84"/>
    <x v="1"/>
    <s v="M"/>
    <s v="E00-E90"/>
    <n v="2"/>
    <x v="2"/>
  </r>
  <r>
    <x v="5"/>
    <s v="75-84"/>
    <x v="1"/>
    <s v="M"/>
    <s v="F00-F99"/>
    <n v="5"/>
    <x v="10"/>
  </r>
  <r>
    <x v="5"/>
    <s v="75-84"/>
    <x v="1"/>
    <s v="M"/>
    <s v="G00-G99"/>
    <n v="5"/>
    <x v="3"/>
  </r>
  <r>
    <x v="5"/>
    <s v="75-84"/>
    <x v="1"/>
    <s v="M"/>
    <s v="I00-I99"/>
    <n v="20"/>
    <x v="8"/>
  </r>
  <r>
    <x v="5"/>
    <s v="75-84"/>
    <x v="1"/>
    <s v="M"/>
    <s v="J00-J99"/>
    <n v="7"/>
    <x v="4"/>
  </r>
  <r>
    <x v="5"/>
    <s v="75-84"/>
    <x v="1"/>
    <s v="M"/>
    <s v="K00-K93"/>
    <n v="5"/>
    <x v="9"/>
  </r>
  <r>
    <x v="5"/>
    <s v="75-84"/>
    <x v="1"/>
    <s v="M"/>
    <s v="L00-L99"/>
    <n v="1"/>
    <x v="5"/>
  </r>
  <r>
    <x v="5"/>
    <s v="75-84"/>
    <x v="1"/>
    <s v="M"/>
    <s v="N00-N99"/>
    <n v="1"/>
    <x v="11"/>
  </r>
  <r>
    <x v="5"/>
    <s v="75-84"/>
    <x v="1"/>
    <s v="M"/>
    <s v="R00-R99"/>
    <n v="12"/>
    <x v="5"/>
  </r>
  <r>
    <x v="5"/>
    <s v="75-84"/>
    <x v="1"/>
    <s v="M"/>
    <s v="V01-Y98"/>
    <n v="6"/>
    <x v="6"/>
  </r>
  <r>
    <x v="5"/>
    <s v="85+"/>
    <x v="1"/>
    <s v="F"/>
    <s v="A00-B99"/>
    <n v="4"/>
    <x v="0"/>
  </r>
  <r>
    <x v="5"/>
    <s v="85+"/>
    <x v="1"/>
    <s v="F"/>
    <s v="C00-D48"/>
    <n v="22"/>
    <x v="1"/>
  </r>
  <r>
    <x v="5"/>
    <s v="85+"/>
    <x v="1"/>
    <s v="F"/>
    <s v="D50-D89"/>
    <n v="1"/>
    <x v="5"/>
  </r>
  <r>
    <x v="5"/>
    <s v="85+"/>
    <x v="1"/>
    <s v="F"/>
    <s v="E00-E90"/>
    <n v="5"/>
    <x v="2"/>
  </r>
  <r>
    <x v="5"/>
    <s v="85+"/>
    <x v="1"/>
    <s v="F"/>
    <s v="F00-F99"/>
    <n v="15"/>
    <x v="10"/>
  </r>
  <r>
    <x v="5"/>
    <s v="85+"/>
    <x v="1"/>
    <s v="F"/>
    <s v="G00-G99"/>
    <n v="13"/>
    <x v="3"/>
  </r>
  <r>
    <x v="5"/>
    <s v="85+"/>
    <x v="1"/>
    <s v="F"/>
    <s v="I00-I99"/>
    <n v="52"/>
    <x v="8"/>
  </r>
  <r>
    <x v="5"/>
    <s v="85+"/>
    <x v="1"/>
    <s v="F"/>
    <s v="J00-J99"/>
    <n v="16"/>
    <x v="4"/>
  </r>
  <r>
    <x v="5"/>
    <s v="85+"/>
    <x v="1"/>
    <s v="F"/>
    <s v="K00-K93"/>
    <n v="4"/>
    <x v="9"/>
  </r>
  <r>
    <x v="5"/>
    <s v="85+"/>
    <x v="1"/>
    <s v="F"/>
    <s v="L00-L99"/>
    <n v="1"/>
    <x v="5"/>
  </r>
  <r>
    <x v="5"/>
    <s v="85+"/>
    <x v="1"/>
    <s v="F"/>
    <s v="M00-M99"/>
    <n v="2"/>
    <x v="5"/>
  </r>
  <r>
    <x v="5"/>
    <s v="85+"/>
    <x v="1"/>
    <s v="F"/>
    <s v="N00-N99"/>
    <n v="3"/>
    <x v="11"/>
  </r>
  <r>
    <x v="5"/>
    <s v="85+"/>
    <x v="1"/>
    <s v="F"/>
    <s v="R00-R99"/>
    <n v="29"/>
    <x v="5"/>
  </r>
  <r>
    <x v="5"/>
    <s v="85+"/>
    <x v="1"/>
    <s v="F"/>
    <s v="V01-Y98"/>
    <n v="10"/>
    <x v="6"/>
  </r>
  <r>
    <x v="5"/>
    <s v="85+"/>
    <x v="1"/>
    <s v="M"/>
    <s v="A00-B99"/>
    <n v="3"/>
    <x v="0"/>
  </r>
  <r>
    <x v="5"/>
    <s v="85+"/>
    <x v="1"/>
    <s v="M"/>
    <s v="C00-D48"/>
    <n v="27"/>
    <x v="1"/>
  </r>
  <r>
    <x v="5"/>
    <s v="85+"/>
    <x v="1"/>
    <s v="M"/>
    <s v="F00-F99"/>
    <n v="3"/>
    <x v="10"/>
  </r>
  <r>
    <x v="5"/>
    <s v="85+"/>
    <x v="1"/>
    <s v="M"/>
    <s v="G00-G99"/>
    <n v="3"/>
    <x v="3"/>
  </r>
  <r>
    <x v="5"/>
    <s v="85+"/>
    <x v="1"/>
    <s v="M"/>
    <s v="I00-I99"/>
    <n v="26"/>
    <x v="8"/>
  </r>
  <r>
    <x v="5"/>
    <s v="85+"/>
    <x v="1"/>
    <s v="M"/>
    <s v="J00-J99"/>
    <n v="12"/>
    <x v="4"/>
  </r>
  <r>
    <x v="5"/>
    <s v="85+"/>
    <x v="1"/>
    <s v="M"/>
    <s v="K00-K93"/>
    <n v="2"/>
    <x v="9"/>
  </r>
  <r>
    <x v="5"/>
    <s v="85+"/>
    <x v="1"/>
    <s v="M"/>
    <s v="N00-N99"/>
    <n v="4"/>
    <x v="11"/>
  </r>
  <r>
    <x v="5"/>
    <s v="85+"/>
    <x v="1"/>
    <s v="M"/>
    <s v="R00-R99"/>
    <n v="6"/>
    <x v="5"/>
  </r>
  <r>
    <x v="5"/>
    <s v="85+"/>
    <x v="1"/>
    <s v="M"/>
    <s v="V01-Y98"/>
    <n v="3"/>
    <x v="6"/>
  </r>
  <r>
    <x v="6"/>
    <s v="0-24"/>
    <x v="0"/>
    <s v="F"/>
    <s v="C00-D48"/>
    <n v="1"/>
    <x v="1"/>
  </r>
  <r>
    <x v="6"/>
    <s v="0-24"/>
    <x v="0"/>
    <s v="F"/>
    <s v="R00-R99"/>
    <n v="2"/>
    <x v="5"/>
  </r>
  <r>
    <x v="6"/>
    <s v="0-24"/>
    <x v="0"/>
    <s v="M"/>
    <s v="P00-P96"/>
    <n v="2"/>
    <x v="5"/>
  </r>
  <r>
    <x v="6"/>
    <s v="0-24"/>
    <x v="0"/>
    <s v="M"/>
    <s v="R00-R99"/>
    <n v="1"/>
    <x v="5"/>
  </r>
  <r>
    <x v="6"/>
    <s v="0-24"/>
    <x v="0"/>
    <s v="M"/>
    <s v="V01-Y98"/>
    <n v="1"/>
    <x v="6"/>
  </r>
  <r>
    <x v="6"/>
    <s v="25-44"/>
    <x v="0"/>
    <s v="F"/>
    <s v="C00-D48"/>
    <n v="2"/>
    <x v="1"/>
  </r>
  <r>
    <x v="6"/>
    <s v="25-44"/>
    <x v="0"/>
    <s v="F"/>
    <s v="R00-R99"/>
    <n v="2"/>
    <x v="5"/>
  </r>
  <r>
    <x v="6"/>
    <s v="25-44"/>
    <x v="0"/>
    <s v="M"/>
    <s v="F00-F99"/>
    <n v="1"/>
    <x v="10"/>
  </r>
  <r>
    <x v="6"/>
    <s v="25-44"/>
    <x v="0"/>
    <s v="M"/>
    <s v="I00-I99"/>
    <n v="1"/>
    <x v="8"/>
  </r>
  <r>
    <x v="6"/>
    <s v="25-44"/>
    <x v="0"/>
    <s v="M"/>
    <s v="J00-J99"/>
    <n v="1"/>
    <x v="4"/>
  </r>
  <r>
    <x v="6"/>
    <s v="25-44"/>
    <x v="0"/>
    <s v="M"/>
    <s v="K00-K93"/>
    <n v="3"/>
    <x v="9"/>
  </r>
  <r>
    <x v="6"/>
    <s v="25-44"/>
    <x v="0"/>
    <s v="M"/>
    <s v="R00-R99"/>
    <n v="2"/>
    <x v="5"/>
  </r>
  <r>
    <x v="6"/>
    <s v="25-44"/>
    <x v="0"/>
    <s v="M"/>
    <s v="V01-Y98"/>
    <n v="4"/>
    <x v="6"/>
  </r>
  <r>
    <x v="6"/>
    <s v="45-64"/>
    <x v="0"/>
    <s v="F"/>
    <s v="A00-B99"/>
    <n v="1"/>
    <x v="0"/>
  </r>
  <r>
    <x v="6"/>
    <s v="45-64"/>
    <x v="0"/>
    <s v="F"/>
    <s v="C00-D48"/>
    <n v="14"/>
    <x v="1"/>
  </r>
  <r>
    <x v="6"/>
    <s v="45-64"/>
    <x v="0"/>
    <s v="F"/>
    <s v="E00-E90"/>
    <n v="1"/>
    <x v="2"/>
  </r>
  <r>
    <x v="6"/>
    <s v="45-64"/>
    <x v="0"/>
    <s v="F"/>
    <s v="F00-F99"/>
    <n v="1"/>
    <x v="10"/>
  </r>
  <r>
    <x v="6"/>
    <s v="45-64"/>
    <x v="0"/>
    <s v="F"/>
    <s v="G00-G99"/>
    <n v="1"/>
    <x v="3"/>
  </r>
  <r>
    <x v="6"/>
    <s v="45-64"/>
    <x v="0"/>
    <s v="F"/>
    <s v="I00-I99"/>
    <n v="4"/>
    <x v="8"/>
  </r>
  <r>
    <x v="6"/>
    <s v="45-64"/>
    <x v="0"/>
    <s v="F"/>
    <s v="K00-K93"/>
    <n v="2"/>
    <x v="9"/>
  </r>
  <r>
    <x v="6"/>
    <s v="45-64"/>
    <x v="0"/>
    <s v="F"/>
    <s v="R00-R99"/>
    <n v="7"/>
    <x v="5"/>
  </r>
  <r>
    <x v="6"/>
    <s v="45-64"/>
    <x v="0"/>
    <s v="F"/>
    <s v="V01-Y98"/>
    <n v="2"/>
    <x v="6"/>
  </r>
  <r>
    <x v="6"/>
    <s v="45-64"/>
    <x v="0"/>
    <s v="M"/>
    <s v="A00-B99"/>
    <n v="1"/>
    <x v="0"/>
  </r>
  <r>
    <x v="6"/>
    <s v="45-64"/>
    <x v="0"/>
    <s v="M"/>
    <s v="C00-D48"/>
    <n v="22"/>
    <x v="1"/>
  </r>
  <r>
    <x v="6"/>
    <s v="45-64"/>
    <x v="0"/>
    <s v="M"/>
    <s v="F00-F99"/>
    <n v="2"/>
    <x v="10"/>
  </r>
  <r>
    <x v="6"/>
    <s v="45-64"/>
    <x v="0"/>
    <s v="M"/>
    <s v="I00-I99"/>
    <n v="15"/>
    <x v="8"/>
  </r>
  <r>
    <x v="6"/>
    <s v="45-64"/>
    <x v="0"/>
    <s v="M"/>
    <s v="J00-J99"/>
    <n v="5"/>
    <x v="4"/>
  </r>
  <r>
    <x v="6"/>
    <s v="45-64"/>
    <x v="0"/>
    <s v="M"/>
    <s v="K00-K93"/>
    <n v="6"/>
    <x v="9"/>
  </r>
  <r>
    <x v="6"/>
    <s v="45-64"/>
    <x v="0"/>
    <s v="M"/>
    <s v="R00-R99"/>
    <n v="11"/>
    <x v="5"/>
  </r>
  <r>
    <x v="6"/>
    <s v="45-64"/>
    <x v="0"/>
    <s v="M"/>
    <s v="V01-Y98"/>
    <n v="8"/>
    <x v="6"/>
  </r>
  <r>
    <x v="6"/>
    <s v="65-74"/>
    <x v="1"/>
    <s v="F"/>
    <s v="C00-D48"/>
    <n v="22"/>
    <x v="1"/>
  </r>
  <r>
    <x v="6"/>
    <s v="65-74"/>
    <x v="1"/>
    <s v="F"/>
    <s v="D50-D89"/>
    <n v="1"/>
    <x v="5"/>
  </r>
  <r>
    <x v="6"/>
    <s v="65-74"/>
    <x v="1"/>
    <s v="F"/>
    <s v="F00-F99"/>
    <n v="3"/>
    <x v="10"/>
  </r>
  <r>
    <x v="6"/>
    <s v="65-74"/>
    <x v="1"/>
    <s v="F"/>
    <s v="G00-G99"/>
    <n v="1"/>
    <x v="3"/>
  </r>
  <r>
    <x v="6"/>
    <s v="65-74"/>
    <x v="1"/>
    <s v="F"/>
    <s v="I00-I99"/>
    <n v="6"/>
    <x v="8"/>
  </r>
  <r>
    <x v="6"/>
    <s v="65-74"/>
    <x v="1"/>
    <s v="F"/>
    <s v="J00-J99"/>
    <n v="9"/>
    <x v="4"/>
  </r>
  <r>
    <x v="6"/>
    <s v="65-74"/>
    <x v="1"/>
    <s v="F"/>
    <s v="K00-K93"/>
    <n v="1"/>
    <x v="9"/>
  </r>
  <r>
    <x v="6"/>
    <s v="65-74"/>
    <x v="1"/>
    <s v="F"/>
    <s v="L00-L99"/>
    <n v="1"/>
    <x v="5"/>
  </r>
  <r>
    <x v="6"/>
    <s v="65-74"/>
    <x v="1"/>
    <s v="F"/>
    <s v="N00-N99"/>
    <n v="1"/>
    <x v="11"/>
  </r>
  <r>
    <x v="6"/>
    <s v="65-74"/>
    <x v="1"/>
    <s v="F"/>
    <s v="R00-R99"/>
    <n v="4"/>
    <x v="5"/>
  </r>
  <r>
    <x v="6"/>
    <s v="65-74"/>
    <x v="1"/>
    <s v="F"/>
    <s v="V01-Y98"/>
    <n v="2"/>
    <x v="6"/>
  </r>
  <r>
    <x v="6"/>
    <s v="65-74"/>
    <x v="1"/>
    <s v="M"/>
    <s v="A00-B99"/>
    <n v="1"/>
    <x v="0"/>
  </r>
  <r>
    <x v="6"/>
    <s v="65-74"/>
    <x v="1"/>
    <s v="M"/>
    <s v="C00-D48"/>
    <n v="25"/>
    <x v="1"/>
  </r>
  <r>
    <x v="6"/>
    <s v="65-74"/>
    <x v="1"/>
    <s v="M"/>
    <s v="D50-D89"/>
    <n v="1"/>
    <x v="5"/>
  </r>
  <r>
    <x v="6"/>
    <s v="65-74"/>
    <x v="1"/>
    <s v="M"/>
    <s v="E00-E90"/>
    <n v="2"/>
    <x v="2"/>
  </r>
  <r>
    <x v="6"/>
    <s v="65-74"/>
    <x v="1"/>
    <s v="M"/>
    <s v="F00-F99"/>
    <n v="3"/>
    <x v="10"/>
  </r>
  <r>
    <x v="6"/>
    <s v="65-74"/>
    <x v="1"/>
    <s v="M"/>
    <s v="G00-G99"/>
    <n v="2"/>
    <x v="3"/>
  </r>
  <r>
    <x v="6"/>
    <s v="65-74"/>
    <x v="1"/>
    <s v="M"/>
    <s v="I00-I99"/>
    <n v="17"/>
    <x v="8"/>
  </r>
  <r>
    <x v="6"/>
    <s v="65-74"/>
    <x v="1"/>
    <s v="M"/>
    <s v="J00-J99"/>
    <n v="4"/>
    <x v="4"/>
  </r>
  <r>
    <x v="6"/>
    <s v="65-74"/>
    <x v="1"/>
    <s v="M"/>
    <s v="K00-K93"/>
    <n v="7"/>
    <x v="9"/>
  </r>
  <r>
    <x v="6"/>
    <s v="65-74"/>
    <x v="1"/>
    <s v="M"/>
    <s v="L00-L99"/>
    <n v="1"/>
    <x v="5"/>
  </r>
  <r>
    <x v="6"/>
    <s v="65-74"/>
    <x v="1"/>
    <s v="M"/>
    <s v="N00-N99"/>
    <n v="1"/>
    <x v="11"/>
  </r>
  <r>
    <x v="6"/>
    <s v="65-74"/>
    <x v="1"/>
    <s v="M"/>
    <s v="R00-R99"/>
    <n v="8"/>
    <x v="5"/>
  </r>
  <r>
    <x v="6"/>
    <s v="65-74"/>
    <x v="1"/>
    <s v="M"/>
    <s v="V01-Y98"/>
    <n v="4"/>
    <x v="6"/>
  </r>
  <r>
    <x v="6"/>
    <s v="75-84"/>
    <x v="1"/>
    <s v="F"/>
    <s v="A00-B99"/>
    <n v="7"/>
    <x v="0"/>
  </r>
  <r>
    <x v="6"/>
    <s v="75-84"/>
    <x v="1"/>
    <s v="F"/>
    <s v="C00-D48"/>
    <n v="27"/>
    <x v="1"/>
  </r>
  <r>
    <x v="6"/>
    <s v="75-84"/>
    <x v="1"/>
    <s v="F"/>
    <s v="E00-E90"/>
    <n v="1"/>
    <x v="2"/>
  </r>
  <r>
    <x v="6"/>
    <s v="75-84"/>
    <x v="1"/>
    <s v="F"/>
    <s v="F00-F99"/>
    <n v="3"/>
    <x v="10"/>
  </r>
  <r>
    <x v="6"/>
    <s v="75-84"/>
    <x v="1"/>
    <s v="F"/>
    <s v="G00-G99"/>
    <n v="7"/>
    <x v="3"/>
  </r>
  <r>
    <x v="6"/>
    <s v="75-84"/>
    <x v="1"/>
    <s v="F"/>
    <s v="I00-I99"/>
    <n v="20"/>
    <x v="8"/>
  </r>
  <r>
    <x v="6"/>
    <s v="75-84"/>
    <x v="1"/>
    <s v="F"/>
    <s v="J00-J99"/>
    <n v="6"/>
    <x v="4"/>
  </r>
  <r>
    <x v="6"/>
    <s v="75-84"/>
    <x v="1"/>
    <s v="F"/>
    <s v="K00-K93"/>
    <n v="4"/>
    <x v="9"/>
  </r>
  <r>
    <x v="6"/>
    <s v="75-84"/>
    <x v="1"/>
    <s v="F"/>
    <s v="L00-L99"/>
    <n v="1"/>
    <x v="5"/>
  </r>
  <r>
    <x v="6"/>
    <s v="75-84"/>
    <x v="1"/>
    <s v="F"/>
    <s v="M00-M99"/>
    <n v="1"/>
    <x v="5"/>
  </r>
  <r>
    <x v="6"/>
    <s v="75-84"/>
    <x v="1"/>
    <s v="F"/>
    <s v="N00-N99"/>
    <n v="4"/>
    <x v="11"/>
  </r>
  <r>
    <x v="6"/>
    <s v="75-84"/>
    <x v="1"/>
    <s v="F"/>
    <s v="R00-R99"/>
    <n v="12"/>
    <x v="5"/>
  </r>
  <r>
    <x v="6"/>
    <s v="75-84"/>
    <x v="1"/>
    <s v="F"/>
    <s v="V01-Y98"/>
    <n v="3"/>
    <x v="6"/>
  </r>
  <r>
    <x v="6"/>
    <s v="75-84"/>
    <x v="1"/>
    <s v="M"/>
    <s v="C00-D48"/>
    <n v="30"/>
    <x v="1"/>
  </r>
  <r>
    <x v="6"/>
    <s v="75-84"/>
    <x v="1"/>
    <s v="M"/>
    <s v="E00-E90"/>
    <n v="1"/>
    <x v="2"/>
  </r>
  <r>
    <x v="6"/>
    <s v="75-84"/>
    <x v="1"/>
    <s v="M"/>
    <s v="F00-F99"/>
    <n v="1"/>
    <x v="10"/>
  </r>
  <r>
    <x v="6"/>
    <s v="75-84"/>
    <x v="1"/>
    <s v="M"/>
    <s v="G00-G99"/>
    <n v="5"/>
    <x v="3"/>
  </r>
  <r>
    <x v="6"/>
    <s v="75-84"/>
    <x v="1"/>
    <s v="M"/>
    <s v="I00-I99"/>
    <n v="28"/>
    <x v="8"/>
  </r>
  <r>
    <x v="6"/>
    <s v="75-84"/>
    <x v="1"/>
    <s v="M"/>
    <s v="J00-J99"/>
    <n v="12"/>
    <x v="4"/>
  </r>
  <r>
    <x v="6"/>
    <s v="75-84"/>
    <x v="1"/>
    <s v="M"/>
    <s v="K00-K93"/>
    <n v="2"/>
    <x v="9"/>
  </r>
  <r>
    <x v="6"/>
    <s v="75-84"/>
    <x v="1"/>
    <s v="M"/>
    <s v="M00-M99"/>
    <n v="1"/>
    <x v="5"/>
  </r>
  <r>
    <x v="6"/>
    <s v="75-84"/>
    <x v="1"/>
    <s v="M"/>
    <s v="N00-N99"/>
    <n v="3"/>
    <x v="11"/>
  </r>
  <r>
    <x v="6"/>
    <s v="75-84"/>
    <x v="1"/>
    <s v="M"/>
    <s v="R00-R99"/>
    <n v="5"/>
    <x v="5"/>
  </r>
  <r>
    <x v="6"/>
    <s v="75-84"/>
    <x v="1"/>
    <s v="M"/>
    <s v="V01-Y98"/>
    <n v="6"/>
    <x v="6"/>
  </r>
  <r>
    <x v="6"/>
    <s v="85+"/>
    <x v="1"/>
    <s v="F"/>
    <s v="A00-B99"/>
    <n v="6"/>
    <x v="0"/>
  </r>
  <r>
    <x v="6"/>
    <s v="85+"/>
    <x v="1"/>
    <s v="F"/>
    <s v="C00-D48"/>
    <n v="18"/>
    <x v="1"/>
  </r>
  <r>
    <x v="6"/>
    <s v="85+"/>
    <x v="1"/>
    <s v="F"/>
    <s v="E00-E90"/>
    <n v="6"/>
    <x v="2"/>
  </r>
  <r>
    <x v="6"/>
    <s v="85+"/>
    <x v="1"/>
    <s v="F"/>
    <s v="F00-F99"/>
    <n v="11"/>
    <x v="10"/>
  </r>
  <r>
    <x v="6"/>
    <s v="85+"/>
    <x v="1"/>
    <s v="F"/>
    <s v="G00-G99"/>
    <n v="11"/>
    <x v="3"/>
  </r>
  <r>
    <x v="6"/>
    <s v="85+"/>
    <x v="1"/>
    <s v="F"/>
    <s v="I00-I99"/>
    <n v="74"/>
    <x v="8"/>
  </r>
  <r>
    <x v="6"/>
    <s v="85+"/>
    <x v="1"/>
    <s v="F"/>
    <s v="J00-J99"/>
    <n v="6"/>
    <x v="4"/>
  </r>
  <r>
    <x v="6"/>
    <s v="85+"/>
    <x v="1"/>
    <s v="F"/>
    <s v="K00-K93"/>
    <n v="6"/>
    <x v="9"/>
  </r>
  <r>
    <x v="6"/>
    <s v="85+"/>
    <x v="1"/>
    <s v="F"/>
    <s v="L00-L99"/>
    <n v="1"/>
    <x v="5"/>
  </r>
  <r>
    <x v="6"/>
    <s v="85+"/>
    <x v="1"/>
    <s v="F"/>
    <s v="N00-N99"/>
    <n v="5"/>
    <x v="11"/>
  </r>
  <r>
    <x v="6"/>
    <s v="85+"/>
    <x v="1"/>
    <s v="F"/>
    <s v="R00-R99"/>
    <n v="19"/>
    <x v="5"/>
  </r>
  <r>
    <x v="6"/>
    <s v="85+"/>
    <x v="1"/>
    <s v="F"/>
    <s v="V01-Y98"/>
    <n v="15"/>
    <x v="6"/>
  </r>
  <r>
    <x v="6"/>
    <s v="85+"/>
    <x v="1"/>
    <s v="M"/>
    <s v="A00-B99"/>
    <n v="2"/>
    <x v="0"/>
  </r>
  <r>
    <x v="6"/>
    <s v="85+"/>
    <x v="1"/>
    <s v="M"/>
    <s v="C00-D48"/>
    <n v="17"/>
    <x v="1"/>
  </r>
  <r>
    <x v="6"/>
    <s v="85+"/>
    <x v="1"/>
    <s v="M"/>
    <s v="E00-E90"/>
    <n v="3"/>
    <x v="2"/>
  </r>
  <r>
    <x v="6"/>
    <s v="85+"/>
    <x v="1"/>
    <s v="M"/>
    <s v="F00-F99"/>
    <n v="6"/>
    <x v="10"/>
  </r>
  <r>
    <x v="6"/>
    <s v="85+"/>
    <x v="1"/>
    <s v="M"/>
    <s v="G00-G99"/>
    <n v="5"/>
    <x v="3"/>
  </r>
  <r>
    <x v="6"/>
    <s v="85+"/>
    <x v="1"/>
    <s v="M"/>
    <s v="I00-I99"/>
    <n v="37"/>
    <x v="8"/>
  </r>
  <r>
    <x v="6"/>
    <s v="85+"/>
    <x v="1"/>
    <s v="M"/>
    <s v="J00-J99"/>
    <n v="16"/>
    <x v="4"/>
  </r>
  <r>
    <x v="6"/>
    <s v="85+"/>
    <x v="1"/>
    <s v="M"/>
    <s v="K00-K93"/>
    <n v="2"/>
    <x v="9"/>
  </r>
  <r>
    <x v="6"/>
    <s v="85+"/>
    <x v="1"/>
    <s v="M"/>
    <s v="N00-N99"/>
    <n v="3"/>
    <x v="11"/>
  </r>
  <r>
    <x v="6"/>
    <s v="85+"/>
    <x v="1"/>
    <s v="M"/>
    <s v="R00-R99"/>
    <n v="10"/>
    <x v="5"/>
  </r>
  <r>
    <x v="6"/>
    <s v="85+"/>
    <x v="1"/>
    <s v="M"/>
    <s v="V01-Y98"/>
    <n v="7"/>
    <x v="6"/>
  </r>
  <r>
    <x v="7"/>
    <s v="0-24"/>
    <x v="0"/>
    <s v="F"/>
    <s v="C00-D48"/>
    <n v="1"/>
    <x v="1"/>
  </r>
  <r>
    <x v="7"/>
    <s v="0-24"/>
    <x v="0"/>
    <s v="F"/>
    <s v="P00-P96"/>
    <n v="1"/>
    <x v="5"/>
  </r>
  <r>
    <x v="7"/>
    <s v="0-24"/>
    <x v="0"/>
    <s v="F"/>
    <s v="Q00-Q99"/>
    <n v="1"/>
    <x v="5"/>
  </r>
  <r>
    <x v="7"/>
    <s v="0-24"/>
    <x v="0"/>
    <s v="F"/>
    <s v="V01-Y98"/>
    <n v="1"/>
    <x v="6"/>
  </r>
  <r>
    <x v="7"/>
    <s v="0-24"/>
    <x v="0"/>
    <s v="M"/>
    <s v="P00-P96"/>
    <n v="3"/>
    <x v="5"/>
  </r>
  <r>
    <x v="7"/>
    <s v="0-24"/>
    <x v="0"/>
    <s v="M"/>
    <s v="Q00-Q99"/>
    <n v="2"/>
    <x v="5"/>
  </r>
  <r>
    <x v="7"/>
    <s v="0-24"/>
    <x v="0"/>
    <s v="M"/>
    <s v="R00-R99"/>
    <n v="2"/>
    <x v="5"/>
  </r>
  <r>
    <x v="7"/>
    <s v="25-44"/>
    <x v="0"/>
    <s v="F"/>
    <s v="C00-D48"/>
    <n v="4"/>
    <x v="1"/>
  </r>
  <r>
    <x v="7"/>
    <s v="25-44"/>
    <x v="0"/>
    <s v="F"/>
    <s v="I00-I99"/>
    <n v="3"/>
    <x v="8"/>
  </r>
  <r>
    <x v="7"/>
    <s v="25-44"/>
    <x v="0"/>
    <s v="F"/>
    <s v="K00-K93"/>
    <n v="2"/>
    <x v="9"/>
  </r>
  <r>
    <x v="7"/>
    <s v="25-44"/>
    <x v="0"/>
    <s v="F"/>
    <s v="R00-R99"/>
    <n v="2"/>
    <x v="5"/>
  </r>
  <r>
    <x v="7"/>
    <s v="25-44"/>
    <x v="0"/>
    <s v="F"/>
    <s v="V01-Y98"/>
    <n v="1"/>
    <x v="6"/>
  </r>
  <r>
    <x v="7"/>
    <s v="25-44"/>
    <x v="0"/>
    <s v="M"/>
    <s v="C00-D48"/>
    <n v="2"/>
    <x v="1"/>
  </r>
  <r>
    <x v="7"/>
    <s v="25-44"/>
    <x v="0"/>
    <s v="M"/>
    <s v="E00-E90"/>
    <n v="1"/>
    <x v="2"/>
  </r>
  <r>
    <x v="7"/>
    <s v="25-44"/>
    <x v="0"/>
    <s v="M"/>
    <s v="I00-I99"/>
    <n v="2"/>
    <x v="8"/>
  </r>
  <r>
    <x v="7"/>
    <s v="25-44"/>
    <x v="0"/>
    <s v="M"/>
    <s v="K00-K93"/>
    <n v="1"/>
    <x v="9"/>
  </r>
  <r>
    <x v="7"/>
    <s v="25-44"/>
    <x v="0"/>
    <s v="M"/>
    <s v="R00-R99"/>
    <n v="2"/>
    <x v="5"/>
  </r>
  <r>
    <x v="7"/>
    <s v="25-44"/>
    <x v="0"/>
    <s v="M"/>
    <s v="V01-Y98"/>
    <n v="2"/>
    <x v="6"/>
  </r>
  <r>
    <x v="7"/>
    <s v="45-64"/>
    <x v="0"/>
    <s v="F"/>
    <s v="A00-B99"/>
    <n v="1"/>
    <x v="0"/>
  </r>
  <r>
    <x v="7"/>
    <s v="45-64"/>
    <x v="0"/>
    <s v="F"/>
    <s v="C00-D48"/>
    <n v="23"/>
    <x v="1"/>
  </r>
  <r>
    <x v="7"/>
    <s v="45-64"/>
    <x v="0"/>
    <s v="F"/>
    <s v="G00-G99"/>
    <n v="1"/>
    <x v="3"/>
  </r>
  <r>
    <x v="7"/>
    <s v="45-64"/>
    <x v="0"/>
    <s v="F"/>
    <s v="I00-I99"/>
    <n v="5"/>
    <x v="8"/>
  </r>
  <r>
    <x v="7"/>
    <s v="45-64"/>
    <x v="0"/>
    <s v="F"/>
    <s v="K00-K93"/>
    <n v="4"/>
    <x v="9"/>
  </r>
  <r>
    <x v="7"/>
    <s v="45-64"/>
    <x v="0"/>
    <s v="F"/>
    <s v="M00-M99"/>
    <n v="1"/>
    <x v="5"/>
  </r>
  <r>
    <x v="7"/>
    <s v="45-64"/>
    <x v="0"/>
    <s v="F"/>
    <s v="N00-N99"/>
    <n v="1"/>
    <x v="11"/>
  </r>
  <r>
    <x v="7"/>
    <s v="45-64"/>
    <x v="0"/>
    <s v="F"/>
    <s v="R00-R99"/>
    <n v="4"/>
    <x v="5"/>
  </r>
  <r>
    <x v="7"/>
    <s v="45-64"/>
    <x v="0"/>
    <s v="F"/>
    <s v="V01-Y98"/>
    <n v="1"/>
    <x v="6"/>
  </r>
  <r>
    <x v="7"/>
    <s v="45-64"/>
    <x v="0"/>
    <s v="M"/>
    <s v="C00-D48"/>
    <n v="17"/>
    <x v="1"/>
  </r>
  <r>
    <x v="7"/>
    <s v="45-64"/>
    <x v="0"/>
    <s v="M"/>
    <s v="E00-E90"/>
    <n v="1"/>
    <x v="2"/>
  </r>
  <r>
    <x v="7"/>
    <s v="45-64"/>
    <x v="0"/>
    <s v="M"/>
    <s v="F00-F99"/>
    <n v="1"/>
    <x v="10"/>
  </r>
  <r>
    <x v="7"/>
    <s v="45-64"/>
    <x v="0"/>
    <s v="M"/>
    <s v="G00-G99"/>
    <n v="1"/>
    <x v="3"/>
  </r>
  <r>
    <x v="7"/>
    <s v="45-64"/>
    <x v="0"/>
    <s v="M"/>
    <s v="I00-I99"/>
    <n v="14"/>
    <x v="8"/>
  </r>
  <r>
    <x v="7"/>
    <s v="45-64"/>
    <x v="0"/>
    <s v="M"/>
    <s v="J00-J99"/>
    <n v="5"/>
    <x v="4"/>
  </r>
  <r>
    <x v="7"/>
    <s v="45-64"/>
    <x v="0"/>
    <s v="M"/>
    <s v="K00-K93"/>
    <n v="8"/>
    <x v="9"/>
  </r>
  <r>
    <x v="7"/>
    <s v="45-64"/>
    <x v="0"/>
    <s v="M"/>
    <s v="N00-N99"/>
    <n v="2"/>
    <x v="11"/>
  </r>
  <r>
    <x v="7"/>
    <s v="45-64"/>
    <x v="0"/>
    <s v="M"/>
    <s v="R00-R99"/>
    <n v="6"/>
    <x v="5"/>
  </r>
  <r>
    <x v="7"/>
    <s v="45-64"/>
    <x v="0"/>
    <s v="M"/>
    <s v="V01-Y98"/>
    <n v="6"/>
    <x v="6"/>
  </r>
  <r>
    <x v="7"/>
    <s v="65-74"/>
    <x v="1"/>
    <s v="F"/>
    <s v="C00-D48"/>
    <n v="14"/>
    <x v="1"/>
  </r>
  <r>
    <x v="7"/>
    <s v="65-74"/>
    <x v="1"/>
    <s v="F"/>
    <s v="E00-E90"/>
    <n v="4"/>
    <x v="2"/>
  </r>
  <r>
    <x v="7"/>
    <s v="65-74"/>
    <x v="1"/>
    <s v="F"/>
    <s v="F00-F99"/>
    <n v="2"/>
    <x v="10"/>
  </r>
  <r>
    <x v="7"/>
    <s v="65-74"/>
    <x v="1"/>
    <s v="F"/>
    <s v="G00-G99"/>
    <n v="3"/>
    <x v="3"/>
  </r>
  <r>
    <x v="7"/>
    <s v="65-74"/>
    <x v="1"/>
    <s v="F"/>
    <s v="I00-I99"/>
    <n v="3"/>
    <x v="8"/>
  </r>
  <r>
    <x v="7"/>
    <s v="65-74"/>
    <x v="1"/>
    <s v="F"/>
    <s v="J00-J99"/>
    <n v="2"/>
    <x v="4"/>
  </r>
  <r>
    <x v="7"/>
    <s v="65-74"/>
    <x v="1"/>
    <s v="F"/>
    <s v="K00-K93"/>
    <n v="1"/>
    <x v="9"/>
  </r>
  <r>
    <x v="7"/>
    <s v="65-74"/>
    <x v="1"/>
    <s v="F"/>
    <s v="M00-M99"/>
    <n v="1"/>
    <x v="5"/>
  </r>
  <r>
    <x v="7"/>
    <s v="65-74"/>
    <x v="1"/>
    <s v="F"/>
    <s v="R00-R99"/>
    <n v="8"/>
    <x v="5"/>
  </r>
  <r>
    <x v="7"/>
    <s v="65-74"/>
    <x v="1"/>
    <s v="F"/>
    <s v="V01-Y98"/>
    <n v="1"/>
    <x v="6"/>
  </r>
  <r>
    <x v="7"/>
    <s v="65-74"/>
    <x v="1"/>
    <s v="M"/>
    <s v="A00-B99"/>
    <n v="1"/>
    <x v="0"/>
  </r>
  <r>
    <x v="7"/>
    <s v="65-74"/>
    <x v="1"/>
    <s v="M"/>
    <s v="C00-D48"/>
    <n v="18"/>
    <x v="1"/>
  </r>
  <r>
    <x v="7"/>
    <s v="65-74"/>
    <x v="1"/>
    <s v="M"/>
    <s v="E00-E90"/>
    <n v="4"/>
    <x v="2"/>
  </r>
  <r>
    <x v="7"/>
    <s v="65-74"/>
    <x v="1"/>
    <s v="M"/>
    <s v="F00-F99"/>
    <n v="2"/>
    <x v="10"/>
  </r>
  <r>
    <x v="7"/>
    <s v="65-74"/>
    <x v="1"/>
    <s v="M"/>
    <s v="G00-G99"/>
    <n v="2"/>
    <x v="3"/>
  </r>
  <r>
    <x v="7"/>
    <s v="65-74"/>
    <x v="1"/>
    <s v="M"/>
    <s v="I00-I99"/>
    <n v="14"/>
    <x v="8"/>
  </r>
  <r>
    <x v="7"/>
    <s v="65-74"/>
    <x v="1"/>
    <s v="M"/>
    <s v="J00-J99"/>
    <n v="9"/>
    <x v="4"/>
  </r>
  <r>
    <x v="7"/>
    <s v="65-74"/>
    <x v="1"/>
    <s v="M"/>
    <s v="K00-K93"/>
    <n v="5"/>
    <x v="9"/>
  </r>
  <r>
    <x v="7"/>
    <s v="65-74"/>
    <x v="1"/>
    <s v="M"/>
    <s v="N00-N99"/>
    <n v="2"/>
    <x v="11"/>
  </r>
  <r>
    <x v="7"/>
    <s v="65-74"/>
    <x v="1"/>
    <s v="M"/>
    <s v="R00-R99"/>
    <n v="8"/>
    <x v="5"/>
  </r>
  <r>
    <x v="7"/>
    <s v="65-74"/>
    <x v="1"/>
    <s v="M"/>
    <s v="V01-Y98"/>
    <n v="4"/>
    <x v="6"/>
  </r>
  <r>
    <x v="7"/>
    <s v="75-84"/>
    <x v="1"/>
    <s v="F"/>
    <s v="A00-B99"/>
    <n v="2"/>
    <x v="0"/>
  </r>
  <r>
    <x v="7"/>
    <s v="75-84"/>
    <x v="1"/>
    <s v="F"/>
    <s v="C00-D48"/>
    <n v="30"/>
    <x v="1"/>
  </r>
  <r>
    <x v="7"/>
    <s v="75-84"/>
    <x v="1"/>
    <s v="F"/>
    <s v="D50-D89"/>
    <n v="1"/>
    <x v="5"/>
  </r>
  <r>
    <x v="7"/>
    <s v="75-84"/>
    <x v="1"/>
    <s v="F"/>
    <s v="E00-E90"/>
    <n v="2"/>
    <x v="2"/>
  </r>
  <r>
    <x v="7"/>
    <s v="75-84"/>
    <x v="1"/>
    <s v="F"/>
    <s v="F00-F99"/>
    <n v="4"/>
    <x v="10"/>
  </r>
  <r>
    <x v="7"/>
    <s v="75-84"/>
    <x v="1"/>
    <s v="F"/>
    <s v="G00-G99"/>
    <n v="8"/>
    <x v="3"/>
  </r>
  <r>
    <x v="7"/>
    <s v="75-84"/>
    <x v="1"/>
    <s v="F"/>
    <s v="I00-I99"/>
    <n v="21"/>
    <x v="8"/>
  </r>
  <r>
    <x v="7"/>
    <s v="75-84"/>
    <x v="1"/>
    <s v="F"/>
    <s v="J00-J99"/>
    <n v="8"/>
    <x v="4"/>
  </r>
  <r>
    <x v="7"/>
    <s v="75-84"/>
    <x v="1"/>
    <s v="F"/>
    <s v="K00-K93"/>
    <n v="1"/>
    <x v="9"/>
  </r>
  <r>
    <x v="7"/>
    <s v="75-84"/>
    <x v="1"/>
    <s v="F"/>
    <s v="M00-M99"/>
    <n v="1"/>
    <x v="5"/>
  </r>
  <r>
    <x v="7"/>
    <s v="75-84"/>
    <x v="1"/>
    <s v="F"/>
    <s v="Q00-Q99"/>
    <n v="1"/>
    <x v="5"/>
  </r>
  <r>
    <x v="7"/>
    <s v="75-84"/>
    <x v="1"/>
    <s v="F"/>
    <s v="R00-R99"/>
    <n v="12"/>
    <x v="5"/>
  </r>
  <r>
    <x v="7"/>
    <s v="75-84"/>
    <x v="1"/>
    <s v="M"/>
    <s v="C00-D48"/>
    <n v="25"/>
    <x v="1"/>
  </r>
  <r>
    <x v="7"/>
    <s v="75-84"/>
    <x v="1"/>
    <s v="M"/>
    <s v="E00-E90"/>
    <n v="3"/>
    <x v="2"/>
  </r>
  <r>
    <x v="7"/>
    <s v="75-84"/>
    <x v="1"/>
    <s v="M"/>
    <s v="F00-F99"/>
    <n v="3"/>
    <x v="10"/>
  </r>
  <r>
    <x v="7"/>
    <s v="75-84"/>
    <x v="1"/>
    <s v="M"/>
    <s v="G00-G99"/>
    <n v="4"/>
    <x v="3"/>
  </r>
  <r>
    <x v="7"/>
    <s v="75-84"/>
    <x v="1"/>
    <s v="M"/>
    <s v="I00-I99"/>
    <n v="24"/>
    <x v="8"/>
  </r>
  <r>
    <x v="7"/>
    <s v="75-84"/>
    <x v="1"/>
    <s v="M"/>
    <s v="J00-J99"/>
    <n v="12"/>
    <x v="4"/>
  </r>
  <r>
    <x v="7"/>
    <s v="75-84"/>
    <x v="1"/>
    <s v="M"/>
    <s v="K00-K93"/>
    <n v="4"/>
    <x v="9"/>
  </r>
  <r>
    <x v="7"/>
    <s v="75-84"/>
    <x v="1"/>
    <s v="M"/>
    <s v="N00-N99"/>
    <n v="1"/>
    <x v="11"/>
  </r>
  <r>
    <x v="7"/>
    <s v="75-84"/>
    <x v="1"/>
    <s v="M"/>
    <s v="R00-R99"/>
    <n v="5"/>
    <x v="5"/>
  </r>
  <r>
    <x v="7"/>
    <s v="75-84"/>
    <x v="1"/>
    <s v="M"/>
    <s v="V01-Y98"/>
    <n v="6"/>
    <x v="6"/>
  </r>
  <r>
    <x v="7"/>
    <s v="85+"/>
    <x v="1"/>
    <s v="F"/>
    <s v="A00-B99"/>
    <n v="3"/>
    <x v="0"/>
  </r>
  <r>
    <x v="7"/>
    <s v="85+"/>
    <x v="1"/>
    <s v="F"/>
    <s v="C00-D48"/>
    <n v="22"/>
    <x v="1"/>
  </r>
  <r>
    <x v="7"/>
    <s v="85+"/>
    <x v="1"/>
    <s v="F"/>
    <s v="E00-E90"/>
    <n v="3"/>
    <x v="2"/>
  </r>
  <r>
    <x v="7"/>
    <s v="85+"/>
    <x v="1"/>
    <s v="F"/>
    <s v="F00-F99"/>
    <n v="13"/>
    <x v="10"/>
  </r>
  <r>
    <x v="7"/>
    <s v="85+"/>
    <x v="1"/>
    <s v="F"/>
    <s v="G00-G99"/>
    <n v="17"/>
    <x v="3"/>
  </r>
  <r>
    <x v="7"/>
    <s v="85+"/>
    <x v="1"/>
    <s v="F"/>
    <s v="I00-I99"/>
    <n v="68"/>
    <x v="8"/>
  </r>
  <r>
    <x v="7"/>
    <s v="85+"/>
    <x v="1"/>
    <s v="F"/>
    <s v="J00-J99"/>
    <n v="15"/>
    <x v="4"/>
  </r>
  <r>
    <x v="7"/>
    <s v="85+"/>
    <x v="1"/>
    <s v="F"/>
    <s v="K00-K93"/>
    <n v="5"/>
    <x v="9"/>
  </r>
  <r>
    <x v="7"/>
    <s v="85+"/>
    <x v="1"/>
    <s v="F"/>
    <s v="N00-N99"/>
    <n v="2"/>
    <x v="11"/>
  </r>
  <r>
    <x v="7"/>
    <s v="85+"/>
    <x v="1"/>
    <s v="F"/>
    <s v="R00-R99"/>
    <n v="22"/>
    <x v="5"/>
  </r>
  <r>
    <x v="7"/>
    <s v="85+"/>
    <x v="1"/>
    <s v="F"/>
    <s v="V01-Y98"/>
    <n v="6"/>
    <x v="6"/>
  </r>
  <r>
    <x v="7"/>
    <s v="85+"/>
    <x v="1"/>
    <s v="M"/>
    <s v="A00-B99"/>
    <n v="3"/>
    <x v="0"/>
  </r>
  <r>
    <x v="7"/>
    <s v="85+"/>
    <x v="1"/>
    <s v="M"/>
    <s v="C00-D48"/>
    <n v="10"/>
    <x v="1"/>
  </r>
  <r>
    <x v="7"/>
    <s v="85+"/>
    <x v="1"/>
    <s v="M"/>
    <s v="E00-E90"/>
    <n v="1"/>
    <x v="2"/>
  </r>
  <r>
    <x v="7"/>
    <s v="85+"/>
    <x v="1"/>
    <s v="M"/>
    <s v="F00-F99"/>
    <n v="6"/>
    <x v="10"/>
  </r>
  <r>
    <x v="7"/>
    <s v="85+"/>
    <x v="1"/>
    <s v="M"/>
    <s v="G00-G99"/>
    <n v="10"/>
    <x v="3"/>
  </r>
  <r>
    <x v="7"/>
    <s v="85+"/>
    <x v="1"/>
    <s v="M"/>
    <s v="I00-I99"/>
    <n v="27"/>
    <x v="8"/>
  </r>
  <r>
    <x v="7"/>
    <s v="85+"/>
    <x v="1"/>
    <s v="M"/>
    <s v="J00-J99"/>
    <n v="16"/>
    <x v="4"/>
  </r>
  <r>
    <x v="7"/>
    <s v="85+"/>
    <x v="1"/>
    <s v="M"/>
    <s v="K00-K93"/>
    <n v="2"/>
    <x v="9"/>
  </r>
  <r>
    <x v="7"/>
    <s v="85+"/>
    <x v="1"/>
    <s v="M"/>
    <s v="M00-M99"/>
    <n v="2"/>
    <x v="5"/>
  </r>
  <r>
    <x v="7"/>
    <s v="85+"/>
    <x v="1"/>
    <s v="M"/>
    <s v="N00-N99"/>
    <n v="6"/>
    <x v="11"/>
  </r>
  <r>
    <x v="7"/>
    <s v="85+"/>
    <x v="1"/>
    <s v="M"/>
    <s v="R00-R99"/>
    <n v="11"/>
    <x v="5"/>
  </r>
  <r>
    <x v="7"/>
    <s v="85+"/>
    <x v="1"/>
    <s v="M"/>
    <s v="V01-Y98"/>
    <n v="5"/>
    <x v="6"/>
  </r>
  <r>
    <x v="8"/>
    <s v="0-24"/>
    <x v="0"/>
    <s v="F"/>
    <s v="C00-D48"/>
    <n v="1"/>
    <x v="1"/>
  </r>
  <r>
    <x v="8"/>
    <s v="0-24"/>
    <x v="0"/>
    <s v="F"/>
    <s v="I00-I99"/>
    <n v="1"/>
    <x v="8"/>
  </r>
  <r>
    <x v="8"/>
    <s v="0-24"/>
    <x v="0"/>
    <s v="F"/>
    <s v="Q00-Q99"/>
    <n v="1"/>
    <x v="5"/>
  </r>
  <r>
    <x v="8"/>
    <s v="0-24"/>
    <x v="0"/>
    <s v="M"/>
    <s v="C00-D48"/>
    <n v="1"/>
    <x v="1"/>
  </r>
  <r>
    <x v="8"/>
    <s v="0-24"/>
    <x v="0"/>
    <s v="M"/>
    <s v="I00-I99"/>
    <n v="1"/>
    <x v="8"/>
  </r>
  <r>
    <x v="8"/>
    <s v="0-24"/>
    <x v="0"/>
    <s v="M"/>
    <s v="K00-K93"/>
    <n v="1"/>
    <x v="9"/>
  </r>
  <r>
    <x v="8"/>
    <s v="0-24"/>
    <x v="0"/>
    <s v="M"/>
    <s v="P00-P96"/>
    <n v="3"/>
    <x v="5"/>
  </r>
  <r>
    <x v="8"/>
    <s v="0-24"/>
    <x v="0"/>
    <s v="M"/>
    <s v="Q00-Q99"/>
    <n v="1"/>
    <x v="5"/>
  </r>
  <r>
    <x v="8"/>
    <s v="0-24"/>
    <x v="0"/>
    <s v="M"/>
    <s v="R00-R99"/>
    <n v="2"/>
    <x v="5"/>
  </r>
  <r>
    <x v="8"/>
    <s v="0-24"/>
    <x v="0"/>
    <s v="M"/>
    <s v="V01-Y98"/>
    <n v="2"/>
    <x v="6"/>
  </r>
  <r>
    <x v="8"/>
    <s v="25-44"/>
    <x v="0"/>
    <s v="F"/>
    <s v="C00-D48"/>
    <n v="1"/>
    <x v="1"/>
  </r>
  <r>
    <x v="8"/>
    <s v="25-44"/>
    <x v="0"/>
    <s v="F"/>
    <s v="I00-I99"/>
    <n v="2"/>
    <x v="8"/>
  </r>
  <r>
    <x v="8"/>
    <s v="25-44"/>
    <x v="0"/>
    <s v="F"/>
    <s v="R00-R99"/>
    <n v="1"/>
    <x v="5"/>
  </r>
  <r>
    <x v="8"/>
    <s v="25-44"/>
    <x v="0"/>
    <s v="F"/>
    <s v="V01-Y98"/>
    <n v="4"/>
    <x v="6"/>
  </r>
  <r>
    <x v="8"/>
    <s v="25-44"/>
    <x v="0"/>
    <s v="M"/>
    <s v="C00-D48"/>
    <n v="1"/>
    <x v="1"/>
  </r>
  <r>
    <x v="8"/>
    <s v="25-44"/>
    <x v="0"/>
    <s v="M"/>
    <s v="G00-G99"/>
    <n v="1"/>
    <x v="3"/>
  </r>
  <r>
    <x v="8"/>
    <s v="25-44"/>
    <x v="0"/>
    <s v="M"/>
    <s v="N00-N99"/>
    <n v="1"/>
    <x v="11"/>
  </r>
  <r>
    <x v="8"/>
    <s v="25-44"/>
    <x v="0"/>
    <s v="M"/>
    <s v="R00-R99"/>
    <n v="1"/>
    <x v="5"/>
  </r>
  <r>
    <x v="8"/>
    <s v="25-44"/>
    <x v="0"/>
    <s v="M"/>
    <s v="V01-Y98"/>
    <n v="2"/>
    <x v="6"/>
  </r>
  <r>
    <x v="8"/>
    <s v="45-64"/>
    <x v="0"/>
    <s v="F"/>
    <s v="C00-D48"/>
    <n v="16"/>
    <x v="1"/>
  </r>
  <r>
    <x v="8"/>
    <s v="45-64"/>
    <x v="0"/>
    <s v="F"/>
    <s v="I00-I99"/>
    <n v="4"/>
    <x v="8"/>
  </r>
  <r>
    <x v="8"/>
    <s v="45-64"/>
    <x v="0"/>
    <s v="F"/>
    <s v="K00-K93"/>
    <n v="1"/>
    <x v="9"/>
  </r>
  <r>
    <x v="8"/>
    <s v="45-64"/>
    <x v="0"/>
    <s v="F"/>
    <s v="L00-L99"/>
    <n v="1"/>
    <x v="5"/>
  </r>
  <r>
    <x v="8"/>
    <s v="45-64"/>
    <x v="0"/>
    <s v="F"/>
    <s v="R00-R99"/>
    <n v="4"/>
    <x v="5"/>
  </r>
  <r>
    <x v="8"/>
    <s v="45-64"/>
    <x v="0"/>
    <s v="F"/>
    <s v="V01-Y98"/>
    <n v="1"/>
    <x v="6"/>
  </r>
  <r>
    <x v="8"/>
    <s v="45-64"/>
    <x v="0"/>
    <s v="M"/>
    <s v="C00-D48"/>
    <n v="23"/>
    <x v="1"/>
  </r>
  <r>
    <x v="8"/>
    <s v="45-64"/>
    <x v="0"/>
    <s v="M"/>
    <s v="E00-E90"/>
    <n v="2"/>
    <x v="2"/>
  </r>
  <r>
    <x v="8"/>
    <s v="45-64"/>
    <x v="0"/>
    <s v="M"/>
    <s v="F00-F99"/>
    <n v="1"/>
    <x v="10"/>
  </r>
  <r>
    <x v="8"/>
    <s v="45-64"/>
    <x v="0"/>
    <s v="M"/>
    <s v="G00-G99"/>
    <n v="2"/>
    <x v="3"/>
  </r>
  <r>
    <x v="8"/>
    <s v="45-64"/>
    <x v="0"/>
    <s v="M"/>
    <s v="I00-I99"/>
    <n v="8"/>
    <x v="8"/>
  </r>
  <r>
    <x v="8"/>
    <s v="45-64"/>
    <x v="0"/>
    <s v="M"/>
    <s v="J00-J99"/>
    <n v="5"/>
    <x v="4"/>
  </r>
  <r>
    <x v="8"/>
    <s v="45-64"/>
    <x v="0"/>
    <s v="M"/>
    <s v="K00-K93"/>
    <n v="5"/>
    <x v="9"/>
  </r>
  <r>
    <x v="8"/>
    <s v="45-64"/>
    <x v="0"/>
    <s v="M"/>
    <s v="R00-R99"/>
    <n v="12"/>
    <x v="5"/>
  </r>
  <r>
    <x v="8"/>
    <s v="45-64"/>
    <x v="0"/>
    <s v="M"/>
    <s v="V01-Y98"/>
    <n v="8"/>
    <x v="6"/>
  </r>
  <r>
    <x v="8"/>
    <s v="65-74"/>
    <x v="1"/>
    <s v="F"/>
    <s v="C00-D48"/>
    <n v="14"/>
    <x v="1"/>
  </r>
  <r>
    <x v="8"/>
    <s v="65-74"/>
    <x v="1"/>
    <s v="F"/>
    <s v="E00-E90"/>
    <n v="1"/>
    <x v="2"/>
  </r>
  <r>
    <x v="8"/>
    <s v="65-74"/>
    <x v="1"/>
    <s v="F"/>
    <s v="G00-G99"/>
    <n v="1"/>
    <x v="3"/>
  </r>
  <r>
    <x v="8"/>
    <s v="65-74"/>
    <x v="1"/>
    <s v="F"/>
    <s v="I00-I99"/>
    <n v="7"/>
    <x v="8"/>
  </r>
  <r>
    <x v="8"/>
    <s v="65-74"/>
    <x v="1"/>
    <s v="F"/>
    <s v="J00-J99"/>
    <n v="3"/>
    <x v="4"/>
  </r>
  <r>
    <x v="8"/>
    <s v="65-74"/>
    <x v="1"/>
    <s v="F"/>
    <s v="K00-K93"/>
    <n v="3"/>
    <x v="9"/>
  </r>
  <r>
    <x v="8"/>
    <s v="65-74"/>
    <x v="1"/>
    <s v="F"/>
    <s v="M00-M99"/>
    <n v="2"/>
    <x v="5"/>
  </r>
  <r>
    <x v="8"/>
    <s v="65-74"/>
    <x v="1"/>
    <s v="F"/>
    <s v="N00-N99"/>
    <n v="1"/>
    <x v="11"/>
  </r>
  <r>
    <x v="8"/>
    <s v="65-74"/>
    <x v="1"/>
    <s v="F"/>
    <s v="R00-R99"/>
    <n v="5"/>
    <x v="5"/>
  </r>
  <r>
    <x v="8"/>
    <s v="65-74"/>
    <x v="1"/>
    <s v="F"/>
    <s v="V01-Y98"/>
    <n v="1"/>
    <x v="6"/>
  </r>
  <r>
    <x v="8"/>
    <s v="65-74"/>
    <x v="1"/>
    <s v="M"/>
    <s v="A00-B99"/>
    <n v="3"/>
    <x v="0"/>
  </r>
  <r>
    <x v="8"/>
    <s v="65-74"/>
    <x v="1"/>
    <s v="M"/>
    <s v="C00-D48"/>
    <n v="23"/>
    <x v="1"/>
  </r>
  <r>
    <x v="8"/>
    <s v="65-74"/>
    <x v="1"/>
    <s v="M"/>
    <s v="F00-F99"/>
    <n v="2"/>
    <x v="10"/>
  </r>
  <r>
    <x v="8"/>
    <s v="65-74"/>
    <x v="1"/>
    <s v="M"/>
    <s v="G00-G99"/>
    <n v="3"/>
    <x v="3"/>
  </r>
  <r>
    <x v="8"/>
    <s v="65-74"/>
    <x v="1"/>
    <s v="M"/>
    <s v="I00-I99"/>
    <n v="19"/>
    <x v="8"/>
  </r>
  <r>
    <x v="8"/>
    <s v="65-74"/>
    <x v="1"/>
    <s v="M"/>
    <s v="J00-J99"/>
    <n v="7"/>
    <x v="4"/>
  </r>
  <r>
    <x v="8"/>
    <s v="65-74"/>
    <x v="1"/>
    <s v="M"/>
    <s v="K00-K93"/>
    <n v="6"/>
    <x v="9"/>
  </r>
  <r>
    <x v="8"/>
    <s v="65-74"/>
    <x v="1"/>
    <s v="M"/>
    <s v="L00-L99"/>
    <n v="1"/>
    <x v="5"/>
  </r>
  <r>
    <x v="8"/>
    <s v="65-74"/>
    <x v="1"/>
    <s v="M"/>
    <s v="R00-R99"/>
    <n v="14"/>
    <x v="5"/>
  </r>
  <r>
    <x v="8"/>
    <s v="65-74"/>
    <x v="1"/>
    <s v="M"/>
    <s v="V01-Y98"/>
    <n v="2"/>
    <x v="6"/>
  </r>
  <r>
    <x v="8"/>
    <s v="75-84"/>
    <x v="1"/>
    <s v="F"/>
    <s v="A00-B99"/>
    <n v="1"/>
    <x v="0"/>
  </r>
  <r>
    <x v="8"/>
    <s v="75-84"/>
    <x v="1"/>
    <s v="F"/>
    <s v="C00-D48"/>
    <n v="31"/>
    <x v="1"/>
  </r>
  <r>
    <x v="8"/>
    <s v="75-84"/>
    <x v="1"/>
    <s v="F"/>
    <s v="E00-E90"/>
    <n v="2"/>
    <x v="2"/>
  </r>
  <r>
    <x v="8"/>
    <s v="75-84"/>
    <x v="1"/>
    <s v="F"/>
    <s v="F00-F99"/>
    <n v="4"/>
    <x v="10"/>
  </r>
  <r>
    <x v="8"/>
    <s v="75-84"/>
    <x v="1"/>
    <s v="F"/>
    <s v="G00-G99"/>
    <n v="5"/>
    <x v="3"/>
  </r>
  <r>
    <x v="8"/>
    <s v="75-84"/>
    <x v="1"/>
    <s v="F"/>
    <s v="I00-I99"/>
    <n v="11"/>
    <x v="8"/>
  </r>
  <r>
    <x v="8"/>
    <s v="75-84"/>
    <x v="1"/>
    <s v="F"/>
    <s v="J00-J99"/>
    <n v="5"/>
    <x v="4"/>
  </r>
  <r>
    <x v="8"/>
    <s v="75-84"/>
    <x v="1"/>
    <s v="F"/>
    <s v="K00-K93"/>
    <n v="2"/>
    <x v="9"/>
  </r>
  <r>
    <x v="8"/>
    <s v="75-84"/>
    <x v="1"/>
    <s v="F"/>
    <s v="M00-M99"/>
    <n v="1"/>
    <x v="5"/>
  </r>
  <r>
    <x v="8"/>
    <s v="75-84"/>
    <x v="1"/>
    <s v="F"/>
    <s v="N00-N99"/>
    <n v="2"/>
    <x v="11"/>
  </r>
  <r>
    <x v="8"/>
    <s v="75-84"/>
    <x v="1"/>
    <s v="F"/>
    <s v="R00-R99"/>
    <n v="12"/>
    <x v="5"/>
  </r>
  <r>
    <x v="8"/>
    <s v="75-84"/>
    <x v="1"/>
    <s v="F"/>
    <s v="V01-Y98"/>
    <n v="6"/>
    <x v="6"/>
  </r>
  <r>
    <x v="8"/>
    <s v="75-84"/>
    <x v="1"/>
    <s v="M"/>
    <s v="A00-B99"/>
    <n v="4"/>
    <x v="0"/>
  </r>
  <r>
    <x v="8"/>
    <s v="75-84"/>
    <x v="1"/>
    <s v="M"/>
    <s v="C00-D48"/>
    <n v="33"/>
    <x v="1"/>
  </r>
  <r>
    <x v="8"/>
    <s v="75-84"/>
    <x v="1"/>
    <s v="M"/>
    <s v="E00-E90"/>
    <n v="4"/>
    <x v="2"/>
  </r>
  <r>
    <x v="8"/>
    <s v="75-84"/>
    <x v="1"/>
    <s v="M"/>
    <s v="F00-F99"/>
    <n v="1"/>
    <x v="10"/>
  </r>
  <r>
    <x v="8"/>
    <s v="75-84"/>
    <x v="1"/>
    <s v="M"/>
    <s v="G00-G99"/>
    <n v="2"/>
    <x v="3"/>
  </r>
  <r>
    <x v="8"/>
    <s v="75-84"/>
    <x v="1"/>
    <s v="M"/>
    <s v="I00-I99"/>
    <n v="16"/>
    <x v="8"/>
  </r>
  <r>
    <x v="8"/>
    <s v="75-84"/>
    <x v="1"/>
    <s v="M"/>
    <s v="J00-J99"/>
    <n v="11"/>
    <x v="4"/>
  </r>
  <r>
    <x v="8"/>
    <s v="75-84"/>
    <x v="1"/>
    <s v="M"/>
    <s v="K00-K93"/>
    <n v="4"/>
    <x v="9"/>
  </r>
  <r>
    <x v="8"/>
    <s v="75-84"/>
    <x v="1"/>
    <s v="M"/>
    <s v="M00-M99"/>
    <n v="2"/>
    <x v="5"/>
  </r>
  <r>
    <x v="8"/>
    <s v="75-84"/>
    <x v="1"/>
    <s v="M"/>
    <s v="N00-N99"/>
    <n v="1"/>
    <x v="11"/>
  </r>
  <r>
    <x v="8"/>
    <s v="75-84"/>
    <x v="1"/>
    <s v="M"/>
    <s v="R00-R99"/>
    <n v="12"/>
    <x v="5"/>
  </r>
  <r>
    <x v="8"/>
    <s v="75-84"/>
    <x v="1"/>
    <s v="M"/>
    <s v="V01-Y98"/>
    <n v="5"/>
    <x v="6"/>
  </r>
  <r>
    <x v="8"/>
    <s v="85+"/>
    <x v="1"/>
    <s v="F"/>
    <s v="A00-B99"/>
    <n v="3"/>
    <x v="0"/>
  </r>
  <r>
    <x v="8"/>
    <s v="85+"/>
    <x v="1"/>
    <s v="F"/>
    <s v="C00-D48"/>
    <n v="38"/>
    <x v="1"/>
  </r>
  <r>
    <x v="8"/>
    <s v="85+"/>
    <x v="1"/>
    <s v="F"/>
    <s v="D50-D89"/>
    <n v="3"/>
    <x v="5"/>
  </r>
  <r>
    <x v="8"/>
    <s v="85+"/>
    <x v="1"/>
    <s v="F"/>
    <s v="E00-E90"/>
    <n v="6"/>
    <x v="2"/>
  </r>
  <r>
    <x v="8"/>
    <s v="85+"/>
    <x v="1"/>
    <s v="F"/>
    <s v="F00-F99"/>
    <n v="13"/>
    <x v="10"/>
  </r>
  <r>
    <x v="8"/>
    <s v="85+"/>
    <x v="1"/>
    <s v="F"/>
    <s v="G00-G99"/>
    <n v="17"/>
    <x v="3"/>
  </r>
  <r>
    <x v="8"/>
    <s v="85+"/>
    <x v="1"/>
    <s v="F"/>
    <s v="I00-I99"/>
    <n v="62"/>
    <x v="8"/>
  </r>
  <r>
    <x v="8"/>
    <s v="85+"/>
    <x v="1"/>
    <s v="F"/>
    <s v="J00-J99"/>
    <n v="19"/>
    <x v="4"/>
  </r>
  <r>
    <x v="8"/>
    <s v="85+"/>
    <x v="1"/>
    <s v="F"/>
    <s v="K00-K93"/>
    <n v="9"/>
    <x v="9"/>
  </r>
  <r>
    <x v="8"/>
    <s v="85+"/>
    <x v="1"/>
    <s v="F"/>
    <s v="L00-L99"/>
    <n v="1"/>
    <x v="5"/>
  </r>
  <r>
    <x v="8"/>
    <s v="85+"/>
    <x v="1"/>
    <s v="F"/>
    <s v="M00-M99"/>
    <n v="1"/>
    <x v="5"/>
  </r>
  <r>
    <x v="8"/>
    <s v="85+"/>
    <x v="1"/>
    <s v="F"/>
    <s v="N00-N99"/>
    <n v="10"/>
    <x v="11"/>
  </r>
  <r>
    <x v="8"/>
    <s v="85+"/>
    <x v="1"/>
    <s v="F"/>
    <s v="R00-R99"/>
    <n v="16"/>
    <x v="5"/>
  </r>
  <r>
    <x v="8"/>
    <s v="85+"/>
    <x v="1"/>
    <s v="F"/>
    <s v="V01-Y98"/>
    <n v="14"/>
    <x v="6"/>
  </r>
  <r>
    <x v="8"/>
    <s v="85+"/>
    <x v="1"/>
    <s v="M"/>
    <s v="C00-D48"/>
    <n v="17"/>
    <x v="1"/>
  </r>
  <r>
    <x v="8"/>
    <s v="85+"/>
    <x v="1"/>
    <s v="M"/>
    <s v="F00-F99"/>
    <n v="5"/>
    <x v="10"/>
  </r>
  <r>
    <x v="8"/>
    <s v="85+"/>
    <x v="1"/>
    <s v="M"/>
    <s v="G00-G99"/>
    <n v="8"/>
    <x v="3"/>
  </r>
  <r>
    <x v="8"/>
    <s v="85+"/>
    <x v="1"/>
    <s v="M"/>
    <s v="I00-I99"/>
    <n v="40"/>
    <x v="8"/>
  </r>
  <r>
    <x v="8"/>
    <s v="85+"/>
    <x v="1"/>
    <s v="M"/>
    <s v="J00-J99"/>
    <n v="11"/>
    <x v="4"/>
  </r>
  <r>
    <x v="8"/>
    <s v="85+"/>
    <x v="1"/>
    <s v="M"/>
    <s v="K00-K93"/>
    <n v="3"/>
    <x v="9"/>
  </r>
  <r>
    <x v="8"/>
    <s v="85+"/>
    <x v="1"/>
    <s v="M"/>
    <s v="L00-L99"/>
    <n v="1"/>
    <x v="5"/>
  </r>
  <r>
    <x v="8"/>
    <s v="85+"/>
    <x v="1"/>
    <s v="M"/>
    <s v="M00-M99"/>
    <n v="1"/>
    <x v="5"/>
  </r>
  <r>
    <x v="8"/>
    <s v="85+"/>
    <x v="1"/>
    <s v="M"/>
    <s v="N00-N99"/>
    <n v="3"/>
    <x v="11"/>
  </r>
  <r>
    <x v="8"/>
    <s v="85+"/>
    <x v="1"/>
    <s v="M"/>
    <s v="R00-R99"/>
    <n v="10"/>
    <x v="5"/>
  </r>
  <r>
    <x v="8"/>
    <s v="85+"/>
    <x v="1"/>
    <s v="M"/>
    <s v="V01-Y98"/>
    <n v="1"/>
    <x v="6"/>
  </r>
  <r>
    <x v="0"/>
    <s v="0-24"/>
    <x v="0"/>
    <s v="F"/>
    <s v="Q00-Q99"/>
    <n v="1"/>
    <x v="5"/>
  </r>
  <r>
    <x v="0"/>
    <s v="0-24"/>
    <x v="0"/>
    <s v="M"/>
    <s v="D50-D89"/>
    <n v="1"/>
    <x v="5"/>
  </r>
  <r>
    <x v="0"/>
    <s v="0-24"/>
    <x v="0"/>
    <s v="M"/>
    <s v="P00-P96"/>
    <n v="1"/>
    <x v="5"/>
  </r>
  <r>
    <x v="0"/>
    <s v="0-24"/>
    <x v="0"/>
    <s v="M"/>
    <s v="Q00-Q99"/>
    <n v="1"/>
    <x v="5"/>
  </r>
  <r>
    <x v="0"/>
    <s v="0-24"/>
    <x v="0"/>
    <s v="M"/>
    <s v="R00-R99"/>
    <n v="1"/>
    <x v="5"/>
  </r>
  <r>
    <x v="0"/>
    <s v="0-24"/>
    <x v="0"/>
    <s v="M"/>
    <s v="V01-Y98"/>
    <n v="5"/>
    <x v="6"/>
  </r>
  <r>
    <x v="0"/>
    <s v="25-44"/>
    <x v="0"/>
    <s v="F"/>
    <s v="C00-D48"/>
    <n v="5"/>
    <x v="1"/>
  </r>
  <r>
    <x v="0"/>
    <s v="25-44"/>
    <x v="0"/>
    <s v="F"/>
    <s v="E00-E90"/>
    <n v="1"/>
    <x v="2"/>
  </r>
  <r>
    <x v="0"/>
    <s v="25-44"/>
    <x v="0"/>
    <s v="F"/>
    <s v="G00-G99"/>
    <n v="1"/>
    <x v="3"/>
  </r>
  <r>
    <x v="0"/>
    <s v="25-44"/>
    <x v="0"/>
    <s v="F"/>
    <s v="I00-I99"/>
    <n v="1"/>
    <x v="8"/>
  </r>
  <r>
    <x v="0"/>
    <s v="25-44"/>
    <x v="0"/>
    <s v="F"/>
    <s v="K00-K93"/>
    <n v="2"/>
    <x v="9"/>
  </r>
  <r>
    <x v="0"/>
    <s v="25-44"/>
    <x v="0"/>
    <s v="F"/>
    <s v="O00-O99"/>
    <n v="1"/>
    <x v="5"/>
  </r>
  <r>
    <x v="0"/>
    <s v="25-44"/>
    <x v="0"/>
    <s v="F"/>
    <s v="R00-R99"/>
    <n v="1"/>
    <x v="5"/>
  </r>
  <r>
    <x v="0"/>
    <s v="25-44"/>
    <x v="0"/>
    <s v="F"/>
    <s v="V01-Y98"/>
    <n v="3"/>
    <x v="6"/>
  </r>
  <r>
    <x v="0"/>
    <s v="25-44"/>
    <x v="0"/>
    <s v="M"/>
    <s v="A00-B99"/>
    <n v="1"/>
    <x v="0"/>
  </r>
  <r>
    <x v="0"/>
    <s v="25-44"/>
    <x v="0"/>
    <s v="M"/>
    <s v="C00-D48"/>
    <n v="2"/>
    <x v="1"/>
  </r>
  <r>
    <x v="0"/>
    <s v="25-44"/>
    <x v="0"/>
    <s v="M"/>
    <s v="F00-F99"/>
    <n v="1"/>
    <x v="10"/>
  </r>
  <r>
    <x v="0"/>
    <s v="25-44"/>
    <x v="0"/>
    <s v="M"/>
    <s v="R00-R99"/>
    <n v="2"/>
    <x v="5"/>
  </r>
  <r>
    <x v="0"/>
    <s v="25-44"/>
    <x v="0"/>
    <s v="M"/>
    <s v="UNK"/>
    <n v="1"/>
    <x v="7"/>
  </r>
  <r>
    <x v="0"/>
    <s v="25-44"/>
    <x v="0"/>
    <s v="M"/>
    <s v="V01-Y98"/>
    <n v="12"/>
    <x v="6"/>
  </r>
  <r>
    <x v="0"/>
    <s v="45-64"/>
    <x v="0"/>
    <s v="F"/>
    <s v="C00-D48"/>
    <n v="19"/>
    <x v="1"/>
  </r>
  <r>
    <x v="0"/>
    <s v="45-64"/>
    <x v="0"/>
    <s v="F"/>
    <s v="G00-G99"/>
    <n v="2"/>
    <x v="3"/>
  </r>
  <r>
    <x v="0"/>
    <s v="45-64"/>
    <x v="0"/>
    <s v="F"/>
    <s v="I00-I99"/>
    <n v="5"/>
    <x v="8"/>
  </r>
  <r>
    <x v="0"/>
    <s v="45-64"/>
    <x v="0"/>
    <s v="F"/>
    <s v="K00-K93"/>
    <n v="2"/>
    <x v="9"/>
  </r>
  <r>
    <x v="0"/>
    <s v="45-64"/>
    <x v="0"/>
    <s v="F"/>
    <s v="L00-L99"/>
    <n v="1"/>
    <x v="5"/>
  </r>
  <r>
    <x v="0"/>
    <s v="45-64"/>
    <x v="0"/>
    <s v="F"/>
    <s v="R00-R99"/>
    <n v="4"/>
    <x v="5"/>
  </r>
  <r>
    <x v="0"/>
    <s v="45-64"/>
    <x v="0"/>
    <s v="F"/>
    <s v="UNK"/>
    <n v="1"/>
    <x v="7"/>
  </r>
  <r>
    <x v="0"/>
    <s v="45-64"/>
    <x v="0"/>
    <s v="F"/>
    <s v="V01-Y98"/>
    <n v="3"/>
    <x v="6"/>
  </r>
  <r>
    <x v="0"/>
    <s v="45-64"/>
    <x v="0"/>
    <s v="M"/>
    <s v="A00-B99"/>
    <n v="3"/>
    <x v="0"/>
  </r>
  <r>
    <x v="0"/>
    <s v="45-64"/>
    <x v="0"/>
    <s v="M"/>
    <s v="C00-D48"/>
    <n v="29"/>
    <x v="1"/>
  </r>
  <r>
    <x v="0"/>
    <s v="45-64"/>
    <x v="0"/>
    <s v="M"/>
    <s v="E00-E90"/>
    <n v="1"/>
    <x v="2"/>
  </r>
  <r>
    <x v="0"/>
    <s v="45-64"/>
    <x v="0"/>
    <s v="M"/>
    <s v="F00-F99"/>
    <n v="1"/>
    <x v="10"/>
  </r>
  <r>
    <x v="0"/>
    <s v="45-64"/>
    <x v="0"/>
    <s v="M"/>
    <s v="G00-G99"/>
    <n v="1"/>
    <x v="3"/>
  </r>
  <r>
    <x v="0"/>
    <s v="45-64"/>
    <x v="0"/>
    <s v="M"/>
    <s v="I00-I99"/>
    <n v="9"/>
    <x v="8"/>
  </r>
  <r>
    <x v="0"/>
    <s v="45-64"/>
    <x v="0"/>
    <s v="M"/>
    <s v="J00-J99"/>
    <n v="4"/>
    <x v="4"/>
  </r>
  <r>
    <x v="0"/>
    <s v="45-64"/>
    <x v="0"/>
    <s v="M"/>
    <s v="K00-K93"/>
    <n v="3"/>
    <x v="9"/>
  </r>
  <r>
    <x v="0"/>
    <s v="45-64"/>
    <x v="0"/>
    <s v="M"/>
    <s v="M00-M99"/>
    <n v="1"/>
    <x v="5"/>
  </r>
  <r>
    <x v="0"/>
    <s v="45-64"/>
    <x v="0"/>
    <s v="M"/>
    <s v="N00-N99"/>
    <n v="1"/>
    <x v="11"/>
  </r>
  <r>
    <x v="0"/>
    <s v="45-64"/>
    <x v="0"/>
    <s v="M"/>
    <s v="R00-R99"/>
    <n v="6"/>
    <x v="5"/>
  </r>
  <r>
    <x v="0"/>
    <s v="45-64"/>
    <x v="0"/>
    <s v="M"/>
    <s v="UNK"/>
    <n v="3"/>
    <x v="7"/>
  </r>
  <r>
    <x v="0"/>
    <s v="45-64"/>
    <x v="0"/>
    <s v="M"/>
    <s v="V01-Y98"/>
    <n v="3"/>
    <x v="6"/>
  </r>
  <r>
    <x v="0"/>
    <s v="65-74"/>
    <x v="1"/>
    <s v="F"/>
    <s v="A00-B99"/>
    <n v="1"/>
    <x v="0"/>
  </r>
  <r>
    <x v="0"/>
    <s v="65-74"/>
    <x v="1"/>
    <s v="F"/>
    <s v="C00-D48"/>
    <n v="13"/>
    <x v="1"/>
  </r>
  <r>
    <x v="0"/>
    <s v="65-74"/>
    <x v="1"/>
    <s v="F"/>
    <s v="D50-D89"/>
    <n v="1"/>
    <x v="5"/>
  </r>
  <r>
    <x v="0"/>
    <s v="65-74"/>
    <x v="1"/>
    <s v="F"/>
    <s v="E00-E90"/>
    <n v="1"/>
    <x v="2"/>
  </r>
  <r>
    <x v="0"/>
    <s v="65-74"/>
    <x v="1"/>
    <s v="F"/>
    <s v="G00-G99"/>
    <n v="2"/>
    <x v="3"/>
  </r>
  <r>
    <x v="0"/>
    <s v="65-74"/>
    <x v="1"/>
    <s v="F"/>
    <s v="I00-I99"/>
    <n v="11"/>
    <x v="8"/>
  </r>
  <r>
    <x v="0"/>
    <s v="65-74"/>
    <x v="1"/>
    <s v="F"/>
    <s v="J00-J99"/>
    <n v="2"/>
    <x v="4"/>
  </r>
  <r>
    <x v="0"/>
    <s v="65-74"/>
    <x v="1"/>
    <s v="F"/>
    <s v="R00-R99"/>
    <n v="3"/>
    <x v="5"/>
  </r>
  <r>
    <x v="0"/>
    <s v="65-74"/>
    <x v="1"/>
    <s v="F"/>
    <s v="V01-Y98"/>
    <n v="1"/>
    <x v="6"/>
  </r>
  <r>
    <x v="0"/>
    <s v="65-74"/>
    <x v="1"/>
    <s v="M"/>
    <s v="A00-B99"/>
    <n v="1"/>
    <x v="0"/>
  </r>
  <r>
    <x v="0"/>
    <s v="65-74"/>
    <x v="1"/>
    <s v="M"/>
    <s v="C00-D48"/>
    <n v="18"/>
    <x v="1"/>
  </r>
  <r>
    <x v="0"/>
    <s v="65-74"/>
    <x v="1"/>
    <s v="M"/>
    <s v="E00-E90"/>
    <n v="2"/>
    <x v="2"/>
  </r>
  <r>
    <x v="0"/>
    <s v="65-74"/>
    <x v="1"/>
    <s v="M"/>
    <s v="G00-G99"/>
    <n v="3"/>
    <x v="3"/>
  </r>
  <r>
    <x v="0"/>
    <s v="65-74"/>
    <x v="1"/>
    <s v="M"/>
    <s v="I00-I99"/>
    <n v="16"/>
    <x v="8"/>
  </r>
  <r>
    <x v="0"/>
    <s v="65-74"/>
    <x v="1"/>
    <s v="M"/>
    <s v="J00-J99"/>
    <n v="5"/>
    <x v="4"/>
  </r>
  <r>
    <x v="0"/>
    <s v="65-74"/>
    <x v="1"/>
    <s v="M"/>
    <s v="K00-K93"/>
    <n v="4"/>
    <x v="9"/>
  </r>
  <r>
    <x v="0"/>
    <s v="65-74"/>
    <x v="1"/>
    <s v="M"/>
    <s v="R00-R99"/>
    <n v="4"/>
    <x v="5"/>
  </r>
  <r>
    <x v="0"/>
    <s v="65-74"/>
    <x v="1"/>
    <s v="M"/>
    <s v="UNK"/>
    <n v="2"/>
    <x v="7"/>
  </r>
  <r>
    <x v="0"/>
    <s v="65-74"/>
    <x v="1"/>
    <s v="M"/>
    <s v="V01-Y98"/>
    <n v="3"/>
    <x v="6"/>
  </r>
  <r>
    <x v="0"/>
    <s v="75-84"/>
    <x v="1"/>
    <s v="F"/>
    <s v="A00-B99"/>
    <n v="3"/>
    <x v="0"/>
  </r>
  <r>
    <x v="0"/>
    <s v="75-84"/>
    <x v="1"/>
    <s v="F"/>
    <s v="C00-D48"/>
    <n v="36"/>
    <x v="1"/>
  </r>
  <r>
    <x v="0"/>
    <s v="75-84"/>
    <x v="1"/>
    <s v="F"/>
    <s v="E00-E90"/>
    <n v="2"/>
    <x v="2"/>
  </r>
  <r>
    <x v="0"/>
    <s v="75-84"/>
    <x v="1"/>
    <s v="F"/>
    <s v="F00-F99"/>
    <n v="1"/>
    <x v="10"/>
  </r>
  <r>
    <x v="0"/>
    <s v="75-84"/>
    <x v="1"/>
    <s v="F"/>
    <s v="G00-G99"/>
    <n v="10"/>
    <x v="3"/>
  </r>
  <r>
    <x v="0"/>
    <s v="75-84"/>
    <x v="1"/>
    <s v="F"/>
    <s v="I00-I99"/>
    <n v="20"/>
    <x v="8"/>
  </r>
  <r>
    <x v="0"/>
    <s v="75-84"/>
    <x v="1"/>
    <s v="F"/>
    <s v="J00-J99"/>
    <n v="10"/>
    <x v="4"/>
  </r>
  <r>
    <x v="0"/>
    <s v="75-84"/>
    <x v="1"/>
    <s v="F"/>
    <s v="K00-K93"/>
    <n v="4"/>
    <x v="9"/>
  </r>
  <r>
    <x v="0"/>
    <s v="75-84"/>
    <x v="1"/>
    <s v="F"/>
    <s v="L00-L99"/>
    <n v="1"/>
    <x v="5"/>
  </r>
  <r>
    <x v="0"/>
    <s v="75-84"/>
    <x v="1"/>
    <s v="F"/>
    <s v="N00-N99"/>
    <n v="3"/>
    <x v="11"/>
  </r>
  <r>
    <x v="0"/>
    <s v="75-84"/>
    <x v="1"/>
    <s v="F"/>
    <s v="R00-R99"/>
    <n v="6"/>
    <x v="5"/>
  </r>
  <r>
    <x v="0"/>
    <s v="75-84"/>
    <x v="1"/>
    <s v="F"/>
    <s v="UNK"/>
    <n v="2"/>
    <x v="7"/>
  </r>
  <r>
    <x v="0"/>
    <s v="75-84"/>
    <x v="1"/>
    <s v="F"/>
    <s v="V01-Y98"/>
    <n v="2"/>
    <x v="6"/>
  </r>
  <r>
    <x v="0"/>
    <s v="75-84"/>
    <x v="1"/>
    <s v="M"/>
    <s v="A00-B99"/>
    <n v="1"/>
    <x v="0"/>
  </r>
  <r>
    <x v="0"/>
    <s v="75-84"/>
    <x v="1"/>
    <s v="M"/>
    <s v="C00-D48"/>
    <n v="38"/>
    <x v="1"/>
  </r>
  <r>
    <x v="0"/>
    <s v="75-84"/>
    <x v="1"/>
    <s v="M"/>
    <s v="E00-E90"/>
    <n v="3"/>
    <x v="2"/>
  </r>
  <r>
    <x v="0"/>
    <s v="75-84"/>
    <x v="1"/>
    <s v="M"/>
    <s v="F00-F99"/>
    <n v="1"/>
    <x v="10"/>
  </r>
  <r>
    <x v="0"/>
    <s v="75-84"/>
    <x v="1"/>
    <s v="M"/>
    <s v="G00-G99"/>
    <n v="6"/>
    <x v="3"/>
  </r>
  <r>
    <x v="0"/>
    <s v="75-84"/>
    <x v="1"/>
    <s v="M"/>
    <s v="I00-I99"/>
    <n v="25"/>
    <x v="8"/>
  </r>
  <r>
    <x v="0"/>
    <s v="75-84"/>
    <x v="1"/>
    <s v="M"/>
    <s v="J00-J99"/>
    <n v="6"/>
    <x v="4"/>
  </r>
  <r>
    <x v="0"/>
    <s v="75-84"/>
    <x v="1"/>
    <s v="M"/>
    <s v="K00-K93"/>
    <n v="5"/>
    <x v="9"/>
  </r>
  <r>
    <x v="0"/>
    <s v="75-84"/>
    <x v="1"/>
    <s v="M"/>
    <s v="M00-M99"/>
    <n v="1"/>
    <x v="5"/>
  </r>
  <r>
    <x v="0"/>
    <s v="75-84"/>
    <x v="1"/>
    <s v="M"/>
    <s v="N00-N99"/>
    <n v="3"/>
    <x v="11"/>
  </r>
  <r>
    <x v="0"/>
    <s v="75-84"/>
    <x v="1"/>
    <s v="M"/>
    <s v="R00-R99"/>
    <n v="4"/>
    <x v="5"/>
  </r>
  <r>
    <x v="0"/>
    <s v="75-84"/>
    <x v="1"/>
    <s v="M"/>
    <s v="UNK"/>
    <n v="2"/>
    <x v="7"/>
  </r>
  <r>
    <x v="0"/>
    <s v="75-84"/>
    <x v="1"/>
    <s v="M"/>
    <s v="V01-Y98"/>
    <n v="6"/>
    <x v="6"/>
  </r>
  <r>
    <x v="0"/>
    <s v="85+"/>
    <x v="1"/>
    <s v="F"/>
    <s v="A00-B99"/>
    <n v="6"/>
    <x v="0"/>
  </r>
  <r>
    <x v="0"/>
    <s v="85+"/>
    <x v="1"/>
    <s v="F"/>
    <s v="C00-D48"/>
    <n v="24"/>
    <x v="1"/>
  </r>
  <r>
    <x v="0"/>
    <s v="85+"/>
    <x v="1"/>
    <s v="F"/>
    <s v="D50-D89"/>
    <n v="1"/>
    <x v="5"/>
  </r>
  <r>
    <x v="0"/>
    <s v="85+"/>
    <x v="1"/>
    <s v="F"/>
    <s v="E00-E90"/>
    <n v="5"/>
    <x v="2"/>
  </r>
  <r>
    <x v="0"/>
    <s v="85+"/>
    <x v="1"/>
    <s v="F"/>
    <s v="F00-F99"/>
    <n v="15"/>
    <x v="10"/>
  </r>
  <r>
    <x v="0"/>
    <s v="85+"/>
    <x v="1"/>
    <s v="F"/>
    <s v="G00-G99"/>
    <n v="13"/>
    <x v="3"/>
  </r>
  <r>
    <x v="0"/>
    <s v="85+"/>
    <x v="1"/>
    <s v="F"/>
    <s v="I00-I99"/>
    <n v="76"/>
    <x v="8"/>
  </r>
  <r>
    <x v="0"/>
    <s v="85+"/>
    <x v="1"/>
    <s v="F"/>
    <s v="J00-J99"/>
    <n v="8"/>
    <x v="4"/>
  </r>
  <r>
    <x v="0"/>
    <s v="85+"/>
    <x v="1"/>
    <s v="F"/>
    <s v="K00-K93"/>
    <n v="7"/>
    <x v="9"/>
  </r>
  <r>
    <x v="0"/>
    <s v="85+"/>
    <x v="1"/>
    <s v="F"/>
    <s v="M00-M99"/>
    <n v="1"/>
    <x v="5"/>
  </r>
  <r>
    <x v="0"/>
    <s v="85+"/>
    <x v="1"/>
    <s v="F"/>
    <s v="N00-N99"/>
    <n v="5"/>
    <x v="11"/>
  </r>
  <r>
    <x v="0"/>
    <s v="85+"/>
    <x v="1"/>
    <s v="F"/>
    <s v="R00-R99"/>
    <n v="14"/>
    <x v="5"/>
  </r>
  <r>
    <x v="0"/>
    <s v="85+"/>
    <x v="1"/>
    <s v="F"/>
    <s v="UNK"/>
    <n v="2"/>
    <x v="7"/>
  </r>
  <r>
    <x v="0"/>
    <s v="85+"/>
    <x v="1"/>
    <s v="F"/>
    <s v="V01-Y98"/>
    <n v="14"/>
    <x v="6"/>
  </r>
  <r>
    <x v="0"/>
    <s v="85+"/>
    <x v="1"/>
    <s v="M"/>
    <s v="A00-B99"/>
    <n v="2"/>
    <x v="0"/>
  </r>
  <r>
    <x v="0"/>
    <s v="85+"/>
    <x v="1"/>
    <s v="M"/>
    <s v="C00-D48"/>
    <n v="9"/>
    <x v="1"/>
  </r>
  <r>
    <x v="0"/>
    <s v="85+"/>
    <x v="1"/>
    <s v="M"/>
    <s v="D50-D89"/>
    <n v="1"/>
    <x v="5"/>
  </r>
  <r>
    <x v="0"/>
    <s v="85+"/>
    <x v="1"/>
    <s v="M"/>
    <s v="F00-F99"/>
    <n v="3"/>
    <x v="10"/>
  </r>
  <r>
    <x v="0"/>
    <s v="85+"/>
    <x v="1"/>
    <s v="M"/>
    <s v="G00-G99"/>
    <n v="4"/>
    <x v="3"/>
  </r>
  <r>
    <x v="0"/>
    <s v="85+"/>
    <x v="1"/>
    <s v="M"/>
    <s v="I00-I99"/>
    <n v="33"/>
    <x v="8"/>
  </r>
  <r>
    <x v="0"/>
    <s v="85+"/>
    <x v="1"/>
    <s v="M"/>
    <s v="J00-J99"/>
    <n v="11"/>
    <x v="4"/>
  </r>
  <r>
    <x v="0"/>
    <s v="85+"/>
    <x v="1"/>
    <s v="M"/>
    <s v="K00-K93"/>
    <n v="2"/>
    <x v="9"/>
  </r>
  <r>
    <x v="0"/>
    <s v="85+"/>
    <x v="1"/>
    <s v="M"/>
    <s v="L00-L99"/>
    <n v="2"/>
    <x v="5"/>
  </r>
  <r>
    <x v="0"/>
    <s v="85+"/>
    <x v="1"/>
    <s v="M"/>
    <s v="N00-N99"/>
    <n v="3"/>
    <x v="11"/>
  </r>
  <r>
    <x v="0"/>
    <s v="85+"/>
    <x v="1"/>
    <s v="M"/>
    <s v="R00-R99"/>
    <n v="8"/>
    <x v="5"/>
  </r>
  <r>
    <x v="0"/>
    <s v="85+"/>
    <x v="1"/>
    <s v="M"/>
    <s v="UNK"/>
    <n v="3"/>
    <x v="7"/>
  </r>
  <r>
    <x v="0"/>
    <s v="85+"/>
    <x v="1"/>
    <s v="M"/>
    <s v="V01-Y98"/>
    <n v="3"/>
    <x v="6"/>
  </r>
  <r>
    <x v="1"/>
    <s v="0-24"/>
    <x v="0"/>
    <s v="F"/>
    <s v="V01-Y98"/>
    <n v="1"/>
    <x v="6"/>
  </r>
  <r>
    <x v="1"/>
    <s v="0-24"/>
    <x v="0"/>
    <s v="M"/>
    <s v="E00-E90"/>
    <n v="2"/>
    <x v="2"/>
  </r>
  <r>
    <x v="1"/>
    <s v="0-24"/>
    <x v="0"/>
    <s v="M"/>
    <s v="P00-P96"/>
    <n v="1"/>
    <x v="5"/>
  </r>
  <r>
    <x v="1"/>
    <s v="0-24"/>
    <x v="0"/>
    <s v="M"/>
    <s v="Q00-Q99"/>
    <n v="1"/>
    <x v="5"/>
  </r>
  <r>
    <x v="1"/>
    <s v="0-24"/>
    <x v="0"/>
    <s v="M"/>
    <s v="V01-Y98"/>
    <n v="2"/>
    <x v="6"/>
  </r>
  <r>
    <x v="1"/>
    <s v="25-44"/>
    <x v="0"/>
    <s v="F"/>
    <s v="C00-D48"/>
    <n v="3"/>
    <x v="1"/>
  </r>
  <r>
    <x v="1"/>
    <s v="25-44"/>
    <x v="0"/>
    <s v="F"/>
    <s v="G00-G99"/>
    <n v="1"/>
    <x v="3"/>
  </r>
  <r>
    <x v="1"/>
    <s v="25-44"/>
    <x v="0"/>
    <s v="F"/>
    <s v="V01-Y98"/>
    <n v="2"/>
    <x v="6"/>
  </r>
  <r>
    <x v="1"/>
    <s v="25-44"/>
    <x v="0"/>
    <s v="M"/>
    <s v="C00-D48"/>
    <n v="2"/>
    <x v="1"/>
  </r>
  <r>
    <x v="1"/>
    <s v="25-44"/>
    <x v="0"/>
    <s v="M"/>
    <s v="K00-K93"/>
    <n v="1"/>
    <x v="9"/>
  </r>
  <r>
    <x v="1"/>
    <s v="25-44"/>
    <x v="0"/>
    <s v="M"/>
    <s v="R00-R99"/>
    <n v="3"/>
    <x v="5"/>
  </r>
  <r>
    <x v="1"/>
    <s v="25-44"/>
    <x v="0"/>
    <s v="M"/>
    <s v="V01-Y98"/>
    <n v="4"/>
    <x v="6"/>
  </r>
  <r>
    <x v="1"/>
    <s v="45-64"/>
    <x v="0"/>
    <s v="F"/>
    <s v="A00-B99"/>
    <n v="3"/>
    <x v="0"/>
  </r>
  <r>
    <x v="1"/>
    <s v="45-64"/>
    <x v="0"/>
    <s v="F"/>
    <s v="C00-D48"/>
    <n v="21"/>
    <x v="1"/>
  </r>
  <r>
    <x v="1"/>
    <s v="45-64"/>
    <x v="0"/>
    <s v="F"/>
    <s v="E00-E90"/>
    <n v="1"/>
    <x v="2"/>
  </r>
  <r>
    <x v="1"/>
    <s v="45-64"/>
    <x v="0"/>
    <s v="F"/>
    <s v="G00-G99"/>
    <n v="1"/>
    <x v="3"/>
  </r>
  <r>
    <x v="1"/>
    <s v="45-64"/>
    <x v="0"/>
    <s v="F"/>
    <s v="I00-I99"/>
    <n v="5"/>
    <x v="8"/>
  </r>
  <r>
    <x v="1"/>
    <s v="45-64"/>
    <x v="0"/>
    <s v="F"/>
    <s v="K00-K93"/>
    <n v="3"/>
    <x v="9"/>
  </r>
  <r>
    <x v="1"/>
    <s v="45-64"/>
    <x v="0"/>
    <s v="F"/>
    <s v="R00-R99"/>
    <n v="7"/>
    <x v="5"/>
  </r>
  <r>
    <x v="1"/>
    <s v="45-64"/>
    <x v="0"/>
    <s v="F"/>
    <s v="V01-Y98"/>
    <n v="4"/>
    <x v="6"/>
  </r>
  <r>
    <x v="1"/>
    <s v="45-64"/>
    <x v="0"/>
    <s v="M"/>
    <s v="A00-B99"/>
    <n v="4"/>
    <x v="0"/>
  </r>
  <r>
    <x v="1"/>
    <s v="45-64"/>
    <x v="0"/>
    <s v="M"/>
    <s v="C00-D48"/>
    <n v="20"/>
    <x v="1"/>
  </r>
  <r>
    <x v="1"/>
    <s v="45-64"/>
    <x v="0"/>
    <s v="M"/>
    <s v="F00-F99"/>
    <n v="2"/>
    <x v="10"/>
  </r>
  <r>
    <x v="1"/>
    <s v="45-64"/>
    <x v="0"/>
    <s v="M"/>
    <s v="G00-G99"/>
    <n v="2"/>
    <x v="3"/>
  </r>
  <r>
    <x v="1"/>
    <s v="45-64"/>
    <x v="0"/>
    <s v="M"/>
    <s v="I00-I99"/>
    <n v="15"/>
    <x v="8"/>
  </r>
  <r>
    <x v="1"/>
    <s v="45-64"/>
    <x v="0"/>
    <s v="M"/>
    <s v="J00-J99"/>
    <n v="4"/>
    <x v="4"/>
  </r>
  <r>
    <x v="1"/>
    <s v="45-64"/>
    <x v="0"/>
    <s v="M"/>
    <s v="K00-K93"/>
    <n v="3"/>
    <x v="9"/>
  </r>
  <r>
    <x v="1"/>
    <s v="45-64"/>
    <x v="0"/>
    <s v="M"/>
    <s v="N00-N99"/>
    <n v="1"/>
    <x v="11"/>
  </r>
  <r>
    <x v="1"/>
    <s v="45-64"/>
    <x v="0"/>
    <s v="M"/>
    <s v="R00-R99"/>
    <n v="4"/>
    <x v="5"/>
  </r>
  <r>
    <x v="1"/>
    <s v="45-64"/>
    <x v="0"/>
    <s v="M"/>
    <s v="UNK"/>
    <n v="1"/>
    <x v="7"/>
  </r>
  <r>
    <x v="1"/>
    <s v="45-64"/>
    <x v="0"/>
    <s v="M"/>
    <s v="V01-Y98"/>
    <n v="10"/>
    <x v="6"/>
  </r>
  <r>
    <x v="1"/>
    <s v="65-74"/>
    <x v="1"/>
    <s v="F"/>
    <s v="C00-D48"/>
    <n v="19"/>
    <x v="1"/>
  </r>
  <r>
    <x v="1"/>
    <s v="65-74"/>
    <x v="1"/>
    <s v="F"/>
    <s v="E00-E90"/>
    <n v="3"/>
    <x v="2"/>
  </r>
  <r>
    <x v="1"/>
    <s v="65-74"/>
    <x v="1"/>
    <s v="F"/>
    <s v="F00-F99"/>
    <n v="2"/>
    <x v="10"/>
  </r>
  <r>
    <x v="1"/>
    <s v="65-74"/>
    <x v="1"/>
    <s v="F"/>
    <s v="G00-G99"/>
    <n v="3"/>
    <x v="3"/>
  </r>
  <r>
    <x v="1"/>
    <s v="65-74"/>
    <x v="1"/>
    <s v="F"/>
    <s v="I00-I99"/>
    <n v="5"/>
    <x v="8"/>
  </r>
  <r>
    <x v="1"/>
    <s v="65-74"/>
    <x v="1"/>
    <s v="F"/>
    <s v="J00-J99"/>
    <n v="5"/>
    <x v="4"/>
  </r>
  <r>
    <x v="1"/>
    <s v="65-74"/>
    <x v="1"/>
    <s v="F"/>
    <s v="K00-K93"/>
    <n v="2"/>
    <x v="9"/>
  </r>
  <r>
    <x v="1"/>
    <s v="65-74"/>
    <x v="1"/>
    <s v="F"/>
    <s v="R00-R99"/>
    <n v="5"/>
    <x v="5"/>
  </r>
  <r>
    <x v="1"/>
    <s v="65-74"/>
    <x v="1"/>
    <s v="F"/>
    <s v="V01-Y98"/>
    <n v="4"/>
    <x v="6"/>
  </r>
  <r>
    <x v="1"/>
    <s v="65-74"/>
    <x v="1"/>
    <s v="M"/>
    <s v="C00-D48"/>
    <n v="25"/>
    <x v="1"/>
  </r>
  <r>
    <x v="1"/>
    <s v="65-74"/>
    <x v="1"/>
    <s v="M"/>
    <s v="E00-E90"/>
    <n v="1"/>
    <x v="2"/>
  </r>
  <r>
    <x v="1"/>
    <s v="65-74"/>
    <x v="1"/>
    <s v="M"/>
    <s v="G00-G99"/>
    <n v="1"/>
    <x v="3"/>
  </r>
  <r>
    <x v="1"/>
    <s v="65-74"/>
    <x v="1"/>
    <s v="M"/>
    <s v="I00-I99"/>
    <n v="29"/>
    <x v="8"/>
  </r>
  <r>
    <x v="1"/>
    <s v="65-74"/>
    <x v="1"/>
    <s v="M"/>
    <s v="J00-J99"/>
    <n v="4"/>
    <x v="4"/>
  </r>
  <r>
    <x v="1"/>
    <s v="65-74"/>
    <x v="1"/>
    <s v="M"/>
    <s v="K00-K93"/>
    <n v="4"/>
    <x v="9"/>
  </r>
  <r>
    <x v="1"/>
    <s v="65-74"/>
    <x v="1"/>
    <s v="M"/>
    <s v="N00-N99"/>
    <n v="1"/>
    <x v="11"/>
  </r>
  <r>
    <x v="1"/>
    <s v="65-74"/>
    <x v="1"/>
    <s v="M"/>
    <s v="R00-R99"/>
    <n v="1"/>
    <x v="5"/>
  </r>
  <r>
    <x v="1"/>
    <s v="65-74"/>
    <x v="1"/>
    <s v="M"/>
    <s v="V01-Y98"/>
    <n v="6"/>
    <x v="6"/>
  </r>
  <r>
    <x v="1"/>
    <s v="75-84"/>
    <x v="1"/>
    <s v="F"/>
    <s v="A00-B99"/>
    <n v="2"/>
    <x v="0"/>
  </r>
  <r>
    <x v="1"/>
    <s v="75-84"/>
    <x v="1"/>
    <s v="F"/>
    <s v="C00-D48"/>
    <n v="26"/>
    <x v="1"/>
  </r>
  <r>
    <x v="1"/>
    <s v="75-84"/>
    <x v="1"/>
    <s v="F"/>
    <s v="D50-D89"/>
    <n v="1"/>
    <x v="5"/>
  </r>
  <r>
    <x v="1"/>
    <s v="75-84"/>
    <x v="1"/>
    <s v="F"/>
    <s v="E00-E90"/>
    <n v="4"/>
    <x v="2"/>
  </r>
  <r>
    <x v="1"/>
    <s v="75-84"/>
    <x v="1"/>
    <s v="F"/>
    <s v="F00-F99"/>
    <n v="4"/>
    <x v="10"/>
  </r>
  <r>
    <x v="1"/>
    <s v="75-84"/>
    <x v="1"/>
    <s v="F"/>
    <s v="G00-G99"/>
    <n v="11"/>
    <x v="3"/>
  </r>
  <r>
    <x v="1"/>
    <s v="75-84"/>
    <x v="1"/>
    <s v="F"/>
    <s v="I00-I99"/>
    <n v="31"/>
    <x v="8"/>
  </r>
  <r>
    <x v="1"/>
    <s v="75-84"/>
    <x v="1"/>
    <s v="F"/>
    <s v="J00-J99"/>
    <n v="15"/>
    <x v="4"/>
  </r>
  <r>
    <x v="1"/>
    <s v="75-84"/>
    <x v="1"/>
    <s v="F"/>
    <s v="K00-K93"/>
    <n v="6"/>
    <x v="9"/>
  </r>
  <r>
    <x v="1"/>
    <s v="75-84"/>
    <x v="1"/>
    <s v="F"/>
    <s v="L00-L99"/>
    <n v="1"/>
    <x v="5"/>
  </r>
  <r>
    <x v="1"/>
    <s v="75-84"/>
    <x v="1"/>
    <s v="F"/>
    <s v="N00-N99"/>
    <n v="2"/>
    <x v="11"/>
  </r>
  <r>
    <x v="1"/>
    <s v="75-84"/>
    <x v="1"/>
    <s v="F"/>
    <s v="R00-R99"/>
    <n v="8"/>
    <x v="5"/>
  </r>
  <r>
    <x v="1"/>
    <s v="75-84"/>
    <x v="1"/>
    <s v="F"/>
    <s v="V01-Y98"/>
    <n v="4"/>
    <x v="6"/>
  </r>
  <r>
    <x v="1"/>
    <s v="75-84"/>
    <x v="1"/>
    <s v="M"/>
    <s v="A00-B99"/>
    <n v="1"/>
    <x v="0"/>
  </r>
  <r>
    <x v="1"/>
    <s v="75-84"/>
    <x v="1"/>
    <s v="M"/>
    <s v="C00-D48"/>
    <n v="24"/>
    <x v="1"/>
  </r>
  <r>
    <x v="1"/>
    <s v="75-84"/>
    <x v="1"/>
    <s v="M"/>
    <s v="D50-D89"/>
    <n v="1"/>
    <x v="5"/>
  </r>
  <r>
    <x v="1"/>
    <s v="75-84"/>
    <x v="1"/>
    <s v="M"/>
    <s v="E00-E90"/>
    <n v="4"/>
    <x v="2"/>
  </r>
  <r>
    <x v="1"/>
    <s v="75-84"/>
    <x v="1"/>
    <s v="M"/>
    <s v="F00-F99"/>
    <n v="3"/>
    <x v="10"/>
  </r>
  <r>
    <x v="1"/>
    <s v="75-84"/>
    <x v="1"/>
    <s v="M"/>
    <s v="G00-G99"/>
    <n v="10"/>
    <x v="3"/>
  </r>
  <r>
    <x v="1"/>
    <s v="75-84"/>
    <x v="1"/>
    <s v="M"/>
    <s v="I00-I99"/>
    <n v="25"/>
    <x v="8"/>
  </r>
  <r>
    <x v="1"/>
    <s v="75-84"/>
    <x v="1"/>
    <s v="M"/>
    <s v="J00-J99"/>
    <n v="11"/>
    <x v="4"/>
  </r>
  <r>
    <x v="1"/>
    <s v="75-84"/>
    <x v="1"/>
    <s v="M"/>
    <s v="K00-K93"/>
    <n v="6"/>
    <x v="9"/>
  </r>
  <r>
    <x v="1"/>
    <s v="75-84"/>
    <x v="1"/>
    <s v="M"/>
    <s v="N00-N99"/>
    <n v="5"/>
    <x v="11"/>
  </r>
  <r>
    <x v="1"/>
    <s v="75-84"/>
    <x v="1"/>
    <s v="M"/>
    <s v="R00-R99"/>
    <n v="10"/>
    <x v="5"/>
  </r>
  <r>
    <x v="1"/>
    <s v="75-84"/>
    <x v="1"/>
    <s v="M"/>
    <s v="V01-Y98"/>
    <n v="5"/>
    <x v="6"/>
  </r>
  <r>
    <x v="1"/>
    <s v="85+"/>
    <x v="1"/>
    <s v="F"/>
    <s v="A00-B99"/>
    <n v="5"/>
    <x v="0"/>
  </r>
  <r>
    <x v="1"/>
    <s v="85+"/>
    <x v="1"/>
    <s v="F"/>
    <s v="C00-D48"/>
    <n v="28"/>
    <x v="1"/>
  </r>
  <r>
    <x v="1"/>
    <s v="85+"/>
    <x v="1"/>
    <s v="F"/>
    <s v="E00-E90"/>
    <n v="7"/>
    <x v="2"/>
  </r>
  <r>
    <x v="1"/>
    <s v="85+"/>
    <x v="1"/>
    <s v="F"/>
    <s v="F00-F99"/>
    <n v="10"/>
    <x v="10"/>
  </r>
  <r>
    <x v="1"/>
    <s v="85+"/>
    <x v="1"/>
    <s v="F"/>
    <s v="G00-G99"/>
    <n v="14"/>
    <x v="3"/>
  </r>
  <r>
    <x v="1"/>
    <s v="85+"/>
    <x v="1"/>
    <s v="F"/>
    <s v="I00-I99"/>
    <n v="71"/>
    <x v="8"/>
  </r>
  <r>
    <x v="1"/>
    <s v="85+"/>
    <x v="1"/>
    <s v="F"/>
    <s v="J00-J99"/>
    <n v="16"/>
    <x v="4"/>
  </r>
  <r>
    <x v="1"/>
    <s v="85+"/>
    <x v="1"/>
    <s v="F"/>
    <s v="K00-K93"/>
    <n v="7"/>
    <x v="9"/>
  </r>
  <r>
    <x v="1"/>
    <s v="85+"/>
    <x v="1"/>
    <s v="F"/>
    <s v="L00-L99"/>
    <n v="2"/>
    <x v="5"/>
  </r>
  <r>
    <x v="1"/>
    <s v="85+"/>
    <x v="1"/>
    <s v="F"/>
    <s v="M00-M99"/>
    <n v="2"/>
    <x v="5"/>
  </r>
  <r>
    <x v="1"/>
    <s v="85+"/>
    <x v="1"/>
    <s v="F"/>
    <s v="N00-N99"/>
    <n v="5"/>
    <x v="11"/>
  </r>
  <r>
    <x v="1"/>
    <s v="85+"/>
    <x v="1"/>
    <s v="F"/>
    <s v="R00-R99"/>
    <n v="17"/>
    <x v="5"/>
  </r>
  <r>
    <x v="1"/>
    <s v="85+"/>
    <x v="1"/>
    <s v="F"/>
    <s v="V01-Y98"/>
    <n v="9"/>
    <x v="6"/>
  </r>
  <r>
    <x v="1"/>
    <s v="85+"/>
    <x v="1"/>
    <s v="M"/>
    <s v="C00-D48"/>
    <n v="16"/>
    <x v="1"/>
  </r>
  <r>
    <x v="1"/>
    <s v="85+"/>
    <x v="1"/>
    <s v="M"/>
    <s v="D50-D89"/>
    <n v="1"/>
    <x v="5"/>
  </r>
  <r>
    <x v="1"/>
    <s v="85+"/>
    <x v="1"/>
    <s v="M"/>
    <s v="E00-E90"/>
    <n v="2"/>
    <x v="2"/>
  </r>
  <r>
    <x v="1"/>
    <s v="85+"/>
    <x v="1"/>
    <s v="M"/>
    <s v="F00-F99"/>
    <n v="2"/>
    <x v="10"/>
  </r>
  <r>
    <x v="1"/>
    <s v="85+"/>
    <x v="1"/>
    <s v="M"/>
    <s v="G00-G99"/>
    <n v="6"/>
    <x v="3"/>
  </r>
  <r>
    <x v="1"/>
    <s v="85+"/>
    <x v="1"/>
    <s v="M"/>
    <s v="I00-I99"/>
    <n v="25"/>
    <x v="8"/>
  </r>
  <r>
    <x v="1"/>
    <s v="85+"/>
    <x v="1"/>
    <s v="M"/>
    <s v="J00-J99"/>
    <n v="12"/>
    <x v="4"/>
  </r>
  <r>
    <x v="1"/>
    <s v="85+"/>
    <x v="1"/>
    <s v="M"/>
    <s v="K00-K93"/>
    <n v="1"/>
    <x v="9"/>
  </r>
  <r>
    <x v="1"/>
    <s v="85+"/>
    <x v="1"/>
    <s v="M"/>
    <s v="M00-M99"/>
    <n v="1"/>
    <x v="5"/>
  </r>
  <r>
    <x v="1"/>
    <s v="85+"/>
    <x v="1"/>
    <s v="M"/>
    <s v="N00-N99"/>
    <n v="5"/>
    <x v="11"/>
  </r>
  <r>
    <x v="1"/>
    <s v="85+"/>
    <x v="1"/>
    <s v="M"/>
    <s v="R00-R99"/>
    <n v="2"/>
    <x v="5"/>
  </r>
  <r>
    <x v="1"/>
    <s v="85+"/>
    <x v="1"/>
    <s v="M"/>
    <s v="V01-Y98"/>
    <n v="9"/>
    <x v="6"/>
  </r>
  <r>
    <x v="2"/>
    <s v="0-24"/>
    <x v="0"/>
    <s v="F"/>
    <s v="P00-P96"/>
    <n v="2"/>
    <x v="5"/>
  </r>
  <r>
    <x v="2"/>
    <s v="0-24"/>
    <x v="0"/>
    <s v="F"/>
    <s v="Q00-Q99"/>
    <n v="3"/>
    <x v="5"/>
  </r>
  <r>
    <x v="2"/>
    <s v="0-24"/>
    <x v="0"/>
    <s v="M"/>
    <s v="G00-G99"/>
    <n v="1"/>
    <x v="3"/>
  </r>
  <r>
    <x v="2"/>
    <s v="0-24"/>
    <x v="0"/>
    <s v="M"/>
    <s v="P00-P96"/>
    <n v="3"/>
    <x v="5"/>
  </r>
  <r>
    <x v="2"/>
    <s v="25-44"/>
    <x v="0"/>
    <s v="F"/>
    <s v="C00-D48"/>
    <n v="4"/>
    <x v="1"/>
  </r>
  <r>
    <x v="2"/>
    <s v="25-44"/>
    <x v="0"/>
    <s v="F"/>
    <s v="J00-J99"/>
    <n v="1"/>
    <x v="4"/>
  </r>
  <r>
    <x v="2"/>
    <s v="25-44"/>
    <x v="0"/>
    <s v="F"/>
    <s v="R00-R99"/>
    <n v="1"/>
    <x v="5"/>
  </r>
  <r>
    <x v="2"/>
    <s v="25-44"/>
    <x v="0"/>
    <s v="F"/>
    <s v="V01-Y98"/>
    <n v="2"/>
    <x v="6"/>
  </r>
  <r>
    <x v="2"/>
    <s v="25-44"/>
    <x v="0"/>
    <s v="M"/>
    <s v="C00-D48"/>
    <n v="1"/>
    <x v="1"/>
  </r>
  <r>
    <x v="2"/>
    <s v="25-44"/>
    <x v="0"/>
    <s v="M"/>
    <s v="I00-I99"/>
    <n v="4"/>
    <x v="8"/>
  </r>
  <r>
    <x v="2"/>
    <s v="25-44"/>
    <x v="0"/>
    <s v="M"/>
    <s v="J00-J99"/>
    <n v="1"/>
    <x v="4"/>
  </r>
  <r>
    <x v="2"/>
    <s v="25-44"/>
    <x v="0"/>
    <s v="M"/>
    <s v="K00-K93"/>
    <n v="1"/>
    <x v="9"/>
  </r>
  <r>
    <x v="2"/>
    <s v="25-44"/>
    <x v="0"/>
    <s v="M"/>
    <s v="M00-M99"/>
    <n v="1"/>
    <x v="5"/>
  </r>
  <r>
    <x v="2"/>
    <s v="25-44"/>
    <x v="0"/>
    <s v="M"/>
    <s v="R00-R99"/>
    <n v="1"/>
    <x v="5"/>
  </r>
  <r>
    <x v="2"/>
    <s v="25-44"/>
    <x v="0"/>
    <s v="M"/>
    <s v="V01-Y98"/>
    <n v="3"/>
    <x v="6"/>
  </r>
  <r>
    <x v="2"/>
    <s v="45-64"/>
    <x v="0"/>
    <s v="F"/>
    <s v="A00-B99"/>
    <n v="1"/>
    <x v="0"/>
  </r>
  <r>
    <x v="2"/>
    <s v="45-64"/>
    <x v="0"/>
    <s v="F"/>
    <s v="C00-D48"/>
    <n v="29"/>
    <x v="1"/>
  </r>
  <r>
    <x v="2"/>
    <s v="45-64"/>
    <x v="0"/>
    <s v="F"/>
    <s v="I00-I99"/>
    <n v="6"/>
    <x v="8"/>
  </r>
  <r>
    <x v="2"/>
    <s v="45-64"/>
    <x v="0"/>
    <s v="F"/>
    <s v="J00-J99"/>
    <n v="3"/>
    <x v="4"/>
  </r>
  <r>
    <x v="2"/>
    <s v="45-64"/>
    <x v="0"/>
    <s v="F"/>
    <s v="K00-K93"/>
    <n v="1"/>
    <x v="9"/>
  </r>
  <r>
    <x v="2"/>
    <s v="45-64"/>
    <x v="0"/>
    <s v="F"/>
    <s v="R00-R99"/>
    <n v="1"/>
    <x v="5"/>
  </r>
  <r>
    <x v="2"/>
    <s v="45-64"/>
    <x v="0"/>
    <s v="F"/>
    <s v="V01-Y98"/>
    <n v="1"/>
    <x v="6"/>
  </r>
  <r>
    <x v="2"/>
    <s v="45-64"/>
    <x v="0"/>
    <s v="M"/>
    <s v="A00-B99"/>
    <n v="4"/>
    <x v="0"/>
  </r>
  <r>
    <x v="2"/>
    <s v="45-64"/>
    <x v="0"/>
    <s v="M"/>
    <s v="C00-D48"/>
    <n v="22"/>
    <x v="1"/>
  </r>
  <r>
    <x v="2"/>
    <s v="45-64"/>
    <x v="0"/>
    <s v="M"/>
    <s v="E00-E90"/>
    <n v="2"/>
    <x v="2"/>
  </r>
  <r>
    <x v="2"/>
    <s v="45-64"/>
    <x v="0"/>
    <s v="M"/>
    <s v="F00-F99"/>
    <n v="2"/>
    <x v="10"/>
  </r>
  <r>
    <x v="2"/>
    <s v="45-64"/>
    <x v="0"/>
    <s v="M"/>
    <s v="G00-G99"/>
    <n v="1"/>
    <x v="3"/>
  </r>
  <r>
    <x v="2"/>
    <s v="45-64"/>
    <x v="0"/>
    <s v="M"/>
    <s v="I00-I99"/>
    <n v="13"/>
    <x v="8"/>
  </r>
  <r>
    <x v="2"/>
    <s v="45-64"/>
    <x v="0"/>
    <s v="M"/>
    <s v="J00-J99"/>
    <n v="3"/>
    <x v="4"/>
  </r>
  <r>
    <x v="2"/>
    <s v="45-64"/>
    <x v="0"/>
    <s v="M"/>
    <s v="K00-K93"/>
    <n v="6"/>
    <x v="9"/>
  </r>
  <r>
    <x v="2"/>
    <s v="45-64"/>
    <x v="0"/>
    <s v="M"/>
    <s v="M00-M99"/>
    <n v="1"/>
    <x v="5"/>
  </r>
  <r>
    <x v="2"/>
    <s v="45-64"/>
    <x v="0"/>
    <s v="M"/>
    <s v="R00-R99"/>
    <n v="12"/>
    <x v="5"/>
  </r>
  <r>
    <x v="2"/>
    <s v="45-64"/>
    <x v="0"/>
    <s v="M"/>
    <s v="V01-Y98"/>
    <n v="11"/>
    <x v="6"/>
  </r>
  <r>
    <x v="2"/>
    <s v="65-74"/>
    <x v="1"/>
    <s v="F"/>
    <s v="A00-B99"/>
    <n v="1"/>
    <x v="0"/>
  </r>
  <r>
    <x v="2"/>
    <s v="65-74"/>
    <x v="1"/>
    <s v="F"/>
    <s v="C00-D48"/>
    <n v="20"/>
    <x v="1"/>
  </r>
  <r>
    <x v="2"/>
    <s v="65-74"/>
    <x v="1"/>
    <s v="F"/>
    <s v="E00-E90"/>
    <n v="3"/>
    <x v="2"/>
  </r>
  <r>
    <x v="2"/>
    <s v="65-74"/>
    <x v="1"/>
    <s v="F"/>
    <s v="G00-G99"/>
    <n v="1"/>
    <x v="3"/>
  </r>
  <r>
    <x v="2"/>
    <s v="65-74"/>
    <x v="1"/>
    <s v="F"/>
    <s v="I00-I99"/>
    <n v="12"/>
    <x v="8"/>
  </r>
  <r>
    <x v="2"/>
    <s v="65-74"/>
    <x v="1"/>
    <s v="F"/>
    <s v="J00-J99"/>
    <n v="5"/>
    <x v="4"/>
  </r>
  <r>
    <x v="2"/>
    <s v="65-74"/>
    <x v="1"/>
    <s v="F"/>
    <s v="K00-K93"/>
    <n v="2"/>
    <x v="9"/>
  </r>
  <r>
    <x v="2"/>
    <s v="65-74"/>
    <x v="1"/>
    <s v="F"/>
    <s v="R00-R99"/>
    <n v="3"/>
    <x v="5"/>
  </r>
  <r>
    <x v="2"/>
    <s v="65-74"/>
    <x v="1"/>
    <s v="F"/>
    <s v="V01-Y98"/>
    <n v="3"/>
    <x v="6"/>
  </r>
  <r>
    <x v="2"/>
    <s v="65-74"/>
    <x v="1"/>
    <s v="M"/>
    <s v="A00-B99"/>
    <n v="1"/>
    <x v="0"/>
  </r>
  <r>
    <x v="2"/>
    <s v="65-74"/>
    <x v="1"/>
    <s v="M"/>
    <s v="C00-D48"/>
    <n v="24"/>
    <x v="1"/>
  </r>
  <r>
    <x v="2"/>
    <s v="65-74"/>
    <x v="1"/>
    <s v="M"/>
    <s v="F00-F99"/>
    <n v="1"/>
    <x v="10"/>
  </r>
  <r>
    <x v="2"/>
    <s v="65-74"/>
    <x v="1"/>
    <s v="M"/>
    <s v="I00-I99"/>
    <n v="12"/>
    <x v="8"/>
  </r>
  <r>
    <x v="2"/>
    <s v="65-74"/>
    <x v="1"/>
    <s v="M"/>
    <s v="J00-J99"/>
    <n v="5"/>
    <x v="4"/>
  </r>
  <r>
    <x v="2"/>
    <s v="65-74"/>
    <x v="1"/>
    <s v="M"/>
    <s v="K00-K93"/>
    <n v="3"/>
    <x v="9"/>
  </r>
  <r>
    <x v="2"/>
    <s v="65-74"/>
    <x v="1"/>
    <s v="M"/>
    <s v="M00-M99"/>
    <n v="1"/>
    <x v="5"/>
  </r>
  <r>
    <x v="2"/>
    <s v="65-74"/>
    <x v="1"/>
    <s v="M"/>
    <s v="N00-N99"/>
    <n v="1"/>
    <x v="11"/>
  </r>
  <r>
    <x v="2"/>
    <s v="65-74"/>
    <x v="1"/>
    <s v="M"/>
    <s v="R00-R99"/>
    <n v="9"/>
    <x v="5"/>
  </r>
  <r>
    <x v="2"/>
    <s v="65-74"/>
    <x v="1"/>
    <s v="M"/>
    <s v="V01-Y98"/>
    <n v="2"/>
    <x v="6"/>
  </r>
  <r>
    <x v="2"/>
    <s v="75-84"/>
    <x v="1"/>
    <s v="F"/>
    <s v="A00-B99"/>
    <n v="4"/>
    <x v="0"/>
  </r>
  <r>
    <x v="2"/>
    <s v="75-84"/>
    <x v="1"/>
    <s v="F"/>
    <s v="C00-D48"/>
    <n v="25"/>
    <x v="1"/>
  </r>
  <r>
    <x v="2"/>
    <s v="75-84"/>
    <x v="1"/>
    <s v="F"/>
    <s v="E00-E90"/>
    <n v="8"/>
    <x v="2"/>
  </r>
  <r>
    <x v="2"/>
    <s v="75-84"/>
    <x v="1"/>
    <s v="F"/>
    <s v="F00-F99"/>
    <n v="4"/>
    <x v="10"/>
  </r>
  <r>
    <x v="2"/>
    <s v="75-84"/>
    <x v="1"/>
    <s v="F"/>
    <s v="G00-G99"/>
    <n v="4"/>
    <x v="3"/>
  </r>
  <r>
    <x v="2"/>
    <s v="75-84"/>
    <x v="1"/>
    <s v="F"/>
    <s v="I00-I99"/>
    <n v="25"/>
    <x v="8"/>
  </r>
  <r>
    <x v="2"/>
    <s v="75-84"/>
    <x v="1"/>
    <s v="F"/>
    <s v="J00-J99"/>
    <n v="7"/>
    <x v="4"/>
  </r>
  <r>
    <x v="2"/>
    <s v="75-84"/>
    <x v="1"/>
    <s v="F"/>
    <s v="K00-K93"/>
    <n v="5"/>
    <x v="9"/>
  </r>
  <r>
    <x v="2"/>
    <s v="75-84"/>
    <x v="1"/>
    <s v="F"/>
    <s v="L00-L99"/>
    <n v="1"/>
    <x v="5"/>
  </r>
  <r>
    <x v="2"/>
    <s v="75-84"/>
    <x v="1"/>
    <s v="F"/>
    <s v="N00-N99"/>
    <n v="5"/>
    <x v="11"/>
  </r>
  <r>
    <x v="2"/>
    <s v="75-84"/>
    <x v="1"/>
    <s v="F"/>
    <s v="R00-R99"/>
    <n v="15"/>
    <x v="5"/>
  </r>
  <r>
    <x v="2"/>
    <s v="75-84"/>
    <x v="1"/>
    <s v="F"/>
    <s v="V01-Y98"/>
    <n v="2"/>
    <x v="6"/>
  </r>
  <r>
    <x v="2"/>
    <s v="75-84"/>
    <x v="1"/>
    <s v="M"/>
    <s v="A00-B99"/>
    <n v="2"/>
    <x v="0"/>
  </r>
  <r>
    <x v="2"/>
    <s v="75-84"/>
    <x v="1"/>
    <s v="M"/>
    <s v="C00-D48"/>
    <n v="34"/>
    <x v="1"/>
  </r>
  <r>
    <x v="2"/>
    <s v="75-84"/>
    <x v="1"/>
    <s v="M"/>
    <s v="E00-E90"/>
    <n v="3"/>
    <x v="2"/>
  </r>
  <r>
    <x v="2"/>
    <s v="75-84"/>
    <x v="1"/>
    <s v="M"/>
    <s v="F00-F99"/>
    <n v="2"/>
    <x v="10"/>
  </r>
  <r>
    <x v="2"/>
    <s v="75-84"/>
    <x v="1"/>
    <s v="M"/>
    <s v="G00-G99"/>
    <n v="4"/>
    <x v="3"/>
  </r>
  <r>
    <x v="2"/>
    <s v="75-84"/>
    <x v="1"/>
    <s v="M"/>
    <s v="I00-I99"/>
    <n v="36"/>
    <x v="8"/>
  </r>
  <r>
    <x v="2"/>
    <s v="75-84"/>
    <x v="1"/>
    <s v="M"/>
    <s v="J00-J99"/>
    <n v="12"/>
    <x v="4"/>
  </r>
  <r>
    <x v="2"/>
    <s v="75-84"/>
    <x v="1"/>
    <s v="M"/>
    <s v="K00-K93"/>
    <n v="4"/>
    <x v="9"/>
  </r>
  <r>
    <x v="2"/>
    <s v="75-84"/>
    <x v="1"/>
    <s v="M"/>
    <s v="N00-N99"/>
    <n v="1"/>
    <x v="11"/>
  </r>
  <r>
    <x v="2"/>
    <s v="75-84"/>
    <x v="1"/>
    <s v="M"/>
    <s v="R00-R99"/>
    <n v="16"/>
    <x v="5"/>
  </r>
  <r>
    <x v="2"/>
    <s v="75-84"/>
    <x v="1"/>
    <s v="M"/>
    <s v="V01-Y98"/>
    <n v="4"/>
    <x v="6"/>
  </r>
  <r>
    <x v="2"/>
    <s v="85+"/>
    <x v="1"/>
    <s v="F"/>
    <s v="A00-B99"/>
    <n v="3"/>
    <x v="0"/>
  </r>
  <r>
    <x v="2"/>
    <s v="85+"/>
    <x v="1"/>
    <s v="F"/>
    <s v="C00-D48"/>
    <n v="26"/>
    <x v="1"/>
  </r>
  <r>
    <x v="2"/>
    <s v="85+"/>
    <x v="1"/>
    <s v="F"/>
    <s v="D50-D89"/>
    <n v="1"/>
    <x v="5"/>
  </r>
  <r>
    <x v="2"/>
    <s v="85+"/>
    <x v="1"/>
    <s v="F"/>
    <s v="E00-E90"/>
    <n v="10"/>
    <x v="2"/>
  </r>
  <r>
    <x v="2"/>
    <s v="85+"/>
    <x v="1"/>
    <s v="F"/>
    <s v="F00-F99"/>
    <n v="14"/>
    <x v="10"/>
  </r>
  <r>
    <x v="2"/>
    <s v="85+"/>
    <x v="1"/>
    <s v="F"/>
    <s v="G00-G99"/>
    <n v="12"/>
    <x v="3"/>
  </r>
  <r>
    <x v="2"/>
    <s v="85+"/>
    <x v="1"/>
    <s v="F"/>
    <s v="I00-I99"/>
    <n v="66"/>
    <x v="8"/>
  </r>
  <r>
    <x v="2"/>
    <s v="85+"/>
    <x v="1"/>
    <s v="F"/>
    <s v="J00-J99"/>
    <n v="8"/>
    <x v="4"/>
  </r>
  <r>
    <x v="2"/>
    <s v="85+"/>
    <x v="1"/>
    <s v="F"/>
    <s v="K00-K93"/>
    <n v="7"/>
    <x v="9"/>
  </r>
  <r>
    <x v="2"/>
    <s v="85+"/>
    <x v="1"/>
    <s v="F"/>
    <s v="L00-L99"/>
    <n v="2"/>
    <x v="5"/>
  </r>
  <r>
    <x v="2"/>
    <s v="85+"/>
    <x v="1"/>
    <s v="F"/>
    <s v="M00-M99"/>
    <n v="1"/>
    <x v="5"/>
  </r>
  <r>
    <x v="2"/>
    <s v="85+"/>
    <x v="1"/>
    <s v="F"/>
    <s v="N00-N99"/>
    <n v="10"/>
    <x v="11"/>
  </r>
  <r>
    <x v="2"/>
    <s v="85+"/>
    <x v="1"/>
    <s v="F"/>
    <s v="R00-R99"/>
    <n v="12"/>
    <x v="5"/>
  </r>
  <r>
    <x v="2"/>
    <s v="85+"/>
    <x v="1"/>
    <s v="F"/>
    <s v="V01-Y98"/>
    <n v="11"/>
    <x v="6"/>
  </r>
  <r>
    <x v="2"/>
    <s v="85+"/>
    <x v="1"/>
    <s v="M"/>
    <s v="A00-B99"/>
    <n v="3"/>
    <x v="0"/>
  </r>
  <r>
    <x v="2"/>
    <s v="85+"/>
    <x v="1"/>
    <s v="M"/>
    <s v="C00-D48"/>
    <n v="19"/>
    <x v="1"/>
  </r>
  <r>
    <x v="2"/>
    <s v="85+"/>
    <x v="1"/>
    <s v="M"/>
    <s v="D50-D89"/>
    <n v="1"/>
    <x v="5"/>
  </r>
  <r>
    <x v="2"/>
    <s v="85+"/>
    <x v="1"/>
    <s v="M"/>
    <s v="E00-E90"/>
    <n v="1"/>
    <x v="2"/>
  </r>
  <r>
    <x v="2"/>
    <s v="85+"/>
    <x v="1"/>
    <s v="M"/>
    <s v="F00-F99"/>
    <n v="3"/>
    <x v="10"/>
  </r>
  <r>
    <x v="2"/>
    <s v="85+"/>
    <x v="1"/>
    <s v="M"/>
    <s v="G00-G99"/>
    <n v="3"/>
    <x v="3"/>
  </r>
  <r>
    <x v="2"/>
    <s v="85+"/>
    <x v="1"/>
    <s v="M"/>
    <s v="I00-I99"/>
    <n v="40"/>
    <x v="8"/>
  </r>
  <r>
    <x v="2"/>
    <s v="85+"/>
    <x v="1"/>
    <s v="M"/>
    <s v="J00-J99"/>
    <n v="14"/>
    <x v="4"/>
  </r>
  <r>
    <x v="2"/>
    <s v="85+"/>
    <x v="1"/>
    <s v="M"/>
    <s v="K00-K93"/>
    <n v="1"/>
    <x v="9"/>
  </r>
  <r>
    <x v="2"/>
    <s v="85+"/>
    <x v="1"/>
    <s v="M"/>
    <s v="L00-L99"/>
    <n v="1"/>
    <x v="5"/>
  </r>
  <r>
    <x v="2"/>
    <s v="85+"/>
    <x v="1"/>
    <s v="M"/>
    <s v="M00-M99"/>
    <n v="1"/>
    <x v="5"/>
  </r>
  <r>
    <x v="2"/>
    <s v="85+"/>
    <x v="1"/>
    <s v="M"/>
    <s v="N00-N99"/>
    <n v="1"/>
    <x v="11"/>
  </r>
  <r>
    <x v="2"/>
    <s v="85+"/>
    <x v="1"/>
    <s v="M"/>
    <s v="R00-R99"/>
    <n v="5"/>
    <x v="5"/>
  </r>
  <r>
    <x v="2"/>
    <s v="85+"/>
    <x v="1"/>
    <s v="M"/>
    <s v="V01-Y98"/>
    <n v="2"/>
    <x v="6"/>
  </r>
  <r>
    <x v="3"/>
    <s v="0-24"/>
    <x v="0"/>
    <s v="F"/>
    <s v="Q00-Q99"/>
    <n v="1"/>
    <x v="5"/>
  </r>
  <r>
    <x v="3"/>
    <s v="0-24"/>
    <x v="0"/>
    <s v="F"/>
    <s v="R00-R99"/>
    <n v="1"/>
    <x v="5"/>
  </r>
  <r>
    <x v="3"/>
    <s v="0-24"/>
    <x v="0"/>
    <s v="M"/>
    <s v="C00-D48"/>
    <n v="1"/>
    <x v="1"/>
  </r>
  <r>
    <x v="3"/>
    <s v="0-24"/>
    <x v="0"/>
    <s v="M"/>
    <s v="J00-J99"/>
    <n v="1"/>
    <x v="4"/>
  </r>
  <r>
    <x v="3"/>
    <s v="0-24"/>
    <x v="0"/>
    <s v="M"/>
    <s v="P00-P96"/>
    <n v="2"/>
    <x v="5"/>
  </r>
  <r>
    <x v="3"/>
    <s v="0-24"/>
    <x v="0"/>
    <s v="M"/>
    <s v="Q00-Q99"/>
    <n v="1"/>
    <x v="5"/>
  </r>
  <r>
    <x v="3"/>
    <s v="0-24"/>
    <x v="0"/>
    <s v="M"/>
    <s v="V01-Y98"/>
    <n v="4"/>
    <x v="6"/>
  </r>
  <r>
    <x v="3"/>
    <s v="25-44"/>
    <x v="0"/>
    <s v="F"/>
    <s v="C00-D48"/>
    <n v="6"/>
    <x v="1"/>
  </r>
  <r>
    <x v="3"/>
    <s v="25-44"/>
    <x v="0"/>
    <s v="F"/>
    <s v="E00-E90"/>
    <n v="1"/>
    <x v="2"/>
  </r>
  <r>
    <x v="3"/>
    <s v="25-44"/>
    <x v="0"/>
    <s v="F"/>
    <s v="K00-K93"/>
    <n v="1"/>
    <x v="9"/>
  </r>
  <r>
    <x v="3"/>
    <s v="25-44"/>
    <x v="0"/>
    <s v="F"/>
    <s v="R00-R99"/>
    <n v="3"/>
    <x v="5"/>
  </r>
  <r>
    <x v="3"/>
    <s v="25-44"/>
    <x v="0"/>
    <s v="F"/>
    <s v="V01-Y98"/>
    <n v="2"/>
    <x v="6"/>
  </r>
  <r>
    <x v="3"/>
    <s v="25-44"/>
    <x v="0"/>
    <s v="M"/>
    <s v="C00-D48"/>
    <n v="3"/>
    <x v="1"/>
  </r>
  <r>
    <x v="3"/>
    <s v="25-44"/>
    <x v="0"/>
    <s v="M"/>
    <s v="F00-F99"/>
    <n v="1"/>
    <x v="10"/>
  </r>
  <r>
    <x v="3"/>
    <s v="25-44"/>
    <x v="0"/>
    <s v="M"/>
    <s v="I00-I99"/>
    <n v="5"/>
    <x v="8"/>
  </r>
  <r>
    <x v="3"/>
    <s v="25-44"/>
    <x v="0"/>
    <s v="M"/>
    <s v="J00-J99"/>
    <n v="1"/>
    <x v="4"/>
  </r>
  <r>
    <x v="3"/>
    <s v="25-44"/>
    <x v="0"/>
    <s v="M"/>
    <s v="R00-R99"/>
    <n v="1"/>
    <x v="5"/>
  </r>
  <r>
    <x v="3"/>
    <s v="25-44"/>
    <x v="0"/>
    <s v="M"/>
    <s v="V01-Y98"/>
    <n v="6"/>
    <x v="6"/>
  </r>
  <r>
    <x v="3"/>
    <s v="45-64"/>
    <x v="0"/>
    <s v="F"/>
    <s v="A00-B99"/>
    <n v="1"/>
    <x v="0"/>
  </r>
  <r>
    <x v="3"/>
    <s v="45-64"/>
    <x v="0"/>
    <s v="F"/>
    <s v="C00-D48"/>
    <n v="21"/>
    <x v="1"/>
  </r>
  <r>
    <x v="3"/>
    <s v="45-64"/>
    <x v="0"/>
    <s v="F"/>
    <s v="E00-E90"/>
    <n v="2"/>
    <x v="2"/>
  </r>
  <r>
    <x v="3"/>
    <s v="45-64"/>
    <x v="0"/>
    <s v="F"/>
    <s v="G00-G99"/>
    <n v="2"/>
    <x v="3"/>
  </r>
  <r>
    <x v="3"/>
    <s v="45-64"/>
    <x v="0"/>
    <s v="F"/>
    <s v="I00-I99"/>
    <n v="4"/>
    <x v="8"/>
  </r>
  <r>
    <x v="3"/>
    <s v="45-64"/>
    <x v="0"/>
    <s v="F"/>
    <s v="J00-J99"/>
    <n v="4"/>
    <x v="4"/>
  </r>
  <r>
    <x v="3"/>
    <s v="45-64"/>
    <x v="0"/>
    <s v="F"/>
    <s v="K00-K93"/>
    <n v="2"/>
    <x v="9"/>
  </r>
  <r>
    <x v="3"/>
    <s v="45-64"/>
    <x v="0"/>
    <s v="F"/>
    <s v="R00-R99"/>
    <n v="4"/>
    <x v="5"/>
  </r>
  <r>
    <x v="3"/>
    <s v="45-64"/>
    <x v="0"/>
    <s v="F"/>
    <s v="V01-Y98"/>
    <n v="3"/>
    <x v="6"/>
  </r>
  <r>
    <x v="3"/>
    <s v="45-64"/>
    <x v="0"/>
    <s v="M"/>
    <s v="C00-D48"/>
    <n v="21"/>
    <x v="1"/>
  </r>
  <r>
    <x v="3"/>
    <s v="45-64"/>
    <x v="0"/>
    <s v="M"/>
    <s v="D50-D89"/>
    <n v="1"/>
    <x v="5"/>
  </r>
  <r>
    <x v="3"/>
    <s v="45-64"/>
    <x v="0"/>
    <s v="M"/>
    <s v="E00-E90"/>
    <n v="2"/>
    <x v="2"/>
  </r>
  <r>
    <x v="3"/>
    <s v="45-64"/>
    <x v="0"/>
    <s v="M"/>
    <s v="F00-F99"/>
    <n v="1"/>
    <x v="10"/>
  </r>
  <r>
    <x v="3"/>
    <s v="45-64"/>
    <x v="0"/>
    <s v="M"/>
    <s v="G00-G99"/>
    <n v="1"/>
    <x v="3"/>
  </r>
  <r>
    <x v="3"/>
    <s v="45-64"/>
    <x v="0"/>
    <s v="M"/>
    <s v="I00-I99"/>
    <n v="15"/>
    <x v="8"/>
  </r>
  <r>
    <x v="3"/>
    <s v="45-64"/>
    <x v="0"/>
    <s v="M"/>
    <s v="J00-J99"/>
    <n v="2"/>
    <x v="4"/>
  </r>
  <r>
    <x v="3"/>
    <s v="45-64"/>
    <x v="0"/>
    <s v="M"/>
    <s v="K00-K93"/>
    <n v="6"/>
    <x v="9"/>
  </r>
  <r>
    <x v="3"/>
    <s v="45-64"/>
    <x v="0"/>
    <s v="M"/>
    <s v="Q00-Q99"/>
    <n v="1"/>
    <x v="5"/>
  </r>
  <r>
    <x v="3"/>
    <s v="45-64"/>
    <x v="0"/>
    <s v="M"/>
    <s v="R00-R99"/>
    <n v="5"/>
    <x v="5"/>
  </r>
  <r>
    <x v="3"/>
    <s v="45-64"/>
    <x v="0"/>
    <s v="M"/>
    <s v="V01-Y98"/>
    <n v="12"/>
    <x v="6"/>
  </r>
  <r>
    <x v="3"/>
    <s v="65-74"/>
    <x v="1"/>
    <s v="F"/>
    <s v="C00-D48"/>
    <n v="19"/>
    <x v="1"/>
  </r>
  <r>
    <x v="3"/>
    <s v="65-74"/>
    <x v="1"/>
    <s v="F"/>
    <s v="E00-E90"/>
    <n v="1"/>
    <x v="2"/>
  </r>
  <r>
    <x v="3"/>
    <s v="65-74"/>
    <x v="1"/>
    <s v="F"/>
    <s v="F00-F99"/>
    <n v="2"/>
    <x v="10"/>
  </r>
  <r>
    <x v="3"/>
    <s v="65-74"/>
    <x v="1"/>
    <s v="F"/>
    <s v="G00-G99"/>
    <n v="2"/>
    <x v="3"/>
  </r>
  <r>
    <x v="3"/>
    <s v="65-74"/>
    <x v="1"/>
    <s v="F"/>
    <s v="I00-I99"/>
    <n v="7"/>
    <x v="8"/>
  </r>
  <r>
    <x v="3"/>
    <s v="65-74"/>
    <x v="1"/>
    <s v="F"/>
    <s v="J00-J99"/>
    <n v="7"/>
    <x v="4"/>
  </r>
  <r>
    <x v="3"/>
    <s v="65-74"/>
    <x v="1"/>
    <s v="F"/>
    <s v="K00-K93"/>
    <n v="3"/>
    <x v="9"/>
  </r>
  <r>
    <x v="3"/>
    <s v="65-74"/>
    <x v="1"/>
    <s v="F"/>
    <s v="N00-N99"/>
    <n v="1"/>
    <x v="11"/>
  </r>
  <r>
    <x v="3"/>
    <s v="65-74"/>
    <x v="1"/>
    <s v="F"/>
    <s v="R00-R99"/>
    <n v="6"/>
    <x v="5"/>
  </r>
  <r>
    <x v="3"/>
    <s v="65-74"/>
    <x v="1"/>
    <s v="F"/>
    <s v="V01-Y98"/>
    <n v="3"/>
    <x v="6"/>
  </r>
  <r>
    <x v="3"/>
    <s v="65-74"/>
    <x v="1"/>
    <s v="M"/>
    <s v="A00-B99"/>
    <n v="1"/>
    <x v="0"/>
  </r>
  <r>
    <x v="3"/>
    <s v="65-74"/>
    <x v="1"/>
    <s v="M"/>
    <s v="C00-D48"/>
    <n v="20"/>
    <x v="1"/>
  </r>
  <r>
    <x v="3"/>
    <s v="65-74"/>
    <x v="1"/>
    <s v="M"/>
    <s v="E00-E90"/>
    <n v="1"/>
    <x v="2"/>
  </r>
  <r>
    <x v="3"/>
    <s v="65-74"/>
    <x v="1"/>
    <s v="M"/>
    <s v="F00-F99"/>
    <n v="1"/>
    <x v="10"/>
  </r>
  <r>
    <x v="3"/>
    <s v="65-74"/>
    <x v="1"/>
    <s v="M"/>
    <s v="G00-G99"/>
    <n v="4"/>
    <x v="3"/>
  </r>
  <r>
    <x v="3"/>
    <s v="65-74"/>
    <x v="1"/>
    <s v="M"/>
    <s v="I00-I99"/>
    <n v="15"/>
    <x v="8"/>
  </r>
  <r>
    <x v="3"/>
    <s v="65-74"/>
    <x v="1"/>
    <s v="M"/>
    <s v="J00-J99"/>
    <n v="3"/>
    <x v="4"/>
  </r>
  <r>
    <x v="3"/>
    <s v="65-74"/>
    <x v="1"/>
    <s v="M"/>
    <s v="K00-K93"/>
    <n v="4"/>
    <x v="9"/>
  </r>
  <r>
    <x v="3"/>
    <s v="65-74"/>
    <x v="1"/>
    <s v="M"/>
    <s v="M00-M99"/>
    <n v="1"/>
    <x v="5"/>
  </r>
  <r>
    <x v="3"/>
    <s v="65-74"/>
    <x v="1"/>
    <s v="M"/>
    <s v="R00-R99"/>
    <n v="4"/>
    <x v="5"/>
  </r>
  <r>
    <x v="3"/>
    <s v="65-74"/>
    <x v="1"/>
    <s v="M"/>
    <s v="V01-Y98"/>
    <n v="5"/>
    <x v="6"/>
  </r>
  <r>
    <x v="3"/>
    <s v="75-84"/>
    <x v="1"/>
    <s v="F"/>
    <s v="A00-B99"/>
    <n v="3"/>
    <x v="0"/>
  </r>
  <r>
    <x v="3"/>
    <s v="75-84"/>
    <x v="1"/>
    <s v="F"/>
    <s v="C00-D48"/>
    <n v="20"/>
    <x v="1"/>
  </r>
  <r>
    <x v="3"/>
    <s v="75-84"/>
    <x v="1"/>
    <s v="F"/>
    <s v="D50-D89"/>
    <n v="1"/>
    <x v="5"/>
  </r>
  <r>
    <x v="3"/>
    <s v="75-84"/>
    <x v="1"/>
    <s v="F"/>
    <s v="E00-E90"/>
    <n v="5"/>
    <x v="2"/>
  </r>
  <r>
    <x v="3"/>
    <s v="75-84"/>
    <x v="1"/>
    <s v="F"/>
    <s v="F00-F99"/>
    <n v="7"/>
    <x v="10"/>
  </r>
  <r>
    <x v="3"/>
    <s v="75-84"/>
    <x v="1"/>
    <s v="F"/>
    <s v="G00-G99"/>
    <n v="4"/>
    <x v="3"/>
  </r>
  <r>
    <x v="3"/>
    <s v="75-84"/>
    <x v="1"/>
    <s v="F"/>
    <s v="I00-I99"/>
    <n v="23"/>
    <x v="8"/>
  </r>
  <r>
    <x v="3"/>
    <s v="75-84"/>
    <x v="1"/>
    <s v="F"/>
    <s v="J00-J99"/>
    <n v="4"/>
    <x v="4"/>
  </r>
  <r>
    <x v="3"/>
    <s v="75-84"/>
    <x v="1"/>
    <s v="F"/>
    <s v="K00-K93"/>
    <n v="2"/>
    <x v="9"/>
  </r>
  <r>
    <x v="3"/>
    <s v="75-84"/>
    <x v="1"/>
    <s v="F"/>
    <s v="N00-N99"/>
    <n v="4"/>
    <x v="11"/>
  </r>
  <r>
    <x v="3"/>
    <s v="75-84"/>
    <x v="1"/>
    <s v="F"/>
    <s v="R00-R99"/>
    <n v="7"/>
    <x v="5"/>
  </r>
  <r>
    <x v="3"/>
    <s v="75-84"/>
    <x v="1"/>
    <s v="F"/>
    <s v="V01-Y98"/>
    <n v="6"/>
    <x v="6"/>
  </r>
  <r>
    <x v="3"/>
    <s v="75-84"/>
    <x v="1"/>
    <s v="M"/>
    <s v="A00-B99"/>
    <n v="3"/>
    <x v="0"/>
  </r>
  <r>
    <x v="3"/>
    <s v="75-84"/>
    <x v="1"/>
    <s v="M"/>
    <s v="C00-D48"/>
    <n v="28"/>
    <x v="1"/>
  </r>
  <r>
    <x v="3"/>
    <s v="75-84"/>
    <x v="1"/>
    <s v="M"/>
    <s v="E00-E90"/>
    <n v="4"/>
    <x v="2"/>
  </r>
  <r>
    <x v="3"/>
    <s v="75-84"/>
    <x v="1"/>
    <s v="M"/>
    <s v="F00-F99"/>
    <n v="5"/>
    <x v="10"/>
  </r>
  <r>
    <x v="3"/>
    <s v="75-84"/>
    <x v="1"/>
    <s v="M"/>
    <s v="G00-G99"/>
    <n v="6"/>
    <x v="3"/>
  </r>
  <r>
    <x v="3"/>
    <s v="75-84"/>
    <x v="1"/>
    <s v="M"/>
    <s v="I00-I99"/>
    <n v="25"/>
    <x v="8"/>
  </r>
  <r>
    <x v="3"/>
    <s v="75-84"/>
    <x v="1"/>
    <s v="M"/>
    <s v="J00-J99"/>
    <n v="7"/>
    <x v="4"/>
  </r>
  <r>
    <x v="3"/>
    <s v="75-84"/>
    <x v="1"/>
    <s v="M"/>
    <s v="K00-K93"/>
    <n v="2"/>
    <x v="9"/>
  </r>
  <r>
    <x v="3"/>
    <s v="75-84"/>
    <x v="1"/>
    <s v="M"/>
    <s v="L00-L99"/>
    <n v="2"/>
    <x v="5"/>
  </r>
  <r>
    <x v="3"/>
    <s v="75-84"/>
    <x v="1"/>
    <s v="M"/>
    <s v="N00-N99"/>
    <n v="3"/>
    <x v="11"/>
  </r>
  <r>
    <x v="3"/>
    <s v="75-84"/>
    <x v="1"/>
    <s v="M"/>
    <s v="R00-R99"/>
    <n v="9"/>
    <x v="5"/>
  </r>
  <r>
    <x v="3"/>
    <s v="75-84"/>
    <x v="1"/>
    <s v="M"/>
    <s v="V01-Y98"/>
    <n v="6"/>
    <x v="6"/>
  </r>
  <r>
    <x v="3"/>
    <s v="85+"/>
    <x v="1"/>
    <s v="F"/>
    <s v="A00-B99"/>
    <n v="4"/>
    <x v="0"/>
  </r>
  <r>
    <x v="3"/>
    <s v="85+"/>
    <x v="1"/>
    <s v="F"/>
    <s v="C00-D48"/>
    <n v="27"/>
    <x v="1"/>
  </r>
  <r>
    <x v="3"/>
    <s v="85+"/>
    <x v="1"/>
    <s v="F"/>
    <s v="E00-E90"/>
    <n v="4"/>
    <x v="2"/>
  </r>
  <r>
    <x v="3"/>
    <s v="85+"/>
    <x v="1"/>
    <s v="F"/>
    <s v="F00-F99"/>
    <n v="16"/>
    <x v="10"/>
  </r>
  <r>
    <x v="3"/>
    <s v="85+"/>
    <x v="1"/>
    <s v="F"/>
    <s v="G00-G99"/>
    <n v="14"/>
    <x v="3"/>
  </r>
  <r>
    <x v="3"/>
    <s v="85+"/>
    <x v="1"/>
    <s v="F"/>
    <s v="I00-I99"/>
    <n v="71"/>
    <x v="8"/>
  </r>
  <r>
    <x v="3"/>
    <s v="85+"/>
    <x v="1"/>
    <s v="F"/>
    <s v="J00-J99"/>
    <n v="22"/>
    <x v="4"/>
  </r>
  <r>
    <x v="3"/>
    <s v="85+"/>
    <x v="1"/>
    <s v="F"/>
    <s v="K00-K93"/>
    <n v="11"/>
    <x v="9"/>
  </r>
  <r>
    <x v="3"/>
    <s v="85+"/>
    <x v="1"/>
    <s v="F"/>
    <s v="L00-L99"/>
    <n v="2"/>
    <x v="5"/>
  </r>
  <r>
    <x v="3"/>
    <s v="85+"/>
    <x v="1"/>
    <s v="F"/>
    <s v="N00-N99"/>
    <n v="1"/>
    <x v="11"/>
  </r>
  <r>
    <x v="3"/>
    <s v="85+"/>
    <x v="1"/>
    <s v="F"/>
    <s v="R00-R99"/>
    <n v="16"/>
    <x v="5"/>
  </r>
  <r>
    <x v="3"/>
    <s v="85+"/>
    <x v="1"/>
    <s v="F"/>
    <s v="V01-Y98"/>
    <n v="7"/>
    <x v="6"/>
  </r>
  <r>
    <x v="3"/>
    <s v="85+"/>
    <x v="1"/>
    <s v="M"/>
    <s v="A00-B99"/>
    <n v="3"/>
    <x v="0"/>
  </r>
  <r>
    <x v="3"/>
    <s v="85+"/>
    <x v="1"/>
    <s v="M"/>
    <s v="C00-D48"/>
    <n v="14"/>
    <x v="1"/>
  </r>
  <r>
    <x v="3"/>
    <s v="85+"/>
    <x v="1"/>
    <s v="M"/>
    <s v="E00-E90"/>
    <n v="1"/>
    <x v="2"/>
  </r>
  <r>
    <x v="3"/>
    <s v="85+"/>
    <x v="1"/>
    <s v="M"/>
    <s v="F00-F99"/>
    <n v="5"/>
    <x v="10"/>
  </r>
  <r>
    <x v="3"/>
    <s v="85+"/>
    <x v="1"/>
    <s v="M"/>
    <s v="G00-G99"/>
    <n v="6"/>
    <x v="3"/>
  </r>
  <r>
    <x v="3"/>
    <s v="85+"/>
    <x v="1"/>
    <s v="M"/>
    <s v="I00-I99"/>
    <n v="31"/>
    <x v="8"/>
  </r>
  <r>
    <x v="3"/>
    <s v="85+"/>
    <x v="1"/>
    <s v="M"/>
    <s v="J00-J99"/>
    <n v="9"/>
    <x v="4"/>
  </r>
  <r>
    <x v="3"/>
    <s v="85+"/>
    <x v="1"/>
    <s v="M"/>
    <s v="K00-K93"/>
    <n v="3"/>
    <x v="9"/>
  </r>
  <r>
    <x v="3"/>
    <s v="85+"/>
    <x v="1"/>
    <s v="M"/>
    <s v="L00-L99"/>
    <n v="1"/>
    <x v="5"/>
  </r>
  <r>
    <x v="3"/>
    <s v="85+"/>
    <x v="1"/>
    <s v="M"/>
    <s v="N00-N99"/>
    <n v="4"/>
    <x v="11"/>
  </r>
  <r>
    <x v="3"/>
    <s v="85+"/>
    <x v="1"/>
    <s v="M"/>
    <s v="R00-R99"/>
    <n v="7"/>
    <x v="5"/>
  </r>
  <r>
    <x v="3"/>
    <s v="85+"/>
    <x v="1"/>
    <s v="M"/>
    <s v="V01-Y98"/>
    <n v="5"/>
    <x v="6"/>
  </r>
  <r>
    <x v="4"/>
    <s v="0-24"/>
    <x v="0"/>
    <s v="F"/>
    <s v="G00-G99"/>
    <n v="1"/>
    <x v="3"/>
  </r>
  <r>
    <x v="4"/>
    <s v="0-24"/>
    <x v="0"/>
    <s v="M"/>
    <s v="C00-D48"/>
    <n v="2"/>
    <x v="1"/>
  </r>
  <r>
    <x v="4"/>
    <s v="0-24"/>
    <x v="0"/>
    <s v="M"/>
    <s v="L00-L99"/>
    <n v="1"/>
    <x v="5"/>
  </r>
  <r>
    <x v="4"/>
    <s v="0-24"/>
    <x v="0"/>
    <s v="M"/>
    <s v="P00-P96"/>
    <n v="1"/>
    <x v="5"/>
  </r>
  <r>
    <x v="4"/>
    <s v="0-24"/>
    <x v="0"/>
    <s v="M"/>
    <s v="V01-Y98"/>
    <n v="2"/>
    <x v="6"/>
  </r>
  <r>
    <x v="4"/>
    <s v="25-44"/>
    <x v="0"/>
    <s v="F"/>
    <s v="C00-D48"/>
    <n v="3"/>
    <x v="1"/>
  </r>
  <r>
    <x v="4"/>
    <s v="25-44"/>
    <x v="0"/>
    <s v="F"/>
    <s v="K00-K93"/>
    <n v="1"/>
    <x v="9"/>
  </r>
  <r>
    <x v="4"/>
    <s v="25-44"/>
    <x v="0"/>
    <s v="F"/>
    <s v="R00-R99"/>
    <n v="1"/>
    <x v="5"/>
  </r>
  <r>
    <x v="4"/>
    <s v="25-44"/>
    <x v="0"/>
    <s v="F"/>
    <s v="V01-Y98"/>
    <n v="2"/>
    <x v="6"/>
  </r>
  <r>
    <x v="4"/>
    <s v="25-44"/>
    <x v="0"/>
    <s v="M"/>
    <s v="C00-D48"/>
    <n v="2"/>
    <x v="1"/>
  </r>
  <r>
    <x v="4"/>
    <s v="25-44"/>
    <x v="0"/>
    <s v="M"/>
    <s v="G00-G99"/>
    <n v="1"/>
    <x v="3"/>
  </r>
  <r>
    <x v="4"/>
    <s v="25-44"/>
    <x v="0"/>
    <s v="M"/>
    <s v="R00-R99"/>
    <n v="4"/>
    <x v="5"/>
  </r>
  <r>
    <x v="4"/>
    <s v="25-44"/>
    <x v="0"/>
    <s v="M"/>
    <s v="V01-Y98"/>
    <n v="6"/>
    <x v="6"/>
  </r>
  <r>
    <x v="4"/>
    <s v="45-64"/>
    <x v="0"/>
    <s v="F"/>
    <s v="A00-B99"/>
    <n v="1"/>
    <x v="0"/>
  </r>
  <r>
    <x v="4"/>
    <s v="45-64"/>
    <x v="0"/>
    <s v="F"/>
    <s v="C00-D48"/>
    <n v="20"/>
    <x v="1"/>
  </r>
  <r>
    <x v="4"/>
    <s v="45-64"/>
    <x v="0"/>
    <s v="F"/>
    <s v="F00-F99"/>
    <n v="1"/>
    <x v="10"/>
  </r>
  <r>
    <x v="4"/>
    <s v="45-64"/>
    <x v="0"/>
    <s v="F"/>
    <s v="I00-I99"/>
    <n v="11"/>
    <x v="8"/>
  </r>
  <r>
    <x v="4"/>
    <s v="45-64"/>
    <x v="0"/>
    <s v="F"/>
    <s v="J00-J99"/>
    <n v="3"/>
    <x v="4"/>
  </r>
  <r>
    <x v="4"/>
    <s v="45-64"/>
    <x v="0"/>
    <s v="F"/>
    <s v="Q00-Q99"/>
    <n v="1"/>
    <x v="5"/>
  </r>
  <r>
    <x v="4"/>
    <s v="45-64"/>
    <x v="0"/>
    <s v="F"/>
    <s v="R00-R99"/>
    <n v="4"/>
    <x v="5"/>
  </r>
  <r>
    <x v="4"/>
    <s v="45-64"/>
    <x v="0"/>
    <s v="F"/>
    <s v="V01-Y98"/>
    <n v="3"/>
    <x v="6"/>
  </r>
  <r>
    <x v="4"/>
    <s v="45-64"/>
    <x v="0"/>
    <s v="M"/>
    <s v="A00-B99"/>
    <n v="3"/>
    <x v="0"/>
  </r>
  <r>
    <x v="4"/>
    <s v="45-64"/>
    <x v="0"/>
    <s v="M"/>
    <s v="C00-D48"/>
    <n v="22"/>
    <x v="1"/>
  </r>
  <r>
    <x v="4"/>
    <s v="45-64"/>
    <x v="0"/>
    <s v="M"/>
    <s v="D50-D89"/>
    <n v="1"/>
    <x v="5"/>
  </r>
  <r>
    <x v="4"/>
    <s v="45-64"/>
    <x v="0"/>
    <s v="M"/>
    <s v="F00-F99"/>
    <n v="4"/>
    <x v="10"/>
  </r>
  <r>
    <x v="4"/>
    <s v="45-64"/>
    <x v="0"/>
    <s v="M"/>
    <s v="G00-G99"/>
    <n v="2"/>
    <x v="3"/>
  </r>
  <r>
    <x v="4"/>
    <s v="45-64"/>
    <x v="0"/>
    <s v="M"/>
    <s v="I00-I99"/>
    <n v="9"/>
    <x v="8"/>
  </r>
  <r>
    <x v="4"/>
    <s v="45-64"/>
    <x v="0"/>
    <s v="M"/>
    <s v="J00-J99"/>
    <n v="2"/>
    <x v="4"/>
  </r>
  <r>
    <x v="4"/>
    <s v="45-64"/>
    <x v="0"/>
    <s v="M"/>
    <s v="K00-K93"/>
    <n v="5"/>
    <x v="9"/>
  </r>
  <r>
    <x v="4"/>
    <s v="45-64"/>
    <x v="0"/>
    <s v="M"/>
    <s v="R00-R99"/>
    <n v="9"/>
    <x v="5"/>
  </r>
  <r>
    <x v="4"/>
    <s v="45-64"/>
    <x v="0"/>
    <s v="M"/>
    <s v="V01-Y98"/>
    <n v="4"/>
    <x v="6"/>
  </r>
  <r>
    <x v="4"/>
    <s v="65-74"/>
    <x v="1"/>
    <s v="F"/>
    <s v="A00-B99"/>
    <n v="3"/>
    <x v="0"/>
  </r>
  <r>
    <x v="4"/>
    <s v="65-74"/>
    <x v="1"/>
    <s v="F"/>
    <s v="C00-D48"/>
    <n v="16"/>
    <x v="1"/>
  </r>
  <r>
    <x v="4"/>
    <s v="65-74"/>
    <x v="1"/>
    <s v="F"/>
    <s v="D50-D89"/>
    <n v="1"/>
    <x v="5"/>
  </r>
  <r>
    <x v="4"/>
    <s v="65-74"/>
    <x v="1"/>
    <s v="F"/>
    <s v="E00-E90"/>
    <n v="3"/>
    <x v="2"/>
  </r>
  <r>
    <x v="4"/>
    <s v="65-74"/>
    <x v="1"/>
    <s v="F"/>
    <s v="G00-G99"/>
    <n v="2"/>
    <x v="3"/>
  </r>
  <r>
    <x v="4"/>
    <s v="65-74"/>
    <x v="1"/>
    <s v="F"/>
    <s v="I00-I99"/>
    <n v="9"/>
    <x v="8"/>
  </r>
  <r>
    <x v="4"/>
    <s v="65-74"/>
    <x v="1"/>
    <s v="F"/>
    <s v="J00-J99"/>
    <n v="2"/>
    <x v="4"/>
  </r>
  <r>
    <x v="4"/>
    <s v="65-74"/>
    <x v="1"/>
    <s v="F"/>
    <s v="K00-K93"/>
    <n v="4"/>
    <x v="9"/>
  </r>
  <r>
    <x v="4"/>
    <s v="65-74"/>
    <x v="1"/>
    <s v="F"/>
    <s v="R00-R99"/>
    <n v="4"/>
    <x v="5"/>
  </r>
  <r>
    <x v="4"/>
    <s v="65-74"/>
    <x v="1"/>
    <s v="F"/>
    <s v="V01-Y98"/>
    <n v="3"/>
    <x v="6"/>
  </r>
  <r>
    <x v="4"/>
    <s v="65-74"/>
    <x v="1"/>
    <s v="M"/>
    <s v="A00-B99"/>
    <n v="2"/>
    <x v="0"/>
  </r>
  <r>
    <x v="4"/>
    <s v="65-74"/>
    <x v="1"/>
    <s v="M"/>
    <s v="C00-D48"/>
    <n v="30"/>
    <x v="1"/>
  </r>
  <r>
    <x v="4"/>
    <s v="65-74"/>
    <x v="1"/>
    <s v="M"/>
    <s v="F00-F99"/>
    <n v="1"/>
    <x v="10"/>
  </r>
  <r>
    <x v="4"/>
    <s v="65-74"/>
    <x v="1"/>
    <s v="M"/>
    <s v="G00-G99"/>
    <n v="3"/>
    <x v="3"/>
  </r>
  <r>
    <x v="4"/>
    <s v="65-74"/>
    <x v="1"/>
    <s v="M"/>
    <s v="I00-I99"/>
    <n v="11"/>
    <x v="8"/>
  </r>
  <r>
    <x v="4"/>
    <s v="65-74"/>
    <x v="1"/>
    <s v="M"/>
    <s v="J00-J99"/>
    <n v="6"/>
    <x v="4"/>
  </r>
  <r>
    <x v="4"/>
    <s v="65-74"/>
    <x v="1"/>
    <s v="M"/>
    <s v="K00-K93"/>
    <n v="1"/>
    <x v="9"/>
  </r>
  <r>
    <x v="4"/>
    <s v="65-74"/>
    <x v="1"/>
    <s v="M"/>
    <s v="L00-L99"/>
    <n v="1"/>
    <x v="5"/>
  </r>
  <r>
    <x v="4"/>
    <s v="65-74"/>
    <x v="1"/>
    <s v="M"/>
    <s v="R00-R99"/>
    <n v="7"/>
    <x v="5"/>
  </r>
  <r>
    <x v="4"/>
    <s v="65-74"/>
    <x v="1"/>
    <s v="M"/>
    <s v="V01-Y98"/>
    <n v="6"/>
    <x v="6"/>
  </r>
  <r>
    <x v="4"/>
    <s v="75-84"/>
    <x v="1"/>
    <s v="F"/>
    <s v="A00-B99"/>
    <n v="3"/>
    <x v="0"/>
  </r>
  <r>
    <x v="4"/>
    <s v="75-84"/>
    <x v="1"/>
    <s v="F"/>
    <s v="C00-D48"/>
    <n v="20"/>
    <x v="1"/>
  </r>
  <r>
    <x v="4"/>
    <s v="75-84"/>
    <x v="1"/>
    <s v="F"/>
    <s v="D50-D89"/>
    <n v="3"/>
    <x v="5"/>
  </r>
  <r>
    <x v="4"/>
    <s v="75-84"/>
    <x v="1"/>
    <s v="F"/>
    <s v="E00-E90"/>
    <n v="7"/>
    <x v="2"/>
  </r>
  <r>
    <x v="4"/>
    <s v="75-84"/>
    <x v="1"/>
    <s v="F"/>
    <s v="F00-F99"/>
    <n v="2"/>
    <x v="10"/>
  </r>
  <r>
    <x v="4"/>
    <s v="75-84"/>
    <x v="1"/>
    <s v="F"/>
    <s v="G00-G99"/>
    <n v="8"/>
    <x v="3"/>
  </r>
  <r>
    <x v="4"/>
    <s v="75-84"/>
    <x v="1"/>
    <s v="F"/>
    <s v="I00-I99"/>
    <n v="17"/>
    <x v="8"/>
  </r>
  <r>
    <x v="4"/>
    <s v="75-84"/>
    <x v="1"/>
    <s v="F"/>
    <s v="J00-J99"/>
    <n v="3"/>
    <x v="4"/>
  </r>
  <r>
    <x v="4"/>
    <s v="75-84"/>
    <x v="1"/>
    <s v="F"/>
    <s v="K00-K93"/>
    <n v="9"/>
    <x v="9"/>
  </r>
  <r>
    <x v="4"/>
    <s v="75-84"/>
    <x v="1"/>
    <s v="F"/>
    <s v="N00-N99"/>
    <n v="2"/>
    <x v="11"/>
  </r>
  <r>
    <x v="4"/>
    <s v="75-84"/>
    <x v="1"/>
    <s v="F"/>
    <s v="R00-R99"/>
    <n v="9"/>
    <x v="5"/>
  </r>
  <r>
    <x v="4"/>
    <s v="75-84"/>
    <x v="1"/>
    <s v="F"/>
    <s v="V01-Y98"/>
    <n v="6"/>
    <x v="6"/>
  </r>
  <r>
    <x v="4"/>
    <s v="75-84"/>
    <x v="1"/>
    <s v="M"/>
    <s v="A00-B99"/>
    <n v="2"/>
    <x v="0"/>
  </r>
  <r>
    <x v="4"/>
    <s v="75-84"/>
    <x v="1"/>
    <s v="M"/>
    <s v="C00-D48"/>
    <n v="34"/>
    <x v="1"/>
  </r>
  <r>
    <x v="4"/>
    <s v="75-84"/>
    <x v="1"/>
    <s v="M"/>
    <s v="E00-E90"/>
    <n v="2"/>
    <x v="2"/>
  </r>
  <r>
    <x v="4"/>
    <s v="75-84"/>
    <x v="1"/>
    <s v="M"/>
    <s v="F00-F99"/>
    <n v="3"/>
    <x v="10"/>
  </r>
  <r>
    <x v="4"/>
    <s v="75-84"/>
    <x v="1"/>
    <s v="M"/>
    <s v="G00-G99"/>
    <n v="6"/>
    <x v="3"/>
  </r>
  <r>
    <x v="4"/>
    <s v="75-84"/>
    <x v="1"/>
    <s v="M"/>
    <s v="I00-I99"/>
    <n v="27"/>
    <x v="8"/>
  </r>
  <r>
    <x v="4"/>
    <s v="75-84"/>
    <x v="1"/>
    <s v="M"/>
    <s v="J00-J99"/>
    <n v="6"/>
    <x v="4"/>
  </r>
  <r>
    <x v="4"/>
    <s v="75-84"/>
    <x v="1"/>
    <s v="M"/>
    <s v="K00-K93"/>
    <n v="3"/>
    <x v="9"/>
  </r>
  <r>
    <x v="4"/>
    <s v="75-84"/>
    <x v="1"/>
    <s v="M"/>
    <s v="M00-M99"/>
    <n v="1"/>
    <x v="5"/>
  </r>
  <r>
    <x v="4"/>
    <s v="75-84"/>
    <x v="1"/>
    <s v="M"/>
    <s v="N00-N99"/>
    <n v="2"/>
    <x v="11"/>
  </r>
  <r>
    <x v="4"/>
    <s v="75-84"/>
    <x v="1"/>
    <s v="M"/>
    <s v="R00-R99"/>
    <n v="8"/>
    <x v="5"/>
  </r>
  <r>
    <x v="4"/>
    <s v="75-84"/>
    <x v="1"/>
    <s v="M"/>
    <s v="V01-Y98"/>
    <n v="1"/>
    <x v="6"/>
  </r>
  <r>
    <x v="4"/>
    <s v="85+"/>
    <x v="1"/>
    <s v="F"/>
    <s v="A00-B99"/>
    <n v="3"/>
    <x v="0"/>
  </r>
  <r>
    <x v="4"/>
    <s v="85+"/>
    <x v="1"/>
    <s v="F"/>
    <s v="C00-D48"/>
    <n v="23"/>
    <x v="1"/>
  </r>
  <r>
    <x v="4"/>
    <s v="85+"/>
    <x v="1"/>
    <s v="F"/>
    <s v="E00-E90"/>
    <n v="6"/>
    <x v="2"/>
  </r>
  <r>
    <x v="4"/>
    <s v="85+"/>
    <x v="1"/>
    <s v="F"/>
    <s v="F00-F99"/>
    <n v="14"/>
    <x v="10"/>
  </r>
  <r>
    <x v="4"/>
    <s v="85+"/>
    <x v="1"/>
    <s v="F"/>
    <s v="G00-G99"/>
    <n v="14"/>
    <x v="3"/>
  </r>
  <r>
    <x v="4"/>
    <s v="85+"/>
    <x v="1"/>
    <s v="F"/>
    <s v="I00-I99"/>
    <n v="70"/>
    <x v="8"/>
  </r>
  <r>
    <x v="4"/>
    <s v="85+"/>
    <x v="1"/>
    <s v="F"/>
    <s v="J00-J99"/>
    <n v="13"/>
    <x v="4"/>
  </r>
  <r>
    <x v="4"/>
    <s v="85+"/>
    <x v="1"/>
    <s v="F"/>
    <s v="K00-K93"/>
    <n v="6"/>
    <x v="9"/>
  </r>
  <r>
    <x v="4"/>
    <s v="85+"/>
    <x v="1"/>
    <s v="F"/>
    <s v="L00-L99"/>
    <n v="1"/>
    <x v="5"/>
  </r>
  <r>
    <x v="4"/>
    <s v="85+"/>
    <x v="1"/>
    <s v="F"/>
    <s v="M00-M99"/>
    <n v="1"/>
    <x v="5"/>
  </r>
  <r>
    <x v="4"/>
    <s v="85+"/>
    <x v="1"/>
    <s v="F"/>
    <s v="N00-N99"/>
    <n v="8"/>
    <x v="11"/>
  </r>
  <r>
    <x v="4"/>
    <s v="85+"/>
    <x v="1"/>
    <s v="F"/>
    <s v="R00-R99"/>
    <n v="25"/>
    <x v="5"/>
  </r>
  <r>
    <x v="4"/>
    <s v="85+"/>
    <x v="1"/>
    <s v="F"/>
    <s v="V01-Y98"/>
    <n v="16"/>
    <x v="6"/>
  </r>
  <r>
    <x v="4"/>
    <s v="85+"/>
    <x v="1"/>
    <s v="M"/>
    <s v="A00-B99"/>
    <n v="3"/>
    <x v="0"/>
  </r>
  <r>
    <x v="4"/>
    <s v="85+"/>
    <x v="1"/>
    <s v="M"/>
    <s v="C00-D48"/>
    <n v="16"/>
    <x v="1"/>
  </r>
  <r>
    <x v="4"/>
    <s v="85+"/>
    <x v="1"/>
    <s v="M"/>
    <s v="E00-E90"/>
    <n v="1"/>
    <x v="2"/>
  </r>
  <r>
    <x v="4"/>
    <s v="85+"/>
    <x v="1"/>
    <s v="M"/>
    <s v="F00-F99"/>
    <n v="3"/>
    <x v="10"/>
  </r>
  <r>
    <x v="4"/>
    <s v="85+"/>
    <x v="1"/>
    <s v="M"/>
    <s v="G00-G99"/>
    <n v="7"/>
    <x v="3"/>
  </r>
  <r>
    <x v="4"/>
    <s v="85+"/>
    <x v="1"/>
    <s v="M"/>
    <s v="I00-I99"/>
    <n v="20"/>
    <x v="8"/>
  </r>
  <r>
    <x v="4"/>
    <s v="85+"/>
    <x v="1"/>
    <s v="M"/>
    <s v="J00-J99"/>
    <n v="16"/>
    <x v="4"/>
  </r>
  <r>
    <x v="4"/>
    <s v="85+"/>
    <x v="1"/>
    <s v="M"/>
    <s v="K00-K93"/>
    <n v="3"/>
    <x v="9"/>
  </r>
  <r>
    <x v="4"/>
    <s v="85+"/>
    <x v="1"/>
    <s v="M"/>
    <s v="N00-N99"/>
    <n v="4"/>
    <x v="11"/>
  </r>
  <r>
    <x v="4"/>
    <s v="85+"/>
    <x v="1"/>
    <s v="M"/>
    <s v="R00-R99"/>
    <n v="7"/>
    <x v="5"/>
  </r>
  <r>
    <x v="4"/>
    <s v="85+"/>
    <x v="1"/>
    <s v="M"/>
    <s v="V01-Y98"/>
    <n v="3"/>
    <x v="6"/>
  </r>
  <r>
    <x v="5"/>
    <s v="0-24"/>
    <x v="0"/>
    <s v="F"/>
    <s v="E00-E90"/>
    <n v="1"/>
    <x v="2"/>
  </r>
  <r>
    <x v="5"/>
    <s v="0-24"/>
    <x v="0"/>
    <s v="F"/>
    <s v="Q00-Q99"/>
    <n v="1"/>
    <x v="5"/>
  </r>
  <r>
    <x v="5"/>
    <s v="0-24"/>
    <x v="0"/>
    <s v="M"/>
    <s v="I00-I99"/>
    <n v="1"/>
    <x v="8"/>
  </r>
  <r>
    <x v="5"/>
    <s v="0-24"/>
    <x v="0"/>
    <s v="M"/>
    <s v="P00-P96"/>
    <n v="1"/>
    <x v="5"/>
  </r>
  <r>
    <x v="5"/>
    <s v="0-24"/>
    <x v="0"/>
    <s v="M"/>
    <s v="V01-Y98"/>
    <n v="3"/>
    <x v="6"/>
  </r>
  <r>
    <x v="5"/>
    <s v="25-44"/>
    <x v="0"/>
    <s v="F"/>
    <s v="E00-E90"/>
    <n v="1"/>
    <x v="2"/>
  </r>
  <r>
    <x v="5"/>
    <s v="25-44"/>
    <x v="0"/>
    <s v="M"/>
    <s v="A00-B99"/>
    <n v="2"/>
    <x v="0"/>
  </r>
  <r>
    <x v="5"/>
    <s v="25-44"/>
    <x v="0"/>
    <s v="M"/>
    <s v="C00-D48"/>
    <n v="2"/>
    <x v="1"/>
  </r>
  <r>
    <x v="5"/>
    <s v="25-44"/>
    <x v="0"/>
    <s v="M"/>
    <s v="I00-I99"/>
    <n v="1"/>
    <x v="8"/>
  </r>
  <r>
    <x v="5"/>
    <s v="25-44"/>
    <x v="0"/>
    <s v="M"/>
    <s v="K00-K93"/>
    <n v="1"/>
    <x v="9"/>
  </r>
  <r>
    <x v="5"/>
    <s v="25-44"/>
    <x v="0"/>
    <s v="M"/>
    <s v="Q00-Q99"/>
    <n v="1"/>
    <x v="5"/>
  </r>
  <r>
    <x v="5"/>
    <s v="25-44"/>
    <x v="0"/>
    <s v="M"/>
    <s v="R00-R99"/>
    <n v="3"/>
    <x v="5"/>
  </r>
  <r>
    <x v="5"/>
    <s v="25-44"/>
    <x v="0"/>
    <s v="M"/>
    <s v="V01-Y98"/>
    <n v="5"/>
    <x v="6"/>
  </r>
  <r>
    <x v="5"/>
    <s v="45-64"/>
    <x v="0"/>
    <s v="F"/>
    <s v="C00-D48"/>
    <n v="15"/>
    <x v="1"/>
  </r>
  <r>
    <x v="5"/>
    <s v="45-64"/>
    <x v="0"/>
    <s v="F"/>
    <s v="E00-E90"/>
    <n v="1"/>
    <x v="2"/>
  </r>
  <r>
    <x v="5"/>
    <s v="45-64"/>
    <x v="0"/>
    <s v="F"/>
    <s v="F00-F99"/>
    <n v="1"/>
    <x v="10"/>
  </r>
  <r>
    <x v="5"/>
    <s v="45-64"/>
    <x v="0"/>
    <s v="F"/>
    <s v="G00-G99"/>
    <n v="1"/>
    <x v="3"/>
  </r>
  <r>
    <x v="5"/>
    <s v="45-64"/>
    <x v="0"/>
    <s v="F"/>
    <s v="I00-I99"/>
    <n v="3"/>
    <x v="8"/>
  </r>
  <r>
    <x v="5"/>
    <s v="45-64"/>
    <x v="0"/>
    <s v="F"/>
    <s v="J00-J99"/>
    <n v="1"/>
    <x v="4"/>
  </r>
  <r>
    <x v="5"/>
    <s v="45-64"/>
    <x v="0"/>
    <s v="F"/>
    <s v="K00-K93"/>
    <n v="4"/>
    <x v="9"/>
  </r>
  <r>
    <x v="5"/>
    <s v="45-64"/>
    <x v="0"/>
    <s v="F"/>
    <s v="R00-R99"/>
    <n v="3"/>
    <x v="5"/>
  </r>
  <r>
    <x v="5"/>
    <s v="45-64"/>
    <x v="0"/>
    <s v="F"/>
    <s v="V01-Y98"/>
    <n v="4"/>
    <x v="6"/>
  </r>
  <r>
    <x v="5"/>
    <s v="45-64"/>
    <x v="0"/>
    <s v="M"/>
    <s v="A00-B99"/>
    <n v="1"/>
    <x v="0"/>
  </r>
  <r>
    <x v="5"/>
    <s v="45-64"/>
    <x v="0"/>
    <s v="M"/>
    <s v="C00-D48"/>
    <n v="19"/>
    <x v="1"/>
  </r>
  <r>
    <x v="5"/>
    <s v="45-64"/>
    <x v="0"/>
    <s v="M"/>
    <s v="E00-E90"/>
    <n v="1"/>
    <x v="2"/>
  </r>
  <r>
    <x v="5"/>
    <s v="45-64"/>
    <x v="0"/>
    <s v="M"/>
    <s v="I00-I99"/>
    <n v="5"/>
    <x v="8"/>
  </r>
  <r>
    <x v="5"/>
    <s v="45-64"/>
    <x v="0"/>
    <s v="M"/>
    <s v="J00-J99"/>
    <n v="1"/>
    <x v="4"/>
  </r>
  <r>
    <x v="5"/>
    <s v="45-64"/>
    <x v="0"/>
    <s v="M"/>
    <s v="K00-K93"/>
    <n v="4"/>
    <x v="9"/>
  </r>
  <r>
    <x v="5"/>
    <s v="45-64"/>
    <x v="0"/>
    <s v="M"/>
    <s v="R00-R99"/>
    <n v="7"/>
    <x v="5"/>
  </r>
  <r>
    <x v="5"/>
    <s v="45-64"/>
    <x v="0"/>
    <s v="M"/>
    <s v="V01-Y98"/>
    <n v="4"/>
    <x v="6"/>
  </r>
  <r>
    <x v="5"/>
    <s v="65-74"/>
    <x v="1"/>
    <s v="F"/>
    <s v="C00-D48"/>
    <n v="7"/>
    <x v="1"/>
  </r>
  <r>
    <x v="5"/>
    <s v="65-74"/>
    <x v="1"/>
    <s v="F"/>
    <s v="E00-E90"/>
    <n v="1"/>
    <x v="2"/>
  </r>
  <r>
    <x v="5"/>
    <s v="65-74"/>
    <x v="1"/>
    <s v="F"/>
    <s v="G00-G99"/>
    <n v="1"/>
    <x v="3"/>
  </r>
  <r>
    <x v="5"/>
    <s v="65-74"/>
    <x v="1"/>
    <s v="F"/>
    <s v="I00-I99"/>
    <n v="8"/>
    <x v="8"/>
  </r>
  <r>
    <x v="5"/>
    <s v="65-74"/>
    <x v="1"/>
    <s v="F"/>
    <s v="J00-J99"/>
    <n v="1"/>
    <x v="4"/>
  </r>
  <r>
    <x v="5"/>
    <s v="65-74"/>
    <x v="1"/>
    <s v="F"/>
    <s v="M00-M99"/>
    <n v="1"/>
    <x v="5"/>
  </r>
  <r>
    <x v="5"/>
    <s v="65-74"/>
    <x v="1"/>
    <s v="F"/>
    <s v="R00-R99"/>
    <n v="5"/>
    <x v="5"/>
  </r>
  <r>
    <x v="5"/>
    <s v="65-74"/>
    <x v="1"/>
    <s v="F"/>
    <s v="V01-Y98"/>
    <n v="2"/>
    <x v="6"/>
  </r>
  <r>
    <x v="5"/>
    <s v="65-74"/>
    <x v="1"/>
    <s v="M"/>
    <s v="A00-B99"/>
    <n v="1"/>
    <x v="0"/>
  </r>
  <r>
    <x v="5"/>
    <s v="65-74"/>
    <x v="1"/>
    <s v="M"/>
    <s v="C00-D48"/>
    <n v="24"/>
    <x v="1"/>
  </r>
  <r>
    <x v="5"/>
    <s v="65-74"/>
    <x v="1"/>
    <s v="M"/>
    <s v="E00-E90"/>
    <n v="2"/>
    <x v="2"/>
  </r>
  <r>
    <x v="5"/>
    <s v="65-74"/>
    <x v="1"/>
    <s v="M"/>
    <s v="F00-F99"/>
    <n v="1"/>
    <x v="10"/>
  </r>
  <r>
    <x v="5"/>
    <s v="65-74"/>
    <x v="1"/>
    <s v="M"/>
    <s v="I00-I99"/>
    <n v="16"/>
    <x v="8"/>
  </r>
  <r>
    <x v="5"/>
    <s v="65-74"/>
    <x v="1"/>
    <s v="M"/>
    <s v="J00-J99"/>
    <n v="4"/>
    <x v="4"/>
  </r>
  <r>
    <x v="5"/>
    <s v="65-74"/>
    <x v="1"/>
    <s v="M"/>
    <s v="K00-K93"/>
    <n v="3"/>
    <x v="9"/>
  </r>
  <r>
    <x v="5"/>
    <s v="65-74"/>
    <x v="1"/>
    <s v="M"/>
    <s v="N00-N99"/>
    <n v="1"/>
    <x v="11"/>
  </r>
  <r>
    <x v="5"/>
    <s v="65-74"/>
    <x v="1"/>
    <s v="M"/>
    <s v="R00-R99"/>
    <n v="5"/>
    <x v="5"/>
  </r>
  <r>
    <x v="5"/>
    <s v="65-74"/>
    <x v="1"/>
    <s v="M"/>
    <s v="V01-Y98"/>
    <n v="4"/>
    <x v="6"/>
  </r>
  <r>
    <x v="5"/>
    <s v="75-84"/>
    <x v="1"/>
    <s v="F"/>
    <s v="A00-B99"/>
    <n v="1"/>
    <x v="0"/>
  </r>
  <r>
    <x v="5"/>
    <s v="75-84"/>
    <x v="1"/>
    <s v="F"/>
    <s v="C00-D48"/>
    <n v="19"/>
    <x v="1"/>
  </r>
  <r>
    <x v="5"/>
    <s v="75-84"/>
    <x v="1"/>
    <s v="F"/>
    <s v="D50-D89"/>
    <n v="1"/>
    <x v="5"/>
  </r>
  <r>
    <x v="5"/>
    <s v="75-84"/>
    <x v="1"/>
    <s v="F"/>
    <s v="E00-E90"/>
    <n v="3"/>
    <x v="2"/>
  </r>
  <r>
    <x v="5"/>
    <s v="75-84"/>
    <x v="1"/>
    <s v="F"/>
    <s v="F00-F99"/>
    <n v="5"/>
    <x v="10"/>
  </r>
  <r>
    <x v="5"/>
    <s v="75-84"/>
    <x v="1"/>
    <s v="F"/>
    <s v="G00-G99"/>
    <n v="10"/>
    <x v="3"/>
  </r>
  <r>
    <x v="5"/>
    <s v="75-84"/>
    <x v="1"/>
    <s v="F"/>
    <s v="I00-I99"/>
    <n v="20"/>
    <x v="8"/>
  </r>
  <r>
    <x v="5"/>
    <s v="75-84"/>
    <x v="1"/>
    <s v="F"/>
    <s v="J00-J99"/>
    <n v="6"/>
    <x v="4"/>
  </r>
  <r>
    <x v="5"/>
    <s v="75-84"/>
    <x v="1"/>
    <s v="F"/>
    <s v="K00-K93"/>
    <n v="1"/>
    <x v="9"/>
  </r>
  <r>
    <x v="5"/>
    <s v="75-84"/>
    <x v="1"/>
    <s v="F"/>
    <s v="M00-M99"/>
    <n v="2"/>
    <x v="5"/>
  </r>
  <r>
    <x v="5"/>
    <s v="75-84"/>
    <x v="1"/>
    <s v="F"/>
    <s v="N00-N99"/>
    <n v="1"/>
    <x v="11"/>
  </r>
  <r>
    <x v="5"/>
    <s v="75-84"/>
    <x v="1"/>
    <s v="F"/>
    <s v="R00-R99"/>
    <n v="12"/>
    <x v="5"/>
  </r>
  <r>
    <x v="5"/>
    <s v="75-84"/>
    <x v="1"/>
    <s v="F"/>
    <s v="V01-Y98"/>
    <n v="5"/>
    <x v="6"/>
  </r>
  <r>
    <x v="5"/>
    <s v="75-84"/>
    <x v="1"/>
    <s v="M"/>
    <s v="A00-B99"/>
    <n v="4"/>
    <x v="0"/>
  </r>
  <r>
    <x v="5"/>
    <s v="75-84"/>
    <x v="1"/>
    <s v="M"/>
    <s v="C00-D48"/>
    <n v="30"/>
    <x v="1"/>
  </r>
  <r>
    <x v="5"/>
    <s v="75-84"/>
    <x v="1"/>
    <s v="M"/>
    <s v="E00-E90"/>
    <n v="3"/>
    <x v="2"/>
  </r>
  <r>
    <x v="5"/>
    <s v="75-84"/>
    <x v="1"/>
    <s v="M"/>
    <s v="F00-F99"/>
    <n v="2"/>
    <x v="10"/>
  </r>
  <r>
    <x v="5"/>
    <s v="75-84"/>
    <x v="1"/>
    <s v="M"/>
    <s v="G00-G99"/>
    <n v="4"/>
    <x v="3"/>
  </r>
  <r>
    <x v="5"/>
    <s v="75-84"/>
    <x v="1"/>
    <s v="M"/>
    <s v="I00-I99"/>
    <n v="20"/>
    <x v="8"/>
  </r>
  <r>
    <x v="5"/>
    <s v="75-84"/>
    <x v="1"/>
    <s v="M"/>
    <s v="J00-J99"/>
    <n v="9"/>
    <x v="4"/>
  </r>
  <r>
    <x v="5"/>
    <s v="75-84"/>
    <x v="1"/>
    <s v="M"/>
    <s v="K00-K93"/>
    <n v="4"/>
    <x v="9"/>
  </r>
  <r>
    <x v="5"/>
    <s v="75-84"/>
    <x v="1"/>
    <s v="M"/>
    <s v="M00-M99"/>
    <n v="1"/>
    <x v="5"/>
  </r>
  <r>
    <x v="5"/>
    <s v="75-84"/>
    <x v="1"/>
    <s v="M"/>
    <s v="R00-R99"/>
    <n v="11"/>
    <x v="5"/>
  </r>
  <r>
    <x v="5"/>
    <s v="75-84"/>
    <x v="1"/>
    <s v="M"/>
    <s v="V01-Y98"/>
    <n v="2"/>
    <x v="6"/>
  </r>
  <r>
    <x v="5"/>
    <s v="85+"/>
    <x v="1"/>
    <s v="F"/>
    <s v="A00-B99"/>
    <n v="4"/>
    <x v="0"/>
  </r>
  <r>
    <x v="5"/>
    <s v="85+"/>
    <x v="1"/>
    <s v="F"/>
    <s v="C00-D48"/>
    <n v="30"/>
    <x v="1"/>
  </r>
  <r>
    <x v="5"/>
    <s v="85+"/>
    <x v="1"/>
    <s v="F"/>
    <s v="D50-D89"/>
    <n v="1"/>
    <x v="5"/>
  </r>
  <r>
    <x v="5"/>
    <s v="85+"/>
    <x v="1"/>
    <s v="F"/>
    <s v="E00-E90"/>
    <n v="3"/>
    <x v="2"/>
  </r>
  <r>
    <x v="5"/>
    <s v="85+"/>
    <x v="1"/>
    <s v="F"/>
    <s v="F00-F99"/>
    <n v="11"/>
    <x v="10"/>
  </r>
  <r>
    <x v="5"/>
    <s v="85+"/>
    <x v="1"/>
    <s v="F"/>
    <s v="G00-G99"/>
    <n v="9"/>
    <x v="3"/>
  </r>
  <r>
    <x v="5"/>
    <s v="85+"/>
    <x v="1"/>
    <s v="F"/>
    <s v="I00-I99"/>
    <n v="57"/>
    <x v="8"/>
  </r>
  <r>
    <x v="5"/>
    <s v="85+"/>
    <x v="1"/>
    <s v="F"/>
    <s v="J00-J99"/>
    <n v="13"/>
    <x v="4"/>
  </r>
  <r>
    <x v="5"/>
    <s v="85+"/>
    <x v="1"/>
    <s v="F"/>
    <s v="K00-K93"/>
    <n v="9"/>
    <x v="9"/>
  </r>
  <r>
    <x v="5"/>
    <s v="85+"/>
    <x v="1"/>
    <s v="F"/>
    <s v="L00-L99"/>
    <n v="1"/>
    <x v="5"/>
  </r>
  <r>
    <x v="5"/>
    <s v="85+"/>
    <x v="1"/>
    <s v="F"/>
    <s v="M00-M99"/>
    <n v="2"/>
    <x v="5"/>
  </r>
  <r>
    <x v="5"/>
    <s v="85+"/>
    <x v="1"/>
    <s v="F"/>
    <s v="N00-N99"/>
    <n v="10"/>
    <x v="11"/>
  </r>
  <r>
    <x v="5"/>
    <s v="85+"/>
    <x v="1"/>
    <s v="F"/>
    <s v="R00-R99"/>
    <n v="30"/>
    <x v="5"/>
  </r>
  <r>
    <x v="5"/>
    <s v="85+"/>
    <x v="1"/>
    <s v="F"/>
    <s v="V01-Y98"/>
    <n v="9"/>
    <x v="6"/>
  </r>
  <r>
    <x v="5"/>
    <s v="85+"/>
    <x v="1"/>
    <s v="M"/>
    <s v="A00-B99"/>
    <n v="4"/>
    <x v="0"/>
  </r>
  <r>
    <x v="5"/>
    <s v="85+"/>
    <x v="1"/>
    <s v="M"/>
    <s v="C00-D48"/>
    <n v="15"/>
    <x v="1"/>
  </r>
  <r>
    <x v="5"/>
    <s v="85+"/>
    <x v="1"/>
    <s v="M"/>
    <s v="E00-E90"/>
    <n v="5"/>
    <x v="2"/>
  </r>
  <r>
    <x v="5"/>
    <s v="85+"/>
    <x v="1"/>
    <s v="M"/>
    <s v="F00-F99"/>
    <n v="7"/>
    <x v="10"/>
  </r>
  <r>
    <x v="5"/>
    <s v="85+"/>
    <x v="1"/>
    <s v="M"/>
    <s v="G00-G99"/>
    <n v="7"/>
    <x v="3"/>
  </r>
  <r>
    <x v="5"/>
    <s v="85+"/>
    <x v="1"/>
    <s v="M"/>
    <s v="I00-I99"/>
    <n v="20"/>
    <x v="8"/>
  </r>
  <r>
    <x v="5"/>
    <s v="85+"/>
    <x v="1"/>
    <s v="M"/>
    <s v="J00-J99"/>
    <n v="11"/>
    <x v="4"/>
  </r>
  <r>
    <x v="5"/>
    <s v="85+"/>
    <x v="1"/>
    <s v="M"/>
    <s v="K00-K93"/>
    <n v="1"/>
    <x v="9"/>
  </r>
  <r>
    <x v="5"/>
    <s v="85+"/>
    <x v="1"/>
    <s v="M"/>
    <s v="L00-L99"/>
    <n v="1"/>
    <x v="5"/>
  </r>
  <r>
    <x v="5"/>
    <s v="85+"/>
    <x v="1"/>
    <s v="M"/>
    <s v="N00-N99"/>
    <n v="4"/>
    <x v="11"/>
  </r>
  <r>
    <x v="5"/>
    <s v="85+"/>
    <x v="1"/>
    <s v="M"/>
    <s v="R00-R99"/>
    <n v="8"/>
    <x v="5"/>
  </r>
  <r>
    <x v="5"/>
    <s v="85+"/>
    <x v="1"/>
    <s v="M"/>
    <s v="V01-Y98"/>
    <n v="4"/>
    <x v="6"/>
  </r>
  <r>
    <x v="6"/>
    <s v="0-24"/>
    <x v="0"/>
    <s v="F"/>
    <s v="G00-G99"/>
    <n v="1"/>
    <x v="3"/>
  </r>
  <r>
    <x v="6"/>
    <s v="0-24"/>
    <x v="0"/>
    <s v="F"/>
    <s v="R00-R99"/>
    <n v="1"/>
    <x v="5"/>
  </r>
  <r>
    <x v="6"/>
    <s v="0-24"/>
    <x v="0"/>
    <s v="M"/>
    <s v="C00-D48"/>
    <n v="1"/>
    <x v="1"/>
  </r>
  <r>
    <x v="6"/>
    <s v="0-24"/>
    <x v="0"/>
    <s v="M"/>
    <s v="Q00-Q99"/>
    <n v="1"/>
    <x v="5"/>
  </r>
  <r>
    <x v="6"/>
    <s v="0-24"/>
    <x v="0"/>
    <s v="M"/>
    <s v="R00-R99"/>
    <n v="1"/>
    <x v="5"/>
  </r>
  <r>
    <x v="6"/>
    <s v="0-24"/>
    <x v="0"/>
    <s v="M"/>
    <s v="V01-Y98"/>
    <n v="2"/>
    <x v="6"/>
  </r>
  <r>
    <x v="6"/>
    <s v="25-44"/>
    <x v="0"/>
    <s v="F"/>
    <s v="C00-D48"/>
    <n v="1"/>
    <x v="1"/>
  </r>
  <r>
    <x v="6"/>
    <s v="25-44"/>
    <x v="0"/>
    <s v="F"/>
    <s v="I00-I99"/>
    <n v="1"/>
    <x v="8"/>
  </r>
  <r>
    <x v="6"/>
    <s v="25-44"/>
    <x v="0"/>
    <s v="F"/>
    <s v="K00-K93"/>
    <n v="1"/>
    <x v="9"/>
  </r>
  <r>
    <x v="6"/>
    <s v="25-44"/>
    <x v="0"/>
    <s v="F"/>
    <s v="R00-R99"/>
    <n v="1"/>
    <x v="5"/>
  </r>
  <r>
    <x v="6"/>
    <s v="25-44"/>
    <x v="0"/>
    <s v="M"/>
    <s v="A00-B99"/>
    <n v="2"/>
    <x v="0"/>
  </r>
  <r>
    <x v="6"/>
    <s v="25-44"/>
    <x v="0"/>
    <s v="M"/>
    <s v="C00-D48"/>
    <n v="7"/>
    <x v="1"/>
  </r>
  <r>
    <x v="6"/>
    <s v="25-44"/>
    <x v="0"/>
    <s v="M"/>
    <s v="G00-G99"/>
    <n v="1"/>
    <x v="3"/>
  </r>
  <r>
    <x v="6"/>
    <s v="25-44"/>
    <x v="0"/>
    <s v="M"/>
    <s v="I00-I99"/>
    <n v="1"/>
    <x v="8"/>
  </r>
  <r>
    <x v="6"/>
    <s v="25-44"/>
    <x v="0"/>
    <s v="M"/>
    <s v="K00-K93"/>
    <n v="1"/>
    <x v="9"/>
  </r>
  <r>
    <x v="6"/>
    <s v="25-44"/>
    <x v="0"/>
    <s v="M"/>
    <s v="R00-R99"/>
    <n v="1"/>
    <x v="5"/>
  </r>
  <r>
    <x v="6"/>
    <s v="25-44"/>
    <x v="0"/>
    <s v="M"/>
    <s v="V01-Y98"/>
    <n v="2"/>
    <x v="6"/>
  </r>
  <r>
    <x v="6"/>
    <s v="45-64"/>
    <x v="0"/>
    <s v="F"/>
    <s v="C00-D48"/>
    <n v="15"/>
    <x v="1"/>
  </r>
  <r>
    <x v="6"/>
    <s v="45-64"/>
    <x v="0"/>
    <s v="F"/>
    <s v="E00-E90"/>
    <n v="1"/>
    <x v="2"/>
  </r>
  <r>
    <x v="6"/>
    <s v="45-64"/>
    <x v="0"/>
    <s v="F"/>
    <s v="F00-F99"/>
    <n v="1"/>
    <x v="10"/>
  </r>
  <r>
    <x v="6"/>
    <s v="45-64"/>
    <x v="0"/>
    <s v="F"/>
    <s v="G00-G99"/>
    <n v="1"/>
    <x v="3"/>
  </r>
  <r>
    <x v="6"/>
    <s v="45-64"/>
    <x v="0"/>
    <s v="F"/>
    <s v="I00-I99"/>
    <n v="3"/>
    <x v="8"/>
  </r>
  <r>
    <x v="6"/>
    <s v="45-64"/>
    <x v="0"/>
    <s v="F"/>
    <s v="J00-J99"/>
    <n v="2"/>
    <x v="4"/>
  </r>
  <r>
    <x v="6"/>
    <s v="45-64"/>
    <x v="0"/>
    <s v="F"/>
    <s v="K00-K93"/>
    <n v="3"/>
    <x v="9"/>
  </r>
  <r>
    <x v="6"/>
    <s v="45-64"/>
    <x v="0"/>
    <s v="F"/>
    <s v="R00-R99"/>
    <n v="3"/>
    <x v="5"/>
  </r>
  <r>
    <x v="6"/>
    <s v="45-64"/>
    <x v="0"/>
    <s v="F"/>
    <s v="V01-Y98"/>
    <n v="4"/>
    <x v="6"/>
  </r>
  <r>
    <x v="6"/>
    <s v="45-64"/>
    <x v="0"/>
    <s v="M"/>
    <s v="C00-D48"/>
    <n v="25"/>
    <x v="1"/>
  </r>
  <r>
    <x v="6"/>
    <s v="45-64"/>
    <x v="0"/>
    <s v="M"/>
    <s v="F00-F99"/>
    <n v="5"/>
    <x v="10"/>
  </r>
  <r>
    <x v="6"/>
    <s v="45-64"/>
    <x v="0"/>
    <s v="M"/>
    <s v="G00-G99"/>
    <n v="1"/>
    <x v="3"/>
  </r>
  <r>
    <x v="6"/>
    <s v="45-64"/>
    <x v="0"/>
    <s v="M"/>
    <s v="I00-I99"/>
    <n v="8"/>
    <x v="8"/>
  </r>
  <r>
    <x v="6"/>
    <s v="45-64"/>
    <x v="0"/>
    <s v="M"/>
    <s v="J00-J99"/>
    <n v="3"/>
    <x v="4"/>
  </r>
  <r>
    <x v="6"/>
    <s v="45-64"/>
    <x v="0"/>
    <s v="M"/>
    <s v="K00-K93"/>
    <n v="9"/>
    <x v="9"/>
  </r>
  <r>
    <x v="6"/>
    <s v="45-64"/>
    <x v="0"/>
    <s v="M"/>
    <s v="R00-R99"/>
    <n v="9"/>
    <x v="5"/>
  </r>
  <r>
    <x v="6"/>
    <s v="45-64"/>
    <x v="0"/>
    <s v="M"/>
    <s v="V01-Y98"/>
    <n v="8"/>
    <x v="6"/>
  </r>
  <r>
    <x v="6"/>
    <s v="65-74"/>
    <x v="1"/>
    <s v="F"/>
    <s v="A00-B99"/>
    <n v="1"/>
    <x v="0"/>
  </r>
  <r>
    <x v="6"/>
    <s v="65-74"/>
    <x v="1"/>
    <s v="F"/>
    <s v="C00-D48"/>
    <n v="19"/>
    <x v="1"/>
  </r>
  <r>
    <x v="6"/>
    <s v="65-74"/>
    <x v="1"/>
    <s v="F"/>
    <s v="E00-E90"/>
    <n v="2"/>
    <x v="2"/>
  </r>
  <r>
    <x v="6"/>
    <s v="65-74"/>
    <x v="1"/>
    <s v="F"/>
    <s v="I00-I99"/>
    <n v="6"/>
    <x v="8"/>
  </r>
  <r>
    <x v="6"/>
    <s v="65-74"/>
    <x v="1"/>
    <s v="F"/>
    <s v="J00-J99"/>
    <n v="1"/>
    <x v="4"/>
  </r>
  <r>
    <x v="6"/>
    <s v="65-74"/>
    <x v="1"/>
    <s v="F"/>
    <s v="K00-K93"/>
    <n v="3"/>
    <x v="9"/>
  </r>
  <r>
    <x v="6"/>
    <s v="65-74"/>
    <x v="1"/>
    <s v="F"/>
    <s v="L00-L99"/>
    <n v="1"/>
    <x v="5"/>
  </r>
  <r>
    <x v="6"/>
    <s v="65-74"/>
    <x v="1"/>
    <s v="F"/>
    <s v="M00-M99"/>
    <n v="1"/>
    <x v="5"/>
  </r>
  <r>
    <x v="6"/>
    <s v="65-74"/>
    <x v="1"/>
    <s v="F"/>
    <s v="N00-N99"/>
    <n v="2"/>
    <x v="11"/>
  </r>
  <r>
    <x v="6"/>
    <s v="65-74"/>
    <x v="1"/>
    <s v="F"/>
    <s v="R00-R99"/>
    <n v="4"/>
    <x v="5"/>
  </r>
  <r>
    <x v="6"/>
    <s v="65-74"/>
    <x v="1"/>
    <s v="F"/>
    <s v="V01-Y98"/>
    <n v="2"/>
    <x v="6"/>
  </r>
  <r>
    <x v="6"/>
    <s v="65-74"/>
    <x v="1"/>
    <s v="M"/>
    <s v="A00-B99"/>
    <n v="3"/>
    <x v="0"/>
  </r>
  <r>
    <x v="6"/>
    <s v="65-74"/>
    <x v="1"/>
    <s v="M"/>
    <s v="C00-D48"/>
    <n v="21"/>
    <x v="1"/>
  </r>
  <r>
    <x v="6"/>
    <s v="65-74"/>
    <x v="1"/>
    <s v="M"/>
    <s v="E00-E90"/>
    <n v="3"/>
    <x v="2"/>
  </r>
  <r>
    <x v="6"/>
    <s v="65-74"/>
    <x v="1"/>
    <s v="M"/>
    <s v="G00-G99"/>
    <n v="2"/>
    <x v="3"/>
  </r>
  <r>
    <x v="6"/>
    <s v="65-74"/>
    <x v="1"/>
    <s v="M"/>
    <s v="I00-I99"/>
    <n v="17"/>
    <x v="8"/>
  </r>
  <r>
    <x v="6"/>
    <s v="65-74"/>
    <x v="1"/>
    <s v="M"/>
    <s v="J00-J99"/>
    <n v="3"/>
    <x v="4"/>
  </r>
  <r>
    <x v="6"/>
    <s v="65-74"/>
    <x v="1"/>
    <s v="M"/>
    <s v="K00-K93"/>
    <n v="5"/>
    <x v="9"/>
  </r>
  <r>
    <x v="6"/>
    <s v="65-74"/>
    <x v="1"/>
    <s v="M"/>
    <s v="M00-M99"/>
    <n v="1"/>
    <x v="5"/>
  </r>
  <r>
    <x v="6"/>
    <s v="65-74"/>
    <x v="1"/>
    <s v="M"/>
    <s v="R00-R99"/>
    <n v="1"/>
    <x v="5"/>
  </r>
  <r>
    <x v="6"/>
    <s v="65-74"/>
    <x v="1"/>
    <s v="M"/>
    <s v="V01-Y98"/>
    <n v="3"/>
    <x v="6"/>
  </r>
  <r>
    <x v="6"/>
    <s v="75-84"/>
    <x v="1"/>
    <s v="F"/>
    <s v="A00-B99"/>
    <n v="2"/>
    <x v="0"/>
  </r>
  <r>
    <x v="6"/>
    <s v="75-84"/>
    <x v="1"/>
    <s v="F"/>
    <s v="C00-D48"/>
    <n v="18"/>
    <x v="1"/>
  </r>
  <r>
    <x v="6"/>
    <s v="75-84"/>
    <x v="1"/>
    <s v="F"/>
    <s v="E00-E90"/>
    <n v="1"/>
    <x v="2"/>
  </r>
  <r>
    <x v="6"/>
    <s v="75-84"/>
    <x v="1"/>
    <s v="F"/>
    <s v="F00-F99"/>
    <n v="2"/>
    <x v="10"/>
  </r>
  <r>
    <x v="6"/>
    <s v="75-84"/>
    <x v="1"/>
    <s v="F"/>
    <s v="G00-G99"/>
    <n v="3"/>
    <x v="3"/>
  </r>
  <r>
    <x v="6"/>
    <s v="75-84"/>
    <x v="1"/>
    <s v="F"/>
    <s v="I00-I99"/>
    <n v="21"/>
    <x v="8"/>
  </r>
  <r>
    <x v="6"/>
    <s v="75-84"/>
    <x v="1"/>
    <s v="F"/>
    <s v="J00-J99"/>
    <n v="3"/>
    <x v="4"/>
  </r>
  <r>
    <x v="6"/>
    <s v="75-84"/>
    <x v="1"/>
    <s v="F"/>
    <s v="K00-K93"/>
    <n v="4"/>
    <x v="9"/>
  </r>
  <r>
    <x v="6"/>
    <s v="75-84"/>
    <x v="1"/>
    <s v="F"/>
    <s v="M00-M99"/>
    <n v="1"/>
    <x v="5"/>
  </r>
  <r>
    <x v="6"/>
    <s v="75-84"/>
    <x v="1"/>
    <s v="F"/>
    <s v="N00-N99"/>
    <n v="2"/>
    <x v="11"/>
  </r>
  <r>
    <x v="6"/>
    <s v="75-84"/>
    <x v="1"/>
    <s v="F"/>
    <s v="R00-R99"/>
    <n v="7"/>
    <x v="5"/>
  </r>
  <r>
    <x v="6"/>
    <s v="75-84"/>
    <x v="1"/>
    <s v="F"/>
    <s v="V01-Y98"/>
    <n v="5"/>
    <x v="6"/>
  </r>
  <r>
    <x v="6"/>
    <s v="75-84"/>
    <x v="1"/>
    <s v="M"/>
    <s v="C00-D48"/>
    <n v="25"/>
    <x v="1"/>
  </r>
  <r>
    <x v="6"/>
    <s v="75-84"/>
    <x v="1"/>
    <s v="M"/>
    <s v="E00-E90"/>
    <n v="4"/>
    <x v="2"/>
  </r>
  <r>
    <x v="6"/>
    <s v="75-84"/>
    <x v="1"/>
    <s v="M"/>
    <s v="F00-F99"/>
    <n v="3"/>
    <x v="10"/>
  </r>
  <r>
    <x v="6"/>
    <s v="75-84"/>
    <x v="1"/>
    <s v="M"/>
    <s v="G00-G99"/>
    <n v="4"/>
    <x v="3"/>
  </r>
  <r>
    <x v="6"/>
    <s v="75-84"/>
    <x v="1"/>
    <s v="M"/>
    <s v="I00-I99"/>
    <n v="21"/>
    <x v="8"/>
  </r>
  <r>
    <x v="6"/>
    <s v="75-84"/>
    <x v="1"/>
    <s v="M"/>
    <s v="J00-J99"/>
    <n v="4"/>
    <x v="4"/>
  </r>
  <r>
    <x v="6"/>
    <s v="75-84"/>
    <x v="1"/>
    <s v="M"/>
    <s v="K00-K93"/>
    <n v="6"/>
    <x v="9"/>
  </r>
  <r>
    <x v="6"/>
    <s v="75-84"/>
    <x v="1"/>
    <s v="M"/>
    <s v="L00-L99"/>
    <n v="2"/>
    <x v="5"/>
  </r>
  <r>
    <x v="6"/>
    <s v="75-84"/>
    <x v="1"/>
    <s v="M"/>
    <s v="R00-R99"/>
    <n v="12"/>
    <x v="5"/>
  </r>
  <r>
    <x v="6"/>
    <s v="75-84"/>
    <x v="1"/>
    <s v="M"/>
    <s v="V01-Y98"/>
    <n v="1"/>
    <x v="6"/>
  </r>
  <r>
    <x v="6"/>
    <s v="85+"/>
    <x v="1"/>
    <s v="F"/>
    <s v="A00-B99"/>
    <n v="2"/>
    <x v="0"/>
  </r>
  <r>
    <x v="6"/>
    <s v="85+"/>
    <x v="1"/>
    <s v="F"/>
    <s v="C00-D48"/>
    <n v="26"/>
    <x v="1"/>
  </r>
  <r>
    <x v="6"/>
    <s v="85+"/>
    <x v="1"/>
    <s v="F"/>
    <s v="D50-D89"/>
    <n v="2"/>
    <x v="5"/>
  </r>
  <r>
    <x v="6"/>
    <s v="85+"/>
    <x v="1"/>
    <s v="F"/>
    <s v="E00-E90"/>
    <n v="10"/>
    <x v="2"/>
  </r>
  <r>
    <x v="6"/>
    <s v="85+"/>
    <x v="1"/>
    <s v="F"/>
    <s v="F00-F99"/>
    <n v="19"/>
    <x v="10"/>
  </r>
  <r>
    <x v="6"/>
    <s v="85+"/>
    <x v="1"/>
    <s v="F"/>
    <s v="G00-G99"/>
    <n v="13"/>
    <x v="3"/>
  </r>
  <r>
    <x v="6"/>
    <s v="85+"/>
    <x v="1"/>
    <s v="F"/>
    <s v="I00-I99"/>
    <n v="77"/>
    <x v="8"/>
  </r>
  <r>
    <x v="6"/>
    <s v="85+"/>
    <x v="1"/>
    <s v="F"/>
    <s v="J00-J99"/>
    <n v="21"/>
    <x v="4"/>
  </r>
  <r>
    <x v="6"/>
    <s v="85+"/>
    <x v="1"/>
    <s v="F"/>
    <s v="K00-K93"/>
    <n v="6"/>
    <x v="9"/>
  </r>
  <r>
    <x v="6"/>
    <s v="85+"/>
    <x v="1"/>
    <s v="F"/>
    <s v="L00-L99"/>
    <n v="1"/>
    <x v="5"/>
  </r>
  <r>
    <x v="6"/>
    <s v="85+"/>
    <x v="1"/>
    <s v="F"/>
    <s v="M00-M99"/>
    <n v="1"/>
    <x v="5"/>
  </r>
  <r>
    <x v="6"/>
    <s v="85+"/>
    <x v="1"/>
    <s v="F"/>
    <s v="N00-N99"/>
    <n v="5"/>
    <x v="11"/>
  </r>
  <r>
    <x v="6"/>
    <s v="85+"/>
    <x v="1"/>
    <s v="F"/>
    <s v="R00-R99"/>
    <n v="23"/>
    <x v="5"/>
  </r>
  <r>
    <x v="6"/>
    <s v="85+"/>
    <x v="1"/>
    <s v="F"/>
    <s v="V01-Y98"/>
    <n v="7"/>
    <x v="6"/>
  </r>
  <r>
    <x v="6"/>
    <s v="85+"/>
    <x v="1"/>
    <s v="M"/>
    <s v="A00-B99"/>
    <n v="1"/>
    <x v="0"/>
  </r>
  <r>
    <x v="6"/>
    <s v="85+"/>
    <x v="1"/>
    <s v="M"/>
    <s v="C00-D48"/>
    <n v="18"/>
    <x v="1"/>
  </r>
  <r>
    <x v="6"/>
    <s v="85+"/>
    <x v="1"/>
    <s v="M"/>
    <s v="E00-E90"/>
    <n v="3"/>
    <x v="2"/>
  </r>
  <r>
    <x v="6"/>
    <s v="85+"/>
    <x v="1"/>
    <s v="M"/>
    <s v="F00-F99"/>
    <n v="1"/>
    <x v="10"/>
  </r>
  <r>
    <x v="6"/>
    <s v="85+"/>
    <x v="1"/>
    <s v="M"/>
    <s v="G00-G99"/>
    <n v="3"/>
    <x v="3"/>
  </r>
  <r>
    <x v="6"/>
    <s v="85+"/>
    <x v="1"/>
    <s v="M"/>
    <s v="I00-I99"/>
    <n v="34"/>
    <x v="8"/>
  </r>
  <r>
    <x v="6"/>
    <s v="85+"/>
    <x v="1"/>
    <s v="M"/>
    <s v="J00-J99"/>
    <n v="3"/>
    <x v="4"/>
  </r>
  <r>
    <x v="6"/>
    <s v="85+"/>
    <x v="1"/>
    <s v="M"/>
    <s v="K00-K93"/>
    <n v="3"/>
    <x v="9"/>
  </r>
  <r>
    <x v="6"/>
    <s v="85+"/>
    <x v="1"/>
    <s v="M"/>
    <s v="M00-M99"/>
    <n v="2"/>
    <x v="5"/>
  </r>
  <r>
    <x v="6"/>
    <s v="85+"/>
    <x v="1"/>
    <s v="M"/>
    <s v="N00-N99"/>
    <n v="1"/>
    <x v="11"/>
  </r>
  <r>
    <x v="6"/>
    <s v="85+"/>
    <x v="1"/>
    <s v="M"/>
    <s v="R00-R99"/>
    <n v="5"/>
    <x v="5"/>
  </r>
  <r>
    <x v="6"/>
    <s v="85+"/>
    <x v="1"/>
    <s v="M"/>
    <s v="V01-Y98"/>
    <n v="3"/>
    <x v="6"/>
  </r>
  <r>
    <x v="7"/>
    <s v="0-24"/>
    <x v="0"/>
    <s v="F"/>
    <s v="G00-G99"/>
    <n v="1"/>
    <x v="3"/>
  </r>
  <r>
    <x v="7"/>
    <s v="0-24"/>
    <x v="0"/>
    <s v="F"/>
    <s v="J00-J99"/>
    <n v="1"/>
    <x v="4"/>
  </r>
  <r>
    <x v="7"/>
    <s v="0-24"/>
    <x v="0"/>
    <s v="M"/>
    <s v="C00-D48"/>
    <n v="1"/>
    <x v="1"/>
  </r>
  <r>
    <x v="7"/>
    <s v="0-24"/>
    <x v="0"/>
    <s v="M"/>
    <s v="F00-F99"/>
    <n v="1"/>
    <x v="10"/>
  </r>
  <r>
    <x v="7"/>
    <s v="0-24"/>
    <x v="0"/>
    <s v="M"/>
    <s v="P00-P96"/>
    <n v="1"/>
    <x v="5"/>
  </r>
  <r>
    <x v="7"/>
    <s v="0-24"/>
    <x v="0"/>
    <s v="M"/>
    <s v="R00-R99"/>
    <n v="1"/>
    <x v="5"/>
  </r>
  <r>
    <x v="7"/>
    <s v="0-24"/>
    <x v="0"/>
    <s v="M"/>
    <s v="V01-Y98"/>
    <n v="2"/>
    <x v="6"/>
  </r>
  <r>
    <x v="7"/>
    <s v="25-44"/>
    <x v="0"/>
    <s v="M"/>
    <s v="A00-B99"/>
    <n v="1"/>
    <x v="0"/>
  </r>
  <r>
    <x v="7"/>
    <s v="25-44"/>
    <x v="0"/>
    <s v="M"/>
    <s v="C00-D48"/>
    <n v="1"/>
    <x v="1"/>
  </r>
  <r>
    <x v="7"/>
    <s v="25-44"/>
    <x v="0"/>
    <s v="M"/>
    <s v="E00-E90"/>
    <n v="1"/>
    <x v="2"/>
  </r>
  <r>
    <x v="7"/>
    <s v="25-44"/>
    <x v="0"/>
    <s v="M"/>
    <s v="F00-F99"/>
    <n v="1"/>
    <x v="10"/>
  </r>
  <r>
    <x v="7"/>
    <s v="25-44"/>
    <x v="0"/>
    <s v="M"/>
    <s v="J00-J99"/>
    <n v="1"/>
    <x v="4"/>
  </r>
  <r>
    <x v="7"/>
    <s v="25-44"/>
    <x v="0"/>
    <s v="M"/>
    <s v="K00-K93"/>
    <n v="2"/>
    <x v="9"/>
  </r>
  <r>
    <x v="7"/>
    <s v="25-44"/>
    <x v="0"/>
    <s v="M"/>
    <s v="V01-Y98"/>
    <n v="3"/>
    <x v="6"/>
  </r>
  <r>
    <x v="7"/>
    <s v="45-64"/>
    <x v="0"/>
    <s v="F"/>
    <s v="A00-B99"/>
    <n v="1"/>
    <x v="0"/>
  </r>
  <r>
    <x v="7"/>
    <s v="45-64"/>
    <x v="0"/>
    <s v="F"/>
    <s v="C00-D48"/>
    <n v="20"/>
    <x v="1"/>
  </r>
  <r>
    <x v="7"/>
    <s v="45-64"/>
    <x v="0"/>
    <s v="F"/>
    <s v="E00-E90"/>
    <n v="1"/>
    <x v="2"/>
  </r>
  <r>
    <x v="7"/>
    <s v="45-64"/>
    <x v="0"/>
    <s v="F"/>
    <s v="F00-F99"/>
    <n v="1"/>
    <x v="10"/>
  </r>
  <r>
    <x v="7"/>
    <s v="45-64"/>
    <x v="0"/>
    <s v="F"/>
    <s v="G00-G99"/>
    <n v="1"/>
    <x v="3"/>
  </r>
  <r>
    <x v="7"/>
    <s v="45-64"/>
    <x v="0"/>
    <s v="F"/>
    <s v="J00-J99"/>
    <n v="2"/>
    <x v="4"/>
  </r>
  <r>
    <x v="7"/>
    <s v="45-64"/>
    <x v="0"/>
    <s v="F"/>
    <s v="K00-K93"/>
    <n v="3"/>
    <x v="9"/>
  </r>
  <r>
    <x v="7"/>
    <s v="45-64"/>
    <x v="0"/>
    <s v="F"/>
    <s v="L00-L99"/>
    <n v="1"/>
    <x v="5"/>
  </r>
  <r>
    <x v="7"/>
    <s v="45-64"/>
    <x v="0"/>
    <s v="F"/>
    <s v="R00-R99"/>
    <n v="1"/>
    <x v="5"/>
  </r>
  <r>
    <x v="7"/>
    <s v="45-64"/>
    <x v="0"/>
    <s v="F"/>
    <s v="V01-Y98"/>
    <n v="3"/>
    <x v="6"/>
  </r>
  <r>
    <x v="7"/>
    <s v="45-64"/>
    <x v="0"/>
    <s v="M"/>
    <s v="A00-B99"/>
    <n v="1"/>
    <x v="0"/>
  </r>
  <r>
    <x v="7"/>
    <s v="45-64"/>
    <x v="0"/>
    <s v="M"/>
    <s v="C00-D48"/>
    <n v="19"/>
    <x v="1"/>
  </r>
  <r>
    <x v="7"/>
    <s v="45-64"/>
    <x v="0"/>
    <s v="M"/>
    <s v="E00-E90"/>
    <n v="1"/>
    <x v="2"/>
  </r>
  <r>
    <x v="7"/>
    <s v="45-64"/>
    <x v="0"/>
    <s v="M"/>
    <s v="F00-F99"/>
    <n v="3"/>
    <x v="10"/>
  </r>
  <r>
    <x v="7"/>
    <s v="45-64"/>
    <x v="0"/>
    <s v="M"/>
    <s v="I00-I99"/>
    <n v="10"/>
    <x v="8"/>
  </r>
  <r>
    <x v="7"/>
    <s v="45-64"/>
    <x v="0"/>
    <s v="M"/>
    <s v="J00-J99"/>
    <n v="4"/>
    <x v="4"/>
  </r>
  <r>
    <x v="7"/>
    <s v="45-64"/>
    <x v="0"/>
    <s v="M"/>
    <s v="K00-K93"/>
    <n v="4"/>
    <x v="9"/>
  </r>
  <r>
    <x v="7"/>
    <s v="45-64"/>
    <x v="0"/>
    <s v="M"/>
    <s v="Q00-Q99"/>
    <n v="1"/>
    <x v="5"/>
  </r>
  <r>
    <x v="7"/>
    <s v="45-64"/>
    <x v="0"/>
    <s v="M"/>
    <s v="R00-R99"/>
    <n v="7"/>
    <x v="5"/>
  </r>
  <r>
    <x v="7"/>
    <s v="45-64"/>
    <x v="0"/>
    <s v="M"/>
    <s v="V01-Y98"/>
    <n v="7"/>
    <x v="6"/>
  </r>
  <r>
    <x v="7"/>
    <s v="65-74"/>
    <x v="1"/>
    <s v="F"/>
    <s v="C00-D48"/>
    <n v="14"/>
    <x v="1"/>
  </r>
  <r>
    <x v="7"/>
    <s v="65-74"/>
    <x v="1"/>
    <s v="F"/>
    <s v="E00-E90"/>
    <n v="1"/>
    <x v="2"/>
  </r>
  <r>
    <x v="7"/>
    <s v="65-74"/>
    <x v="1"/>
    <s v="F"/>
    <s v="G00-G99"/>
    <n v="2"/>
    <x v="3"/>
  </r>
  <r>
    <x v="7"/>
    <s v="65-74"/>
    <x v="1"/>
    <s v="F"/>
    <s v="I00-I99"/>
    <n v="9"/>
    <x v="8"/>
  </r>
  <r>
    <x v="7"/>
    <s v="65-74"/>
    <x v="1"/>
    <s v="F"/>
    <s v="J00-J99"/>
    <n v="3"/>
    <x v="4"/>
  </r>
  <r>
    <x v="7"/>
    <s v="65-74"/>
    <x v="1"/>
    <s v="F"/>
    <s v="K00-K93"/>
    <n v="3"/>
    <x v="9"/>
  </r>
  <r>
    <x v="7"/>
    <s v="65-74"/>
    <x v="1"/>
    <s v="F"/>
    <s v="M00-M99"/>
    <n v="1"/>
    <x v="5"/>
  </r>
  <r>
    <x v="7"/>
    <s v="65-74"/>
    <x v="1"/>
    <s v="F"/>
    <s v="N00-N99"/>
    <n v="1"/>
    <x v="11"/>
  </r>
  <r>
    <x v="7"/>
    <s v="65-74"/>
    <x v="1"/>
    <s v="F"/>
    <s v="R00-R99"/>
    <n v="3"/>
    <x v="5"/>
  </r>
  <r>
    <x v="7"/>
    <s v="65-74"/>
    <x v="1"/>
    <s v="F"/>
    <s v="V01-Y98"/>
    <n v="1"/>
    <x v="6"/>
  </r>
  <r>
    <x v="7"/>
    <s v="65-74"/>
    <x v="1"/>
    <s v="M"/>
    <s v="A00-B99"/>
    <n v="1"/>
    <x v="0"/>
  </r>
  <r>
    <x v="7"/>
    <s v="65-74"/>
    <x v="1"/>
    <s v="M"/>
    <s v="C00-D48"/>
    <n v="15"/>
    <x v="1"/>
  </r>
  <r>
    <x v="7"/>
    <s v="65-74"/>
    <x v="1"/>
    <s v="M"/>
    <s v="E00-E90"/>
    <n v="3"/>
    <x v="2"/>
  </r>
  <r>
    <x v="7"/>
    <s v="65-74"/>
    <x v="1"/>
    <s v="M"/>
    <s v="F00-F99"/>
    <n v="2"/>
    <x v="10"/>
  </r>
  <r>
    <x v="7"/>
    <s v="65-74"/>
    <x v="1"/>
    <s v="M"/>
    <s v="G00-G99"/>
    <n v="4"/>
    <x v="3"/>
  </r>
  <r>
    <x v="7"/>
    <s v="65-74"/>
    <x v="1"/>
    <s v="M"/>
    <s v="I00-I99"/>
    <n v="17"/>
    <x v="8"/>
  </r>
  <r>
    <x v="7"/>
    <s v="65-74"/>
    <x v="1"/>
    <s v="M"/>
    <s v="J00-J99"/>
    <n v="4"/>
    <x v="4"/>
  </r>
  <r>
    <x v="7"/>
    <s v="65-74"/>
    <x v="1"/>
    <s v="M"/>
    <s v="K00-K93"/>
    <n v="6"/>
    <x v="9"/>
  </r>
  <r>
    <x v="7"/>
    <s v="65-74"/>
    <x v="1"/>
    <s v="M"/>
    <s v="M00-M99"/>
    <n v="1"/>
    <x v="5"/>
  </r>
  <r>
    <x v="7"/>
    <s v="65-74"/>
    <x v="1"/>
    <s v="M"/>
    <s v="R00-R99"/>
    <n v="8"/>
    <x v="5"/>
  </r>
  <r>
    <x v="7"/>
    <s v="65-74"/>
    <x v="1"/>
    <s v="M"/>
    <s v="V01-Y98"/>
    <n v="3"/>
    <x v="6"/>
  </r>
  <r>
    <x v="7"/>
    <s v="75-84"/>
    <x v="1"/>
    <s v="F"/>
    <s v="C00-D48"/>
    <n v="27"/>
    <x v="1"/>
  </r>
  <r>
    <x v="7"/>
    <s v="75-84"/>
    <x v="1"/>
    <s v="F"/>
    <s v="E00-E90"/>
    <n v="5"/>
    <x v="2"/>
  </r>
  <r>
    <x v="7"/>
    <s v="75-84"/>
    <x v="1"/>
    <s v="F"/>
    <s v="F00-F99"/>
    <n v="1"/>
    <x v="10"/>
  </r>
  <r>
    <x v="7"/>
    <s v="75-84"/>
    <x v="1"/>
    <s v="F"/>
    <s v="G00-G99"/>
    <n v="3"/>
    <x v="3"/>
  </r>
  <r>
    <x v="7"/>
    <s v="75-84"/>
    <x v="1"/>
    <s v="F"/>
    <s v="I00-I99"/>
    <n v="21"/>
    <x v="8"/>
  </r>
  <r>
    <x v="7"/>
    <s v="75-84"/>
    <x v="1"/>
    <s v="F"/>
    <s v="J00-J99"/>
    <n v="8"/>
    <x v="4"/>
  </r>
  <r>
    <x v="7"/>
    <s v="75-84"/>
    <x v="1"/>
    <s v="F"/>
    <s v="K00-K93"/>
    <n v="1"/>
    <x v="9"/>
  </r>
  <r>
    <x v="7"/>
    <s v="75-84"/>
    <x v="1"/>
    <s v="F"/>
    <s v="N00-N99"/>
    <n v="2"/>
    <x v="11"/>
  </r>
  <r>
    <x v="7"/>
    <s v="75-84"/>
    <x v="1"/>
    <s v="F"/>
    <s v="R00-R99"/>
    <n v="8"/>
    <x v="5"/>
  </r>
  <r>
    <x v="7"/>
    <s v="75-84"/>
    <x v="1"/>
    <s v="F"/>
    <s v="V01-Y98"/>
    <n v="6"/>
    <x v="6"/>
  </r>
  <r>
    <x v="7"/>
    <s v="75-84"/>
    <x v="1"/>
    <s v="M"/>
    <s v="A00-B99"/>
    <n v="1"/>
    <x v="0"/>
  </r>
  <r>
    <x v="7"/>
    <s v="75-84"/>
    <x v="1"/>
    <s v="M"/>
    <s v="C00-D48"/>
    <n v="33"/>
    <x v="1"/>
  </r>
  <r>
    <x v="7"/>
    <s v="75-84"/>
    <x v="1"/>
    <s v="M"/>
    <s v="E00-E90"/>
    <n v="3"/>
    <x v="2"/>
  </r>
  <r>
    <x v="7"/>
    <s v="75-84"/>
    <x v="1"/>
    <s v="M"/>
    <s v="F00-F99"/>
    <n v="3"/>
    <x v="10"/>
  </r>
  <r>
    <x v="7"/>
    <s v="75-84"/>
    <x v="1"/>
    <s v="M"/>
    <s v="G00-G99"/>
    <n v="6"/>
    <x v="3"/>
  </r>
  <r>
    <x v="7"/>
    <s v="75-84"/>
    <x v="1"/>
    <s v="M"/>
    <s v="I00-I99"/>
    <n v="16"/>
    <x v="8"/>
  </r>
  <r>
    <x v="7"/>
    <s v="75-84"/>
    <x v="1"/>
    <s v="M"/>
    <s v="J00-J99"/>
    <n v="8"/>
    <x v="4"/>
  </r>
  <r>
    <x v="7"/>
    <s v="75-84"/>
    <x v="1"/>
    <s v="M"/>
    <s v="K00-K93"/>
    <n v="5"/>
    <x v="9"/>
  </r>
  <r>
    <x v="7"/>
    <s v="75-84"/>
    <x v="1"/>
    <s v="M"/>
    <s v="M00-M99"/>
    <n v="2"/>
    <x v="5"/>
  </r>
  <r>
    <x v="7"/>
    <s v="75-84"/>
    <x v="1"/>
    <s v="M"/>
    <s v="N00-N99"/>
    <n v="1"/>
    <x v="11"/>
  </r>
  <r>
    <x v="7"/>
    <s v="75-84"/>
    <x v="1"/>
    <s v="M"/>
    <s v="R00-R99"/>
    <n v="7"/>
    <x v="5"/>
  </r>
  <r>
    <x v="7"/>
    <s v="75-84"/>
    <x v="1"/>
    <s v="M"/>
    <s v="V01-Y98"/>
    <n v="2"/>
    <x v="6"/>
  </r>
  <r>
    <x v="7"/>
    <s v="85+"/>
    <x v="1"/>
    <s v="F"/>
    <s v="A00-B99"/>
    <n v="4"/>
    <x v="0"/>
  </r>
  <r>
    <x v="7"/>
    <s v="85+"/>
    <x v="1"/>
    <s v="F"/>
    <s v="C00-D48"/>
    <n v="28"/>
    <x v="1"/>
  </r>
  <r>
    <x v="7"/>
    <s v="85+"/>
    <x v="1"/>
    <s v="F"/>
    <s v="D50-D89"/>
    <n v="1"/>
    <x v="5"/>
  </r>
  <r>
    <x v="7"/>
    <s v="85+"/>
    <x v="1"/>
    <s v="F"/>
    <s v="E00-E90"/>
    <n v="6"/>
    <x v="2"/>
  </r>
  <r>
    <x v="7"/>
    <s v="85+"/>
    <x v="1"/>
    <s v="F"/>
    <s v="F00-F99"/>
    <n v="14"/>
    <x v="10"/>
  </r>
  <r>
    <x v="7"/>
    <s v="85+"/>
    <x v="1"/>
    <s v="F"/>
    <s v="G00-G99"/>
    <n v="12"/>
    <x v="3"/>
  </r>
  <r>
    <x v="7"/>
    <s v="85+"/>
    <x v="1"/>
    <s v="F"/>
    <s v="I00-I99"/>
    <n v="60"/>
    <x v="8"/>
  </r>
  <r>
    <x v="7"/>
    <s v="85+"/>
    <x v="1"/>
    <s v="F"/>
    <s v="J00-J99"/>
    <n v="19"/>
    <x v="4"/>
  </r>
  <r>
    <x v="7"/>
    <s v="85+"/>
    <x v="1"/>
    <s v="F"/>
    <s v="K00-K93"/>
    <n v="4"/>
    <x v="9"/>
  </r>
  <r>
    <x v="7"/>
    <s v="85+"/>
    <x v="1"/>
    <s v="F"/>
    <s v="L00-L99"/>
    <n v="1"/>
    <x v="5"/>
  </r>
  <r>
    <x v="7"/>
    <s v="85+"/>
    <x v="1"/>
    <s v="F"/>
    <s v="M00-M99"/>
    <n v="5"/>
    <x v="5"/>
  </r>
  <r>
    <x v="7"/>
    <s v="85+"/>
    <x v="1"/>
    <s v="F"/>
    <s v="N00-N99"/>
    <n v="3"/>
    <x v="11"/>
  </r>
  <r>
    <x v="7"/>
    <s v="85+"/>
    <x v="1"/>
    <s v="F"/>
    <s v="R00-R99"/>
    <n v="20"/>
    <x v="5"/>
  </r>
  <r>
    <x v="7"/>
    <s v="85+"/>
    <x v="1"/>
    <s v="F"/>
    <s v="V01-Y98"/>
    <n v="9"/>
    <x v="6"/>
  </r>
  <r>
    <x v="7"/>
    <s v="85+"/>
    <x v="1"/>
    <s v="M"/>
    <s v="A00-B99"/>
    <n v="1"/>
    <x v="0"/>
  </r>
  <r>
    <x v="7"/>
    <s v="85+"/>
    <x v="1"/>
    <s v="M"/>
    <s v="C00-D48"/>
    <n v="25"/>
    <x v="1"/>
  </r>
  <r>
    <x v="7"/>
    <s v="85+"/>
    <x v="1"/>
    <s v="M"/>
    <s v="E00-E90"/>
    <n v="4"/>
    <x v="2"/>
  </r>
  <r>
    <x v="7"/>
    <s v="85+"/>
    <x v="1"/>
    <s v="M"/>
    <s v="F00-F99"/>
    <n v="6"/>
    <x v="10"/>
  </r>
  <r>
    <x v="7"/>
    <s v="85+"/>
    <x v="1"/>
    <s v="M"/>
    <s v="G00-G99"/>
    <n v="11"/>
    <x v="3"/>
  </r>
  <r>
    <x v="7"/>
    <s v="85+"/>
    <x v="1"/>
    <s v="M"/>
    <s v="I00-I99"/>
    <n v="32"/>
    <x v="8"/>
  </r>
  <r>
    <x v="7"/>
    <s v="85+"/>
    <x v="1"/>
    <s v="M"/>
    <s v="J00-J99"/>
    <n v="11"/>
    <x v="4"/>
  </r>
  <r>
    <x v="7"/>
    <s v="85+"/>
    <x v="1"/>
    <s v="M"/>
    <s v="K00-K93"/>
    <n v="6"/>
    <x v="9"/>
  </r>
  <r>
    <x v="7"/>
    <s v="85+"/>
    <x v="1"/>
    <s v="M"/>
    <s v="N00-N99"/>
    <n v="1"/>
    <x v="11"/>
  </r>
  <r>
    <x v="7"/>
    <s v="85+"/>
    <x v="1"/>
    <s v="M"/>
    <s v="R00-R99"/>
    <n v="14"/>
    <x v="5"/>
  </r>
  <r>
    <x v="7"/>
    <s v="85+"/>
    <x v="1"/>
    <s v="M"/>
    <s v="V01-Y98"/>
    <n v="8"/>
    <x v="6"/>
  </r>
  <r>
    <x v="8"/>
    <s v="0-24"/>
    <x v="0"/>
    <s v="F"/>
    <s v="E00-E90"/>
    <n v="1"/>
    <x v="2"/>
  </r>
  <r>
    <x v="8"/>
    <s v="0-24"/>
    <x v="0"/>
    <s v="F"/>
    <s v="P00-P96"/>
    <n v="5"/>
    <x v="5"/>
  </r>
  <r>
    <x v="8"/>
    <s v="0-24"/>
    <x v="0"/>
    <s v="F"/>
    <s v="Q00-Q99"/>
    <n v="1"/>
    <x v="5"/>
  </r>
  <r>
    <x v="8"/>
    <s v="0-24"/>
    <x v="0"/>
    <s v="M"/>
    <s v="P00-P96"/>
    <n v="1"/>
    <x v="5"/>
  </r>
  <r>
    <x v="8"/>
    <s v="0-24"/>
    <x v="0"/>
    <s v="M"/>
    <s v="Q00-Q99"/>
    <n v="2"/>
    <x v="5"/>
  </r>
  <r>
    <x v="8"/>
    <s v="0-24"/>
    <x v="0"/>
    <s v="M"/>
    <s v="V01-Y98"/>
    <n v="1"/>
    <x v="6"/>
  </r>
  <r>
    <x v="8"/>
    <s v="25-44"/>
    <x v="0"/>
    <s v="F"/>
    <s v="C00-D48"/>
    <n v="2"/>
    <x v="1"/>
  </r>
  <r>
    <x v="8"/>
    <s v="25-44"/>
    <x v="0"/>
    <s v="F"/>
    <s v="G00-G99"/>
    <n v="1"/>
    <x v="3"/>
  </r>
  <r>
    <x v="8"/>
    <s v="25-44"/>
    <x v="0"/>
    <s v="F"/>
    <s v="I00-I99"/>
    <n v="1"/>
    <x v="8"/>
  </r>
  <r>
    <x v="8"/>
    <s v="25-44"/>
    <x v="0"/>
    <s v="F"/>
    <s v="R00-R99"/>
    <n v="1"/>
    <x v="5"/>
  </r>
  <r>
    <x v="8"/>
    <s v="25-44"/>
    <x v="0"/>
    <s v="F"/>
    <s v="V01-Y98"/>
    <n v="1"/>
    <x v="6"/>
  </r>
  <r>
    <x v="8"/>
    <s v="25-44"/>
    <x v="0"/>
    <s v="M"/>
    <s v="C00-D48"/>
    <n v="2"/>
    <x v="1"/>
  </r>
  <r>
    <x v="8"/>
    <s v="25-44"/>
    <x v="0"/>
    <s v="M"/>
    <s v="I00-I99"/>
    <n v="1"/>
    <x v="8"/>
  </r>
  <r>
    <x v="8"/>
    <s v="25-44"/>
    <x v="0"/>
    <s v="M"/>
    <s v="J00-J99"/>
    <n v="1"/>
    <x v="4"/>
  </r>
  <r>
    <x v="8"/>
    <s v="25-44"/>
    <x v="0"/>
    <s v="M"/>
    <s v="K00-K93"/>
    <n v="2"/>
    <x v="9"/>
  </r>
  <r>
    <x v="8"/>
    <s v="25-44"/>
    <x v="0"/>
    <s v="M"/>
    <s v="R00-R99"/>
    <n v="1"/>
    <x v="5"/>
  </r>
  <r>
    <x v="8"/>
    <s v="25-44"/>
    <x v="0"/>
    <s v="M"/>
    <s v="V01-Y98"/>
    <n v="10"/>
    <x v="6"/>
  </r>
  <r>
    <x v="8"/>
    <s v="45-64"/>
    <x v="0"/>
    <s v="F"/>
    <s v="C00-D48"/>
    <n v="10"/>
    <x v="1"/>
  </r>
  <r>
    <x v="8"/>
    <s v="45-64"/>
    <x v="0"/>
    <s v="F"/>
    <s v="E00-E90"/>
    <n v="1"/>
    <x v="2"/>
  </r>
  <r>
    <x v="8"/>
    <s v="45-64"/>
    <x v="0"/>
    <s v="F"/>
    <s v="G00-G99"/>
    <n v="1"/>
    <x v="3"/>
  </r>
  <r>
    <x v="8"/>
    <s v="45-64"/>
    <x v="0"/>
    <s v="F"/>
    <s v="I00-I99"/>
    <n v="5"/>
    <x v="8"/>
  </r>
  <r>
    <x v="8"/>
    <s v="45-64"/>
    <x v="0"/>
    <s v="F"/>
    <s v="K00-K93"/>
    <n v="4"/>
    <x v="9"/>
  </r>
  <r>
    <x v="8"/>
    <s v="45-64"/>
    <x v="0"/>
    <s v="F"/>
    <s v="N00-N99"/>
    <n v="1"/>
    <x v="11"/>
  </r>
  <r>
    <x v="8"/>
    <s v="45-64"/>
    <x v="0"/>
    <s v="F"/>
    <s v="R00-R99"/>
    <n v="4"/>
    <x v="5"/>
  </r>
  <r>
    <x v="8"/>
    <s v="45-64"/>
    <x v="0"/>
    <s v="F"/>
    <s v="V01-Y98"/>
    <n v="2"/>
    <x v="6"/>
  </r>
  <r>
    <x v="8"/>
    <s v="45-64"/>
    <x v="0"/>
    <s v="M"/>
    <s v="C00-D48"/>
    <n v="31"/>
    <x v="1"/>
  </r>
  <r>
    <x v="8"/>
    <s v="45-64"/>
    <x v="0"/>
    <s v="M"/>
    <s v="E00-E90"/>
    <n v="4"/>
    <x v="2"/>
  </r>
  <r>
    <x v="8"/>
    <s v="45-64"/>
    <x v="0"/>
    <s v="M"/>
    <s v="F00-F99"/>
    <n v="2"/>
    <x v="10"/>
  </r>
  <r>
    <x v="8"/>
    <s v="45-64"/>
    <x v="0"/>
    <s v="M"/>
    <s v="G00-G99"/>
    <n v="3"/>
    <x v="3"/>
  </r>
  <r>
    <x v="8"/>
    <s v="45-64"/>
    <x v="0"/>
    <s v="M"/>
    <s v="I00-I99"/>
    <n v="8"/>
    <x v="8"/>
  </r>
  <r>
    <x v="8"/>
    <s v="45-64"/>
    <x v="0"/>
    <s v="M"/>
    <s v="J00-J99"/>
    <n v="3"/>
    <x v="4"/>
  </r>
  <r>
    <x v="8"/>
    <s v="45-64"/>
    <x v="0"/>
    <s v="M"/>
    <s v="K00-K93"/>
    <n v="9"/>
    <x v="9"/>
  </r>
  <r>
    <x v="8"/>
    <s v="45-64"/>
    <x v="0"/>
    <s v="M"/>
    <s v="N00-N99"/>
    <n v="1"/>
    <x v="11"/>
  </r>
  <r>
    <x v="8"/>
    <s v="45-64"/>
    <x v="0"/>
    <s v="M"/>
    <s v="R00-R99"/>
    <n v="13"/>
    <x v="5"/>
  </r>
  <r>
    <x v="8"/>
    <s v="45-64"/>
    <x v="0"/>
    <s v="M"/>
    <s v="V01-Y98"/>
    <n v="10"/>
    <x v="6"/>
  </r>
  <r>
    <x v="8"/>
    <s v="65-74"/>
    <x v="1"/>
    <s v="F"/>
    <s v="C00-D48"/>
    <n v="14"/>
    <x v="1"/>
  </r>
  <r>
    <x v="8"/>
    <s v="65-74"/>
    <x v="1"/>
    <s v="F"/>
    <s v="D50-D89"/>
    <n v="1"/>
    <x v="5"/>
  </r>
  <r>
    <x v="8"/>
    <s v="65-74"/>
    <x v="1"/>
    <s v="F"/>
    <s v="E00-E90"/>
    <n v="1"/>
    <x v="2"/>
  </r>
  <r>
    <x v="8"/>
    <s v="65-74"/>
    <x v="1"/>
    <s v="F"/>
    <s v="F00-F99"/>
    <n v="3"/>
    <x v="10"/>
  </r>
  <r>
    <x v="8"/>
    <s v="65-74"/>
    <x v="1"/>
    <s v="F"/>
    <s v="G00-G99"/>
    <n v="5"/>
    <x v="3"/>
  </r>
  <r>
    <x v="8"/>
    <s v="65-74"/>
    <x v="1"/>
    <s v="F"/>
    <s v="I00-I99"/>
    <n v="9"/>
    <x v="8"/>
  </r>
  <r>
    <x v="8"/>
    <s v="65-74"/>
    <x v="1"/>
    <s v="F"/>
    <s v="J00-J99"/>
    <n v="3"/>
    <x v="4"/>
  </r>
  <r>
    <x v="8"/>
    <s v="65-74"/>
    <x v="1"/>
    <s v="F"/>
    <s v="K00-K93"/>
    <n v="2"/>
    <x v="9"/>
  </r>
  <r>
    <x v="8"/>
    <s v="65-74"/>
    <x v="1"/>
    <s v="F"/>
    <s v="N00-N99"/>
    <n v="1"/>
    <x v="11"/>
  </r>
  <r>
    <x v="8"/>
    <s v="65-74"/>
    <x v="1"/>
    <s v="F"/>
    <s v="R00-R99"/>
    <n v="6"/>
    <x v="5"/>
  </r>
  <r>
    <x v="8"/>
    <s v="65-74"/>
    <x v="1"/>
    <s v="F"/>
    <s v="V01-Y98"/>
    <n v="4"/>
    <x v="6"/>
  </r>
  <r>
    <x v="8"/>
    <s v="65-74"/>
    <x v="1"/>
    <s v="M"/>
    <s v="A00-B99"/>
    <n v="2"/>
    <x v="0"/>
  </r>
  <r>
    <x v="8"/>
    <s v="65-74"/>
    <x v="1"/>
    <s v="M"/>
    <s v="C00-D48"/>
    <n v="20"/>
    <x v="1"/>
  </r>
  <r>
    <x v="8"/>
    <s v="65-74"/>
    <x v="1"/>
    <s v="M"/>
    <s v="G00-G99"/>
    <n v="2"/>
    <x v="3"/>
  </r>
  <r>
    <x v="8"/>
    <s v="65-74"/>
    <x v="1"/>
    <s v="M"/>
    <s v="I00-I99"/>
    <n v="18"/>
    <x v="8"/>
  </r>
  <r>
    <x v="8"/>
    <s v="65-74"/>
    <x v="1"/>
    <s v="M"/>
    <s v="J00-J99"/>
    <n v="7"/>
    <x v="4"/>
  </r>
  <r>
    <x v="8"/>
    <s v="65-74"/>
    <x v="1"/>
    <s v="M"/>
    <s v="K00-K93"/>
    <n v="6"/>
    <x v="9"/>
  </r>
  <r>
    <x v="8"/>
    <s v="65-74"/>
    <x v="1"/>
    <s v="M"/>
    <s v="R00-R99"/>
    <n v="7"/>
    <x v="5"/>
  </r>
  <r>
    <x v="8"/>
    <s v="65-74"/>
    <x v="1"/>
    <s v="M"/>
    <s v="V01-Y98"/>
    <n v="2"/>
    <x v="6"/>
  </r>
  <r>
    <x v="8"/>
    <s v="75-84"/>
    <x v="1"/>
    <s v="F"/>
    <s v="A00-B99"/>
    <n v="2"/>
    <x v="0"/>
  </r>
  <r>
    <x v="8"/>
    <s v="75-84"/>
    <x v="1"/>
    <s v="F"/>
    <s v="C00-D48"/>
    <n v="20"/>
    <x v="1"/>
  </r>
  <r>
    <x v="8"/>
    <s v="75-84"/>
    <x v="1"/>
    <s v="F"/>
    <s v="D50-D89"/>
    <n v="1"/>
    <x v="5"/>
  </r>
  <r>
    <x v="8"/>
    <s v="75-84"/>
    <x v="1"/>
    <s v="F"/>
    <s v="E00-E90"/>
    <n v="2"/>
    <x v="2"/>
  </r>
  <r>
    <x v="8"/>
    <s v="75-84"/>
    <x v="1"/>
    <s v="F"/>
    <s v="F00-F99"/>
    <n v="3"/>
    <x v="10"/>
  </r>
  <r>
    <x v="8"/>
    <s v="75-84"/>
    <x v="1"/>
    <s v="F"/>
    <s v="G00-G99"/>
    <n v="7"/>
    <x v="3"/>
  </r>
  <r>
    <x v="8"/>
    <s v="75-84"/>
    <x v="1"/>
    <s v="F"/>
    <s v="I00-I99"/>
    <n v="21"/>
    <x v="8"/>
  </r>
  <r>
    <x v="8"/>
    <s v="75-84"/>
    <x v="1"/>
    <s v="F"/>
    <s v="J00-J99"/>
    <n v="3"/>
    <x v="4"/>
  </r>
  <r>
    <x v="8"/>
    <s v="75-84"/>
    <x v="1"/>
    <s v="F"/>
    <s v="K00-K93"/>
    <n v="4"/>
    <x v="9"/>
  </r>
  <r>
    <x v="8"/>
    <s v="75-84"/>
    <x v="1"/>
    <s v="F"/>
    <s v="L00-L99"/>
    <n v="1"/>
    <x v="5"/>
  </r>
  <r>
    <x v="8"/>
    <s v="75-84"/>
    <x v="1"/>
    <s v="F"/>
    <s v="N00-N99"/>
    <n v="1"/>
    <x v="11"/>
  </r>
  <r>
    <x v="8"/>
    <s v="75-84"/>
    <x v="1"/>
    <s v="F"/>
    <s v="Q00-Q99"/>
    <n v="1"/>
    <x v="5"/>
  </r>
  <r>
    <x v="8"/>
    <s v="75-84"/>
    <x v="1"/>
    <s v="F"/>
    <s v="R00-R99"/>
    <n v="9"/>
    <x v="5"/>
  </r>
  <r>
    <x v="8"/>
    <s v="75-84"/>
    <x v="1"/>
    <s v="F"/>
    <s v="V01-Y98"/>
    <n v="2"/>
    <x v="6"/>
  </r>
  <r>
    <x v="8"/>
    <s v="75-84"/>
    <x v="1"/>
    <s v="M"/>
    <s v="A00-B99"/>
    <n v="3"/>
    <x v="0"/>
  </r>
  <r>
    <x v="8"/>
    <s v="75-84"/>
    <x v="1"/>
    <s v="M"/>
    <s v="C00-D48"/>
    <n v="36"/>
    <x v="1"/>
  </r>
  <r>
    <x v="8"/>
    <s v="75-84"/>
    <x v="1"/>
    <s v="M"/>
    <s v="E00-E90"/>
    <n v="1"/>
    <x v="2"/>
  </r>
  <r>
    <x v="8"/>
    <s v="75-84"/>
    <x v="1"/>
    <s v="M"/>
    <s v="F00-F99"/>
    <n v="3"/>
    <x v="10"/>
  </r>
  <r>
    <x v="8"/>
    <s v="75-84"/>
    <x v="1"/>
    <s v="M"/>
    <s v="G00-G99"/>
    <n v="3"/>
    <x v="3"/>
  </r>
  <r>
    <x v="8"/>
    <s v="75-84"/>
    <x v="1"/>
    <s v="M"/>
    <s v="I00-I99"/>
    <n v="18"/>
    <x v="8"/>
  </r>
  <r>
    <x v="8"/>
    <s v="75-84"/>
    <x v="1"/>
    <s v="M"/>
    <s v="J00-J99"/>
    <n v="10"/>
    <x v="4"/>
  </r>
  <r>
    <x v="8"/>
    <s v="75-84"/>
    <x v="1"/>
    <s v="M"/>
    <s v="K00-K93"/>
    <n v="2"/>
    <x v="9"/>
  </r>
  <r>
    <x v="8"/>
    <s v="75-84"/>
    <x v="1"/>
    <s v="M"/>
    <s v="M00-M99"/>
    <n v="1"/>
    <x v="5"/>
  </r>
  <r>
    <x v="8"/>
    <s v="75-84"/>
    <x v="1"/>
    <s v="M"/>
    <s v="R00-R99"/>
    <n v="7"/>
    <x v="5"/>
  </r>
  <r>
    <x v="8"/>
    <s v="75-84"/>
    <x v="1"/>
    <s v="M"/>
    <s v="V01-Y98"/>
    <n v="3"/>
    <x v="6"/>
  </r>
  <r>
    <x v="8"/>
    <s v="85+"/>
    <x v="1"/>
    <s v="F"/>
    <s v="A00-B99"/>
    <n v="1"/>
    <x v="0"/>
  </r>
  <r>
    <x v="8"/>
    <s v="85+"/>
    <x v="1"/>
    <s v="F"/>
    <s v="C00-D48"/>
    <n v="26"/>
    <x v="1"/>
  </r>
  <r>
    <x v="8"/>
    <s v="85+"/>
    <x v="1"/>
    <s v="F"/>
    <s v="D50-D89"/>
    <n v="1"/>
    <x v="5"/>
  </r>
  <r>
    <x v="8"/>
    <s v="85+"/>
    <x v="1"/>
    <s v="F"/>
    <s v="E00-E90"/>
    <n v="2"/>
    <x v="2"/>
  </r>
  <r>
    <x v="8"/>
    <s v="85+"/>
    <x v="1"/>
    <s v="F"/>
    <s v="F00-F99"/>
    <n v="20"/>
    <x v="10"/>
  </r>
  <r>
    <x v="8"/>
    <s v="85+"/>
    <x v="1"/>
    <s v="F"/>
    <s v="G00-G99"/>
    <n v="7"/>
    <x v="3"/>
  </r>
  <r>
    <x v="8"/>
    <s v="85+"/>
    <x v="1"/>
    <s v="F"/>
    <s v="I00-I99"/>
    <n v="73"/>
    <x v="8"/>
  </r>
  <r>
    <x v="8"/>
    <s v="85+"/>
    <x v="1"/>
    <s v="F"/>
    <s v="J00-J99"/>
    <n v="13"/>
    <x v="4"/>
  </r>
  <r>
    <x v="8"/>
    <s v="85+"/>
    <x v="1"/>
    <s v="F"/>
    <s v="K00-K93"/>
    <n v="6"/>
    <x v="9"/>
  </r>
  <r>
    <x v="8"/>
    <s v="85+"/>
    <x v="1"/>
    <s v="F"/>
    <s v="L00-L99"/>
    <n v="1"/>
    <x v="5"/>
  </r>
  <r>
    <x v="8"/>
    <s v="85+"/>
    <x v="1"/>
    <s v="F"/>
    <s v="M00-M99"/>
    <n v="1"/>
    <x v="5"/>
  </r>
  <r>
    <x v="8"/>
    <s v="85+"/>
    <x v="1"/>
    <s v="F"/>
    <s v="N00-N99"/>
    <n v="9"/>
    <x v="11"/>
  </r>
  <r>
    <x v="8"/>
    <s v="85+"/>
    <x v="1"/>
    <s v="F"/>
    <s v="R00-R99"/>
    <n v="11"/>
    <x v="5"/>
  </r>
  <r>
    <x v="8"/>
    <s v="85+"/>
    <x v="1"/>
    <s v="F"/>
    <s v="V01-Y98"/>
    <n v="19"/>
    <x v="6"/>
  </r>
  <r>
    <x v="8"/>
    <s v="85+"/>
    <x v="1"/>
    <s v="M"/>
    <s v="A00-B99"/>
    <n v="2"/>
    <x v="0"/>
  </r>
  <r>
    <x v="8"/>
    <s v="85+"/>
    <x v="1"/>
    <s v="M"/>
    <s v="C00-D48"/>
    <n v="22"/>
    <x v="1"/>
  </r>
  <r>
    <x v="8"/>
    <s v="85+"/>
    <x v="1"/>
    <s v="M"/>
    <s v="E00-E90"/>
    <n v="4"/>
    <x v="2"/>
  </r>
  <r>
    <x v="8"/>
    <s v="85+"/>
    <x v="1"/>
    <s v="M"/>
    <s v="F00-F99"/>
    <n v="4"/>
    <x v="10"/>
  </r>
  <r>
    <x v="8"/>
    <s v="85+"/>
    <x v="1"/>
    <s v="M"/>
    <s v="G00-G99"/>
    <n v="4"/>
    <x v="3"/>
  </r>
  <r>
    <x v="8"/>
    <s v="85+"/>
    <x v="1"/>
    <s v="M"/>
    <s v="I00-I99"/>
    <n v="24"/>
    <x v="8"/>
  </r>
  <r>
    <x v="8"/>
    <s v="85+"/>
    <x v="1"/>
    <s v="M"/>
    <s v="J00-J99"/>
    <n v="8"/>
    <x v="4"/>
  </r>
  <r>
    <x v="8"/>
    <s v="85+"/>
    <x v="1"/>
    <s v="M"/>
    <s v="K00-K93"/>
    <n v="4"/>
    <x v="9"/>
  </r>
  <r>
    <x v="8"/>
    <s v="85+"/>
    <x v="1"/>
    <s v="M"/>
    <s v="M00-M99"/>
    <n v="1"/>
    <x v="5"/>
  </r>
  <r>
    <x v="8"/>
    <s v="85+"/>
    <x v="1"/>
    <s v="M"/>
    <s v="N00-N99"/>
    <n v="5"/>
    <x v="11"/>
  </r>
  <r>
    <x v="8"/>
    <s v="85+"/>
    <x v="1"/>
    <s v="M"/>
    <s v="R00-R99"/>
    <n v="7"/>
    <x v="5"/>
  </r>
  <r>
    <x v="8"/>
    <s v="85+"/>
    <x v="1"/>
    <s v="M"/>
    <s v="V01-Y98"/>
    <n v="6"/>
    <x v="6"/>
  </r>
  <r>
    <x v="0"/>
    <s v="0-24"/>
    <x v="0"/>
    <s v="F"/>
    <s v="C00-D48"/>
    <n v="1"/>
    <x v="1"/>
  </r>
  <r>
    <x v="0"/>
    <s v="0-24"/>
    <x v="0"/>
    <s v="F"/>
    <s v="G00-G99"/>
    <n v="1"/>
    <x v="3"/>
  </r>
  <r>
    <x v="0"/>
    <s v="0-24"/>
    <x v="0"/>
    <s v="F"/>
    <s v="P00-P96"/>
    <n v="2"/>
    <x v="5"/>
  </r>
  <r>
    <x v="0"/>
    <s v="0-24"/>
    <x v="0"/>
    <s v="F"/>
    <s v="V01-Y98"/>
    <n v="1"/>
    <x v="6"/>
  </r>
  <r>
    <x v="0"/>
    <s v="0-24"/>
    <x v="0"/>
    <s v="M"/>
    <s v="G00-G99"/>
    <n v="1"/>
    <x v="3"/>
  </r>
  <r>
    <x v="0"/>
    <s v="0-24"/>
    <x v="0"/>
    <s v="M"/>
    <s v="J00-J99"/>
    <n v="1"/>
    <x v="4"/>
  </r>
  <r>
    <x v="0"/>
    <s v="0-24"/>
    <x v="0"/>
    <s v="M"/>
    <s v="K00-K93"/>
    <n v="1"/>
    <x v="9"/>
  </r>
  <r>
    <x v="0"/>
    <s v="0-24"/>
    <x v="0"/>
    <s v="M"/>
    <s v="P00-P96"/>
    <n v="3"/>
    <x v="5"/>
  </r>
  <r>
    <x v="0"/>
    <s v="0-24"/>
    <x v="0"/>
    <s v="M"/>
    <s v="Q00-Q99"/>
    <n v="1"/>
    <x v="5"/>
  </r>
  <r>
    <x v="0"/>
    <s v="0-24"/>
    <x v="0"/>
    <s v="M"/>
    <s v="V01-Y98"/>
    <n v="1"/>
    <x v="6"/>
  </r>
  <r>
    <x v="0"/>
    <s v="25-44"/>
    <x v="0"/>
    <s v="F"/>
    <s v="A00-B99"/>
    <n v="1"/>
    <x v="0"/>
  </r>
  <r>
    <x v="0"/>
    <s v="25-44"/>
    <x v="0"/>
    <s v="F"/>
    <s v="C00-D48"/>
    <n v="3"/>
    <x v="1"/>
  </r>
  <r>
    <x v="0"/>
    <s v="25-44"/>
    <x v="0"/>
    <s v="F"/>
    <s v="R00-R99"/>
    <n v="1"/>
    <x v="5"/>
  </r>
  <r>
    <x v="0"/>
    <s v="25-44"/>
    <x v="0"/>
    <s v="F"/>
    <s v="UNK"/>
    <n v="1"/>
    <x v="7"/>
  </r>
  <r>
    <x v="0"/>
    <s v="25-44"/>
    <x v="0"/>
    <s v="F"/>
    <s v="V01-Y98"/>
    <n v="4"/>
    <x v="6"/>
  </r>
  <r>
    <x v="0"/>
    <s v="25-44"/>
    <x v="0"/>
    <s v="M"/>
    <s v="C00-D48"/>
    <n v="6"/>
    <x v="1"/>
  </r>
  <r>
    <x v="0"/>
    <s v="25-44"/>
    <x v="0"/>
    <s v="M"/>
    <s v="I00-I99"/>
    <n v="1"/>
    <x v="8"/>
  </r>
  <r>
    <x v="0"/>
    <s v="25-44"/>
    <x v="0"/>
    <s v="M"/>
    <s v="K00-K93"/>
    <n v="1"/>
    <x v="9"/>
  </r>
  <r>
    <x v="0"/>
    <s v="25-44"/>
    <x v="0"/>
    <s v="M"/>
    <s v="Q00-Q99"/>
    <n v="1"/>
    <x v="5"/>
  </r>
  <r>
    <x v="0"/>
    <s v="25-44"/>
    <x v="0"/>
    <s v="M"/>
    <s v="V01-Y98"/>
    <n v="2"/>
    <x v="6"/>
  </r>
  <r>
    <x v="0"/>
    <s v="45-64"/>
    <x v="0"/>
    <s v="F"/>
    <s v="C00-D48"/>
    <n v="19"/>
    <x v="1"/>
  </r>
  <r>
    <x v="0"/>
    <s v="45-64"/>
    <x v="0"/>
    <s v="F"/>
    <s v="E00-E90"/>
    <n v="1"/>
    <x v="2"/>
  </r>
  <r>
    <x v="0"/>
    <s v="45-64"/>
    <x v="0"/>
    <s v="F"/>
    <s v="F00-F99"/>
    <n v="1"/>
    <x v="10"/>
  </r>
  <r>
    <x v="0"/>
    <s v="45-64"/>
    <x v="0"/>
    <s v="F"/>
    <s v="G00-G99"/>
    <n v="1"/>
    <x v="3"/>
  </r>
  <r>
    <x v="0"/>
    <s v="45-64"/>
    <x v="0"/>
    <s v="F"/>
    <s v="I00-I99"/>
    <n v="8"/>
    <x v="8"/>
  </r>
  <r>
    <x v="0"/>
    <s v="45-64"/>
    <x v="0"/>
    <s v="F"/>
    <s v="K00-K93"/>
    <n v="3"/>
    <x v="9"/>
  </r>
  <r>
    <x v="0"/>
    <s v="45-64"/>
    <x v="0"/>
    <s v="F"/>
    <s v="R00-R99"/>
    <n v="1"/>
    <x v="5"/>
  </r>
  <r>
    <x v="0"/>
    <s v="45-64"/>
    <x v="0"/>
    <s v="F"/>
    <s v="UNK"/>
    <n v="1"/>
    <x v="7"/>
  </r>
  <r>
    <x v="0"/>
    <s v="45-64"/>
    <x v="0"/>
    <s v="F"/>
    <s v="V01-Y98"/>
    <n v="3"/>
    <x v="6"/>
  </r>
  <r>
    <x v="0"/>
    <s v="45-64"/>
    <x v="0"/>
    <s v="M"/>
    <s v="A00-B99"/>
    <n v="2"/>
    <x v="0"/>
  </r>
  <r>
    <x v="0"/>
    <s v="45-64"/>
    <x v="0"/>
    <s v="M"/>
    <s v="C00-D48"/>
    <n v="27"/>
    <x v="1"/>
  </r>
  <r>
    <x v="0"/>
    <s v="45-64"/>
    <x v="0"/>
    <s v="M"/>
    <s v="E00-E90"/>
    <n v="1"/>
    <x v="2"/>
  </r>
  <r>
    <x v="0"/>
    <s v="45-64"/>
    <x v="0"/>
    <s v="M"/>
    <s v="F00-F99"/>
    <n v="2"/>
    <x v="10"/>
  </r>
  <r>
    <x v="0"/>
    <s v="45-64"/>
    <x v="0"/>
    <s v="M"/>
    <s v="G00-G99"/>
    <n v="4"/>
    <x v="3"/>
  </r>
  <r>
    <x v="0"/>
    <s v="45-64"/>
    <x v="0"/>
    <s v="M"/>
    <s v="I00-I99"/>
    <n v="21"/>
    <x v="8"/>
  </r>
  <r>
    <x v="0"/>
    <s v="45-64"/>
    <x v="0"/>
    <s v="M"/>
    <s v="J00-J99"/>
    <n v="4"/>
    <x v="4"/>
  </r>
  <r>
    <x v="0"/>
    <s v="45-64"/>
    <x v="0"/>
    <s v="M"/>
    <s v="K00-K93"/>
    <n v="2"/>
    <x v="9"/>
  </r>
  <r>
    <x v="0"/>
    <s v="45-64"/>
    <x v="0"/>
    <s v="M"/>
    <s v="M00-M99"/>
    <n v="1"/>
    <x v="5"/>
  </r>
  <r>
    <x v="0"/>
    <s v="45-64"/>
    <x v="0"/>
    <s v="M"/>
    <s v="N00-N99"/>
    <n v="1"/>
    <x v="11"/>
  </r>
  <r>
    <x v="0"/>
    <s v="45-64"/>
    <x v="0"/>
    <s v="M"/>
    <s v="R00-R99"/>
    <n v="5"/>
    <x v="5"/>
  </r>
  <r>
    <x v="0"/>
    <s v="45-64"/>
    <x v="0"/>
    <s v="M"/>
    <s v="UNK"/>
    <n v="1"/>
    <x v="7"/>
  </r>
  <r>
    <x v="0"/>
    <s v="45-64"/>
    <x v="0"/>
    <s v="M"/>
    <s v="V01-Y98"/>
    <n v="6"/>
    <x v="6"/>
  </r>
  <r>
    <x v="0"/>
    <s v="65-74"/>
    <x v="1"/>
    <s v="F"/>
    <s v="C00-D48"/>
    <n v="18"/>
    <x v="1"/>
  </r>
  <r>
    <x v="0"/>
    <s v="65-74"/>
    <x v="1"/>
    <s v="F"/>
    <s v="E00-E90"/>
    <n v="2"/>
    <x v="2"/>
  </r>
  <r>
    <x v="0"/>
    <s v="65-74"/>
    <x v="1"/>
    <s v="F"/>
    <s v="G00-G99"/>
    <n v="2"/>
    <x v="3"/>
  </r>
  <r>
    <x v="0"/>
    <s v="65-74"/>
    <x v="1"/>
    <s v="F"/>
    <s v="I00-I99"/>
    <n v="7"/>
    <x v="8"/>
  </r>
  <r>
    <x v="0"/>
    <s v="65-74"/>
    <x v="1"/>
    <s v="F"/>
    <s v="K00-K93"/>
    <n v="2"/>
    <x v="9"/>
  </r>
  <r>
    <x v="0"/>
    <s v="65-74"/>
    <x v="1"/>
    <s v="F"/>
    <s v="N00-N99"/>
    <n v="1"/>
    <x v="11"/>
  </r>
  <r>
    <x v="0"/>
    <s v="65-74"/>
    <x v="1"/>
    <s v="F"/>
    <s v="Q00-Q99"/>
    <n v="1"/>
    <x v="5"/>
  </r>
  <r>
    <x v="0"/>
    <s v="65-74"/>
    <x v="1"/>
    <s v="F"/>
    <s v="R00-R99"/>
    <n v="3"/>
    <x v="5"/>
  </r>
  <r>
    <x v="0"/>
    <s v="65-74"/>
    <x v="1"/>
    <s v="F"/>
    <s v="V01-Y98"/>
    <n v="2"/>
    <x v="6"/>
  </r>
  <r>
    <x v="0"/>
    <s v="65-74"/>
    <x v="1"/>
    <s v="M"/>
    <s v="A00-B99"/>
    <n v="2"/>
    <x v="0"/>
  </r>
  <r>
    <x v="0"/>
    <s v="65-74"/>
    <x v="1"/>
    <s v="M"/>
    <s v="C00-D48"/>
    <n v="23"/>
    <x v="1"/>
  </r>
  <r>
    <x v="0"/>
    <s v="65-74"/>
    <x v="1"/>
    <s v="M"/>
    <s v="E00-E90"/>
    <n v="1"/>
    <x v="2"/>
  </r>
  <r>
    <x v="0"/>
    <s v="65-74"/>
    <x v="1"/>
    <s v="M"/>
    <s v="F00-F99"/>
    <n v="2"/>
    <x v="10"/>
  </r>
  <r>
    <x v="0"/>
    <s v="65-74"/>
    <x v="1"/>
    <s v="M"/>
    <s v="G00-G99"/>
    <n v="3"/>
    <x v="3"/>
  </r>
  <r>
    <x v="0"/>
    <s v="65-74"/>
    <x v="1"/>
    <s v="M"/>
    <s v="I00-I99"/>
    <n v="14"/>
    <x v="8"/>
  </r>
  <r>
    <x v="0"/>
    <s v="65-74"/>
    <x v="1"/>
    <s v="M"/>
    <s v="J00-J99"/>
    <n v="8"/>
    <x v="4"/>
  </r>
  <r>
    <x v="0"/>
    <s v="65-74"/>
    <x v="1"/>
    <s v="M"/>
    <s v="K00-K93"/>
    <n v="1"/>
    <x v="9"/>
  </r>
  <r>
    <x v="0"/>
    <s v="65-74"/>
    <x v="1"/>
    <s v="M"/>
    <s v="N00-N99"/>
    <n v="1"/>
    <x v="11"/>
  </r>
  <r>
    <x v="0"/>
    <s v="65-74"/>
    <x v="1"/>
    <s v="M"/>
    <s v="R00-R99"/>
    <n v="6"/>
    <x v="5"/>
  </r>
  <r>
    <x v="0"/>
    <s v="65-74"/>
    <x v="1"/>
    <s v="M"/>
    <s v="V01-Y98"/>
    <n v="3"/>
    <x v="6"/>
  </r>
  <r>
    <x v="0"/>
    <s v="75-84"/>
    <x v="1"/>
    <s v="F"/>
    <s v="A00-B99"/>
    <n v="5"/>
    <x v="0"/>
  </r>
  <r>
    <x v="0"/>
    <s v="75-84"/>
    <x v="1"/>
    <s v="F"/>
    <s v="C00-D48"/>
    <n v="25"/>
    <x v="1"/>
  </r>
  <r>
    <x v="0"/>
    <s v="75-84"/>
    <x v="1"/>
    <s v="F"/>
    <s v="E00-E90"/>
    <n v="3"/>
    <x v="2"/>
  </r>
  <r>
    <x v="0"/>
    <s v="75-84"/>
    <x v="1"/>
    <s v="F"/>
    <s v="F00-F99"/>
    <n v="4"/>
    <x v="10"/>
  </r>
  <r>
    <x v="0"/>
    <s v="75-84"/>
    <x v="1"/>
    <s v="F"/>
    <s v="G00-G99"/>
    <n v="7"/>
    <x v="3"/>
  </r>
  <r>
    <x v="0"/>
    <s v="75-84"/>
    <x v="1"/>
    <s v="F"/>
    <s v="I00-I99"/>
    <n v="31"/>
    <x v="8"/>
  </r>
  <r>
    <x v="0"/>
    <s v="75-84"/>
    <x v="1"/>
    <s v="F"/>
    <s v="J00-J99"/>
    <n v="10"/>
    <x v="4"/>
  </r>
  <r>
    <x v="0"/>
    <s v="75-84"/>
    <x v="1"/>
    <s v="F"/>
    <s v="K00-K93"/>
    <n v="6"/>
    <x v="9"/>
  </r>
  <r>
    <x v="0"/>
    <s v="75-84"/>
    <x v="1"/>
    <s v="F"/>
    <s v="M00-M99"/>
    <n v="1"/>
    <x v="5"/>
  </r>
  <r>
    <x v="0"/>
    <s v="75-84"/>
    <x v="1"/>
    <s v="F"/>
    <s v="N00-N99"/>
    <n v="2"/>
    <x v="11"/>
  </r>
  <r>
    <x v="0"/>
    <s v="75-84"/>
    <x v="1"/>
    <s v="F"/>
    <s v="R00-R99"/>
    <n v="9"/>
    <x v="5"/>
  </r>
  <r>
    <x v="0"/>
    <s v="75-84"/>
    <x v="1"/>
    <s v="F"/>
    <s v="UNK"/>
    <n v="6"/>
    <x v="7"/>
  </r>
  <r>
    <x v="0"/>
    <s v="75-84"/>
    <x v="1"/>
    <s v="F"/>
    <s v="V01-Y98"/>
    <n v="7"/>
    <x v="6"/>
  </r>
  <r>
    <x v="0"/>
    <s v="75-84"/>
    <x v="1"/>
    <s v="M"/>
    <s v="A00-B99"/>
    <n v="1"/>
    <x v="0"/>
  </r>
  <r>
    <x v="0"/>
    <s v="75-84"/>
    <x v="1"/>
    <s v="M"/>
    <s v="C00-D48"/>
    <n v="37"/>
    <x v="1"/>
  </r>
  <r>
    <x v="0"/>
    <s v="75-84"/>
    <x v="1"/>
    <s v="M"/>
    <s v="F00-F99"/>
    <n v="4"/>
    <x v="10"/>
  </r>
  <r>
    <x v="0"/>
    <s v="75-84"/>
    <x v="1"/>
    <s v="M"/>
    <s v="G00-G99"/>
    <n v="4"/>
    <x v="3"/>
  </r>
  <r>
    <x v="0"/>
    <s v="75-84"/>
    <x v="1"/>
    <s v="M"/>
    <s v="I00-I99"/>
    <n v="36"/>
    <x v="8"/>
  </r>
  <r>
    <x v="0"/>
    <s v="75-84"/>
    <x v="1"/>
    <s v="M"/>
    <s v="J00-J99"/>
    <n v="16"/>
    <x v="4"/>
  </r>
  <r>
    <x v="0"/>
    <s v="75-84"/>
    <x v="1"/>
    <s v="M"/>
    <s v="K00-K93"/>
    <n v="5"/>
    <x v="9"/>
  </r>
  <r>
    <x v="0"/>
    <s v="75-84"/>
    <x v="1"/>
    <s v="M"/>
    <s v="M00-M99"/>
    <n v="1"/>
    <x v="5"/>
  </r>
  <r>
    <x v="0"/>
    <s v="75-84"/>
    <x v="1"/>
    <s v="M"/>
    <s v="N00-N99"/>
    <n v="2"/>
    <x v="11"/>
  </r>
  <r>
    <x v="0"/>
    <s v="75-84"/>
    <x v="1"/>
    <s v="M"/>
    <s v="R00-R99"/>
    <n v="9"/>
    <x v="5"/>
  </r>
  <r>
    <x v="0"/>
    <s v="75-84"/>
    <x v="1"/>
    <s v="M"/>
    <s v="UNK"/>
    <n v="3"/>
    <x v="7"/>
  </r>
  <r>
    <x v="0"/>
    <s v="75-84"/>
    <x v="1"/>
    <s v="M"/>
    <s v="V01-Y98"/>
    <n v="2"/>
    <x v="6"/>
  </r>
  <r>
    <x v="0"/>
    <s v="85+"/>
    <x v="1"/>
    <s v="F"/>
    <s v="A00-B99"/>
    <n v="3"/>
    <x v="0"/>
  </r>
  <r>
    <x v="0"/>
    <s v="85+"/>
    <x v="1"/>
    <s v="F"/>
    <s v="C00-D48"/>
    <n v="19"/>
    <x v="1"/>
  </r>
  <r>
    <x v="0"/>
    <s v="85+"/>
    <x v="1"/>
    <s v="F"/>
    <s v="D50-D89"/>
    <n v="1"/>
    <x v="5"/>
  </r>
  <r>
    <x v="0"/>
    <s v="85+"/>
    <x v="1"/>
    <s v="F"/>
    <s v="E00-E90"/>
    <n v="4"/>
    <x v="2"/>
  </r>
  <r>
    <x v="0"/>
    <s v="85+"/>
    <x v="1"/>
    <s v="F"/>
    <s v="F00-F99"/>
    <n v="10"/>
    <x v="10"/>
  </r>
  <r>
    <x v="0"/>
    <s v="85+"/>
    <x v="1"/>
    <s v="F"/>
    <s v="G00-G99"/>
    <n v="5"/>
    <x v="3"/>
  </r>
  <r>
    <x v="0"/>
    <s v="85+"/>
    <x v="1"/>
    <s v="F"/>
    <s v="I00-I99"/>
    <n v="72"/>
    <x v="8"/>
  </r>
  <r>
    <x v="0"/>
    <s v="85+"/>
    <x v="1"/>
    <s v="F"/>
    <s v="J00-J99"/>
    <n v="21"/>
    <x v="4"/>
  </r>
  <r>
    <x v="0"/>
    <s v="85+"/>
    <x v="1"/>
    <s v="F"/>
    <s v="K00-K93"/>
    <n v="14"/>
    <x v="9"/>
  </r>
  <r>
    <x v="0"/>
    <s v="85+"/>
    <x v="1"/>
    <s v="F"/>
    <s v="L00-L99"/>
    <n v="3"/>
    <x v="5"/>
  </r>
  <r>
    <x v="0"/>
    <s v="85+"/>
    <x v="1"/>
    <s v="F"/>
    <s v="M00-M99"/>
    <n v="1"/>
    <x v="5"/>
  </r>
  <r>
    <x v="0"/>
    <s v="85+"/>
    <x v="1"/>
    <s v="F"/>
    <s v="N00-N99"/>
    <n v="6"/>
    <x v="11"/>
  </r>
  <r>
    <x v="0"/>
    <s v="85+"/>
    <x v="1"/>
    <s v="F"/>
    <s v="R00-R99"/>
    <n v="13"/>
    <x v="5"/>
  </r>
  <r>
    <x v="0"/>
    <s v="85+"/>
    <x v="1"/>
    <s v="F"/>
    <s v="UNK"/>
    <n v="1"/>
    <x v="7"/>
  </r>
  <r>
    <x v="0"/>
    <s v="85+"/>
    <x v="1"/>
    <s v="F"/>
    <s v="V01-Y98"/>
    <n v="6"/>
    <x v="6"/>
  </r>
  <r>
    <x v="0"/>
    <s v="85+"/>
    <x v="1"/>
    <s v="M"/>
    <s v="A00-B99"/>
    <n v="1"/>
    <x v="0"/>
  </r>
  <r>
    <x v="0"/>
    <s v="85+"/>
    <x v="1"/>
    <s v="M"/>
    <s v="C00-D48"/>
    <n v="22"/>
    <x v="1"/>
  </r>
  <r>
    <x v="0"/>
    <s v="85+"/>
    <x v="1"/>
    <s v="M"/>
    <s v="D50-D89"/>
    <n v="1"/>
    <x v="5"/>
  </r>
  <r>
    <x v="0"/>
    <s v="85+"/>
    <x v="1"/>
    <s v="M"/>
    <s v="E00-E90"/>
    <n v="2"/>
    <x v="2"/>
  </r>
  <r>
    <x v="0"/>
    <s v="85+"/>
    <x v="1"/>
    <s v="M"/>
    <s v="F00-F99"/>
    <n v="5"/>
    <x v="10"/>
  </r>
  <r>
    <x v="0"/>
    <s v="85+"/>
    <x v="1"/>
    <s v="M"/>
    <s v="G00-G99"/>
    <n v="1"/>
    <x v="3"/>
  </r>
  <r>
    <x v="0"/>
    <s v="85+"/>
    <x v="1"/>
    <s v="M"/>
    <s v="I00-I99"/>
    <n v="31"/>
    <x v="8"/>
  </r>
  <r>
    <x v="0"/>
    <s v="85+"/>
    <x v="1"/>
    <s v="M"/>
    <s v="J00-J99"/>
    <n v="13"/>
    <x v="4"/>
  </r>
  <r>
    <x v="0"/>
    <s v="85+"/>
    <x v="1"/>
    <s v="M"/>
    <s v="K00-K93"/>
    <n v="4"/>
    <x v="9"/>
  </r>
  <r>
    <x v="0"/>
    <s v="85+"/>
    <x v="1"/>
    <s v="M"/>
    <s v="N00-N99"/>
    <n v="2"/>
    <x v="11"/>
  </r>
  <r>
    <x v="0"/>
    <s v="85+"/>
    <x v="1"/>
    <s v="M"/>
    <s v="R00-R99"/>
    <n v="7"/>
    <x v="5"/>
  </r>
  <r>
    <x v="0"/>
    <s v="85+"/>
    <x v="1"/>
    <s v="M"/>
    <s v="UNK"/>
    <n v="1"/>
    <x v="7"/>
  </r>
  <r>
    <x v="0"/>
    <s v="85+"/>
    <x v="1"/>
    <s v="M"/>
    <s v="V01-Y98"/>
    <n v="4"/>
    <x v="6"/>
  </r>
  <r>
    <x v="1"/>
    <s v="0-24"/>
    <x v="0"/>
    <s v="F"/>
    <s v="P00-P96"/>
    <n v="4"/>
    <x v="5"/>
  </r>
  <r>
    <x v="1"/>
    <s v="0-24"/>
    <x v="0"/>
    <s v="F"/>
    <s v="R00-R99"/>
    <n v="1"/>
    <x v="5"/>
  </r>
  <r>
    <x v="1"/>
    <s v="0-24"/>
    <x v="0"/>
    <s v="F"/>
    <s v="V01-Y98"/>
    <n v="2"/>
    <x v="6"/>
  </r>
  <r>
    <x v="1"/>
    <s v="0-24"/>
    <x v="0"/>
    <s v="M"/>
    <s v="C00-D48"/>
    <n v="1"/>
    <x v="1"/>
  </r>
  <r>
    <x v="1"/>
    <s v="0-24"/>
    <x v="0"/>
    <s v="M"/>
    <s v="D50-D89"/>
    <n v="1"/>
    <x v="5"/>
  </r>
  <r>
    <x v="1"/>
    <s v="0-24"/>
    <x v="0"/>
    <s v="M"/>
    <s v="Q00-Q99"/>
    <n v="1"/>
    <x v="5"/>
  </r>
  <r>
    <x v="1"/>
    <s v="0-24"/>
    <x v="0"/>
    <s v="M"/>
    <s v="R00-R99"/>
    <n v="2"/>
    <x v="5"/>
  </r>
  <r>
    <x v="1"/>
    <s v="25-44"/>
    <x v="0"/>
    <s v="F"/>
    <s v="C00-D48"/>
    <n v="3"/>
    <x v="1"/>
  </r>
  <r>
    <x v="1"/>
    <s v="25-44"/>
    <x v="0"/>
    <s v="F"/>
    <s v="D50-D89"/>
    <n v="1"/>
    <x v="5"/>
  </r>
  <r>
    <x v="1"/>
    <s v="25-44"/>
    <x v="0"/>
    <s v="F"/>
    <s v="E00-E90"/>
    <n v="1"/>
    <x v="2"/>
  </r>
  <r>
    <x v="1"/>
    <s v="25-44"/>
    <x v="0"/>
    <s v="F"/>
    <s v="I00-I99"/>
    <n v="2"/>
    <x v="8"/>
  </r>
  <r>
    <x v="1"/>
    <s v="25-44"/>
    <x v="0"/>
    <s v="F"/>
    <s v="Q00-Q99"/>
    <n v="1"/>
    <x v="5"/>
  </r>
  <r>
    <x v="1"/>
    <s v="25-44"/>
    <x v="0"/>
    <s v="F"/>
    <s v="V01-Y98"/>
    <n v="4"/>
    <x v="6"/>
  </r>
  <r>
    <x v="1"/>
    <s v="25-44"/>
    <x v="0"/>
    <s v="M"/>
    <s v="C00-D48"/>
    <n v="3"/>
    <x v="1"/>
  </r>
  <r>
    <x v="1"/>
    <s v="25-44"/>
    <x v="0"/>
    <s v="M"/>
    <s v="I00-I99"/>
    <n v="1"/>
    <x v="8"/>
  </r>
  <r>
    <x v="1"/>
    <s v="25-44"/>
    <x v="0"/>
    <s v="M"/>
    <s v="K00-K93"/>
    <n v="2"/>
    <x v="9"/>
  </r>
  <r>
    <x v="1"/>
    <s v="25-44"/>
    <x v="0"/>
    <s v="M"/>
    <s v="R00-R99"/>
    <n v="3"/>
    <x v="5"/>
  </r>
  <r>
    <x v="1"/>
    <s v="25-44"/>
    <x v="0"/>
    <s v="M"/>
    <s v="V01-Y98"/>
    <n v="8"/>
    <x v="6"/>
  </r>
  <r>
    <x v="1"/>
    <s v="45-64"/>
    <x v="0"/>
    <s v="F"/>
    <s v="A00-B99"/>
    <n v="1"/>
    <x v="0"/>
  </r>
  <r>
    <x v="1"/>
    <s v="45-64"/>
    <x v="0"/>
    <s v="F"/>
    <s v="C00-D48"/>
    <n v="21"/>
    <x v="1"/>
  </r>
  <r>
    <x v="1"/>
    <s v="45-64"/>
    <x v="0"/>
    <s v="F"/>
    <s v="D50-D89"/>
    <n v="1"/>
    <x v="5"/>
  </r>
  <r>
    <x v="1"/>
    <s v="45-64"/>
    <x v="0"/>
    <s v="F"/>
    <s v="E00-E90"/>
    <n v="2"/>
    <x v="2"/>
  </r>
  <r>
    <x v="1"/>
    <s v="45-64"/>
    <x v="0"/>
    <s v="F"/>
    <s v="G00-G99"/>
    <n v="1"/>
    <x v="3"/>
  </r>
  <r>
    <x v="1"/>
    <s v="45-64"/>
    <x v="0"/>
    <s v="F"/>
    <s v="I00-I99"/>
    <n v="7"/>
    <x v="8"/>
  </r>
  <r>
    <x v="1"/>
    <s v="45-64"/>
    <x v="0"/>
    <s v="F"/>
    <s v="J00-J99"/>
    <n v="1"/>
    <x v="4"/>
  </r>
  <r>
    <x v="1"/>
    <s v="45-64"/>
    <x v="0"/>
    <s v="F"/>
    <s v="K00-K93"/>
    <n v="2"/>
    <x v="9"/>
  </r>
  <r>
    <x v="1"/>
    <s v="45-64"/>
    <x v="0"/>
    <s v="F"/>
    <s v="R00-R99"/>
    <n v="5"/>
    <x v="5"/>
  </r>
  <r>
    <x v="1"/>
    <s v="45-64"/>
    <x v="0"/>
    <s v="F"/>
    <s v="V01-Y98"/>
    <n v="2"/>
    <x v="6"/>
  </r>
  <r>
    <x v="1"/>
    <s v="45-64"/>
    <x v="0"/>
    <s v="M"/>
    <s v="A00-B99"/>
    <n v="2"/>
    <x v="0"/>
  </r>
  <r>
    <x v="1"/>
    <s v="45-64"/>
    <x v="0"/>
    <s v="M"/>
    <s v="C00-D48"/>
    <n v="25"/>
    <x v="1"/>
  </r>
  <r>
    <x v="1"/>
    <s v="45-64"/>
    <x v="0"/>
    <s v="M"/>
    <s v="E00-E90"/>
    <n v="2"/>
    <x v="2"/>
  </r>
  <r>
    <x v="1"/>
    <s v="45-64"/>
    <x v="0"/>
    <s v="M"/>
    <s v="F00-F99"/>
    <n v="1"/>
    <x v="10"/>
  </r>
  <r>
    <x v="1"/>
    <s v="45-64"/>
    <x v="0"/>
    <s v="M"/>
    <s v="G00-G99"/>
    <n v="2"/>
    <x v="3"/>
  </r>
  <r>
    <x v="1"/>
    <s v="45-64"/>
    <x v="0"/>
    <s v="M"/>
    <s v="I00-I99"/>
    <n v="9"/>
    <x v="8"/>
  </r>
  <r>
    <x v="1"/>
    <s v="45-64"/>
    <x v="0"/>
    <s v="M"/>
    <s v="J00-J99"/>
    <n v="6"/>
    <x v="4"/>
  </r>
  <r>
    <x v="1"/>
    <s v="45-64"/>
    <x v="0"/>
    <s v="M"/>
    <s v="K00-K93"/>
    <n v="7"/>
    <x v="9"/>
  </r>
  <r>
    <x v="1"/>
    <s v="45-64"/>
    <x v="0"/>
    <s v="M"/>
    <s v="R00-R99"/>
    <n v="5"/>
    <x v="5"/>
  </r>
  <r>
    <x v="1"/>
    <s v="45-64"/>
    <x v="0"/>
    <s v="M"/>
    <s v="V01-Y98"/>
    <n v="6"/>
    <x v="6"/>
  </r>
  <r>
    <x v="1"/>
    <s v="65-74"/>
    <x v="1"/>
    <s v="F"/>
    <s v="A00-B99"/>
    <n v="1"/>
    <x v="0"/>
  </r>
  <r>
    <x v="1"/>
    <s v="65-74"/>
    <x v="1"/>
    <s v="F"/>
    <s v="C00-D48"/>
    <n v="12"/>
    <x v="1"/>
  </r>
  <r>
    <x v="1"/>
    <s v="65-74"/>
    <x v="1"/>
    <s v="F"/>
    <s v="E00-E90"/>
    <n v="1"/>
    <x v="2"/>
  </r>
  <r>
    <x v="1"/>
    <s v="65-74"/>
    <x v="1"/>
    <s v="F"/>
    <s v="F00-F99"/>
    <n v="3"/>
    <x v="10"/>
  </r>
  <r>
    <x v="1"/>
    <s v="65-74"/>
    <x v="1"/>
    <s v="F"/>
    <s v="G00-G99"/>
    <n v="3"/>
    <x v="3"/>
  </r>
  <r>
    <x v="1"/>
    <s v="65-74"/>
    <x v="1"/>
    <s v="F"/>
    <s v="I00-I99"/>
    <n v="11"/>
    <x v="8"/>
  </r>
  <r>
    <x v="1"/>
    <s v="65-74"/>
    <x v="1"/>
    <s v="F"/>
    <s v="J00-J99"/>
    <n v="7"/>
    <x v="4"/>
  </r>
  <r>
    <x v="1"/>
    <s v="65-74"/>
    <x v="1"/>
    <s v="F"/>
    <s v="K00-K93"/>
    <n v="4"/>
    <x v="9"/>
  </r>
  <r>
    <x v="1"/>
    <s v="65-74"/>
    <x v="1"/>
    <s v="F"/>
    <s v="M00-M99"/>
    <n v="1"/>
    <x v="5"/>
  </r>
  <r>
    <x v="1"/>
    <s v="65-74"/>
    <x v="1"/>
    <s v="F"/>
    <s v="R00-R99"/>
    <n v="7"/>
    <x v="5"/>
  </r>
  <r>
    <x v="1"/>
    <s v="65-74"/>
    <x v="1"/>
    <s v="F"/>
    <s v="V01-Y98"/>
    <n v="2"/>
    <x v="6"/>
  </r>
  <r>
    <x v="1"/>
    <s v="65-74"/>
    <x v="1"/>
    <s v="M"/>
    <s v="C00-D48"/>
    <n v="29"/>
    <x v="1"/>
  </r>
  <r>
    <x v="1"/>
    <s v="65-74"/>
    <x v="1"/>
    <s v="M"/>
    <s v="I00-I99"/>
    <n v="12"/>
    <x v="8"/>
  </r>
  <r>
    <x v="1"/>
    <s v="65-74"/>
    <x v="1"/>
    <s v="M"/>
    <s v="J00-J99"/>
    <n v="6"/>
    <x v="4"/>
  </r>
  <r>
    <x v="1"/>
    <s v="65-74"/>
    <x v="1"/>
    <s v="M"/>
    <s v="K00-K93"/>
    <n v="5"/>
    <x v="9"/>
  </r>
  <r>
    <x v="1"/>
    <s v="65-74"/>
    <x v="1"/>
    <s v="M"/>
    <s v="L00-L99"/>
    <n v="1"/>
    <x v="5"/>
  </r>
  <r>
    <x v="1"/>
    <s v="65-74"/>
    <x v="1"/>
    <s v="M"/>
    <s v="N00-N99"/>
    <n v="1"/>
    <x v="11"/>
  </r>
  <r>
    <x v="1"/>
    <s v="65-74"/>
    <x v="1"/>
    <s v="M"/>
    <s v="R00-R99"/>
    <n v="7"/>
    <x v="5"/>
  </r>
  <r>
    <x v="1"/>
    <s v="65-74"/>
    <x v="1"/>
    <s v="M"/>
    <s v="V01-Y98"/>
    <n v="2"/>
    <x v="6"/>
  </r>
  <r>
    <x v="1"/>
    <s v="75-84"/>
    <x v="1"/>
    <s v="F"/>
    <s v="A00-B99"/>
    <n v="3"/>
    <x v="0"/>
  </r>
  <r>
    <x v="1"/>
    <s v="75-84"/>
    <x v="1"/>
    <s v="F"/>
    <s v="C00-D48"/>
    <n v="24"/>
    <x v="1"/>
  </r>
  <r>
    <x v="1"/>
    <s v="75-84"/>
    <x v="1"/>
    <s v="F"/>
    <s v="D50-D89"/>
    <n v="1"/>
    <x v="5"/>
  </r>
  <r>
    <x v="1"/>
    <s v="75-84"/>
    <x v="1"/>
    <s v="F"/>
    <s v="E00-E90"/>
    <n v="2"/>
    <x v="2"/>
  </r>
  <r>
    <x v="1"/>
    <s v="75-84"/>
    <x v="1"/>
    <s v="F"/>
    <s v="G00-G99"/>
    <n v="9"/>
    <x v="3"/>
  </r>
  <r>
    <x v="1"/>
    <s v="75-84"/>
    <x v="1"/>
    <s v="F"/>
    <s v="I00-I99"/>
    <n v="31"/>
    <x v="8"/>
  </r>
  <r>
    <x v="1"/>
    <s v="75-84"/>
    <x v="1"/>
    <s v="F"/>
    <s v="J00-J99"/>
    <n v="9"/>
    <x v="4"/>
  </r>
  <r>
    <x v="1"/>
    <s v="75-84"/>
    <x v="1"/>
    <s v="F"/>
    <s v="K00-K93"/>
    <n v="7"/>
    <x v="9"/>
  </r>
  <r>
    <x v="1"/>
    <s v="75-84"/>
    <x v="1"/>
    <s v="F"/>
    <s v="N00-N99"/>
    <n v="2"/>
    <x v="11"/>
  </r>
  <r>
    <x v="1"/>
    <s v="75-84"/>
    <x v="1"/>
    <s v="F"/>
    <s v="R00-R99"/>
    <n v="6"/>
    <x v="5"/>
  </r>
  <r>
    <x v="1"/>
    <s v="75-84"/>
    <x v="1"/>
    <s v="F"/>
    <s v="V01-Y98"/>
    <n v="1"/>
    <x v="6"/>
  </r>
  <r>
    <x v="1"/>
    <s v="75-84"/>
    <x v="1"/>
    <s v="M"/>
    <s v="A00-B99"/>
    <n v="3"/>
    <x v="0"/>
  </r>
  <r>
    <x v="1"/>
    <s v="75-84"/>
    <x v="1"/>
    <s v="M"/>
    <s v="C00-D48"/>
    <n v="31"/>
    <x v="1"/>
  </r>
  <r>
    <x v="1"/>
    <s v="75-84"/>
    <x v="1"/>
    <s v="M"/>
    <s v="E00-E90"/>
    <n v="2"/>
    <x v="2"/>
  </r>
  <r>
    <x v="1"/>
    <s v="75-84"/>
    <x v="1"/>
    <s v="M"/>
    <s v="F00-F99"/>
    <n v="1"/>
    <x v="10"/>
  </r>
  <r>
    <x v="1"/>
    <s v="75-84"/>
    <x v="1"/>
    <s v="M"/>
    <s v="G00-G99"/>
    <n v="7"/>
    <x v="3"/>
  </r>
  <r>
    <x v="1"/>
    <s v="75-84"/>
    <x v="1"/>
    <s v="M"/>
    <s v="I00-I99"/>
    <n v="38"/>
    <x v="8"/>
  </r>
  <r>
    <x v="1"/>
    <s v="75-84"/>
    <x v="1"/>
    <s v="M"/>
    <s v="J00-J99"/>
    <n v="13"/>
    <x v="4"/>
  </r>
  <r>
    <x v="1"/>
    <s v="75-84"/>
    <x v="1"/>
    <s v="M"/>
    <s v="K00-K93"/>
    <n v="6"/>
    <x v="9"/>
  </r>
  <r>
    <x v="1"/>
    <s v="75-84"/>
    <x v="1"/>
    <s v="M"/>
    <s v="L00-L99"/>
    <n v="1"/>
    <x v="5"/>
  </r>
  <r>
    <x v="1"/>
    <s v="75-84"/>
    <x v="1"/>
    <s v="M"/>
    <s v="N00-N99"/>
    <n v="4"/>
    <x v="11"/>
  </r>
  <r>
    <x v="1"/>
    <s v="75-84"/>
    <x v="1"/>
    <s v="M"/>
    <s v="R00-R99"/>
    <n v="7"/>
    <x v="5"/>
  </r>
  <r>
    <x v="1"/>
    <s v="75-84"/>
    <x v="1"/>
    <s v="M"/>
    <s v="V01-Y98"/>
    <n v="1"/>
    <x v="6"/>
  </r>
  <r>
    <x v="1"/>
    <s v="85+"/>
    <x v="1"/>
    <s v="F"/>
    <s v="A00-B99"/>
    <n v="5"/>
    <x v="0"/>
  </r>
  <r>
    <x v="1"/>
    <s v="85+"/>
    <x v="1"/>
    <s v="F"/>
    <s v="C00-D48"/>
    <n v="25"/>
    <x v="1"/>
  </r>
  <r>
    <x v="1"/>
    <s v="85+"/>
    <x v="1"/>
    <s v="F"/>
    <s v="D50-D89"/>
    <n v="2"/>
    <x v="5"/>
  </r>
  <r>
    <x v="1"/>
    <s v="85+"/>
    <x v="1"/>
    <s v="F"/>
    <s v="E00-E90"/>
    <n v="1"/>
    <x v="2"/>
  </r>
  <r>
    <x v="1"/>
    <s v="85+"/>
    <x v="1"/>
    <s v="F"/>
    <s v="F00-F99"/>
    <n v="10"/>
    <x v="10"/>
  </r>
  <r>
    <x v="1"/>
    <s v="85+"/>
    <x v="1"/>
    <s v="F"/>
    <s v="G00-G99"/>
    <n v="13"/>
    <x v="3"/>
  </r>
  <r>
    <x v="1"/>
    <s v="85+"/>
    <x v="1"/>
    <s v="F"/>
    <s v="I00-I99"/>
    <n v="79"/>
    <x v="8"/>
  </r>
  <r>
    <x v="1"/>
    <s v="85+"/>
    <x v="1"/>
    <s v="F"/>
    <s v="J00-J99"/>
    <n v="24"/>
    <x v="4"/>
  </r>
  <r>
    <x v="1"/>
    <s v="85+"/>
    <x v="1"/>
    <s v="F"/>
    <s v="K00-K93"/>
    <n v="4"/>
    <x v="9"/>
  </r>
  <r>
    <x v="1"/>
    <s v="85+"/>
    <x v="1"/>
    <s v="F"/>
    <s v="M00-M99"/>
    <n v="1"/>
    <x v="5"/>
  </r>
  <r>
    <x v="1"/>
    <s v="85+"/>
    <x v="1"/>
    <s v="F"/>
    <s v="N00-N99"/>
    <n v="6"/>
    <x v="11"/>
  </r>
  <r>
    <x v="1"/>
    <s v="85+"/>
    <x v="1"/>
    <s v="F"/>
    <s v="R00-R99"/>
    <n v="27"/>
    <x v="5"/>
  </r>
  <r>
    <x v="1"/>
    <s v="85+"/>
    <x v="1"/>
    <s v="F"/>
    <s v="V01-Y98"/>
    <n v="11"/>
    <x v="6"/>
  </r>
  <r>
    <x v="1"/>
    <s v="85+"/>
    <x v="1"/>
    <s v="M"/>
    <s v="A00-B99"/>
    <n v="3"/>
    <x v="0"/>
  </r>
  <r>
    <x v="1"/>
    <s v="85+"/>
    <x v="1"/>
    <s v="M"/>
    <s v="C00-D48"/>
    <n v="13"/>
    <x v="1"/>
  </r>
  <r>
    <x v="1"/>
    <s v="85+"/>
    <x v="1"/>
    <s v="M"/>
    <s v="D50-D89"/>
    <n v="1"/>
    <x v="5"/>
  </r>
  <r>
    <x v="1"/>
    <s v="85+"/>
    <x v="1"/>
    <s v="M"/>
    <s v="E00-E90"/>
    <n v="5"/>
    <x v="2"/>
  </r>
  <r>
    <x v="1"/>
    <s v="85+"/>
    <x v="1"/>
    <s v="M"/>
    <s v="F00-F99"/>
    <n v="2"/>
    <x v="10"/>
  </r>
  <r>
    <x v="1"/>
    <s v="85+"/>
    <x v="1"/>
    <s v="M"/>
    <s v="G00-G99"/>
    <n v="4"/>
    <x v="3"/>
  </r>
  <r>
    <x v="1"/>
    <s v="85+"/>
    <x v="1"/>
    <s v="M"/>
    <s v="I00-I99"/>
    <n v="45"/>
    <x v="8"/>
  </r>
  <r>
    <x v="1"/>
    <s v="85+"/>
    <x v="1"/>
    <s v="M"/>
    <s v="J00-J99"/>
    <n v="18"/>
    <x v="4"/>
  </r>
  <r>
    <x v="1"/>
    <s v="85+"/>
    <x v="1"/>
    <s v="M"/>
    <s v="K00-K93"/>
    <n v="3"/>
    <x v="9"/>
  </r>
  <r>
    <x v="1"/>
    <s v="85+"/>
    <x v="1"/>
    <s v="M"/>
    <s v="N00-N99"/>
    <n v="3"/>
    <x v="11"/>
  </r>
  <r>
    <x v="1"/>
    <s v="85+"/>
    <x v="1"/>
    <s v="M"/>
    <s v="R00-R99"/>
    <n v="3"/>
    <x v="5"/>
  </r>
  <r>
    <x v="1"/>
    <s v="85+"/>
    <x v="1"/>
    <s v="M"/>
    <s v="V01-Y98"/>
    <n v="5"/>
    <x v="6"/>
  </r>
  <r>
    <x v="2"/>
    <s v="0-24"/>
    <x v="0"/>
    <s v="F"/>
    <s v="I00-I99"/>
    <n v="1"/>
    <x v="8"/>
  </r>
  <r>
    <x v="2"/>
    <s v="0-24"/>
    <x v="0"/>
    <s v="F"/>
    <s v="P00-P96"/>
    <n v="3"/>
    <x v="5"/>
  </r>
  <r>
    <x v="2"/>
    <s v="0-24"/>
    <x v="0"/>
    <s v="F"/>
    <s v="V01-Y98"/>
    <n v="1"/>
    <x v="6"/>
  </r>
  <r>
    <x v="2"/>
    <s v="0-24"/>
    <x v="0"/>
    <s v="M"/>
    <s v="A00-B99"/>
    <n v="1"/>
    <x v="0"/>
  </r>
  <r>
    <x v="2"/>
    <s v="0-24"/>
    <x v="0"/>
    <s v="M"/>
    <s v="G00-G99"/>
    <n v="1"/>
    <x v="3"/>
  </r>
  <r>
    <x v="2"/>
    <s v="0-24"/>
    <x v="0"/>
    <s v="M"/>
    <s v="V01-Y98"/>
    <n v="2"/>
    <x v="6"/>
  </r>
  <r>
    <x v="2"/>
    <s v="25-44"/>
    <x v="0"/>
    <s v="F"/>
    <s v="C00-D48"/>
    <n v="2"/>
    <x v="1"/>
  </r>
  <r>
    <x v="2"/>
    <s v="25-44"/>
    <x v="0"/>
    <s v="F"/>
    <s v="G00-G99"/>
    <n v="1"/>
    <x v="3"/>
  </r>
  <r>
    <x v="2"/>
    <s v="25-44"/>
    <x v="0"/>
    <s v="F"/>
    <s v="V01-Y98"/>
    <n v="3"/>
    <x v="6"/>
  </r>
  <r>
    <x v="2"/>
    <s v="25-44"/>
    <x v="0"/>
    <s v="M"/>
    <s v="C00-D48"/>
    <n v="1"/>
    <x v="1"/>
  </r>
  <r>
    <x v="2"/>
    <s v="25-44"/>
    <x v="0"/>
    <s v="M"/>
    <s v="I00-I99"/>
    <n v="2"/>
    <x v="8"/>
  </r>
  <r>
    <x v="2"/>
    <s v="25-44"/>
    <x v="0"/>
    <s v="M"/>
    <s v="K00-K93"/>
    <n v="1"/>
    <x v="9"/>
  </r>
  <r>
    <x v="2"/>
    <s v="25-44"/>
    <x v="0"/>
    <s v="M"/>
    <s v="Q00-Q99"/>
    <n v="1"/>
    <x v="5"/>
  </r>
  <r>
    <x v="2"/>
    <s v="25-44"/>
    <x v="0"/>
    <s v="M"/>
    <s v="R00-R99"/>
    <n v="3"/>
    <x v="5"/>
  </r>
  <r>
    <x v="2"/>
    <s v="25-44"/>
    <x v="0"/>
    <s v="M"/>
    <s v="V01-Y98"/>
    <n v="11"/>
    <x v="6"/>
  </r>
  <r>
    <x v="2"/>
    <s v="45-64"/>
    <x v="0"/>
    <s v="F"/>
    <s v="A00-B99"/>
    <n v="2"/>
    <x v="0"/>
  </r>
  <r>
    <x v="2"/>
    <s v="45-64"/>
    <x v="0"/>
    <s v="F"/>
    <s v="C00-D48"/>
    <n v="16"/>
    <x v="1"/>
  </r>
  <r>
    <x v="2"/>
    <s v="45-64"/>
    <x v="0"/>
    <s v="F"/>
    <s v="G00-G99"/>
    <n v="1"/>
    <x v="3"/>
  </r>
  <r>
    <x v="2"/>
    <s v="45-64"/>
    <x v="0"/>
    <s v="F"/>
    <s v="I00-I99"/>
    <n v="5"/>
    <x v="8"/>
  </r>
  <r>
    <x v="2"/>
    <s v="45-64"/>
    <x v="0"/>
    <s v="F"/>
    <s v="J00-J99"/>
    <n v="2"/>
    <x v="4"/>
  </r>
  <r>
    <x v="2"/>
    <s v="45-64"/>
    <x v="0"/>
    <s v="F"/>
    <s v="K00-K93"/>
    <n v="1"/>
    <x v="9"/>
  </r>
  <r>
    <x v="2"/>
    <s v="45-64"/>
    <x v="0"/>
    <s v="F"/>
    <s v="R00-R99"/>
    <n v="4"/>
    <x v="5"/>
  </r>
  <r>
    <x v="2"/>
    <s v="45-64"/>
    <x v="0"/>
    <s v="F"/>
    <s v="V01-Y98"/>
    <n v="2"/>
    <x v="6"/>
  </r>
  <r>
    <x v="2"/>
    <s v="45-64"/>
    <x v="0"/>
    <s v="M"/>
    <s v="A00-B99"/>
    <n v="2"/>
    <x v="0"/>
  </r>
  <r>
    <x v="2"/>
    <s v="45-64"/>
    <x v="0"/>
    <s v="M"/>
    <s v="C00-D48"/>
    <n v="34"/>
    <x v="1"/>
  </r>
  <r>
    <x v="2"/>
    <s v="45-64"/>
    <x v="0"/>
    <s v="M"/>
    <s v="E00-E90"/>
    <n v="5"/>
    <x v="2"/>
  </r>
  <r>
    <x v="2"/>
    <s v="45-64"/>
    <x v="0"/>
    <s v="M"/>
    <s v="G00-G99"/>
    <n v="2"/>
    <x v="3"/>
  </r>
  <r>
    <x v="2"/>
    <s v="45-64"/>
    <x v="0"/>
    <s v="M"/>
    <s v="I00-I99"/>
    <n v="15"/>
    <x v="8"/>
  </r>
  <r>
    <x v="2"/>
    <s v="45-64"/>
    <x v="0"/>
    <s v="M"/>
    <s v="J00-J99"/>
    <n v="5"/>
    <x v="4"/>
  </r>
  <r>
    <x v="2"/>
    <s v="45-64"/>
    <x v="0"/>
    <s v="M"/>
    <s v="K00-K93"/>
    <n v="3"/>
    <x v="9"/>
  </r>
  <r>
    <x v="2"/>
    <s v="45-64"/>
    <x v="0"/>
    <s v="M"/>
    <s v="N00-N99"/>
    <n v="1"/>
    <x v="11"/>
  </r>
  <r>
    <x v="2"/>
    <s v="45-64"/>
    <x v="0"/>
    <s v="M"/>
    <s v="R00-R99"/>
    <n v="5"/>
    <x v="5"/>
  </r>
  <r>
    <x v="2"/>
    <s v="45-64"/>
    <x v="0"/>
    <s v="M"/>
    <s v="V01-Y98"/>
    <n v="13"/>
    <x v="6"/>
  </r>
  <r>
    <x v="2"/>
    <s v="65-74"/>
    <x v="1"/>
    <s v="F"/>
    <s v="C00-D48"/>
    <n v="20"/>
    <x v="1"/>
  </r>
  <r>
    <x v="2"/>
    <s v="65-74"/>
    <x v="1"/>
    <s v="F"/>
    <s v="E00-E90"/>
    <n v="2"/>
    <x v="2"/>
  </r>
  <r>
    <x v="2"/>
    <s v="65-74"/>
    <x v="1"/>
    <s v="F"/>
    <s v="G00-G99"/>
    <n v="2"/>
    <x v="3"/>
  </r>
  <r>
    <x v="2"/>
    <s v="65-74"/>
    <x v="1"/>
    <s v="F"/>
    <s v="I00-I99"/>
    <n v="11"/>
    <x v="8"/>
  </r>
  <r>
    <x v="2"/>
    <s v="65-74"/>
    <x v="1"/>
    <s v="F"/>
    <s v="J00-J99"/>
    <n v="7"/>
    <x v="4"/>
  </r>
  <r>
    <x v="2"/>
    <s v="65-74"/>
    <x v="1"/>
    <s v="F"/>
    <s v="K00-K93"/>
    <n v="3"/>
    <x v="9"/>
  </r>
  <r>
    <x v="2"/>
    <s v="65-74"/>
    <x v="1"/>
    <s v="F"/>
    <s v="N00-N99"/>
    <n v="1"/>
    <x v="11"/>
  </r>
  <r>
    <x v="2"/>
    <s v="65-74"/>
    <x v="1"/>
    <s v="F"/>
    <s v="R00-R99"/>
    <n v="7"/>
    <x v="5"/>
  </r>
  <r>
    <x v="2"/>
    <s v="65-74"/>
    <x v="1"/>
    <s v="F"/>
    <s v="V01-Y98"/>
    <n v="2"/>
    <x v="6"/>
  </r>
  <r>
    <x v="2"/>
    <s v="65-74"/>
    <x v="1"/>
    <s v="M"/>
    <s v="A00-B99"/>
    <n v="1"/>
    <x v="0"/>
  </r>
  <r>
    <x v="2"/>
    <s v="65-74"/>
    <x v="1"/>
    <s v="M"/>
    <s v="C00-D48"/>
    <n v="31"/>
    <x v="1"/>
  </r>
  <r>
    <x v="2"/>
    <s v="65-74"/>
    <x v="1"/>
    <s v="M"/>
    <s v="E00-E90"/>
    <n v="2"/>
    <x v="2"/>
  </r>
  <r>
    <x v="2"/>
    <s v="65-74"/>
    <x v="1"/>
    <s v="M"/>
    <s v="G00-G99"/>
    <n v="1"/>
    <x v="3"/>
  </r>
  <r>
    <x v="2"/>
    <s v="65-74"/>
    <x v="1"/>
    <s v="M"/>
    <s v="I00-I99"/>
    <n v="8"/>
    <x v="8"/>
  </r>
  <r>
    <x v="2"/>
    <s v="65-74"/>
    <x v="1"/>
    <s v="M"/>
    <s v="J00-J99"/>
    <n v="10"/>
    <x v="4"/>
  </r>
  <r>
    <x v="2"/>
    <s v="65-74"/>
    <x v="1"/>
    <s v="M"/>
    <s v="K00-K93"/>
    <n v="6"/>
    <x v="9"/>
  </r>
  <r>
    <x v="2"/>
    <s v="65-74"/>
    <x v="1"/>
    <s v="M"/>
    <s v="L00-L99"/>
    <n v="1"/>
    <x v="5"/>
  </r>
  <r>
    <x v="2"/>
    <s v="65-74"/>
    <x v="1"/>
    <s v="M"/>
    <s v="N00-N99"/>
    <n v="1"/>
    <x v="11"/>
  </r>
  <r>
    <x v="2"/>
    <s v="65-74"/>
    <x v="1"/>
    <s v="M"/>
    <s v="R00-R99"/>
    <n v="6"/>
    <x v="5"/>
  </r>
  <r>
    <x v="2"/>
    <s v="65-74"/>
    <x v="1"/>
    <s v="M"/>
    <s v="V01-Y98"/>
    <n v="3"/>
    <x v="6"/>
  </r>
  <r>
    <x v="2"/>
    <s v="75-84"/>
    <x v="1"/>
    <s v="F"/>
    <s v="A00-B99"/>
    <n v="2"/>
    <x v="0"/>
  </r>
  <r>
    <x v="2"/>
    <s v="75-84"/>
    <x v="1"/>
    <s v="F"/>
    <s v="C00-D48"/>
    <n v="21"/>
    <x v="1"/>
  </r>
  <r>
    <x v="2"/>
    <s v="75-84"/>
    <x v="1"/>
    <s v="F"/>
    <s v="D50-D89"/>
    <n v="2"/>
    <x v="5"/>
  </r>
  <r>
    <x v="2"/>
    <s v="75-84"/>
    <x v="1"/>
    <s v="F"/>
    <s v="E00-E90"/>
    <n v="2"/>
    <x v="2"/>
  </r>
  <r>
    <x v="2"/>
    <s v="75-84"/>
    <x v="1"/>
    <s v="F"/>
    <s v="F00-F99"/>
    <n v="9"/>
    <x v="10"/>
  </r>
  <r>
    <x v="2"/>
    <s v="75-84"/>
    <x v="1"/>
    <s v="F"/>
    <s v="G00-G99"/>
    <n v="6"/>
    <x v="3"/>
  </r>
  <r>
    <x v="2"/>
    <s v="75-84"/>
    <x v="1"/>
    <s v="F"/>
    <s v="I00-I99"/>
    <n v="34"/>
    <x v="8"/>
  </r>
  <r>
    <x v="2"/>
    <s v="75-84"/>
    <x v="1"/>
    <s v="F"/>
    <s v="J00-J99"/>
    <n v="11"/>
    <x v="4"/>
  </r>
  <r>
    <x v="2"/>
    <s v="75-84"/>
    <x v="1"/>
    <s v="F"/>
    <s v="K00-K93"/>
    <n v="5"/>
    <x v="9"/>
  </r>
  <r>
    <x v="2"/>
    <s v="75-84"/>
    <x v="1"/>
    <s v="F"/>
    <s v="M00-M99"/>
    <n v="1"/>
    <x v="5"/>
  </r>
  <r>
    <x v="2"/>
    <s v="75-84"/>
    <x v="1"/>
    <s v="F"/>
    <s v="N00-N99"/>
    <n v="5"/>
    <x v="11"/>
  </r>
  <r>
    <x v="2"/>
    <s v="75-84"/>
    <x v="1"/>
    <s v="F"/>
    <s v="R00-R99"/>
    <n v="12"/>
    <x v="5"/>
  </r>
  <r>
    <x v="2"/>
    <s v="75-84"/>
    <x v="1"/>
    <s v="F"/>
    <s v="V01-Y98"/>
    <n v="5"/>
    <x v="6"/>
  </r>
  <r>
    <x v="2"/>
    <s v="75-84"/>
    <x v="1"/>
    <s v="M"/>
    <s v="A00-B99"/>
    <n v="3"/>
    <x v="0"/>
  </r>
  <r>
    <x v="2"/>
    <s v="75-84"/>
    <x v="1"/>
    <s v="M"/>
    <s v="C00-D48"/>
    <n v="24"/>
    <x v="1"/>
  </r>
  <r>
    <x v="2"/>
    <s v="75-84"/>
    <x v="1"/>
    <s v="M"/>
    <s v="E00-E90"/>
    <n v="3"/>
    <x v="2"/>
  </r>
  <r>
    <x v="2"/>
    <s v="75-84"/>
    <x v="1"/>
    <s v="M"/>
    <s v="F00-F99"/>
    <n v="1"/>
    <x v="10"/>
  </r>
  <r>
    <x v="2"/>
    <s v="75-84"/>
    <x v="1"/>
    <s v="M"/>
    <s v="G00-G99"/>
    <n v="8"/>
    <x v="3"/>
  </r>
  <r>
    <x v="2"/>
    <s v="75-84"/>
    <x v="1"/>
    <s v="M"/>
    <s v="I00-I99"/>
    <n v="29"/>
    <x v="8"/>
  </r>
  <r>
    <x v="2"/>
    <s v="75-84"/>
    <x v="1"/>
    <s v="M"/>
    <s v="J00-J99"/>
    <n v="13"/>
    <x v="4"/>
  </r>
  <r>
    <x v="2"/>
    <s v="75-84"/>
    <x v="1"/>
    <s v="M"/>
    <s v="N00-N99"/>
    <n v="3"/>
    <x v="11"/>
  </r>
  <r>
    <x v="2"/>
    <s v="75-84"/>
    <x v="1"/>
    <s v="M"/>
    <s v="R00-R99"/>
    <n v="15"/>
    <x v="5"/>
  </r>
  <r>
    <x v="2"/>
    <s v="75-84"/>
    <x v="1"/>
    <s v="M"/>
    <s v="V01-Y98"/>
    <n v="7"/>
    <x v="6"/>
  </r>
  <r>
    <x v="2"/>
    <s v="85+"/>
    <x v="1"/>
    <s v="F"/>
    <s v="A00-B99"/>
    <n v="5"/>
    <x v="0"/>
  </r>
  <r>
    <x v="2"/>
    <s v="85+"/>
    <x v="1"/>
    <s v="F"/>
    <s v="C00-D48"/>
    <n v="23"/>
    <x v="1"/>
  </r>
  <r>
    <x v="2"/>
    <s v="85+"/>
    <x v="1"/>
    <s v="F"/>
    <s v="D50-D89"/>
    <n v="3"/>
    <x v="5"/>
  </r>
  <r>
    <x v="2"/>
    <s v="85+"/>
    <x v="1"/>
    <s v="F"/>
    <s v="E00-E90"/>
    <n v="8"/>
    <x v="2"/>
  </r>
  <r>
    <x v="2"/>
    <s v="85+"/>
    <x v="1"/>
    <s v="F"/>
    <s v="F00-F99"/>
    <n v="12"/>
    <x v="10"/>
  </r>
  <r>
    <x v="2"/>
    <s v="85+"/>
    <x v="1"/>
    <s v="F"/>
    <s v="G00-G99"/>
    <n v="8"/>
    <x v="3"/>
  </r>
  <r>
    <x v="2"/>
    <s v="85+"/>
    <x v="1"/>
    <s v="F"/>
    <s v="I00-I99"/>
    <n v="83"/>
    <x v="8"/>
  </r>
  <r>
    <x v="2"/>
    <s v="85+"/>
    <x v="1"/>
    <s v="F"/>
    <s v="J00-J99"/>
    <n v="22"/>
    <x v="4"/>
  </r>
  <r>
    <x v="2"/>
    <s v="85+"/>
    <x v="1"/>
    <s v="F"/>
    <s v="K00-K93"/>
    <n v="7"/>
    <x v="9"/>
  </r>
  <r>
    <x v="2"/>
    <s v="85+"/>
    <x v="1"/>
    <s v="F"/>
    <s v="L00-L99"/>
    <n v="1"/>
    <x v="5"/>
  </r>
  <r>
    <x v="2"/>
    <s v="85+"/>
    <x v="1"/>
    <s v="F"/>
    <s v="M00-M99"/>
    <n v="4"/>
    <x v="5"/>
  </r>
  <r>
    <x v="2"/>
    <s v="85+"/>
    <x v="1"/>
    <s v="F"/>
    <s v="N00-N99"/>
    <n v="7"/>
    <x v="11"/>
  </r>
  <r>
    <x v="2"/>
    <s v="85+"/>
    <x v="1"/>
    <s v="F"/>
    <s v="R00-R99"/>
    <n v="21"/>
    <x v="5"/>
  </r>
  <r>
    <x v="2"/>
    <s v="85+"/>
    <x v="1"/>
    <s v="F"/>
    <s v="V01-Y98"/>
    <n v="6"/>
    <x v="6"/>
  </r>
  <r>
    <x v="2"/>
    <s v="85+"/>
    <x v="1"/>
    <s v="M"/>
    <s v="A00-B99"/>
    <n v="1"/>
    <x v="0"/>
  </r>
  <r>
    <x v="2"/>
    <s v="85+"/>
    <x v="1"/>
    <s v="M"/>
    <s v="C00-D48"/>
    <n v="18"/>
    <x v="1"/>
  </r>
  <r>
    <x v="2"/>
    <s v="85+"/>
    <x v="1"/>
    <s v="M"/>
    <s v="D50-D89"/>
    <n v="1"/>
    <x v="5"/>
  </r>
  <r>
    <x v="2"/>
    <s v="85+"/>
    <x v="1"/>
    <s v="M"/>
    <s v="E00-E90"/>
    <n v="2"/>
    <x v="2"/>
  </r>
  <r>
    <x v="2"/>
    <s v="85+"/>
    <x v="1"/>
    <s v="M"/>
    <s v="F00-F99"/>
    <n v="3"/>
    <x v="10"/>
  </r>
  <r>
    <x v="2"/>
    <s v="85+"/>
    <x v="1"/>
    <s v="M"/>
    <s v="G00-G99"/>
    <n v="3"/>
    <x v="3"/>
  </r>
  <r>
    <x v="2"/>
    <s v="85+"/>
    <x v="1"/>
    <s v="M"/>
    <s v="I00-I99"/>
    <n v="20"/>
    <x v="8"/>
  </r>
  <r>
    <x v="2"/>
    <s v="85+"/>
    <x v="1"/>
    <s v="M"/>
    <s v="J00-J99"/>
    <n v="20"/>
    <x v="4"/>
  </r>
  <r>
    <x v="2"/>
    <s v="85+"/>
    <x v="1"/>
    <s v="M"/>
    <s v="K00-K93"/>
    <n v="1"/>
    <x v="9"/>
  </r>
  <r>
    <x v="2"/>
    <s v="85+"/>
    <x v="1"/>
    <s v="M"/>
    <s v="N00-N99"/>
    <n v="8"/>
    <x v="11"/>
  </r>
  <r>
    <x v="2"/>
    <s v="85+"/>
    <x v="1"/>
    <s v="M"/>
    <s v="R00-R99"/>
    <n v="8"/>
    <x v="5"/>
  </r>
  <r>
    <x v="2"/>
    <s v="85+"/>
    <x v="1"/>
    <s v="M"/>
    <s v="V01-Y98"/>
    <n v="4"/>
    <x v="6"/>
  </r>
  <r>
    <x v="3"/>
    <s v="0-24"/>
    <x v="0"/>
    <s v="F"/>
    <s v="A00-B99"/>
    <n v="1"/>
    <x v="0"/>
  </r>
  <r>
    <x v="3"/>
    <s v="0-24"/>
    <x v="0"/>
    <s v="F"/>
    <s v="C00-D48"/>
    <n v="1"/>
    <x v="1"/>
  </r>
  <r>
    <x v="3"/>
    <s v="0-24"/>
    <x v="0"/>
    <s v="F"/>
    <s v="P00-P96"/>
    <n v="1"/>
    <x v="5"/>
  </r>
  <r>
    <x v="3"/>
    <s v="0-24"/>
    <x v="0"/>
    <s v="F"/>
    <s v="Q00-Q99"/>
    <n v="2"/>
    <x v="5"/>
  </r>
  <r>
    <x v="3"/>
    <s v="0-24"/>
    <x v="0"/>
    <s v="F"/>
    <s v="R00-R99"/>
    <n v="1"/>
    <x v="5"/>
  </r>
  <r>
    <x v="3"/>
    <s v="0-24"/>
    <x v="0"/>
    <s v="M"/>
    <s v="A00-B99"/>
    <n v="1"/>
    <x v="0"/>
  </r>
  <r>
    <x v="3"/>
    <s v="0-24"/>
    <x v="0"/>
    <s v="M"/>
    <s v="I00-I99"/>
    <n v="1"/>
    <x v="8"/>
  </r>
  <r>
    <x v="3"/>
    <s v="0-24"/>
    <x v="0"/>
    <s v="M"/>
    <s v="Q00-Q99"/>
    <n v="1"/>
    <x v="5"/>
  </r>
  <r>
    <x v="3"/>
    <s v="0-24"/>
    <x v="0"/>
    <s v="M"/>
    <s v="V01-Y98"/>
    <n v="1"/>
    <x v="6"/>
  </r>
  <r>
    <x v="3"/>
    <s v="25-44"/>
    <x v="0"/>
    <s v="F"/>
    <s v="A00-B99"/>
    <n v="1"/>
    <x v="0"/>
  </r>
  <r>
    <x v="3"/>
    <s v="25-44"/>
    <x v="0"/>
    <s v="F"/>
    <s v="C00-D48"/>
    <n v="2"/>
    <x v="1"/>
  </r>
  <r>
    <x v="3"/>
    <s v="25-44"/>
    <x v="0"/>
    <s v="F"/>
    <s v="I00-I99"/>
    <n v="1"/>
    <x v="8"/>
  </r>
  <r>
    <x v="3"/>
    <s v="25-44"/>
    <x v="0"/>
    <s v="F"/>
    <s v="J00-J99"/>
    <n v="1"/>
    <x v="4"/>
  </r>
  <r>
    <x v="3"/>
    <s v="25-44"/>
    <x v="0"/>
    <s v="F"/>
    <s v="N00-N99"/>
    <n v="1"/>
    <x v="11"/>
  </r>
  <r>
    <x v="3"/>
    <s v="25-44"/>
    <x v="0"/>
    <s v="F"/>
    <s v="V01-Y98"/>
    <n v="4"/>
    <x v="6"/>
  </r>
  <r>
    <x v="3"/>
    <s v="25-44"/>
    <x v="0"/>
    <s v="M"/>
    <s v="C00-D48"/>
    <n v="2"/>
    <x v="1"/>
  </r>
  <r>
    <x v="3"/>
    <s v="25-44"/>
    <x v="0"/>
    <s v="M"/>
    <s v="I00-I99"/>
    <n v="1"/>
    <x v="8"/>
  </r>
  <r>
    <x v="3"/>
    <s v="25-44"/>
    <x v="0"/>
    <s v="M"/>
    <s v="J00-J99"/>
    <n v="1"/>
    <x v="4"/>
  </r>
  <r>
    <x v="3"/>
    <s v="25-44"/>
    <x v="0"/>
    <s v="M"/>
    <s v="R00-R99"/>
    <n v="2"/>
    <x v="5"/>
  </r>
  <r>
    <x v="3"/>
    <s v="25-44"/>
    <x v="0"/>
    <s v="M"/>
    <s v="V01-Y98"/>
    <n v="8"/>
    <x v="6"/>
  </r>
  <r>
    <x v="3"/>
    <s v="45-64"/>
    <x v="0"/>
    <s v="F"/>
    <s v="A00-B99"/>
    <n v="1"/>
    <x v="0"/>
  </r>
  <r>
    <x v="3"/>
    <s v="45-64"/>
    <x v="0"/>
    <s v="F"/>
    <s v="C00-D48"/>
    <n v="20"/>
    <x v="1"/>
  </r>
  <r>
    <x v="3"/>
    <s v="45-64"/>
    <x v="0"/>
    <s v="F"/>
    <s v="F00-F99"/>
    <n v="1"/>
    <x v="10"/>
  </r>
  <r>
    <x v="3"/>
    <s v="45-64"/>
    <x v="0"/>
    <s v="F"/>
    <s v="G00-G99"/>
    <n v="1"/>
    <x v="3"/>
  </r>
  <r>
    <x v="3"/>
    <s v="45-64"/>
    <x v="0"/>
    <s v="F"/>
    <s v="I00-I99"/>
    <n v="4"/>
    <x v="8"/>
  </r>
  <r>
    <x v="3"/>
    <s v="45-64"/>
    <x v="0"/>
    <s v="F"/>
    <s v="J00-J99"/>
    <n v="2"/>
    <x v="4"/>
  </r>
  <r>
    <x v="3"/>
    <s v="45-64"/>
    <x v="0"/>
    <s v="F"/>
    <s v="K00-K93"/>
    <n v="4"/>
    <x v="9"/>
  </r>
  <r>
    <x v="3"/>
    <s v="45-64"/>
    <x v="0"/>
    <s v="F"/>
    <s v="M00-M99"/>
    <n v="1"/>
    <x v="5"/>
  </r>
  <r>
    <x v="3"/>
    <s v="45-64"/>
    <x v="0"/>
    <s v="F"/>
    <s v="R00-R99"/>
    <n v="3"/>
    <x v="5"/>
  </r>
  <r>
    <x v="3"/>
    <s v="45-64"/>
    <x v="0"/>
    <s v="M"/>
    <s v="A00-B99"/>
    <n v="2"/>
    <x v="0"/>
  </r>
  <r>
    <x v="3"/>
    <s v="45-64"/>
    <x v="0"/>
    <s v="M"/>
    <s v="C00-D48"/>
    <n v="17"/>
    <x v="1"/>
  </r>
  <r>
    <x v="3"/>
    <s v="45-64"/>
    <x v="0"/>
    <s v="M"/>
    <s v="F00-F99"/>
    <n v="2"/>
    <x v="10"/>
  </r>
  <r>
    <x v="3"/>
    <s v="45-64"/>
    <x v="0"/>
    <s v="M"/>
    <s v="G00-G99"/>
    <n v="3"/>
    <x v="3"/>
  </r>
  <r>
    <x v="3"/>
    <s v="45-64"/>
    <x v="0"/>
    <s v="M"/>
    <s v="I00-I99"/>
    <n v="17"/>
    <x v="8"/>
  </r>
  <r>
    <x v="3"/>
    <s v="45-64"/>
    <x v="0"/>
    <s v="M"/>
    <s v="J00-J99"/>
    <n v="4"/>
    <x v="4"/>
  </r>
  <r>
    <x v="3"/>
    <s v="45-64"/>
    <x v="0"/>
    <s v="M"/>
    <s v="K00-K93"/>
    <n v="9"/>
    <x v="9"/>
  </r>
  <r>
    <x v="3"/>
    <s v="45-64"/>
    <x v="0"/>
    <s v="M"/>
    <s v="Q00-Q99"/>
    <n v="1"/>
    <x v="5"/>
  </r>
  <r>
    <x v="3"/>
    <s v="45-64"/>
    <x v="0"/>
    <s v="M"/>
    <s v="R00-R99"/>
    <n v="8"/>
    <x v="5"/>
  </r>
  <r>
    <x v="3"/>
    <s v="45-64"/>
    <x v="0"/>
    <s v="M"/>
    <s v="V01-Y98"/>
    <n v="6"/>
    <x v="6"/>
  </r>
  <r>
    <x v="3"/>
    <s v="65-74"/>
    <x v="1"/>
    <s v="F"/>
    <s v="A00-B99"/>
    <n v="1"/>
    <x v="0"/>
  </r>
  <r>
    <x v="3"/>
    <s v="65-74"/>
    <x v="1"/>
    <s v="F"/>
    <s v="C00-D48"/>
    <n v="16"/>
    <x v="1"/>
  </r>
  <r>
    <x v="3"/>
    <s v="65-74"/>
    <x v="1"/>
    <s v="F"/>
    <s v="F00-F99"/>
    <n v="2"/>
    <x v="10"/>
  </r>
  <r>
    <x v="3"/>
    <s v="65-74"/>
    <x v="1"/>
    <s v="F"/>
    <s v="G00-G99"/>
    <n v="2"/>
    <x v="3"/>
  </r>
  <r>
    <x v="3"/>
    <s v="65-74"/>
    <x v="1"/>
    <s v="F"/>
    <s v="I00-I99"/>
    <n v="9"/>
    <x v="8"/>
  </r>
  <r>
    <x v="3"/>
    <s v="65-74"/>
    <x v="1"/>
    <s v="F"/>
    <s v="J00-J99"/>
    <n v="1"/>
    <x v="4"/>
  </r>
  <r>
    <x v="3"/>
    <s v="65-74"/>
    <x v="1"/>
    <s v="F"/>
    <s v="K00-K93"/>
    <n v="3"/>
    <x v="9"/>
  </r>
  <r>
    <x v="3"/>
    <s v="65-74"/>
    <x v="1"/>
    <s v="F"/>
    <s v="R00-R99"/>
    <n v="6"/>
    <x v="5"/>
  </r>
  <r>
    <x v="3"/>
    <s v="65-74"/>
    <x v="1"/>
    <s v="F"/>
    <s v="V01-Y98"/>
    <n v="2"/>
    <x v="6"/>
  </r>
  <r>
    <x v="3"/>
    <s v="65-74"/>
    <x v="1"/>
    <s v="M"/>
    <s v="A00-B99"/>
    <n v="3"/>
    <x v="0"/>
  </r>
  <r>
    <x v="3"/>
    <s v="65-74"/>
    <x v="1"/>
    <s v="M"/>
    <s v="C00-D48"/>
    <n v="34"/>
    <x v="1"/>
  </r>
  <r>
    <x v="3"/>
    <s v="65-74"/>
    <x v="1"/>
    <s v="M"/>
    <s v="E00-E90"/>
    <n v="1"/>
    <x v="2"/>
  </r>
  <r>
    <x v="3"/>
    <s v="65-74"/>
    <x v="1"/>
    <s v="M"/>
    <s v="F00-F99"/>
    <n v="1"/>
    <x v="10"/>
  </r>
  <r>
    <x v="3"/>
    <s v="65-74"/>
    <x v="1"/>
    <s v="M"/>
    <s v="I00-I99"/>
    <n v="15"/>
    <x v="8"/>
  </r>
  <r>
    <x v="3"/>
    <s v="65-74"/>
    <x v="1"/>
    <s v="M"/>
    <s v="J00-J99"/>
    <n v="5"/>
    <x v="4"/>
  </r>
  <r>
    <x v="3"/>
    <s v="65-74"/>
    <x v="1"/>
    <s v="M"/>
    <s v="K00-K93"/>
    <n v="3"/>
    <x v="9"/>
  </r>
  <r>
    <x v="3"/>
    <s v="65-74"/>
    <x v="1"/>
    <s v="M"/>
    <s v="R00-R99"/>
    <n v="8"/>
    <x v="5"/>
  </r>
  <r>
    <x v="3"/>
    <s v="65-74"/>
    <x v="1"/>
    <s v="M"/>
    <s v="V01-Y98"/>
    <n v="3"/>
    <x v="6"/>
  </r>
  <r>
    <x v="3"/>
    <s v="75-84"/>
    <x v="1"/>
    <s v="F"/>
    <s v="A00-B99"/>
    <n v="7"/>
    <x v="0"/>
  </r>
  <r>
    <x v="3"/>
    <s v="75-84"/>
    <x v="1"/>
    <s v="F"/>
    <s v="C00-D48"/>
    <n v="29"/>
    <x v="1"/>
  </r>
  <r>
    <x v="3"/>
    <s v="75-84"/>
    <x v="1"/>
    <s v="F"/>
    <s v="E00-E90"/>
    <n v="4"/>
    <x v="2"/>
  </r>
  <r>
    <x v="3"/>
    <s v="75-84"/>
    <x v="1"/>
    <s v="F"/>
    <s v="F00-F99"/>
    <n v="5"/>
    <x v="10"/>
  </r>
  <r>
    <x v="3"/>
    <s v="75-84"/>
    <x v="1"/>
    <s v="F"/>
    <s v="G00-G99"/>
    <n v="6"/>
    <x v="3"/>
  </r>
  <r>
    <x v="3"/>
    <s v="75-84"/>
    <x v="1"/>
    <s v="F"/>
    <s v="I00-I99"/>
    <n v="27"/>
    <x v="8"/>
  </r>
  <r>
    <x v="3"/>
    <s v="75-84"/>
    <x v="1"/>
    <s v="F"/>
    <s v="J00-J99"/>
    <n v="11"/>
    <x v="4"/>
  </r>
  <r>
    <x v="3"/>
    <s v="75-84"/>
    <x v="1"/>
    <s v="F"/>
    <s v="K00-K93"/>
    <n v="2"/>
    <x v="9"/>
  </r>
  <r>
    <x v="3"/>
    <s v="75-84"/>
    <x v="1"/>
    <s v="F"/>
    <s v="N00-N99"/>
    <n v="4"/>
    <x v="11"/>
  </r>
  <r>
    <x v="3"/>
    <s v="75-84"/>
    <x v="1"/>
    <s v="F"/>
    <s v="R00-R99"/>
    <n v="12"/>
    <x v="5"/>
  </r>
  <r>
    <x v="3"/>
    <s v="75-84"/>
    <x v="1"/>
    <s v="F"/>
    <s v="V01-Y98"/>
    <n v="8"/>
    <x v="6"/>
  </r>
  <r>
    <x v="3"/>
    <s v="75-84"/>
    <x v="1"/>
    <s v="M"/>
    <s v="A00-B99"/>
    <n v="3"/>
    <x v="0"/>
  </r>
  <r>
    <x v="3"/>
    <s v="75-84"/>
    <x v="1"/>
    <s v="M"/>
    <s v="C00-D48"/>
    <n v="33"/>
    <x v="1"/>
  </r>
  <r>
    <x v="3"/>
    <s v="75-84"/>
    <x v="1"/>
    <s v="M"/>
    <s v="E00-E90"/>
    <n v="2"/>
    <x v="2"/>
  </r>
  <r>
    <x v="3"/>
    <s v="75-84"/>
    <x v="1"/>
    <s v="M"/>
    <s v="F00-F99"/>
    <n v="2"/>
    <x v="10"/>
  </r>
  <r>
    <x v="3"/>
    <s v="75-84"/>
    <x v="1"/>
    <s v="M"/>
    <s v="G00-G99"/>
    <n v="7"/>
    <x v="3"/>
  </r>
  <r>
    <x v="3"/>
    <s v="75-84"/>
    <x v="1"/>
    <s v="M"/>
    <s v="I00-I99"/>
    <n v="31"/>
    <x v="8"/>
  </r>
  <r>
    <x v="3"/>
    <s v="75-84"/>
    <x v="1"/>
    <s v="M"/>
    <s v="J00-J99"/>
    <n v="7"/>
    <x v="4"/>
  </r>
  <r>
    <x v="3"/>
    <s v="75-84"/>
    <x v="1"/>
    <s v="M"/>
    <s v="K00-K93"/>
    <n v="4"/>
    <x v="9"/>
  </r>
  <r>
    <x v="3"/>
    <s v="75-84"/>
    <x v="1"/>
    <s v="M"/>
    <s v="M00-M99"/>
    <n v="1"/>
    <x v="5"/>
  </r>
  <r>
    <x v="3"/>
    <s v="75-84"/>
    <x v="1"/>
    <s v="M"/>
    <s v="N00-N99"/>
    <n v="3"/>
    <x v="11"/>
  </r>
  <r>
    <x v="3"/>
    <s v="75-84"/>
    <x v="1"/>
    <s v="M"/>
    <s v="R00-R99"/>
    <n v="2"/>
    <x v="5"/>
  </r>
  <r>
    <x v="3"/>
    <s v="75-84"/>
    <x v="1"/>
    <s v="M"/>
    <s v="V01-Y98"/>
    <n v="3"/>
    <x v="6"/>
  </r>
  <r>
    <x v="3"/>
    <s v="85+"/>
    <x v="1"/>
    <s v="F"/>
    <s v="A00-B99"/>
    <n v="7"/>
    <x v="0"/>
  </r>
  <r>
    <x v="3"/>
    <s v="85+"/>
    <x v="1"/>
    <s v="F"/>
    <s v="C00-D48"/>
    <n v="29"/>
    <x v="1"/>
  </r>
  <r>
    <x v="3"/>
    <s v="85+"/>
    <x v="1"/>
    <s v="F"/>
    <s v="D50-D89"/>
    <n v="3"/>
    <x v="5"/>
  </r>
  <r>
    <x v="3"/>
    <s v="85+"/>
    <x v="1"/>
    <s v="F"/>
    <s v="E00-E90"/>
    <n v="9"/>
    <x v="2"/>
  </r>
  <r>
    <x v="3"/>
    <s v="85+"/>
    <x v="1"/>
    <s v="F"/>
    <s v="F00-F99"/>
    <n v="18"/>
    <x v="10"/>
  </r>
  <r>
    <x v="3"/>
    <s v="85+"/>
    <x v="1"/>
    <s v="F"/>
    <s v="G00-G99"/>
    <n v="19"/>
    <x v="3"/>
  </r>
  <r>
    <x v="3"/>
    <s v="85+"/>
    <x v="1"/>
    <s v="F"/>
    <s v="I00-I99"/>
    <n v="83"/>
    <x v="8"/>
  </r>
  <r>
    <x v="3"/>
    <s v="85+"/>
    <x v="1"/>
    <s v="F"/>
    <s v="J00-J99"/>
    <n v="24"/>
    <x v="4"/>
  </r>
  <r>
    <x v="3"/>
    <s v="85+"/>
    <x v="1"/>
    <s v="F"/>
    <s v="K00-K93"/>
    <n v="11"/>
    <x v="9"/>
  </r>
  <r>
    <x v="3"/>
    <s v="85+"/>
    <x v="1"/>
    <s v="F"/>
    <s v="L00-L99"/>
    <n v="1"/>
    <x v="5"/>
  </r>
  <r>
    <x v="3"/>
    <s v="85+"/>
    <x v="1"/>
    <s v="F"/>
    <s v="N00-N99"/>
    <n v="3"/>
    <x v="11"/>
  </r>
  <r>
    <x v="3"/>
    <s v="85+"/>
    <x v="1"/>
    <s v="F"/>
    <s v="R00-R99"/>
    <n v="25"/>
    <x v="5"/>
  </r>
  <r>
    <x v="3"/>
    <s v="85+"/>
    <x v="1"/>
    <s v="F"/>
    <s v="V01-Y98"/>
    <n v="10"/>
    <x v="6"/>
  </r>
  <r>
    <x v="3"/>
    <s v="85+"/>
    <x v="1"/>
    <s v="M"/>
    <s v="A00-B99"/>
    <n v="2"/>
    <x v="0"/>
  </r>
  <r>
    <x v="3"/>
    <s v="85+"/>
    <x v="1"/>
    <s v="M"/>
    <s v="C00-D48"/>
    <n v="16"/>
    <x v="1"/>
  </r>
  <r>
    <x v="3"/>
    <s v="85+"/>
    <x v="1"/>
    <s v="M"/>
    <s v="E00-E90"/>
    <n v="2"/>
    <x v="2"/>
  </r>
  <r>
    <x v="3"/>
    <s v="85+"/>
    <x v="1"/>
    <s v="M"/>
    <s v="F00-F99"/>
    <n v="5"/>
    <x v="10"/>
  </r>
  <r>
    <x v="3"/>
    <s v="85+"/>
    <x v="1"/>
    <s v="M"/>
    <s v="G00-G99"/>
    <n v="4"/>
    <x v="3"/>
  </r>
  <r>
    <x v="3"/>
    <s v="85+"/>
    <x v="1"/>
    <s v="M"/>
    <s v="I00-I99"/>
    <n v="28"/>
    <x v="8"/>
  </r>
  <r>
    <x v="3"/>
    <s v="85+"/>
    <x v="1"/>
    <s v="M"/>
    <s v="J00-J99"/>
    <n v="17"/>
    <x v="4"/>
  </r>
  <r>
    <x v="3"/>
    <s v="85+"/>
    <x v="1"/>
    <s v="M"/>
    <s v="K00-K93"/>
    <n v="3"/>
    <x v="9"/>
  </r>
  <r>
    <x v="3"/>
    <s v="85+"/>
    <x v="1"/>
    <s v="M"/>
    <s v="R00-R99"/>
    <n v="8"/>
    <x v="5"/>
  </r>
  <r>
    <x v="3"/>
    <s v="85+"/>
    <x v="1"/>
    <s v="M"/>
    <s v="V01-Y98"/>
    <n v="7"/>
    <x v="6"/>
  </r>
  <r>
    <x v="4"/>
    <s v="0-24"/>
    <x v="0"/>
    <s v="F"/>
    <s v="A00-B99"/>
    <n v="1"/>
    <x v="0"/>
  </r>
  <r>
    <x v="4"/>
    <s v="0-24"/>
    <x v="0"/>
    <s v="F"/>
    <s v="G00-G99"/>
    <n v="1"/>
    <x v="3"/>
  </r>
  <r>
    <x v="4"/>
    <s v="0-24"/>
    <x v="0"/>
    <s v="F"/>
    <s v="I00-I99"/>
    <n v="1"/>
    <x v="8"/>
  </r>
  <r>
    <x v="4"/>
    <s v="0-24"/>
    <x v="0"/>
    <s v="F"/>
    <s v="P00-P96"/>
    <n v="1"/>
    <x v="5"/>
  </r>
  <r>
    <x v="4"/>
    <s v="0-24"/>
    <x v="0"/>
    <s v="M"/>
    <s v="A00-B99"/>
    <n v="1"/>
    <x v="0"/>
  </r>
  <r>
    <x v="4"/>
    <s v="0-24"/>
    <x v="0"/>
    <s v="M"/>
    <s v="P00-P96"/>
    <n v="2"/>
    <x v="5"/>
  </r>
  <r>
    <x v="4"/>
    <s v="0-24"/>
    <x v="0"/>
    <s v="M"/>
    <s v="Q00-Q99"/>
    <n v="1"/>
    <x v="5"/>
  </r>
  <r>
    <x v="4"/>
    <s v="0-24"/>
    <x v="0"/>
    <s v="M"/>
    <s v="R00-R99"/>
    <n v="1"/>
    <x v="5"/>
  </r>
  <r>
    <x v="4"/>
    <s v="0-24"/>
    <x v="0"/>
    <s v="M"/>
    <s v="V01-Y98"/>
    <n v="2"/>
    <x v="6"/>
  </r>
  <r>
    <x v="4"/>
    <s v="25-44"/>
    <x v="0"/>
    <s v="F"/>
    <s v="C00-D48"/>
    <n v="3"/>
    <x v="1"/>
  </r>
  <r>
    <x v="4"/>
    <s v="25-44"/>
    <x v="0"/>
    <s v="F"/>
    <s v="G00-G99"/>
    <n v="1"/>
    <x v="3"/>
  </r>
  <r>
    <x v="4"/>
    <s v="25-44"/>
    <x v="0"/>
    <s v="F"/>
    <s v="J00-J99"/>
    <n v="1"/>
    <x v="4"/>
  </r>
  <r>
    <x v="4"/>
    <s v="25-44"/>
    <x v="0"/>
    <s v="F"/>
    <s v="K00-K93"/>
    <n v="1"/>
    <x v="9"/>
  </r>
  <r>
    <x v="4"/>
    <s v="25-44"/>
    <x v="0"/>
    <s v="F"/>
    <s v="V01-Y98"/>
    <n v="5"/>
    <x v="6"/>
  </r>
  <r>
    <x v="4"/>
    <s v="25-44"/>
    <x v="0"/>
    <s v="M"/>
    <s v="C00-D48"/>
    <n v="3"/>
    <x v="1"/>
  </r>
  <r>
    <x v="4"/>
    <s v="25-44"/>
    <x v="0"/>
    <s v="M"/>
    <s v="D50-D89"/>
    <n v="1"/>
    <x v="5"/>
  </r>
  <r>
    <x v="4"/>
    <s v="25-44"/>
    <x v="0"/>
    <s v="M"/>
    <s v="G00-G99"/>
    <n v="1"/>
    <x v="3"/>
  </r>
  <r>
    <x v="4"/>
    <s v="25-44"/>
    <x v="0"/>
    <s v="M"/>
    <s v="I00-I99"/>
    <n v="1"/>
    <x v="8"/>
  </r>
  <r>
    <x v="4"/>
    <s v="25-44"/>
    <x v="0"/>
    <s v="M"/>
    <s v="K00-K93"/>
    <n v="1"/>
    <x v="9"/>
  </r>
  <r>
    <x v="4"/>
    <s v="25-44"/>
    <x v="0"/>
    <s v="M"/>
    <s v="M00-M99"/>
    <n v="1"/>
    <x v="5"/>
  </r>
  <r>
    <x v="4"/>
    <s v="25-44"/>
    <x v="0"/>
    <s v="M"/>
    <s v="R00-R99"/>
    <n v="2"/>
    <x v="5"/>
  </r>
  <r>
    <x v="4"/>
    <s v="25-44"/>
    <x v="0"/>
    <s v="M"/>
    <s v="V01-Y98"/>
    <n v="8"/>
    <x v="6"/>
  </r>
  <r>
    <x v="4"/>
    <s v="45-64"/>
    <x v="0"/>
    <s v="F"/>
    <s v="A00-B99"/>
    <n v="2"/>
    <x v="0"/>
  </r>
  <r>
    <x v="4"/>
    <s v="45-64"/>
    <x v="0"/>
    <s v="F"/>
    <s v="C00-D48"/>
    <n v="13"/>
    <x v="1"/>
  </r>
  <r>
    <x v="4"/>
    <s v="45-64"/>
    <x v="0"/>
    <s v="F"/>
    <s v="F00-F99"/>
    <n v="1"/>
    <x v="10"/>
  </r>
  <r>
    <x v="4"/>
    <s v="45-64"/>
    <x v="0"/>
    <s v="F"/>
    <s v="G00-G99"/>
    <n v="1"/>
    <x v="3"/>
  </r>
  <r>
    <x v="4"/>
    <s v="45-64"/>
    <x v="0"/>
    <s v="F"/>
    <s v="I00-I99"/>
    <n v="3"/>
    <x v="8"/>
  </r>
  <r>
    <x v="4"/>
    <s v="45-64"/>
    <x v="0"/>
    <s v="F"/>
    <s v="J00-J99"/>
    <n v="1"/>
    <x v="4"/>
  </r>
  <r>
    <x v="4"/>
    <s v="45-64"/>
    <x v="0"/>
    <s v="F"/>
    <s v="K00-K93"/>
    <n v="3"/>
    <x v="9"/>
  </r>
  <r>
    <x v="4"/>
    <s v="45-64"/>
    <x v="0"/>
    <s v="F"/>
    <s v="M00-M99"/>
    <n v="1"/>
    <x v="5"/>
  </r>
  <r>
    <x v="4"/>
    <s v="45-64"/>
    <x v="0"/>
    <s v="F"/>
    <s v="R00-R99"/>
    <n v="2"/>
    <x v="5"/>
  </r>
  <r>
    <x v="4"/>
    <s v="45-64"/>
    <x v="0"/>
    <s v="F"/>
    <s v="V01-Y98"/>
    <n v="9"/>
    <x v="6"/>
  </r>
  <r>
    <x v="4"/>
    <s v="45-64"/>
    <x v="0"/>
    <s v="M"/>
    <s v="A00-B99"/>
    <n v="2"/>
    <x v="0"/>
  </r>
  <r>
    <x v="4"/>
    <s v="45-64"/>
    <x v="0"/>
    <s v="M"/>
    <s v="C00-D48"/>
    <n v="28"/>
    <x v="1"/>
  </r>
  <r>
    <x v="4"/>
    <s v="45-64"/>
    <x v="0"/>
    <s v="M"/>
    <s v="F00-F99"/>
    <n v="2"/>
    <x v="10"/>
  </r>
  <r>
    <x v="4"/>
    <s v="45-64"/>
    <x v="0"/>
    <s v="M"/>
    <s v="I00-I99"/>
    <n v="14"/>
    <x v="8"/>
  </r>
  <r>
    <x v="4"/>
    <s v="45-64"/>
    <x v="0"/>
    <s v="M"/>
    <s v="J00-J99"/>
    <n v="5"/>
    <x v="4"/>
  </r>
  <r>
    <x v="4"/>
    <s v="45-64"/>
    <x v="0"/>
    <s v="M"/>
    <s v="K00-K93"/>
    <n v="1"/>
    <x v="9"/>
  </r>
  <r>
    <x v="4"/>
    <s v="45-64"/>
    <x v="0"/>
    <s v="M"/>
    <s v="R00-R99"/>
    <n v="9"/>
    <x v="5"/>
  </r>
  <r>
    <x v="4"/>
    <s v="45-64"/>
    <x v="0"/>
    <s v="M"/>
    <s v="V01-Y98"/>
    <n v="6"/>
    <x v="6"/>
  </r>
  <r>
    <x v="4"/>
    <s v="65-74"/>
    <x v="1"/>
    <s v="F"/>
    <s v="A00-B99"/>
    <n v="1"/>
    <x v="0"/>
  </r>
  <r>
    <x v="4"/>
    <s v="65-74"/>
    <x v="1"/>
    <s v="F"/>
    <s v="C00-D48"/>
    <n v="22"/>
    <x v="1"/>
  </r>
  <r>
    <x v="4"/>
    <s v="65-74"/>
    <x v="1"/>
    <s v="F"/>
    <s v="E00-E90"/>
    <n v="2"/>
    <x v="2"/>
  </r>
  <r>
    <x v="4"/>
    <s v="65-74"/>
    <x v="1"/>
    <s v="F"/>
    <s v="I00-I99"/>
    <n v="14"/>
    <x v="8"/>
  </r>
  <r>
    <x v="4"/>
    <s v="65-74"/>
    <x v="1"/>
    <s v="F"/>
    <s v="J00-J99"/>
    <n v="4"/>
    <x v="4"/>
  </r>
  <r>
    <x v="4"/>
    <s v="65-74"/>
    <x v="1"/>
    <s v="F"/>
    <s v="K00-K93"/>
    <n v="1"/>
    <x v="9"/>
  </r>
  <r>
    <x v="4"/>
    <s v="65-74"/>
    <x v="1"/>
    <s v="F"/>
    <s v="L00-L99"/>
    <n v="1"/>
    <x v="5"/>
  </r>
  <r>
    <x v="4"/>
    <s v="65-74"/>
    <x v="1"/>
    <s v="F"/>
    <s v="R00-R99"/>
    <n v="3"/>
    <x v="5"/>
  </r>
  <r>
    <x v="4"/>
    <s v="65-74"/>
    <x v="1"/>
    <s v="F"/>
    <s v="V01-Y98"/>
    <n v="2"/>
    <x v="6"/>
  </r>
  <r>
    <x v="4"/>
    <s v="65-74"/>
    <x v="1"/>
    <s v="M"/>
    <s v="A00-B99"/>
    <n v="3"/>
    <x v="0"/>
  </r>
  <r>
    <x v="4"/>
    <s v="65-74"/>
    <x v="1"/>
    <s v="M"/>
    <s v="C00-D48"/>
    <n v="25"/>
    <x v="1"/>
  </r>
  <r>
    <x v="4"/>
    <s v="65-74"/>
    <x v="1"/>
    <s v="M"/>
    <s v="E00-E90"/>
    <n v="1"/>
    <x v="2"/>
  </r>
  <r>
    <x v="4"/>
    <s v="65-74"/>
    <x v="1"/>
    <s v="M"/>
    <s v="F00-F99"/>
    <n v="1"/>
    <x v="10"/>
  </r>
  <r>
    <x v="4"/>
    <s v="65-74"/>
    <x v="1"/>
    <s v="M"/>
    <s v="G00-G99"/>
    <n v="5"/>
    <x v="3"/>
  </r>
  <r>
    <x v="4"/>
    <s v="65-74"/>
    <x v="1"/>
    <s v="M"/>
    <s v="I00-I99"/>
    <n v="13"/>
    <x v="8"/>
  </r>
  <r>
    <x v="4"/>
    <s v="65-74"/>
    <x v="1"/>
    <s v="M"/>
    <s v="J00-J99"/>
    <n v="8"/>
    <x v="4"/>
  </r>
  <r>
    <x v="4"/>
    <s v="65-74"/>
    <x v="1"/>
    <s v="M"/>
    <s v="K00-K93"/>
    <n v="3"/>
    <x v="9"/>
  </r>
  <r>
    <x v="4"/>
    <s v="65-74"/>
    <x v="1"/>
    <s v="M"/>
    <s v="R00-R99"/>
    <n v="4"/>
    <x v="5"/>
  </r>
  <r>
    <x v="4"/>
    <s v="65-74"/>
    <x v="1"/>
    <s v="M"/>
    <s v="V01-Y98"/>
    <n v="4"/>
    <x v="6"/>
  </r>
  <r>
    <x v="4"/>
    <s v="75-84"/>
    <x v="1"/>
    <s v="F"/>
    <s v="A00-B99"/>
    <n v="4"/>
    <x v="0"/>
  </r>
  <r>
    <x v="4"/>
    <s v="75-84"/>
    <x v="1"/>
    <s v="F"/>
    <s v="C00-D48"/>
    <n v="17"/>
    <x v="1"/>
  </r>
  <r>
    <x v="4"/>
    <s v="75-84"/>
    <x v="1"/>
    <s v="F"/>
    <s v="E00-E90"/>
    <n v="1"/>
    <x v="2"/>
  </r>
  <r>
    <x v="4"/>
    <s v="75-84"/>
    <x v="1"/>
    <s v="F"/>
    <s v="F00-F99"/>
    <n v="6"/>
    <x v="10"/>
  </r>
  <r>
    <x v="4"/>
    <s v="75-84"/>
    <x v="1"/>
    <s v="F"/>
    <s v="G00-G99"/>
    <n v="7"/>
    <x v="3"/>
  </r>
  <r>
    <x v="4"/>
    <s v="75-84"/>
    <x v="1"/>
    <s v="F"/>
    <s v="I00-I99"/>
    <n v="30"/>
    <x v="8"/>
  </r>
  <r>
    <x v="4"/>
    <s v="75-84"/>
    <x v="1"/>
    <s v="F"/>
    <s v="J00-J99"/>
    <n v="11"/>
    <x v="4"/>
  </r>
  <r>
    <x v="4"/>
    <s v="75-84"/>
    <x v="1"/>
    <s v="F"/>
    <s v="K00-K93"/>
    <n v="8"/>
    <x v="9"/>
  </r>
  <r>
    <x v="4"/>
    <s v="75-84"/>
    <x v="1"/>
    <s v="F"/>
    <s v="L00-L99"/>
    <n v="1"/>
    <x v="5"/>
  </r>
  <r>
    <x v="4"/>
    <s v="75-84"/>
    <x v="1"/>
    <s v="F"/>
    <s v="N00-N99"/>
    <n v="1"/>
    <x v="11"/>
  </r>
  <r>
    <x v="4"/>
    <s v="75-84"/>
    <x v="1"/>
    <s v="F"/>
    <s v="R00-R99"/>
    <n v="5"/>
    <x v="5"/>
  </r>
  <r>
    <x v="4"/>
    <s v="75-84"/>
    <x v="1"/>
    <s v="F"/>
    <s v="V01-Y98"/>
    <n v="4"/>
    <x v="6"/>
  </r>
  <r>
    <x v="4"/>
    <s v="75-84"/>
    <x v="1"/>
    <s v="M"/>
    <s v="A00-B99"/>
    <n v="3"/>
    <x v="0"/>
  </r>
  <r>
    <x v="4"/>
    <s v="75-84"/>
    <x v="1"/>
    <s v="M"/>
    <s v="C00-D48"/>
    <n v="30"/>
    <x v="1"/>
  </r>
  <r>
    <x v="4"/>
    <s v="75-84"/>
    <x v="1"/>
    <s v="M"/>
    <s v="D50-D89"/>
    <n v="1"/>
    <x v="5"/>
  </r>
  <r>
    <x v="4"/>
    <s v="75-84"/>
    <x v="1"/>
    <s v="M"/>
    <s v="E00-E90"/>
    <n v="2"/>
    <x v="2"/>
  </r>
  <r>
    <x v="4"/>
    <s v="75-84"/>
    <x v="1"/>
    <s v="M"/>
    <s v="F00-F99"/>
    <n v="4"/>
    <x v="10"/>
  </r>
  <r>
    <x v="4"/>
    <s v="75-84"/>
    <x v="1"/>
    <s v="M"/>
    <s v="G00-G99"/>
    <n v="2"/>
    <x v="3"/>
  </r>
  <r>
    <x v="4"/>
    <s v="75-84"/>
    <x v="1"/>
    <s v="M"/>
    <s v="I00-I99"/>
    <n v="26"/>
    <x v="8"/>
  </r>
  <r>
    <x v="4"/>
    <s v="75-84"/>
    <x v="1"/>
    <s v="M"/>
    <s v="J00-J99"/>
    <n v="12"/>
    <x v="4"/>
  </r>
  <r>
    <x v="4"/>
    <s v="75-84"/>
    <x v="1"/>
    <s v="M"/>
    <s v="K00-K93"/>
    <n v="5"/>
    <x v="9"/>
  </r>
  <r>
    <x v="4"/>
    <s v="75-84"/>
    <x v="1"/>
    <s v="M"/>
    <s v="R00-R99"/>
    <n v="8"/>
    <x v="5"/>
  </r>
  <r>
    <x v="4"/>
    <s v="75-84"/>
    <x v="1"/>
    <s v="M"/>
    <s v="V01-Y98"/>
    <n v="4"/>
    <x v="6"/>
  </r>
  <r>
    <x v="4"/>
    <s v="85+"/>
    <x v="1"/>
    <s v="F"/>
    <s v="A00-B99"/>
    <n v="5"/>
    <x v="0"/>
  </r>
  <r>
    <x v="4"/>
    <s v="85+"/>
    <x v="1"/>
    <s v="F"/>
    <s v="C00-D48"/>
    <n v="27"/>
    <x v="1"/>
  </r>
  <r>
    <x v="4"/>
    <s v="85+"/>
    <x v="1"/>
    <s v="F"/>
    <s v="D50-D89"/>
    <n v="1"/>
    <x v="5"/>
  </r>
  <r>
    <x v="4"/>
    <s v="85+"/>
    <x v="1"/>
    <s v="F"/>
    <s v="E00-E90"/>
    <n v="6"/>
    <x v="2"/>
  </r>
  <r>
    <x v="4"/>
    <s v="85+"/>
    <x v="1"/>
    <s v="F"/>
    <s v="F00-F99"/>
    <n v="12"/>
    <x v="10"/>
  </r>
  <r>
    <x v="4"/>
    <s v="85+"/>
    <x v="1"/>
    <s v="F"/>
    <s v="G00-G99"/>
    <n v="16"/>
    <x v="3"/>
  </r>
  <r>
    <x v="4"/>
    <s v="85+"/>
    <x v="1"/>
    <s v="F"/>
    <s v="I00-I99"/>
    <n v="74"/>
    <x v="8"/>
  </r>
  <r>
    <x v="4"/>
    <s v="85+"/>
    <x v="1"/>
    <s v="F"/>
    <s v="J00-J99"/>
    <n v="17"/>
    <x v="4"/>
  </r>
  <r>
    <x v="4"/>
    <s v="85+"/>
    <x v="1"/>
    <s v="F"/>
    <s v="K00-K93"/>
    <n v="10"/>
    <x v="9"/>
  </r>
  <r>
    <x v="4"/>
    <s v="85+"/>
    <x v="1"/>
    <s v="F"/>
    <s v="L00-L99"/>
    <n v="3"/>
    <x v="5"/>
  </r>
  <r>
    <x v="4"/>
    <s v="85+"/>
    <x v="1"/>
    <s v="F"/>
    <s v="M00-M99"/>
    <n v="1"/>
    <x v="5"/>
  </r>
  <r>
    <x v="4"/>
    <s v="85+"/>
    <x v="1"/>
    <s v="F"/>
    <s v="N00-N99"/>
    <n v="7"/>
    <x v="11"/>
  </r>
  <r>
    <x v="4"/>
    <s v="85+"/>
    <x v="1"/>
    <s v="F"/>
    <s v="R00-R99"/>
    <n v="16"/>
    <x v="5"/>
  </r>
  <r>
    <x v="4"/>
    <s v="85+"/>
    <x v="1"/>
    <s v="F"/>
    <s v="V01-Y98"/>
    <n v="10"/>
    <x v="6"/>
  </r>
  <r>
    <x v="4"/>
    <s v="85+"/>
    <x v="1"/>
    <s v="M"/>
    <s v="A00-B99"/>
    <n v="2"/>
    <x v="0"/>
  </r>
  <r>
    <x v="4"/>
    <s v="85+"/>
    <x v="1"/>
    <s v="M"/>
    <s v="C00-D48"/>
    <n v="14"/>
    <x v="1"/>
  </r>
  <r>
    <x v="4"/>
    <s v="85+"/>
    <x v="1"/>
    <s v="M"/>
    <s v="D50-D89"/>
    <n v="2"/>
    <x v="5"/>
  </r>
  <r>
    <x v="4"/>
    <s v="85+"/>
    <x v="1"/>
    <s v="M"/>
    <s v="E00-E90"/>
    <n v="4"/>
    <x v="2"/>
  </r>
  <r>
    <x v="4"/>
    <s v="85+"/>
    <x v="1"/>
    <s v="M"/>
    <s v="F00-F99"/>
    <n v="6"/>
    <x v="10"/>
  </r>
  <r>
    <x v="4"/>
    <s v="85+"/>
    <x v="1"/>
    <s v="M"/>
    <s v="G00-G99"/>
    <n v="4"/>
    <x v="3"/>
  </r>
  <r>
    <x v="4"/>
    <s v="85+"/>
    <x v="1"/>
    <s v="M"/>
    <s v="I00-I99"/>
    <n v="25"/>
    <x v="8"/>
  </r>
  <r>
    <x v="4"/>
    <s v="85+"/>
    <x v="1"/>
    <s v="M"/>
    <s v="J00-J99"/>
    <n v="11"/>
    <x v="4"/>
  </r>
  <r>
    <x v="4"/>
    <s v="85+"/>
    <x v="1"/>
    <s v="M"/>
    <s v="K00-K93"/>
    <n v="3"/>
    <x v="9"/>
  </r>
  <r>
    <x v="4"/>
    <s v="85+"/>
    <x v="1"/>
    <s v="M"/>
    <s v="M00-M99"/>
    <n v="2"/>
    <x v="5"/>
  </r>
  <r>
    <x v="4"/>
    <s v="85+"/>
    <x v="1"/>
    <s v="M"/>
    <s v="N00-N99"/>
    <n v="6"/>
    <x v="11"/>
  </r>
  <r>
    <x v="4"/>
    <s v="85+"/>
    <x v="1"/>
    <s v="M"/>
    <s v="R00-R99"/>
    <n v="14"/>
    <x v="5"/>
  </r>
  <r>
    <x v="4"/>
    <s v="85+"/>
    <x v="1"/>
    <s v="M"/>
    <s v="V01-Y98"/>
    <n v="6"/>
    <x v="6"/>
  </r>
  <r>
    <x v="5"/>
    <s v="0-24"/>
    <x v="0"/>
    <s v="F"/>
    <s v="P00-P96"/>
    <n v="4"/>
    <x v="5"/>
  </r>
  <r>
    <x v="5"/>
    <s v="0-24"/>
    <x v="0"/>
    <s v="M"/>
    <s v="C00-D48"/>
    <n v="3"/>
    <x v="1"/>
  </r>
  <r>
    <x v="5"/>
    <s v="0-24"/>
    <x v="0"/>
    <s v="M"/>
    <s v="E00-E90"/>
    <n v="1"/>
    <x v="2"/>
  </r>
  <r>
    <x v="5"/>
    <s v="0-24"/>
    <x v="0"/>
    <s v="M"/>
    <s v="G00-G99"/>
    <n v="1"/>
    <x v="3"/>
  </r>
  <r>
    <x v="5"/>
    <s v="0-24"/>
    <x v="0"/>
    <s v="M"/>
    <s v="P00-P96"/>
    <n v="1"/>
    <x v="5"/>
  </r>
  <r>
    <x v="5"/>
    <s v="0-24"/>
    <x v="0"/>
    <s v="M"/>
    <s v="Q00-Q99"/>
    <n v="3"/>
    <x v="5"/>
  </r>
  <r>
    <x v="5"/>
    <s v="0-24"/>
    <x v="0"/>
    <s v="M"/>
    <s v="V01-Y98"/>
    <n v="3"/>
    <x v="6"/>
  </r>
  <r>
    <x v="5"/>
    <s v="25-44"/>
    <x v="0"/>
    <s v="F"/>
    <s v="C00-D48"/>
    <n v="4"/>
    <x v="1"/>
  </r>
  <r>
    <x v="5"/>
    <s v="25-44"/>
    <x v="0"/>
    <s v="F"/>
    <s v="F00-F99"/>
    <n v="1"/>
    <x v="10"/>
  </r>
  <r>
    <x v="5"/>
    <s v="25-44"/>
    <x v="0"/>
    <s v="F"/>
    <s v="I00-I99"/>
    <n v="1"/>
    <x v="8"/>
  </r>
  <r>
    <x v="5"/>
    <s v="25-44"/>
    <x v="0"/>
    <s v="F"/>
    <s v="K00-K93"/>
    <n v="1"/>
    <x v="9"/>
  </r>
  <r>
    <x v="5"/>
    <s v="25-44"/>
    <x v="0"/>
    <s v="F"/>
    <s v="V01-Y98"/>
    <n v="3"/>
    <x v="6"/>
  </r>
  <r>
    <x v="5"/>
    <s v="25-44"/>
    <x v="0"/>
    <s v="M"/>
    <s v="C00-D48"/>
    <n v="2"/>
    <x v="1"/>
  </r>
  <r>
    <x v="5"/>
    <s v="25-44"/>
    <x v="0"/>
    <s v="M"/>
    <s v="J00-J99"/>
    <n v="1"/>
    <x v="4"/>
  </r>
  <r>
    <x v="5"/>
    <s v="25-44"/>
    <x v="0"/>
    <s v="M"/>
    <s v="R00-R99"/>
    <n v="1"/>
    <x v="5"/>
  </r>
  <r>
    <x v="5"/>
    <s v="25-44"/>
    <x v="0"/>
    <s v="M"/>
    <s v="V01-Y98"/>
    <n v="10"/>
    <x v="6"/>
  </r>
  <r>
    <x v="5"/>
    <s v="45-64"/>
    <x v="0"/>
    <s v="F"/>
    <s v="C00-D48"/>
    <n v="22"/>
    <x v="1"/>
  </r>
  <r>
    <x v="5"/>
    <s v="45-64"/>
    <x v="0"/>
    <s v="F"/>
    <s v="E00-E90"/>
    <n v="1"/>
    <x v="2"/>
  </r>
  <r>
    <x v="5"/>
    <s v="45-64"/>
    <x v="0"/>
    <s v="F"/>
    <s v="I00-I99"/>
    <n v="4"/>
    <x v="8"/>
  </r>
  <r>
    <x v="5"/>
    <s v="45-64"/>
    <x v="0"/>
    <s v="F"/>
    <s v="J00-J99"/>
    <n v="1"/>
    <x v="4"/>
  </r>
  <r>
    <x v="5"/>
    <s v="45-64"/>
    <x v="0"/>
    <s v="F"/>
    <s v="K00-K93"/>
    <n v="4"/>
    <x v="9"/>
  </r>
  <r>
    <x v="5"/>
    <s v="45-64"/>
    <x v="0"/>
    <s v="F"/>
    <s v="M00-M99"/>
    <n v="1"/>
    <x v="5"/>
  </r>
  <r>
    <x v="5"/>
    <s v="45-64"/>
    <x v="0"/>
    <s v="F"/>
    <s v="Q00-Q99"/>
    <n v="1"/>
    <x v="5"/>
  </r>
  <r>
    <x v="5"/>
    <s v="45-64"/>
    <x v="0"/>
    <s v="F"/>
    <s v="R00-R99"/>
    <n v="2"/>
    <x v="5"/>
  </r>
  <r>
    <x v="5"/>
    <s v="45-64"/>
    <x v="0"/>
    <s v="F"/>
    <s v="V01-Y98"/>
    <n v="4"/>
    <x v="6"/>
  </r>
  <r>
    <x v="5"/>
    <s v="45-64"/>
    <x v="0"/>
    <s v="M"/>
    <s v="A00-B99"/>
    <n v="1"/>
    <x v="0"/>
  </r>
  <r>
    <x v="5"/>
    <s v="45-64"/>
    <x v="0"/>
    <s v="M"/>
    <s v="C00-D48"/>
    <n v="24"/>
    <x v="1"/>
  </r>
  <r>
    <x v="5"/>
    <s v="45-64"/>
    <x v="0"/>
    <s v="M"/>
    <s v="E00-E90"/>
    <n v="2"/>
    <x v="2"/>
  </r>
  <r>
    <x v="5"/>
    <s v="45-64"/>
    <x v="0"/>
    <s v="M"/>
    <s v="F00-F99"/>
    <n v="2"/>
    <x v="10"/>
  </r>
  <r>
    <x v="5"/>
    <s v="45-64"/>
    <x v="0"/>
    <s v="M"/>
    <s v="I00-I99"/>
    <n v="13"/>
    <x v="8"/>
  </r>
  <r>
    <x v="5"/>
    <s v="45-64"/>
    <x v="0"/>
    <s v="M"/>
    <s v="J00-J99"/>
    <n v="4"/>
    <x v="4"/>
  </r>
  <r>
    <x v="5"/>
    <s v="45-64"/>
    <x v="0"/>
    <s v="M"/>
    <s v="K00-K93"/>
    <n v="4"/>
    <x v="9"/>
  </r>
  <r>
    <x v="5"/>
    <s v="45-64"/>
    <x v="0"/>
    <s v="M"/>
    <s v="R00-R99"/>
    <n v="7"/>
    <x v="5"/>
  </r>
  <r>
    <x v="5"/>
    <s v="45-64"/>
    <x v="0"/>
    <s v="M"/>
    <s v="V01-Y98"/>
    <n v="8"/>
    <x v="6"/>
  </r>
  <r>
    <x v="5"/>
    <s v="65-74"/>
    <x v="1"/>
    <s v="F"/>
    <s v="A00-B99"/>
    <n v="1"/>
    <x v="0"/>
  </r>
  <r>
    <x v="5"/>
    <s v="65-74"/>
    <x v="1"/>
    <s v="F"/>
    <s v="C00-D48"/>
    <n v="29"/>
    <x v="1"/>
  </r>
  <r>
    <x v="5"/>
    <s v="65-74"/>
    <x v="1"/>
    <s v="F"/>
    <s v="E00-E90"/>
    <n v="1"/>
    <x v="2"/>
  </r>
  <r>
    <x v="5"/>
    <s v="65-74"/>
    <x v="1"/>
    <s v="F"/>
    <s v="G00-G99"/>
    <n v="4"/>
    <x v="3"/>
  </r>
  <r>
    <x v="5"/>
    <s v="65-74"/>
    <x v="1"/>
    <s v="F"/>
    <s v="I00-I99"/>
    <n v="11"/>
    <x v="8"/>
  </r>
  <r>
    <x v="5"/>
    <s v="65-74"/>
    <x v="1"/>
    <s v="F"/>
    <s v="J00-J99"/>
    <n v="5"/>
    <x v="4"/>
  </r>
  <r>
    <x v="5"/>
    <s v="65-74"/>
    <x v="1"/>
    <s v="F"/>
    <s v="K00-K93"/>
    <n v="4"/>
    <x v="9"/>
  </r>
  <r>
    <x v="5"/>
    <s v="65-74"/>
    <x v="1"/>
    <s v="F"/>
    <s v="L00-L99"/>
    <n v="1"/>
    <x v="5"/>
  </r>
  <r>
    <x v="5"/>
    <s v="65-74"/>
    <x v="1"/>
    <s v="F"/>
    <s v="N00-N99"/>
    <n v="3"/>
    <x v="11"/>
  </r>
  <r>
    <x v="5"/>
    <s v="65-74"/>
    <x v="1"/>
    <s v="F"/>
    <s v="V01-Y98"/>
    <n v="1"/>
    <x v="6"/>
  </r>
  <r>
    <x v="5"/>
    <s v="65-74"/>
    <x v="1"/>
    <s v="M"/>
    <s v="A00-B99"/>
    <n v="1"/>
    <x v="0"/>
  </r>
  <r>
    <x v="5"/>
    <s v="65-74"/>
    <x v="1"/>
    <s v="M"/>
    <s v="C00-D48"/>
    <n v="22"/>
    <x v="1"/>
  </r>
  <r>
    <x v="5"/>
    <s v="65-74"/>
    <x v="1"/>
    <s v="M"/>
    <s v="E00-E90"/>
    <n v="2"/>
    <x v="2"/>
  </r>
  <r>
    <x v="5"/>
    <s v="65-74"/>
    <x v="1"/>
    <s v="M"/>
    <s v="F00-F99"/>
    <n v="2"/>
    <x v="10"/>
  </r>
  <r>
    <x v="5"/>
    <s v="65-74"/>
    <x v="1"/>
    <s v="M"/>
    <s v="G00-G99"/>
    <n v="3"/>
    <x v="3"/>
  </r>
  <r>
    <x v="5"/>
    <s v="65-74"/>
    <x v="1"/>
    <s v="M"/>
    <s v="I00-I99"/>
    <n v="11"/>
    <x v="8"/>
  </r>
  <r>
    <x v="5"/>
    <s v="65-74"/>
    <x v="1"/>
    <s v="M"/>
    <s v="J00-J99"/>
    <n v="6"/>
    <x v="4"/>
  </r>
  <r>
    <x v="5"/>
    <s v="65-74"/>
    <x v="1"/>
    <s v="M"/>
    <s v="K00-K93"/>
    <n v="3"/>
    <x v="9"/>
  </r>
  <r>
    <x v="5"/>
    <s v="65-74"/>
    <x v="1"/>
    <s v="M"/>
    <s v="R00-R99"/>
    <n v="4"/>
    <x v="5"/>
  </r>
  <r>
    <x v="5"/>
    <s v="65-74"/>
    <x v="1"/>
    <s v="M"/>
    <s v="V01-Y98"/>
    <n v="1"/>
    <x v="6"/>
  </r>
  <r>
    <x v="5"/>
    <s v="75-84"/>
    <x v="1"/>
    <s v="F"/>
    <s v="A00-B99"/>
    <n v="5"/>
    <x v="0"/>
  </r>
  <r>
    <x v="5"/>
    <s v="75-84"/>
    <x v="1"/>
    <s v="F"/>
    <s v="C00-D48"/>
    <n v="24"/>
    <x v="1"/>
  </r>
  <r>
    <x v="5"/>
    <s v="75-84"/>
    <x v="1"/>
    <s v="F"/>
    <s v="D50-D89"/>
    <n v="1"/>
    <x v="5"/>
  </r>
  <r>
    <x v="5"/>
    <s v="75-84"/>
    <x v="1"/>
    <s v="F"/>
    <s v="E00-E90"/>
    <n v="2"/>
    <x v="2"/>
  </r>
  <r>
    <x v="5"/>
    <s v="75-84"/>
    <x v="1"/>
    <s v="F"/>
    <s v="F00-F99"/>
    <n v="2"/>
    <x v="10"/>
  </r>
  <r>
    <x v="5"/>
    <s v="75-84"/>
    <x v="1"/>
    <s v="F"/>
    <s v="G00-G99"/>
    <n v="9"/>
    <x v="3"/>
  </r>
  <r>
    <x v="5"/>
    <s v="75-84"/>
    <x v="1"/>
    <s v="F"/>
    <s v="I00-I99"/>
    <n v="19"/>
    <x v="8"/>
  </r>
  <r>
    <x v="5"/>
    <s v="75-84"/>
    <x v="1"/>
    <s v="F"/>
    <s v="J00-J99"/>
    <n v="8"/>
    <x v="4"/>
  </r>
  <r>
    <x v="5"/>
    <s v="75-84"/>
    <x v="1"/>
    <s v="F"/>
    <s v="K00-K93"/>
    <n v="2"/>
    <x v="9"/>
  </r>
  <r>
    <x v="5"/>
    <s v="75-84"/>
    <x v="1"/>
    <s v="F"/>
    <s v="N00-N99"/>
    <n v="5"/>
    <x v="11"/>
  </r>
  <r>
    <x v="5"/>
    <s v="75-84"/>
    <x v="1"/>
    <s v="F"/>
    <s v="Q00-Q99"/>
    <n v="1"/>
    <x v="5"/>
  </r>
  <r>
    <x v="5"/>
    <s v="75-84"/>
    <x v="1"/>
    <s v="F"/>
    <s v="R00-R99"/>
    <n v="7"/>
    <x v="5"/>
  </r>
  <r>
    <x v="5"/>
    <s v="75-84"/>
    <x v="1"/>
    <s v="F"/>
    <s v="V01-Y98"/>
    <n v="4"/>
    <x v="6"/>
  </r>
  <r>
    <x v="5"/>
    <s v="75-84"/>
    <x v="1"/>
    <s v="M"/>
    <s v="A00-B99"/>
    <n v="3"/>
    <x v="0"/>
  </r>
  <r>
    <x v="5"/>
    <s v="75-84"/>
    <x v="1"/>
    <s v="M"/>
    <s v="C00-D48"/>
    <n v="33"/>
    <x v="1"/>
  </r>
  <r>
    <x v="5"/>
    <s v="75-84"/>
    <x v="1"/>
    <s v="M"/>
    <s v="E00-E90"/>
    <n v="2"/>
    <x v="2"/>
  </r>
  <r>
    <x v="5"/>
    <s v="75-84"/>
    <x v="1"/>
    <s v="M"/>
    <s v="F00-F99"/>
    <n v="1"/>
    <x v="10"/>
  </r>
  <r>
    <x v="5"/>
    <s v="75-84"/>
    <x v="1"/>
    <s v="M"/>
    <s v="G00-G99"/>
    <n v="5"/>
    <x v="3"/>
  </r>
  <r>
    <x v="5"/>
    <s v="75-84"/>
    <x v="1"/>
    <s v="M"/>
    <s v="I00-I99"/>
    <n v="28"/>
    <x v="8"/>
  </r>
  <r>
    <x v="5"/>
    <s v="75-84"/>
    <x v="1"/>
    <s v="M"/>
    <s v="J00-J99"/>
    <n v="10"/>
    <x v="4"/>
  </r>
  <r>
    <x v="5"/>
    <s v="75-84"/>
    <x v="1"/>
    <s v="M"/>
    <s v="K00-K93"/>
    <n v="2"/>
    <x v="9"/>
  </r>
  <r>
    <x v="5"/>
    <s v="75-84"/>
    <x v="1"/>
    <s v="M"/>
    <s v="M00-M99"/>
    <n v="1"/>
    <x v="5"/>
  </r>
  <r>
    <x v="5"/>
    <s v="75-84"/>
    <x v="1"/>
    <s v="M"/>
    <s v="R00-R99"/>
    <n v="6"/>
    <x v="5"/>
  </r>
  <r>
    <x v="5"/>
    <s v="75-84"/>
    <x v="1"/>
    <s v="M"/>
    <s v="V01-Y98"/>
    <n v="6"/>
    <x v="6"/>
  </r>
  <r>
    <x v="5"/>
    <s v="85+"/>
    <x v="1"/>
    <s v="F"/>
    <s v="A00-B99"/>
    <n v="3"/>
    <x v="0"/>
  </r>
  <r>
    <x v="5"/>
    <s v="85+"/>
    <x v="1"/>
    <s v="F"/>
    <s v="C00-D48"/>
    <n v="31"/>
    <x v="1"/>
  </r>
  <r>
    <x v="5"/>
    <s v="85+"/>
    <x v="1"/>
    <s v="F"/>
    <s v="E00-E90"/>
    <n v="8"/>
    <x v="2"/>
  </r>
  <r>
    <x v="5"/>
    <s v="85+"/>
    <x v="1"/>
    <s v="F"/>
    <s v="F00-F99"/>
    <n v="17"/>
    <x v="10"/>
  </r>
  <r>
    <x v="5"/>
    <s v="85+"/>
    <x v="1"/>
    <s v="F"/>
    <s v="G00-G99"/>
    <n v="19"/>
    <x v="3"/>
  </r>
  <r>
    <x v="5"/>
    <s v="85+"/>
    <x v="1"/>
    <s v="F"/>
    <s v="I00-I99"/>
    <n v="70"/>
    <x v="8"/>
  </r>
  <r>
    <x v="5"/>
    <s v="85+"/>
    <x v="1"/>
    <s v="F"/>
    <s v="J00-J99"/>
    <n v="18"/>
    <x v="4"/>
  </r>
  <r>
    <x v="5"/>
    <s v="85+"/>
    <x v="1"/>
    <s v="F"/>
    <s v="K00-K93"/>
    <n v="6"/>
    <x v="9"/>
  </r>
  <r>
    <x v="5"/>
    <s v="85+"/>
    <x v="1"/>
    <s v="F"/>
    <s v="M00-M99"/>
    <n v="2"/>
    <x v="5"/>
  </r>
  <r>
    <x v="5"/>
    <s v="85+"/>
    <x v="1"/>
    <s v="F"/>
    <s v="N00-N99"/>
    <n v="8"/>
    <x v="11"/>
  </r>
  <r>
    <x v="5"/>
    <s v="85+"/>
    <x v="1"/>
    <s v="F"/>
    <s v="R00-R99"/>
    <n v="16"/>
    <x v="5"/>
  </r>
  <r>
    <x v="5"/>
    <s v="85+"/>
    <x v="1"/>
    <s v="F"/>
    <s v="V01-Y98"/>
    <n v="9"/>
    <x v="6"/>
  </r>
  <r>
    <x v="5"/>
    <s v="85+"/>
    <x v="1"/>
    <s v="M"/>
    <s v="A00-B99"/>
    <n v="2"/>
    <x v="0"/>
  </r>
  <r>
    <x v="5"/>
    <s v="85+"/>
    <x v="1"/>
    <s v="M"/>
    <s v="C00-D48"/>
    <n v="17"/>
    <x v="1"/>
  </r>
  <r>
    <x v="5"/>
    <s v="85+"/>
    <x v="1"/>
    <s v="M"/>
    <s v="E00-E90"/>
    <n v="3"/>
    <x v="2"/>
  </r>
  <r>
    <x v="5"/>
    <s v="85+"/>
    <x v="1"/>
    <s v="M"/>
    <s v="F00-F99"/>
    <n v="3"/>
    <x v="10"/>
  </r>
  <r>
    <x v="5"/>
    <s v="85+"/>
    <x v="1"/>
    <s v="M"/>
    <s v="G00-G99"/>
    <n v="6"/>
    <x v="3"/>
  </r>
  <r>
    <x v="5"/>
    <s v="85+"/>
    <x v="1"/>
    <s v="M"/>
    <s v="I00-I99"/>
    <n v="33"/>
    <x v="8"/>
  </r>
  <r>
    <x v="5"/>
    <s v="85+"/>
    <x v="1"/>
    <s v="M"/>
    <s v="J00-J99"/>
    <n v="11"/>
    <x v="4"/>
  </r>
  <r>
    <x v="5"/>
    <s v="85+"/>
    <x v="1"/>
    <s v="M"/>
    <s v="K00-K93"/>
    <n v="6"/>
    <x v="9"/>
  </r>
  <r>
    <x v="5"/>
    <s v="85+"/>
    <x v="1"/>
    <s v="M"/>
    <s v="N00-N99"/>
    <n v="2"/>
    <x v="11"/>
  </r>
  <r>
    <x v="5"/>
    <s v="85+"/>
    <x v="1"/>
    <s v="M"/>
    <s v="R00-R99"/>
    <n v="10"/>
    <x v="5"/>
  </r>
  <r>
    <x v="5"/>
    <s v="85+"/>
    <x v="1"/>
    <s v="M"/>
    <s v="V01-Y98"/>
    <n v="3"/>
    <x v="6"/>
  </r>
  <r>
    <x v="6"/>
    <s v="0-24"/>
    <x v="0"/>
    <s v="F"/>
    <s v="G00-G99"/>
    <n v="1"/>
    <x v="3"/>
  </r>
  <r>
    <x v="6"/>
    <s v="0-24"/>
    <x v="0"/>
    <s v="F"/>
    <s v="Q00-Q99"/>
    <n v="1"/>
    <x v="5"/>
  </r>
  <r>
    <x v="6"/>
    <s v="0-24"/>
    <x v="0"/>
    <s v="F"/>
    <s v="R00-R99"/>
    <n v="1"/>
    <x v="5"/>
  </r>
  <r>
    <x v="6"/>
    <s v="0-24"/>
    <x v="0"/>
    <s v="M"/>
    <s v="G00-G99"/>
    <n v="2"/>
    <x v="3"/>
  </r>
  <r>
    <x v="6"/>
    <s v="0-24"/>
    <x v="0"/>
    <s v="M"/>
    <s v="J00-J99"/>
    <n v="1"/>
    <x v="4"/>
  </r>
  <r>
    <x v="6"/>
    <s v="0-24"/>
    <x v="0"/>
    <s v="M"/>
    <s v="P00-P96"/>
    <n v="2"/>
    <x v="5"/>
  </r>
  <r>
    <x v="6"/>
    <s v="0-24"/>
    <x v="0"/>
    <s v="M"/>
    <s v="V01-Y98"/>
    <n v="2"/>
    <x v="6"/>
  </r>
  <r>
    <x v="6"/>
    <s v="25-44"/>
    <x v="0"/>
    <s v="F"/>
    <s v="C00-D48"/>
    <n v="4"/>
    <x v="1"/>
  </r>
  <r>
    <x v="6"/>
    <s v="25-44"/>
    <x v="0"/>
    <s v="F"/>
    <s v="I00-I99"/>
    <n v="1"/>
    <x v="8"/>
  </r>
  <r>
    <x v="6"/>
    <s v="25-44"/>
    <x v="0"/>
    <s v="F"/>
    <s v="K00-K93"/>
    <n v="1"/>
    <x v="9"/>
  </r>
  <r>
    <x v="6"/>
    <s v="25-44"/>
    <x v="0"/>
    <s v="M"/>
    <s v="C00-D48"/>
    <n v="3"/>
    <x v="1"/>
  </r>
  <r>
    <x v="6"/>
    <s v="25-44"/>
    <x v="0"/>
    <s v="M"/>
    <s v="E00-E90"/>
    <n v="1"/>
    <x v="2"/>
  </r>
  <r>
    <x v="6"/>
    <s v="25-44"/>
    <x v="0"/>
    <s v="M"/>
    <s v="G00-G99"/>
    <n v="2"/>
    <x v="3"/>
  </r>
  <r>
    <x v="6"/>
    <s v="25-44"/>
    <x v="0"/>
    <s v="M"/>
    <s v="I00-I99"/>
    <n v="3"/>
    <x v="8"/>
  </r>
  <r>
    <x v="6"/>
    <s v="25-44"/>
    <x v="0"/>
    <s v="M"/>
    <s v="R00-R99"/>
    <n v="2"/>
    <x v="5"/>
  </r>
  <r>
    <x v="6"/>
    <s v="25-44"/>
    <x v="0"/>
    <s v="M"/>
    <s v="V01-Y98"/>
    <n v="5"/>
    <x v="6"/>
  </r>
  <r>
    <x v="6"/>
    <s v="45-64"/>
    <x v="0"/>
    <s v="F"/>
    <s v="C00-D48"/>
    <n v="15"/>
    <x v="1"/>
  </r>
  <r>
    <x v="6"/>
    <s v="45-64"/>
    <x v="0"/>
    <s v="F"/>
    <s v="G00-G99"/>
    <n v="3"/>
    <x v="3"/>
  </r>
  <r>
    <x v="6"/>
    <s v="45-64"/>
    <x v="0"/>
    <s v="F"/>
    <s v="I00-I99"/>
    <n v="10"/>
    <x v="8"/>
  </r>
  <r>
    <x v="6"/>
    <s v="45-64"/>
    <x v="0"/>
    <s v="F"/>
    <s v="J00-J99"/>
    <n v="1"/>
    <x v="4"/>
  </r>
  <r>
    <x v="6"/>
    <s v="45-64"/>
    <x v="0"/>
    <s v="F"/>
    <s v="K00-K93"/>
    <n v="4"/>
    <x v="9"/>
  </r>
  <r>
    <x v="6"/>
    <s v="45-64"/>
    <x v="0"/>
    <s v="F"/>
    <s v="R00-R99"/>
    <n v="3"/>
    <x v="5"/>
  </r>
  <r>
    <x v="6"/>
    <s v="45-64"/>
    <x v="0"/>
    <s v="F"/>
    <s v="V01-Y98"/>
    <n v="5"/>
    <x v="6"/>
  </r>
  <r>
    <x v="6"/>
    <s v="45-64"/>
    <x v="0"/>
    <s v="M"/>
    <s v="A00-B99"/>
    <n v="1"/>
    <x v="0"/>
  </r>
  <r>
    <x v="6"/>
    <s v="45-64"/>
    <x v="0"/>
    <s v="M"/>
    <s v="C00-D48"/>
    <n v="22"/>
    <x v="1"/>
  </r>
  <r>
    <x v="6"/>
    <s v="45-64"/>
    <x v="0"/>
    <s v="M"/>
    <s v="F00-F99"/>
    <n v="1"/>
    <x v="10"/>
  </r>
  <r>
    <x v="6"/>
    <s v="45-64"/>
    <x v="0"/>
    <s v="M"/>
    <s v="G00-G99"/>
    <n v="4"/>
    <x v="3"/>
  </r>
  <r>
    <x v="6"/>
    <s v="45-64"/>
    <x v="0"/>
    <s v="M"/>
    <s v="I00-I99"/>
    <n v="7"/>
    <x v="8"/>
  </r>
  <r>
    <x v="6"/>
    <s v="45-64"/>
    <x v="0"/>
    <s v="M"/>
    <s v="J00-J99"/>
    <n v="3"/>
    <x v="4"/>
  </r>
  <r>
    <x v="6"/>
    <s v="45-64"/>
    <x v="0"/>
    <s v="M"/>
    <s v="K00-K93"/>
    <n v="4"/>
    <x v="9"/>
  </r>
  <r>
    <x v="6"/>
    <s v="45-64"/>
    <x v="0"/>
    <s v="M"/>
    <s v="M00-M99"/>
    <n v="2"/>
    <x v="5"/>
  </r>
  <r>
    <x v="6"/>
    <s v="45-64"/>
    <x v="0"/>
    <s v="M"/>
    <s v="N00-N99"/>
    <n v="1"/>
    <x v="11"/>
  </r>
  <r>
    <x v="6"/>
    <s v="45-64"/>
    <x v="0"/>
    <s v="M"/>
    <s v="R00-R99"/>
    <n v="4"/>
    <x v="5"/>
  </r>
  <r>
    <x v="6"/>
    <s v="45-64"/>
    <x v="0"/>
    <s v="M"/>
    <s v="V01-Y98"/>
    <n v="9"/>
    <x v="6"/>
  </r>
  <r>
    <x v="6"/>
    <s v="65-74"/>
    <x v="1"/>
    <s v="F"/>
    <s v="A00-B99"/>
    <n v="2"/>
    <x v="0"/>
  </r>
  <r>
    <x v="6"/>
    <s v="65-74"/>
    <x v="1"/>
    <s v="F"/>
    <s v="C00-D48"/>
    <n v="22"/>
    <x v="1"/>
  </r>
  <r>
    <x v="6"/>
    <s v="65-74"/>
    <x v="1"/>
    <s v="F"/>
    <s v="E00-E90"/>
    <n v="1"/>
    <x v="2"/>
  </r>
  <r>
    <x v="6"/>
    <s v="65-74"/>
    <x v="1"/>
    <s v="F"/>
    <s v="G00-G99"/>
    <n v="6"/>
    <x v="3"/>
  </r>
  <r>
    <x v="6"/>
    <s v="65-74"/>
    <x v="1"/>
    <s v="F"/>
    <s v="I00-I99"/>
    <n v="11"/>
    <x v="8"/>
  </r>
  <r>
    <x v="6"/>
    <s v="65-74"/>
    <x v="1"/>
    <s v="F"/>
    <s v="J00-J99"/>
    <n v="2"/>
    <x v="4"/>
  </r>
  <r>
    <x v="6"/>
    <s v="65-74"/>
    <x v="1"/>
    <s v="F"/>
    <s v="K00-K93"/>
    <n v="2"/>
    <x v="9"/>
  </r>
  <r>
    <x v="6"/>
    <s v="65-74"/>
    <x v="1"/>
    <s v="F"/>
    <s v="N00-N99"/>
    <n v="1"/>
    <x v="11"/>
  </r>
  <r>
    <x v="6"/>
    <s v="65-74"/>
    <x v="1"/>
    <s v="F"/>
    <s v="Q00-Q99"/>
    <n v="1"/>
    <x v="5"/>
  </r>
  <r>
    <x v="6"/>
    <s v="65-74"/>
    <x v="1"/>
    <s v="F"/>
    <s v="R00-R99"/>
    <n v="6"/>
    <x v="5"/>
  </r>
  <r>
    <x v="6"/>
    <s v="65-74"/>
    <x v="1"/>
    <s v="F"/>
    <s v="V01-Y98"/>
    <n v="2"/>
    <x v="6"/>
  </r>
  <r>
    <x v="6"/>
    <s v="65-74"/>
    <x v="1"/>
    <s v="M"/>
    <s v="C00-D48"/>
    <n v="27"/>
    <x v="1"/>
  </r>
  <r>
    <x v="6"/>
    <s v="65-74"/>
    <x v="1"/>
    <s v="M"/>
    <s v="E00-E90"/>
    <n v="3"/>
    <x v="2"/>
  </r>
  <r>
    <x v="6"/>
    <s v="65-74"/>
    <x v="1"/>
    <s v="M"/>
    <s v="G00-G99"/>
    <n v="4"/>
    <x v="3"/>
  </r>
  <r>
    <x v="6"/>
    <s v="65-74"/>
    <x v="1"/>
    <s v="M"/>
    <s v="I00-I99"/>
    <n v="18"/>
    <x v="8"/>
  </r>
  <r>
    <x v="6"/>
    <s v="65-74"/>
    <x v="1"/>
    <s v="M"/>
    <s v="J00-J99"/>
    <n v="4"/>
    <x v="4"/>
  </r>
  <r>
    <x v="6"/>
    <s v="65-74"/>
    <x v="1"/>
    <s v="M"/>
    <s v="K00-K93"/>
    <n v="4"/>
    <x v="9"/>
  </r>
  <r>
    <x v="6"/>
    <s v="65-74"/>
    <x v="1"/>
    <s v="M"/>
    <s v="N00-N99"/>
    <n v="5"/>
    <x v="11"/>
  </r>
  <r>
    <x v="6"/>
    <s v="65-74"/>
    <x v="1"/>
    <s v="M"/>
    <s v="R00-R99"/>
    <n v="5"/>
    <x v="5"/>
  </r>
  <r>
    <x v="6"/>
    <s v="65-74"/>
    <x v="1"/>
    <s v="M"/>
    <s v="V01-Y98"/>
    <n v="3"/>
    <x v="6"/>
  </r>
  <r>
    <x v="6"/>
    <s v="75-84"/>
    <x v="1"/>
    <s v="F"/>
    <s v="A00-B99"/>
    <n v="3"/>
    <x v="0"/>
  </r>
  <r>
    <x v="6"/>
    <s v="75-84"/>
    <x v="1"/>
    <s v="F"/>
    <s v="C00-D48"/>
    <n v="24"/>
    <x v="1"/>
  </r>
  <r>
    <x v="6"/>
    <s v="75-84"/>
    <x v="1"/>
    <s v="F"/>
    <s v="E00-E90"/>
    <n v="2"/>
    <x v="2"/>
  </r>
  <r>
    <x v="6"/>
    <s v="75-84"/>
    <x v="1"/>
    <s v="F"/>
    <s v="F00-F99"/>
    <n v="7"/>
    <x v="10"/>
  </r>
  <r>
    <x v="6"/>
    <s v="75-84"/>
    <x v="1"/>
    <s v="F"/>
    <s v="G00-G99"/>
    <n v="4"/>
    <x v="3"/>
  </r>
  <r>
    <x v="6"/>
    <s v="75-84"/>
    <x v="1"/>
    <s v="F"/>
    <s v="I00-I99"/>
    <n v="20"/>
    <x v="8"/>
  </r>
  <r>
    <x v="6"/>
    <s v="75-84"/>
    <x v="1"/>
    <s v="F"/>
    <s v="J00-J99"/>
    <n v="7"/>
    <x v="4"/>
  </r>
  <r>
    <x v="6"/>
    <s v="75-84"/>
    <x v="1"/>
    <s v="F"/>
    <s v="K00-K93"/>
    <n v="4"/>
    <x v="9"/>
  </r>
  <r>
    <x v="6"/>
    <s v="75-84"/>
    <x v="1"/>
    <s v="F"/>
    <s v="N00-N99"/>
    <n v="2"/>
    <x v="11"/>
  </r>
  <r>
    <x v="6"/>
    <s v="75-84"/>
    <x v="1"/>
    <s v="F"/>
    <s v="R00-R99"/>
    <n v="7"/>
    <x v="5"/>
  </r>
  <r>
    <x v="6"/>
    <s v="75-84"/>
    <x v="1"/>
    <s v="F"/>
    <s v="V01-Y98"/>
    <n v="4"/>
    <x v="6"/>
  </r>
  <r>
    <x v="6"/>
    <s v="75-84"/>
    <x v="1"/>
    <s v="M"/>
    <s v="A00-B99"/>
    <n v="2"/>
    <x v="0"/>
  </r>
  <r>
    <x v="6"/>
    <s v="75-84"/>
    <x v="1"/>
    <s v="M"/>
    <s v="C00-D48"/>
    <n v="31"/>
    <x v="1"/>
  </r>
  <r>
    <x v="6"/>
    <s v="75-84"/>
    <x v="1"/>
    <s v="M"/>
    <s v="E00-E90"/>
    <n v="2"/>
    <x v="2"/>
  </r>
  <r>
    <x v="6"/>
    <s v="75-84"/>
    <x v="1"/>
    <s v="M"/>
    <s v="G00-G99"/>
    <n v="6"/>
    <x v="3"/>
  </r>
  <r>
    <x v="6"/>
    <s v="75-84"/>
    <x v="1"/>
    <s v="M"/>
    <s v="I00-I99"/>
    <n v="35"/>
    <x v="8"/>
  </r>
  <r>
    <x v="6"/>
    <s v="75-84"/>
    <x v="1"/>
    <s v="M"/>
    <s v="J00-J99"/>
    <n v="13"/>
    <x v="4"/>
  </r>
  <r>
    <x v="6"/>
    <s v="75-84"/>
    <x v="1"/>
    <s v="M"/>
    <s v="L00-L99"/>
    <n v="2"/>
    <x v="5"/>
  </r>
  <r>
    <x v="6"/>
    <s v="75-84"/>
    <x v="1"/>
    <s v="M"/>
    <s v="N00-N99"/>
    <n v="5"/>
    <x v="11"/>
  </r>
  <r>
    <x v="6"/>
    <s v="75-84"/>
    <x v="1"/>
    <s v="M"/>
    <s v="R00-R99"/>
    <n v="9"/>
    <x v="5"/>
  </r>
  <r>
    <x v="6"/>
    <s v="75-84"/>
    <x v="1"/>
    <s v="M"/>
    <s v="V01-Y98"/>
    <n v="3"/>
    <x v="6"/>
  </r>
  <r>
    <x v="6"/>
    <s v="85+"/>
    <x v="1"/>
    <s v="F"/>
    <s v="A00-B99"/>
    <n v="5"/>
    <x v="0"/>
  </r>
  <r>
    <x v="6"/>
    <s v="85+"/>
    <x v="1"/>
    <s v="F"/>
    <s v="C00-D48"/>
    <n v="25"/>
    <x v="1"/>
  </r>
  <r>
    <x v="6"/>
    <s v="85+"/>
    <x v="1"/>
    <s v="F"/>
    <s v="E00-E90"/>
    <n v="6"/>
    <x v="2"/>
  </r>
  <r>
    <x v="6"/>
    <s v="85+"/>
    <x v="1"/>
    <s v="F"/>
    <s v="F00-F99"/>
    <n v="17"/>
    <x v="10"/>
  </r>
  <r>
    <x v="6"/>
    <s v="85+"/>
    <x v="1"/>
    <s v="F"/>
    <s v="G00-G99"/>
    <n v="15"/>
    <x v="3"/>
  </r>
  <r>
    <x v="6"/>
    <s v="85+"/>
    <x v="1"/>
    <s v="F"/>
    <s v="I00-I99"/>
    <n v="68"/>
    <x v="8"/>
  </r>
  <r>
    <x v="6"/>
    <s v="85+"/>
    <x v="1"/>
    <s v="F"/>
    <s v="J00-J99"/>
    <n v="24"/>
    <x v="4"/>
  </r>
  <r>
    <x v="6"/>
    <s v="85+"/>
    <x v="1"/>
    <s v="F"/>
    <s v="K00-K93"/>
    <n v="7"/>
    <x v="9"/>
  </r>
  <r>
    <x v="6"/>
    <s v="85+"/>
    <x v="1"/>
    <s v="F"/>
    <s v="L00-L99"/>
    <n v="1"/>
    <x v="5"/>
  </r>
  <r>
    <x v="6"/>
    <s v="85+"/>
    <x v="1"/>
    <s v="F"/>
    <s v="M00-M99"/>
    <n v="4"/>
    <x v="5"/>
  </r>
  <r>
    <x v="6"/>
    <s v="85+"/>
    <x v="1"/>
    <s v="F"/>
    <s v="N00-N99"/>
    <n v="7"/>
    <x v="11"/>
  </r>
  <r>
    <x v="6"/>
    <s v="85+"/>
    <x v="1"/>
    <s v="F"/>
    <s v="R00-R99"/>
    <n v="23"/>
    <x v="5"/>
  </r>
  <r>
    <x v="6"/>
    <s v="85+"/>
    <x v="1"/>
    <s v="F"/>
    <s v="V01-Y98"/>
    <n v="14"/>
    <x v="6"/>
  </r>
  <r>
    <x v="6"/>
    <s v="85+"/>
    <x v="1"/>
    <s v="M"/>
    <s v="C00-D48"/>
    <n v="26"/>
    <x v="1"/>
  </r>
  <r>
    <x v="6"/>
    <s v="85+"/>
    <x v="1"/>
    <s v="M"/>
    <s v="D50-D89"/>
    <n v="1"/>
    <x v="5"/>
  </r>
  <r>
    <x v="6"/>
    <s v="85+"/>
    <x v="1"/>
    <s v="M"/>
    <s v="E00-E90"/>
    <n v="2"/>
    <x v="2"/>
  </r>
  <r>
    <x v="6"/>
    <s v="85+"/>
    <x v="1"/>
    <s v="M"/>
    <s v="F00-F99"/>
    <n v="8"/>
    <x v="10"/>
  </r>
  <r>
    <x v="6"/>
    <s v="85+"/>
    <x v="1"/>
    <s v="M"/>
    <s v="G00-G99"/>
    <n v="6"/>
    <x v="3"/>
  </r>
  <r>
    <x v="6"/>
    <s v="85+"/>
    <x v="1"/>
    <s v="M"/>
    <s v="I00-I99"/>
    <n v="33"/>
    <x v="8"/>
  </r>
  <r>
    <x v="6"/>
    <s v="85+"/>
    <x v="1"/>
    <s v="M"/>
    <s v="J00-J99"/>
    <n v="15"/>
    <x v="4"/>
  </r>
  <r>
    <x v="6"/>
    <s v="85+"/>
    <x v="1"/>
    <s v="M"/>
    <s v="K00-K93"/>
    <n v="3"/>
    <x v="9"/>
  </r>
  <r>
    <x v="6"/>
    <s v="85+"/>
    <x v="1"/>
    <s v="M"/>
    <s v="R00-R99"/>
    <n v="11"/>
    <x v="5"/>
  </r>
  <r>
    <x v="6"/>
    <s v="85+"/>
    <x v="1"/>
    <s v="M"/>
    <s v="V01-Y98"/>
    <n v="3"/>
    <x v="6"/>
  </r>
  <r>
    <x v="7"/>
    <s v="0-24"/>
    <x v="0"/>
    <s v="F"/>
    <s v="P00-P96"/>
    <n v="1"/>
    <x v="5"/>
  </r>
  <r>
    <x v="7"/>
    <s v="0-24"/>
    <x v="0"/>
    <s v="M"/>
    <s v="C00-D48"/>
    <n v="2"/>
    <x v="1"/>
  </r>
  <r>
    <x v="7"/>
    <s v="0-24"/>
    <x v="0"/>
    <s v="M"/>
    <s v="I00-I99"/>
    <n v="1"/>
    <x v="8"/>
  </r>
  <r>
    <x v="7"/>
    <s v="0-24"/>
    <x v="0"/>
    <s v="M"/>
    <s v="P00-P96"/>
    <n v="2"/>
    <x v="5"/>
  </r>
  <r>
    <x v="7"/>
    <s v="0-24"/>
    <x v="0"/>
    <s v="M"/>
    <s v="Q00-Q99"/>
    <n v="2"/>
    <x v="5"/>
  </r>
  <r>
    <x v="7"/>
    <s v="0-24"/>
    <x v="0"/>
    <s v="M"/>
    <s v="V01-Y98"/>
    <n v="3"/>
    <x v="6"/>
  </r>
  <r>
    <x v="7"/>
    <s v="25-44"/>
    <x v="0"/>
    <s v="F"/>
    <s v="C00-D48"/>
    <n v="1"/>
    <x v="1"/>
  </r>
  <r>
    <x v="7"/>
    <s v="25-44"/>
    <x v="0"/>
    <s v="F"/>
    <s v="I00-I99"/>
    <n v="2"/>
    <x v="8"/>
  </r>
  <r>
    <x v="7"/>
    <s v="25-44"/>
    <x v="0"/>
    <s v="F"/>
    <s v="R00-R99"/>
    <n v="1"/>
    <x v="5"/>
  </r>
  <r>
    <x v="7"/>
    <s v="25-44"/>
    <x v="0"/>
    <s v="F"/>
    <s v="V01-Y98"/>
    <n v="3"/>
    <x v="6"/>
  </r>
  <r>
    <x v="7"/>
    <s v="25-44"/>
    <x v="0"/>
    <s v="M"/>
    <s v="C00-D48"/>
    <n v="4"/>
    <x v="1"/>
  </r>
  <r>
    <x v="7"/>
    <s v="25-44"/>
    <x v="0"/>
    <s v="M"/>
    <s v="G00-G99"/>
    <n v="1"/>
    <x v="3"/>
  </r>
  <r>
    <x v="7"/>
    <s v="25-44"/>
    <x v="0"/>
    <s v="M"/>
    <s v="V01-Y98"/>
    <n v="7"/>
    <x v="6"/>
  </r>
  <r>
    <x v="7"/>
    <s v="45-64"/>
    <x v="0"/>
    <s v="F"/>
    <s v="C00-D48"/>
    <n v="13"/>
    <x v="1"/>
  </r>
  <r>
    <x v="7"/>
    <s v="45-64"/>
    <x v="0"/>
    <s v="F"/>
    <s v="D50-D89"/>
    <n v="1"/>
    <x v="5"/>
  </r>
  <r>
    <x v="7"/>
    <s v="45-64"/>
    <x v="0"/>
    <s v="F"/>
    <s v="F00-F99"/>
    <n v="1"/>
    <x v="10"/>
  </r>
  <r>
    <x v="7"/>
    <s v="45-64"/>
    <x v="0"/>
    <s v="F"/>
    <s v="I00-I99"/>
    <n v="3"/>
    <x v="8"/>
  </r>
  <r>
    <x v="7"/>
    <s v="45-64"/>
    <x v="0"/>
    <s v="F"/>
    <s v="J00-J99"/>
    <n v="2"/>
    <x v="4"/>
  </r>
  <r>
    <x v="7"/>
    <s v="45-64"/>
    <x v="0"/>
    <s v="F"/>
    <s v="L00-L99"/>
    <n v="1"/>
    <x v="5"/>
  </r>
  <r>
    <x v="7"/>
    <s v="45-64"/>
    <x v="0"/>
    <s v="F"/>
    <s v="N00-N99"/>
    <n v="2"/>
    <x v="11"/>
  </r>
  <r>
    <x v="7"/>
    <s v="45-64"/>
    <x v="0"/>
    <s v="F"/>
    <s v="R00-R99"/>
    <n v="2"/>
    <x v="5"/>
  </r>
  <r>
    <x v="7"/>
    <s v="45-64"/>
    <x v="0"/>
    <s v="F"/>
    <s v="V01-Y98"/>
    <n v="3"/>
    <x v="6"/>
  </r>
  <r>
    <x v="7"/>
    <s v="45-64"/>
    <x v="0"/>
    <s v="M"/>
    <s v="A00-B99"/>
    <n v="2"/>
    <x v="0"/>
  </r>
  <r>
    <x v="7"/>
    <s v="45-64"/>
    <x v="0"/>
    <s v="M"/>
    <s v="C00-D48"/>
    <n v="26"/>
    <x v="1"/>
  </r>
  <r>
    <x v="7"/>
    <s v="45-64"/>
    <x v="0"/>
    <s v="M"/>
    <s v="G00-G99"/>
    <n v="2"/>
    <x v="3"/>
  </r>
  <r>
    <x v="7"/>
    <s v="45-64"/>
    <x v="0"/>
    <s v="M"/>
    <s v="I00-I99"/>
    <n v="14"/>
    <x v="8"/>
  </r>
  <r>
    <x v="7"/>
    <s v="45-64"/>
    <x v="0"/>
    <s v="M"/>
    <s v="J00-J99"/>
    <n v="4"/>
    <x v="4"/>
  </r>
  <r>
    <x v="7"/>
    <s v="45-64"/>
    <x v="0"/>
    <s v="M"/>
    <s v="K00-K93"/>
    <n v="5"/>
    <x v="9"/>
  </r>
  <r>
    <x v="7"/>
    <s v="45-64"/>
    <x v="0"/>
    <s v="M"/>
    <s v="R00-R99"/>
    <n v="8"/>
    <x v="5"/>
  </r>
  <r>
    <x v="7"/>
    <s v="45-64"/>
    <x v="0"/>
    <s v="M"/>
    <s v="V01-Y98"/>
    <n v="5"/>
    <x v="6"/>
  </r>
  <r>
    <x v="7"/>
    <s v="65-74"/>
    <x v="1"/>
    <s v="F"/>
    <s v="C00-D48"/>
    <n v="13"/>
    <x v="1"/>
  </r>
  <r>
    <x v="7"/>
    <s v="65-74"/>
    <x v="1"/>
    <s v="F"/>
    <s v="G00-G99"/>
    <n v="2"/>
    <x v="3"/>
  </r>
  <r>
    <x v="7"/>
    <s v="65-74"/>
    <x v="1"/>
    <s v="F"/>
    <s v="I00-I99"/>
    <n v="4"/>
    <x v="8"/>
  </r>
  <r>
    <x v="7"/>
    <s v="65-74"/>
    <x v="1"/>
    <s v="F"/>
    <s v="J00-J99"/>
    <n v="3"/>
    <x v="4"/>
  </r>
  <r>
    <x v="7"/>
    <s v="65-74"/>
    <x v="1"/>
    <s v="F"/>
    <s v="K00-K93"/>
    <n v="3"/>
    <x v="9"/>
  </r>
  <r>
    <x v="7"/>
    <s v="65-74"/>
    <x v="1"/>
    <s v="F"/>
    <s v="M00-M99"/>
    <n v="1"/>
    <x v="5"/>
  </r>
  <r>
    <x v="7"/>
    <s v="65-74"/>
    <x v="1"/>
    <s v="F"/>
    <s v="R00-R99"/>
    <n v="6"/>
    <x v="5"/>
  </r>
  <r>
    <x v="7"/>
    <s v="65-74"/>
    <x v="1"/>
    <s v="F"/>
    <s v="V01-Y98"/>
    <n v="3"/>
    <x v="6"/>
  </r>
  <r>
    <x v="7"/>
    <s v="65-74"/>
    <x v="1"/>
    <s v="M"/>
    <s v="A00-B99"/>
    <n v="3"/>
    <x v="0"/>
  </r>
  <r>
    <x v="7"/>
    <s v="65-74"/>
    <x v="1"/>
    <s v="M"/>
    <s v="C00-D48"/>
    <n v="18"/>
    <x v="1"/>
  </r>
  <r>
    <x v="7"/>
    <s v="65-74"/>
    <x v="1"/>
    <s v="M"/>
    <s v="E00-E90"/>
    <n v="1"/>
    <x v="2"/>
  </r>
  <r>
    <x v="7"/>
    <s v="65-74"/>
    <x v="1"/>
    <s v="M"/>
    <s v="I00-I99"/>
    <n v="21"/>
    <x v="8"/>
  </r>
  <r>
    <x v="7"/>
    <s v="65-74"/>
    <x v="1"/>
    <s v="M"/>
    <s v="J00-J99"/>
    <n v="10"/>
    <x v="4"/>
  </r>
  <r>
    <x v="7"/>
    <s v="65-74"/>
    <x v="1"/>
    <s v="M"/>
    <s v="K00-K93"/>
    <n v="8"/>
    <x v="9"/>
  </r>
  <r>
    <x v="7"/>
    <s v="65-74"/>
    <x v="1"/>
    <s v="M"/>
    <s v="N00-N99"/>
    <n v="1"/>
    <x v="11"/>
  </r>
  <r>
    <x v="7"/>
    <s v="65-74"/>
    <x v="1"/>
    <s v="M"/>
    <s v="R00-R99"/>
    <n v="8"/>
    <x v="5"/>
  </r>
  <r>
    <x v="7"/>
    <s v="65-74"/>
    <x v="1"/>
    <s v="M"/>
    <s v="V01-Y98"/>
    <n v="3"/>
    <x v="6"/>
  </r>
  <r>
    <x v="7"/>
    <s v="75-84"/>
    <x v="1"/>
    <s v="F"/>
    <s v="A00-B99"/>
    <n v="1"/>
    <x v="0"/>
  </r>
  <r>
    <x v="7"/>
    <s v="75-84"/>
    <x v="1"/>
    <s v="F"/>
    <s v="C00-D48"/>
    <n v="21"/>
    <x v="1"/>
  </r>
  <r>
    <x v="7"/>
    <s v="75-84"/>
    <x v="1"/>
    <s v="F"/>
    <s v="E00-E90"/>
    <n v="1"/>
    <x v="2"/>
  </r>
  <r>
    <x v="7"/>
    <s v="75-84"/>
    <x v="1"/>
    <s v="F"/>
    <s v="F00-F99"/>
    <n v="3"/>
    <x v="10"/>
  </r>
  <r>
    <x v="7"/>
    <s v="75-84"/>
    <x v="1"/>
    <s v="F"/>
    <s v="G00-G99"/>
    <n v="5"/>
    <x v="3"/>
  </r>
  <r>
    <x v="7"/>
    <s v="75-84"/>
    <x v="1"/>
    <s v="F"/>
    <s v="I00-I99"/>
    <n v="25"/>
    <x v="8"/>
  </r>
  <r>
    <x v="7"/>
    <s v="75-84"/>
    <x v="1"/>
    <s v="F"/>
    <s v="J00-J99"/>
    <n v="12"/>
    <x v="4"/>
  </r>
  <r>
    <x v="7"/>
    <s v="75-84"/>
    <x v="1"/>
    <s v="F"/>
    <s v="K00-K93"/>
    <n v="4"/>
    <x v="9"/>
  </r>
  <r>
    <x v="7"/>
    <s v="75-84"/>
    <x v="1"/>
    <s v="F"/>
    <s v="M00-M99"/>
    <n v="1"/>
    <x v="5"/>
  </r>
  <r>
    <x v="7"/>
    <s v="75-84"/>
    <x v="1"/>
    <s v="F"/>
    <s v="R00-R99"/>
    <n v="5"/>
    <x v="5"/>
  </r>
  <r>
    <x v="7"/>
    <s v="75-84"/>
    <x v="1"/>
    <s v="F"/>
    <s v="V01-Y98"/>
    <n v="3"/>
    <x v="6"/>
  </r>
  <r>
    <x v="7"/>
    <s v="75-84"/>
    <x v="1"/>
    <s v="M"/>
    <s v="A00-B99"/>
    <n v="2"/>
    <x v="0"/>
  </r>
  <r>
    <x v="7"/>
    <s v="75-84"/>
    <x v="1"/>
    <s v="M"/>
    <s v="C00-D48"/>
    <n v="32"/>
    <x v="1"/>
  </r>
  <r>
    <x v="7"/>
    <s v="75-84"/>
    <x v="1"/>
    <s v="M"/>
    <s v="E00-E90"/>
    <n v="3"/>
    <x v="2"/>
  </r>
  <r>
    <x v="7"/>
    <s v="75-84"/>
    <x v="1"/>
    <s v="M"/>
    <s v="F00-F99"/>
    <n v="3"/>
    <x v="10"/>
  </r>
  <r>
    <x v="7"/>
    <s v="75-84"/>
    <x v="1"/>
    <s v="M"/>
    <s v="G00-G99"/>
    <n v="9"/>
    <x v="3"/>
  </r>
  <r>
    <x v="7"/>
    <s v="75-84"/>
    <x v="1"/>
    <s v="M"/>
    <s v="I00-I99"/>
    <n v="23"/>
    <x v="8"/>
  </r>
  <r>
    <x v="7"/>
    <s v="75-84"/>
    <x v="1"/>
    <s v="M"/>
    <s v="J00-J99"/>
    <n v="9"/>
    <x v="4"/>
  </r>
  <r>
    <x v="7"/>
    <s v="75-84"/>
    <x v="1"/>
    <s v="M"/>
    <s v="K00-K93"/>
    <n v="3"/>
    <x v="9"/>
  </r>
  <r>
    <x v="7"/>
    <s v="75-84"/>
    <x v="1"/>
    <s v="M"/>
    <s v="M00-M99"/>
    <n v="3"/>
    <x v="5"/>
  </r>
  <r>
    <x v="7"/>
    <s v="75-84"/>
    <x v="1"/>
    <s v="M"/>
    <s v="N00-N99"/>
    <n v="3"/>
    <x v="11"/>
  </r>
  <r>
    <x v="7"/>
    <s v="75-84"/>
    <x v="1"/>
    <s v="M"/>
    <s v="R00-R99"/>
    <n v="1"/>
    <x v="5"/>
  </r>
  <r>
    <x v="7"/>
    <s v="75-84"/>
    <x v="1"/>
    <s v="M"/>
    <s v="V01-Y98"/>
    <n v="1"/>
    <x v="6"/>
  </r>
  <r>
    <x v="7"/>
    <s v="85+"/>
    <x v="1"/>
    <s v="F"/>
    <s v="A00-B99"/>
    <n v="2"/>
    <x v="0"/>
  </r>
  <r>
    <x v="7"/>
    <s v="85+"/>
    <x v="1"/>
    <s v="F"/>
    <s v="C00-D48"/>
    <n v="26"/>
    <x v="1"/>
  </r>
  <r>
    <x v="7"/>
    <s v="85+"/>
    <x v="1"/>
    <s v="F"/>
    <s v="D50-D89"/>
    <n v="2"/>
    <x v="5"/>
  </r>
  <r>
    <x v="7"/>
    <s v="85+"/>
    <x v="1"/>
    <s v="F"/>
    <s v="E00-E90"/>
    <n v="7"/>
    <x v="2"/>
  </r>
  <r>
    <x v="7"/>
    <s v="85+"/>
    <x v="1"/>
    <s v="F"/>
    <s v="F00-F99"/>
    <n v="20"/>
    <x v="10"/>
  </r>
  <r>
    <x v="7"/>
    <s v="85+"/>
    <x v="1"/>
    <s v="F"/>
    <s v="G00-G99"/>
    <n v="15"/>
    <x v="3"/>
  </r>
  <r>
    <x v="7"/>
    <s v="85+"/>
    <x v="1"/>
    <s v="F"/>
    <s v="I00-I99"/>
    <n v="76"/>
    <x v="8"/>
  </r>
  <r>
    <x v="7"/>
    <s v="85+"/>
    <x v="1"/>
    <s v="F"/>
    <s v="J00-J99"/>
    <n v="24"/>
    <x v="4"/>
  </r>
  <r>
    <x v="7"/>
    <s v="85+"/>
    <x v="1"/>
    <s v="F"/>
    <s v="K00-K93"/>
    <n v="8"/>
    <x v="9"/>
  </r>
  <r>
    <x v="7"/>
    <s v="85+"/>
    <x v="1"/>
    <s v="F"/>
    <s v="M00-M99"/>
    <n v="2"/>
    <x v="5"/>
  </r>
  <r>
    <x v="7"/>
    <s v="85+"/>
    <x v="1"/>
    <s v="F"/>
    <s v="N00-N99"/>
    <n v="5"/>
    <x v="11"/>
  </r>
  <r>
    <x v="7"/>
    <s v="85+"/>
    <x v="1"/>
    <s v="F"/>
    <s v="R00-R99"/>
    <n v="30"/>
    <x v="5"/>
  </r>
  <r>
    <x v="7"/>
    <s v="85+"/>
    <x v="1"/>
    <s v="F"/>
    <s v="V01-Y98"/>
    <n v="7"/>
    <x v="6"/>
  </r>
  <r>
    <x v="7"/>
    <s v="85+"/>
    <x v="1"/>
    <s v="M"/>
    <s v="A00-B99"/>
    <n v="1"/>
    <x v="0"/>
  </r>
  <r>
    <x v="7"/>
    <s v="85+"/>
    <x v="1"/>
    <s v="M"/>
    <s v="C00-D48"/>
    <n v="27"/>
    <x v="1"/>
  </r>
  <r>
    <x v="7"/>
    <s v="85+"/>
    <x v="1"/>
    <s v="M"/>
    <s v="E00-E90"/>
    <n v="3"/>
    <x v="2"/>
  </r>
  <r>
    <x v="7"/>
    <s v="85+"/>
    <x v="1"/>
    <s v="M"/>
    <s v="F00-F99"/>
    <n v="2"/>
    <x v="10"/>
  </r>
  <r>
    <x v="7"/>
    <s v="85+"/>
    <x v="1"/>
    <s v="M"/>
    <s v="G00-G99"/>
    <n v="5"/>
    <x v="3"/>
  </r>
  <r>
    <x v="7"/>
    <s v="85+"/>
    <x v="1"/>
    <s v="M"/>
    <s v="I00-I99"/>
    <n v="27"/>
    <x v="8"/>
  </r>
  <r>
    <x v="7"/>
    <s v="85+"/>
    <x v="1"/>
    <s v="M"/>
    <s v="J00-J99"/>
    <n v="19"/>
    <x v="4"/>
  </r>
  <r>
    <x v="7"/>
    <s v="85+"/>
    <x v="1"/>
    <s v="M"/>
    <s v="K00-K93"/>
    <n v="1"/>
    <x v="9"/>
  </r>
  <r>
    <x v="7"/>
    <s v="85+"/>
    <x v="1"/>
    <s v="M"/>
    <s v="N00-N99"/>
    <n v="3"/>
    <x v="11"/>
  </r>
  <r>
    <x v="7"/>
    <s v="85+"/>
    <x v="1"/>
    <s v="M"/>
    <s v="R00-R99"/>
    <n v="13"/>
    <x v="5"/>
  </r>
  <r>
    <x v="7"/>
    <s v="85+"/>
    <x v="1"/>
    <s v="M"/>
    <s v="V01-Y98"/>
    <n v="4"/>
    <x v="6"/>
  </r>
  <r>
    <x v="8"/>
    <s v="0-24"/>
    <x v="0"/>
    <s v="F"/>
    <s v="C00-D48"/>
    <n v="1"/>
    <x v="1"/>
  </r>
  <r>
    <x v="8"/>
    <s v="0-24"/>
    <x v="0"/>
    <s v="F"/>
    <s v="E00-E90"/>
    <n v="1"/>
    <x v="2"/>
  </r>
  <r>
    <x v="8"/>
    <s v="0-24"/>
    <x v="0"/>
    <s v="F"/>
    <s v="P00-P96"/>
    <n v="2"/>
    <x v="5"/>
  </r>
  <r>
    <x v="8"/>
    <s v="0-24"/>
    <x v="0"/>
    <s v="F"/>
    <s v="Q00-Q99"/>
    <n v="2"/>
    <x v="5"/>
  </r>
  <r>
    <x v="8"/>
    <s v="0-24"/>
    <x v="0"/>
    <s v="M"/>
    <s v="A00-B99"/>
    <n v="1"/>
    <x v="0"/>
  </r>
  <r>
    <x v="8"/>
    <s v="0-24"/>
    <x v="0"/>
    <s v="M"/>
    <s v="C00-D48"/>
    <n v="1"/>
    <x v="1"/>
  </r>
  <r>
    <x v="8"/>
    <s v="0-24"/>
    <x v="0"/>
    <s v="M"/>
    <s v="E00-E90"/>
    <n v="1"/>
    <x v="2"/>
  </r>
  <r>
    <x v="8"/>
    <s v="0-24"/>
    <x v="0"/>
    <s v="M"/>
    <s v="G00-G99"/>
    <n v="1"/>
    <x v="3"/>
  </r>
  <r>
    <x v="8"/>
    <s v="0-24"/>
    <x v="0"/>
    <s v="M"/>
    <s v="I00-I99"/>
    <n v="1"/>
    <x v="8"/>
  </r>
  <r>
    <x v="8"/>
    <s v="0-24"/>
    <x v="0"/>
    <s v="M"/>
    <s v="R00-R99"/>
    <n v="1"/>
    <x v="5"/>
  </r>
  <r>
    <x v="8"/>
    <s v="25-44"/>
    <x v="0"/>
    <s v="F"/>
    <s v="C00-D48"/>
    <n v="2"/>
    <x v="1"/>
  </r>
  <r>
    <x v="8"/>
    <s v="25-44"/>
    <x v="0"/>
    <s v="F"/>
    <s v="Q00-Q99"/>
    <n v="1"/>
    <x v="5"/>
  </r>
  <r>
    <x v="8"/>
    <s v="25-44"/>
    <x v="0"/>
    <s v="F"/>
    <s v="R00-R99"/>
    <n v="1"/>
    <x v="5"/>
  </r>
  <r>
    <x v="8"/>
    <s v="25-44"/>
    <x v="0"/>
    <s v="F"/>
    <s v="V01-Y98"/>
    <n v="3"/>
    <x v="6"/>
  </r>
  <r>
    <x v="8"/>
    <s v="25-44"/>
    <x v="0"/>
    <s v="M"/>
    <s v="C00-D48"/>
    <n v="1"/>
    <x v="1"/>
  </r>
  <r>
    <x v="8"/>
    <s v="25-44"/>
    <x v="0"/>
    <s v="M"/>
    <s v="D50-D89"/>
    <n v="1"/>
    <x v="5"/>
  </r>
  <r>
    <x v="8"/>
    <s v="25-44"/>
    <x v="0"/>
    <s v="M"/>
    <s v="G00-G99"/>
    <n v="1"/>
    <x v="3"/>
  </r>
  <r>
    <x v="8"/>
    <s v="25-44"/>
    <x v="0"/>
    <s v="M"/>
    <s v="I00-I99"/>
    <n v="3"/>
    <x v="8"/>
  </r>
  <r>
    <x v="8"/>
    <s v="25-44"/>
    <x v="0"/>
    <s v="M"/>
    <s v="Q00-Q99"/>
    <n v="1"/>
    <x v="5"/>
  </r>
  <r>
    <x v="8"/>
    <s v="25-44"/>
    <x v="0"/>
    <s v="M"/>
    <s v="R00-R99"/>
    <n v="6"/>
    <x v="5"/>
  </r>
  <r>
    <x v="8"/>
    <s v="25-44"/>
    <x v="0"/>
    <s v="M"/>
    <s v="V01-Y98"/>
    <n v="4"/>
    <x v="6"/>
  </r>
  <r>
    <x v="8"/>
    <s v="45-64"/>
    <x v="0"/>
    <s v="F"/>
    <s v="C00-D48"/>
    <n v="17"/>
    <x v="1"/>
  </r>
  <r>
    <x v="8"/>
    <s v="45-64"/>
    <x v="0"/>
    <s v="F"/>
    <s v="F00-F99"/>
    <n v="2"/>
    <x v="10"/>
  </r>
  <r>
    <x v="8"/>
    <s v="45-64"/>
    <x v="0"/>
    <s v="F"/>
    <s v="G00-G99"/>
    <n v="2"/>
    <x v="3"/>
  </r>
  <r>
    <x v="8"/>
    <s v="45-64"/>
    <x v="0"/>
    <s v="F"/>
    <s v="I00-I99"/>
    <n v="5"/>
    <x v="8"/>
  </r>
  <r>
    <x v="8"/>
    <s v="45-64"/>
    <x v="0"/>
    <s v="F"/>
    <s v="K00-K93"/>
    <n v="1"/>
    <x v="9"/>
  </r>
  <r>
    <x v="8"/>
    <s v="45-64"/>
    <x v="0"/>
    <s v="F"/>
    <s v="R00-R99"/>
    <n v="1"/>
    <x v="5"/>
  </r>
  <r>
    <x v="8"/>
    <s v="45-64"/>
    <x v="0"/>
    <s v="F"/>
    <s v="V01-Y98"/>
    <n v="3"/>
    <x v="6"/>
  </r>
  <r>
    <x v="8"/>
    <s v="45-64"/>
    <x v="0"/>
    <s v="M"/>
    <s v="A00-B99"/>
    <n v="1"/>
    <x v="0"/>
  </r>
  <r>
    <x v="8"/>
    <s v="45-64"/>
    <x v="0"/>
    <s v="M"/>
    <s v="C00-D48"/>
    <n v="27"/>
    <x v="1"/>
  </r>
  <r>
    <x v="8"/>
    <s v="45-64"/>
    <x v="0"/>
    <s v="M"/>
    <s v="E00-E90"/>
    <n v="1"/>
    <x v="2"/>
  </r>
  <r>
    <x v="8"/>
    <s v="45-64"/>
    <x v="0"/>
    <s v="M"/>
    <s v="F00-F99"/>
    <n v="3"/>
    <x v="10"/>
  </r>
  <r>
    <x v="8"/>
    <s v="45-64"/>
    <x v="0"/>
    <s v="M"/>
    <s v="G00-G99"/>
    <n v="1"/>
    <x v="3"/>
  </r>
  <r>
    <x v="8"/>
    <s v="45-64"/>
    <x v="0"/>
    <s v="M"/>
    <s v="I00-I99"/>
    <n v="7"/>
    <x v="8"/>
  </r>
  <r>
    <x v="8"/>
    <s v="45-64"/>
    <x v="0"/>
    <s v="M"/>
    <s v="J00-J99"/>
    <n v="1"/>
    <x v="4"/>
  </r>
  <r>
    <x v="8"/>
    <s v="45-64"/>
    <x v="0"/>
    <s v="M"/>
    <s v="K00-K93"/>
    <n v="1"/>
    <x v="9"/>
  </r>
  <r>
    <x v="8"/>
    <s v="45-64"/>
    <x v="0"/>
    <s v="M"/>
    <s v="M00-M99"/>
    <n v="1"/>
    <x v="5"/>
  </r>
  <r>
    <x v="8"/>
    <s v="45-64"/>
    <x v="0"/>
    <s v="M"/>
    <s v="N00-N99"/>
    <n v="2"/>
    <x v="11"/>
  </r>
  <r>
    <x v="8"/>
    <s v="45-64"/>
    <x v="0"/>
    <s v="M"/>
    <s v="R00-R99"/>
    <n v="3"/>
    <x v="5"/>
  </r>
  <r>
    <x v="8"/>
    <s v="45-64"/>
    <x v="0"/>
    <s v="M"/>
    <s v="V01-Y98"/>
    <n v="8"/>
    <x v="6"/>
  </r>
  <r>
    <x v="8"/>
    <s v="65-74"/>
    <x v="1"/>
    <s v="F"/>
    <s v="C00-D48"/>
    <n v="26"/>
    <x v="1"/>
  </r>
  <r>
    <x v="8"/>
    <s v="65-74"/>
    <x v="1"/>
    <s v="F"/>
    <s v="D50-D89"/>
    <n v="1"/>
    <x v="5"/>
  </r>
  <r>
    <x v="8"/>
    <s v="65-74"/>
    <x v="1"/>
    <s v="F"/>
    <s v="E00-E90"/>
    <n v="2"/>
    <x v="2"/>
  </r>
  <r>
    <x v="8"/>
    <s v="65-74"/>
    <x v="1"/>
    <s v="F"/>
    <s v="F00-F99"/>
    <n v="2"/>
    <x v="10"/>
  </r>
  <r>
    <x v="8"/>
    <s v="65-74"/>
    <x v="1"/>
    <s v="F"/>
    <s v="G00-G99"/>
    <n v="1"/>
    <x v="3"/>
  </r>
  <r>
    <x v="8"/>
    <s v="65-74"/>
    <x v="1"/>
    <s v="F"/>
    <s v="I00-I99"/>
    <n v="10"/>
    <x v="8"/>
  </r>
  <r>
    <x v="8"/>
    <s v="65-74"/>
    <x v="1"/>
    <s v="F"/>
    <s v="J00-J99"/>
    <n v="6"/>
    <x v="4"/>
  </r>
  <r>
    <x v="8"/>
    <s v="65-74"/>
    <x v="1"/>
    <s v="F"/>
    <s v="K00-K93"/>
    <n v="6"/>
    <x v="9"/>
  </r>
  <r>
    <x v="8"/>
    <s v="65-74"/>
    <x v="1"/>
    <s v="F"/>
    <s v="R00-R99"/>
    <n v="7"/>
    <x v="5"/>
  </r>
  <r>
    <x v="8"/>
    <s v="65-74"/>
    <x v="1"/>
    <s v="F"/>
    <s v="V01-Y98"/>
    <n v="3"/>
    <x v="6"/>
  </r>
  <r>
    <x v="8"/>
    <s v="65-74"/>
    <x v="1"/>
    <s v="M"/>
    <s v="C00-D48"/>
    <n v="17"/>
    <x v="1"/>
  </r>
  <r>
    <x v="8"/>
    <s v="65-74"/>
    <x v="1"/>
    <s v="M"/>
    <s v="E00-E90"/>
    <n v="1"/>
    <x v="2"/>
  </r>
  <r>
    <x v="8"/>
    <s v="65-74"/>
    <x v="1"/>
    <s v="M"/>
    <s v="F00-F99"/>
    <n v="1"/>
    <x v="10"/>
  </r>
  <r>
    <x v="8"/>
    <s v="65-74"/>
    <x v="1"/>
    <s v="M"/>
    <s v="G00-G99"/>
    <n v="2"/>
    <x v="3"/>
  </r>
  <r>
    <x v="8"/>
    <s v="65-74"/>
    <x v="1"/>
    <s v="M"/>
    <s v="I00-I99"/>
    <n v="16"/>
    <x v="8"/>
  </r>
  <r>
    <x v="8"/>
    <s v="65-74"/>
    <x v="1"/>
    <s v="M"/>
    <s v="J00-J99"/>
    <n v="6"/>
    <x v="4"/>
  </r>
  <r>
    <x v="8"/>
    <s v="65-74"/>
    <x v="1"/>
    <s v="M"/>
    <s v="K00-K93"/>
    <n v="4"/>
    <x v="9"/>
  </r>
  <r>
    <x v="8"/>
    <s v="65-74"/>
    <x v="1"/>
    <s v="M"/>
    <s v="M00-M99"/>
    <n v="1"/>
    <x v="5"/>
  </r>
  <r>
    <x v="8"/>
    <s v="65-74"/>
    <x v="1"/>
    <s v="M"/>
    <s v="N00-N99"/>
    <n v="1"/>
    <x v="11"/>
  </r>
  <r>
    <x v="8"/>
    <s v="65-74"/>
    <x v="1"/>
    <s v="M"/>
    <s v="R00-R99"/>
    <n v="6"/>
    <x v="5"/>
  </r>
  <r>
    <x v="8"/>
    <s v="65-74"/>
    <x v="1"/>
    <s v="M"/>
    <s v="V01-Y98"/>
    <n v="1"/>
    <x v="6"/>
  </r>
  <r>
    <x v="8"/>
    <s v="75-84"/>
    <x v="1"/>
    <s v="F"/>
    <s v="C00-D48"/>
    <n v="25"/>
    <x v="1"/>
  </r>
  <r>
    <x v="8"/>
    <s v="75-84"/>
    <x v="1"/>
    <s v="F"/>
    <s v="E00-E90"/>
    <n v="1"/>
    <x v="2"/>
  </r>
  <r>
    <x v="8"/>
    <s v="75-84"/>
    <x v="1"/>
    <s v="F"/>
    <s v="F00-F99"/>
    <n v="1"/>
    <x v="10"/>
  </r>
  <r>
    <x v="8"/>
    <s v="75-84"/>
    <x v="1"/>
    <s v="F"/>
    <s v="G00-G99"/>
    <n v="9"/>
    <x v="3"/>
  </r>
  <r>
    <x v="8"/>
    <s v="75-84"/>
    <x v="1"/>
    <s v="F"/>
    <s v="I00-I99"/>
    <n v="27"/>
    <x v="8"/>
  </r>
  <r>
    <x v="8"/>
    <s v="75-84"/>
    <x v="1"/>
    <s v="F"/>
    <s v="J00-J99"/>
    <n v="11"/>
    <x v="4"/>
  </r>
  <r>
    <x v="8"/>
    <s v="75-84"/>
    <x v="1"/>
    <s v="F"/>
    <s v="K00-K93"/>
    <n v="3"/>
    <x v="9"/>
  </r>
  <r>
    <x v="8"/>
    <s v="75-84"/>
    <x v="1"/>
    <s v="F"/>
    <s v="L00-L99"/>
    <n v="1"/>
    <x v="5"/>
  </r>
  <r>
    <x v="8"/>
    <s v="75-84"/>
    <x v="1"/>
    <s v="F"/>
    <s v="M00-M99"/>
    <n v="2"/>
    <x v="5"/>
  </r>
  <r>
    <x v="8"/>
    <s v="75-84"/>
    <x v="1"/>
    <s v="F"/>
    <s v="R00-R99"/>
    <n v="6"/>
    <x v="5"/>
  </r>
  <r>
    <x v="8"/>
    <s v="75-84"/>
    <x v="1"/>
    <s v="F"/>
    <s v="V01-Y98"/>
    <n v="4"/>
    <x v="6"/>
  </r>
  <r>
    <x v="8"/>
    <s v="75-84"/>
    <x v="1"/>
    <s v="M"/>
    <s v="C00-D48"/>
    <n v="35"/>
    <x v="1"/>
  </r>
  <r>
    <x v="8"/>
    <s v="75-84"/>
    <x v="1"/>
    <s v="M"/>
    <s v="D50-D89"/>
    <n v="1"/>
    <x v="5"/>
  </r>
  <r>
    <x v="8"/>
    <s v="75-84"/>
    <x v="1"/>
    <s v="M"/>
    <s v="E00-E90"/>
    <n v="3"/>
    <x v="2"/>
  </r>
  <r>
    <x v="8"/>
    <s v="75-84"/>
    <x v="1"/>
    <s v="M"/>
    <s v="F00-F99"/>
    <n v="5"/>
    <x v="10"/>
  </r>
  <r>
    <x v="8"/>
    <s v="75-84"/>
    <x v="1"/>
    <s v="M"/>
    <s v="G00-G99"/>
    <n v="6"/>
    <x v="3"/>
  </r>
  <r>
    <x v="8"/>
    <s v="75-84"/>
    <x v="1"/>
    <s v="M"/>
    <s v="I00-I99"/>
    <n v="31"/>
    <x v="8"/>
  </r>
  <r>
    <x v="8"/>
    <s v="75-84"/>
    <x v="1"/>
    <s v="M"/>
    <s v="J00-J99"/>
    <n v="14"/>
    <x v="4"/>
  </r>
  <r>
    <x v="8"/>
    <s v="75-84"/>
    <x v="1"/>
    <s v="M"/>
    <s v="K00-K93"/>
    <n v="2"/>
    <x v="9"/>
  </r>
  <r>
    <x v="8"/>
    <s v="75-84"/>
    <x v="1"/>
    <s v="M"/>
    <s v="L00-L99"/>
    <n v="1"/>
    <x v="5"/>
  </r>
  <r>
    <x v="8"/>
    <s v="75-84"/>
    <x v="1"/>
    <s v="M"/>
    <s v="N00-N99"/>
    <n v="2"/>
    <x v="11"/>
  </r>
  <r>
    <x v="8"/>
    <s v="75-84"/>
    <x v="1"/>
    <s v="M"/>
    <s v="R00-R99"/>
    <n v="8"/>
    <x v="5"/>
  </r>
  <r>
    <x v="8"/>
    <s v="75-84"/>
    <x v="1"/>
    <s v="M"/>
    <s v="V01-Y98"/>
    <n v="3"/>
    <x v="6"/>
  </r>
  <r>
    <x v="8"/>
    <s v="85+"/>
    <x v="1"/>
    <s v="F"/>
    <s v="A00-B99"/>
    <n v="5"/>
    <x v="0"/>
  </r>
  <r>
    <x v="8"/>
    <s v="85+"/>
    <x v="1"/>
    <s v="F"/>
    <s v="C00-D48"/>
    <n v="25"/>
    <x v="1"/>
  </r>
  <r>
    <x v="8"/>
    <s v="85+"/>
    <x v="1"/>
    <s v="F"/>
    <s v="D50-D89"/>
    <n v="3"/>
    <x v="5"/>
  </r>
  <r>
    <x v="8"/>
    <s v="85+"/>
    <x v="1"/>
    <s v="F"/>
    <s v="E00-E90"/>
    <n v="7"/>
    <x v="2"/>
  </r>
  <r>
    <x v="8"/>
    <s v="85+"/>
    <x v="1"/>
    <s v="F"/>
    <s v="F00-F99"/>
    <n v="17"/>
    <x v="10"/>
  </r>
  <r>
    <x v="8"/>
    <s v="85+"/>
    <x v="1"/>
    <s v="F"/>
    <s v="G00-G99"/>
    <n v="11"/>
    <x v="3"/>
  </r>
  <r>
    <x v="8"/>
    <s v="85+"/>
    <x v="1"/>
    <s v="F"/>
    <s v="I00-I99"/>
    <n v="49"/>
    <x v="8"/>
  </r>
  <r>
    <x v="8"/>
    <s v="85+"/>
    <x v="1"/>
    <s v="F"/>
    <s v="J00-J99"/>
    <n v="24"/>
    <x v="4"/>
  </r>
  <r>
    <x v="8"/>
    <s v="85+"/>
    <x v="1"/>
    <s v="F"/>
    <s v="K00-K93"/>
    <n v="10"/>
    <x v="9"/>
  </r>
  <r>
    <x v="8"/>
    <s v="85+"/>
    <x v="1"/>
    <s v="F"/>
    <s v="L00-L99"/>
    <n v="1"/>
    <x v="5"/>
  </r>
  <r>
    <x v="8"/>
    <s v="85+"/>
    <x v="1"/>
    <s v="F"/>
    <s v="M00-M99"/>
    <n v="2"/>
    <x v="5"/>
  </r>
  <r>
    <x v="8"/>
    <s v="85+"/>
    <x v="1"/>
    <s v="F"/>
    <s v="N00-N99"/>
    <n v="9"/>
    <x v="11"/>
  </r>
  <r>
    <x v="8"/>
    <s v="85+"/>
    <x v="1"/>
    <s v="F"/>
    <s v="R00-R99"/>
    <n v="18"/>
    <x v="5"/>
  </r>
  <r>
    <x v="8"/>
    <s v="85+"/>
    <x v="1"/>
    <s v="F"/>
    <s v="V01-Y98"/>
    <n v="8"/>
    <x v="6"/>
  </r>
  <r>
    <x v="8"/>
    <s v="85+"/>
    <x v="1"/>
    <s v="M"/>
    <s v="A00-B99"/>
    <n v="4"/>
    <x v="0"/>
  </r>
  <r>
    <x v="8"/>
    <s v="85+"/>
    <x v="1"/>
    <s v="M"/>
    <s v="C00-D48"/>
    <n v="15"/>
    <x v="1"/>
  </r>
  <r>
    <x v="8"/>
    <s v="85+"/>
    <x v="1"/>
    <s v="M"/>
    <s v="E00-E90"/>
    <n v="1"/>
    <x v="2"/>
  </r>
  <r>
    <x v="8"/>
    <s v="85+"/>
    <x v="1"/>
    <s v="M"/>
    <s v="F00-F99"/>
    <n v="9"/>
    <x v="10"/>
  </r>
  <r>
    <x v="8"/>
    <s v="85+"/>
    <x v="1"/>
    <s v="M"/>
    <s v="G00-G99"/>
    <n v="6"/>
    <x v="3"/>
  </r>
  <r>
    <x v="8"/>
    <s v="85+"/>
    <x v="1"/>
    <s v="M"/>
    <s v="I00-I99"/>
    <n v="35"/>
    <x v="8"/>
  </r>
  <r>
    <x v="8"/>
    <s v="85+"/>
    <x v="1"/>
    <s v="M"/>
    <s v="J00-J99"/>
    <n v="14"/>
    <x v="4"/>
  </r>
  <r>
    <x v="8"/>
    <s v="85+"/>
    <x v="1"/>
    <s v="M"/>
    <s v="K00-K93"/>
    <n v="6"/>
    <x v="9"/>
  </r>
  <r>
    <x v="8"/>
    <s v="85+"/>
    <x v="1"/>
    <s v="M"/>
    <s v="N00-N99"/>
    <n v="4"/>
    <x v="11"/>
  </r>
  <r>
    <x v="8"/>
    <s v="85+"/>
    <x v="1"/>
    <s v="M"/>
    <s v="R00-R99"/>
    <n v="11"/>
    <x v="5"/>
  </r>
  <r>
    <x v="8"/>
    <s v="85+"/>
    <x v="1"/>
    <s v="M"/>
    <s v="V01-Y98"/>
    <n v="2"/>
    <x v="6"/>
  </r>
  <r>
    <x v="0"/>
    <s v="0-24"/>
    <x v="0"/>
    <s v="F"/>
    <s v="E00-E90"/>
    <n v="1"/>
    <x v="2"/>
  </r>
  <r>
    <x v="0"/>
    <s v="0-24"/>
    <x v="0"/>
    <s v="F"/>
    <s v="N00-N99"/>
    <n v="1"/>
    <x v="11"/>
  </r>
  <r>
    <x v="0"/>
    <s v="0-24"/>
    <x v="0"/>
    <s v="F"/>
    <s v="Q00-Q99"/>
    <n v="1"/>
    <x v="5"/>
  </r>
  <r>
    <x v="0"/>
    <s v="0-24"/>
    <x v="0"/>
    <s v="F"/>
    <s v="V01-Y98"/>
    <n v="1"/>
    <x v="6"/>
  </r>
  <r>
    <x v="0"/>
    <s v="0-24"/>
    <x v="0"/>
    <s v="M"/>
    <s v="A00-B99"/>
    <n v="1"/>
    <x v="0"/>
  </r>
  <r>
    <x v="0"/>
    <s v="0-24"/>
    <x v="0"/>
    <s v="M"/>
    <s v="C00-D48"/>
    <n v="4"/>
    <x v="1"/>
  </r>
  <r>
    <x v="0"/>
    <s v="0-24"/>
    <x v="0"/>
    <s v="M"/>
    <s v="G00-G99"/>
    <n v="1"/>
    <x v="3"/>
  </r>
  <r>
    <x v="0"/>
    <s v="0-24"/>
    <x v="0"/>
    <s v="M"/>
    <s v="Q00-Q99"/>
    <n v="2"/>
    <x v="5"/>
  </r>
  <r>
    <x v="0"/>
    <s v="25-44"/>
    <x v="0"/>
    <s v="F"/>
    <s v="C00-D48"/>
    <n v="3"/>
    <x v="1"/>
  </r>
  <r>
    <x v="0"/>
    <s v="25-44"/>
    <x v="0"/>
    <s v="F"/>
    <s v="I00-I99"/>
    <n v="4"/>
    <x v="8"/>
  </r>
  <r>
    <x v="0"/>
    <s v="25-44"/>
    <x v="0"/>
    <s v="F"/>
    <s v="J00-J99"/>
    <n v="1"/>
    <x v="4"/>
  </r>
  <r>
    <x v="0"/>
    <s v="25-44"/>
    <x v="0"/>
    <s v="F"/>
    <s v="N00-N99"/>
    <n v="1"/>
    <x v="11"/>
  </r>
  <r>
    <x v="0"/>
    <s v="25-44"/>
    <x v="0"/>
    <s v="F"/>
    <s v="V01-Y98"/>
    <n v="5"/>
    <x v="6"/>
  </r>
  <r>
    <x v="0"/>
    <s v="25-44"/>
    <x v="0"/>
    <s v="M"/>
    <s v="C00-D48"/>
    <n v="2"/>
    <x v="1"/>
  </r>
  <r>
    <x v="0"/>
    <s v="25-44"/>
    <x v="0"/>
    <s v="M"/>
    <s v="I00-I99"/>
    <n v="2"/>
    <x v="8"/>
  </r>
  <r>
    <x v="0"/>
    <s v="25-44"/>
    <x v="0"/>
    <s v="M"/>
    <s v="J00-J99"/>
    <n v="2"/>
    <x v="4"/>
  </r>
  <r>
    <x v="0"/>
    <s v="25-44"/>
    <x v="0"/>
    <s v="M"/>
    <s v="R00-R99"/>
    <n v="2"/>
    <x v="5"/>
  </r>
  <r>
    <x v="0"/>
    <s v="25-44"/>
    <x v="0"/>
    <s v="M"/>
    <s v="UNK"/>
    <n v="1"/>
    <x v="7"/>
  </r>
  <r>
    <x v="0"/>
    <s v="25-44"/>
    <x v="0"/>
    <s v="M"/>
    <s v="V01-Y98"/>
    <n v="4"/>
    <x v="6"/>
  </r>
  <r>
    <x v="0"/>
    <s v="45-64"/>
    <x v="0"/>
    <s v="F"/>
    <s v="A00-B99"/>
    <n v="1"/>
    <x v="0"/>
  </r>
  <r>
    <x v="0"/>
    <s v="45-64"/>
    <x v="0"/>
    <s v="F"/>
    <s v="C00-D48"/>
    <n v="17"/>
    <x v="1"/>
  </r>
  <r>
    <x v="0"/>
    <s v="45-64"/>
    <x v="0"/>
    <s v="F"/>
    <s v="F00-F99"/>
    <n v="3"/>
    <x v="10"/>
  </r>
  <r>
    <x v="0"/>
    <s v="45-64"/>
    <x v="0"/>
    <s v="F"/>
    <s v="G00-G99"/>
    <n v="1"/>
    <x v="3"/>
  </r>
  <r>
    <x v="0"/>
    <s v="45-64"/>
    <x v="0"/>
    <s v="F"/>
    <s v="I00-I99"/>
    <n v="8"/>
    <x v="8"/>
  </r>
  <r>
    <x v="0"/>
    <s v="45-64"/>
    <x v="0"/>
    <s v="F"/>
    <s v="J00-J99"/>
    <n v="3"/>
    <x v="4"/>
  </r>
  <r>
    <x v="0"/>
    <s v="45-64"/>
    <x v="0"/>
    <s v="F"/>
    <s v="K00-K93"/>
    <n v="4"/>
    <x v="9"/>
  </r>
  <r>
    <x v="0"/>
    <s v="45-64"/>
    <x v="0"/>
    <s v="F"/>
    <s v="R00-R99"/>
    <n v="3"/>
    <x v="5"/>
  </r>
  <r>
    <x v="0"/>
    <s v="45-64"/>
    <x v="0"/>
    <s v="F"/>
    <s v="UNK"/>
    <n v="2"/>
    <x v="7"/>
  </r>
  <r>
    <x v="0"/>
    <s v="45-64"/>
    <x v="0"/>
    <s v="F"/>
    <s v="V01-Y98"/>
    <n v="7"/>
    <x v="6"/>
  </r>
  <r>
    <x v="0"/>
    <s v="45-64"/>
    <x v="0"/>
    <s v="M"/>
    <s v="A00-B99"/>
    <n v="1"/>
    <x v="0"/>
  </r>
  <r>
    <x v="0"/>
    <s v="45-64"/>
    <x v="0"/>
    <s v="M"/>
    <s v="C00-D48"/>
    <n v="31"/>
    <x v="1"/>
  </r>
  <r>
    <x v="0"/>
    <s v="45-64"/>
    <x v="0"/>
    <s v="M"/>
    <s v="E00-E90"/>
    <n v="1"/>
    <x v="2"/>
  </r>
  <r>
    <x v="0"/>
    <s v="45-64"/>
    <x v="0"/>
    <s v="M"/>
    <s v="F00-F99"/>
    <n v="1"/>
    <x v="10"/>
  </r>
  <r>
    <x v="0"/>
    <s v="45-64"/>
    <x v="0"/>
    <s v="M"/>
    <s v="I00-I99"/>
    <n v="6"/>
    <x v="8"/>
  </r>
  <r>
    <x v="0"/>
    <s v="45-64"/>
    <x v="0"/>
    <s v="M"/>
    <s v="J00-J99"/>
    <n v="7"/>
    <x v="4"/>
  </r>
  <r>
    <x v="0"/>
    <s v="45-64"/>
    <x v="0"/>
    <s v="M"/>
    <s v="K00-K93"/>
    <n v="6"/>
    <x v="9"/>
  </r>
  <r>
    <x v="0"/>
    <s v="45-64"/>
    <x v="0"/>
    <s v="M"/>
    <s v="R00-R99"/>
    <n v="4"/>
    <x v="5"/>
  </r>
  <r>
    <x v="0"/>
    <s v="45-64"/>
    <x v="0"/>
    <s v="M"/>
    <s v="UNK"/>
    <n v="2"/>
    <x v="7"/>
  </r>
  <r>
    <x v="0"/>
    <s v="45-64"/>
    <x v="0"/>
    <s v="M"/>
    <s v="V01-Y98"/>
    <n v="8"/>
    <x v="6"/>
  </r>
  <r>
    <x v="0"/>
    <s v="65-74"/>
    <x v="1"/>
    <s v="F"/>
    <s v="A00-B99"/>
    <n v="1"/>
    <x v="0"/>
  </r>
  <r>
    <x v="0"/>
    <s v="65-74"/>
    <x v="1"/>
    <s v="F"/>
    <s v="C00-D48"/>
    <n v="17"/>
    <x v="1"/>
  </r>
  <r>
    <x v="0"/>
    <s v="65-74"/>
    <x v="1"/>
    <s v="F"/>
    <s v="E00-E90"/>
    <n v="3"/>
    <x v="2"/>
  </r>
  <r>
    <x v="0"/>
    <s v="65-74"/>
    <x v="1"/>
    <s v="F"/>
    <s v="G00-G99"/>
    <n v="1"/>
    <x v="3"/>
  </r>
  <r>
    <x v="0"/>
    <s v="65-74"/>
    <x v="1"/>
    <s v="F"/>
    <s v="I00-I99"/>
    <n v="12"/>
    <x v="8"/>
  </r>
  <r>
    <x v="0"/>
    <s v="65-74"/>
    <x v="1"/>
    <s v="F"/>
    <s v="J00-J99"/>
    <n v="4"/>
    <x v="4"/>
  </r>
  <r>
    <x v="0"/>
    <s v="65-74"/>
    <x v="1"/>
    <s v="F"/>
    <s v="K00-K93"/>
    <n v="3"/>
    <x v="9"/>
  </r>
  <r>
    <x v="0"/>
    <s v="65-74"/>
    <x v="1"/>
    <s v="F"/>
    <s v="R00-R99"/>
    <n v="3"/>
    <x v="5"/>
  </r>
  <r>
    <x v="0"/>
    <s v="65-74"/>
    <x v="1"/>
    <s v="F"/>
    <s v="V01-Y98"/>
    <n v="2"/>
    <x v="6"/>
  </r>
  <r>
    <x v="0"/>
    <s v="65-74"/>
    <x v="1"/>
    <s v="M"/>
    <s v="A00-B99"/>
    <n v="1"/>
    <x v="0"/>
  </r>
  <r>
    <x v="0"/>
    <s v="65-74"/>
    <x v="1"/>
    <s v="M"/>
    <s v="C00-D48"/>
    <n v="23"/>
    <x v="1"/>
  </r>
  <r>
    <x v="0"/>
    <s v="65-74"/>
    <x v="1"/>
    <s v="M"/>
    <s v="E00-E90"/>
    <n v="2"/>
    <x v="2"/>
  </r>
  <r>
    <x v="0"/>
    <s v="65-74"/>
    <x v="1"/>
    <s v="M"/>
    <s v="F00-F99"/>
    <n v="2"/>
    <x v="10"/>
  </r>
  <r>
    <x v="0"/>
    <s v="65-74"/>
    <x v="1"/>
    <s v="M"/>
    <s v="G00-G99"/>
    <n v="1"/>
    <x v="3"/>
  </r>
  <r>
    <x v="0"/>
    <s v="65-74"/>
    <x v="1"/>
    <s v="M"/>
    <s v="I00-I99"/>
    <n v="17"/>
    <x v="8"/>
  </r>
  <r>
    <x v="0"/>
    <s v="65-74"/>
    <x v="1"/>
    <s v="M"/>
    <s v="J00-J99"/>
    <n v="5"/>
    <x v="4"/>
  </r>
  <r>
    <x v="0"/>
    <s v="65-74"/>
    <x v="1"/>
    <s v="M"/>
    <s v="K00-K93"/>
    <n v="4"/>
    <x v="9"/>
  </r>
  <r>
    <x v="0"/>
    <s v="65-74"/>
    <x v="1"/>
    <s v="M"/>
    <s v="R00-R99"/>
    <n v="8"/>
    <x v="5"/>
  </r>
  <r>
    <x v="0"/>
    <s v="65-74"/>
    <x v="1"/>
    <s v="M"/>
    <s v="UNK"/>
    <n v="1"/>
    <x v="7"/>
  </r>
  <r>
    <x v="0"/>
    <s v="65-74"/>
    <x v="1"/>
    <s v="M"/>
    <s v="V01-Y98"/>
    <n v="2"/>
    <x v="6"/>
  </r>
  <r>
    <x v="0"/>
    <s v="75-84"/>
    <x v="1"/>
    <s v="F"/>
    <s v="A00-B99"/>
    <n v="6"/>
    <x v="0"/>
  </r>
  <r>
    <x v="0"/>
    <s v="75-84"/>
    <x v="1"/>
    <s v="F"/>
    <s v="C00-D48"/>
    <n v="33"/>
    <x v="1"/>
  </r>
  <r>
    <x v="0"/>
    <s v="75-84"/>
    <x v="1"/>
    <s v="F"/>
    <s v="E00-E90"/>
    <n v="1"/>
    <x v="2"/>
  </r>
  <r>
    <x v="0"/>
    <s v="75-84"/>
    <x v="1"/>
    <s v="F"/>
    <s v="F00-F99"/>
    <n v="5"/>
    <x v="10"/>
  </r>
  <r>
    <x v="0"/>
    <s v="75-84"/>
    <x v="1"/>
    <s v="F"/>
    <s v="G00-G99"/>
    <n v="10"/>
    <x v="3"/>
  </r>
  <r>
    <x v="0"/>
    <s v="75-84"/>
    <x v="1"/>
    <s v="F"/>
    <s v="I00-I99"/>
    <n v="33"/>
    <x v="8"/>
  </r>
  <r>
    <x v="0"/>
    <s v="75-84"/>
    <x v="1"/>
    <s v="F"/>
    <s v="J00-J99"/>
    <n v="18"/>
    <x v="4"/>
  </r>
  <r>
    <x v="0"/>
    <s v="75-84"/>
    <x v="1"/>
    <s v="F"/>
    <s v="K00-K93"/>
    <n v="3"/>
    <x v="9"/>
  </r>
  <r>
    <x v="0"/>
    <s v="75-84"/>
    <x v="1"/>
    <s v="F"/>
    <s v="M00-M99"/>
    <n v="1"/>
    <x v="5"/>
  </r>
  <r>
    <x v="0"/>
    <s v="75-84"/>
    <x v="1"/>
    <s v="F"/>
    <s v="N00-N99"/>
    <n v="1"/>
    <x v="11"/>
  </r>
  <r>
    <x v="0"/>
    <s v="75-84"/>
    <x v="1"/>
    <s v="F"/>
    <s v="R00-R99"/>
    <n v="12"/>
    <x v="5"/>
  </r>
  <r>
    <x v="0"/>
    <s v="75-84"/>
    <x v="1"/>
    <s v="F"/>
    <s v="UNK"/>
    <n v="5"/>
    <x v="7"/>
  </r>
  <r>
    <x v="0"/>
    <s v="75-84"/>
    <x v="1"/>
    <s v="F"/>
    <s v="V01-Y98"/>
    <n v="5"/>
    <x v="6"/>
  </r>
  <r>
    <x v="0"/>
    <s v="75-84"/>
    <x v="1"/>
    <s v="M"/>
    <s v="A00-B99"/>
    <n v="2"/>
    <x v="0"/>
  </r>
  <r>
    <x v="0"/>
    <s v="75-84"/>
    <x v="1"/>
    <s v="M"/>
    <s v="C00-D48"/>
    <n v="29"/>
    <x v="1"/>
  </r>
  <r>
    <x v="0"/>
    <s v="75-84"/>
    <x v="1"/>
    <s v="M"/>
    <s v="D50-D89"/>
    <n v="1"/>
    <x v="5"/>
  </r>
  <r>
    <x v="0"/>
    <s v="75-84"/>
    <x v="1"/>
    <s v="M"/>
    <s v="E00-E90"/>
    <n v="4"/>
    <x v="2"/>
  </r>
  <r>
    <x v="0"/>
    <s v="75-84"/>
    <x v="1"/>
    <s v="M"/>
    <s v="F00-F99"/>
    <n v="3"/>
    <x v="10"/>
  </r>
  <r>
    <x v="0"/>
    <s v="75-84"/>
    <x v="1"/>
    <s v="M"/>
    <s v="G00-G99"/>
    <n v="5"/>
    <x v="3"/>
  </r>
  <r>
    <x v="0"/>
    <s v="75-84"/>
    <x v="1"/>
    <s v="M"/>
    <s v="I00-I99"/>
    <n v="26"/>
    <x v="8"/>
  </r>
  <r>
    <x v="0"/>
    <s v="75-84"/>
    <x v="1"/>
    <s v="M"/>
    <s v="J00-J99"/>
    <n v="15"/>
    <x v="4"/>
  </r>
  <r>
    <x v="0"/>
    <s v="75-84"/>
    <x v="1"/>
    <s v="M"/>
    <s v="K00-K93"/>
    <n v="2"/>
    <x v="9"/>
  </r>
  <r>
    <x v="0"/>
    <s v="75-84"/>
    <x v="1"/>
    <s v="M"/>
    <s v="N00-N99"/>
    <n v="4"/>
    <x v="11"/>
  </r>
  <r>
    <x v="0"/>
    <s v="75-84"/>
    <x v="1"/>
    <s v="M"/>
    <s v="R00-R99"/>
    <n v="5"/>
    <x v="5"/>
  </r>
  <r>
    <x v="0"/>
    <s v="75-84"/>
    <x v="1"/>
    <s v="M"/>
    <s v="UNK"/>
    <n v="1"/>
    <x v="7"/>
  </r>
  <r>
    <x v="0"/>
    <s v="75-84"/>
    <x v="1"/>
    <s v="M"/>
    <s v="V01-Y98"/>
    <n v="4"/>
    <x v="6"/>
  </r>
  <r>
    <x v="0"/>
    <s v="85+"/>
    <x v="1"/>
    <s v="F"/>
    <s v="A00-B99"/>
    <n v="7"/>
    <x v="0"/>
  </r>
  <r>
    <x v="0"/>
    <s v="85+"/>
    <x v="1"/>
    <s v="F"/>
    <s v="C00-D48"/>
    <n v="18"/>
    <x v="1"/>
  </r>
  <r>
    <x v="0"/>
    <s v="85+"/>
    <x v="1"/>
    <s v="F"/>
    <s v="D50-D89"/>
    <n v="2"/>
    <x v="5"/>
  </r>
  <r>
    <x v="0"/>
    <s v="85+"/>
    <x v="1"/>
    <s v="F"/>
    <s v="E00-E90"/>
    <n v="8"/>
    <x v="2"/>
  </r>
  <r>
    <x v="0"/>
    <s v="85+"/>
    <x v="1"/>
    <s v="F"/>
    <s v="F00-F99"/>
    <n v="16"/>
    <x v="10"/>
  </r>
  <r>
    <x v="0"/>
    <s v="85+"/>
    <x v="1"/>
    <s v="F"/>
    <s v="G00-G99"/>
    <n v="13"/>
    <x v="3"/>
  </r>
  <r>
    <x v="0"/>
    <s v="85+"/>
    <x v="1"/>
    <s v="F"/>
    <s v="I00-I99"/>
    <n v="71"/>
    <x v="8"/>
  </r>
  <r>
    <x v="0"/>
    <s v="85+"/>
    <x v="1"/>
    <s v="F"/>
    <s v="J00-J99"/>
    <n v="17"/>
    <x v="4"/>
  </r>
  <r>
    <x v="0"/>
    <s v="85+"/>
    <x v="1"/>
    <s v="F"/>
    <s v="K00-K93"/>
    <n v="4"/>
    <x v="9"/>
  </r>
  <r>
    <x v="0"/>
    <s v="85+"/>
    <x v="1"/>
    <s v="F"/>
    <s v="L00-L99"/>
    <n v="1"/>
    <x v="5"/>
  </r>
  <r>
    <x v="0"/>
    <s v="85+"/>
    <x v="1"/>
    <s v="F"/>
    <s v="M00-M99"/>
    <n v="1"/>
    <x v="5"/>
  </r>
  <r>
    <x v="0"/>
    <s v="85+"/>
    <x v="1"/>
    <s v="F"/>
    <s v="N00-N99"/>
    <n v="1"/>
    <x v="11"/>
  </r>
  <r>
    <x v="0"/>
    <s v="85+"/>
    <x v="1"/>
    <s v="F"/>
    <s v="R00-R99"/>
    <n v="17"/>
    <x v="5"/>
  </r>
  <r>
    <x v="0"/>
    <s v="85+"/>
    <x v="1"/>
    <s v="F"/>
    <s v="UNK"/>
    <n v="3"/>
    <x v="7"/>
  </r>
  <r>
    <x v="0"/>
    <s v="85+"/>
    <x v="1"/>
    <s v="F"/>
    <s v="V01-Y98"/>
    <n v="13"/>
    <x v="6"/>
  </r>
  <r>
    <x v="0"/>
    <s v="85+"/>
    <x v="1"/>
    <s v="M"/>
    <s v="A00-B99"/>
    <n v="3"/>
    <x v="0"/>
  </r>
  <r>
    <x v="0"/>
    <s v="85+"/>
    <x v="1"/>
    <s v="M"/>
    <s v="C00-D48"/>
    <n v="18"/>
    <x v="1"/>
  </r>
  <r>
    <x v="0"/>
    <s v="85+"/>
    <x v="1"/>
    <s v="M"/>
    <s v="E00-E90"/>
    <n v="4"/>
    <x v="2"/>
  </r>
  <r>
    <x v="0"/>
    <s v="85+"/>
    <x v="1"/>
    <s v="M"/>
    <s v="F00-F99"/>
    <n v="2"/>
    <x v="10"/>
  </r>
  <r>
    <x v="0"/>
    <s v="85+"/>
    <x v="1"/>
    <s v="M"/>
    <s v="G00-G99"/>
    <n v="2"/>
    <x v="3"/>
  </r>
  <r>
    <x v="0"/>
    <s v="85+"/>
    <x v="1"/>
    <s v="M"/>
    <s v="I00-I99"/>
    <n v="30"/>
    <x v="8"/>
  </r>
  <r>
    <x v="0"/>
    <s v="85+"/>
    <x v="1"/>
    <s v="M"/>
    <s v="J00-J99"/>
    <n v="13"/>
    <x v="4"/>
  </r>
  <r>
    <x v="0"/>
    <s v="85+"/>
    <x v="1"/>
    <s v="M"/>
    <s v="K00-K93"/>
    <n v="2"/>
    <x v="9"/>
  </r>
  <r>
    <x v="0"/>
    <s v="85+"/>
    <x v="1"/>
    <s v="M"/>
    <s v="R00-R99"/>
    <n v="9"/>
    <x v="5"/>
  </r>
  <r>
    <x v="0"/>
    <s v="85+"/>
    <x v="1"/>
    <s v="M"/>
    <s v="V01-Y98"/>
    <n v="7"/>
    <x v="6"/>
  </r>
  <r>
    <x v="1"/>
    <s v="0-24"/>
    <x v="0"/>
    <s v="F"/>
    <s v="C00-D48"/>
    <n v="1"/>
    <x v="1"/>
  </r>
  <r>
    <x v="1"/>
    <s v="0-24"/>
    <x v="0"/>
    <s v="F"/>
    <s v="P00-P96"/>
    <n v="2"/>
    <x v="5"/>
  </r>
  <r>
    <x v="1"/>
    <s v="0-24"/>
    <x v="0"/>
    <s v="F"/>
    <s v="R00-R99"/>
    <n v="1"/>
    <x v="5"/>
  </r>
  <r>
    <x v="1"/>
    <s v="0-24"/>
    <x v="0"/>
    <s v="F"/>
    <s v="V01-Y98"/>
    <n v="3"/>
    <x v="6"/>
  </r>
  <r>
    <x v="1"/>
    <s v="0-24"/>
    <x v="0"/>
    <s v="M"/>
    <s v="A00-B99"/>
    <n v="1"/>
    <x v="0"/>
  </r>
  <r>
    <x v="1"/>
    <s v="0-24"/>
    <x v="0"/>
    <s v="M"/>
    <s v="I00-I99"/>
    <n v="2"/>
    <x v="8"/>
  </r>
  <r>
    <x v="1"/>
    <s v="0-24"/>
    <x v="0"/>
    <s v="M"/>
    <s v="M00-M99"/>
    <n v="1"/>
    <x v="5"/>
  </r>
  <r>
    <x v="1"/>
    <s v="0-24"/>
    <x v="0"/>
    <s v="M"/>
    <s v="Q00-Q99"/>
    <n v="2"/>
    <x v="5"/>
  </r>
  <r>
    <x v="1"/>
    <s v="0-24"/>
    <x v="0"/>
    <s v="M"/>
    <s v="V01-Y98"/>
    <n v="1"/>
    <x v="6"/>
  </r>
  <r>
    <x v="1"/>
    <s v="25-44"/>
    <x v="0"/>
    <s v="F"/>
    <s v="A00-B99"/>
    <n v="1"/>
    <x v="0"/>
  </r>
  <r>
    <x v="1"/>
    <s v="25-44"/>
    <x v="0"/>
    <s v="F"/>
    <s v="C00-D48"/>
    <n v="3"/>
    <x v="1"/>
  </r>
  <r>
    <x v="1"/>
    <s v="25-44"/>
    <x v="0"/>
    <s v="F"/>
    <s v="R00-R99"/>
    <n v="4"/>
    <x v="5"/>
  </r>
  <r>
    <x v="1"/>
    <s v="25-44"/>
    <x v="0"/>
    <s v="F"/>
    <s v="V01-Y98"/>
    <n v="2"/>
    <x v="6"/>
  </r>
  <r>
    <x v="1"/>
    <s v="25-44"/>
    <x v="0"/>
    <s v="M"/>
    <s v="C00-D48"/>
    <n v="3"/>
    <x v="1"/>
  </r>
  <r>
    <x v="1"/>
    <s v="25-44"/>
    <x v="0"/>
    <s v="M"/>
    <s v="I00-I99"/>
    <n v="1"/>
    <x v="8"/>
  </r>
  <r>
    <x v="1"/>
    <s v="25-44"/>
    <x v="0"/>
    <s v="M"/>
    <s v="R00-R99"/>
    <n v="4"/>
    <x v="5"/>
  </r>
  <r>
    <x v="1"/>
    <s v="25-44"/>
    <x v="0"/>
    <s v="M"/>
    <s v="V01-Y98"/>
    <n v="2"/>
    <x v="6"/>
  </r>
  <r>
    <x v="1"/>
    <s v="45-64"/>
    <x v="0"/>
    <s v="F"/>
    <s v="A00-B99"/>
    <n v="1"/>
    <x v="0"/>
  </r>
  <r>
    <x v="1"/>
    <s v="45-64"/>
    <x v="0"/>
    <s v="F"/>
    <s v="C00-D48"/>
    <n v="24"/>
    <x v="1"/>
  </r>
  <r>
    <x v="1"/>
    <s v="45-64"/>
    <x v="0"/>
    <s v="F"/>
    <s v="F00-F99"/>
    <n v="1"/>
    <x v="10"/>
  </r>
  <r>
    <x v="1"/>
    <s v="45-64"/>
    <x v="0"/>
    <s v="F"/>
    <s v="G00-G99"/>
    <n v="1"/>
    <x v="3"/>
  </r>
  <r>
    <x v="1"/>
    <s v="45-64"/>
    <x v="0"/>
    <s v="F"/>
    <s v="I00-I99"/>
    <n v="4"/>
    <x v="8"/>
  </r>
  <r>
    <x v="1"/>
    <s v="45-64"/>
    <x v="0"/>
    <s v="F"/>
    <s v="J00-J99"/>
    <n v="4"/>
    <x v="4"/>
  </r>
  <r>
    <x v="1"/>
    <s v="45-64"/>
    <x v="0"/>
    <s v="F"/>
    <s v="K00-K93"/>
    <n v="1"/>
    <x v="9"/>
  </r>
  <r>
    <x v="1"/>
    <s v="45-64"/>
    <x v="0"/>
    <s v="F"/>
    <s v="R00-R99"/>
    <n v="4"/>
    <x v="5"/>
  </r>
  <r>
    <x v="1"/>
    <s v="45-64"/>
    <x v="0"/>
    <s v="F"/>
    <s v="V01-Y98"/>
    <n v="2"/>
    <x v="6"/>
  </r>
  <r>
    <x v="1"/>
    <s v="45-64"/>
    <x v="0"/>
    <s v="M"/>
    <s v="A00-B99"/>
    <n v="3"/>
    <x v="0"/>
  </r>
  <r>
    <x v="1"/>
    <s v="45-64"/>
    <x v="0"/>
    <s v="M"/>
    <s v="C00-D48"/>
    <n v="23"/>
    <x v="1"/>
  </r>
  <r>
    <x v="1"/>
    <s v="45-64"/>
    <x v="0"/>
    <s v="M"/>
    <s v="F00-F99"/>
    <n v="1"/>
    <x v="10"/>
  </r>
  <r>
    <x v="1"/>
    <s v="45-64"/>
    <x v="0"/>
    <s v="M"/>
    <s v="G00-G99"/>
    <n v="3"/>
    <x v="3"/>
  </r>
  <r>
    <x v="1"/>
    <s v="45-64"/>
    <x v="0"/>
    <s v="M"/>
    <s v="I00-I99"/>
    <n v="15"/>
    <x v="8"/>
  </r>
  <r>
    <x v="1"/>
    <s v="45-64"/>
    <x v="0"/>
    <s v="M"/>
    <s v="J00-J99"/>
    <n v="5"/>
    <x v="4"/>
  </r>
  <r>
    <x v="1"/>
    <s v="45-64"/>
    <x v="0"/>
    <s v="M"/>
    <s v="K00-K93"/>
    <n v="1"/>
    <x v="9"/>
  </r>
  <r>
    <x v="1"/>
    <s v="45-64"/>
    <x v="0"/>
    <s v="M"/>
    <s v="L00-L99"/>
    <n v="1"/>
    <x v="5"/>
  </r>
  <r>
    <x v="1"/>
    <s v="45-64"/>
    <x v="0"/>
    <s v="M"/>
    <s v="R00-R99"/>
    <n v="6"/>
    <x v="5"/>
  </r>
  <r>
    <x v="1"/>
    <s v="45-64"/>
    <x v="0"/>
    <s v="M"/>
    <s v="V01-Y98"/>
    <n v="8"/>
    <x v="6"/>
  </r>
  <r>
    <x v="1"/>
    <s v="65-74"/>
    <x v="1"/>
    <s v="F"/>
    <s v="A00-B99"/>
    <n v="1"/>
    <x v="0"/>
  </r>
  <r>
    <x v="1"/>
    <s v="65-74"/>
    <x v="1"/>
    <s v="F"/>
    <s v="C00-D48"/>
    <n v="19"/>
    <x v="1"/>
  </r>
  <r>
    <x v="1"/>
    <s v="65-74"/>
    <x v="1"/>
    <s v="F"/>
    <s v="F00-F99"/>
    <n v="1"/>
    <x v="10"/>
  </r>
  <r>
    <x v="1"/>
    <s v="65-74"/>
    <x v="1"/>
    <s v="F"/>
    <s v="G00-G99"/>
    <n v="1"/>
    <x v="3"/>
  </r>
  <r>
    <x v="1"/>
    <s v="65-74"/>
    <x v="1"/>
    <s v="F"/>
    <s v="I00-I99"/>
    <n v="8"/>
    <x v="8"/>
  </r>
  <r>
    <x v="1"/>
    <s v="65-74"/>
    <x v="1"/>
    <s v="F"/>
    <s v="J00-J99"/>
    <n v="2"/>
    <x v="4"/>
  </r>
  <r>
    <x v="1"/>
    <s v="65-74"/>
    <x v="1"/>
    <s v="F"/>
    <s v="K00-K93"/>
    <n v="3"/>
    <x v="9"/>
  </r>
  <r>
    <x v="1"/>
    <s v="65-74"/>
    <x v="1"/>
    <s v="F"/>
    <s v="L00-L99"/>
    <n v="1"/>
    <x v="5"/>
  </r>
  <r>
    <x v="1"/>
    <s v="65-74"/>
    <x v="1"/>
    <s v="F"/>
    <s v="R00-R99"/>
    <n v="3"/>
    <x v="5"/>
  </r>
  <r>
    <x v="1"/>
    <s v="65-74"/>
    <x v="1"/>
    <s v="F"/>
    <s v="V01-Y98"/>
    <n v="2"/>
    <x v="6"/>
  </r>
  <r>
    <x v="1"/>
    <s v="65-74"/>
    <x v="1"/>
    <s v="M"/>
    <s v="A00-B99"/>
    <n v="1"/>
    <x v="0"/>
  </r>
  <r>
    <x v="1"/>
    <s v="65-74"/>
    <x v="1"/>
    <s v="M"/>
    <s v="C00-D48"/>
    <n v="30"/>
    <x v="1"/>
  </r>
  <r>
    <x v="1"/>
    <s v="65-74"/>
    <x v="1"/>
    <s v="M"/>
    <s v="E00-E90"/>
    <n v="6"/>
    <x v="2"/>
  </r>
  <r>
    <x v="1"/>
    <s v="65-74"/>
    <x v="1"/>
    <s v="M"/>
    <s v="F00-F99"/>
    <n v="1"/>
    <x v="10"/>
  </r>
  <r>
    <x v="1"/>
    <s v="65-74"/>
    <x v="1"/>
    <s v="M"/>
    <s v="G00-G99"/>
    <n v="2"/>
    <x v="3"/>
  </r>
  <r>
    <x v="1"/>
    <s v="65-74"/>
    <x v="1"/>
    <s v="M"/>
    <s v="I00-I99"/>
    <n v="16"/>
    <x v="8"/>
  </r>
  <r>
    <x v="1"/>
    <s v="65-74"/>
    <x v="1"/>
    <s v="M"/>
    <s v="J00-J99"/>
    <n v="3"/>
    <x v="4"/>
  </r>
  <r>
    <x v="1"/>
    <s v="65-74"/>
    <x v="1"/>
    <s v="M"/>
    <s v="K00-K93"/>
    <n v="2"/>
    <x v="9"/>
  </r>
  <r>
    <x v="1"/>
    <s v="65-74"/>
    <x v="1"/>
    <s v="M"/>
    <s v="N00-N99"/>
    <n v="3"/>
    <x v="11"/>
  </r>
  <r>
    <x v="1"/>
    <s v="65-74"/>
    <x v="1"/>
    <s v="M"/>
    <s v="R00-R99"/>
    <n v="7"/>
    <x v="5"/>
  </r>
  <r>
    <x v="1"/>
    <s v="65-74"/>
    <x v="1"/>
    <s v="M"/>
    <s v="V01-Y98"/>
    <n v="8"/>
    <x v="6"/>
  </r>
  <r>
    <x v="1"/>
    <s v="75-84"/>
    <x v="1"/>
    <s v="F"/>
    <s v="A00-B99"/>
    <n v="3"/>
    <x v="0"/>
  </r>
  <r>
    <x v="1"/>
    <s v="75-84"/>
    <x v="1"/>
    <s v="F"/>
    <s v="C00-D48"/>
    <n v="29"/>
    <x v="1"/>
  </r>
  <r>
    <x v="1"/>
    <s v="75-84"/>
    <x v="1"/>
    <s v="F"/>
    <s v="D50-D89"/>
    <n v="1"/>
    <x v="5"/>
  </r>
  <r>
    <x v="1"/>
    <s v="75-84"/>
    <x v="1"/>
    <s v="F"/>
    <s v="E00-E90"/>
    <n v="5"/>
    <x v="2"/>
  </r>
  <r>
    <x v="1"/>
    <s v="75-84"/>
    <x v="1"/>
    <s v="F"/>
    <s v="F00-F99"/>
    <n v="4"/>
    <x v="10"/>
  </r>
  <r>
    <x v="1"/>
    <s v="75-84"/>
    <x v="1"/>
    <s v="F"/>
    <s v="G00-G99"/>
    <n v="7"/>
    <x v="3"/>
  </r>
  <r>
    <x v="1"/>
    <s v="75-84"/>
    <x v="1"/>
    <s v="F"/>
    <s v="I00-I99"/>
    <n v="37"/>
    <x v="8"/>
  </r>
  <r>
    <x v="1"/>
    <s v="75-84"/>
    <x v="1"/>
    <s v="F"/>
    <s v="J00-J99"/>
    <n v="14"/>
    <x v="4"/>
  </r>
  <r>
    <x v="1"/>
    <s v="75-84"/>
    <x v="1"/>
    <s v="F"/>
    <s v="K00-K93"/>
    <n v="5"/>
    <x v="9"/>
  </r>
  <r>
    <x v="1"/>
    <s v="75-84"/>
    <x v="1"/>
    <s v="F"/>
    <s v="N00-N99"/>
    <n v="2"/>
    <x v="11"/>
  </r>
  <r>
    <x v="1"/>
    <s v="75-84"/>
    <x v="1"/>
    <s v="F"/>
    <s v="R00-R99"/>
    <n v="8"/>
    <x v="5"/>
  </r>
  <r>
    <x v="1"/>
    <s v="75-84"/>
    <x v="1"/>
    <s v="F"/>
    <s v="V01-Y98"/>
    <n v="6"/>
    <x v="6"/>
  </r>
  <r>
    <x v="1"/>
    <s v="75-84"/>
    <x v="1"/>
    <s v="M"/>
    <s v="A00-B99"/>
    <n v="5"/>
    <x v="0"/>
  </r>
  <r>
    <x v="1"/>
    <s v="75-84"/>
    <x v="1"/>
    <s v="M"/>
    <s v="C00-D48"/>
    <n v="27"/>
    <x v="1"/>
  </r>
  <r>
    <x v="1"/>
    <s v="75-84"/>
    <x v="1"/>
    <s v="M"/>
    <s v="E00-E90"/>
    <n v="1"/>
    <x v="2"/>
  </r>
  <r>
    <x v="1"/>
    <s v="75-84"/>
    <x v="1"/>
    <s v="M"/>
    <s v="F00-F99"/>
    <n v="2"/>
    <x v="10"/>
  </r>
  <r>
    <x v="1"/>
    <s v="75-84"/>
    <x v="1"/>
    <s v="M"/>
    <s v="G00-G99"/>
    <n v="6"/>
    <x v="3"/>
  </r>
  <r>
    <x v="1"/>
    <s v="75-84"/>
    <x v="1"/>
    <s v="M"/>
    <s v="I00-I99"/>
    <n v="32"/>
    <x v="8"/>
  </r>
  <r>
    <x v="1"/>
    <s v="75-84"/>
    <x v="1"/>
    <s v="M"/>
    <s v="J00-J99"/>
    <n v="18"/>
    <x v="4"/>
  </r>
  <r>
    <x v="1"/>
    <s v="75-84"/>
    <x v="1"/>
    <s v="M"/>
    <s v="K00-K93"/>
    <n v="7"/>
    <x v="9"/>
  </r>
  <r>
    <x v="1"/>
    <s v="75-84"/>
    <x v="1"/>
    <s v="M"/>
    <s v="L00-L99"/>
    <n v="1"/>
    <x v="5"/>
  </r>
  <r>
    <x v="1"/>
    <s v="75-84"/>
    <x v="1"/>
    <s v="M"/>
    <s v="M00-M99"/>
    <n v="1"/>
    <x v="5"/>
  </r>
  <r>
    <x v="1"/>
    <s v="75-84"/>
    <x v="1"/>
    <s v="M"/>
    <s v="N00-N99"/>
    <n v="2"/>
    <x v="11"/>
  </r>
  <r>
    <x v="1"/>
    <s v="75-84"/>
    <x v="1"/>
    <s v="M"/>
    <s v="R00-R99"/>
    <n v="6"/>
    <x v="5"/>
  </r>
  <r>
    <x v="1"/>
    <s v="75-84"/>
    <x v="1"/>
    <s v="M"/>
    <s v="V01-Y98"/>
    <n v="2"/>
    <x v="6"/>
  </r>
  <r>
    <x v="1"/>
    <s v="85+"/>
    <x v="1"/>
    <s v="F"/>
    <s v="A00-B99"/>
    <n v="3"/>
    <x v="0"/>
  </r>
  <r>
    <x v="1"/>
    <s v="85+"/>
    <x v="1"/>
    <s v="F"/>
    <s v="C00-D48"/>
    <n v="17"/>
    <x v="1"/>
  </r>
  <r>
    <x v="1"/>
    <s v="85+"/>
    <x v="1"/>
    <s v="F"/>
    <s v="E00-E90"/>
    <n v="7"/>
    <x v="2"/>
  </r>
  <r>
    <x v="1"/>
    <s v="85+"/>
    <x v="1"/>
    <s v="F"/>
    <s v="F00-F99"/>
    <n v="11"/>
    <x v="10"/>
  </r>
  <r>
    <x v="1"/>
    <s v="85+"/>
    <x v="1"/>
    <s v="F"/>
    <s v="G00-G99"/>
    <n v="11"/>
    <x v="3"/>
  </r>
  <r>
    <x v="1"/>
    <s v="85+"/>
    <x v="1"/>
    <s v="F"/>
    <s v="I00-I99"/>
    <n v="70"/>
    <x v="8"/>
  </r>
  <r>
    <x v="1"/>
    <s v="85+"/>
    <x v="1"/>
    <s v="F"/>
    <s v="J00-J99"/>
    <n v="17"/>
    <x v="4"/>
  </r>
  <r>
    <x v="1"/>
    <s v="85+"/>
    <x v="1"/>
    <s v="F"/>
    <s v="K00-K93"/>
    <n v="8"/>
    <x v="9"/>
  </r>
  <r>
    <x v="1"/>
    <s v="85+"/>
    <x v="1"/>
    <s v="F"/>
    <s v="L00-L99"/>
    <n v="1"/>
    <x v="5"/>
  </r>
  <r>
    <x v="1"/>
    <s v="85+"/>
    <x v="1"/>
    <s v="F"/>
    <s v="N00-N99"/>
    <n v="8"/>
    <x v="11"/>
  </r>
  <r>
    <x v="1"/>
    <s v="85+"/>
    <x v="1"/>
    <s v="F"/>
    <s v="R00-R99"/>
    <n v="18"/>
    <x v="5"/>
  </r>
  <r>
    <x v="1"/>
    <s v="85+"/>
    <x v="1"/>
    <s v="F"/>
    <s v="V01-Y98"/>
    <n v="11"/>
    <x v="6"/>
  </r>
  <r>
    <x v="1"/>
    <s v="85+"/>
    <x v="1"/>
    <s v="M"/>
    <s v="C00-D48"/>
    <n v="11"/>
    <x v="1"/>
  </r>
  <r>
    <x v="1"/>
    <s v="85+"/>
    <x v="1"/>
    <s v="M"/>
    <s v="E00-E90"/>
    <n v="3"/>
    <x v="2"/>
  </r>
  <r>
    <x v="1"/>
    <s v="85+"/>
    <x v="1"/>
    <s v="M"/>
    <s v="F00-F99"/>
    <n v="4"/>
    <x v="10"/>
  </r>
  <r>
    <x v="1"/>
    <s v="85+"/>
    <x v="1"/>
    <s v="M"/>
    <s v="G00-G99"/>
    <n v="3"/>
    <x v="3"/>
  </r>
  <r>
    <x v="1"/>
    <s v="85+"/>
    <x v="1"/>
    <s v="M"/>
    <s v="I00-I99"/>
    <n v="26"/>
    <x v="8"/>
  </r>
  <r>
    <x v="1"/>
    <s v="85+"/>
    <x v="1"/>
    <s v="M"/>
    <s v="J00-J99"/>
    <n v="11"/>
    <x v="4"/>
  </r>
  <r>
    <x v="1"/>
    <s v="85+"/>
    <x v="1"/>
    <s v="M"/>
    <s v="K00-K93"/>
    <n v="3"/>
    <x v="9"/>
  </r>
  <r>
    <x v="1"/>
    <s v="85+"/>
    <x v="1"/>
    <s v="M"/>
    <s v="L00-L99"/>
    <n v="3"/>
    <x v="5"/>
  </r>
  <r>
    <x v="1"/>
    <s v="85+"/>
    <x v="1"/>
    <s v="M"/>
    <s v="N00-N99"/>
    <n v="2"/>
    <x v="11"/>
  </r>
  <r>
    <x v="1"/>
    <s v="85+"/>
    <x v="1"/>
    <s v="M"/>
    <s v="R00-R99"/>
    <n v="9"/>
    <x v="5"/>
  </r>
  <r>
    <x v="1"/>
    <s v="85+"/>
    <x v="1"/>
    <s v="M"/>
    <s v="V01-Y98"/>
    <n v="5"/>
    <x v="6"/>
  </r>
  <r>
    <x v="2"/>
    <s v="0-24"/>
    <x v="0"/>
    <s v="F"/>
    <s v="A00-B99"/>
    <n v="1"/>
    <x v="0"/>
  </r>
  <r>
    <x v="2"/>
    <s v="0-24"/>
    <x v="0"/>
    <s v="F"/>
    <s v="P00-P96"/>
    <n v="2"/>
    <x v="5"/>
  </r>
  <r>
    <x v="2"/>
    <s v="0-24"/>
    <x v="0"/>
    <s v="F"/>
    <s v="Q00-Q99"/>
    <n v="1"/>
    <x v="5"/>
  </r>
  <r>
    <x v="2"/>
    <s v="0-24"/>
    <x v="0"/>
    <s v="M"/>
    <s v="A00-B99"/>
    <n v="1"/>
    <x v="0"/>
  </r>
  <r>
    <x v="2"/>
    <s v="0-24"/>
    <x v="0"/>
    <s v="M"/>
    <s v="Q00-Q99"/>
    <n v="2"/>
    <x v="5"/>
  </r>
  <r>
    <x v="2"/>
    <s v="0-24"/>
    <x v="0"/>
    <s v="M"/>
    <s v="R00-R99"/>
    <n v="1"/>
    <x v="5"/>
  </r>
  <r>
    <x v="2"/>
    <s v="0-24"/>
    <x v="0"/>
    <s v="M"/>
    <s v="V01-Y98"/>
    <n v="1"/>
    <x v="6"/>
  </r>
  <r>
    <x v="2"/>
    <s v="25-44"/>
    <x v="0"/>
    <s v="F"/>
    <s v="C00-D48"/>
    <n v="7"/>
    <x v="1"/>
  </r>
  <r>
    <x v="2"/>
    <s v="25-44"/>
    <x v="0"/>
    <s v="F"/>
    <s v="G00-G99"/>
    <n v="1"/>
    <x v="3"/>
  </r>
  <r>
    <x v="2"/>
    <s v="25-44"/>
    <x v="0"/>
    <s v="F"/>
    <s v="K00-K93"/>
    <n v="1"/>
    <x v="9"/>
  </r>
  <r>
    <x v="2"/>
    <s v="25-44"/>
    <x v="0"/>
    <s v="F"/>
    <s v="R00-R99"/>
    <n v="2"/>
    <x v="5"/>
  </r>
  <r>
    <x v="2"/>
    <s v="25-44"/>
    <x v="0"/>
    <s v="F"/>
    <s v="V01-Y98"/>
    <n v="6"/>
    <x v="6"/>
  </r>
  <r>
    <x v="2"/>
    <s v="25-44"/>
    <x v="0"/>
    <s v="M"/>
    <s v="C00-D48"/>
    <n v="3"/>
    <x v="1"/>
  </r>
  <r>
    <x v="2"/>
    <s v="25-44"/>
    <x v="0"/>
    <s v="M"/>
    <s v="I00-I99"/>
    <n v="2"/>
    <x v="8"/>
  </r>
  <r>
    <x v="2"/>
    <s v="25-44"/>
    <x v="0"/>
    <s v="M"/>
    <s v="Q00-Q99"/>
    <n v="1"/>
    <x v="5"/>
  </r>
  <r>
    <x v="2"/>
    <s v="25-44"/>
    <x v="0"/>
    <s v="M"/>
    <s v="V01-Y98"/>
    <n v="2"/>
    <x v="6"/>
  </r>
  <r>
    <x v="2"/>
    <s v="45-64"/>
    <x v="0"/>
    <s v="F"/>
    <s v="C00-D48"/>
    <n v="20"/>
    <x v="1"/>
  </r>
  <r>
    <x v="2"/>
    <s v="45-64"/>
    <x v="0"/>
    <s v="F"/>
    <s v="E00-E90"/>
    <n v="1"/>
    <x v="2"/>
  </r>
  <r>
    <x v="2"/>
    <s v="45-64"/>
    <x v="0"/>
    <s v="F"/>
    <s v="F00-F99"/>
    <n v="1"/>
    <x v="10"/>
  </r>
  <r>
    <x v="2"/>
    <s v="45-64"/>
    <x v="0"/>
    <s v="F"/>
    <s v="I00-I99"/>
    <n v="5"/>
    <x v="8"/>
  </r>
  <r>
    <x v="2"/>
    <s v="45-64"/>
    <x v="0"/>
    <s v="F"/>
    <s v="J00-J99"/>
    <n v="4"/>
    <x v="4"/>
  </r>
  <r>
    <x v="2"/>
    <s v="45-64"/>
    <x v="0"/>
    <s v="F"/>
    <s v="K00-K93"/>
    <n v="1"/>
    <x v="9"/>
  </r>
  <r>
    <x v="2"/>
    <s v="45-64"/>
    <x v="0"/>
    <s v="F"/>
    <s v="R00-R99"/>
    <n v="4"/>
    <x v="5"/>
  </r>
  <r>
    <x v="2"/>
    <s v="45-64"/>
    <x v="0"/>
    <s v="F"/>
    <s v="V01-Y98"/>
    <n v="4"/>
    <x v="6"/>
  </r>
  <r>
    <x v="2"/>
    <s v="45-64"/>
    <x v="0"/>
    <s v="M"/>
    <s v="A00-B99"/>
    <n v="3"/>
    <x v="0"/>
  </r>
  <r>
    <x v="2"/>
    <s v="45-64"/>
    <x v="0"/>
    <s v="M"/>
    <s v="C00-D48"/>
    <n v="20"/>
    <x v="1"/>
  </r>
  <r>
    <x v="2"/>
    <s v="45-64"/>
    <x v="0"/>
    <s v="M"/>
    <s v="E00-E90"/>
    <n v="1"/>
    <x v="2"/>
  </r>
  <r>
    <x v="2"/>
    <s v="45-64"/>
    <x v="0"/>
    <s v="M"/>
    <s v="G00-G99"/>
    <n v="1"/>
    <x v="3"/>
  </r>
  <r>
    <x v="2"/>
    <s v="45-64"/>
    <x v="0"/>
    <s v="M"/>
    <s v="I00-I99"/>
    <n v="16"/>
    <x v="8"/>
  </r>
  <r>
    <x v="2"/>
    <s v="45-64"/>
    <x v="0"/>
    <s v="M"/>
    <s v="J00-J99"/>
    <n v="5"/>
    <x v="4"/>
  </r>
  <r>
    <x v="2"/>
    <s v="45-64"/>
    <x v="0"/>
    <s v="M"/>
    <s v="K00-K93"/>
    <n v="4"/>
    <x v="9"/>
  </r>
  <r>
    <x v="2"/>
    <s v="45-64"/>
    <x v="0"/>
    <s v="M"/>
    <s v="R00-R99"/>
    <n v="4"/>
    <x v="5"/>
  </r>
  <r>
    <x v="2"/>
    <s v="45-64"/>
    <x v="0"/>
    <s v="M"/>
    <s v="V01-Y98"/>
    <n v="6"/>
    <x v="6"/>
  </r>
  <r>
    <x v="2"/>
    <s v="65-74"/>
    <x v="1"/>
    <s v="F"/>
    <s v="A00-B99"/>
    <n v="1"/>
    <x v="0"/>
  </r>
  <r>
    <x v="2"/>
    <s v="65-74"/>
    <x v="1"/>
    <s v="F"/>
    <s v="C00-D48"/>
    <n v="13"/>
    <x v="1"/>
  </r>
  <r>
    <x v="2"/>
    <s v="65-74"/>
    <x v="1"/>
    <s v="F"/>
    <s v="E00-E90"/>
    <n v="1"/>
    <x v="2"/>
  </r>
  <r>
    <x v="2"/>
    <s v="65-74"/>
    <x v="1"/>
    <s v="F"/>
    <s v="G00-G99"/>
    <n v="1"/>
    <x v="3"/>
  </r>
  <r>
    <x v="2"/>
    <s v="65-74"/>
    <x v="1"/>
    <s v="F"/>
    <s v="I00-I99"/>
    <n v="13"/>
    <x v="8"/>
  </r>
  <r>
    <x v="2"/>
    <s v="65-74"/>
    <x v="1"/>
    <s v="F"/>
    <s v="J00-J99"/>
    <n v="2"/>
    <x v="4"/>
  </r>
  <r>
    <x v="2"/>
    <s v="65-74"/>
    <x v="1"/>
    <s v="F"/>
    <s v="K00-K93"/>
    <n v="1"/>
    <x v="9"/>
  </r>
  <r>
    <x v="2"/>
    <s v="65-74"/>
    <x v="1"/>
    <s v="F"/>
    <s v="M00-M99"/>
    <n v="1"/>
    <x v="5"/>
  </r>
  <r>
    <x v="2"/>
    <s v="65-74"/>
    <x v="1"/>
    <s v="F"/>
    <s v="R00-R99"/>
    <n v="4"/>
    <x v="5"/>
  </r>
  <r>
    <x v="2"/>
    <s v="65-74"/>
    <x v="1"/>
    <s v="F"/>
    <s v="V01-Y98"/>
    <n v="3"/>
    <x v="6"/>
  </r>
  <r>
    <x v="2"/>
    <s v="65-74"/>
    <x v="1"/>
    <s v="M"/>
    <s v="A00-B99"/>
    <n v="1"/>
    <x v="0"/>
  </r>
  <r>
    <x v="2"/>
    <s v="65-74"/>
    <x v="1"/>
    <s v="M"/>
    <s v="C00-D48"/>
    <n v="23"/>
    <x v="1"/>
  </r>
  <r>
    <x v="2"/>
    <s v="65-74"/>
    <x v="1"/>
    <s v="M"/>
    <s v="G00-G99"/>
    <n v="3"/>
    <x v="3"/>
  </r>
  <r>
    <x v="2"/>
    <s v="65-74"/>
    <x v="1"/>
    <s v="M"/>
    <s v="I00-I99"/>
    <n v="13"/>
    <x v="8"/>
  </r>
  <r>
    <x v="2"/>
    <s v="65-74"/>
    <x v="1"/>
    <s v="M"/>
    <s v="J00-J99"/>
    <n v="6"/>
    <x v="4"/>
  </r>
  <r>
    <x v="2"/>
    <s v="65-74"/>
    <x v="1"/>
    <s v="M"/>
    <s v="K00-K93"/>
    <n v="1"/>
    <x v="9"/>
  </r>
  <r>
    <x v="2"/>
    <s v="65-74"/>
    <x v="1"/>
    <s v="M"/>
    <s v="L00-L99"/>
    <n v="1"/>
    <x v="5"/>
  </r>
  <r>
    <x v="2"/>
    <s v="65-74"/>
    <x v="1"/>
    <s v="M"/>
    <s v="N00-N99"/>
    <n v="2"/>
    <x v="11"/>
  </r>
  <r>
    <x v="2"/>
    <s v="65-74"/>
    <x v="1"/>
    <s v="M"/>
    <s v="R00-R99"/>
    <n v="2"/>
    <x v="5"/>
  </r>
  <r>
    <x v="2"/>
    <s v="65-74"/>
    <x v="1"/>
    <s v="M"/>
    <s v="V01-Y98"/>
    <n v="3"/>
    <x v="6"/>
  </r>
  <r>
    <x v="2"/>
    <s v="75-84"/>
    <x v="1"/>
    <s v="F"/>
    <s v="A00-B99"/>
    <n v="1"/>
    <x v="0"/>
  </r>
  <r>
    <x v="2"/>
    <s v="75-84"/>
    <x v="1"/>
    <s v="F"/>
    <s v="C00-D48"/>
    <n v="25"/>
    <x v="1"/>
  </r>
  <r>
    <x v="2"/>
    <s v="75-84"/>
    <x v="1"/>
    <s v="F"/>
    <s v="E00-E90"/>
    <n v="3"/>
    <x v="2"/>
  </r>
  <r>
    <x v="2"/>
    <s v="75-84"/>
    <x v="1"/>
    <s v="F"/>
    <s v="G00-G99"/>
    <n v="8"/>
    <x v="3"/>
  </r>
  <r>
    <x v="2"/>
    <s v="75-84"/>
    <x v="1"/>
    <s v="F"/>
    <s v="I00-I99"/>
    <n v="37"/>
    <x v="8"/>
  </r>
  <r>
    <x v="2"/>
    <s v="75-84"/>
    <x v="1"/>
    <s v="F"/>
    <s v="J00-J99"/>
    <n v="4"/>
    <x v="4"/>
  </r>
  <r>
    <x v="2"/>
    <s v="75-84"/>
    <x v="1"/>
    <s v="F"/>
    <s v="K00-K93"/>
    <n v="2"/>
    <x v="9"/>
  </r>
  <r>
    <x v="2"/>
    <s v="75-84"/>
    <x v="1"/>
    <s v="F"/>
    <s v="L00-L99"/>
    <n v="1"/>
    <x v="5"/>
  </r>
  <r>
    <x v="2"/>
    <s v="75-84"/>
    <x v="1"/>
    <s v="F"/>
    <s v="M00-M99"/>
    <n v="2"/>
    <x v="5"/>
  </r>
  <r>
    <x v="2"/>
    <s v="75-84"/>
    <x v="1"/>
    <s v="F"/>
    <s v="N00-N99"/>
    <n v="1"/>
    <x v="11"/>
  </r>
  <r>
    <x v="2"/>
    <s v="75-84"/>
    <x v="1"/>
    <s v="F"/>
    <s v="R00-R99"/>
    <n v="14"/>
    <x v="5"/>
  </r>
  <r>
    <x v="2"/>
    <s v="75-84"/>
    <x v="1"/>
    <s v="F"/>
    <s v="V01-Y98"/>
    <n v="2"/>
    <x v="6"/>
  </r>
  <r>
    <x v="2"/>
    <s v="75-84"/>
    <x v="1"/>
    <s v="M"/>
    <s v="A00-B99"/>
    <n v="1"/>
    <x v="0"/>
  </r>
  <r>
    <x v="2"/>
    <s v="75-84"/>
    <x v="1"/>
    <s v="M"/>
    <s v="C00-D48"/>
    <n v="28"/>
    <x v="1"/>
  </r>
  <r>
    <x v="2"/>
    <s v="75-84"/>
    <x v="1"/>
    <s v="M"/>
    <s v="E00-E90"/>
    <n v="1"/>
    <x v="2"/>
  </r>
  <r>
    <x v="2"/>
    <s v="75-84"/>
    <x v="1"/>
    <s v="M"/>
    <s v="G00-G99"/>
    <n v="4"/>
    <x v="3"/>
  </r>
  <r>
    <x v="2"/>
    <s v="75-84"/>
    <x v="1"/>
    <s v="M"/>
    <s v="I00-I99"/>
    <n v="32"/>
    <x v="8"/>
  </r>
  <r>
    <x v="2"/>
    <s v="75-84"/>
    <x v="1"/>
    <s v="M"/>
    <s v="J00-J99"/>
    <n v="11"/>
    <x v="4"/>
  </r>
  <r>
    <x v="2"/>
    <s v="75-84"/>
    <x v="1"/>
    <s v="M"/>
    <s v="K00-K93"/>
    <n v="1"/>
    <x v="9"/>
  </r>
  <r>
    <x v="2"/>
    <s v="75-84"/>
    <x v="1"/>
    <s v="M"/>
    <s v="L00-L99"/>
    <n v="2"/>
    <x v="5"/>
  </r>
  <r>
    <x v="2"/>
    <s v="75-84"/>
    <x v="1"/>
    <s v="M"/>
    <s v="N00-N99"/>
    <n v="4"/>
    <x v="11"/>
  </r>
  <r>
    <x v="2"/>
    <s v="75-84"/>
    <x v="1"/>
    <s v="M"/>
    <s v="R00-R99"/>
    <n v="9"/>
    <x v="5"/>
  </r>
  <r>
    <x v="2"/>
    <s v="75-84"/>
    <x v="1"/>
    <s v="M"/>
    <s v="V01-Y98"/>
    <n v="9"/>
    <x v="6"/>
  </r>
  <r>
    <x v="2"/>
    <s v="85+"/>
    <x v="1"/>
    <s v="F"/>
    <s v="A00-B99"/>
    <n v="8"/>
    <x v="0"/>
  </r>
  <r>
    <x v="2"/>
    <s v="85+"/>
    <x v="1"/>
    <s v="F"/>
    <s v="C00-D48"/>
    <n v="36"/>
    <x v="1"/>
  </r>
  <r>
    <x v="2"/>
    <s v="85+"/>
    <x v="1"/>
    <s v="F"/>
    <s v="E00-E90"/>
    <n v="4"/>
    <x v="2"/>
  </r>
  <r>
    <x v="2"/>
    <s v="85+"/>
    <x v="1"/>
    <s v="F"/>
    <s v="F00-F99"/>
    <n v="8"/>
    <x v="10"/>
  </r>
  <r>
    <x v="2"/>
    <s v="85+"/>
    <x v="1"/>
    <s v="F"/>
    <s v="G00-G99"/>
    <n v="12"/>
    <x v="3"/>
  </r>
  <r>
    <x v="2"/>
    <s v="85+"/>
    <x v="1"/>
    <s v="F"/>
    <s v="I00-I99"/>
    <n v="66"/>
    <x v="8"/>
  </r>
  <r>
    <x v="2"/>
    <s v="85+"/>
    <x v="1"/>
    <s v="F"/>
    <s v="J00-J99"/>
    <n v="29"/>
    <x v="4"/>
  </r>
  <r>
    <x v="2"/>
    <s v="85+"/>
    <x v="1"/>
    <s v="F"/>
    <s v="K00-K93"/>
    <n v="9"/>
    <x v="9"/>
  </r>
  <r>
    <x v="2"/>
    <s v="85+"/>
    <x v="1"/>
    <s v="F"/>
    <s v="L00-L99"/>
    <n v="1"/>
    <x v="5"/>
  </r>
  <r>
    <x v="2"/>
    <s v="85+"/>
    <x v="1"/>
    <s v="F"/>
    <s v="M00-M99"/>
    <n v="3"/>
    <x v="5"/>
  </r>
  <r>
    <x v="2"/>
    <s v="85+"/>
    <x v="1"/>
    <s v="F"/>
    <s v="N00-N99"/>
    <n v="5"/>
    <x v="11"/>
  </r>
  <r>
    <x v="2"/>
    <s v="85+"/>
    <x v="1"/>
    <s v="F"/>
    <s v="R00-R99"/>
    <n v="24"/>
    <x v="5"/>
  </r>
  <r>
    <x v="2"/>
    <s v="85+"/>
    <x v="1"/>
    <s v="F"/>
    <s v="V01-Y98"/>
    <n v="12"/>
    <x v="6"/>
  </r>
  <r>
    <x v="2"/>
    <s v="85+"/>
    <x v="1"/>
    <s v="M"/>
    <s v="A00-B99"/>
    <n v="1"/>
    <x v="0"/>
  </r>
  <r>
    <x v="2"/>
    <s v="85+"/>
    <x v="1"/>
    <s v="M"/>
    <s v="C00-D48"/>
    <n v="15"/>
    <x v="1"/>
  </r>
  <r>
    <x v="2"/>
    <s v="85+"/>
    <x v="1"/>
    <s v="M"/>
    <s v="D50-D89"/>
    <n v="1"/>
    <x v="5"/>
  </r>
  <r>
    <x v="2"/>
    <s v="85+"/>
    <x v="1"/>
    <s v="M"/>
    <s v="E00-E90"/>
    <n v="3"/>
    <x v="2"/>
  </r>
  <r>
    <x v="2"/>
    <s v="85+"/>
    <x v="1"/>
    <s v="M"/>
    <s v="F00-F99"/>
    <n v="4"/>
    <x v="10"/>
  </r>
  <r>
    <x v="2"/>
    <s v="85+"/>
    <x v="1"/>
    <s v="M"/>
    <s v="G00-G99"/>
    <n v="3"/>
    <x v="3"/>
  </r>
  <r>
    <x v="2"/>
    <s v="85+"/>
    <x v="1"/>
    <s v="M"/>
    <s v="I00-I99"/>
    <n v="21"/>
    <x v="8"/>
  </r>
  <r>
    <x v="2"/>
    <s v="85+"/>
    <x v="1"/>
    <s v="M"/>
    <s v="J00-J99"/>
    <n v="19"/>
    <x v="4"/>
  </r>
  <r>
    <x v="2"/>
    <s v="85+"/>
    <x v="1"/>
    <s v="M"/>
    <s v="K00-K93"/>
    <n v="4"/>
    <x v="9"/>
  </r>
  <r>
    <x v="2"/>
    <s v="85+"/>
    <x v="1"/>
    <s v="M"/>
    <s v="L00-L99"/>
    <n v="1"/>
    <x v="5"/>
  </r>
  <r>
    <x v="2"/>
    <s v="85+"/>
    <x v="1"/>
    <s v="M"/>
    <s v="N00-N99"/>
    <n v="4"/>
    <x v="11"/>
  </r>
  <r>
    <x v="2"/>
    <s v="85+"/>
    <x v="1"/>
    <s v="M"/>
    <s v="R00-R99"/>
    <n v="7"/>
    <x v="5"/>
  </r>
  <r>
    <x v="3"/>
    <s v="0-24"/>
    <x v="0"/>
    <s v="F"/>
    <s v="Q00-Q99"/>
    <n v="4"/>
    <x v="5"/>
  </r>
  <r>
    <x v="3"/>
    <s v="0-24"/>
    <x v="0"/>
    <s v="F"/>
    <s v="V01-Y98"/>
    <n v="1"/>
    <x v="6"/>
  </r>
  <r>
    <x v="3"/>
    <s v="0-24"/>
    <x v="0"/>
    <s v="M"/>
    <s v="A00-B99"/>
    <n v="1"/>
    <x v="0"/>
  </r>
  <r>
    <x v="3"/>
    <s v="0-24"/>
    <x v="0"/>
    <s v="M"/>
    <s v="E00-E90"/>
    <n v="1"/>
    <x v="2"/>
  </r>
  <r>
    <x v="3"/>
    <s v="0-24"/>
    <x v="0"/>
    <s v="M"/>
    <s v="F00-F99"/>
    <n v="1"/>
    <x v="10"/>
  </r>
  <r>
    <x v="3"/>
    <s v="0-24"/>
    <x v="0"/>
    <s v="M"/>
    <s v="P00-P96"/>
    <n v="2"/>
    <x v="5"/>
  </r>
  <r>
    <x v="3"/>
    <s v="0-24"/>
    <x v="0"/>
    <s v="M"/>
    <s v="Q00-Q99"/>
    <n v="2"/>
    <x v="5"/>
  </r>
  <r>
    <x v="3"/>
    <s v="0-24"/>
    <x v="0"/>
    <s v="M"/>
    <s v="R00-R99"/>
    <n v="1"/>
    <x v="5"/>
  </r>
  <r>
    <x v="3"/>
    <s v="0-24"/>
    <x v="0"/>
    <s v="M"/>
    <s v="V01-Y98"/>
    <n v="4"/>
    <x v="6"/>
  </r>
  <r>
    <x v="3"/>
    <s v="25-44"/>
    <x v="0"/>
    <s v="F"/>
    <s v="C00-D48"/>
    <n v="2"/>
    <x v="1"/>
  </r>
  <r>
    <x v="3"/>
    <s v="25-44"/>
    <x v="0"/>
    <s v="F"/>
    <s v="E00-E90"/>
    <n v="1"/>
    <x v="2"/>
  </r>
  <r>
    <x v="3"/>
    <s v="25-44"/>
    <x v="0"/>
    <s v="F"/>
    <s v="I00-I99"/>
    <n v="2"/>
    <x v="8"/>
  </r>
  <r>
    <x v="3"/>
    <s v="25-44"/>
    <x v="0"/>
    <s v="F"/>
    <s v="R00-R99"/>
    <n v="2"/>
    <x v="5"/>
  </r>
  <r>
    <x v="3"/>
    <s v="25-44"/>
    <x v="0"/>
    <s v="F"/>
    <s v="V01-Y98"/>
    <n v="1"/>
    <x v="6"/>
  </r>
  <r>
    <x v="3"/>
    <s v="25-44"/>
    <x v="0"/>
    <s v="M"/>
    <s v="A00-B99"/>
    <n v="1"/>
    <x v="0"/>
  </r>
  <r>
    <x v="3"/>
    <s v="25-44"/>
    <x v="0"/>
    <s v="M"/>
    <s v="C00-D48"/>
    <n v="5"/>
    <x v="1"/>
  </r>
  <r>
    <x v="3"/>
    <s v="25-44"/>
    <x v="0"/>
    <s v="M"/>
    <s v="D50-D89"/>
    <n v="1"/>
    <x v="5"/>
  </r>
  <r>
    <x v="3"/>
    <s v="25-44"/>
    <x v="0"/>
    <s v="M"/>
    <s v="G00-G99"/>
    <n v="2"/>
    <x v="3"/>
  </r>
  <r>
    <x v="3"/>
    <s v="25-44"/>
    <x v="0"/>
    <s v="M"/>
    <s v="I00-I99"/>
    <n v="1"/>
    <x v="8"/>
  </r>
  <r>
    <x v="3"/>
    <s v="25-44"/>
    <x v="0"/>
    <s v="M"/>
    <s v="V01-Y98"/>
    <n v="4"/>
    <x v="6"/>
  </r>
  <r>
    <x v="3"/>
    <s v="45-64"/>
    <x v="0"/>
    <s v="F"/>
    <s v="A00-B99"/>
    <n v="2"/>
    <x v="0"/>
  </r>
  <r>
    <x v="3"/>
    <s v="45-64"/>
    <x v="0"/>
    <s v="F"/>
    <s v="C00-D48"/>
    <n v="21"/>
    <x v="1"/>
  </r>
  <r>
    <x v="3"/>
    <s v="45-64"/>
    <x v="0"/>
    <s v="F"/>
    <s v="E00-E90"/>
    <n v="1"/>
    <x v="2"/>
  </r>
  <r>
    <x v="3"/>
    <s v="45-64"/>
    <x v="0"/>
    <s v="F"/>
    <s v="G00-G99"/>
    <n v="2"/>
    <x v="3"/>
  </r>
  <r>
    <x v="3"/>
    <s v="45-64"/>
    <x v="0"/>
    <s v="F"/>
    <s v="I00-I99"/>
    <n v="6"/>
    <x v="8"/>
  </r>
  <r>
    <x v="3"/>
    <s v="45-64"/>
    <x v="0"/>
    <s v="F"/>
    <s v="K00-K93"/>
    <n v="2"/>
    <x v="9"/>
  </r>
  <r>
    <x v="3"/>
    <s v="45-64"/>
    <x v="0"/>
    <s v="F"/>
    <s v="M00-M99"/>
    <n v="1"/>
    <x v="5"/>
  </r>
  <r>
    <x v="3"/>
    <s v="45-64"/>
    <x v="0"/>
    <s v="F"/>
    <s v="R00-R99"/>
    <n v="2"/>
    <x v="5"/>
  </r>
  <r>
    <x v="3"/>
    <s v="45-64"/>
    <x v="0"/>
    <s v="F"/>
    <s v="V01-Y98"/>
    <n v="5"/>
    <x v="6"/>
  </r>
  <r>
    <x v="3"/>
    <s v="45-64"/>
    <x v="0"/>
    <s v="M"/>
    <s v="C00-D48"/>
    <n v="20"/>
    <x v="1"/>
  </r>
  <r>
    <x v="3"/>
    <s v="45-64"/>
    <x v="0"/>
    <s v="M"/>
    <s v="E00-E90"/>
    <n v="1"/>
    <x v="2"/>
  </r>
  <r>
    <x v="3"/>
    <s v="45-64"/>
    <x v="0"/>
    <s v="M"/>
    <s v="F00-F99"/>
    <n v="1"/>
    <x v="10"/>
  </r>
  <r>
    <x v="3"/>
    <s v="45-64"/>
    <x v="0"/>
    <s v="M"/>
    <s v="G00-G99"/>
    <n v="1"/>
    <x v="3"/>
  </r>
  <r>
    <x v="3"/>
    <s v="45-64"/>
    <x v="0"/>
    <s v="M"/>
    <s v="I00-I99"/>
    <n v="11"/>
    <x v="8"/>
  </r>
  <r>
    <x v="3"/>
    <s v="45-64"/>
    <x v="0"/>
    <s v="M"/>
    <s v="J00-J99"/>
    <n v="5"/>
    <x v="4"/>
  </r>
  <r>
    <x v="3"/>
    <s v="45-64"/>
    <x v="0"/>
    <s v="M"/>
    <s v="K00-K93"/>
    <n v="7"/>
    <x v="9"/>
  </r>
  <r>
    <x v="3"/>
    <s v="45-64"/>
    <x v="0"/>
    <s v="M"/>
    <s v="N00-N99"/>
    <n v="1"/>
    <x v="11"/>
  </r>
  <r>
    <x v="3"/>
    <s v="45-64"/>
    <x v="0"/>
    <s v="M"/>
    <s v="R00-R99"/>
    <n v="3"/>
    <x v="5"/>
  </r>
  <r>
    <x v="3"/>
    <s v="45-64"/>
    <x v="0"/>
    <s v="M"/>
    <s v="V01-Y98"/>
    <n v="5"/>
    <x v="6"/>
  </r>
  <r>
    <x v="3"/>
    <s v="65-74"/>
    <x v="1"/>
    <s v="F"/>
    <s v="C00-D48"/>
    <n v="21"/>
    <x v="1"/>
  </r>
  <r>
    <x v="3"/>
    <s v="65-74"/>
    <x v="1"/>
    <s v="F"/>
    <s v="D50-D89"/>
    <n v="1"/>
    <x v="5"/>
  </r>
  <r>
    <x v="3"/>
    <s v="65-74"/>
    <x v="1"/>
    <s v="F"/>
    <s v="E00-E90"/>
    <n v="2"/>
    <x v="2"/>
  </r>
  <r>
    <x v="3"/>
    <s v="65-74"/>
    <x v="1"/>
    <s v="F"/>
    <s v="F00-F99"/>
    <n v="2"/>
    <x v="10"/>
  </r>
  <r>
    <x v="3"/>
    <s v="65-74"/>
    <x v="1"/>
    <s v="F"/>
    <s v="G00-G99"/>
    <n v="6"/>
    <x v="3"/>
  </r>
  <r>
    <x v="3"/>
    <s v="65-74"/>
    <x v="1"/>
    <s v="F"/>
    <s v="I00-I99"/>
    <n v="13"/>
    <x v="8"/>
  </r>
  <r>
    <x v="3"/>
    <s v="65-74"/>
    <x v="1"/>
    <s v="F"/>
    <s v="J00-J99"/>
    <n v="5"/>
    <x v="4"/>
  </r>
  <r>
    <x v="3"/>
    <s v="65-74"/>
    <x v="1"/>
    <s v="F"/>
    <s v="K00-K93"/>
    <n v="2"/>
    <x v="9"/>
  </r>
  <r>
    <x v="3"/>
    <s v="65-74"/>
    <x v="1"/>
    <s v="F"/>
    <s v="R00-R99"/>
    <n v="3"/>
    <x v="5"/>
  </r>
  <r>
    <x v="3"/>
    <s v="65-74"/>
    <x v="1"/>
    <s v="F"/>
    <s v="V01-Y98"/>
    <n v="4"/>
    <x v="6"/>
  </r>
  <r>
    <x v="3"/>
    <s v="65-74"/>
    <x v="1"/>
    <s v="M"/>
    <s v="A00-B99"/>
    <n v="1"/>
    <x v="0"/>
  </r>
  <r>
    <x v="3"/>
    <s v="65-74"/>
    <x v="1"/>
    <s v="M"/>
    <s v="C00-D48"/>
    <n v="21"/>
    <x v="1"/>
  </r>
  <r>
    <x v="3"/>
    <s v="65-74"/>
    <x v="1"/>
    <s v="M"/>
    <s v="D50-D89"/>
    <n v="1"/>
    <x v="5"/>
  </r>
  <r>
    <x v="3"/>
    <s v="65-74"/>
    <x v="1"/>
    <s v="M"/>
    <s v="E00-E90"/>
    <n v="2"/>
    <x v="2"/>
  </r>
  <r>
    <x v="3"/>
    <s v="65-74"/>
    <x v="1"/>
    <s v="M"/>
    <s v="F00-F99"/>
    <n v="1"/>
    <x v="10"/>
  </r>
  <r>
    <x v="3"/>
    <s v="65-74"/>
    <x v="1"/>
    <s v="M"/>
    <s v="G00-G99"/>
    <n v="3"/>
    <x v="3"/>
  </r>
  <r>
    <x v="3"/>
    <s v="65-74"/>
    <x v="1"/>
    <s v="M"/>
    <s v="I00-I99"/>
    <n v="10"/>
    <x v="8"/>
  </r>
  <r>
    <x v="3"/>
    <s v="65-74"/>
    <x v="1"/>
    <s v="M"/>
    <s v="J00-J99"/>
    <n v="8"/>
    <x v="4"/>
  </r>
  <r>
    <x v="3"/>
    <s v="65-74"/>
    <x v="1"/>
    <s v="M"/>
    <s v="K00-K93"/>
    <n v="1"/>
    <x v="9"/>
  </r>
  <r>
    <x v="3"/>
    <s v="65-74"/>
    <x v="1"/>
    <s v="M"/>
    <s v="M00-M99"/>
    <n v="2"/>
    <x v="5"/>
  </r>
  <r>
    <x v="3"/>
    <s v="65-74"/>
    <x v="1"/>
    <s v="M"/>
    <s v="R00-R99"/>
    <n v="9"/>
    <x v="5"/>
  </r>
  <r>
    <x v="3"/>
    <s v="65-74"/>
    <x v="1"/>
    <s v="M"/>
    <s v="V01-Y98"/>
    <n v="4"/>
    <x v="6"/>
  </r>
  <r>
    <x v="3"/>
    <s v="75-84"/>
    <x v="1"/>
    <s v="F"/>
    <s v="A00-B99"/>
    <n v="4"/>
    <x v="0"/>
  </r>
  <r>
    <x v="3"/>
    <s v="75-84"/>
    <x v="1"/>
    <s v="F"/>
    <s v="C00-D48"/>
    <n v="21"/>
    <x v="1"/>
  </r>
  <r>
    <x v="3"/>
    <s v="75-84"/>
    <x v="1"/>
    <s v="F"/>
    <s v="D50-D89"/>
    <n v="1"/>
    <x v="5"/>
  </r>
  <r>
    <x v="3"/>
    <s v="75-84"/>
    <x v="1"/>
    <s v="F"/>
    <s v="E00-E90"/>
    <n v="7"/>
    <x v="2"/>
  </r>
  <r>
    <x v="3"/>
    <s v="75-84"/>
    <x v="1"/>
    <s v="F"/>
    <s v="F00-F99"/>
    <n v="7"/>
    <x v="10"/>
  </r>
  <r>
    <x v="3"/>
    <s v="75-84"/>
    <x v="1"/>
    <s v="F"/>
    <s v="G00-G99"/>
    <n v="10"/>
    <x v="3"/>
  </r>
  <r>
    <x v="3"/>
    <s v="75-84"/>
    <x v="1"/>
    <s v="F"/>
    <s v="I00-I99"/>
    <n v="30"/>
    <x v="8"/>
  </r>
  <r>
    <x v="3"/>
    <s v="75-84"/>
    <x v="1"/>
    <s v="F"/>
    <s v="J00-J99"/>
    <n v="12"/>
    <x v="4"/>
  </r>
  <r>
    <x v="3"/>
    <s v="75-84"/>
    <x v="1"/>
    <s v="F"/>
    <s v="K00-K93"/>
    <n v="2"/>
    <x v="9"/>
  </r>
  <r>
    <x v="3"/>
    <s v="75-84"/>
    <x v="1"/>
    <s v="F"/>
    <s v="N00-N99"/>
    <n v="2"/>
    <x v="11"/>
  </r>
  <r>
    <x v="3"/>
    <s v="75-84"/>
    <x v="1"/>
    <s v="F"/>
    <s v="R00-R99"/>
    <n v="3"/>
    <x v="5"/>
  </r>
  <r>
    <x v="3"/>
    <s v="75-84"/>
    <x v="1"/>
    <s v="F"/>
    <s v="V01-Y98"/>
    <n v="4"/>
    <x v="6"/>
  </r>
  <r>
    <x v="3"/>
    <s v="75-84"/>
    <x v="1"/>
    <s v="M"/>
    <s v="A00-B99"/>
    <n v="2"/>
    <x v="0"/>
  </r>
  <r>
    <x v="3"/>
    <s v="75-84"/>
    <x v="1"/>
    <s v="M"/>
    <s v="C00-D48"/>
    <n v="25"/>
    <x v="1"/>
  </r>
  <r>
    <x v="3"/>
    <s v="75-84"/>
    <x v="1"/>
    <s v="M"/>
    <s v="D50-D89"/>
    <n v="1"/>
    <x v="5"/>
  </r>
  <r>
    <x v="3"/>
    <s v="75-84"/>
    <x v="1"/>
    <s v="M"/>
    <s v="E00-E90"/>
    <n v="4"/>
    <x v="2"/>
  </r>
  <r>
    <x v="3"/>
    <s v="75-84"/>
    <x v="1"/>
    <s v="M"/>
    <s v="F00-F99"/>
    <n v="1"/>
    <x v="10"/>
  </r>
  <r>
    <x v="3"/>
    <s v="75-84"/>
    <x v="1"/>
    <s v="M"/>
    <s v="G00-G99"/>
    <n v="5"/>
    <x v="3"/>
  </r>
  <r>
    <x v="3"/>
    <s v="75-84"/>
    <x v="1"/>
    <s v="M"/>
    <s v="I00-I99"/>
    <n v="30"/>
    <x v="8"/>
  </r>
  <r>
    <x v="3"/>
    <s v="75-84"/>
    <x v="1"/>
    <s v="M"/>
    <s v="J00-J99"/>
    <n v="18"/>
    <x v="4"/>
  </r>
  <r>
    <x v="3"/>
    <s v="75-84"/>
    <x v="1"/>
    <s v="M"/>
    <s v="K00-K93"/>
    <n v="4"/>
    <x v="9"/>
  </r>
  <r>
    <x v="3"/>
    <s v="75-84"/>
    <x v="1"/>
    <s v="M"/>
    <s v="M00-M99"/>
    <n v="2"/>
    <x v="5"/>
  </r>
  <r>
    <x v="3"/>
    <s v="75-84"/>
    <x v="1"/>
    <s v="M"/>
    <s v="N00-N99"/>
    <n v="2"/>
    <x v="11"/>
  </r>
  <r>
    <x v="3"/>
    <s v="75-84"/>
    <x v="1"/>
    <s v="M"/>
    <s v="R00-R99"/>
    <n v="7"/>
    <x v="5"/>
  </r>
  <r>
    <x v="3"/>
    <s v="75-84"/>
    <x v="1"/>
    <s v="M"/>
    <s v="V01-Y98"/>
    <n v="2"/>
    <x v="6"/>
  </r>
  <r>
    <x v="3"/>
    <s v="85+"/>
    <x v="1"/>
    <s v="F"/>
    <s v="A00-B99"/>
    <n v="6"/>
    <x v="0"/>
  </r>
  <r>
    <x v="3"/>
    <s v="85+"/>
    <x v="1"/>
    <s v="F"/>
    <s v="C00-D48"/>
    <n v="20"/>
    <x v="1"/>
  </r>
  <r>
    <x v="3"/>
    <s v="85+"/>
    <x v="1"/>
    <s v="F"/>
    <s v="E00-E90"/>
    <n v="13"/>
    <x v="2"/>
  </r>
  <r>
    <x v="3"/>
    <s v="85+"/>
    <x v="1"/>
    <s v="F"/>
    <s v="F00-F99"/>
    <n v="17"/>
    <x v="10"/>
  </r>
  <r>
    <x v="3"/>
    <s v="85+"/>
    <x v="1"/>
    <s v="F"/>
    <s v="G00-G99"/>
    <n v="11"/>
    <x v="3"/>
  </r>
  <r>
    <x v="3"/>
    <s v="85+"/>
    <x v="1"/>
    <s v="F"/>
    <s v="I00-I99"/>
    <n v="71"/>
    <x v="8"/>
  </r>
  <r>
    <x v="3"/>
    <s v="85+"/>
    <x v="1"/>
    <s v="F"/>
    <s v="J00-J99"/>
    <n v="16"/>
    <x v="4"/>
  </r>
  <r>
    <x v="3"/>
    <s v="85+"/>
    <x v="1"/>
    <s v="F"/>
    <s v="K00-K93"/>
    <n v="13"/>
    <x v="9"/>
  </r>
  <r>
    <x v="3"/>
    <s v="85+"/>
    <x v="1"/>
    <s v="F"/>
    <s v="L00-L99"/>
    <n v="1"/>
    <x v="5"/>
  </r>
  <r>
    <x v="3"/>
    <s v="85+"/>
    <x v="1"/>
    <s v="F"/>
    <s v="M00-M99"/>
    <n v="4"/>
    <x v="5"/>
  </r>
  <r>
    <x v="3"/>
    <s v="85+"/>
    <x v="1"/>
    <s v="F"/>
    <s v="N00-N99"/>
    <n v="7"/>
    <x v="11"/>
  </r>
  <r>
    <x v="3"/>
    <s v="85+"/>
    <x v="1"/>
    <s v="F"/>
    <s v="R00-R99"/>
    <n v="21"/>
    <x v="5"/>
  </r>
  <r>
    <x v="3"/>
    <s v="85+"/>
    <x v="1"/>
    <s v="F"/>
    <s v="V01-Y98"/>
    <n v="15"/>
    <x v="6"/>
  </r>
  <r>
    <x v="3"/>
    <s v="85+"/>
    <x v="1"/>
    <s v="M"/>
    <s v="A00-B99"/>
    <n v="6"/>
    <x v="0"/>
  </r>
  <r>
    <x v="3"/>
    <s v="85+"/>
    <x v="1"/>
    <s v="M"/>
    <s v="C00-D48"/>
    <n v="16"/>
    <x v="1"/>
  </r>
  <r>
    <x v="3"/>
    <s v="85+"/>
    <x v="1"/>
    <s v="M"/>
    <s v="E00-E90"/>
    <n v="4"/>
    <x v="2"/>
  </r>
  <r>
    <x v="3"/>
    <s v="85+"/>
    <x v="1"/>
    <s v="M"/>
    <s v="F00-F99"/>
    <n v="10"/>
    <x v="10"/>
  </r>
  <r>
    <x v="3"/>
    <s v="85+"/>
    <x v="1"/>
    <s v="M"/>
    <s v="G00-G99"/>
    <n v="6"/>
    <x v="3"/>
  </r>
  <r>
    <x v="3"/>
    <s v="85+"/>
    <x v="1"/>
    <s v="M"/>
    <s v="I00-I99"/>
    <n v="32"/>
    <x v="8"/>
  </r>
  <r>
    <x v="3"/>
    <s v="85+"/>
    <x v="1"/>
    <s v="M"/>
    <s v="J00-J99"/>
    <n v="11"/>
    <x v="4"/>
  </r>
  <r>
    <x v="3"/>
    <s v="85+"/>
    <x v="1"/>
    <s v="M"/>
    <s v="K00-K93"/>
    <n v="2"/>
    <x v="9"/>
  </r>
  <r>
    <x v="3"/>
    <s v="85+"/>
    <x v="1"/>
    <s v="M"/>
    <s v="L00-L99"/>
    <n v="1"/>
    <x v="5"/>
  </r>
  <r>
    <x v="3"/>
    <s v="85+"/>
    <x v="1"/>
    <s v="M"/>
    <s v="N00-N99"/>
    <n v="2"/>
    <x v="11"/>
  </r>
  <r>
    <x v="3"/>
    <s v="85+"/>
    <x v="1"/>
    <s v="M"/>
    <s v="R00-R99"/>
    <n v="6"/>
    <x v="5"/>
  </r>
  <r>
    <x v="3"/>
    <s v="85+"/>
    <x v="1"/>
    <s v="M"/>
    <s v="V01-Y98"/>
    <n v="5"/>
    <x v="6"/>
  </r>
  <r>
    <x v="4"/>
    <s v="0-24"/>
    <x v="0"/>
    <s v="F"/>
    <s v="C00-D48"/>
    <n v="1"/>
    <x v="1"/>
  </r>
  <r>
    <x v="4"/>
    <s v="0-24"/>
    <x v="0"/>
    <s v="F"/>
    <s v="P00-P96"/>
    <n v="3"/>
    <x v="5"/>
  </r>
  <r>
    <x v="4"/>
    <s v="0-24"/>
    <x v="0"/>
    <s v="M"/>
    <s v="C00-D48"/>
    <n v="1"/>
    <x v="1"/>
  </r>
  <r>
    <x v="4"/>
    <s v="0-24"/>
    <x v="0"/>
    <s v="M"/>
    <s v="E00-E90"/>
    <n v="1"/>
    <x v="2"/>
  </r>
  <r>
    <x v="4"/>
    <s v="0-24"/>
    <x v="0"/>
    <s v="M"/>
    <s v="I00-I99"/>
    <n v="1"/>
    <x v="8"/>
  </r>
  <r>
    <x v="4"/>
    <s v="0-24"/>
    <x v="0"/>
    <s v="M"/>
    <s v="J00-J99"/>
    <n v="1"/>
    <x v="4"/>
  </r>
  <r>
    <x v="4"/>
    <s v="0-24"/>
    <x v="0"/>
    <s v="M"/>
    <s v="R00-R99"/>
    <n v="1"/>
    <x v="5"/>
  </r>
  <r>
    <x v="4"/>
    <s v="0-24"/>
    <x v="0"/>
    <s v="M"/>
    <s v="V01-Y98"/>
    <n v="2"/>
    <x v="6"/>
  </r>
  <r>
    <x v="4"/>
    <s v="25-44"/>
    <x v="0"/>
    <s v="F"/>
    <s v="C00-D48"/>
    <n v="1"/>
    <x v="1"/>
  </r>
  <r>
    <x v="4"/>
    <s v="25-44"/>
    <x v="0"/>
    <s v="F"/>
    <s v="V01-Y98"/>
    <n v="3"/>
    <x v="6"/>
  </r>
  <r>
    <x v="4"/>
    <s v="25-44"/>
    <x v="0"/>
    <s v="M"/>
    <s v="A00-B99"/>
    <n v="1"/>
    <x v="0"/>
  </r>
  <r>
    <x v="4"/>
    <s v="25-44"/>
    <x v="0"/>
    <s v="M"/>
    <s v="I00-I99"/>
    <n v="1"/>
    <x v="8"/>
  </r>
  <r>
    <x v="4"/>
    <s v="25-44"/>
    <x v="0"/>
    <s v="M"/>
    <s v="J00-J99"/>
    <n v="1"/>
    <x v="4"/>
  </r>
  <r>
    <x v="4"/>
    <s v="25-44"/>
    <x v="0"/>
    <s v="M"/>
    <s v="V01-Y98"/>
    <n v="8"/>
    <x v="6"/>
  </r>
  <r>
    <x v="4"/>
    <s v="45-64"/>
    <x v="0"/>
    <s v="F"/>
    <s v="C00-D48"/>
    <n v="17"/>
    <x v="1"/>
  </r>
  <r>
    <x v="4"/>
    <s v="45-64"/>
    <x v="0"/>
    <s v="F"/>
    <s v="D50-D89"/>
    <n v="1"/>
    <x v="5"/>
  </r>
  <r>
    <x v="4"/>
    <s v="45-64"/>
    <x v="0"/>
    <s v="F"/>
    <s v="I00-I99"/>
    <n v="3"/>
    <x v="8"/>
  </r>
  <r>
    <x v="4"/>
    <s v="45-64"/>
    <x v="0"/>
    <s v="F"/>
    <s v="J00-J99"/>
    <n v="5"/>
    <x v="4"/>
  </r>
  <r>
    <x v="4"/>
    <s v="45-64"/>
    <x v="0"/>
    <s v="F"/>
    <s v="K00-K93"/>
    <n v="3"/>
    <x v="9"/>
  </r>
  <r>
    <x v="4"/>
    <s v="45-64"/>
    <x v="0"/>
    <s v="F"/>
    <s v="R00-R99"/>
    <n v="3"/>
    <x v="5"/>
  </r>
  <r>
    <x v="4"/>
    <s v="45-64"/>
    <x v="0"/>
    <s v="F"/>
    <s v="V01-Y98"/>
    <n v="1"/>
    <x v="6"/>
  </r>
  <r>
    <x v="4"/>
    <s v="45-64"/>
    <x v="0"/>
    <s v="M"/>
    <s v="C00-D48"/>
    <n v="22"/>
    <x v="1"/>
  </r>
  <r>
    <x v="4"/>
    <s v="45-64"/>
    <x v="0"/>
    <s v="M"/>
    <s v="E00-E90"/>
    <n v="1"/>
    <x v="2"/>
  </r>
  <r>
    <x v="4"/>
    <s v="45-64"/>
    <x v="0"/>
    <s v="M"/>
    <s v="F00-F99"/>
    <n v="1"/>
    <x v="10"/>
  </r>
  <r>
    <x v="4"/>
    <s v="45-64"/>
    <x v="0"/>
    <s v="M"/>
    <s v="I00-I99"/>
    <n v="13"/>
    <x v="8"/>
  </r>
  <r>
    <x v="4"/>
    <s v="45-64"/>
    <x v="0"/>
    <s v="M"/>
    <s v="J00-J99"/>
    <n v="4"/>
    <x v="4"/>
  </r>
  <r>
    <x v="4"/>
    <s v="45-64"/>
    <x v="0"/>
    <s v="M"/>
    <s v="K00-K93"/>
    <n v="4"/>
    <x v="9"/>
  </r>
  <r>
    <x v="4"/>
    <s v="45-64"/>
    <x v="0"/>
    <s v="M"/>
    <s v="N00-N99"/>
    <n v="1"/>
    <x v="11"/>
  </r>
  <r>
    <x v="4"/>
    <s v="45-64"/>
    <x v="0"/>
    <s v="M"/>
    <s v="Q00-Q99"/>
    <n v="1"/>
    <x v="5"/>
  </r>
  <r>
    <x v="4"/>
    <s v="45-64"/>
    <x v="0"/>
    <s v="M"/>
    <s v="R00-R99"/>
    <n v="3"/>
    <x v="5"/>
  </r>
  <r>
    <x v="4"/>
    <s v="45-64"/>
    <x v="0"/>
    <s v="M"/>
    <s v="V01-Y98"/>
    <n v="12"/>
    <x v="6"/>
  </r>
  <r>
    <x v="4"/>
    <s v="65-74"/>
    <x v="1"/>
    <s v="F"/>
    <s v="A00-B99"/>
    <n v="2"/>
    <x v="0"/>
  </r>
  <r>
    <x v="4"/>
    <s v="65-74"/>
    <x v="1"/>
    <s v="F"/>
    <s v="C00-D48"/>
    <n v="25"/>
    <x v="1"/>
  </r>
  <r>
    <x v="4"/>
    <s v="65-74"/>
    <x v="1"/>
    <s v="F"/>
    <s v="F00-F99"/>
    <n v="1"/>
    <x v="10"/>
  </r>
  <r>
    <x v="4"/>
    <s v="65-74"/>
    <x v="1"/>
    <s v="F"/>
    <s v="G00-G99"/>
    <n v="3"/>
    <x v="3"/>
  </r>
  <r>
    <x v="4"/>
    <s v="65-74"/>
    <x v="1"/>
    <s v="F"/>
    <s v="I00-I99"/>
    <n v="5"/>
    <x v="8"/>
  </r>
  <r>
    <x v="4"/>
    <s v="65-74"/>
    <x v="1"/>
    <s v="F"/>
    <s v="J00-J99"/>
    <n v="5"/>
    <x v="4"/>
  </r>
  <r>
    <x v="4"/>
    <s v="65-74"/>
    <x v="1"/>
    <s v="F"/>
    <s v="L00-L99"/>
    <n v="1"/>
    <x v="5"/>
  </r>
  <r>
    <x v="4"/>
    <s v="65-74"/>
    <x v="1"/>
    <s v="F"/>
    <s v="N00-N99"/>
    <n v="2"/>
    <x v="11"/>
  </r>
  <r>
    <x v="4"/>
    <s v="65-74"/>
    <x v="1"/>
    <s v="F"/>
    <s v="R00-R99"/>
    <n v="3"/>
    <x v="5"/>
  </r>
  <r>
    <x v="4"/>
    <s v="65-74"/>
    <x v="1"/>
    <s v="M"/>
    <s v="A00-B99"/>
    <n v="1"/>
    <x v="0"/>
  </r>
  <r>
    <x v="4"/>
    <s v="65-74"/>
    <x v="1"/>
    <s v="M"/>
    <s v="C00-D48"/>
    <n v="26"/>
    <x v="1"/>
  </r>
  <r>
    <x v="4"/>
    <s v="65-74"/>
    <x v="1"/>
    <s v="M"/>
    <s v="E00-E90"/>
    <n v="1"/>
    <x v="2"/>
  </r>
  <r>
    <x v="4"/>
    <s v="65-74"/>
    <x v="1"/>
    <s v="M"/>
    <s v="F00-F99"/>
    <n v="1"/>
    <x v="10"/>
  </r>
  <r>
    <x v="4"/>
    <s v="65-74"/>
    <x v="1"/>
    <s v="M"/>
    <s v="G00-G99"/>
    <n v="2"/>
    <x v="3"/>
  </r>
  <r>
    <x v="4"/>
    <s v="65-74"/>
    <x v="1"/>
    <s v="M"/>
    <s v="I00-I99"/>
    <n v="18"/>
    <x v="8"/>
  </r>
  <r>
    <x v="4"/>
    <s v="65-74"/>
    <x v="1"/>
    <s v="M"/>
    <s v="J00-J99"/>
    <n v="8"/>
    <x v="4"/>
  </r>
  <r>
    <x v="4"/>
    <s v="65-74"/>
    <x v="1"/>
    <s v="M"/>
    <s v="K00-K93"/>
    <n v="4"/>
    <x v="9"/>
  </r>
  <r>
    <x v="4"/>
    <s v="65-74"/>
    <x v="1"/>
    <s v="M"/>
    <s v="R00-R99"/>
    <n v="6"/>
    <x v="5"/>
  </r>
  <r>
    <x v="4"/>
    <s v="65-74"/>
    <x v="1"/>
    <s v="M"/>
    <s v="V01-Y98"/>
    <n v="8"/>
    <x v="6"/>
  </r>
  <r>
    <x v="4"/>
    <s v="75-84"/>
    <x v="1"/>
    <s v="F"/>
    <s v="A00-B99"/>
    <n v="3"/>
    <x v="0"/>
  </r>
  <r>
    <x v="4"/>
    <s v="75-84"/>
    <x v="1"/>
    <s v="F"/>
    <s v="C00-D48"/>
    <n v="28"/>
    <x v="1"/>
  </r>
  <r>
    <x v="4"/>
    <s v="75-84"/>
    <x v="1"/>
    <s v="F"/>
    <s v="E00-E90"/>
    <n v="2"/>
    <x v="2"/>
  </r>
  <r>
    <x v="4"/>
    <s v="75-84"/>
    <x v="1"/>
    <s v="F"/>
    <s v="F00-F99"/>
    <n v="3"/>
    <x v="10"/>
  </r>
  <r>
    <x v="4"/>
    <s v="75-84"/>
    <x v="1"/>
    <s v="F"/>
    <s v="G00-G99"/>
    <n v="10"/>
    <x v="3"/>
  </r>
  <r>
    <x v="4"/>
    <s v="75-84"/>
    <x v="1"/>
    <s v="F"/>
    <s v="I00-I99"/>
    <n v="30"/>
    <x v="8"/>
  </r>
  <r>
    <x v="4"/>
    <s v="75-84"/>
    <x v="1"/>
    <s v="F"/>
    <s v="J00-J99"/>
    <n v="9"/>
    <x v="4"/>
  </r>
  <r>
    <x v="4"/>
    <s v="75-84"/>
    <x v="1"/>
    <s v="F"/>
    <s v="K00-K93"/>
    <n v="5"/>
    <x v="9"/>
  </r>
  <r>
    <x v="4"/>
    <s v="75-84"/>
    <x v="1"/>
    <s v="F"/>
    <s v="M00-M99"/>
    <n v="1"/>
    <x v="5"/>
  </r>
  <r>
    <x v="4"/>
    <s v="75-84"/>
    <x v="1"/>
    <s v="F"/>
    <s v="N00-N99"/>
    <n v="2"/>
    <x v="11"/>
  </r>
  <r>
    <x v="4"/>
    <s v="75-84"/>
    <x v="1"/>
    <s v="F"/>
    <s v="R00-R99"/>
    <n v="11"/>
    <x v="5"/>
  </r>
  <r>
    <x v="4"/>
    <s v="75-84"/>
    <x v="1"/>
    <s v="F"/>
    <s v="V01-Y98"/>
    <n v="7"/>
    <x v="6"/>
  </r>
  <r>
    <x v="4"/>
    <s v="75-84"/>
    <x v="1"/>
    <s v="M"/>
    <s v="A00-B99"/>
    <n v="4"/>
    <x v="0"/>
  </r>
  <r>
    <x v="4"/>
    <s v="75-84"/>
    <x v="1"/>
    <s v="M"/>
    <s v="C00-D48"/>
    <n v="30"/>
    <x v="1"/>
  </r>
  <r>
    <x v="4"/>
    <s v="75-84"/>
    <x v="1"/>
    <s v="M"/>
    <s v="E00-E90"/>
    <n v="2"/>
    <x v="2"/>
  </r>
  <r>
    <x v="4"/>
    <s v="75-84"/>
    <x v="1"/>
    <s v="M"/>
    <s v="F00-F99"/>
    <n v="1"/>
    <x v="10"/>
  </r>
  <r>
    <x v="4"/>
    <s v="75-84"/>
    <x v="1"/>
    <s v="M"/>
    <s v="G00-G99"/>
    <n v="5"/>
    <x v="3"/>
  </r>
  <r>
    <x v="4"/>
    <s v="75-84"/>
    <x v="1"/>
    <s v="M"/>
    <s v="I00-I99"/>
    <n v="18"/>
    <x v="8"/>
  </r>
  <r>
    <x v="4"/>
    <s v="75-84"/>
    <x v="1"/>
    <s v="M"/>
    <s v="J00-J99"/>
    <n v="13"/>
    <x v="4"/>
  </r>
  <r>
    <x v="4"/>
    <s v="75-84"/>
    <x v="1"/>
    <s v="M"/>
    <s v="K00-K93"/>
    <n v="4"/>
    <x v="9"/>
  </r>
  <r>
    <x v="4"/>
    <s v="75-84"/>
    <x v="1"/>
    <s v="M"/>
    <s v="N00-N99"/>
    <n v="2"/>
    <x v="11"/>
  </r>
  <r>
    <x v="4"/>
    <s v="75-84"/>
    <x v="1"/>
    <s v="M"/>
    <s v="R00-R99"/>
    <n v="5"/>
    <x v="5"/>
  </r>
  <r>
    <x v="4"/>
    <s v="75-84"/>
    <x v="1"/>
    <s v="M"/>
    <s v="V01-Y98"/>
    <n v="5"/>
    <x v="6"/>
  </r>
  <r>
    <x v="4"/>
    <s v="85+"/>
    <x v="1"/>
    <s v="F"/>
    <s v="A00-B99"/>
    <n v="6"/>
    <x v="0"/>
  </r>
  <r>
    <x v="4"/>
    <s v="85+"/>
    <x v="1"/>
    <s v="F"/>
    <s v="C00-D48"/>
    <n v="24"/>
    <x v="1"/>
  </r>
  <r>
    <x v="4"/>
    <s v="85+"/>
    <x v="1"/>
    <s v="F"/>
    <s v="D50-D89"/>
    <n v="1"/>
    <x v="5"/>
  </r>
  <r>
    <x v="4"/>
    <s v="85+"/>
    <x v="1"/>
    <s v="F"/>
    <s v="E00-E90"/>
    <n v="7"/>
    <x v="2"/>
  </r>
  <r>
    <x v="4"/>
    <s v="85+"/>
    <x v="1"/>
    <s v="F"/>
    <s v="F00-F99"/>
    <n v="8"/>
    <x v="10"/>
  </r>
  <r>
    <x v="4"/>
    <s v="85+"/>
    <x v="1"/>
    <s v="F"/>
    <s v="G00-G99"/>
    <n v="13"/>
    <x v="3"/>
  </r>
  <r>
    <x v="4"/>
    <s v="85+"/>
    <x v="1"/>
    <s v="F"/>
    <s v="I00-I99"/>
    <n v="72"/>
    <x v="8"/>
  </r>
  <r>
    <x v="4"/>
    <s v="85+"/>
    <x v="1"/>
    <s v="F"/>
    <s v="J00-J99"/>
    <n v="12"/>
    <x v="4"/>
  </r>
  <r>
    <x v="4"/>
    <s v="85+"/>
    <x v="1"/>
    <s v="F"/>
    <s v="K00-K93"/>
    <n v="6"/>
    <x v="9"/>
  </r>
  <r>
    <x v="4"/>
    <s v="85+"/>
    <x v="1"/>
    <s v="F"/>
    <s v="M00-M99"/>
    <n v="3"/>
    <x v="5"/>
  </r>
  <r>
    <x v="4"/>
    <s v="85+"/>
    <x v="1"/>
    <s v="F"/>
    <s v="N00-N99"/>
    <n v="7"/>
    <x v="11"/>
  </r>
  <r>
    <x v="4"/>
    <s v="85+"/>
    <x v="1"/>
    <s v="F"/>
    <s v="R00-R99"/>
    <n v="25"/>
    <x v="5"/>
  </r>
  <r>
    <x v="4"/>
    <s v="85+"/>
    <x v="1"/>
    <s v="F"/>
    <s v="V01-Y98"/>
    <n v="14"/>
    <x v="6"/>
  </r>
  <r>
    <x v="4"/>
    <s v="85+"/>
    <x v="1"/>
    <s v="M"/>
    <s v="A00-B99"/>
    <n v="3"/>
    <x v="0"/>
  </r>
  <r>
    <x v="4"/>
    <s v="85+"/>
    <x v="1"/>
    <s v="M"/>
    <s v="C00-D48"/>
    <n v="19"/>
    <x v="1"/>
  </r>
  <r>
    <x v="4"/>
    <s v="85+"/>
    <x v="1"/>
    <s v="M"/>
    <s v="D50-D89"/>
    <n v="4"/>
    <x v="5"/>
  </r>
  <r>
    <x v="4"/>
    <s v="85+"/>
    <x v="1"/>
    <s v="M"/>
    <s v="E00-E90"/>
    <n v="4"/>
    <x v="2"/>
  </r>
  <r>
    <x v="4"/>
    <s v="85+"/>
    <x v="1"/>
    <s v="M"/>
    <s v="F00-F99"/>
    <n v="5"/>
    <x v="10"/>
  </r>
  <r>
    <x v="4"/>
    <s v="85+"/>
    <x v="1"/>
    <s v="M"/>
    <s v="G00-G99"/>
    <n v="11"/>
    <x v="3"/>
  </r>
  <r>
    <x v="4"/>
    <s v="85+"/>
    <x v="1"/>
    <s v="M"/>
    <s v="I00-I99"/>
    <n v="34"/>
    <x v="8"/>
  </r>
  <r>
    <x v="4"/>
    <s v="85+"/>
    <x v="1"/>
    <s v="M"/>
    <s v="J00-J99"/>
    <n v="12"/>
    <x v="4"/>
  </r>
  <r>
    <x v="4"/>
    <s v="85+"/>
    <x v="1"/>
    <s v="M"/>
    <s v="K00-K93"/>
    <n v="2"/>
    <x v="9"/>
  </r>
  <r>
    <x v="4"/>
    <s v="85+"/>
    <x v="1"/>
    <s v="M"/>
    <s v="N00-N99"/>
    <n v="3"/>
    <x v="11"/>
  </r>
  <r>
    <x v="4"/>
    <s v="85+"/>
    <x v="1"/>
    <s v="M"/>
    <s v="R00-R99"/>
    <n v="6"/>
    <x v="5"/>
  </r>
  <r>
    <x v="4"/>
    <s v="85+"/>
    <x v="1"/>
    <s v="M"/>
    <s v="V01-Y98"/>
    <n v="4"/>
    <x v="6"/>
  </r>
  <r>
    <x v="5"/>
    <s v="0-24"/>
    <x v="0"/>
    <s v="F"/>
    <s v="P00-P96"/>
    <n v="1"/>
    <x v="5"/>
  </r>
  <r>
    <x v="5"/>
    <s v="0-24"/>
    <x v="0"/>
    <s v="F"/>
    <s v="R00-R99"/>
    <n v="1"/>
    <x v="5"/>
  </r>
  <r>
    <x v="5"/>
    <s v="0-24"/>
    <x v="0"/>
    <s v="F"/>
    <s v="V01-Y98"/>
    <n v="1"/>
    <x v="6"/>
  </r>
  <r>
    <x v="5"/>
    <s v="0-24"/>
    <x v="0"/>
    <s v="M"/>
    <s v="G00-G99"/>
    <n v="1"/>
    <x v="3"/>
  </r>
  <r>
    <x v="5"/>
    <s v="0-24"/>
    <x v="0"/>
    <s v="M"/>
    <s v="P00-P96"/>
    <n v="2"/>
    <x v="5"/>
  </r>
  <r>
    <x v="5"/>
    <s v="0-24"/>
    <x v="0"/>
    <s v="M"/>
    <s v="Q00-Q99"/>
    <n v="3"/>
    <x v="5"/>
  </r>
  <r>
    <x v="5"/>
    <s v="0-24"/>
    <x v="0"/>
    <s v="M"/>
    <s v="V01-Y98"/>
    <n v="1"/>
    <x v="6"/>
  </r>
  <r>
    <x v="5"/>
    <s v="25-44"/>
    <x v="0"/>
    <s v="F"/>
    <s v="C00-D48"/>
    <n v="1"/>
    <x v="1"/>
  </r>
  <r>
    <x v="5"/>
    <s v="25-44"/>
    <x v="0"/>
    <s v="F"/>
    <s v="V01-Y98"/>
    <n v="1"/>
    <x v="6"/>
  </r>
  <r>
    <x v="5"/>
    <s v="25-44"/>
    <x v="0"/>
    <s v="M"/>
    <s v="C00-D48"/>
    <n v="4"/>
    <x v="1"/>
  </r>
  <r>
    <x v="5"/>
    <s v="25-44"/>
    <x v="0"/>
    <s v="M"/>
    <s v="K00-K93"/>
    <n v="2"/>
    <x v="9"/>
  </r>
  <r>
    <x v="5"/>
    <s v="25-44"/>
    <x v="0"/>
    <s v="M"/>
    <s v="R00-R99"/>
    <n v="2"/>
    <x v="5"/>
  </r>
  <r>
    <x v="5"/>
    <s v="25-44"/>
    <x v="0"/>
    <s v="M"/>
    <s v="V01-Y98"/>
    <n v="1"/>
    <x v="6"/>
  </r>
  <r>
    <x v="5"/>
    <s v="45-64"/>
    <x v="0"/>
    <s v="F"/>
    <s v="A00-B99"/>
    <n v="2"/>
    <x v="0"/>
  </r>
  <r>
    <x v="5"/>
    <s v="45-64"/>
    <x v="0"/>
    <s v="F"/>
    <s v="C00-D48"/>
    <n v="19"/>
    <x v="1"/>
  </r>
  <r>
    <x v="5"/>
    <s v="45-64"/>
    <x v="0"/>
    <s v="F"/>
    <s v="I00-I99"/>
    <n v="3"/>
    <x v="8"/>
  </r>
  <r>
    <x v="5"/>
    <s v="45-64"/>
    <x v="0"/>
    <s v="F"/>
    <s v="J00-J99"/>
    <n v="3"/>
    <x v="4"/>
  </r>
  <r>
    <x v="5"/>
    <s v="45-64"/>
    <x v="0"/>
    <s v="F"/>
    <s v="K00-K93"/>
    <n v="1"/>
    <x v="9"/>
  </r>
  <r>
    <x v="5"/>
    <s v="45-64"/>
    <x v="0"/>
    <s v="F"/>
    <s v="V01-Y98"/>
    <n v="5"/>
    <x v="6"/>
  </r>
  <r>
    <x v="5"/>
    <s v="45-64"/>
    <x v="0"/>
    <s v="M"/>
    <s v="C00-D48"/>
    <n v="26"/>
    <x v="1"/>
  </r>
  <r>
    <x v="5"/>
    <s v="45-64"/>
    <x v="0"/>
    <s v="M"/>
    <s v="E00-E90"/>
    <n v="1"/>
    <x v="2"/>
  </r>
  <r>
    <x v="5"/>
    <s v="45-64"/>
    <x v="0"/>
    <s v="M"/>
    <s v="F00-F99"/>
    <n v="1"/>
    <x v="10"/>
  </r>
  <r>
    <x v="5"/>
    <s v="45-64"/>
    <x v="0"/>
    <s v="M"/>
    <s v="I00-I99"/>
    <n v="10"/>
    <x v="8"/>
  </r>
  <r>
    <x v="5"/>
    <s v="45-64"/>
    <x v="0"/>
    <s v="M"/>
    <s v="J00-J99"/>
    <n v="1"/>
    <x v="4"/>
  </r>
  <r>
    <x v="5"/>
    <s v="45-64"/>
    <x v="0"/>
    <s v="M"/>
    <s v="K00-K93"/>
    <n v="7"/>
    <x v="9"/>
  </r>
  <r>
    <x v="5"/>
    <s v="45-64"/>
    <x v="0"/>
    <s v="M"/>
    <s v="N00-N99"/>
    <n v="2"/>
    <x v="11"/>
  </r>
  <r>
    <x v="5"/>
    <s v="45-64"/>
    <x v="0"/>
    <s v="M"/>
    <s v="R00-R99"/>
    <n v="5"/>
    <x v="5"/>
  </r>
  <r>
    <x v="5"/>
    <s v="45-64"/>
    <x v="0"/>
    <s v="M"/>
    <s v="V01-Y98"/>
    <n v="7"/>
    <x v="6"/>
  </r>
  <r>
    <x v="5"/>
    <s v="65-74"/>
    <x v="1"/>
    <s v="F"/>
    <s v="C00-D48"/>
    <n v="16"/>
    <x v="1"/>
  </r>
  <r>
    <x v="5"/>
    <s v="65-74"/>
    <x v="1"/>
    <s v="F"/>
    <s v="E00-E90"/>
    <n v="3"/>
    <x v="2"/>
  </r>
  <r>
    <x v="5"/>
    <s v="65-74"/>
    <x v="1"/>
    <s v="F"/>
    <s v="F00-F99"/>
    <n v="1"/>
    <x v="10"/>
  </r>
  <r>
    <x v="5"/>
    <s v="65-74"/>
    <x v="1"/>
    <s v="F"/>
    <s v="G00-G99"/>
    <n v="1"/>
    <x v="3"/>
  </r>
  <r>
    <x v="5"/>
    <s v="65-74"/>
    <x v="1"/>
    <s v="F"/>
    <s v="I00-I99"/>
    <n v="5"/>
    <x v="8"/>
  </r>
  <r>
    <x v="5"/>
    <s v="65-74"/>
    <x v="1"/>
    <s v="F"/>
    <s v="J00-J99"/>
    <n v="8"/>
    <x v="4"/>
  </r>
  <r>
    <x v="5"/>
    <s v="65-74"/>
    <x v="1"/>
    <s v="F"/>
    <s v="K00-K93"/>
    <n v="1"/>
    <x v="9"/>
  </r>
  <r>
    <x v="5"/>
    <s v="65-74"/>
    <x v="1"/>
    <s v="F"/>
    <s v="N00-N99"/>
    <n v="2"/>
    <x v="11"/>
  </r>
  <r>
    <x v="5"/>
    <s v="65-74"/>
    <x v="1"/>
    <s v="F"/>
    <s v="R00-R99"/>
    <n v="3"/>
    <x v="5"/>
  </r>
  <r>
    <x v="5"/>
    <s v="65-74"/>
    <x v="1"/>
    <s v="F"/>
    <s v="V01-Y98"/>
    <n v="1"/>
    <x v="6"/>
  </r>
  <r>
    <x v="5"/>
    <s v="65-74"/>
    <x v="1"/>
    <s v="M"/>
    <s v="A00-B99"/>
    <n v="1"/>
    <x v="0"/>
  </r>
  <r>
    <x v="5"/>
    <s v="65-74"/>
    <x v="1"/>
    <s v="M"/>
    <s v="C00-D48"/>
    <n v="22"/>
    <x v="1"/>
  </r>
  <r>
    <x v="5"/>
    <s v="65-74"/>
    <x v="1"/>
    <s v="M"/>
    <s v="F00-F99"/>
    <n v="1"/>
    <x v="10"/>
  </r>
  <r>
    <x v="5"/>
    <s v="65-74"/>
    <x v="1"/>
    <s v="M"/>
    <s v="G00-G99"/>
    <n v="4"/>
    <x v="3"/>
  </r>
  <r>
    <x v="5"/>
    <s v="65-74"/>
    <x v="1"/>
    <s v="M"/>
    <s v="I00-I99"/>
    <n v="18"/>
    <x v="8"/>
  </r>
  <r>
    <x v="5"/>
    <s v="65-74"/>
    <x v="1"/>
    <s v="M"/>
    <s v="J00-J99"/>
    <n v="3"/>
    <x v="4"/>
  </r>
  <r>
    <x v="5"/>
    <s v="65-74"/>
    <x v="1"/>
    <s v="M"/>
    <s v="K00-K93"/>
    <n v="3"/>
    <x v="9"/>
  </r>
  <r>
    <x v="5"/>
    <s v="65-74"/>
    <x v="1"/>
    <s v="M"/>
    <s v="R00-R99"/>
    <n v="4"/>
    <x v="5"/>
  </r>
  <r>
    <x v="5"/>
    <s v="65-74"/>
    <x v="1"/>
    <s v="M"/>
    <s v="V01-Y98"/>
    <n v="2"/>
    <x v="6"/>
  </r>
  <r>
    <x v="5"/>
    <s v="75-84"/>
    <x v="1"/>
    <s v="F"/>
    <s v="A00-B99"/>
    <n v="5"/>
    <x v="0"/>
  </r>
  <r>
    <x v="5"/>
    <s v="75-84"/>
    <x v="1"/>
    <s v="F"/>
    <s v="C00-D48"/>
    <n v="21"/>
    <x v="1"/>
  </r>
  <r>
    <x v="5"/>
    <s v="75-84"/>
    <x v="1"/>
    <s v="F"/>
    <s v="E00-E90"/>
    <n v="4"/>
    <x v="2"/>
  </r>
  <r>
    <x v="5"/>
    <s v="75-84"/>
    <x v="1"/>
    <s v="F"/>
    <s v="F00-F99"/>
    <n v="3"/>
    <x v="10"/>
  </r>
  <r>
    <x v="5"/>
    <s v="75-84"/>
    <x v="1"/>
    <s v="F"/>
    <s v="G00-G99"/>
    <n v="10"/>
    <x v="3"/>
  </r>
  <r>
    <x v="5"/>
    <s v="75-84"/>
    <x v="1"/>
    <s v="F"/>
    <s v="I00-I99"/>
    <n v="31"/>
    <x v="8"/>
  </r>
  <r>
    <x v="5"/>
    <s v="75-84"/>
    <x v="1"/>
    <s v="F"/>
    <s v="J00-J99"/>
    <n v="8"/>
    <x v="4"/>
  </r>
  <r>
    <x v="5"/>
    <s v="75-84"/>
    <x v="1"/>
    <s v="F"/>
    <s v="M00-M99"/>
    <n v="1"/>
    <x v="5"/>
  </r>
  <r>
    <x v="5"/>
    <s v="75-84"/>
    <x v="1"/>
    <s v="F"/>
    <s v="N00-N99"/>
    <n v="3"/>
    <x v="11"/>
  </r>
  <r>
    <x v="5"/>
    <s v="75-84"/>
    <x v="1"/>
    <s v="F"/>
    <s v="R00-R99"/>
    <n v="13"/>
    <x v="5"/>
  </r>
  <r>
    <x v="5"/>
    <s v="75-84"/>
    <x v="1"/>
    <s v="F"/>
    <s v="V01-Y98"/>
    <n v="8"/>
    <x v="6"/>
  </r>
  <r>
    <x v="5"/>
    <s v="75-84"/>
    <x v="1"/>
    <s v="M"/>
    <s v="A00-B99"/>
    <n v="3"/>
    <x v="0"/>
  </r>
  <r>
    <x v="5"/>
    <s v="75-84"/>
    <x v="1"/>
    <s v="M"/>
    <s v="C00-D48"/>
    <n v="25"/>
    <x v="1"/>
  </r>
  <r>
    <x v="5"/>
    <s v="75-84"/>
    <x v="1"/>
    <s v="M"/>
    <s v="E00-E90"/>
    <n v="3"/>
    <x v="2"/>
  </r>
  <r>
    <x v="5"/>
    <s v="75-84"/>
    <x v="1"/>
    <s v="M"/>
    <s v="F00-F99"/>
    <n v="5"/>
    <x v="10"/>
  </r>
  <r>
    <x v="5"/>
    <s v="75-84"/>
    <x v="1"/>
    <s v="M"/>
    <s v="G00-G99"/>
    <n v="6"/>
    <x v="3"/>
  </r>
  <r>
    <x v="5"/>
    <s v="75-84"/>
    <x v="1"/>
    <s v="M"/>
    <s v="I00-I99"/>
    <n v="28"/>
    <x v="8"/>
  </r>
  <r>
    <x v="5"/>
    <s v="75-84"/>
    <x v="1"/>
    <s v="M"/>
    <s v="J00-J99"/>
    <n v="11"/>
    <x v="4"/>
  </r>
  <r>
    <x v="5"/>
    <s v="75-84"/>
    <x v="1"/>
    <s v="M"/>
    <s v="K00-K93"/>
    <n v="1"/>
    <x v="9"/>
  </r>
  <r>
    <x v="5"/>
    <s v="75-84"/>
    <x v="1"/>
    <s v="M"/>
    <s v="N00-N99"/>
    <n v="2"/>
    <x v="11"/>
  </r>
  <r>
    <x v="5"/>
    <s v="75-84"/>
    <x v="1"/>
    <s v="M"/>
    <s v="R00-R99"/>
    <n v="4"/>
    <x v="5"/>
  </r>
  <r>
    <x v="5"/>
    <s v="75-84"/>
    <x v="1"/>
    <s v="M"/>
    <s v="V01-Y98"/>
    <n v="3"/>
    <x v="6"/>
  </r>
  <r>
    <x v="5"/>
    <s v="85+"/>
    <x v="1"/>
    <s v="F"/>
    <s v="A00-B99"/>
    <n v="4"/>
    <x v="0"/>
  </r>
  <r>
    <x v="5"/>
    <s v="85+"/>
    <x v="1"/>
    <s v="F"/>
    <s v="C00-D48"/>
    <n v="31"/>
    <x v="1"/>
  </r>
  <r>
    <x v="5"/>
    <s v="85+"/>
    <x v="1"/>
    <s v="F"/>
    <s v="D50-D89"/>
    <n v="3"/>
    <x v="5"/>
  </r>
  <r>
    <x v="5"/>
    <s v="85+"/>
    <x v="1"/>
    <s v="F"/>
    <s v="E00-E90"/>
    <n v="12"/>
    <x v="2"/>
  </r>
  <r>
    <x v="5"/>
    <s v="85+"/>
    <x v="1"/>
    <s v="F"/>
    <s v="F00-F99"/>
    <n v="12"/>
    <x v="10"/>
  </r>
  <r>
    <x v="5"/>
    <s v="85+"/>
    <x v="1"/>
    <s v="F"/>
    <s v="G00-G99"/>
    <n v="10"/>
    <x v="3"/>
  </r>
  <r>
    <x v="5"/>
    <s v="85+"/>
    <x v="1"/>
    <s v="F"/>
    <s v="I00-I99"/>
    <n v="77"/>
    <x v="8"/>
  </r>
  <r>
    <x v="5"/>
    <s v="85+"/>
    <x v="1"/>
    <s v="F"/>
    <s v="J00-J99"/>
    <n v="21"/>
    <x v="4"/>
  </r>
  <r>
    <x v="5"/>
    <s v="85+"/>
    <x v="1"/>
    <s v="F"/>
    <s v="K00-K93"/>
    <n v="8"/>
    <x v="9"/>
  </r>
  <r>
    <x v="5"/>
    <s v="85+"/>
    <x v="1"/>
    <s v="F"/>
    <s v="M00-M99"/>
    <n v="1"/>
    <x v="5"/>
  </r>
  <r>
    <x v="5"/>
    <s v="85+"/>
    <x v="1"/>
    <s v="F"/>
    <s v="N00-N99"/>
    <n v="3"/>
    <x v="11"/>
  </r>
  <r>
    <x v="5"/>
    <s v="85+"/>
    <x v="1"/>
    <s v="F"/>
    <s v="R00-R99"/>
    <n v="15"/>
    <x v="5"/>
  </r>
  <r>
    <x v="5"/>
    <s v="85+"/>
    <x v="1"/>
    <s v="F"/>
    <s v="V01-Y98"/>
    <n v="8"/>
    <x v="6"/>
  </r>
  <r>
    <x v="5"/>
    <s v="85+"/>
    <x v="1"/>
    <s v="M"/>
    <s v="A00-B99"/>
    <n v="2"/>
    <x v="0"/>
  </r>
  <r>
    <x v="5"/>
    <s v="85+"/>
    <x v="1"/>
    <s v="M"/>
    <s v="C00-D48"/>
    <n v="21"/>
    <x v="1"/>
  </r>
  <r>
    <x v="5"/>
    <s v="85+"/>
    <x v="1"/>
    <s v="M"/>
    <s v="E00-E90"/>
    <n v="4"/>
    <x v="2"/>
  </r>
  <r>
    <x v="5"/>
    <s v="85+"/>
    <x v="1"/>
    <s v="M"/>
    <s v="F00-F99"/>
    <n v="2"/>
    <x v="10"/>
  </r>
  <r>
    <x v="5"/>
    <s v="85+"/>
    <x v="1"/>
    <s v="M"/>
    <s v="G00-G99"/>
    <n v="4"/>
    <x v="3"/>
  </r>
  <r>
    <x v="5"/>
    <s v="85+"/>
    <x v="1"/>
    <s v="M"/>
    <s v="I00-I99"/>
    <n v="28"/>
    <x v="8"/>
  </r>
  <r>
    <x v="5"/>
    <s v="85+"/>
    <x v="1"/>
    <s v="M"/>
    <s v="J00-J99"/>
    <n v="13"/>
    <x v="4"/>
  </r>
  <r>
    <x v="5"/>
    <s v="85+"/>
    <x v="1"/>
    <s v="M"/>
    <s v="K00-K93"/>
    <n v="5"/>
    <x v="9"/>
  </r>
  <r>
    <x v="5"/>
    <s v="85+"/>
    <x v="1"/>
    <s v="M"/>
    <s v="L00-L99"/>
    <n v="1"/>
    <x v="5"/>
  </r>
  <r>
    <x v="5"/>
    <s v="85+"/>
    <x v="1"/>
    <s v="M"/>
    <s v="N00-N99"/>
    <n v="4"/>
    <x v="11"/>
  </r>
  <r>
    <x v="5"/>
    <s v="85+"/>
    <x v="1"/>
    <s v="M"/>
    <s v="R00-R99"/>
    <n v="9"/>
    <x v="5"/>
  </r>
  <r>
    <x v="5"/>
    <s v="85+"/>
    <x v="1"/>
    <s v="M"/>
    <s v="V01-Y98"/>
    <n v="6"/>
    <x v="6"/>
  </r>
  <r>
    <x v="6"/>
    <s v="0-24"/>
    <x v="0"/>
    <s v="F"/>
    <s v="V01-Y98"/>
    <n v="1"/>
    <x v="6"/>
  </r>
  <r>
    <x v="6"/>
    <s v="0-24"/>
    <x v="0"/>
    <s v="M"/>
    <s v="D50-D89"/>
    <n v="1"/>
    <x v="5"/>
  </r>
  <r>
    <x v="6"/>
    <s v="0-24"/>
    <x v="0"/>
    <s v="M"/>
    <s v="I00-I99"/>
    <n v="1"/>
    <x v="8"/>
  </r>
  <r>
    <x v="6"/>
    <s v="0-24"/>
    <x v="0"/>
    <s v="M"/>
    <s v="P00-P96"/>
    <n v="2"/>
    <x v="5"/>
  </r>
  <r>
    <x v="6"/>
    <s v="0-24"/>
    <x v="0"/>
    <s v="M"/>
    <s v="Q00-Q99"/>
    <n v="1"/>
    <x v="5"/>
  </r>
  <r>
    <x v="6"/>
    <s v="0-24"/>
    <x v="0"/>
    <s v="M"/>
    <s v="R00-R99"/>
    <n v="1"/>
    <x v="5"/>
  </r>
  <r>
    <x v="6"/>
    <s v="0-24"/>
    <x v="0"/>
    <s v="M"/>
    <s v="V01-Y98"/>
    <n v="4"/>
    <x v="6"/>
  </r>
  <r>
    <x v="6"/>
    <s v="25-44"/>
    <x v="0"/>
    <s v="F"/>
    <s v="A00-B99"/>
    <n v="1"/>
    <x v="0"/>
  </r>
  <r>
    <x v="6"/>
    <s v="25-44"/>
    <x v="0"/>
    <s v="F"/>
    <s v="C00-D48"/>
    <n v="1"/>
    <x v="1"/>
  </r>
  <r>
    <x v="6"/>
    <s v="25-44"/>
    <x v="0"/>
    <s v="F"/>
    <s v="F00-F99"/>
    <n v="1"/>
    <x v="10"/>
  </r>
  <r>
    <x v="6"/>
    <s v="25-44"/>
    <x v="0"/>
    <s v="F"/>
    <s v="I00-I99"/>
    <n v="3"/>
    <x v="8"/>
  </r>
  <r>
    <x v="6"/>
    <s v="25-44"/>
    <x v="0"/>
    <s v="F"/>
    <s v="K00-K93"/>
    <n v="1"/>
    <x v="9"/>
  </r>
  <r>
    <x v="6"/>
    <s v="25-44"/>
    <x v="0"/>
    <s v="F"/>
    <s v="R00-R99"/>
    <n v="3"/>
    <x v="5"/>
  </r>
  <r>
    <x v="6"/>
    <s v="25-44"/>
    <x v="0"/>
    <s v="M"/>
    <s v="A00-B99"/>
    <n v="1"/>
    <x v="0"/>
  </r>
  <r>
    <x v="6"/>
    <s v="25-44"/>
    <x v="0"/>
    <s v="M"/>
    <s v="C00-D48"/>
    <n v="4"/>
    <x v="1"/>
  </r>
  <r>
    <x v="6"/>
    <s v="25-44"/>
    <x v="0"/>
    <s v="M"/>
    <s v="F00-F99"/>
    <n v="2"/>
    <x v="10"/>
  </r>
  <r>
    <x v="6"/>
    <s v="25-44"/>
    <x v="0"/>
    <s v="M"/>
    <s v="I00-I99"/>
    <n v="3"/>
    <x v="8"/>
  </r>
  <r>
    <x v="6"/>
    <s v="25-44"/>
    <x v="0"/>
    <s v="M"/>
    <s v="K00-K93"/>
    <n v="2"/>
    <x v="9"/>
  </r>
  <r>
    <x v="6"/>
    <s v="25-44"/>
    <x v="0"/>
    <s v="M"/>
    <s v="R00-R99"/>
    <n v="2"/>
    <x v="5"/>
  </r>
  <r>
    <x v="6"/>
    <s v="25-44"/>
    <x v="0"/>
    <s v="M"/>
    <s v="V01-Y98"/>
    <n v="4"/>
    <x v="6"/>
  </r>
  <r>
    <x v="6"/>
    <s v="45-64"/>
    <x v="0"/>
    <s v="F"/>
    <s v="C00-D48"/>
    <n v="24"/>
    <x v="1"/>
  </r>
  <r>
    <x v="6"/>
    <s v="45-64"/>
    <x v="0"/>
    <s v="F"/>
    <s v="E00-E90"/>
    <n v="1"/>
    <x v="2"/>
  </r>
  <r>
    <x v="6"/>
    <s v="45-64"/>
    <x v="0"/>
    <s v="F"/>
    <s v="F00-F99"/>
    <n v="1"/>
    <x v="10"/>
  </r>
  <r>
    <x v="6"/>
    <s v="45-64"/>
    <x v="0"/>
    <s v="F"/>
    <s v="I00-I99"/>
    <n v="8"/>
    <x v="8"/>
  </r>
  <r>
    <x v="6"/>
    <s v="45-64"/>
    <x v="0"/>
    <s v="F"/>
    <s v="J00-J99"/>
    <n v="4"/>
    <x v="4"/>
  </r>
  <r>
    <x v="6"/>
    <s v="45-64"/>
    <x v="0"/>
    <s v="F"/>
    <s v="K00-K93"/>
    <n v="4"/>
    <x v="9"/>
  </r>
  <r>
    <x v="6"/>
    <s v="45-64"/>
    <x v="0"/>
    <s v="F"/>
    <s v="L00-L99"/>
    <n v="1"/>
    <x v="5"/>
  </r>
  <r>
    <x v="6"/>
    <s v="45-64"/>
    <x v="0"/>
    <s v="F"/>
    <s v="R00-R99"/>
    <n v="3"/>
    <x v="5"/>
  </r>
  <r>
    <x v="6"/>
    <s v="45-64"/>
    <x v="0"/>
    <s v="M"/>
    <s v="C00-D48"/>
    <n v="22"/>
    <x v="1"/>
  </r>
  <r>
    <x v="6"/>
    <s v="45-64"/>
    <x v="0"/>
    <s v="M"/>
    <s v="F00-F99"/>
    <n v="4"/>
    <x v="10"/>
  </r>
  <r>
    <x v="6"/>
    <s v="45-64"/>
    <x v="0"/>
    <s v="M"/>
    <s v="G00-G99"/>
    <n v="2"/>
    <x v="3"/>
  </r>
  <r>
    <x v="6"/>
    <s v="45-64"/>
    <x v="0"/>
    <s v="M"/>
    <s v="I00-I99"/>
    <n v="13"/>
    <x v="8"/>
  </r>
  <r>
    <x v="6"/>
    <s v="45-64"/>
    <x v="0"/>
    <s v="M"/>
    <s v="K00-K93"/>
    <n v="6"/>
    <x v="9"/>
  </r>
  <r>
    <x v="6"/>
    <s v="45-64"/>
    <x v="0"/>
    <s v="M"/>
    <s v="R00-R99"/>
    <n v="8"/>
    <x v="5"/>
  </r>
  <r>
    <x v="6"/>
    <s v="45-64"/>
    <x v="0"/>
    <s v="M"/>
    <s v="V01-Y98"/>
    <n v="4"/>
    <x v="6"/>
  </r>
  <r>
    <x v="6"/>
    <s v="65-74"/>
    <x v="1"/>
    <s v="F"/>
    <s v="A00-B99"/>
    <n v="1"/>
    <x v="0"/>
  </r>
  <r>
    <x v="6"/>
    <s v="65-74"/>
    <x v="1"/>
    <s v="F"/>
    <s v="C00-D48"/>
    <n v="17"/>
    <x v="1"/>
  </r>
  <r>
    <x v="6"/>
    <s v="65-74"/>
    <x v="1"/>
    <s v="F"/>
    <s v="F00-F99"/>
    <n v="1"/>
    <x v="10"/>
  </r>
  <r>
    <x v="6"/>
    <s v="65-74"/>
    <x v="1"/>
    <s v="F"/>
    <s v="G00-G99"/>
    <n v="2"/>
    <x v="3"/>
  </r>
  <r>
    <x v="6"/>
    <s v="65-74"/>
    <x v="1"/>
    <s v="F"/>
    <s v="I00-I99"/>
    <n v="4"/>
    <x v="8"/>
  </r>
  <r>
    <x v="6"/>
    <s v="65-74"/>
    <x v="1"/>
    <s v="F"/>
    <s v="J00-J99"/>
    <n v="2"/>
    <x v="4"/>
  </r>
  <r>
    <x v="6"/>
    <s v="65-74"/>
    <x v="1"/>
    <s v="F"/>
    <s v="K00-K93"/>
    <n v="4"/>
    <x v="9"/>
  </r>
  <r>
    <x v="6"/>
    <s v="65-74"/>
    <x v="1"/>
    <s v="F"/>
    <s v="N00-N99"/>
    <n v="1"/>
    <x v="11"/>
  </r>
  <r>
    <x v="6"/>
    <s v="65-74"/>
    <x v="1"/>
    <s v="F"/>
    <s v="R00-R99"/>
    <n v="1"/>
    <x v="5"/>
  </r>
  <r>
    <x v="6"/>
    <s v="65-74"/>
    <x v="1"/>
    <s v="F"/>
    <s v="V01-Y98"/>
    <n v="1"/>
    <x v="6"/>
  </r>
  <r>
    <x v="6"/>
    <s v="65-74"/>
    <x v="1"/>
    <s v="M"/>
    <s v="A00-B99"/>
    <n v="2"/>
    <x v="0"/>
  </r>
  <r>
    <x v="6"/>
    <s v="65-74"/>
    <x v="1"/>
    <s v="M"/>
    <s v="C00-D48"/>
    <n v="35"/>
    <x v="1"/>
  </r>
  <r>
    <x v="6"/>
    <s v="65-74"/>
    <x v="1"/>
    <s v="M"/>
    <s v="E00-E90"/>
    <n v="1"/>
    <x v="2"/>
  </r>
  <r>
    <x v="6"/>
    <s v="65-74"/>
    <x v="1"/>
    <s v="M"/>
    <s v="F00-F99"/>
    <n v="3"/>
    <x v="10"/>
  </r>
  <r>
    <x v="6"/>
    <s v="65-74"/>
    <x v="1"/>
    <s v="M"/>
    <s v="G00-G99"/>
    <n v="2"/>
    <x v="3"/>
  </r>
  <r>
    <x v="6"/>
    <s v="65-74"/>
    <x v="1"/>
    <s v="M"/>
    <s v="I00-I99"/>
    <n v="12"/>
    <x v="8"/>
  </r>
  <r>
    <x v="6"/>
    <s v="65-74"/>
    <x v="1"/>
    <s v="M"/>
    <s v="J00-J99"/>
    <n v="8"/>
    <x v="4"/>
  </r>
  <r>
    <x v="6"/>
    <s v="65-74"/>
    <x v="1"/>
    <s v="M"/>
    <s v="K00-K93"/>
    <n v="3"/>
    <x v="9"/>
  </r>
  <r>
    <x v="6"/>
    <s v="65-74"/>
    <x v="1"/>
    <s v="M"/>
    <s v="N00-N99"/>
    <n v="2"/>
    <x v="11"/>
  </r>
  <r>
    <x v="6"/>
    <s v="65-74"/>
    <x v="1"/>
    <s v="M"/>
    <s v="R00-R99"/>
    <n v="1"/>
    <x v="5"/>
  </r>
  <r>
    <x v="6"/>
    <s v="65-74"/>
    <x v="1"/>
    <s v="M"/>
    <s v="V01-Y98"/>
    <n v="4"/>
    <x v="6"/>
  </r>
  <r>
    <x v="6"/>
    <s v="75-84"/>
    <x v="1"/>
    <s v="F"/>
    <s v="C00-D48"/>
    <n v="28"/>
    <x v="1"/>
  </r>
  <r>
    <x v="6"/>
    <s v="75-84"/>
    <x v="1"/>
    <s v="F"/>
    <s v="D50-D89"/>
    <n v="1"/>
    <x v="5"/>
  </r>
  <r>
    <x v="6"/>
    <s v="75-84"/>
    <x v="1"/>
    <s v="F"/>
    <s v="E00-E90"/>
    <n v="6"/>
    <x v="2"/>
  </r>
  <r>
    <x v="6"/>
    <s v="75-84"/>
    <x v="1"/>
    <s v="F"/>
    <s v="F00-F99"/>
    <n v="3"/>
    <x v="10"/>
  </r>
  <r>
    <x v="6"/>
    <s v="75-84"/>
    <x v="1"/>
    <s v="F"/>
    <s v="G00-G99"/>
    <n v="3"/>
    <x v="3"/>
  </r>
  <r>
    <x v="6"/>
    <s v="75-84"/>
    <x v="1"/>
    <s v="F"/>
    <s v="I00-I99"/>
    <n v="29"/>
    <x v="8"/>
  </r>
  <r>
    <x v="6"/>
    <s v="75-84"/>
    <x v="1"/>
    <s v="F"/>
    <s v="J00-J99"/>
    <n v="7"/>
    <x v="4"/>
  </r>
  <r>
    <x v="6"/>
    <s v="75-84"/>
    <x v="1"/>
    <s v="F"/>
    <s v="K00-K93"/>
    <n v="5"/>
    <x v="9"/>
  </r>
  <r>
    <x v="6"/>
    <s v="75-84"/>
    <x v="1"/>
    <s v="F"/>
    <s v="L00-L99"/>
    <n v="2"/>
    <x v="5"/>
  </r>
  <r>
    <x v="6"/>
    <s v="75-84"/>
    <x v="1"/>
    <s v="F"/>
    <s v="M00-M99"/>
    <n v="2"/>
    <x v="5"/>
  </r>
  <r>
    <x v="6"/>
    <s v="75-84"/>
    <x v="1"/>
    <s v="F"/>
    <s v="R00-R99"/>
    <n v="7"/>
    <x v="5"/>
  </r>
  <r>
    <x v="6"/>
    <s v="75-84"/>
    <x v="1"/>
    <s v="F"/>
    <s v="V01-Y98"/>
    <n v="4"/>
    <x v="6"/>
  </r>
  <r>
    <x v="6"/>
    <s v="75-84"/>
    <x v="1"/>
    <s v="M"/>
    <s v="A00-B99"/>
    <n v="1"/>
    <x v="0"/>
  </r>
  <r>
    <x v="6"/>
    <s v="75-84"/>
    <x v="1"/>
    <s v="M"/>
    <s v="C00-D48"/>
    <n v="24"/>
    <x v="1"/>
  </r>
  <r>
    <x v="6"/>
    <s v="75-84"/>
    <x v="1"/>
    <s v="M"/>
    <s v="E00-E90"/>
    <n v="2"/>
    <x v="2"/>
  </r>
  <r>
    <x v="6"/>
    <s v="75-84"/>
    <x v="1"/>
    <s v="M"/>
    <s v="G00-G99"/>
    <n v="10"/>
    <x v="3"/>
  </r>
  <r>
    <x v="6"/>
    <s v="75-84"/>
    <x v="1"/>
    <s v="M"/>
    <s v="I00-I99"/>
    <n v="32"/>
    <x v="8"/>
  </r>
  <r>
    <x v="6"/>
    <s v="75-84"/>
    <x v="1"/>
    <s v="M"/>
    <s v="J00-J99"/>
    <n v="15"/>
    <x v="4"/>
  </r>
  <r>
    <x v="6"/>
    <s v="75-84"/>
    <x v="1"/>
    <s v="M"/>
    <s v="K00-K93"/>
    <n v="3"/>
    <x v="9"/>
  </r>
  <r>
    <x v="6"/>
    <s v="75-84"/>
    <x v="1"/>
    <s v="M"/>
    <s v="L00-L99"/>
    <n v="1"/>
    <x v="5"/>
  </r>
  <r>
    <x v="6"/>
    <s v="75-84"/>
    <x v="1"/>
    <s v="M"/>
    <s v="N00-N99"/>
    <n v="2"/>
    <x v="11"/>
  </r>
  <r>
    <x v="6"/>
    <s v="75-84"/>
    <x v="1"/>
    <s v="M"/>
    <s v="R00-R99"/>
    <n v="11"/>
    <x v="5"/>
  </r>
  <r>
    <x v="6"/>
    <s v="75-84"/>
    <x v="1"/>
    <s v="M"/>
    <s v="V01-Y98"/>
    <n v="6"/>
    <x v="6"/>
  </r>
  <r>
    <x v="6"/>
    <s v="85+"/>
    <x v="1"/>
    <s v="F"/>
    <s v="A00-B99"/>
    <n v="5"/>
    <x v="0"/>
  </r>
  <r>
    <x v="6"/>
    <s v="85+"/>
    <x v="1"/>
    <s v="F"/>
    <s v="C00-D48"/>
    <n v="32"/>
    <x v="1"/>
  </r>
  <r>
    <x v="6"/>
    <s v="85+"/>
    <x v="1"/>
    <s v="F"/>
    <s v="D50-D89"/>
    <n v="1"/>
    <x v="5"/>
  </r>
  <r>
    <x v="6"/>
    <s v="85+"/>
    <x v="1"/>
    <s v="F"/>
    <s v="E00-E90"/>
    <n v="8"/>
    <x v="2"/>
  </r>
  <r>
    <x v="6"/>
    <s v="85+"/>
    <x v="1"/>
    <s v="F"/>
    <s v="F00-F99"/>
    <n v="11"/>
    <x v="10"/>
  </r>
  <r>
    <x v="6"/>
    <s v="85+"/>
    <x v="1"/>
    <s v="F"/>
    <s v="G00-G99"/>
    <n v="13"/>
    <x v="3"/>
  </r>
  <r>
    <x v="6"/>
    <s v="85+"/>
    <x v="1"/>
    <s v="F"/>
    <s v="I00-I99"/>
    <n v="61"/>
    <x v="8"/>
  </r>
  <r>
    <x v="6"/>
    <s v="85+"/>
    <x v="1"/>
    <s v="F"/>
    <s v="J00-J99"/>
    <n v="16"/>
    <x v="4"/>
  </r>
  <r>
    <x v="6"/>
    <s v="85+"/>
    <x v="1"/>
    <s v="F"/>
    <s v="K00-K93"/>
    <n v="5"/>
    <x v="9"/>
  </r>
  <r>
    <x v="6"/>
    <s v="85+"/>
    <x v="1"/>
    <s v="F"/>
    <s v="L00-L99"/>
    <n v="3"/>
    <x v="5"/>
  </r>
  <r>
    <x v="6"/>
    <s v="85+"/>
    <x v="1"/>
    <s v="F"/>
    <s v="N00-N99"/>
    <n v="8"/>
    <x v="11"/>
  </r>
  <r>
    <x v="6"/>
    <s v="85+"/>
    <x v="1"/>
    <s v="F"/>
    <s v="R00-R99"/>
    <n v="23"/>
    <x v="5"/>
  </r>
  <r>
    <x v="6"/>
    <s v="85+"/>
    <x v="1"/>
    <s v="F"/>
    <s v="V01-Y98"/>
    <n v="12"/>
    <x v="6"/>
  </r>
  <r>
    <x v="6"/>
    <s v="85+"/>
    <x v="1"/>
    <s v="M"/>
    <s v="A00-B99"/>
    <n v="1"/>
    <x v="0"/>
  </r>
  <r>
    <x v="6"/>
    <s v="85+"/>
    <x v="1"/>
    <s v="M"/>
    <s v="C00-D48"/>
    <n v="9"/>
    <x v="1"/>
  </r>
  <r>
    <x v="6"/>
    <s v="85+"/>
    <x v="1"/>
    <s v="M"/>
    <s v="E00-E90"/>
    <n v="4"/>
    <x v="2"/>
  </r>
  <r>
    <x v="6"/>
    <s v="85+"/>
    <x v="1"/>
    <s v="M"/>
    <s v="F00-F99"/>
    <n v="7"/>
    <x v="10"/>
  </r>
  <r>
    <x v="6"/>
    <s v="85+"/>
    <x v="1"/>
    <s v="M"/>
    <s v="G00-G99"/>
    <n v="6"/>
    <x v="3"/>
  </r>
  <r>
    <x v="6"/>
    <s v="85+"/>
    <x v="1"/>
    <s v="M"/>
    <s v="I00-I99"/>
    <n v="35"/>
    <x v="8"/>
  </r>
  <r>
    <x v="6"/>
    <s v="85+"/>
    <x v="1"/>
    <s v="M"/>
    <s v="J00-J99"/>
    <n v="11"/>
    <x v="4"/>
  </r>
  <r>
    <x v="6"/>
    <s v="85+"/>
    <x v="1"/>
    <s v="M"/>
    <s v="K00-K93"/>
    <n v="4"/>
    <x v="9"/>
  </r>
  <r>
    <x v="6"/>
    <s v="85+"/>
    <x v="1"/>
    <s v="M"/>
    <s v="N00-N99"/>
    <n v="4"/>
    <x v="11"/>
  </r>
  <r>
    <x v="6"/>
    <s v="85+"/>
    <x v="1"/>
    <s v="M"/>
    <s v="R00-R99"/>
    <n v="3"/>
    <x v="5"/>
  </r>
  <r>
    <x v="6"/>
    <s v="85+"/>
    <x v="1"/>
    <s v="M"/>
    <s v="V01-Y98"/>
    <n v="4"/>
    <x v="6"/>
  </r>
  <r>
    <x v="7"/>
    <s v="0-24"/>
    <x v="0"/>
    <s v="F"/>
    <s v="C00-D48"/>
    <n v="1"/>
    <x v="1"/>
  </r>
  <r>
    <x v="7"/>
    <s v="0-24"/>
    <x v="0"/>
    <s v="F"/>
    <s v="M00-M99"/>
    <n v="1"/>
    <x v="5"/>
  </r>
  <r>
    <x v="7"/>
    <s v="0-24"/>
    <x v="0"/>
    <s v="F"/>
    <s v="P00-P96"/>
    <n v="2"/>
    <x v="5"/>
  </r>
  <r>
    <x v="7"/>
    <s v="0-24"/>
    <x v="0"/>
    <s v="F"/>
    <s v="Q00-Q99"/>
    <n v="1"/>
    <x v="5"/>
  </r>
  <r>
    <x v="7"/>
    <s v="0-24"/>
    <x v="0"/>
    <s v="M"/>
    <s v="J00-J99"/>
    <n v="1"/>
    <x v="4"/>
  </r>
  <r>
    <x v="7"/>
    <s v="0-24"/>
    <x v="0"/>
    <s v="M"/>
    <s v="P00-P96"/>
    <n v="2"/>
    <x v="5"/>
  </r>
  <r>
    <x v="7"/>
    <s v="0-24"/>
    <x v="0"/>
    <s v="M"/>
    <s v="Q00-Q99"/>
    <n v="2"/>
    <x v="5"/>
  </r>
  <r>
    <x v="7"/>
    <s v="0-24"/>
    <x v="0"/>
    <s v="M"/>
    <s v="R00-R99"/>
    <n v="1"/>
    <x v="5"/>
  </r>
  <r>
    <x v="7"/>
    <s v="0-24"/>
    <x v="0"/>
    <s v="M"/>
    <s v="V01-Y98"/>
    <n v="2"/>
    <x v="6"/>
  </r>
  <r>
    <x v="7"/>
    <s v="25-44"/>
    <x v="0"/>
    <s v="F"/>
    <s v="C00-D48"/>
    <n v="5"/>
    <x v="1"/>
  </r>
  <r>
    <x v="7"/>
    <s v="25-44"/>
    <x v="0"/>
    <s v="F"/>
    <s v="F00-F99"/>
    <n v="1"/>
    <x v="10"/>
  </r>
  <r>
    <x v="7"/>
    <s v="25-44"/>
    <x v="0"/>
    <s v="F"/>
    <s v="V01-Y98"/>
    <n v="2"/>
    <x v="6"/>
  </r>
  <r>
    <x v="7"/>
    <s v="25-44"/>
    <x v="0"/>
    <s v="M"/>
    <s v="C00-D48"/>
    <n v="4"/>
    <x v="1"/>
  </r>
  <r>
    <x v="7"/>
    <s v="25-44"/>
    <x v="0"/>
    <s v="M"/>
    <s v="F00-F99"/>
    <n v="1"/>
    <x v="10"/>
  </r>
  <r>
    <x v="7"/>
    <s v="25-44"/>
    <x v="0"/>
    <s v="M"/>
    <s v="I00-I99"/>
    <n v="1"/>
    <x v="8"/>
  </r>
  <r>
    <x v="7"/>
    <s v="25-44"/>
    <x v="0"/>
    <s v="M"/>
    <s v="K00-K93"/>
    <n v="1"/>
    <x v="9"/>
  </r>
  <r>
    <x v="7"/>
    <s v="25-44"/>
    <x v="0"/>
    <s v="M"/>
    <s v="R00-R99"/>
    <n v="1"/>
    <x v="5"/>
  </r>
  <r>
    <x v="7"/>
    <s v="25-44"/>
    <x v="0"/>
    <s v="M"/>
    <s v="V01-Y98"/>
    <n v="3"/>
    <x v="6"/>
  </r>
  <r>
    <x v="7"/>
    <s v="45-64"/>
    <x v="0"/>
    <s v="F"/>
    <s v="C00-D48"/>
    <n v="8"/>
    <x v="1"/>
  </r>
  <r>
    <x v="7"/>
    <s v="45-64"/>
    <x v="0"/>
    <s v="F"/>
    <s v="E00-E90"/>
    <n v="1"/>
    <x v="2"/>
  </r>
  <r>
    <x v="7"/>
    <s v="45-64"/>
    <x v="0"/>
    <s v="F"/>
    <s v="F00-F99"/>
    <n v="1"/>
    <x v="10"/>
  </r>
  <r>
    <x v="7"/>
    <s v="45-64"/>
    <x v="0"/>
    <s v="F"/>
    <s v="I00-I99"/>
    <n v="9"/>
    <x v="8"/>
  </r>
  <r>
    <x v="7"/>
    <s v="45-64"/>
    <x v="0"/>
    <s v="F"/>
    <s v="J00-J99"/>
    <n v="2"/>
    <x v="4"/>
  </r>
  <r>
    <x v="7"/>
    <s v="45-64"/>
    <x v="0"/>
    <s v="F"/>
    <s v="N00-N99"/>
    <n v="1"/>
    <x v="11"/>
  </r>
  <r>
    <x v="7"/>
    <s v="45-64"/>
    <x v="0"/>
    <s v="F"/>
    <s v="V01-Y98"/>
    <n v="2"/>
    <x v="6"/>
  </r>
  <r>
    <x v="7"/>
    <s v="45-64"/>
    <x v="0"/>
    <s v="M"/>
    <s v="A00-B99"/>
    <n v="1"/>
    <x v="0"/>
  </r>
  <r>
    <x v="7"/>
    <s v="45-64"/>
    <x v="0"/>
    <s v="M"/>
    <s v="C00-D48"/>
    <n v="29"/>
    <x v="1"/>
  </r>
  <r>
    <x v="7"/>
    <s v="45-64"/>
    <x v="0"/>
    <s v="M"/>
    <s v="E00-E90"/>
    <n v="2"/>
    <x v="2"/>
  </r>
  <r>
    <x v="7"/>
    <s v="45-64"/>
    <x v="0"/>
    <s v="M"/>
    <s v="F00-F99"/>
    <n v="1"/>
    <x v="10"/>
  </r>
  <r>
    <x v="7"/>
    <s v="45-64"/>
    <x v="0"/>
    <s v="M"/>
    <s v="G00-G99"/>
    <n v="2"/>
    <x v="3"/>
  </r>
  <r>
    <x v="7"/>
    <s v="45-64"/>
    <x v="0"/>
    <s v="M"/>
    <s v="I00-I99"/>
    <n v="10"/>
    <x v="8"/>
  </r>
  <r>
    <x v="7"/>
    <s v="45-64"/>
    <x v="0"/>
    <s v="M"/>
    <s v="J00-J99"/>
    <n v="1"/>
    <x v="4"/>
  </r>
  <r>
    <x v="7"/>
    <s v="45-64"/>
    <x v="0"/>
    <s v="M"/>
    <s v="K00-K93"/>
    <n v="3"/>
    <x v="9"/>
  </r>
  <r>
    <x v="7"/>
    <s v="45-64"/>
    <x v="0"/>
    <s v="M"/>
    <s v="M00-M99"/>
    <n v="1"/>
    <x v="5"/>
  </r>
  <r>
    <x v="7"/>
    <s v="45-64"/>
    <x v="0"/>
    <s v="M"/>
    <s v="N00-N99"/>
    <n v="1"/>
    <x v="11"/>
  </r>
  <r>
    <x v="7"/>
    <s v="45-64"/>
    <x v="0"/>
    <s v="M"/>
    <s v="R00-R99"/>
    <n v="5"/>
    <x v="5"/>
  </r>
  <r>
    <x v="7"/>
    <s v="45-64"/>
    <x v="0"/>
    <s v="M"/>
    <s v="V01-Y98"/>
    <n v="6"/>
    <x v="6"/>
  </r>
  <r>
    <x v="7"/>
    <s v="65-74"/>
    <x v="1"/>
    <s v="F"/>
    <s v="C00-D48"/>
    <n v="21"/>
    <x v="1"/>
  </r>
  <r>
    <x v="7"/>
    <s v="65-74"/>
    <x v="1"/>
    <s v="F"/>
    <s v="D50-D89"/>
    <n v="1"/>
    <x v="5"/>
  </r>
  <r>
    <x v="7"/>
    <s v="65-74"/>
    <x v="1"/>
    <s v="F"/>
    <s v="G00-G99"/>
    <n v="2"/>
    <x v="3"/>
  </r>
  <r>
    <x v="7"/>
    <s v="65-74"/>
    <x v="1"/>
    <s v="F"/>
    <s v="I00-I99"/>
    <n v="7"/>
    <x v="8"/>
  </r>
  <r>
    <x v="7"/>
    <s v="65-74"/>
    <x v="1"/>
    <s v="F"/>
    <s v="J00-J99"/>
    <n v="9"/>
    <x v="4"/>
  </r>
  <r>
    <x v="7"/>
    <s v="65-74"/>
    <x v="1"/>
    <s v="F"/>
    <s v="K00-K93"/>
    <n v="2"/>
    <x v="9"/>
  </r>
  <r>
    <x v="7"/>
    <s v="65-74"/>
    <x v="1"/>
    <s v="F"/>
    <s v="N00-N99"/>
    <n v="2"/>
    <x v="11"/>
  </r>
  <r>
    <x v="7"/>
    <s v="65-74"/>
    <x v="1"/>
    <s v="F"/>
    <s v="R00-R99"/>
    <n v="1"/>
    <x v="5"/>
  </r>
  <r>
    <x v="7"/>
    <s v="65-74"/>
    <x v="1"/>
    <s v="F"/>
    <s v="V01-Y98"/>
    <n v="1"/>
    <x v="6"/>
  </r>
  <r>
    <x v="7"/>
    <s v="65-74"/>
    <x v="1"/>
    <s v="M"/>
    <s v="C00-D48"/>
    <n v="22"/>
    <x v="1"/>
  </r>
  <r>
    <x v="7"/>
    <s v="65-74"/>
    <x v="1"/>
    <s v="M"/>
    <s v="E00-E90"/>
    <n v="5"/>
    <x v="2"/>
  </r>
  <r>
    <x v="7"/>
    <s v="65-74"/>
    <x v="1"/>
    <s v="M"/>
    <s v="F00-F99"/>
    <n v="2"/>
    <x v="10"/>
  </r>
  <r>
    <x v="7"/>
    <s v="65-74"/>
    <x v="1"/>
    <s v="M"/>
    <s v="G00-G99"/>
    <n v="3"/>
    <x v="3"/>
  </r>
  <r>
    <x v="7"/>
    <s v="65-74"/>
    <x v="1"/>
    <s v="M"/>
    <s v="I00-I99"/>
    <n v="14"/>
    <x v="8"/>
  </r>
  <r>
    <x v="7"/>
    <s v="65-74"/>
    <x v="1"/>
    <s v="M"/>
    <s v="J00-J99"/>
    <n v="13"/>
    <x v="4"/>
  </r>
  <r>
    <x v="7"/>
    <s v="65-74"/>
    <x v="1"/>
    <s v="M"/>
    <s v="K00-K93"/>
    <n v="4"/>
    <x v="9"/>
  </r>
  <r>
    <x v="7"/>
    <s v="65-74"/>
    <x v="1"/>
    <s v="M"/>
    <s v="R00-R99"/>
    <n v="8"/>
    <x v="5"/>
  </r>
  <r>
    <x v="7"/>
    <s v="65-74"/>
    <x v="1"/>
    <s v="M"/>
    <s v="V01-Y98"/>
    <n v="1"/>
    <x v="6"/>
  </r>
  <r>
    <x v="7"/>
    <s v="75-84"/>
    <x v="1"/>
    <s v="F"/>
    <s v="A00-B99"/>
    <n v="2"/>
    <x v="0"/>
  </r>
  <r>
    <x v="7"/>
    <s v="75-84"/>
    <x v="1"/>
    <s v="F"/>
    <s v="C00-D48"/>
    <n v="26"/>
    <x v="1"/>
  </r>
  <r>
    <x v="7"/>
    <s v="75-84"/>
    <x v="1"/>
    <s v="F"/>
    <s v="E00-E90"/>
    <n v="2"/>
    <x v="2"/>
  </r>
  <r>
    <x v="7"/>
    <s v="75-84"/>
    <x v="1"/>
    <s v="F"/>
    <s v="F00-F99"/>
    <n v="3"/>
    <x v="10"/>
  </r>
  <r>
    <x v="7"/>
    <s v="75-84"/>
    <x v="1"/>
    <s v="F"/>
    <s v="G00-G99"/>
    <n v="5"/>
    <x v="3"/>
  </r>
  <r>
    <x v="7"/>
    <s v="75-84"/>
    <x v="1"/>
    <s v="F"/>
    <s v="I00-I99"/>
    <n v="20"/>
    <x v="8"/>
  </r>
  <r>
    <x v="7"/>
    <s v="75-84"/>
    <x v="1"/>
    <s v="F"/>
    <s v="J00-J99"/>
    <n v="11"/>
    <x v="4"/>
  </r>
  <r>
    <x v="7"/>
    <s v="75-84"/>
    <x v="1"/>
    <s v="F"/>
    <s v="K00-K93"/>
    <n v="4"/>
    <x v="9"/>
  </r>
  <r>
    <x v="7"/>
    <s v="75-84"/>
    <x v="1"/>
    <s v="F"/>
    <s v="L00-L99"/>
    <n v="2"/>
    <x v="5"/>
  </r>
  <r>
    <x v="7"/>
    <s v="75-84"/>
    <x v="1"/>
    <s v="F"/>
    <s v="M00-M99"/>
    <n v="1"/>
    <x v="5"/>
  </r>
  <r>
    <x v="7"/>
    <s v="75-84"/>
    <x v="1"/>
    <s v="F"/>
    <s v="N00-N99"/>
    <n v="2"/>
    <x v="11"/>
  </r>
  <r>
    <x v="7"/>
    <s v="75-84"/>
    <x v="1"/>
    <s v="F"/>
    <s v="R00-R99"/>
    <n v="7"/>
    <x v="5"/>
  </r>
  <r>
    <x v="7"/>
    <s v="75-84"/>
    <x v="1"/>
    <s v="F"/>
    <s v="V01-Y98"/>
    <n v="4"/>
    <x v="6"/>
  </r>
  <r>
    <x v="7"/>
    <s v="75-84"/>
    <x v="1"/>
    <s v="M"/>
    <s v="A00-B99"/>
    <n v="2"/>
    <x v="0"/>
  </r>
  <r>
    <x v="7"/>
    <s v="75-84"/>
    <x v="1"/>
    <s v="M"/>
    <s v="C00-D48"/>
    <n v="30"/>
    <x v="1"/>
  </r>
  <r>
    <x v="7"/>
    <s v="75-84"/>
    <x v="1"/>
    <s v="M"/>
    <s v="F00-F99"/>
    <n v="3"/>
    <x v="10"/>
  </r>
  <r>
    <x v="7"/>
    <s v="75-84"/>
    <x v="1"/>
    <s v="M"/>
    <s v="G00-G99"/>
    <n v="7"/>
    <x v="3"/>
  </r>
  <r>
    <x v="7"/>
    <s v="75-84"/>
    <x v="1"/>
    <s v="M"/>
    <s v="I00-I99"/>
    <n v="26"/>
    <x v="8"/>
  </r>
  <r>
    <x v="7"/>
    <s v="75-84"/>
    <x v="1"/>
    <s v="M"/>
    <s v="J00-J99"/>
    <n v="7"/>
    <x v="4"/>
  </r>
  <r>
    <x v="7"/>
    <s v="75-84"/>
    <x v="1"/>
    <s v="M"/>
    <s v="K00-K93"/>
    <n v="5"/>
    <x v="9"/>
  </r>
  <r>
    <x v="7"/>
    <s v="75-84"/>
    <x v="1"/>
    <s v="M"/>
    <s v="L00-L99"/>
    <n v="1"/>
    <x v="5"/>
  </r>
  <r>
    <x v="7"/>
    <s v="75-84"/>
    <x v="1"/>
    <s v="M"/>
    <s v="M00-M99"/>
    <n v="1"/>
    <x v="5"/>
  </r>
  <r>
    <x v="7"/>
    <s v="75-84"/>
    <x v="1"/>
    <s v="M"/>
    <s v="N00-N99"/>
    <n v="2"/>
    <x v="11"/>
  </r>
  <r>
    <x v="7"/>
    <s v="75-84"/>
    <x v="1"/>
    <s v="M"/>
    <s v="R00-R99"/>
    <n v="6"/>
    <x v="5"/>
  </r>
  <r>
    <x v="7"/>
    <s v="75-84"/>
    <x v="1"/>
    <s v="M"/>
    <s v="V01-Y98"/>
    <n v="4"/>
    <x v="6"/>
  </r>
  <r>
    <x v="7"/>
    <s v="85+"/>
    <x v="1"/>
    <s v="F"/>
    <s v="A00-B99"/>
    <n v="5"/>
    <x v="0"/>
  </r>
  <r>
    <x v="7"/>
    <s v="85+"/>
    <x v="1"/>
    <s v="F"/>
    <s v="C00-D48"/>
    <n v="29"/>
    <x v="1"/>
  </r>
  <r>
    <x v="7"/>
    <s v="85+"/>
    <x v="1"/>
    <s v="F"/>
    <s v="D50-D89"/>
    <n v="1"/>
    <x v="5"/>
  </r>
  <r>
    <x v="7"/>
    <s v="85+"/>
    <x v="1"/>
    <s v="F"/>
    <s v="E00-E90"/>
    <n v="4"/>
    <x v="2"/>
  </r>
  <r>
    <x v="7"/>
    <s v="85+"/>
    <x v="1"/>
    <s v="F"/>
    <s v="F00-F99"/>
    <n v="25"/>
    <x v="10"/>
  </r>
  <r>
    <x v="7"/>
    <s v="85+"/>
    <x v="1"/>
    <s v="F"/>
    <s v="G00-G99"/>
    <n v="26"/>
    <x v="3"/>
  </r>
  <r>
    <x v="7"/>
    <s v="85+"/>
    <x v="1"/>
    <s v="F"/>
    <s v="I00-I99"/>
    <n v="79"/>
    <x v="8"/>
  </r>
  <r>
    <x v="7"/>
    <s v="85+"/>
    <x v="1"/>
    <s v="F"/>
    <s v="J00-J99"/>
    <n v="28"/>
    <x v="4"/>
  </r>
  <r>
    <x v="7"/>
    <s v="85+"/>
    <x v="1"/>
    <s v="F"/>
    <s v="K00-K93"/>
    <n v="2"/>
    <x v="9"/>
  </r>
  <r>
    <x v="7"/>
    <s v="85+"/>
    <x v="1"/>
    <s v="F"/>
    <s v="L00-L99"/>
    <n v="1"/>
    <x v="5"/>
  </r>
  <r>
    <x v="7"/>
    <s v="85+"/>
    <x v="1"/>
    <s v="F"/>
    <s v="M00-M99"/>
    <n v="3"/>
    <x v="5"/>
  </r>
  <r>
    <x v="7"/>
    <s v="85+"/>
    <x v="1"/>
    <s v="F"/>
    <s v="N00-N99"/>
    <n v="7"/>
    <x v="11"/>
  </r>
  <r>
    <x v="7"/>
    <s v="85+"/>
    <x v="1"/>
    <s v="F"/>
    <s v="R00-R99"/>
    <n v="16"/>
    <x v="5"/>
  </r>
  <r>
    <x v="7"/>
    <s v="85+"/>
    <x v="1"/>
    <s v="F"/>
    <s v="V01-Y98"/>
    <n v="8"/>
    <x v="6"/>
  </r>
  <r>
    <x v="7"/>
    <s v="85+"/>
    <x v="1"/>
    <s v="M"/>
    <s v="A00-B99"/>
    <n v="2"/>
    <x v="0"/>
  </r>
  <r>
    <x v="7"/>
    <s v="85+"/>
    <x v="1"/>
    <s v="M"/>
    <s v="C00-D48"/>
    <n v="24"/>
    <x v="1"/>
  </r>
  <r>
    <x v="7"/>
    <s v="85+"/>
    <x v="1"/>
    <s v="M"/>
    <s v="E00-E90"/>
    <n v="3"/>
    <x v="2"/>
  </r>
  <r>
    <x v="7"/>
    <s v="85+"/>
    <x v="1"/>
    <s v="M"/>
    <s v="F00-F99"/>
    <n v="8"/>
    <x v="10"/>
  </r>
  <r>
    <x v="7"/>
    <s v="85+"/>
    <x v="1"/>
    <s v="M"/>
    <s v="G00-G99"/>
    <n v="13"/>
    <x v="3"/>
  </r>
  <r>
    <x v="7"/>
    <s v="85+"/>
    <x v="1"/>
    <s v="M"/>
    <s v="I00-I99"/>
    <n v="32"/>
    <x v="8"/>
  </r>
  <r>
    <x v="7"/>
    <s v="85+"/>
    <x v="1"/>
    <s v="M"/>
    <s v="J00-J99"/>
    <n v="14"/>
    <x v="4"/>
  </r>
  <r>
    <x v="7"/>
    <s v="85+"/>
    <x v="1"/>
    <s v="M"/>
    <s v="K00-K93"/>
    <n v="4"/>
    <x v="9"/>
  </r>
  <r>
    <x v="7"/>
    <s v="85+"/>
    <x v="1"/>
    <s v="M"/>
    <s v="L00-L99"/>
    <n v="2"/>
    <x v="5"/>
  </r>
  <r>
    <x v="7"/>
    <s v="85+"/>
    <x v="1"/>
    <s v="M"/>
    <s v="N00-N99"/>
    <n v="5"/>
    <x v="11"/>
  </r>
  <r>
    <x v="7"/>
    <s v="85+"/>
    <x v="1"/>
    <s v="M"/>
    <s v="R00-R99"/>
    <n v="10"/>
    <x v="5"/>
  </r>
  <r>
    <x v="7"/>
    <s v="85+"/>
    <x v="1"/>
    <s v="M"/>
    <s v="V01-Y98"/>
    <n v="3"/>
    <x v="6"/>
  </r>
  <r>
    <x v="8"/>
    <s v="0-24"/>
    <x v="0"/>
    <s v="F"/>
    <s v="P00-P96"/>
    <n v="1"/>
    <x v="5"/>
  </r>
  <r>
    <x v="8"/>
    <s v="0-24"/>
    <x v="0"/>
    <s v="F"/>
    <s v="Q00-Q99"/>
    <n v="1"/>
    <x v="5"/>
  </r>
  <r>
    <x v="8"/>
    <s v="0-24"/>
    <x v="0"/>
    <s v="F"/>
    <s v="R00-R99"/>
    <n v="1"/>
    <x v="5"/>
  </r>
  <r>
    <x v="8"/>
    <s v="0-24"/>
    <x v="0"/>
    <s v="M"/>
    <s v="I00-I99"/>
    <n v="1"/>
    <x v="8"/>
  </r>
  <r>
    <x v="8"/>
    <s v="0-24"/>
    <x v="0"/>
    <s v="M"/>
    <s v="V01-Y98"/>
    <n v="3"/>
    <x v="6"/>
  </r>
  <r>
    <x v="8"/>
    <s v="25-44"/>
    <x v="0"/>
    <s v="F"/>
    <s v="C00-D48"/>
    <n v="4"/>
    <x v="1"/>
  </r>
  <r>
    <x v="8"/>
    <s v="25-44"/>
    <x v="0"/>
    <s v="F"/>
    <s v="I00-I99"/>
    <n v="1"/>
    <x v="8"/>
  </r>
  <r>
    <x v="8"/>
    <s v="25-44"/>
    <x v="0"/>
    <s v="F"/>
    <s v="N00-N99"/>
    <n v="1"/>
    <x v="11"/>
  </r>
  <r>
    <x v="8"/>
    <s v="25-44"/>
    <x v="0"/>
    <s v="F"/>
    <s v="R00-R99"/>
    <n v="1"/>
    <x v="5"/>
  </r>
  <r>
    <x v="8"/>
    <s v="25-44"/>
    <x v="0"/>
    <s v="F"/>
    <s v="V01-Y98"/>
    <n v="3"/>
    <x v="6"/>
  </r>
  <r>
    <x v="8"/>
    <s v="25-44"/>
    <x v="0"/>
    <s v="M"/>
    <s v="C00-D48"/>
    <n v="2"/>
    <x v="1"/>
  </r>
  <r>
    <x v="8"/>
    <s v="25-44"/>
    <x v="0"/>
    <s v="M"/>
    <s v="E00-E90"/>
    <n v="1"/>
    <x v="2"/>
  </r>
  <r>
    <x v="8"/>
    <s v="25-44"/>
    <x v="0"/>
    <s v="M"/>
    <s v="K00-K93"/>
    <n v="1"/>
    <x v="9"/>
  </r>
  <r>
    <x v="8"/>
    <s v="25-44"/>
    <x v="0"/>
    <s v="M"/>
    <s v="R00-R99"/>
    <n v="1"/>
    <x v="5"/>
  </r>
  <r>
    <x v="8"/>
    <s v="25-44"/>
    <x v="0"/>
    <s v="M"/>
    <s v="V01-Y98"/>
    <n v="5"/>
    <x v="6"/>
  </r>
  <r>
    <x v="8"/>
    <s v="45-64"/>
    <x v="0"/>
    <s v="F"/>
    <s v="C00-D48"/>
    <n v="15"/>
    <x v="1"/>
  </r>
  <r>
    <x v="8"/>
    <s v="45-64"/>
    <x v="0"/>
    <s v="F"/>
    <s v="G00-G99"/>
    <n v="2"/>
    <x v="3"/>
  </r>
  <r>
    <x v="8"/>
    <s v="45-64"/>
    <x v="0"/>
    <s v="F"/>
    <s v="I00-I99"/>
    <n v="6"/>
    <x v="8"/>
  </r>
  <r>
    <x v="8"/>
    <s v="45-64"/>
    <x v="0"/>
    <s v="F"/>
    <s v="J00-J99"/>
    <n v="1"/>
    <x v="4"/>
  </r>
  <r>
    <x v="8"/>
    <s v="45-64"/>
    <x v="0"/>
    <s v="F"/>
    <s v="K00-K93"/>
    <n v="2"/>
    <x v="9"/>
  </r>
  <r>
    <x v="8"/>
    <s v="45-64"/>
    <x v="0"/>
    <s v="F"/>
    <s v="L00-L99"/>
    <n v="1"/>
    <x v="5"/>
  </r>
  <r>
    <x v="8"/>
    <s v="45-64"/>
    <x v="0"/>
    <s v="F"/>
    <s v="N00-N99"/>
    <n v="1"/>
    <x v="11"/>
  </r>
  <r>
    <x v="8"/>
    <s v="45-64"/>
    <x v="0"/>
    <s v="F"/>
    <s v="Q00-Q99"/>
    <n v="1"/>
    <x v="5"/>
  </r>
  <r>
    <x v="8"/>
    <s v="45-64"/>
    <x v="0"/>
    <s v="F"/>
    <s v="R00-R99"/>
    <n v="1"/>
    <x v="5"/>
  </r>
  <r>
    <x v="8"/>
    <s v="45-64"/>
    <x v="0"/>
    <s v="F"/>
    <s v="V01-Y98"/>
    <n v="1"/>
    <x v="6"/>
  </r>
  <r>
    <x v="8"/>
    <s v="45-64"/>
    <x v="0"/>
    <s v="M"/>
    <s v="A00-B99"/>
    <n v="1"/>
    <x v="0"/>
  </r>
  <r>
    <x v="8"/>
    <s v="45-64"/>
    <x v="0"/>
    <s v="M"/>
    <s v="C00-D48"/>
    <n v="21"/>
    <x v="1"/>
  </r>
  <r>
    <x v="8"/>
    <s v="45-64"/>
    <x v="0"/>
    <s v="M"/>
    <s v="E00-E90"/>
    <n v="2"/>
    <x v="2"/>
  </r>
  <r>
    <x v="8"/>
    <s v="45-64"/>
    <x v="0"/>
    <s v="M"/>
    <s v="F00-F99"/>
    <n v="1"/>
    <x v="10"/>
  </r>
  <r>
    <x v="8"/>
    <s v="45-64"/>
    <x v="0"/>
    <s v="M"/>
    <s v="G00-G99"/>
    <n v="3"/>
    <x v="3"/>
  </r>
  <r>
    <x v="8"/>
    <s v="45-64"/>
    <x v="0"/>
    <s v="M"/>
    <s v="I00-I99"/>
    <n v="17"/>
    <x v="8"/>
  </r>
  <r>
    <x v="8"/>
    <s v="45-64"/>
    <x v="0"/>
    <s v="M"/>
    <s v="J00-J99"/>
    <n v="2"/>
    <x v="4"/>
  </r>
  <r>
    <x v="8"/>
    <s v="45-64"/>
    <x v="0"/>
    <s v="M"/>
    <s v="K00-K93"/>
    <n v="3"/>
    <x v="9"/>
  </r>
  <r>
    <x v="8"/>
    <s v="45-64"/>
    <x v="0"/>
    <s v="M"/>
    <s v="N00-N99"/>
    <n v="1"/>
    <x v="11"/>
  </r>
  <r>
    <x v="8"/>
    <s v="45-64"/>
    <x v="0"/>
    <s v="M"/>
    <s v="R00-R99"/>
    <n v="3"/>
    <x v="5"/>
  </r>
  <r>
    <x v="8"/>
    <s v="45-64"/>
    <x v="0"/>
    <s v="M"/>
    <s v="V01-Y98"/>
    <n v="8"/>
    <x v="6"/>
  </r>
  <r>
    <x v="8"/>
    <s v="65-74"/>
    <x v="1"/>
    <s v="F"/>
    <s v="C00-D48"/>
    <n v="18"/>
    <x v="1"/>
  </r>
  <r>
    <x v="8"/>
    <s v="65-74"/>
    <x v="1"/>
    <s v="F"/>
    <s v="D50-D89"/>
    <n v="1"/>
    <x v="5"/>
  </r>
  <r>
    <x v="8"/>
    <s v="65-74"/>
    <x v="1"/>
    <s v="F"/>
    <s v="E00-E90"/>
    <n v="1"/>
    <x v="2"/>
  </r>
  <r>
    <x v="8"/>
    <s v="65-74"/>
    <x v="1"/>
    <s v="F"/>
    <s v="F00-F99"/>
    <n v="1"/>
    <x v="10"/>
  </r>
  <r>
    <x v="8"/>
    <s v="65-74"/>
    <x v="1"/>
    <s v="F"/>
    <s v="G00-G99"/>
    <n v="2"/>
    <x v="3"/>
  </r>
  <r>
    <x v="8"/>
    <s v="65-74"/>
    <x v="1"/>
    <s v="F"/>
    <s v="I00-I99"/>
    <n v="6"/>
    <x v="8"/>
  </r>
  <r>
    <x v="8"/>
    <s v="65-74"/>
    <x v="1"/>
    <s v="F"/>
    <s v="J00-J99"/>
    <n v="4"/>
    <x v="4"/>
  </r>
  <r>
    <x v="8"/>
    <s v="65-74"/>
    <x v="1"/>
    <s v="F"/>
    <s v="K00-K93"/>
    <n v="3"/>
    <x v="9"/>
  </r>
  <r>
    <x v="8"/>
    <s v="65-74"/>
    <x v="1"/>
    <s v="F"/>
    <s v="R00-R99"/>
    <n v="3"/>
    <x v="5"/>
  </r>
  <r>
    <x v="8"/>
    <s v="65-74"/>
    <x v="1"/>
    <s v="F"/>
    <s v="V01-Y98"/>
    <n v="3"/>
    <x v="6"/>
  </r>
  <r>
    <x v="8"/>
    <s v="65-74"/>
    <x v="1"/>
    <s v="M"/>
    <s v="A00-B99"/>
    <n v="1"/>
    <x v="0"/>
  </r>
  <r>
    <x v="8"/>
    <s v="65-74"/>
    <x v="1"/>
    <s v="M"/>
    <s v="C00-D48"/>
    <n v="18"/>
    <x v="1"/>
  </r>
  <r>
    <x v="8"/>
    <s v="65-74"/>
    <x v="1"/>
    <s v="M"/>
    <s v="F00-F99"/>
    <n v="1"/>
    <x v="10"/>
  </r>
  <r>
    <x v="8"/>
    <s v="65-74"/>
    <x v="1"/>
    <s v="M"/>
    <s v="G00-G99"/>
    <n v="1"/>
    <x v="3"/>
  </r>
  <r>
    <x v="8"/>
    <s v="65-74"/>
    <x v="1"/>
    <s v="M"/>
    <s v="I00-I99"/>
    <n v="17"/>
    <x v="8"/>
  </r>
  <r>
    <x v="8"/>
    <s v="65-74"/>
    <x v="1"/>
    <s v="M"/>
    <s v="J00-J99"/>
    <n v="4"/>
    <x v="4"/>
  </r>
  <r>
    <x v="8"/>
    <s v="65-74"/>
    <x v="1"/>
    <s v="M"/>
    <s v="K00-K93"/>
    <n v="5"/>
    <x v="9"/>
  </r>
  <r>
    <x v="8"/>
    <s v="65-74"/>
    <x v="1"/>
    <s v="M"/>
    <s v="N00-N99"/>
    <n v="1"/>
    <x v="11"/>
  </r>
  <r>
    <x v="8"/>
    <s v="65-74"/>
    <x v="1"/>
    <s v="M"/>
    <s v="R00-R99"/>
    <n v="4"/>
    <x v="5"/>
  </r>
  <r>
    <x v="8"/>
    <s v="65-74"/>
    <x v="1"/>
    <s v="M"/>
    <s v="V01-Y98"/>
    <n v="2"/>
    <x v="6"/>
  </r>
  <r>
    <x v="8"/>
    <s v="75-84"/>
    <x v="1"/>
    <s v="F"/>
    <s v="C00-D48"/>
    <n v="20"/>
    <x v="1"/>
  </r>
  <r>
    <x v="8"/>
    <s v="75-84"/>
    <x v="1"/>
    <s v="F"/>
    <s v="E00-E90"/>
    <n v="3"/>
    <x v="2"/>
  </r>
  <r>
    <x v="8"/>
    <s v="75-84"/>
    <x v="1"/>
    <s v="F"/>
    <s v="F00-F99"/>
    <n v="2"/>
    <x v="10"/>
  </r>
  <r>
    <x v="8"/>
    <s v="75-84"/>
    <x v="1"/>
    <s v="F"/>
    <s v="G00-G99"/>
    <n v="9"/>
    <x v="3"/>
  </r>
  <r>
    <x v="8"/>
    <s v="75-84"/>
    <x v="1"/>
    <s v="F"/>
    <s v="I00-I99"/>
    <n v="17"/>
    <x v="8"/>
  </r>
  <r>
    <x v="8"/>
    <s v="75-84"/>
    <x v="1"/>
    <s v="F"/>
    <s v="J00-J99"/>
    <n v="4"/>
    <x v="4"/>
  </r>
  <r>
    <x v="8"/>
    <s v="75-84"/>
    <x v="1"/>
    <s v="F"/>
    <s v="K00-K93"/>
    <n v="3"/>
    <x v="9"/>
  </r>
  <r>
    <x v="8"/>
    <s v="75-84"/>
    <x v="1"/>
    <s v="F"/>
    <s v="M00-M99"/>
    <n v="2"/>
    <x v="5"/>
  </r>
  <r>
    <x v="8"/>
    <s v="75-84"/>
    <x v="1"/>
    <s v="F"/>
    <s v="N00-N99"/>
    <n v="3"/>
    <x v="11"/>
  </r>
  <r>
    <x v="8"/>
    <s v="75-84"/>
    <x v="1"/>
    <s v="F"/>
    <s v="R00-R99"/>
    <n v="4"/>
    <x v="5"/>
  </r>
  <r>
    <x v="8"/>
    <s v="75-84"/>
    <x v="1"/>
    <s v="F"/>
    <s v="V01-Y98"/>
    <n v="2"/>
    <x v="6"/>
  </r>
  <r>
    <x v="8"/>
    <s v="75-84"/>
    <x v="1"/>
    <s v="M"/>
    <s v="A00-B99"/>
    <n v="3"/>
    <x v="0"/>
  </r>
  <r>
    <x v="8"/>
    <s v="75-84"/>
    <x v="1"/>
    <s v="M"/>
    <s v="C00-D48"/>
    <n v="23"/>
    <x v="1"/>
  </r>
  <r>
    <x v="8"/>
    <s v="75-84"/>
    <x v="1"/>
    <s v="M"/>
    <s v="E00-E90"/>
    <n v="4"/>
    <x v="2"/>
  </r>
  <r>
    <x v="8"/>
    <s v="75-84"/>
    <x v="1"/>
    <s v="M"/>
    <s v="F00-F99"/>
    <n v="7"/>
    <x v="10"/>
  </r>
  <r>
    <x v="8"/>
    <s v="75-84"/>
    <x v="1"/>
    <s v="M"/>
    <s v="G00-G99"/>
    <n v="4"/>
    <x v="3"/>
  </r>
  <r>
    <x v="8"/>
    <s v="75-84"/>
    <x v="1"/>
    <s v="M"/>
    <s v="I00-I99"/>
    <n v="28"/>
    <x v="8"/>
  </r>
  <r>
    <x v="8"/>
    <s v="75-84"/>
    <x v="1"/>
    <s v="M"/>
    <s v="J00-J99"/>
    <n v="11"/>
    <x v="4"/>
  </r>
  <r>
    <x v="8"/>
    <s v="75-84"/>
    <x v="1"/>
    <s v="M"/>
    <s v="K00-K93"/>
    <n v="3"/>
    <x v="9"/>
  </r>
  <r>
    <x v="8"/>
    <s v="75-84"/>
    <x v="1"/>
    <s v="M"/>
    <s v="L00-L99"/>
    <n v="1"/>
    <x v="5"/>
  </r>
  <r>
    <x v="8"/>
    <s v="75-84"/>
    <x v="1"/>
    <s v="M"/>
    <s v="N00-N99"/>
    <n v="5"/>
    <x v="11"/>
  </r>
  <r>
    <x v="8"/>
    <s v="75-84"/>
    <x v="1"/>
    <s v="M"/>
    <s v="R00-R99"/>
    <n v="6"/>
    <x v="5"/>
  </r>
  <r>
    <x v="8"/>
    <s v="75-84"/>
    <x v="1"/>
    <s v="M"/>
    <s v="V01-Y98"/>
    <n v="5"/>
    <x v="6"/>
  </r>
  <r>
    <x v="8"/>
    <s v="85+"/>
    <x v="1"/>
    <s v="F"/>
    <s v="A00-B99"/>
    <n v="1"/>
    <x v="0"/>
  </r>
  <r>
    <x v="8"/>
    <s v="85+"/>
    <x v="1"/>
    <s v="F"/>
    <s v="C00-D48"/>
    <n v="27"/>
    <x v="1"/>
  </r>
  <r>
    <x v="8"/>
    <s v="85+"/>
    <x v="1"/>
    <s v="F"/>
    <s v="D50-D89"/>
    <n v="4"/>
    <x v="5"/>
  </r>
  <r>
    <x v="8"/>
    <s v="85+"/>
    <x v="1"/>
    <s v="F"/>
    <s v="E00-E90"/>
    <n v="1"/>
    <x v="2"/>
  </r>
  <r>
    <x v="8"/>
    <s v="85+"/>
    <x v="1"/>
    <s v="F"/>
    <s v="F00-F99"/>
    <n v="20"/>
    <x v="10"/>
  </r>
  <r>
    <x v="8"/>
    <s v="85+"/>
    <x v="1"/>
    <s v="F"/>
    <s v="G00-G99"/>
    <n v="19"/>
    <x v="3"/>
  </r>
  <r>
    <x v="8"/>
    <s v="85+"/>
    <x v="1"/>
    <s v="F"/>
    <s v="I00-I99"/>
    <n v="72"/>
    <x v="8"/>
  </r>
  <r>
    <x v="8"/>
    <s v="85+"/>
    <x v="1"/>
    <s v="F"/>
    <s v="J00-J99"/>
    <n v="21"/>
    <x v="4"/>
  </r>
  <r>
    <x v="8"/>
    <s v="85+"/>
    <x v="1"/>
    <s v="F"/>
    <s v="K00-K93"/>
    <n v="6"/>
    <x v="9"/>
  </r>
  <r>
    <x v="8"/>
    <s v="85+"/>
    <x v="1"/>
    <s v="F"/>
    <s v="L00-L99"/>
    <n v="4"/>
    <x v="5"/>
  </r>
  <r>
    <x v="8"/>
    <s v="85+"/>
    <x v="1"/>
    <s v="F"/>
    <s v="M00-M99"/>
    <n v="6"/>
    <x v="5"/>
  </r>
  <r>
    <x v="8"/>
    <s v="85+"/>
    <x v="1"/>
    <s v="F"/>
    <s v="N00-N99"/>
    <n v="7"/>
    <x v="11"/>
  </r>
  <r>
    <x v="8"/>
    <s v="85+"/>
    <x v="1"/>
    <s v="F"/>
    <s v="R00-R99"/>
    <n v="28"/>
    <x v="5"/>
  </r>
  <r>
    <x v="8"/>
    <s v="85+"/>
    <x v="1"/>
    <s v="F"/>
    <s v="V01-Y98"/>
    <n v="7"/>
    <x v="6"/>
  </r>
  <r>
    <x v="8"/>
    <s v="85+"/>
    <x v="1"/>
    <s v="M"/>
    <s v="A00-B99"/>
    <n v="2"/>
    <x v="0"/>
  </r>
  <r>
    <x v="8"/>
    <s v="85+"/>
    <x v="1"/>
    <s v="M"/>
    <s v="C00-D48"/>
    <n v="26"/>
    <x v="1"/>
  </r>
  <r>
    <x v="8"/>
    <s v="85+"/>
    <x v="1"/>
    <s v="M"/>
    <s v="D50-D89"/>
    <n v="2"/>
    <x v="5"/>
  </r>
  <r>
    <x v="8"/>
    <s v="85+"/>
    <x v="1"/>
    <s v="M"/>
    <s v="F00-F99"/>
    <n v="5"/>
    <x v="10"/>
  </r>
  <r>
    <x v="8"/>
    <s v="85+"/>
    <x v="1"/>
    <s v="M"/>
    <s v="G00-G99"/>
    <n v="7"/>
    <x v="3"/>
  </r>
  <r>
    <x v="8"/>
    <s v="85+"/>
    <x v="1"/>
    <s v="M"/>
    <s v="I00-I99"/>
    <n v="35"/>
    <x v="8"/>
  </r>
  <r>
    <x v="8"/>
    <s v="85+"/>
    <x v="1"/>
    <s v="M"/>
    <s v="J00-J99"/>
    <n v="16"/>
    <x v="4"/>
  </r>
  <r>
    <x v="8"/>
    <s v="85+"/>
    <x v="1"/>
    <s v="M"/>
    <s v="K00-K93"/>
    <n v="3"/>
    <x v="9"/>
  </r>
  <r>
    <x v="8"/>
    <s v="85+"/>
    <x v="1"/>
    <s v="M"/>
    <s v="M00-M99"/>
    <n v="2"/>
    <x v="5"/>
  </r>
  <r>
    <x v="8"/>
    <s v="85+"/>
    <x v="1"/>
    <s v="M"/>
    <s v="N00-N99"/>
    <n v="5"/>
    <x v="11"/>
  </r>
  <r>
    <x v="8"/>
    <s v="85+"/>
    <x v="1"/>
    <s v="M"/>
    <s v="R00-R99"/>
    <n v="7"/>
    <x v="5"/>
  </r>
  <r>
    <x v="8"/>
    <s v="85+"/>
    <x v="1"/>
    <s v="M"/>
    <s v="V01-Y98"/>
    <n v="5"/>
    <x v="6"/>
  </r>
  <r>
    <x v="0"/>
    <s v="0-24"/>
    <x v="0"/>
    <s v="F"/>
    <s v="A00-B99"/>
    <n v="2"/>
    <x v="0"/>
  </r>
  <r>
    <x v="0"/>
    <s v="0-24"/>
    <x v="0"/>
    <s v="F"/>
    <s v="P00-P96"/>
    <n v="1"/>
    <x v="5"/>
  </r>
  <r>
    <x v="0"/>
    <s v="0-24"/>
    <x v="0"/>
    <s v="F"/>
    <s v="V01-Y98"/>
    <n v="1"/>
    <x v="6"/>
  </r>
  <r>
    <x v="0"/>
    <s v="0-24"/>
    <x v="0"/>
    <s v="M"/>
    <s v="E00-E90"/>
    <n v="1"/>
    <x v="2"/>
  </r>
  <r>
    <x v="0"/>
    <s v="0-24"/>
    <x v="0"/>
    <s v="M"/>
    <s v="G00-G99"/>
    <n v="2"/>
    <x v="3"/>
  </r>
  <r>
    <x v="0"/>
    <s v="0-24"/>
    <x v="0"/>
    <s v="M"/>
    <s v="J00-J99"/>
    <n v="1"/>
    <x v="4"/>
  </r>
  <r>
    <x v="0"/>
    <s v="0-24"/>
    <x v="0"/>
    <s v="M"/>
    <s v="P00-P96"/>
    <n v="3"/>
    <x v="5"/>
  </r>
  <r>
    <x v="0"/>
    <s v="0-24"/>
    <x v="0"/>
    <s v="M"/>
    <s v="R00-R99"/>
    <n v="1"/>
    <x v="5"/>
  </r>
  <r>
    <x v="0"/>
    <s v="0-24"/>
    <x v="0"/>
    <s v="M"/>
    <s v="V01-Y98"/>
    <n v="2"/>
    <x v="6"/>
  </r>
  <r>
    <x v="0"/>
    <s v="25-44"/>
    <x v="0"/>
    <s v="F"/>
    <s v="C00-D48"/>
    <n v="2"/>
    <x v="1"/>
  </r>
  <r>
    <x v="0"/>
    <s v="25-44"/>
    <x v="0"/>
    <s v="F"/>
    <s v="I00-I99"/>
    <n v="1"/>
    <x v="8"/>
  </r>
  <r>
    <x v="0"/>
    <s v="25-44"/>
    <x v="0"/>
    <s v="F"/>
    <s v="R00-R99"/>
    <n v="3"/>
    <x v="5"/>
  </r>
  <r>
    <x v="0"/>
    <s v="25-44"/>
    <x v="0"/>
    <s v="F"/>
    <s v="V01-Y98"/>
    <n v="1"/>
    <x v="6"/>
  </r>
  <r>
    <x v="0"/>
    <s v="25-44"/>
    <x v="0"/>
    <s v="M"/>
    <s v="C00-D48"/>
    <n v="6"/>
    <x v="1"/>
  </r>
  <r>
    <x v="0"/>
    <s v="25-44"/>
    <x v="0"/>
    <s v="M"/>
    <s v="G00-G99"/>
    <n v="1"/>
    <x v="3"/>
  </r>
  <r>
    <x v="0"/>
    <s v="25-44"/>
    <x v="0"/>
    <s v="M"/>
    <s v="I00-I99"/>
    <n v="3"/>
    <x v="8"/>
  </r>
  <r>
    <x v="0"/>
    <s v="25-44"/>
    <x v="0"/>
    <s v="M"/>
    <s v="J00-J99"/>
    <n v="1"/>
    <x v="4"/>
  </r>
  <r>
    <x v="0"/>
    <s v="25-44"/>
    <x v="0"/>
    <s v="M"/>
    <s v="K00-K93"/>
    <n v="1"/>
    <x v="9"/>
  </r>
  <r>
    <x v="0"/>
    <s v="25-44"/>
    <x v="0"/>
    <s v="M"/>
    <s v="R00-R99"/>
    <n v="3"/>
    <x v="5"/>
  </r>
  <r>
    <x v="0"/>
    <s v="25-44"/>
    <x v="0"/>
    <s v="M"/>
    <s v="UNK"/>
    <n v="1"/>
    <x v="7"/>
  </r>
  <r>
    <x v="0"/>
    <s v="25-44"/>
    <x v="0"/>
    <s v="M"/>
    <s v="V01-Y98"/>
    <n v="6"/>
    <x v="6"/>
  </r>
  <r>
    <x v="0"/>
    <s v="45-64"/>
    <x v="0"/>
    <s v="F"/>
    <s v="C00-D48"/>
    <n v="17"/>
    <x v="1"/>
  </r>
  <r>
    <x v="0"/>
    <s v="45-64"/>
    <x v="0"/>
    <s v="F"/>
    <s v="D50-D89"/>
    <n v="1"/>
    <x v="5"/>
  </r>
  <r>
    <x v="0"/>
    <s v="45-64"/>
    <x v="0"/>
    <s v="F"/>
    <s v="F00-F99"/>
    <n v="1"/>
    <x v="10"/>
  </r>
  <r>
    <x v="0"/>
    <s v="45-64"/>
    <x v="0"/>
    <s v="F"/>
    <s v="G00-G99"/>
    <n v="1"/>
    <x v="3"/>
  </r>
  <r>
    <x v="0"/>
    <s v="45-64"/>
    <x v="0"/>
    <s v="F"/>
    <s v="I00-I99"/>
    <n v="7"/>
    <x v="8"/>
  </r>
  <r>
    <x v="0"/>
    <s v="45-64"/>
    <x v="0"/>
    <s v="F"/>
    <s v="J00-J99"/>
    <n v="4"/>
    <x v="4"/>
  </r>
  <r>
    <x v="0"/>
    <s v="45-64"/>
    <x v="0"/>
    <s v="F"/>
    <s v="K00-K93"/>
    <n v="1"/>
    <x v="9"/>
  </r>
  <r>
    <x v="0"/>
    <s v="45-64"/>
    <x v="0"/>
    <s v="F"/>
    <s v="R00-R99"/>
    <n v="5"/>
    <x v="5"/>
  </r>
  <r>
    <x v="0"/>
    <s v="45-64"/>
    <x v="0"/>
    <s v="F"/>
    <s v="V01-Y98"/>
    <n v="4"/>
    <x v="6"/>
  </r>
  <r>
    <x v="0"/>
    <s v="45-64"/>
    <x v="0"/>
    <s v="M"/>
    <s v="A00-B99"/>
    <n v="3"/>
    <x v="0"/>
  </r>
  <r>
    <x v="0"/>
    <s v="45-64"/>
    <x v="0"/>
    <s v="M"/>
    <s v="C00-D48"/>
    <n v="26"/>
    <x v="1"/>
  </r>
  <r>
    <x v="0"/>
    <s v="45-64"/>
    <x v="0"/>
    <s v="M"/>
    <s v="F00-F99"/>
    <n v="3"/>
    <x v="10"/>
  </r>
  <r>
    <x v="0"/>
    <s v="45-64"/>
    <x v="0"/>
    <s v="M"/>
    <s v="G00-G99"/>
    <n v="1"/>
    <x v="3"/>
  </r>
  <r>
    <x v="0"/>
    <s v="45-64"/>
    <x v="0"/>
    <s v="M"/>
    <s v="I00-I99"/>
    <n v="10"/>
    <x v="8"/>
  </r>
  <r>
    <x v="0"/>
    <s v="45-64"/>
    <x v="0"/>
    <s v="M"/>
    <s v="J00-J99"/>
    <n v="4"/>
    <x v="4"/>
  </r>
  <r>
    <x v="0"/>
    <s v="45-64"/>
    <x v="0"/>
    <s v="M"/>
    <s v="K00-K93"/>
    <n v="7"/>
    <x v="9"/>
  </r>
  <r>
    <x v="0"/>
    <s v="45-64"/>
    <x v="0"/>
    <s v="M"/>
    <s v="N00-N99"/>
    <n v="1"/>
    <x v="11"/>
  </r>
  <r>
    <x v="0"/>
    <s v="45-64"/>
    <x v="0"/>
    <s v="M"/>
    <s v="R00-R99"/>
    <n v="7"/>
    <x v="5"/>
  </r>
  <r>
    <x v="0"/>
    <s v="45-64"/>
    <x v="0"/>
    <s v="M"/>
    <s v="UNK"/>
    <n v="3"/>
    <x v="7"/>
  </r>
  <r>
    <x v="0"/>
    <s v="45-64"/>
    <x v="0"/>
    <s v="M"/>
    <s v="V01-Y98"/>
    <n v="6"/>
    <x v="6"/>
  </r>
  <r>
    <x v="0"/>
    <s v="65-74"/>
    <x v="1"/>
    <s v="F"/>
    <s v="A00-B99"/>
    <n v="1"/>
    <x v="0"/>
  </r>
  <r>
    <x v="0"/>
    <s v="65-74"/>
    <x v="1"/>
    <s v="F"/>
    <s v="C00-D48"/>
    <n v="17"/>
    <x v="1"/>
  </r>
  <r>
    <x v="0"/>
    <s v="65-74"/>
    <x v="1"/>
    <s v="F"/>
    <s v="E00-E90"/>
    <n v="3"/>
    <x v="2"/>
  </r>
  <r>
    <x v="0"/>
    <s v="65-74"/>
    <x v="1"/>
    <s v="F"/>
    <s v="F00-F99"/>
    <n v="3"/>
    <x v="10"/>
  </r>
  <r>
    <x v="0"/>
    <s v="65-74"/>
    <x v="1"/>
    <s v="F"/>
    <s v="G00-G99"/>
    <n v="4"/>
    <x v="3"/>
  </r>
  <r>
    <x v="0"/>
    <s v="65-74"/>
    <x v="1"/>
    <s v="F"/>
    <s v="I00-I99"/>
    <n v="8"/>
    <x v="8"/>
  </r>
  <r>
    <x v="0"/>
    <s v="65-74"/>
    <x v="1"/>
    <s v="F"/>
    <s v="J00-J99"/>
    <n v="3"/>
    <x v="4"/>
  </r>
  <r>
    <x v="0"/>
    <s v="65-74"/>
    <x v="1"/>
    <s v="F"/>
    <s v="K00-K93"/>
    <n v="2"/>
    <x v="9"/>
  </r>
  <r>
    <x v="0"/>
    <s v="65-74"/>
    <x v="1"/>
    <s v="F"/>
    <s v="M00-M99"/>
    <n v="2"/>
    <x v="5"/>
  </r>
  <r>
    <x v="0"/>
    <s v="65-74"/>
    <x v="1"/>
    <s v="F"/>
    <s v="N00-N99"/>
    <n v="2"/>
    <x v="11"/>
  </r>
  <r>
    <x v="0"/>
    <s v="65-74"/>
    <x v="1"/>
    <s v="F"/>
    <s v="R00-R99"/>
    <n v="6"/>
    <x v="5"/>
  </r>
  <r>
    <x v="0"/>
    <s v="65-74"/>
    <x v="1"/>
    <s v="F"/>
    <s v="UNK"/>
    <n v="1"/>
    <x v="7"/>
  </r>
  <r>
    <x v="0"/>
    <s v="65-74"/>
    <x v="1"/>
    <s v="F"/>
    <s v="V01-Y98"/>
    <n v="1"/>
    <x v="6"/>
  </r>
  <r>
    <x v="0"/>
    <s v="65-74"/>
    <x v="1"/>
    <s v="M"/>
    <s v="A00-B99"/>
    <n v="3"/>
    <x v="0"/>
  </r>
  <r>
    <x v="0"/>
    <s v="65-74"/>
    <x v="1"/>
    <s v="M"/>
    <s v="C00-D48"/>
    <n v="26"/>
    <x v="1"/>
  </r>
  <r>
    <x v="0"/>
    <s v="65-74"/>
    <x v="1"/>
    <s v="M"/>
    <s v="E00-E90"/>
    <n v="1"/>
    <x v="2"/>
  </r>
  <r>
    <x v="0"/>
    <s v="65-74"/>
    <x v="1"/>
    <s v="M"/>
    <s v="F00-F99"/>
    <n v="2"/>
    <x v="10"/>
  </r>
  <r>
    <x v="0"/>
    <s v="65-74"/>
    <x v="1"/>
    <s v="M"/>
    <s v="G00-G99"/>
    <n v="3"/>
    <x v="3"/>
  </r>
  <r>
    <x v="0"/>
    <s v="65-74"/>
    <x v="1"/>
    <s v="M"/>
    <s v="I00-I99"/>
    <n v="11"/>
    <x v="8"/>
  </r>
  <r>
    <x v="0"/>
    <s v="65-74"/>
    <x v="1"/>
    <s v="M"/>
    <s v="J00-J99"/>
    <n v="8"/>
    <x v="4"/>
  </r>
  <r>
    <x v="0"/>
    <s v="65-74"/>
    <x v="1"/>
    <s v="M"/>
    <s v="K00-K93"/>
    <n v="4"/>
    <x v="9"/>
  </r>
  <r>
    <x v="0"/>
    <s v="65-74"/>
    <x v="1"/>
    <s v="M"/>
    <s v="R00-R99"/>
    <n v="7"/>
    <x v="5"/>
  </r>
  <r>
    <x v="0"/>
    <s v="65-74"/>
    <x v="1"/>
    <s v="M"/>
    <s v="UNK"/>
    <n v="1"/>
    <x v="7"/>
  </r>
  <r>
    <x v="0"/>
    <s v="65-74"/>
    <x v="1"/>
    <s v="M"/>
    <s v="V01-Y98"/>
    <n v="2"/>
    <x v="6"/>
  </r>
  <r>
    <x v="0"/>
    <s v="75-84"/>
    <x v="1"/>
    <s v="F"/>
    <s v="A00-B99"/>
    <n v="1"/>
    <x v="0"/>
  </r>
  <r>
    <x v="0"/>
    <s v="75-84"/>
    <x v="1"/>
    <s v="F"/>
    <s v="C00-D48"/>
    <n v="26"/>
    <x v="1"/>
  </r>
  <r>
    <x v="0"/>
    <s v="75-84"/>
    <x v="1"/>
    <s v="F"/>
    <s v="E00-E90"/>
    <n v="10"/>
    <x v="2"/>
  </r>
  <r>
    <x v="0"/>
    <s v="75-84"/>
    <x v="1"/>
    <s v="F"/>
    <s v="F00-F99"/>
    <n v="4"/>
    <x v="10"/>
  </r>
  <r>
    <x v="0"/>
    <s v="75-84"/>
    <x v="1"/>
    <s v="F"/>
    <s v="G00-G99"/>
    <n v="6"/>
    <x v="3"/>
  </r>
  <r>
    <x v="0"/>
    <s v="75-84"/>
    <x v="1"/>
    <s v="F"/>
    <s v="I00-I99"/>
    <n v="36"/>
    <x v="8"/>
  </r>
  <r>
    <x v="0"/>
    <s v="75-84"/>
    <x v="1"/>
    <s v="F"/>
    <s v="J00-J99"/>
    <n v="11"/>
    <x v="4"/>
  </r>
  <r>
    <x v="0"/>
    <s v="75-84"/>
    <x v="1"/>
    <s v="F"/>
    <s v="K00-K93"/>
    <n v="3"/>
    <x v="9"/>
  </r>
  <r>
    <x v="0"/>
    <s v="75-84"/>
    <x v="1"/>
    <s v="F"/>
    <s v="N00-N99"/>
    <n v="2"/>
    <x v="11"/>
  </r>
  <r>
    <x v="0"/>
    <s v="75-84"/>
    <x v="1"/>
    <s v="F"/>
    <s v="R00-R99"/>
    <n v="6"/>
    <x v="5"/>
  </r>
  <r>
    <x v="0"/>
    <s v="75-84"/>
    <x v="1"/>
    <s v="F"/>
    <s v="UNK"/>
    <n v="3"/>
    <x v="7"/>
  </r>
  <r>
    <x v="0"/>
    <s v="75-84"/>
    <x v="1"/>
    <s v="F"/>
    <s v="V01-Y98"/>
    <n v="3"/>
    <x v="6"/>
  </r>
  <r>
    <x v="0"/>
    <s v="75-84"/>
    <x v="1"/>
    <s v="M"/>
    <s v="A00-B99"/>
    <n v="2"/>
    <x v="0"/>
  </r>
  <r>
    <x v="0"/>
    <s v="75-84"/>
    <x v="1"/>
    <s v="M"/>
    <s v="C00-D48"/>
    <n v="44"/>
    <x v="1"/>
  </r>
  <r>
    <x v="0"/>
    <s v="75-84"/>
    <x v="1"/>
    <s v="M"/>
    <s v="E00-E90"/>
    <n v="1"/>
    <x v="2"/>
  </r>
  <r>
    <x v="0"/>
    <s v="75-84"/>
    <x v="1"/>
    <s v="M"/>
    <s v="F00-F99"/>
    <n v="6"/>
    <x v="10"/>
  </r>
  <r>
    <x v="0"/>
    <s v="75-84"/>
    <x v="1"/>
    <s v="M"/>
    <s v="G00-G99"/>
    <n v="1"/>
    <x v="3"/>
  </r>
  <r>
    <x v="0"/>
    <s v="75-84"/>
    <x v="1"/>
    <s v="M"/>
    <s v="I00-I99"/>
    <n v="31"/>
    <x v="8"/>
  </r>
  <r>
    <x v="0"/>
    <s v="75-84"/>
    <x v="1"/>
    <s v="M"/>
    <s v="J00-J99"/>
    <n v="21"/>
    <x v="4"/>
  </r>
  <r>
    <x v="0"/>
    <s v="75-84"/>
    <x v="1"/>
    <s v="M"/>
    <s v="K00-K93"/>
    <n v="6"/>
    <x v="9"/>
  </r>
  <r>
    <x v="0"/>
    <s v="75-84"/>
    <x v="1"/>
    <s v="M"/>
    <s v="M00-M99"/>
    <n v="1"/>
    <x v="5"/>
  </r>
  <r>
    <x v="0"/>
    <s v="75-84"/>
    <x v="1"/>
    <s v="M"/>
    <s v="N00-N99"/>
    <n v="2"/>
    <x v="11"/>
  </r>
  <r>
    <x v="0"/>
    <s v="75-84"/>
    <x v="1"/>
    <s v="M"/>
    <s v="R00-R99"/>
    <n v="5"/>
    <x v="5"/>
  </r>
  <r>
    <x v="0"/>
    <s v="75-84"/>
    <x v="1"/>
    <s v="M"/>
    <s v="UNK"/>
    <n v="3"/>
    <x v="7"/>
  </r>
  <r>
    <x v="0"/>
    <s v="75-84"/>
    <x v="1"/>
    <s v="M"/>
    <s v="V01-Y98"/>
    <n v="4"/>
    <x v="6"/>
  </r>
  <r>
    <x v="0"/>
    <s v="85+"/>
    <x v="1"/>
    <s v="F"/>
    <s v="A00-B99"/>
    <n v="4"/>
    <x v="0"/>
  </r>
  <r>
    <x v="0"/>
    <s v="85+"/>
    <x v="1"/>
    <s v="F"/>
    <s v="C00-D48"/>
    <n v="28"/>
    <x v="1"/>
  </r>
  <r>
    <x v="0"/>
    <s v="85+"/>
    <x v="1"/>
    <s v="F"/>
    <s v="E00-E90"/>
    <n v="4"/>
    <x v="2"/>
  </r>
  <r>
    <x v="0"/>
    <s v="85+"/>
    <x v="1"/>
    <s v="F"/>
    <s v="F00-F99"/>
    <n v="12"/>
    <x v="10"/>
  </r>
  <r>
    <x v="0"/>
    <s v="85+"/>
    <x v="1"/>
    <s v="F"/>
    <s v="G00-G99"/>
    <n v="18"/>
    <x v="3"/>
  </r>
  <r>
    <x v="0"/>
    <s v="85+"/>
    <x v="1"/>
    <s v="F"/>
    <s v="I00-I99"/>
    <n v="80"/>
    <x v="8"/>
  </r>
  <r>
    <x v="0"/>
    <s v="85+"/>
    <x v="1"/>
    <s v="F"/>
    <s v="J00-J99"/>
    <n v="18"/>
    <x v="4"/>
  </r>
  <r>
    <x v="0"/>
    <s v="85+"/>
    <x v="1"/>
    <s v="F"/>
    <s v="K00-K93"/>
    <n v="7"/>
    <x v="9"/>
  </r>
  <r>
    <x v="0"/>
    <s v="85+"/>
    <x v="1"/>
    <s v="F"/>
    <s v="L00-L99"/>
    <n v="1"/>
    <x v="5"/>
  </r>
  <r>
    <x v="0"/>
    <s v="85+"/>
    <x v="1"/>
    <s v="F"/>
    <s v="M00-M99"/>
    <n v="2"/>
    <x v="5"/>
  </r>
  <r>
    <x v="0"/>
    <s v="85+"/>
    <x v="1"/>
    <s v="F"/>
    <s v="N00-N99"/>
    <n v="7"/>
    <x v="11"/>
  </r>
  <r>
    <x v="0"/>
    <s v="85+"/>
    <x v="1"/>
    <s v="F"/>
    <s v="R00-R99"/>
    <n v="24"/>
    <x v="5"/>
  </r>
  <r>
    <x v="0"/>
    <s v="85+"/>
    <x v="1"/>
    <s v="F"/>
    <s v="UNK"/>
    <n v="3"/>
    <x v="7"/>
  </r>
  <r>
    <x v="0"/>
    <s v="85+"/>
    <x v="1"/>
    <s v="F"/>
    <s v="V01-Y98"/>
    <n v="9"/>
    <x v="6"/>
  </r>
  <r>
    <x v="0"/>
    <s v="85+"/>
    <x v="1"/>
    <s v="M"/>
    <s v="A00-B99"/>
    <n v="2"/>
    <x v="0"/>
  </r>
  <r>
    <x v="0"/>
    <s v="85+"/>
    <x v="1"/>
    <s v="M"/>
    <s v="C00-D48"/>
    <n v="12"/>
    <x v="1"/>
  </r>
  <r>
    <x v="0"/>
    <s v="85+"/>
    <x v="1"/>
    <s v="M"/>
    <s v="E00-E90"/>
    <n v="1"/>
    <x v="2"/>
  </r>
  <r>
    <x v="0"/>
    <s v="85+"/>
    <x v="1"/>
    <s v="M"/>
    <s v="F00-F99"/>
    <n v="7"/>
    <x v="10"/>
  </r>
  <r>
    <x v="0"/>
    <s v="85+"/>
    <x v="1"/>
    <s v="M"/>
    <s v="G00-G99"/>
    <n v="1"/>
    <x v="3"/>
  </r>
  <r>
    <x v="0"/>
    <s v="85+"/>
    <x v="1"/>
    <s v="M"/>
    <s v="I00-I99"/>
    <n v="33"/>
    <x v="8"/>
  </r>
  <r>
    <x v="0"/>
    <s v="85+"/>
    <x v="1"/>
    <s v="M"/>
    <s v="J00-J99"/>
    <n v="20"/>
    <x v="4"/>
  </r>
  <r>
    <x v="0"/>
    <s v="85+"/>
    <x v="1"/>
    <s v="M"/>
    <s v="K00-K93"/>
    <n v="6"/>
    <x v="9"/>
  </r>
  <r>
    <x v="0"/>
    <s v="85+"/>
    <x v="1"/>
    <s v="M"/>
    <s v="N00-N99"/>
    <n v="3"/>
    <x v="11"/>
  </r>
  <r>
    <x v="0"/>
    <s v="85+"/>
    <x v="1"/>
    <s v="M"/>
    <s v="R00-R99"/>
    <n v="5"/>
    <x v="5"/>
  </r>
  <r>
    <x v="0"/>
    <s v="85+"/>
    <x v="1"/>
    <s v="M"/>
    <s v="UNK"/>
    <n v="2"/>
    <x v="7"/>
  </r>
  <r>
    <x v="0"/>
    <s v="85+"/>
    <x v="1"/>
    <s v="M"/>
    <s v="V01-Y98"/>
    <n v="8"/>
    <x v="6"/>
  </r>
  <r>
    <x v="1"/>
    <s v="0-24"/>
    <x v="0"/>
    <s v="F"/>
    <s v="C00-D48"/>
    <n v="1"/>
    <x v="1"/>
  </r>
  <r>
    <x v="1"/>
    <s v="0-24"/>
    <x v="0"/>
    <s v="F"/>
    <s v="G00-G99"/>
    <n v="1"/>
    <x v="3"/>
  </r>
  <r>
    <x v="1"/>
    <s v="0-24"/>
    <x v="0"/>
    <s v="F"/>
    <s v="P00-P96"/>
    <n v="1"/>
    <x v="5"/>
  </r>
  <r>
    <x v="1"/>
    <s v="0-24"/>
    <x v="0"/>
    <s v="M"/>
    <s v="C00-D48"/>
    <n v="1"/>
    <x v="1"/>
  </r>
  <r>
    <x v="1"/>
    <s v="0-24"/>
    <x v="0"/>
    <s v="M"/>
    <s v="J00-J99"/>
    <n v="1"/>
    <x v="4"/>
  </r>
  <r>
    <x v="1"/>
    <s v="0-24"/>
    <x v="0"/>
    <s v="M"/>
    <s v="P00-P96"/>
    <n v="1"/>
    <x v="5"/>
  </r>
  <r>
    <x v="1"/>
    <s v="0-24"/>
    <x v="0"/>
    <s v="M"/>
    <s v="Q00-Q99"/>
    <n v="1"/>
    <x v="5"/>
  </r>
  <r>
    <x v="1"/>
    <s v="0-24"/>
    <x v="0"/>
    <s v="M"/>
    <s v="V01-Y98"/>
    <n v="1"/>
    <x v="6"/>
  </r>
  <r>
    <x v="1"/>
    <s v="25-44"/>
    <x v="0"/>
    <s v="F"/>
    <s v="C00-D48"/>
    <n v="4"/>
    <x v="1"/>
  </r>
  <r>
    <x v="1"/>
    <s v="25-44"/>
    <x v="0"/>
    <s v="F"/>
    <s v="L00-L99"/>
    <n v="1"/>
    <x v="5"/>
  </r>
  <r>
    <x v="1"/>
    <s v="25-44"/>
    <x v="0"/>
    <s v="F"/>
    <s v="R00-R99"/>
    <n v="1"/>
    <x v="5"/>
  </r>
  <r>
    <x v="1"/>
    <s v="25-44"/>
    <x v="0"/>
    <s v="F"/>
    <s v="V01-Y98"/>
    <n v="1"/>
    <x v="6"/>
  </r>
  <r>
    <x v="1"/>
    <s v="25-44"/>
    <x v="0"/>
    <s v="M"/>
    <s v="C00-D48"/>
    <n v="4"/>
    <x v="1"/>
  </r>
  <r>
    <x v="1"/>
    <s v="25-44"/>
    <x v="0"/>
    <s v="M"/>
    <s v="I00-I99"/>
    <n v="2"/>
    <x v="8"/>
  </r>
  <r>
    <x v="1"/>
    <s v="25-44"/>
    <x v="0"/>
    <s v="M"/>
    <s v="K00-K93"/>
    <n v="1"/>
    <x v="9"/>
  </r>
  <r>
    <x v="1"/>
    <s v="25-44"/>
    <x v="0"/>
    <s v="M"/>
    <s v="V01-Y98"/>
    <n v="4"/>
    <x v="6"/>
  </r>
  <r>
    <x v="1"/>
    <s v="45-64"/>
    <x v="0"/>
    <s v="F"/>
    <s v="A00-B99"/>
    <n v="1"/>
    <x v="0"/>
  </r>
  <r>
    <x v="1"/>
    <s v="45-64"/>
    <x v="0"/>
    <s v="F"/>
    <s v="C00-D48"/>
    <n v="13"/>
    <x v="1"/>
  </r>
  <r>
    <x v="1"/>
    <s v="45-64"/>
    <x v="0"/>
    <s v="F"/>
    <s v="F00-F99"/>
    <n v="1"/>
    <x v="10"/>
  </r>
  <r>
    <x v="1"/>
    <s v="45-64"/>
    <x v="0"/>
    <s v="F"/>
    <s v="I00-I99"/>
    <n v="1"/>
    <x v="8"/>
  </r>
  <r>
    <x v="1"/>
    <s v="45-64"/>
    <x v="0"/>
    <s v="F"/>
    <s v="J00-J99"/>
    <n v="5"/>
    <x v="4"/>
  </r>
  <r>
    <x v="1"/>
    <s v="45-64"/>
    <x v="0"/>
    <s v="F"/>
    <s v="K00-K93"/>
    <n v="5"/>
    <x v="9"/>
  </r>
  <r>
    <x v="1"/>
    <s v="45-64"/>
    <x v="0"/>
    <s v="F"/>
    <s v="R00-R99"/>
    <n v="2"/>
    <x v="5"/>
  </r>
  <r>
    <x v="1"/>
    <s v="45-64"/>
    <x v="0"/>
    <s v="F"/>
    <s v="V01-Y98"/>
    <n v="7"/>
    <x v="6"/>
  </r>
  <r>
    <x v="1"/>
    <s v="45-64"/>
    <x v="0"/>
    <s v="M"/>
    <s v="A00-B99"/>
    <n v="3"/>
    <x v="0"/>
  </r>
  <r>
    <x v="1"/>
    <s v="45-64"/>
    <x v="0"/>
    <s v="M"/>
    <s v="C00-D48"/>
    <n v="23"/>
    <x v="1"/>
  </r>
  <r>
    <x v="1"/>
    <s v="45-64"/>
    <x v="0"/>
    <s v="M"/>
    <s v="F00-F99"/>
    <n v="1"/>
    <x v="10"/>
  </r>
  <r>
    <x v="1"/>
    <s v="45-64"/>
    <x v="0"/>
    <s v="M"/>
    <s v="G00-G99"/>
    <n v="2"/>
    <x v="3"/>
  </r>
  <r>
    <x v="1"/>
    <s v="45-64"/>
    <x v="0"/>
    <s v="M"/>
    <s v="I00-I99"/>
    <n v="15"/>
    <x v="8"/>
  </r>
  <r>
    <x v="1"/>
    <s v="45-64"/>
    <x v="0"/>
    <s v="M"/>
    <s v="J00-J99"/>
    <n v="7"/>
    <x v="4"/>
  </r>
  <r>
    <x v="1"/>
    <s v="45-64"/>
    <x v="0"/>
    <s v="M"/>
    <s v="K00-K93"/>
    <n v="6"/>
    <x v="9"/>
  </r>
  <r>
    <x v="1"/>
    <s v="45-64"/>
    <x v="0"/>
    <s v="M"/>
    <s v="N00-N99"/>
    <n v="2"/>
    <x v="11"/>
  </r>
  <r>
    <x v="1"/>
    <s v="45-64"/>
    <x v="0"/>
    <s v="M"/>
    <s v="Q00-Q99"/>
    <n v="1"/>
    <x v="5"/>
  </r>
  <r>
    <x v="1"/>
    <s v="45-64"/>
    <x v="0"/>
    <s v="M"/>
    <s v="R00-R99"/>
    <n v="8"/>
    <x v="5"/>
  </r>
  <r>
    <x v="1"/>
    <s v="45-64"/>
    <x v="0"/>
    <s v="M"/>
    <s v="V01-Y98"/>
    <n v="9"/>
    <x v="6"/>
  </r>
  <r>
    <x v="1"/>
    <s v="65-74"/>
    <x v="1"/>
    <s v="F"/>
    <s v="A00-B99"/>
    <n v="1"/>
    <x v="0"/>
  </r>
  <r>
    <x v="1"/>
    <s v="65-74"/>
    <x v="1"/>
    <s v="F"/>
    <s v="C00-D48"/>
    <n v="18"/>
    <x v="1"/>
  </r>
  <r>
    <x v="1"/>
    <s v="65-74"/>
    <x v="1"/>
    <s v="F"/>
    <s v="G00-G99"/>
    <n v="2"/>
    <x v="3"/>
  </r>
  <r>
    <x v="1"/>
    <s v="65-74"/>
    <x v="1"/>
    <s v="F"/>
    <s v="I00-I99"/>
    <n v="11"/>
    <x v="8"/>
  </r>
  <r>
    <x v="1"/>
    <s v="65-74"/>
    <x v="1"/>
    <s v="F"/>
    <s v="J00-J99"/>
    <n v="5"/>
    <x v="4"/>
  </r>
  <r>
    <x v="1"/>
    <s v="65-74"/>
    <x v="1"/>
    <s v="F"/>
    <s v="K00-K93"/>
    <n v="3"/>
    <x v="9"/>
  </r>
  <r>
    <x v="1"/>
    <s v="65-74"/>
    <x v="1"/>
    <s v="F"/>
    <s v="N00-N99"/>
    <n v="2"/>
    <x v="11"/>
  </r>
  <r>
    <x v="1"/>
    <s v="65-74"/>
    <x v="1"/>
    <s v="F"/>
    <s v="R00-R99"/>
    <n v="5"/>
    <x v="5"/>
  </r>
  <r>
    <x v="1"/>
    <s v="65-74"/>
    <x v="1"/>
    <s v="F"/>
    <s v="V01-Y98"/>
    <n v="1"/>
    <x v="6"/>
  </r>
  <r>
    <x v="1"/>
    <s v="65-74"/>
    <x v="1"/>
    <s v="M"/>
    <s v="A00-B99"/>
    <n v="4"/>
    <x v="0"/>
  </r>
  <r>
    <x v="1"/>
    <s v="65-74"/>
    <x v="1"/>
    <s v="M"/>
    <s v="C00-D48"/>
    <n v="25"/>
    <x v="1"/>
  </r>
  <r>
    <x v="1"/>
    <s v="65-74"/>
    <x v="1"/>
    <s v="M"/>
    <s v="E00-E90"/>
    <n v="1"/>
    <x v="2"/>
  </r>
  <r>
    <x v="1"/>
    <s v="65-74"/>
    <x v="1"/>
    <s v="M"/>
    <s v="G00-G99"/>
    <n v="2"/>
    <x v="3"/>
  </r>
  <r>
    <x v="1"/>
    <s v="65-74"/>
    <x v="1"/>
    <s v="M"/>
    <s v="I00-I99"/>
    <n v="15"/>
    <x v="8"/>
  </r>
  <r>
    <x v="1"/>
    <s v="65-74"/>
    <x v="1"/>
    <s v="M"/>
    <s v="J00-J99"/>
    <n v="10"/>
    <x v="4"/>
  </r>
  <r>
    <x v="1"/>
    <s v="65-74"/>
    <x v="1"/>
    <s v="M"/>
    <s v="K00-K93"/>
    <n v="2"/>
    <x v="9"/>
  </r>
  <r>
    <x v="1"/>
    <s v="65-74"/>
    <x v="1"/>
    <s v="M"/>
    <s v="R00-R99"/>
    <n v="3"/>
    <x v="5"/>
  </r>
  <r>
    <x v="1"/>
    <s v="65-74"/>
    <x v="1"/>
    <s v="M"/>
    <s v="V01-Y98"/>
    <n v="2"/>
    <x v="6"/>
  </r>
  <r>
    <x v="1"/>
    <s v="75-84"/>
    <x v="1"/>
    <s v="F"/>
    <s v="A00-B99"/>
    <n v="1"/>
    <x v="0"/>
  </r>
  <r>
    <x v="1"/>
    <s v="75-84"/>
    <x v="1"/>
    <s v="F"/>
    <s v="C00-D48"/>
    <n v="32"/>
    <x v="1"/>
  </r>
  <r>
    <x v="1"/>
    <s v="75-84"/>
    <x v="1"/>
    <s v="F"/>
    <s v="E00-E90"/>
    <n v="6"/>
    <x v="2"/>
  </r>
  <r>
    <x v="1"/>
    <s v="75-84"/>
    <x v="1"/>
    <s v="F"/>
    <s v="F00-F99"/>
    <n v="4"/>
    <x v="10"/>
  </r>
  <r>
    <x v="1"/>
    <s v="75-84"/>
    <x v="1"/>
    <s v="F"/>
    <s v="G00-G99"/>
    <n v="10"/>
    <x v="3"/>
  </r>
  <r>
    <x v="1"/>
    <s v="75-84"/>
    <x v="1"/>
    <s v="F"/>
    <s v="I00-I99"/>
    <n v="27"/>
    <x v="8"/>
  </r>
  <r>
    <x v="1"/>
    <s v="75-84"/>
    <x v="1"/>
    <s v="F"/>
    <s v="J00-J99"/>
    <n v="13"/>
    <x v="4"/>
  </r>
  <r>
    <x v="1"/>
    <s v="75-84"/>
    <x v="1"/>
    <s v="F"/>
    <s v="K00-K93"/>
    <n v="3"/>
    <x v="9"/>
  </r>
  <r>
    <x v="1"/>
    <s v="75-84"/>
    <x v="1"/>
    <s v="F"/>
    <s v="N00-N99"/>
    <n v="6"/>
    <x v="11"/>
  </r>
  <r>
    <x v="1"/>
    <s v="75-84"/>
    <x v="1"/>
    <s v="F"/>
    <s v="R00-R99"/>
    <n v="13"/>
    <x v="5"/>
  </r>
  <r>
    <x v="1"/>
    <s v="75-84"/>
    <x v="1"/>
    <s v="F"/>
    <s v="V01-Y98"/>
    <n v="7"/>
    <x v="6"/>
  </r>
  <r>
    <x v="1"/>
    <s v="75-84"/>
    <x v="1"/>
    <s v="M"/>
    <s v="A00-B99"/>
    <n v="2"/>
    <x v="0"/>
  </r>
  <r>
    <x v="1"/>
    <s v="75-84"/>
    <x v="1"/>
    <s v="M"/>
    <s v="C00-D48"/>
    <n v="40"/>
    <x v="1"/>
  </r>
  <r>
    <x v="1"/>
    <s v="75-84"/>
    <x v="1"/>
    <s v="M"/>
    <s v="E00-E90"/>
    <n v="3"/>
    <x v="2"/>
  </r>
  <r>
    <x v="1"/>
    <s v="75-84"/>
    <x v="1"/>
    <s v="M"/>
    <s v="F00-F99"/>
    <n v="2"/>
    <x v="10"/>
  </r>
  <r>
    <x v="1"/>
    <s v="75-84"/>
    <x v="1"/>
    <s v="M"/>
    <s v="G00-G99"/>
    <n v="6"/>
    <x v="3"/>
  </r>
  <r>
    <x v="1"/>
    <s v="75-84"/>
    <x v="1"/>
    <s v="M"/>
    <s v="I00-I99"/>
    <n v="29"/>
    <x v="8"/>
  </r>
  <r>
    <x v="1"/>
    <s v="75-84"/>
    <x v="1"/>
    <s v="M"/>
    <s v="J00-J99"/>
    <n v="19"/>
    <x v="4"/>
  </r>
  <r>
    <x v="1"/>
    <s v="75-84"/>
    <x v="1"/>
    <s v="M"/>
    <s v="K00-K93"/>
    <n v="6"/>
    <x v="9"/>
  </r>
  <r>
    <x v="1"/>
    <s v="75-84"/>
    <x v="1"/>
    <s v="M"/>
    <s v="N00-N99"/>
    <n v="3"/>
    <x v="11"/>
  </r>
  <r>
    <x v="1"/>
    <s v="75-84"/>
    <x v="1"/>
    <s v="M"/>
    <s v="R00-R99"/>
    <n v="13"/>
    <x v="5"/>
  </r>
  <r>
    <x v="1"/>
    <s v="75-84"/>
    <x v="1"/>
    <s v="M"/>
    <s v="V01-Y98"/>
    <n v="4"/>
    <x v="6"/>
  </r>
  <r>
    <x v="1"/>
    <s v="85+"/>
    <x v="1"/>
    <s v="F"/>
    <s v="A00-B99"/>
    <n v="13"/>
    <x v="0"/>
  </r>
  <r>
    <x v="1"/>
    <s v="85+"/>
    <x v="1"/>
    <s v="F"/>
    <s v="C00-D48"/>
    <n v="28"/>
    <x v="1"/>
  </r>
  <r>
    <x v="1"/>
    <s v="85+"/>
    <x v="1"/>
    <s v="F"/>
    <s v="D50-D89"/>
    <n v="1"/>
    <x v="5"/>
  </r>
  <r>
    <x v="1"/>
    <s v="85+"/>
    <x v="1"/>
    <s v="F"/>
    <s v="E00-E90"/>
    <n v="4"/>
    <x v="2"/>
  </r>
  <r>
    <x v="1"/>
    <s v="85+"/>
    <x v="1"/>
    <s v="F"/>
    <s v="F00-F99"/>
    <n v="13"/>
    <x v="10"/>
  </r>
  <r>
    <x v="1"/>
    <s v="85+"/>
    <x v="1"/>
    <s v="F"/>
    <s v="G00-G99"/>
    <n v="15"/>
    <x v="3"/>
  </r>
  <r>
    <x v="1"/>
    <s v="85+"/>
    <x v="1"/>
    <s v="F"/>
    <s v="I00-I99"/>
    <n v="100"/>
    <x v="8"/>
  </r>
  <r>
    <x v="1"/>
    <s v="85+"/>
    <x v="1"/>
    <s v="F"/>
    <s v="J00-J99"/>
    <n v="35"/>
    <x v="4"/>
  </r>
  <r>
    <x v="1"/>
    <s v="85+"/>
    <x v="1"/>
    <s v="F"/>
    <s v="K00-K93"/>
    <n v="5"/>
    <x v="9"/>
  </r>
  <r>
    <x v="1"/>
    <s v="85+"/>
    <x v="1"/>
    <s v="F"/>
    <s v="L00-L99"/>
    <n v="3"/>
    <x v="5"/>
  </r>
  <r>
    <x v="1"/>
    <s v="85+"/>
    <x v="1"/>
    <s v="F"/>
    <s v="M00-M99"/>
    <n v="2"/>
    <x v="5"/>
  </r>
  <r>
    <x v="1"/>
    <s v="85+"/>
    <x v="1"/>
    <s v="F"/>
    <s v="N00-N99"/>
    <n v="6"/>
    <x v="11"/>
  </r>
  <r>
    <x v="1"/>
    <s v="85+"/>
    <x v="1"/>
    <s v="F"/>
    <s v="R00-R99"/>
    <n v="26"/>
    <x v="5"/>
  </r>
  <r>
    <x v="1"/>
    <s v="85+"/>
    <x v="1"/>
    <s v="F"/>
    <s v="V01-Y98"/>
    <n v="16"/>
    <x v="6"/>
  </r>
  <r>
    <x v="1"/>
    <s v="85+"/>
    <x v="1"/>
    <s v="M"/>
    <s v="A00-B99"/>
    <n v="8"/>
    <x v="0"/>
  </r>
  <r>
    <x v="1"/>
    <s v="85+"/>
    <x v="1"/>
    <s v="M"/>
    <s v="C00-D48"/>
    <n v="17"/>
    <x v="1"/>
  </r>
  <r>
    <x v="1"/>
    <s v="85+"/>
    <x v="1"/>
    <s v="M"/>
    <s v="E00-E90"/>
    <n v="3"/>
    <x v="2"/>
  </r>
  <r>
    <x v="1"/>
    <s v="85+"/>
    <x v="1"/>
    <s v="M"/>
    <s v="F00-F99"/>
    <n v="3"/>
    <x v="10"/>
  </r>
  <r>
    <x v="1"/>
    <s v="85+"/>
    <x v="1"/>
    <s v="M"/>
    <s v="G00-G99"/>
    <n v="5"/>
    <x v="3"/>
  </r>
  <r>
    <x v="1"/>
    <s v="85+"/>
    <x v="1"/>
    <s v="M"/>
    <s v="I00-I99"/>
    <n v="33"/>
    <x v="8"/>
  </r>
  <r>
    <x v="1"/>
    <s v="85+"/>
    <x v="1"/>
    <s v="M"/>
    <s v="J00-J99"/>
    <n v="11"/>
    <x v="4"/>
  </r>
  <r>
    <x v="1"/>
    <s v="85+"/>
    <x v="1"/>
    <s v="M"/>
    <s v="K00-K93"/>
    <n v="4"/>
    <x v="9"/>
  </r>
  <r>
    <x v="1"/>
    <s v="85+"/>
    <x v="1"/>
    <s v="M"/>
    <s v="N00-N99"/>
    <n v="7"/>
    <x v="11"/>
  </r>
  <r>
    <x v="1"/>
    <s v="85+"/>
    <x v="1"/>
    <s v="M"/>
    <s v="R00-R99"/>
    <n v="9"/>
    <x v="5"/>
  </r>
  <r>
    <x v="1"/>
    <s v="85+"/>
    <x v="1"/>
    <s v="M"/>
    <s v="V01-Y98"/>
    <n v="6"/>
    <x v="6"/>
  </r>
  <r>
    <x v="2"/>
    <s v="0-24"/>
    <x v="0"/>
    <s v="F"/>
    <s v="Q00-Q99"/>
    <n v="1"/>
    <x v="5"/>
  </r>
  <r>
    <x v="2"/>
    <s v="0-24"/>
    <x v="0"/>
    <s v="F"/>
    <s v="V01-Y98"/>
    <n v="1"/>
    <x v="6"/>
  </r>
  <r>
    <x v="2"/>
    <s v="0-24"/>
    <x v="0"/>
    <s v="M"/>
    <s v="E00-E90"/>
    <n v="1"/>
    <x v="2"/>
  </r>
  <r>
    <x v="2"/>
    <s v="0-24"/>
    <x v="0"/>
    <s v="M"/>
    <s v="G00-G99"/>
    <n v="1"/>
    <x v="3"/>
  </r>
  <r>
    <x v="2"/>
    <s v="0-24"/>
    <x v="0"/>
    <s v="M"/>
    <s v="Q00-Q99"/>
    <n v="1"/>
    <x v="5"/>
  </r>
  <r>
    <x v="2"/>
    <s v="0-24"/>
    <x v="0"/>
    <s v="M"/>
    <s v="R00-R99"/>
    <n v="1"/>
    <x v="5"/>
  </r>
  <r>
    <x v="2"/>
    <s v="0-24"/>
    <x v="0"/>
    <s v="M"/>
    <s v="V01-Y98"/>
    <n v="1"/>
    <x v="6"/>
  </r>
  <r>
    <x v="2"/>
    <s v="25-44"/>
    <x v="0"/>
    <s v="F"/>
    <s v="A00-B99"/>
    <n v="2"/>
    <x v="0"/>
  </r>
  <r>
    <x v="2"/>
    <s v="25-44"/>
    <x v="0"/>
    <s v="F"/>
    <s v="C00-D48"/>
    <n v="2"/>
    <x v="1"/>
  </r>
  <r>
    <x v="2"/>
    <s v="25-44"/>
    <x v="0"/>
    <s v="F"/>
    <s v="G00-G99"/>
    <n v="1"/>
    <x v="3"/>
  </r>
  <r>
    <x v="2"/>
    <s v="25-44"/>
    <x v="0"/>
    <s v="F"/>
    <s v="I00-I99"/>
    <n v="2"/>
    <x v="8"/>
  </r>
  <r>
    <x v="2"/>
    <s v="25-44"/>
    <x v="0"/>
    <s v="F"/>
    <s v="V01-Y98"/>
    <n v="4"/>
    <x v="6"/>
  </r>
  <r>
    <x v="2"/>
    <s v="25-44"/>
    <x v="0"/>
    <s v="M"/>
    <s v="C00-D48"/>
    <n v="2"/>
    <x v="1"/>
  </r>
  <r>
    <x v="2"/>
    <s v="25-44"/>
    <x v="0"/>
    <s v="M"/>
    <s v="I00-I99"/>
    <n v="2"/>
    <x v="8"/>
  </r>
  <r>
    <x v="2"/>
    <s v="25-44"/>
    <x v="0"/>
    <s v="M"/>
    <s v="K00-K93"/>
    <n v="1"/>
    <x v="9"/>
  </r>
  <r>
    <x v="2"/>
    <s v="25-44"/>
    <x v="0"/>
    <s v="M"/>
    <s v="R00-R99"/>
    <n v="1"/>
    <x v="5"/>
  </r>
  <r>
    <x v="2"/>
    <s v="25-44"/>
    <x v="0"/>
    <s v="M"/>
    <s v="V01-Y98"/>
    <n v="5"/>
    <x v="6"/>
  </r>
  <r>
    <x v="2"/>
    <s v="45-64"/>
    <x v="0"/>
    <s v="F"/>
    <s v="A00-B99"/>
    <n v="1"/>
    <x v="0"/>
  </r>
  <r>
    <x v="2"/>
    <s v="45-64"/>
    <x v="0"/>
    <s v="F"/>
    <s v="C00-D48"/>
    <n v="28"/>
    <x v="1"/>
  </r>
  <r>
    <x v="2"/>
    <s v="45-64"/>
    <x v="0"/>
    <s v="F"/>
    <s v="E00-E90"/>
    <n v="1"/>
    <x v="2"/>
  </r>
  <r>
    <x v="2"/>
    <s v="45-64"/>
    <x v="0"/>
    <s v="F"/>
    <s v="G00-G99"/>
    <n v="2"/>
    <x v="3"/>
  </r>
  <r>
    <x v="2"/>
    <s v="45-64"/>
    <x v="0"/>
    <s v="F"/>
    <s v="I00-I99"/>
    <n v="6"/>
    <x v="8"/>
  </r>
  <r>
    <x v="2"/>
    <s v="45-64"/>
    <x v="0"/>
    <s v="F"/>
    <s v="K00-K93"/>
    <n v="4"/>
    <x v="9"/>
  </r>
  <r>
    <x v="2"/>
    <s v="45-64"/>
    <x v="0"/>
    <s v="F"/>
    <s v="R00-R99"/>
    <n v="1"/>
    <x v="5"/>
  </r>
  <r>
    <x v="2"/>
    <s v="45-64"/>
    <x v="0"/>
    <s v="F"/>
    <s v="V01-Y98"/>
    <n v="4"/>
    <x v="6"/>
  </r>
  <r>
    <x v="2"/>
    <s v="45-64"/>
    <x v="0"/>
    <s v="M"/>
    <s v="A00-B99"/>
    <n v="1"/>
    <x v="0"/>
  </r>
  <r>
    <x v="2"/>
    <s v="45-64"/>
    <x v="0"/>
    <s v="M"/>
    <s v="C00-D48"/>
    <n v="19"/>
    <x v="1"/>
  </r>
  <r>
    <x v="2"/>
    <s v="45-64"/>
    <x v="0"/>
    <s v="M"/>
    <s v="E00-E90"/>
    <n v="3"/>
    <x v="2"/>
  </r>
  <r>
    <x v="2"/>
    <s v="45-64"/>
    <x v="0"/>
    <s v="M"/>
    <s v="G00-G99"/>
    <n v="1"/>
    <x v="3"/>
  </r>
  <r>
    <x v="2"/>
    <s v="45-64"/>
    <x v="0"/>
    <s v="M"/>
    <s v="I00-I99"/>
    <n v="13"/>
    <x v="8"/>
  </r>
  <r>
    <x v="2"/>
    <s v="45-64"/>
    <x v="0"/>
    <s v="M"/>
    <s v="J00-J99"/>
    <n v="8"/>
    <x v="4"/>
  </r>
  <r>
    <x v="2"/>
    <s v="45-64"/>
    <x v="0"/>
    <s v="M"/>
    <s v="K00-K93"/>
    <n v="6"/>
    <x v="9"/>
  </r>
  <r>
    <x v="2"/>
    <s v="45-64"/>
    <x v="0"/>
    <s v="M"/>
    <s v="N00-N99"/>
    <n v="1"/>
    <x v="11"/>
  </r>
  <r>
    <x v="2"/>
    <s v="45-64"/>
    <x v="0"/>
    <s v="M"/>
    <s v="R00-R99"/>
    <n v="5"/>
    <x v="5"/>
  </r>
  <r>
    <x v="2"/>
    <s v="45-64"/>
    <x v="0"/>
    <s v="M"/>
    <s v="V01-Y98"/>
    <n v="7"/>
    <x v="6"/>
  </r>
  <r>
    <x v="2"/>
    <s v="65-74"/>
    <x v="1"/>
    <s v="F"/>
    <s v="C00-D48"/>
    <n v="22"/>
    <x v="1"/>
  </r>
  <r>
    <x v="2"/>
    <s v="65-74"/>
    <x v="1"/>
    <s v="F"/>
    <s v="E00-E90"/>
    <n v="1"/>
    <x v="2"/>
  </r>
  <r>
    <x v="2"/>
    <s v="65-74"/>
    <x v="1"/>
    <s v="F"/>
    <s v="G00-G99"/>
    <n v="2"/>
    <x v="3"/>
  </r>
  <r>
    <x v="2"/>
    <s v="65-74"/>
    <x v="1"/>
    <s v="F"/>
    <s v="I00-I99"/>
    <n v="11"/>
    <x v="8"/>
  </r>
  <r>
    <x v="2"/>
    <s v="65-74"/>
    <x v="1"/>
    <s v="F"/>
    <s v="J00-J99"/>
    <n v="2"/>
    <x v="4"/>
  </r>
  <r>
    <x v="2"/>
    <s v="65-74"/>
    <x v="1"/>
    <s v="F"/>
    <s v="K00-K93"/>
    <n v="2"/>
    <x v="9"/>
  </r>
  <r>
    <x v="2"/>
    <s v="65-74"/>
    <x v="1"/>
    <s v="F"/>
    <s v="N00-N99"/>
    <n v="1"/>
    <x v="11"/>
  </r>
  <r>
    <x v="2"/>
    <s v="65-74"/>
    <x v="1"/>
    <s v="F"/>
    <s v="R00-R99"/>
    <n v="3"/>
    <x v="5"/>
  </r>
  <r>
    <x v="2"/>
    <s v="65-74"/>
    <x v="1"/>
    <s v="F"/>
    <s v="V01-Y98"/>
    <n v="4"/>
    <x v="6"/>
  </r>
  <r>
    <x v="2"/>
    <s v="65-74"/>
    <x v="1"/>
    <s v="M"/>
    <s v="A00-B99"/>
    <n v="1"/>
    <x v="0"/>
  </r>
  <r>
    <x v="2"/>
    <s v="65-74"/>
    <x v="1"/>
    <s v="M"/>
    <s v="C00-D48"/>
    <n v="24"/>
    <x v="1"/>
  </r>
  <r>
    <x v="2"/>
    <s v="65-74"/>
    <x v="1"/>
    <s v="M"/>
    <s v="E00-E90"/>
    <n v="3"/>
    <x v="2"/>
  </r>
  <r>
    <x v="2"/>
    <s v="65-74"/>
    <x v="1"/>
    <s v="M"/>
    <s v="F00-F99"/>
    <n v="1"/>
    <x v="10"/>
  </r>
  <r>
    <x v="2"/>
    <s v="65-74"/>
    <x v="1"/>
    <s v="M"/>
    <s v="G00-G99"/>
    <n v="1"/>
    <x v="3"/>
  </r>
  <r>
    <x v="2"/>
    <s v="65-74"/>
    <x v="1"/>
    <s v="M"/>
    <s v="I00-I99"/>
    <n v="24"/>
    <x v="8"/>
  </r>
  <r>
    <x v="2"/>
    <s v="65-74"/>
    <x v="1"/>
    <s v="M"/>
    <s v="J00-J99"/>
    <n v="5"/>
    <x v="4"/>
  </r>
  <r>
    <x v="2"/>
    <s v="65-74"/>
    <x v="1"/>
    <s v="M"/>
    <s v="K00-K93"/>
    <n v="3"/>
    <x v="9"/>
  </r>
  <r>
    <x v="2"/>
    <s v="65-74"/>
    <x v="1"/>
    <s v="M"/>
    <s v="N00-N99"/>
    <n v="2"/>
    <x v="11"/>
  </r>
  <r>
    <x v="2"/>
    <s v="65-74"/>
    <x v="1"/>
    <s v="M"/>
    <s v="R00-R99"/>
    <n v="4"/>
    <x v="5"/>
  </r>
  <r>
    <x v="2"/>
    <s v="65-74"/>
    <x v="1"/>
    <s v="M"/>
    <s v="V01-Y98"/>
    <n v="1"/>
    <x v="6"/>
  </r>
  <r>
    <x v="2"/>
    <s v="75-84"/>
    <x v="1"/>
    <s v="F"/>
    <s v="A00-B99"/>
    <n v="3"/>
    <x v="0"/>
  </r>
  <r>
    <x v="2"/>
    <s v="75-84"/>
    <x v="1"/>
    <s v="F"/>
    <s v="C00-D48"/>
    <n v="37"/>
    <x v="1"/>
  </r>
  <r>
    <x v="2"/>
    <s v="75-84"/>
    <x v="1"/>
    <s v="F"/>
    <s v="E00-E90"/>
    <n v="4"/>
    <x v="2"/>
  </r>
  <r>
    <x v="2"/>
    <s v="75-84"/>
    <x v="1"/>
    <s v="F"/>
    <s v="F00-F99"/>
    <n v="7"/>
    <x v="10"/>
  </r>
  <r>
    <x v="2"/>
    <s v="75-84"/>
    <x v="1"/>
    <s v="F"/>
    <s v="G00-G99"/>
    <n v="17"/>
    <x v="3"/>
  </r>
  <r>
    <x v="2"/>
    <s v="75-84"/>
    <x v="1"/>
    <s v="F"/>
    <s v="I00-I99"/>
    <n v="34"/>
    <x v="8"/>
  </r>
  <r>
    <x v="2"/>
    <s v="75-84"/>
    <x v="1"/>
    <s v="F"/>
    <s v="J00-J99"/>
    <n v="11"/>
    <x v="4"/>
  </r>
  <r>
    <x v="2"/>
    <s v="75-84"/>
    <x v="1"/>
    <s v="F"/>
    <s v="K00-K93"/>
    <n v="6"/>
    <x v="9"/>
  </r>
  <r>
    <x v="2"/>
    <s v="75-84"/>
    <x v="1"/>
    <s v="F"/>
    <s v="L00-L99"/>
    <n v="1"/>
    <x v="5"/>
  </r>
  <r>
    <x v="2"/>
    <s v="75-84"/>
    <x v="1"/>
    <s v="F"/>
    <s v="M00-M99"/>
    <n v="1"/>
    <x v="5"/>
  </r>
  <r>
    <x v="2"/>
    <s v="75-84"/>
    <x v="1"/>
    <s v="F"/>
    <s v="N00-N99"/>
    <n v="3"/>
    <x v="11"/>
  </r>
  <r>
    <x v="2"/>
    <s v="75-84"/>
    <x v="1"/>
    <s v="F"/>
    <s v="R00-R99"/>
    <n v="14"/>
    <x v="5"/>
  </r>
  <r>
    <x v="2"/>
    <s v="75-84"/>
    <x v="1"/>
    <s v="F"/>
    <s v="V01-Y98"/>
    <n v="2"/>
    <x v="6"/>
  </r>
  <r>
    <x v="2"/>
    <s v="75-84"/>
    <x v="1"/>
    <s v="M"/>
    <s v="A00-B99"/>
    <n v="5"/>
    <x v="0"/>
  </r>
  <r>
    <x v="2"/>
    <s v="75-84"/>
    <x v="1"/>
    <s v="M"/>
    <s v="C00-D48"/>
    <n v="41"/>
    <x v="1"/>
  </r>
  <r>
    <x v="2"/>
    <s v="75-84"/>
    <x v="1"/>
    <s v="M"/>
    <s v="D50-D89"/>
    <n v="2"/>
    <x v="5"/>
  </r>
  <r>
    <x v="2"/>
    <s v="75-84"/>
    <x v="1"/>
    <s v="M"/>
    <s v="E00-E90"/>
    <n v="1"/>
    <x v="2"/>
  </r>
  <r>
    <x v="2"/>
    <s v="75-84"/>
    <x v="1"/>
    <s v="M"/>
    <s v="F00-F99"/>
    <n v="3"/>
    <x v="10"/>
  </r>
  <r>
    <x v="2"/>
    <s v="75-84"/>
    <x v="1"/>
    <s v="M"/>
    <s v="G00-G99"/>
    <n v="6"/>
    <x v="3"/>
  </r>
  <r>
    <x v="2"/>
    <s v="75-84"/>
    <x v="1"/>
    <s v="M"/>
    <s v="I00-I99"/>
    <n v="37"/>
    <x v="8"/>
  </r>
  <r>
    <x v="2"/>
    <s v="75-84"/>
    <x v="1"/>
    <s v="M"/>
    <s v="J00-J99"/>
    <n v="10"/>
    <x v="4"/>
  </r>
  <r>
    <x v="2"/>
    <s v="75-84"/>
    <x v="1"/>
    <s v="M"/>
    <s v="K00-K93"/>
    <n v="4"/>
    <x v="9"/>
  </r>
  <r>
    <x v="2"/>
    <s v="75-84"/>
    <x v="1"/>
    <s v="M"/>
    <s v="N00-N99"/>
    <n v="2"/>
    <x v="11"/>
  </r>
  <r>
    <x v="2"/>
    <s v="75-84"/>
    <x v="1"/>
    <s v="M"/>
    <s v="R00-R99"/>
    <n v="5"/>
    <x v="5"/>
  </r>
  <r>
    <x v="2"/>
    <s v="75-84"/>
    <x v="1"/>
    <s v="M"/>
    <s v="V01-Y98"/>
    <n v="7"/>
    <x v="6"/>
  </r>
  <r>
    <x v="2"/>
    <s v="85+"/>
    <x v="1"/>
    <s v="F"/>
    <s v="A00-B99"/>
    <n v="6"/>
    <x v="0"/>
  </r>
  <r>
    <x v="2"/>
    <s v="85+"/>
    <x v="1"/>
    <s v="F"/>
    <s v="C00-D48"/>
    <n v="22"/>
    <x v="1"/>
  </r>
  <r>
    <x v="2"/>
    <s v="85+"/>
    <x v="1"/>
    <s v="F"/>
    <s v="E00-E90"/>
    <n v="8"/>
    <x v="2"/>
  </r>
  <r>
    <x v="2"/>
    <s v="85+"/>
    <x v="1"/>
    <s v="F"/>
    <s v="F00-F99"/>
    <n v="9"/>
    <x v="10"/>
  </r>
  <r>
    <x v="2"/>
    <s v="85+"/>
    <x v="1"/>
    <s v="F"/>
    <s v="G00-G99"/>
    <n v="17"/>
    <x v="3"/>
  </r>
  <r>
    <x v="2"/>
    <s v="85+"/>
    <x v="1"/>
    <s v="F"/>
    <s v="I00-I99"/>
    <n v="94"/>
    <x v="8"/>
  </r>
  <r>
    <x v="2"/>
    <s v="85+"/>
    <x v="1"/>
    <s v="F"/>
    <s v="J00-J99"/>
    <n v="33"/>
    <x v="4"/>
  </r>
  <r>
    <x v="2"/>
    <s v="85+"/>
    <x v="1"/>
    <s v="F"/>
    <s v="K00-K93"/>
    <n v="10"/>
    <x v="9"/>
  </r>
  <r>
    <x v="2"/>
    <s v="85+"/>
    <x v="1"/>
    <s v="F"/>
    <s v="L00-L99"/>
    <n v="2"/>
    <x v="5"/>
  </r>
  <r>
    <x v="2"/>
    <s v="85+"/>
    <x v="1"/>
    <s v="F"/>
    <s v="M00-M99"/>
    <n v="2"/>
    <x v="5"/>
  </r>
  <r>
    <x v="2"/>
    <s v="85+"/>
    <x v="1"/>
    <s v="F"/>
    <s v="N00-N99"/>
    <n v="10"/>
    <x v="11"/>
  </r>
  <r>
    <x v="2"/>
    <s v="85+"/>
    <x v="1"/>
    <s v="F"/>
    <s v="R00-R99"/>
    <n v="28"/>
    <x v="5"/>
  </r>
  <r>
    <x v="2"/>
    <s v="85+"/>
    <x v="1"/>
    <s v="F"/>
    <s v="V01-Y98"/>
    <n v="10"/>
    <x v="6"/>
  </r>
  <r>
    <x v="2"/>
    <s v="85+"/>
    <x v="1"/>
    <s v="M"/>
    <s v="A00-B99"/>
    <n v="3"/>
    <x v="0"/>
  </r>
  <r>
    <x v="2"/>
    <s v="85+"/>
    <x v="1"/>
    <s v="M"/>
    <s v="C00-D48"/>
    <n v="29"/>
    <x v="1"/>
  </r>
  <r>
    <x v="2"/>
    <s v="85+"/>
    <x v="1"/>
    <s v="M"/>
    <s v="E00-E90"/>
    <n v="2"/>
    <x v="2"/>
  </r>
  <r>
    <x v="2"/>
    <s v="85+"/>
    <x v="1"/>
    <s v="M"/>
    <s v="F00-F99"/>
    <n v="6"/>
    <x v="10"/>
  </r>
  <r>
    <x v="2"/>
    <s v="85+"/>
    <x v="1"/>
    <s v="M"/>
    <s v="G00-G99"/>
    <n v="3"/>
    <x v="3"/>
  </r>
  <r>
    <x v="2"/>
    <s v="85+"/>
    <x v="1"/>
    <s v="M"/>
    <s v="I00-I99"/>
    <n v="37"/>
    <x v="8"/>
  </r>
  <r>
    <x v="2"/>
    <s v="85+"/>
    <x v="1"/>
    <s v="M"/>
    <s v="J00-J99"/>
    <n v="21"/>
    <x v="4"/>
  </r>
  <r>
    <x v="2"/>
    <s v="85+"/>
    <x v="1"/>
    <s v="M"/>
    <s v="K00-K93"/>
    <n v="5"/>
    <x v="9"/>
  </r>
  <r>
    <x v="2"/>
    <s v="85+"/>
    <x v="1"/>
    <s v="M"/>
    <s v="L00-L99"/>
    <n v="1"/>
    <x v="5"/>
  </r>
  <r>
    <x v="2"/>
    <s v="85+"/>
    <x v="1"/>
    <s v="M"/>
    <s v="M00-M99"/>
    <n v="1"/>
    <x v="5"/>
  </r>
  <r>
    <x v="2"/>
    <s v="85+"/>
    <x v="1"/>
    <s v="M"/>
    <s v="N00-N99"/>
    <n v="5"/>
    <x v="11"/>
  </r>
  <r>
    <x v="2"/>
    <s v="85+"/>
    <x v="1"/>
    <s v="M"/>
    <s v="R00-R99"/>
    <n v="8"/>
    <x v="5"/>
  </r>
  <r>
    <x v="2"/>
    <s v="85+"/>
    <x v="1"/>
    <s v="M"/>
    <s v="V01-Y98"/>
    <n v="7"/>
    <x v="6"/>
  </r>
  <r>
    <x v="3"/>
    <s v="0-24"/>
    <x v="0"/>
    <s v="F"/>
    <s v="C00-D48"/>
    <n v="2"/>
    <x v="1"/>
  </r>
  <r>
    <x v="3"/>
    <s v="0-24"/>
    <x v="0"/>
    <s v="F"/>
    <s v="P00-P96"/>
    <n v="1"/>
    <x v="5"/>
  </r>
  <r>
    <x v="3"/>
    <s v="0-24"/>
    <x v="0"/>
    <s v="F"/>
    <s v="Q00-Q99"/>
    <n v="2"/>
    <x v="5"/>
  </r>
  <r>
    <x v="3"/>
    <s v="0-24"/>
    <x v="0"/>
    <s v="M"/>
    <s v="C00-D48"/>
    <n v="2"/>
    <x v="1"/>
  </r>
  <r>
    <x v="3"/>
    <s v="0-24"/>
    <x v="0"/>
    <s v="M"/>
    <s v="E00-E90"/>
    <n v="1"/>
    <x v="2"/>
  </r>
  <r>
    <x v="3"/>
    <s v="0-24"/>
    <x v="0"/>
    <s v="M"/>
    <s v="G00-G99"/>
    <n v="1"/>
    <x v="3"/>
  </r>
  <r>
    <x v="3"/>
    <s v="0-24"/>
    <x v="0"/>
    <s v="M"/>
    <s v="J00-J99"/>
    <n v="1"/>
    <x v="4"/>
  </r>
  <r>
    <x v="3"/>
    <s v="0-24"/>
    <x v="0"/>
    <s v="M"/>
    <s v="Q00-Q99"/>
    <n v="1"/>
    <x v="5"/>
  </r>
  <r>
    <x v="3"/>
    <s v="0-24"/>
    <x v="0"/>
    <s v="M"/>
    <s v="R00-R99"/>
    <n v="2"/>
    <x v="5"/>
  </r>
  <r>
    <x v="3"/>
    <s v="0-24"/>
    <x v="0"/>
    <s v="M"/>
    <s v="V01-Y98"/>
    <n v="2"/>
    <x v="6"/>
  </r>
  <r>
    <x v="3"/>
    <s v="25-44"/>
    <x v="0"/>
    <s v="F"/>
    <s v="C00-D48"/>
    <n v="1"/>
    <x v="1"/>
  </r>
  <r>
    <x v="3"/>
    <s v="25-44"/>
    <x v="0"/>
    <s v="F"/>
    <s v="R00-R99"/>
    <n v="1"/>
    <x v="5"/>
  </r>
  <r>
    <x v="3"/>
    <s v="25-44"/>
    <x v="0"/>
    <s v="F"/>
    <s v="V01-Y98"/>
    <n v="3"/>
    <x v="6"/>
  </r>
  <r>
    <x v="3"/>
    <s v="25-44"/>
    <x v="0"/>
    <s v="M"/>
    <s v="A00-B99"/>
    <n v="1"/>
    <x v="0"/>
  </r>
  <r>
    <x v="3"/>
    <s v="25-44"/>
    <x v="0"/>
    <s v="M"/>
    <s v="C00-D48"/>
    <n v="1"/>
    <x v="1"/>
  </r>
  <r>
    <x v="3"/>
    <s v="25-44"/>
    <x v="0"/>
    <s v="M"/>
    <s v="G00-G99"/>
    <n v="1"/>
    <x v="3"/>
  </r>
  <r>
    <x v="3"/>
    <s v="25-44"/>
    <x v="0"/>
    <s v="M"/>
    <s v="R00-R99"/>
    <n v="1"/>
    <x v="5"/>
  </r>
  <r>
    <x v="3"/>
    <s v="25-44"/>
    <x v="0"/>
    <s v="M"/>
    <s v="V01-Y98"/>
    <n v="5"/>
    <x v="6"/>
  </r>
  <r>
    <x v="3"/>
    <s v="45-64"/>
    <x v="0"/>
    <s v="F"/>
    <s v="A00-B99"/>
    <n v="1"/>
    <x v="0"/>
  </r>
  <r>
    <x v="3"/>
    <s v="45-64"/>
    <x v="0"/>
    <s v="F"/>
    <s v="C00-D48"/>
    <n v="16"/>
    <x v="1"/>
  </r>
  <r>
    <x v="3"/>
    <s v="45-64"/>
    <x v="0"/>
    <s v="F"/>
    <s v="E00-E90"/>
    <n v="1"/>
    <x v="2"/>
  </r>
  <r>
    <x v="3"/>
    <s v="45-64"/>
    <x v="0"/>
    <s v="F"/>
    <s v="F00-F99"/>
    <n v="1"/>
    <x v="10"/>
  </r>
  <r>
    <x v="3"/>
    <s v="45-64"/>
    <x v="0"/>
    <s v="F"/>
    <s v="G00-G99"/>
    <n v="2"/>
    <x v="3"/>
  </r>
  <r>
    <x v="3"/>
    <s v="45-64"/>
    <x v="0"/>
    <s v="F"/>
    <s v="I00-I99"/>
    <n v="4"/>
    <x v="8"/>
  </r>
  <r>
    <x v="3"/>
    <s v="45-64"/>
    <x v="0"/>
    <s v="F"/>
    <s v="J00-J99"/>
    <n v="5"/>
    <x v="4"/>
  </r>
  <r>
    <x v="3"/>
    <s v="45-64"/>
    <x v="0"/>
    <s v="F"/>
    <s v="K00-K93"/>
    <n v="3"/>
    <x v="9"/>
  </r>
  <r>
    <x v="3"/>
    <s v="45-64"/>
    <x v="0"/>
    <s v="F"/>
    <s v="M00-M99"/>
    <n v="1"/>
    <x v="5"/>
  </r>
  <r>
    <x v="3"/>
    <s v="45-64"/>
    <x v="0"/>
    <s v="F"/>
    <s v="R00-R99"/>
    <n v="1"/>
    <x v="5"/>
  </r>
  <r>
    <x v="3"/>
    <s v="45-64"/>
    <x v="0"/>
    <s v="F"/>
    <s v="V01-Y98"/>
    <n v="6"/>
    <x v="6"/>
  </r>
  <r>
    <x v="3"/>
    <s v="45-64"/>
    <x v="0"/>
    <s v="M"/>
    <s v="A00-B99"/>
    <n v="4"/>
    <x v="0"/>
  </r>
  <r>
    <x v="3"/>
    <s v="45-64"/>
    <x v="0"/>
    <s v="M"/>
    <s v="C00-D48"/>
    <n v="23"/>
    <x v="1"/>
  </r>
  <r>
    <x v="3"/>
    <s v="45-64"/>
    <x v="0"/>
    <s v="M"/>
    <s v="E00-E90"/>
    <n v="1"/>
    <x v="2"/>
  </r>
  <r>
    <x v="3"/>
    <s v="45-64"/>
    <x v="0"/>
    <s v="M"/>
    <s v="F00-F99"/>
    <n v="1"/>
    <x v="10"/>
  </r>
  <r>
    <x v="3"/>
    <s v="45-64"/>
    <x v="0"/>
    <s v="M"/>
    <s v="G00-G99"/>
    <n v="5"/>
    <x v="3"/>
  </r>
  <r>
    <x v="3"/>
    <s v="45-64"/>
    <x v="0"/>
    <s v="M"/>
    <s v="I00-I99"/>
    <n v="8"/>
    <x v="8"/>
  </r>
  <r>
    <x v="3"/>
    <s v="45-64"/>
    <x v="0"/>
    <s v="M"/>
    <s v="J00-J99"/>
    <n v="6"/>
    <x v="4"/>
  </r>
  <r>
    <x v="3"/>
    <s v="45-64"/>
    <x v="0"/>
    <s v="M"/>
    <s v="K00-K93"/>
    <n v="7"/>
    <x v="9"/>
  </r>
  <r>
    <x v="3"/>
    <s v="45-64"/>
    <x v="0"/>
    <s v="M"/>
    <s v="R00-R99"/>
    <n v="6"/>
    <x v="5"/>
  </r>
  <r>
    <x v="3"/>
    <s v="45-64"/>
    <x v="0"/>
    <s v="M"/>
    <s v="V01-Y98"/>
    <n v="12"/>
    <x v="6"/>
  </r>
  <r>
    <x v="3"/>
    <s v="65-74"/>
    <x v="1"/>
    <s v="F"/>
    <s v="C00-D48"/>
    <n v="14"/>
    <x v="1"/>
  </r>
  <r>
    <x v="3"/>
    <s v="65-74"/>
    <x v="1"/>
    <s v="F"/>
    <s v="E00-E90"/>
    <n v="1"/>
    <x v="2"/>
  </r>
  <r>
    <x v="3"/>
    <s v="65-74"/>
    <x v="1"/>
    <s v="F"/>
    <s v="G00-G99"/>
    <n v="1"/>
    <x v="3"/>
  </r>
  <r>
    <x v="3"/>
    <s v="65-74"/>
    <x v="1"/>
    <s v="F"/>
    <s v="I00-I99"/>
    <n v="5"/>
    <x v="8"/>
  </r>
  <r>
    <x v="3"/>
    <s v="65-74"/>
    <x v="1"/>
    <s v="F"/>
    <s v="J00-J99"/>
    <n v="5"/>
    <x v="4"/>
  </r>
  <r>
    <x v="3"/>
    <s v="65-74"/>
    <x v="1"/>
    <s v="F"/>
    <s v="K00-K93"/>
    <n v="4"/>
    <x v="9"/>
  </r>
  <r>
    <x v="3"/>
    <s v="65-74"/>
    <x v="1"/>
    <s v="F"/>
    <s v="M00-M99"/>
    <n v="2"/>
    <x v="5"/>
  </r>
  <r>
    <x v="3"/>
    <s v="65-74"/>
    <x v="1"/>
    <s v="F"/>
    <s v="N00-N99"/>
    <n v="1"/>
    <x v="11"/>
  </r>
  <r>
    <x v="3"/>
    <s v="65-74"/>
    <x v="1"/>
    <s v="F"/>
    <s v="R00-R99"/>
    <n v="4"/>
    <x v="5"/>
  </r>
  <r>
    <x v="3"/>
    <s v="65-74"/>
    <x v="1"/>
    <s v="F"/>
    <s v="V01-Y98"/>
    <n v="5"/>
    <x v="6"/>
  </r>
  <r>
    <x v="3"/>
    <s v="65-74"/>
    <x v="1"/>
    <s v="M"/>
    <s v="A00-B99"/>
    <n v="2"/>
    <x v="0"/>
  </r>
  <r>
    <x v="3"/>
    <s v="65-74"/>
    <x v="1"/>
    <s v="M"/>
    <s v="C00-D48"/>
    <n v="30"/>
    <x v="1"/>
  </r>
  <r>
    <x v="3"/>
    <s v="65-74"/>
    <x v="1"/>
    <s v="M"/>
    <s v="D50-D89"/>
    <n v="1"/>
    <x v="5"/>
  </r>
  <r>
    <x v="3"/>
    <s v="65-74"/>
    <x v="1"/>
    <s v="M"/>
    <s v="E00-E90"/>
    <n v="3"/>
    <x v="2"/>
  </r>
  <r>
    <x v="3"/>
    <s v="65-74"/>
    <x v="1"/>
    <s v="M"/>
    <s v="F00-F99"/>
    <n v="2"/>
    <x v="10"/>
  </r>
  <r>
    <x v="3"/>
    <s v="65-74"/>
    <x v="1"/>
    <s v="M"/>
    <s v="G00-G99"/>
    <n v="4"/>
    <x v="3"/>
  </r>
  <r>
    <x v="3"/>
    <s v="65-74"/>
    <x v="1"/>
    <s v="M"/>
    <s v="I00-I99"/>
    <n v="18"/>
    <x v="8"/>
  </r>
  <r>
    <x v="3"/>
    <s v="65-74"/>
    <x v="1"/>
    <s v="M"/>
    <s v="J00-J99"/>
    <n v="10"/>
    <x v="4"/>
  </r>
  <r>
    <x v="3"/>
    <s v="65-74"/>
    <x v="1"/>
    <s v="M"/>
    <s v="K00-K93"/>
    <n v="3"/>
    <x v="9"/>
  </r>
  <r>
    <x v="3"/>
    <s v="65-74"/>
    <x v="1"/>
    <s v="M"/>
    <s v="R00-R99"/>
    <n v="6"/>
    <x v="5"/>
  </r>
  <r>
    <x v="3"/>
    <s v="65-74"/>
    <x v="1"/>
    <s v="M"/>
    <s v="V01-Y98"/>
    <n v="6"/>
    <x v="6"/>
  </r>
  <r>
    <x v="3"/>
    <s v="75-84"/>
    <x v="1"/>
    <s v="F"/>
    <s v="A00-B99"/>
    <n v="1"/>
    <x v="0"/>
  </r>
  <r>
    <x v="3"/>
    <s v="75-84"/>
    <x v="1"/>
    <s v="F"/>
    <s v="C00-D48"/>
    <n v="21"/>
    <x v="1"/>
  </r>
  <r>
    <x v="3"/>
    <s v="75-84"/>
    <x v="1"/>
    <s v="F"/>
    <s v="E00-E90"/>
    <n v="6"/>
    <x v="2"/>
  </r>
  <r>
    <x v="3"/>
    <s v="75-84"/>
    <x v="1"/>
    <s v="F"/>
    <s v="F00-F99"/>
    <n v="4"/>
    <x v="10"/>
  </r>
  <r>
    <x v="3"/>
    <s v="75-84"/>
    <x v="1"/>
    <s v="F"/>
    <s v="G00-G99"/>
    <n v="10"/>
    <x v="3"/>
  </r>
  <r>
    <x v="3"/>
    <s v="75-84"/>
    <x v="1"/>
    <s v="F"/>
    <s v="I00-I99"/>
    <n v="38"/>
    <x v="8"/>
  </r>
  <r>
    <x v="3"/>
    <s v="75-84"/>
    <x v="1"/>
    <s v="F"/>
    <s v="J00-J99"/>
    <n v="12"/>
    <x v="4"/>
  </r>
  <r>
    <x v="3"/>
    <s v="75-84"/>
    <x v="1"/>
    <s v="F"/>
    <s v="K00-K93"/>
    <n v="7"/>
    <x v="9"/>
  </r>
  <r>
    <x v="3"/>
    <s v="75-84"/>
    <x v="1"/>
    <s v="F"/>
    <s v="M00-M99"/>
    <n v="1"/>
    <x v="5"/>
  </r>
  <r>
    <x v="3"/>
    <s v="75-84"/>
    <x v="1"/>
    <s v="F"/>
    <s v="N00-N99"/>
    <n v="4"/>
    <x v="11"/>
  </r>
  <r>
    <x v="3"/>
    <s v="75-84"/>
    <x v="1"/>
    <s v="F"/>
    <s v="R00-R99"/>
    <n v="16"/>
    <x v="5"/>
  </r>
  <r>
    <x v="3"/>
    <s v="75-84"/>
    <x v="1"/>
    <s v="F"/>
    <s v="V01-Y98"/>
    <n v="6"/>
    <x v="6"/>
  </r>
  <r>
    <x v="3"/>
    <s v="75-84"/>
    <x v="1"/>
    <s v="M"/>
    <s v="A00-B99"/>
    <n v="1"/>
    <x v="0"/>
  </r>
  <r>
    <x v="3"/>
    <s v="75-84"/>
    <x v="1"/>
    <s v="M"/>
    <s v="C00-D48"/>
    <n v="36"/>
    <x v="1"/>
  </r>
  <r>
    <x v="3"/>
    <s v="75-84"/>
    <x v="1"/>
    <s v="M"/>
    <s v="E00-E90"/>
    <n v="3"/>
    <x v="2"/>
  </r>
  <r>
    <x v="3"/>
    <s v="75-84"/>
    <x v="1"/>
    <s v="M"/>
    <s v="F00-F99"/>
    <n v="2"/>
    <x v="10"/>
  </r>
  <r>
    <x v="3"/>
    <s v="75-84"/>
    <x v="1"/>
    <s v="M"/>
    <s v="G00-G99"/>
    <n v="7"/>
    <x v="3"/>
  </r>
  <r>
    <x v="3"/>
    <s v="75-84"/>
    <x v="1"/>
    <s v="M"/>
    <s v="I00-I99"/>
    <n v="38"/>
    <x v="8"/>
  </r>
  <r>
    <x v="3"/>
    <s v="75-84"/>
    <x v="1"/>
    <s v="M"/>
    <s v="J00-J99"/>
    <n v="17"/>
    <x v="4"/>
  </r>
  <r>
    <x v="3"/>
    <s v="75-84"/>
    <x v="1"/>
    <s v="M"/>
    <s v="K00-K93"/>
    <n v="5"/>
    <x v="9"/>
  </r>
  <r>
    <x v="3"/>
    <s v="75-84"/>
    <x v="1"/>
    <s v="M"/>
    <s v="L00-L99"/>
    <n v="2"/>
    <x v="5"/>
  </r>
  <r>
    <x v="3"/>
    <s v="75-84"/>
    <x v="1"/>
    <s v="M"/>
    <s v="M00-M99"/>
    <n v="1"/>
    <x v="5"/>
  </r>
  <r>
    <x v="3"/>
    <s v="75-84"/>
    <x v="1"/>
    <s v="M"/>
    <s v="R00-R99"/>
    <n v="9"/>
    <x v="5"/>
  </r>
  <r>
    <x v="3"/>
    <s v="75-84"/>
    <x v="1"/>
    <s v="M"/>
    <s v="V01-Y98"/>
    <n v="7"/>
    <x v="6"/>
  </r>
  <r>
    <x v="3"/>
    <s v="85+"/>
    <x v="1"/>
    <s v="F"/>
    <s v="A00-B99"/>
    <n v="8"/>
    <x v="0"/>
  </r>
  <r>
    <x v="3"/>
    <s v="85+"/>
    <x v="1"/>
    <s v="F"/>
    <s v="C00-D48"/>
    <n v="34"/>
    <x v="1"/>
  </r>
  <r>
    <x v="3"/>
    <s v="85+"/>
    <x v="1"/>
    <s v="F"/>
    <s v="D50-D89"/>
    <n v="1"/>
    <x v="5"/>
  </r>
  <r>
    <x v="3"/>
    <s v="85+"/>
    <x v="1"/>
    <s v="F"/>
    <s v="E00-E90"/>
    <n v="7"/>
    <x v="2"/>
  </r>
  <r>
    <x v="3"/>
    <s v="85+"/>
    <x v="1"/>
    <s v="F"/>
    <s v="F00-F99"/>
    <n v="17"/>
    <x v="10"/>
  </r>
  <r>
    <x v="3"/>
    <s v="85+"/>
    <x v="1"/>
    <s v="F"/>
    <s v="G00-G99"/>
    <n v="9"/>
    <x v="3"/>
  </r>
  <r>
    <x v="3"/>
    <s v="85+"/>
    <x v="1"/>
    <s v="F"/>
    <s v="I00-I99"/>
    <n v="83"/>
    <x v="8"/>
  </r>
  <r>
    <x v="3"/>
    <s v="85+"/>
    <x v="1"/>
    <s v="F"/>
    <s v="J00-J99"/>
    <n v="36"/>
    <x v="4"/>
  </r>
  <r>
    <x v="3"/>
    <s v="85+"/>
    <x v="1"/>
    <s v="F"/>
    <s v="K00-K93"/>
    <n v="14"/>
    <x v="9"/>
  </r>
  <r>
    <x v="3"/>
    <s v="85+"/>
    <x v="1"/>
    <s v="F"/>
    <s v="L00-L99"/>
    <n v="1"/>
    <x v="5"/>
  </r>
  <r>
    <x v="3"/>
    <s v="85+"/>
    <x v="1"/>
    <s v="F"/>
    <s v="M00-M99"/>
    <n v="1"/>
    <x v="5"/>
  </r>
  <r>
    <x v="3"/>
    <s v="85+"/>
    <x v="1"/>
    <s v="F"/>
    <s v="N00-N99"/>
    <n v="6"/>
    <x v="11"/>
  </r>
  <r>
    <x v="3"/>
    <s v="85+"/>
    <x v="1"/>
    <s v="F"/>
    <s v="R00-R99"/>
    <n v="20"/>
    <x v="5"/>
  </r>
  <r>
    <x v="3"/>
    <s v="85+"/>
    <x v="1"/>
    <s v="F"/>
    <s v="V01-Y98"/>
    <n v="15"/>
    <x v="6"/>
  </r>
  <r>
    <x v="3"/>
    <s v="85+"/>
    <x v="1"/>
    <s v="M"/>
    <s v="A00-B99"/>
    <n v="1"/>
    <x v="0"/>
  </r>
  <r>
    <x v="3"/>
    <s v="85+"/>
    <x v="1"/>
    <s v="M"/>
    <s v="C00-D48"/>
    <n v="17"/>
    <x v="1"/>
  </r>
  <r>
    <x v="3"/>
    <s v="85+"/>
    <x v="1"/>
    <s v="M"/>
    <s v="E00-E90"/>
    <n v="5"/>
    <x v="2"/>
  </r>
  <r>
    <x v="3"/>
    <s v="85+"/>
    <x v="1"/>
    <s v="M"/>
    <s v="F00-F99"/>
    <n v="2"/>
    <x v="10"/>
  </r>
  <r>
    <x v="3"/>
    <s v="85+"/>
    <x v="1"/>
    <s v="M"/>
    <s v="G00-G99"/>
    <n v="5"/>
    <x v="3"/>
  </r>
  <r>
    <x v="3"/>
    <s v="85+"/>
    <x v="1"/>
    <s v="M"/>
    <s v="I00-I99"/>
    <n v="39"/>
    <x v="8"/>
  </r>
  <r>
    <x v="3"/>
    <s v="85+"/>
    <x v="1"/>
    <s v="M"/>
    <s v="J00-J99"/>
    <n v="20"/>
    <x v="4"/>
  </r>
  <r>
    <x v="3"/>
    <s v="85+"/>
    <x v="1"/>
    <s v="M"/>
    <s v="K00-K93"/>
    <n v="7"/>
    <x v="9"/>
  </r>
  <r>
    <x v="3"/>
    <s v="85+"/>
    <x v="1"/>
    <s v="M"/>
    <s v="N00-N99"/>
    <n v="1"/>
    <x v="11"/>
  </r>
  <r>
    <x v="3"/>
    <s v="85+"/>
    <x v="1"/>
    <s v="M"/>
    <s v="R00-R99"/>
    <n v="6"/>
    <x v="5"/>
  </r>
  <r>
    <x v="3"/>
    <s v="85+"/>
    <x v="1"/>
    <s v="M"/>
    <s v="V01-Y98"/>
    <n v="6"/>
    <x v="6"/>
  </r>
  <r>
    <x v="4"/>
    <s v="0-24"/>
    <x v="0"/>
    <s v="F"/>
    <s v="A00-B99"/>
    <n v="1"/>
    <x v="0"/>
  </r>
  <r>
    <x v="4"/>
    <s v="0-24"/>
    <x v="0"/>
    <s v="F"/>
    <s v="E00-E90"/>
    <n v="1"/>
    <x v="2"/>
  </r>
  <r>
    <x v="4"/>
    <s v="0-24"/>
    <x v="0"/>
    <s v="F"/>
    <s v="Q00-Q99"/>
    <n v="1"/>
    <x v="5"/>
  </r>
  <r>
    <x v="4"/>
    <s v="0-24"/>
    <x v="0"/>
    <s v="F"/>
    <s v="R00-R99"/>
    <n v="1"/>
    <x v="5"/>
  </r>
  <r>
    <x v="4"/>
    <s v="0-24"/>
    <x v="0"/>
    <s v="M"/>
    <s v="D50-D89"/>
    <n v="1"/>
    <x v="5"/>
  </r>
  <r>
    <x v="4"/>
    <s v="0-24"/>
    <x v="0"/>
    <s v="M"/>
    <s v="P00-P96"/>
    <n v="2"/>
    <x v="5"/>
  </r>
  <r>
    <x v="4"/>
    <s v="0-24"/>
    <x v="0"/>
    <s v="M"/>
    <s v="Q00-Q99"/>
    <n v="1"/>
    <x v="5"/>
  </r>
  <r>
    <x v="4"/>
    <s v="0-24"/>
    <x v="0"/>
    <s v="M"/>
    <s v="V01-Y98"/>
    <n v="2"/>
    <x v="6"/>
  </r>
  <r>
    <x v="4"/>
    <s v="25-44"/>
    <x v="0"/>
    <s v="F"/>
    <s v="C00-D48"/>
    <n v="6"/>
    <x v="1"/>
  </r>
  <r>
    <x v="4"/>
    <s v="25-44"/>
    <x v="0"/>
    <s v="F"/>
    <s v="R00-R99"/>
    <n v="1"/>
    <x v="5"/>
  </r>
  <r>
    <x v="4"/>
    <s v="25-44"/>
    <x v="0"/>
    <s v="F"/>
    <s v="V01-Y98"/>
    <n v="2"/>
    <x v="6"/>
  </r>
  <r>
    <x v="4"/>
    <s v="25-44"/>
    <x v="0"/>
    <s v="M"/>
    <s v="C00-D48"/>
    <n v="1"/>
    <x v="1"/>
  </r>
  <r>
    <x v="4"/>
    <s v="25-44"/>
    <x v="0"/>
    <s v="M"/>
    <s v="G00-G99"/>
    <n v="1"/>
    <x v="3"/>
  </r>
  <r>
    <x v="4"/>
    <s v="25-44"/>
    <x v="0"/>
    <s v="M"/>
    <s v="J00-J99"/>
    <n v="1"/>
    <x v="4"/>
  </r>
  <r>
    <x v="4"/>
    <s v="25-44"/>
    <x v="0"/>
    <s v="M"/>
    <s v="K00-K93"/>
    <n v="1"/>
    <x v="9"/>
  </r>
  <r>
    <x v="4"/>
    <s v="25-44"/>
    <x v="0"/>
    <s v="M"/>
    <s v="N00-N99"/>
    <n v="1"/>
    <x v="11"/>
  </r>
  <r>
    <x v="4"/>
    <s v="25-44"/>
    <x v="0"/>
    <s v="M"/>
    <s v="V01-Y98"/>
    <n v="2"/>
    <x v="6"/>
  </r>
  <r>
    <x v="4"/>
    <s v="45-64"/>
    <x v="0"/>
    <s v="F"/>
    <s v="A00-B99"/>
    <n v="2"/>
    <x v="0"/>
  </r>
  <r>
    <x v="4"/>
    <s v="45-64"/>
    <x v="0"/>
    <s v="F"/>
    <s v="C00-D48"/>
    <n v="26"/>
    <x v="1"/>
  </r>
  <r>
    <x v="4"/>
    <s v="45-64"/>
    <x v="0"/>
    <s v="F"/>
    <s v="F00-F99"/>
    <n v="1"/>
    <x v="10"/>
  </r>
  <r>
    <x v="4"/>
    <s v="45-64"/>
    <x v="0"/>
    <s v="F"/>
    <s v="G00-G99"/>
    <n v="3"/>
    <x v="3"/>
  </r>
  <r>
    <x v="4"/>
    <s v="45-64"/>
    <x v="0"/>
    <s v="F"/>
    <s v="J00-J99"/>
    <n v="3"/>
    <x v="4"/>
  </r>
  <r>
    <x v="4"/>
    <s v="45-64"/>
    <x v="0"/>
    <s v="F"/>
    <s v="K00-K93"/>
    <n v="1"/>
    <x v="9"/>
  </r>
  <r>
    <x v="4"/>
    <s v="45-64"/>
    <x v="0"/>
    <s v="F"/>
    <s v="M00-M99"/>
    <n v="1"/>
    <x v="5"/>
  </r>
  <r>
    <x v="4"/>
    <s v="45-64"/>
    <x v="0"/>
    <s v="F"/>
    <s v="R00-R99"/>
    <n v="4"/>
    <x v="5"/>
  </r>
  <r>
    <x v="4"/>
    <s v="45-64"/>
    <x v="0"/>
    <s v="F"/>
    <s v="V01-Y98"/>
    <n v="6"/>
    <x v="6"/>
  </r>
  <r>
    <x v="4"/>
    <s v="45-64"/>
    <x v="0"/>
    <s v="M"/>
    <s v="A00-B99"/>
    <n v="3"/>
    <x v="0"/>
  </r>
  <r>
    <x v="4"/>
    <s v="45-64"/>
    <x v="0"/>
    <s v="M"/>
    <s v="C00-D48"/>
    <n v="22"/>
    <x v="1"/>
  </r>
  <r>
    <x v="4"/>
    <s v="45-64"/>
    <x v="0"/>
    <s v="M"/>
    <s v="E00-E90"/>
    <n v="2"/>
    <x v="2"/>
  </r>
  <r>
    <x v="4"/>
    <s v="45-64"/>
    <x v="0"/>
    <s v="M"/>
    <s v="F00-F99"/>
    <n v="1"/>
    <x v="10"/>
  </r>
  <r>
    <x v="4"/>
    <s v="45-64"/>
    <x v="0"/>
    <s v="M"/>
    <s v="G00-G99"/>
    <n v="2"/>
    <x v="3"/>
  </r>
  <r>
    <x v="4"/>
    <s v="45-64"/>
    <x v="0"/>
    <s v="M"/>
    <s v="I00-I99"/>
    <n v="13"/>
    <x v="8"/>
  </r>
  <r>
    <x v="4"/>
    <s v="45-64"/>
    <x v="0"/>
    <s v="M"/>
    <s v="J00-J99"/>
    <n v="4"/>
    <x v="4"/>
  </r>
  <r>
    <x v="4"/>
    <s v="45-64"/>
    <x v="0"/>
    <s v="M"/>
    <s v="K00-K93"/>
    <n v="10"/>
    <x v="9"/>
  </r>
  <r>
    <x v="4"/>
    <s v="45-64"/>
    <x v="0"/>
    <s v="M"/>
    <s v="N00-N99"/>
    <n v="1"/>
    <x v="11"/>
  </r>
  <r>
    <x v="4"/>
    <s v="45-64"/>
    <x v="0"/>
    <s v="M"/>
    <s v="R00-R99"/>
    <n v="6"/>
    <x v="5"/>
  </r>
  <r>
    <x v="4"/>
    <s v="45-64"/>
    <x v="0"/>
    <s v="M"/>
    <s v="V01-Y98"/>
    <n v="2"/>
    <x v="6"/>
  </r>
  <r>
    <x v="4"/>
    <s v="65-74"/>
    <x v="1"/>
    <s v="F"/>
    <s v="A00-B99"/>
    <n v="5"/>
    <x v="0"/>
  </r>
  <r>
    <x v="4"/>
    <s v="65-74"/>
    <x v="1"/>
    <s v="F"/>
    <s v="C00-D48"/>
    <n v="26"/>
    <x v="1"/>
  </r>
  <r>
    <x v="4"/>
    <s v="65-74"/>
    <x v="1"/>
    <s v="F"/>
    <s v="D50-D89"/>
    <n v="1"/>
    <x v="5"/>
  </r>
  <r>
    <x v="4"/>
    <s v="65-74"/>
    <x v="1"/>
    <s v="F"/>
    <s v="E00-E90"/>
    <n v="4"/>
    <x v="2"/>
  </r>
  <r>
    <x v="4"/>
    <s v="65-74"/>
    <x v="1"/>
    <s v="F"/>
    <s v="G00-G99"/>
    <n v="4"/>
    <x v="3"/>
  </r>
  <r>
    <x v="4"/>
    <s v="65-74"/>
    <x v="1"/>
    <s v="F"/>
    <s v="I00-I99"/>
    <n v="9"/>
    <x v="8"/>
  </r>
  <r>
    <x v="4"/>
    <s v="65-74"/>
    <x v="1"/>
    <s v="F"/>
    <s v="J00-J99"/>
    <n v="4"/>
    <x v="4"/>
  </r>
  <r>
    <x v="4"/>
    <s v="65-74"/>
    <x v="1"/>
    <s v="F"/>
    <s v="K00-K93"/>
    <n v="5"/>
    <x v="9"/>
  </r>
  <r>
    <x v="4"/>
    <s v="65-74"/>
    <x v="1"/>
    <s v="F"/>
    <s v="R00-R99"/>
    <n v="2"/>
    <x v="5"/>
  </r>
  <r>
    <x v="4"/>
    <s v="65-74"/>
    <x v="1"/>
    <s v="F"/>
    <s v="V01-Y98"/>
    <n v="2"/>
    <x v="6"/>
  </r>
  <r>
    <x v="4"/>
    <s v="65-74"/>
    <x v="1"/>
    <s v="M"/>
    <s v="A00-B99"/>
    <n v="2"/>
    <x v="0"/>
  </r>
  <r>
    <x v="4"/>
    <s v="65-74"/>
    <x v="1"/>
    <s v="M"/>
    <s v="C00-D48"/>
    <n v="15"/>
    <x v="1"/>
  </r>
  <r>
    <x v="4"/>
    <s v="65-74"/>
    <x v="1"/>
    <s v="M"/>
    <s v="E00-E90"/>
    <n v="2"/>
    <x v="2"/>
  </r>
  <r>
    <x v="4"/>
    <s v="65-74"/>
    <x v="1"/>
    <s v="M"/>
    <s v="G00-G99"/>
    <n v="3"/>
    <x v="3"/>
  </r>
  <r>
    <x v="4"/>
    <s v="65-74"/>
    <x v="1"/>
    <s v="M"/>
    <s v="I00-I99"/>
    <n v="15"/>
    <x v="8"/>
  </r>
  <r>
    <x v="4"/>
    <s v="65-74"/>
    <x v="1"/>
    <s v="M"/>
    <s v="J00-J99"/>
    <n v="5"/>
    <x v="4"/>
  </r>
  <r>
    <x v="4"/>
    <s v="65-74"/>
    <x v="1"/>
    <s v="M"/>
    <s v="K00-K93"/>
    <n v="5"/>
    <x v="9"/>
  </r>
  <r>
    <x v="4"/>
    <s v="65-74"/>
    <x v="1"/>
    <s v="M"/>
    <s v="N00-N99"/>
    <n v="1"/>
    <x v="11"/>
  </r>
  <r>
    <x v="4"/>
    <s v="65-74"/>
    <x v="1"/>
    <s v="M"/>
    <s v="R00-R99"/>
    <n v="4"/>
    <x v="5"/>
  </r>
  <r>
    <x v="4"/>
    <s v="65-74"/>
    <x v="1"/>
    <s v="M"/>
    <s v="V01-Y98"/>
    <n v="4"/>
    <x v="6"/>
  </r>
  <r>
    <x v="4"/>
    <s v="75-84"/>
    <x v="1"/>
    <s v="F"/>
    <s v="A00-B99"/>
    <n v="5"/>
    <x v="0"/>
  </r>
  <r>
    <x v="4"/>
    <s v="75-84"/>
    <x v="1"/>
    <s v="F"/>
    <s v="C00-D48"/>
    <n v="25"/>
    <x v="1"/>
  </r>
  <r>
    <x v="4"/>
    <s v="75-84"/>
    <x v="1"/>
    <s v="F"/>
    <s v="D50-D89"/>
    <n v="1"/>
    <x v="5"/>
  </r>
  <r>
    <x v="4"/>
    <s v="75-84"/>
    <x v="1"/>
    <s v="F"/>
    <s v="E00-E90"/>
    <n v="6"/>
    <x v="2"/>
  </r>
  <r>
    <x v="4"/>
    <s v="75-84"/>
    <x v="1"/>
    <s v="F"/>
    <s v="F00-F99"/>
    <n v="3"/>
    <x v="10"/>
  </r>
  <r>
    <x v="4"/>
    <s v="75-84"/>
    <x v="1"/>
    <s v="F"/>
    <s v="G00-G99"/>
    <n v="11"/>
    <x v="3"/>
  </r>
  <r>
    <x v="4"/>
    <s v="75-84"/>
    <x v="1"/>
    <s v="F"/>
    <s v="I00-I99"/>
    <n v="31"/>
    <x v="8"/>
  </r>
  <r>
    <x v="4"/>
    <s v="75-84"/>
    <x v="1"/>
    <s v="F"/>
    <s v="J00-J99"/>
    <n v="16"/>
    <x v="4"/>
  </r>
  <r>
    <x v="4"/>
    <s v="75-84"/>
    <x v="1"/>
    <s v="F"/>
    <s v="K00-K93"/>
    <n v="5"/>
    <x v="9"/>
  </r>
  <r>
    <x v="4"/>
    <s v="75-84"/>
    <x v="1"/>
    <s v="F"/>
    <s v="L00-L99"/>
    <n v="1"/>
    <x v="5"/>
  </r>
  <r>
    <x v="4"/>
    <s v="75-84"/>
    <x v="1"/>
    <s v="F"/>
    <s v="M00-M99"/>
    <n v="2"/>
    <x v="5"/>
  </r>
  <r>
    <x v="4"/>
    <s v="75-84"/>
    <x v="1"/>
    <s v="F"/>
    <s v="N00-N99"/>
    <n v="4"/>
    <x v="11"/>
  </r>
  <r>
    <x v="4"/>
    <s v="75-84"/>
    <x v="1"/>
    <s v="F"/>
    <s v="R00-R99"/>
    <n v="13"/>
    <x v="5"/>
  </r>
  <r>
    <x v="4"/>
    <s v="75-84"/>
    <x v="1"/>
    <s v="F"/>
    <s v="V01-Y98"/>
    <n v="2"/>
    <x v="6"/>
  </r>
  <r>
    <x v="4"/>
    <s v="75-84"/>
    <x v="1"/>
    <s v="M"/>
    <s v="A00-B99"/>
    <n v="2"/>
    <x v="0"/>
  </r>
  <r>
    <x v="4"/>
    <s v="75-84"/>
    <x v="1"/>
    <s v="M"/>
    <s v="C00-D48"/>
    <n v="35"/>
    <x v="1"/>
  </r>
  <r>
    <x v="4"/>
    <s v="75-84"/>
    <x v="1"/>
    <s v="M"/>
    <s v="D50-D89"/>
    <n v="1"/>
    <x v="5"/>
  </r>
  <r>
    <x v="4"/>
    <s v="75-84"/>
    <x v="1"/>
    <s v="M"/>
    <s v="E00-E90"/>
    <n v="2"/>
    <x v="2"/>
  </r>
  <r>
    <x v="4"/>
    <s v="75-84"/>
    <x v="1"/>
    <s v="M"/>
    <s v="F00-F99"/>
    <n v="3"/>
    <x v="10"/>
  </r>
  <r>
    <x v="4"/>
    <s v="75-84"/>
    <x v="1"/>
    <s v="M"/>
    <s v="G00-G99"/>
    <n v="6"/>
    <x v="3"/>
  </r>
  <r>
    <x v="4"/>
    <s v="75-84"/>
    <x v="1"/>
    <s v="M"/>
    <s v="I00-I99"/>
    <n v="33"/>
    <x v="8"/>
  </r>
  <r>
    <x v="4"/>
    <s v="75-84"/>
    <x v="1"/>
    <s v="M"/>
    <s v="J00-J99"/>
    <n v="12"/>
    <x v="4"/>
  </r>
  <r>
    <x v="4"/>
    <s v="75-84"/>
    <x v="1"/>
    <s v="M"/>
    <s v="K00-K93"/>
    <n v="4"/>
    <x v="9"/>
  </r>
  <r>
    <x v="4"/>
    <s v="75-84"/>
    <x v="1"/>
    <s v="M"/>
    <s v="N00-N99"/>
    <n v="1"/>
    <x v="11"/>
  </r>
  <r>
    <x v="4"/>
    <s v="75-84"/>
    <x v="1"/>
    <s v="M"/>
    <s v="R00-R99"/>
    <n v="7"/>
    <x v="5"/>
  </r>
  <r>
    <x v="4"/>
    <s v="75-84"/>
    <x v="1"/>
    <s v="M"/>
    <s v="V01-Y98"/>
    <n v="4"/>
    <x v="6"/>
  </r>
  <r>
    <x v="4"/>
    <s v="85+"/>
    <x v="1"/>
    <s v="F"/>
    <s v="A00-B99"/>
    <n v="7"/>
    <x v="0"/>
  </r>
  <r>
    <x v="4"/>
    <s v="85+"/>
    <x v="1"/>
    <s v="F"/>
    <s v="C00-D48"/>
    <n v="28"/>
    <x v="1"/>
  </r>
  <r>
    <x v="4"/>
    <s v="85+"/>
    <x v="1"/>
    <s v="F"/>
    <s v="D50-D89"/>
    <n v="1"/>
    <x v="5"/>
  </r>
  <r>
    <x v="4"/>
    <s v="85+"/>
    <x v="1"/>
    <s v="F"/>
    <s v="E00-E90"/>
    <n v="12"/>
    <x v="2"/>
  </r>
  <r>
    <x v="4"/>
    <s v="85+"/>
    <x v="1"/>
    <s v="F"/>
    <s v="F00-F99"/>
    <n v="14"/>
    <x v="10"/>
  </r>
  <r>
    <x v="4"/>
    <s v="85+"/>
    <x v="1"/>
    <s v="F"/>
    <s v="G00-G99"/>
    <n v="16"/>
    <x v="3"/>
  </r>
  <r>
    <x v="4"/>
    <s v="85+"/>
    <x v="1"/>
    <s v="F"/>
    <s v="I00-I99"/>
    <n v="75"/>
    <x v="8"/>
  </r>
  <r>
    <x v="4"/>
    <s v="85+"/>
    <x v="1"/>
    <s v="F"/>
    <s v="J00-J99"/>
    <n v="28"/>
    <x v="4"/>
  </r>
  <r>
    <x v="4"/>
    <s v="85+"/>
    <x v="1"/>
    <s v="F"/>
    <s v="K00-K93"/>
    <n v="7"/>
    <x v="9"/>
  </r>
  <r>
    <x v="4"/>
    <s v="85+"/>
    <x v="1"/>
    <s v="F"/>
    <s v="L00-L99"/>
    <n v="1"/>
    <x v="5"/>
  </r>
  <r>
    <x v="4"/>
    <s v="85+"/>
    <x v="1"/>
    <s v="F"/>
    <s v="M00-M99"/>
    <n v="2"/>
    <x v="5"/>
  </r>
  <r>
    <x v="4"/>
    <s v="85+"/>
    <x v="1"/>
    <s v="F"/>
    <s v="R00-R99"/>
    <n v="24"/>
    <x v="5"/>
  </r>
  <r>
    <x v="4"/>
    <s v="85+"/>
    <x v="1"/>
    <s v="F"/>
    <s v="V01-Y98"/>
    <n v="12"/>
    <x v="6"/>
  </r>
  <r>
    <x v="4"/>
    <s v="85+"/>
    <x v="1"/>
    <s v="M"/>
    <s v="A00-B99"/>
    <n v="3"/>
    <x v="0"/>
  </r>
  <r>
    <x v="4"/>
    <s v="85+"/>
    <x v="1"/>
    <s v="M"/>
    <s v="C00-D48"/>
    <n v="22"/>
    <x v="1"/>
  </r>
  <r>
    <x v="4"/>
    <s v="85+"/>
    <x v="1"/>
    <s v="M"/>
    <s v="D50-D89"/>
    <n v="1"/>
    <x v="5"/>
  </r>
  <r>
    <x v="4"/>
    <s v="85+"/>
    <x v="1"/>
    <s v="M"/>
    <s v="E00-E90"/>
    <n v="5"/>
    <x v="2"/>
  </r>
  <r>
    <x v="4"/>
    <s v="85+"/>
    <x v="1"/>
    <s v="M"/>
    <s v="F00-F99"/>
    <n v="3"/>
    <x v="10"/>
  </r>
  <r>
    <x v="4"/>
    <s v="85+"/>
    <x v="1"/>
    <s v="M"/>
    <s v="G00-G99"/>
    <n v="7"/>
    <x v="3"/>
  </r>
  <r>
    <x v="4"/>
    <s v="85+"/>
    <x v="1"/>
    <s v="M"/>
    <s v="I00-I99"/>
    <n v="41"/>
    <x v="8"/>
  </r>
  <r>
    <x v="4"/>
    <s v="85+"/>
    <x v="1"/>
    <s v="M"/>
    <s v="J00-J99"/>
    <n v="21"/>
    <x v="4"/>
  </r>
  <r>
    <x v="4"/>
    <s v="85+"/>
    <x v="1"/>
    <s v="M"/>
    <s v="K00-K93"/>
    <n v="6"/>
    <x v="9"/>
  </r>
  <r>
    <x v="4"/>
    <s v="85+"/>
    <x v="1"/>
    <s v="M"/>
    <s v="N00-N99"/>
    <n v="4"/>
    <x v="11"/>
  </r>
  <r>
    <x v="4"/>
    <s v="85+"/>
    <x v="1"/>
    <s v="M"/>
    <s v="R00-R99"/>
    <n v="12"/>
    <x v="5"/>
  </r>
  <r>
    <x v="4"/>
    <s v="85+"/>
    <x v="1"/>
    <s v="M"/>
    <s v="V01-Y98"/>
    <n v="8"/>
    <x v="6"/>
  </r>
  <r>
    <x v="5"/>
    <s v="0-24"/>
    <x v="0"/>
    <s v="F"/>
    <s v="C00-D48"/>
    <n v="1"/>
    <x v="1"/>
  </r>
  <r>
    <x v="5"/>
    <s v="0-24"/>
    <x v="0"/>
    <s v="F"/>
    <s v="E00-E90"/>
    <n v="1"/>
    <x v="2"/>
  </r>
  <r>
    <x v="5"/>
    <s v="0-24"/>
    <x v="0"/>
    <s v="F"/>
    <s v="G00-G99"/>
    <n v="1"/>
    <x v="3"/>
  </r>
  <r>
    <x v="5"/>
    <s v="0-24"/>
    <x v="0"/>
    <s v="F"/>
    <s v="J00-J99"/>
    <n v="1"/>
    <x v="4"/>
  </r>
  <r>
    <x v="5"/>
    <s v="0-24"/>
    <x v="0"/>
    <s v="F"/>
    <s v="P00-P96"/>
    <n v="2"/>
    <x v="5"/>
  </r>
  <r>
    <x v="5"/>
    <s v="0-24"/>
    <x v="0"/>
    <s v="M"/>
    <s v="C00-D48"/>
    <n v="1"/>
    <x v="1"/>
  </r>
  <r>
    <x v="5"/>
    <s v="0-24"/>
    <x v="0"/>
    <s v="M"/>
    <s v="G00-G99"/>
    <n v="1"/>
    <x v="3"/>
  </r>
  <r>
    <x v="5"/>
    <s v="0-24"/>
    <x v="0"/>
    <s v="M"/>
    <s v="P00-P96"/>
    <n v="2"/>
    <x v="5"/>
  </r>
  <r>
    <x v="5"/>
    <s v="0-24"/>
    <x v="0"/>
    <s v="M"/>
    <s v="Q00-Q99"/>
    <n v="1"/>
    <x v="5"/>
  </r>
  <r>
    <x v="5"/>
    <s v="0-24"/>
    <x v="0"/>
    <s v="M"/>
    <s v="V01-Y98"/>
    <n v="5"/>
    <x v="6"/>
  </r>
  <r>
    <x v="5"/>
    <s v="25-44"/>
    <x v="0"/>
    <s v="F"/>
    <s v="C00-D48"/>
    <n v="4"/>
    <x v="1"/>
  </r>
  <r>
    <x v="5"/>
    <s v="25-44"/>
    <x v="0"/>
    <s v="F"/>
    <s v="F00-F99"/>
    <n v="1"/>
    <x v="10"/>
  </r>
  <r>
    <x v="5"/>
    <s v="25-44"/>
    <x v="0"/>
    <s v="F"/>
    <s v="I00-I99"/>
    <n v="3"/>
    <x v="8"/>
  </r>
  <r>
    <x v="5"/>
    <s v="25-44"/>
    <x v="0"/>
    <s v="F"/>
    <s v="J00-J99"/>
    <n v="1"/>
    <x v="4"/>
  </r>
  <r>
    <x v="5"/>
    <s v="25-44"/>
    <x v="0"/>
    <s v="F"/>
    <s v="K00-K93"/>
    <n v="1"/>
    <x v="9"/>
  </r>
  <r>
    <x v="5"/>
    <s v="25-44"/>
    <x v="0"/>
    <s v="F"/>
    <s v="M00-M99"/>
    <n v="1"/>
    <x v="5"/>
  </r>
  <r>
    <x v="5"/>
    <s v="25-44"/>
    <x v="0"/>
    <s v="F"/>
    <s v="V01-Y98"/>
    <n v="2"/>
    <x v="6"/>
  </r>
  <r>
    <x v="5"/>
    <s v="25-44"/>
    <x v="0"/>
    <s v="M"/>
    <s v="C00-D48"/>
    <n v="3"/>
    <x v="1"/>
  </r>
  <r>
    <x v="5"/>
    <s v="25-44"/>
    <x v="0"/>
    <s v="M"/>
    <s v="E00-E90"/>
    <n v="1"/>
    <x v="2"/>
  </r>
  <r>
    <x v="5"/>
    <s v="25-44"/>
    <x v="0"/>
    <s v="M"/>
    <s v="F00-F99"/>
    <n v="1"/>
    <x v="10"/>
  </r>
  <r>
    <x v="5"/>
    <s v="25-44"/>
    <x v="0"/>
    <s v="M"/>
    <s v="I00-I99"/>
    <n v="4"/>
    <x v="8"/>
  </r>
  <r>
    <x v="5"/>
    <s v="25-44"/>
    <x v="0"/>
    <s v="M"/>
    <s v="J00-J99"/>
    <n v="1"/>
    <x v="4"/>
  </r>
  <r>
    <x v="5"/>
    <s v="25-44"/>
    <x v="0"/>
    <s v="M"/>
    <s v="R00-R99"/>
    <n v="1"/>
    <x v="5"/>
  </r>
  <r>
    <x v="5"/>
    <s v="25-44"/>
    <x v="0"/>
    <s v="M"/>
    <s v="V01-Y98"/>
    <n v="6"/>
    <x v="6"/>
  </r>
  <r>
    <x v="5"/>
    <s v="45-64"/>
    <x v="0"/>
    <s v="F"/>
    <s v="A00-B99"/>
    <n v="3"/>
    <x v="0"/>
  </r>
  <r>
    <x v="5"/>
    <s v="45-64"/>
    <x v="0"/>
    <s v="F"/>
    <s v="C00-D48"/>
    <n v="13"/>
    <x v="1"/>
  </r>
  <r>
    <x v="5"/>
    <s v="45-64"/>
    <x v="0"/>
    <s v="F"/>
    <s v="E00-E90"/>
    <n v="2"/>
    <x v="2"/>
  </r>
  <r>
    <x v="5"/>
    <s v="45-64"/>
    <x v="0"/>
    <s v="F"/>
    <s v="I00-I99"/>
    <n v="5"/>
    <x v="8"/>
  </r>
  <r>
    <x v="5"/>
    <s v="45-64"/>
    <x v="0"/>
    <s v="F"/>
    <s v="J00-J99"/>
    <n v="2"/>
    <x v="4"/>
  </r>
  <r>
    <x v="5"/>
    <s v="45-64"/>
    <x v="0"/>
    <s v="F"/>
    <s v="K00-K93"/>
    <n v="2"/>
    <x v="9"/>
  </r>
  <r>
    <x v="5"/>
    <s v="45-64"/>
    <x v="0"/>
    <s v="F"/>
    <s v="M00-M99"/>
    <n v="1"/>
    <x v="5"/>
  </r>
  <r>
    <x v="5"/>
    <s v="45-64"/>
    <x v="0"/>
    <s v="F"/>
    <s v="R00-R99"/>
    <n v="4"/>
    <x v="5"/>
  </r>
  <r>
    <x v="5"/>
    <s v="45-64"/>
    <x v="0"/>
    <s v="F"/>
    <s v="V01-Y98"/>
    <n v="5"/>
    <x v="6"/>
  </r>
  <r>
    <x v="5"/>
    <s v="45-64"/>
    <x v="0"/>
    <s v="M"/>
    <s v="C00-D48"/>
    <n v="27"/>
    <x v="1"/>
  </r>
  <r>
    <x v="5"/>
    <s v="45-64"/>
    <x v="0"/>
    <s v="M"/>
    <s v="E00-E90"/>
    <n v="1"/>
    <x v="2"/>
  </r>
  <r>
    <x v="5"/>
    <s v="45-64"/>
    <x v="0"/>
    <s v="M"/>
    <s v="F00-F99"/>
    <n v="2"/>
    <x v="10"/>
  </r>
  <r>
    <x v="5"/>
    <s v="45-64"/>
    <x v="0"/>
    <s v="M"/>
    <s v="G00-G99"/>
    <n v="3"/>
    <x v="3"/>
  </r>
  <r>
    <x v="5"/>
    <s v="45-64"/>
    <x v="0"/>
    <s v="M"/>
    <s v="I00-I99"/>
    <n v="14"/>
    <x v="8"/>
  </r>
  <r>
    <x v="5"/>
    <s v="45-64"/>
    <x v="0"/>
    <s v="M"/>
    <s v="J00-J99"/>
    <n v="8"/>
    <x v="4"/>
  </r>
  <r>
    <x v="5"/>
    <s v="45-64"/>
    <x v="0"/>
    <s v="M"/>
    <s v="K00-K93"/>
    <n v="7"/>
    <x v="9"/>
  </r>
  <r>
    <x v="5"/>
    <s v="45-64"/>
    <x v="0"/>
    <s v="M"/>
    <s v="M00-M99"/>
    <n v="1"/>
    <x v="5"/>
  </r>
  <r>
    <x v="5"/>
    <s v="45-64"/>
    <x v="0"/>
    <s v="M"/>
    <s v="N00-N99"/>
    <n v="2"/>
    <x v="11"/>
  </r>
  <r>
    <x v="5"/>
    <s v="45-64"/>
    <x v="0"/>
    <s v="M"/>
    <s v="Q00-Q99"/>
    <n v="1"/>
    <x v="5"/>
  </r>
  <r>
    <x v="5"/>
    <s v="45-64"/>
    <x v="0"/>
    <s v="M"/>
    <s v="R00-R99"/>
    <n v="8"/>
    <x v="5"/>
  </r>
  <r>
    <x v="5"/>
    <s v="45-64"/>
    <x v="0"/>
    <s v="M"/>
    <s v="V01-Y98"/>
    <n v="3"/>
    <x v="6"/>
  </r>
  <r>
    <x v="5"/>
    <s v="65-74"/>
    <x v="1"/>
    <s v="F"/>
    <s v="A00-B99"/>
    <n v="1"/>
    <x v="0"/>
  </r>
  <r>
    <x v="5"/>
    <s v="65-74"/>
    <x v="1"/>
    <s v="F"/>
    <s v="C00-D48"/>
    <n v="27"/>
    <x v="1"/>
  </r>
  <r>
    <x v="5"/>
    <s v="65-74"/>
    <x v="1"/>
    <s v="F"/>
    <s v="F00-F99"/>
    <n v="1"/>
    <x v="10"/>
  </r>
  <r>
    <x v="5"/>
    <s v="65-74"/>
    <x v="1"/>
    <s v="F"/>
    <s v="G00-G99"/>
    <n v="1"/>
    <x v="3"/>
  </r>
  <r>
    <x v="5"/>
    <s v="65-74"/>
    <x v="1"/>
    <s v="F"/>
    <s v="I00-I99"/>
    <n v="13"/>
    <x v="8"/>
  </r>
  <r>
    <x v="5"/>
    <s v="65-74"/>
    <x v="1"/>
    <s v="F"/>
    <s v="J00-J99"/>
    <n v="5"/>
    <x v="4"/>
  </r>
  <r>
    <x v="5"/>
    <s v="65-74"/>
    <x v="1"/>
    <s v="F"/>
    <s v="K00-K93"/>
    <n v="4"/>
    <x v="9"/>
  </r>
  <r>
    <x v="5"/>
    <s v="65-74"/>
    <x v="1"/>
    <s v="F"/>
    <s v="R00-R99"/>
    <n v="6"/>
    <x v="5"/>
  </r>
  <r>
    <x v="5"/>
    <s v="65-74"/>
    <x v="1"/>
    <s v="M"/>
    <s v="A00-B99"/>
    <n v="2"/>
    <x v="0"/>
  </r>
  <r>
    <x v="5"/>
    <s v="65-74"/>
    <x v="1"/>
    <s v="M"/>
    <s v="C00-D48"/>
    <n v="20"/>
    <x v="1"/>
  </r>
  <r>
    <x v="5"/>
    <s v="65-74"/>
    <x v="1"/>
    <s v="M"/>
    <s v="E00-E90"/>
    <n v="3"/>
    <x v="2"/>
  </r>
  <r>
    <x v="5"/>
    <s v="65-74"/>
    <x v="1"/>
    <s v="M"/>
    <s v="F00-F99"/>
    <n v="3"/>
    <x v="10"/>
  </r>
  <r>
    <x v="5"/>
    <s v="65-74"/>
    <x v="1"/>
    <s v="M"/>
    <s v="G00-G99"/>
    <n v="2"/>
    <x v="3"/>
  </r>
  <r>
    <x v="5"/>
    <s v="65-74"/>
    <x v="1"/>
    <s v="M"/>
    <s v="I00-I99"/>
    <n v="14"/>
    <x v="8"/>
  </r>
  <r>
    <x v="5"/>
    <s v="65-74"/>
    <x v="1"/>
    <s v="M"/>
    <s v="J00-J99"/>
    <n v="10"/>
    <x v="4"/>
  </r>
  <r>
    <x v="5"/>
    <s v="65-74"/>
    <x v="1"/>
    <s v="M"/>
    <s v="K00-K93"/>
    <n v="3"/>
    <x v="9"/>
  </r>
  <r>
    <x v="5"/>
    <s v="65-74"/>
    <x v="1"/>
    <s v="M"/>
    <s v="M00-M99"/>
    <n v="1"/>
    <x v="5"/>
  </r>
  <r>
    <x v="5"/>
    <s v="65-74"/>
    <x v="1"/>
    <s v="M"/>
    <s v="R00-R99"/>
    <n v="5"/>
    <x v="5"/>
  </r>
  <r>
    <x v="5"/>
    <s v="65-74"/>
    <x v="1"/>
    <s v="M"/>
    <s v="V01-Y98"/>
    <n v="5"/>
    <x v="6"/>
  </r>
  <r>
    <x v="5"/>
    <s v="75-84"/>
    <x v="1"/>
    <s v="F"/>
    <s v="A00-B99"/>
    <n v="5"/>
    <x v="0"/>
  </r>
  <r>
    <x v="5"/>
    <s v="75-84"/>
    <x v="1"/>
    <s v="F"/>
    <s v="C00-D48"/>
    <n v="27"/>
    <x v="1"/>
  </r>
  <r>
    <x v="5"/>
    <s v="75-84"/>
    <x v="1"/>
    <s v="F"/>
    <s v="E00-E90"/>
    <n v="6"/>
    <x v="2"/>
  </r>
  <r>
    <x v="5"/>
    <s v="75-84"/>
    <x v="1"/>
    <s v="F"/>
    <s v="F00-F99"/>
    <n v="1"/>
    <x v="10"/>
  </r>
  <r>
    <x v="5"/>
    <s v="75-84"/>
    <x v="1"/>
    <s v="F"/>
    <s v="G00-G99"/>
    <n v="12"/>
    <x v="3"/>
  </r>
  <r>
    <x v="5"/>
    <s v="75-84"/>
    <x v="1"/>
    <s v="F"/>
    <s v="I00-I99"/>
    <n v="23"/>
    <x v="8"/>
  </r>
  <r>
    <x v="5"/>
    <s v="75-84"/>
    <x v="1"/>
    <s v="F"/>
    <s v="J00-J99"/>
    <n v="8"/>
    <x v="4"/>
  </r>
  <r>
    <x v="5"/>
    <s v="75-84"/>
    <x v="1"/>
    <s v="F"/>
    <s v="K00-K93"/>
    <n v="3"/>
    <x v="9"/>
  </r>
  <r>
    <x v="5"/>
    <s v="75-84"/>
    <x v="1"/>
    <s v="F"/>
    <s v="R00-R99"/>
    <n v="15"/>
    <x v="5"/>
  </r>
  <r>
    <x v="5"/>
    <s v="75-84"/>
    <x v="1"/>
    <s v="F"/>
    <s v="V01-Y98"/>
    <n v="4"/>
    <x v="6"/>
  </r>
  <r>
    <x v="5"/>
    <s v="75-84"/>
    <x v="1"/>
    <s v="M"/>
    <s v="A00-B99"/>
    <n v="9"/>
    <x v="0"/>
  </r>
  <r>
    <x v="5"/>
    <s v="75-84"/>
    <x v="1"/>
    <s v="M"/>
    <s v="C00-D48"/>
    <n v="45"/>
    <x v="1"/>
  </r>
  <r>
    <x v="5"/>
    <s v="75-84"/>
    <x v="1"/>
    <s v="M"/>
    <s v="E00-E90"/>
    <n v="1"/>
    <x v="2"/>
  </r>
  <r>
    <x v="5"/>
    <s v="75-84"/>
    <x v="1"/>
    <s v="M"/>
    <s v="F00-F99"/>
    <n v="5"/>
    <x v="10"/>
  </r>
  <r>
    <x v="5"/>
    <s v="75-84"/>
    <x v="1"/>
    <s v="M"/>
    <s v="G00-G99"/>
    <n v="4"/>
    <x v="3"/>
  </r>
  <r>
    <x v="5"/>
    <s v="75-84"/>
    <x v="1"/>
    <s v="M"/>
    <s v="I00-I99"/>
    <n v="30"/>
    <x v="8"/>
  </r>
  <r>
    <x v="5"/>
    <s v="75-84"/>
    <x v="1"/>
    <s v="M"/>
    <s v="J00-J99"/>
    <n v="12"/>
    <x v="4"/>
  </r>
  <r>
    <x v="5"/>
    <s v="75-84"/>
    <x v="1"/>
    <s v="M"/>
    <s v="K00-K93"/>
    <n v="3"/>
    <x v="9"/>
  </r>
  <r>
    <x v="5"/>
    <s v="75-84"/>
    <x v="1"/>
    <s v="M"/>
    <s v="N00-N99"/>
    <n v="7"/>
    <x v="11"/>
  </r>
  <r>
    <x v="5"/>
    <s v="75-84"/>
    <x v="1"/>
    <s v="M"/>
    <s v="R00-R99"/>
    <n v="9"/>
    <x v="5"/>
  </r>
  <r>
    <x v="5"/>
    <s v="75-84"/>
    <x v="1"/>
    <s v="M"/>
    <s v="V01-Y98"/>
    <n v="5"/>
    <x v="6"/>
  </r>
  <r>
    <x v="5"/>
    <s v="85+"/>
    <x v="1"/>
    <s v="F"/>
    <s v="A00-B99"/>
    <n v="8"/>
    <x v="0"/>
  </r>
  <r>
    <x v="5"/>
    <s v="85+"/>
    <x v="1"/>
    <s v="F"/>
    <s v="C00-D48"/>
    <n v="25"/>
    <x v="1"/>
  </r>
  <r>
    <x v="5"/>
    <s v="85+"/>
    <x v="1"/>
    <s v="F"/>
    <s v="E00-E90"/>
    <n v="5"/>
    <x v="2"/>
  </r>
  <r>
    <x v="5"/>
    <s v="85+"/>
    <x v="1"/>
    <s v="F"/>
    <s v="F00-F99"/>
    <n v="23"/>
    <x v="10"/>
  </r>
  <r>
    <x v="5"/>
    <s v="85+"/>
    <x v="1"/>
    <s v="F"/>
    <s v="G00-G99"/>
    <n v="12"/>
    <x v="3"/>
  </r>
  <r>
    <x v="5"/>
    <s v="85+"/>
    <x v="1"/>
    <s v="F"/>
    <s v="I00-I99"/>
    <n v="80"/>
    <x v="8"/>
  </r>
  <r>
    <x v="5"/>
    <s v="85+"/>
    <x v="1"/>
    <s v="F"/>
    <s v="J00-J99"/>
    <n v="41"/>
    <x v="4"/>
  </r>
  <r>
    <x v="5"/>
    <s v="85+"/>
    <x v="1"/>
    <s v="F"/>
    <s v="K00-K93"/>
    <n v="8"/>
    <x v="9"/>
  </r>
  <r>
    <x v="5"/>
    <s v="85+"/>
    <x v="1"/>
    <s v="F"/>
    <s v="M00-M99"/>
    <n v="1"/>
    <x v="5"/>
  </r>
  <r>
    <x v="5"/>
    <s v="85+"/>
    <x v="1"/>
    <s v="F"/>
    <s v="N00-N99"/>
    <n v="4"/>
    <x v="11"/>
  </r>
  <r>
    <x v="5"/>
    <s v="85+"/>
    <x v="1"/>
    <s v="F"/>
    <s v="R00-R99"/>
    <n v="29"/>
    <x v="5"/>
  </r>
  <r>
    <x v="5"/>
    <s v="85+"/>
    <x v="1"/>
    <s v="F"/>
    <s v="V01-Y98"/>
    <n v="14"/>
    <x v="6"/>
  </r>
  <r>
    <x v="5"/>
    <s v="85+"/>
    <x v="1"/>
    <s v="M"/>
    <s v="A00-B99"/>
    <n v="6"/>
    <x v="0"/>
  </r>
  <r>
    <x v="5"/>
    <s v="85+"/>
    <x v="1"/>
    <s v="M"/>
    <s v="C00-D48"/>
    <n v="19"/>
    <x v="1"/>
  </r>
  <r>
    <x v="5"/>
    <s v="85+"/>
    <x v="1"/>
    <s v="M"/>
    <s v="D50-D89"/>
    <n v="2"/>
    <x v="5"/>
  </r>
  <r>
    <x v="5"/>
    <s v="85+"/>
    <x v="1"/>
    <s v="M"/>
    <s v="E00-E90"/>
    <n v="3"/>
    <x v="2"/>
  </r>
  <r>
    <x v="5"/>
    <s v="85+"/>
    <x v="1"/>
    <s v="M"/>
    <s v="F00-F99"/>
    <n v="8"/>
    <x v="10"/>
  </r>
  <r>
    <x v="5"/>
    <s v="85+"/>
    <x v="1"/>
    <s v="M"/>
    <s v="G00-G99"/>
    <n v="5"/>
    <x v="3"/>
  </r>
  <r>
    <x v="5"/>
    <s v="85+"/>
    <x v="1"/>
    <s v="M"/>
    <s v="I00-I99"/>
    <n v="49"/>
    <x v="8"/>
  </r>
  <r>
    <x v="5"/>
    <s v="85+"/>
    <x v="1"/>
    <s v="M"/>
    <s v="J00-J99"/>
    <n v="18"/>
    <x v="4"/>
  </r>
  <r>
    <x v="5"/>
    <s v="85+"/>
    <x v="1"/>
    <s v="M"/>
    <s v="K00-K93"/>
    <n v="4"/>
    <x v="9"/>
  </r>
  <r>
    <x v="5"/>
    <s v="85+"/>
    <x v="1"/>
    <s v="M"/>
    <s v="M00-M99"/>
    <n v="1"/>
    <x v="5"/>
  </r>
  <r>
    <x v="5"/>
    <s v="85+"/>
    <x v="1"/>
    <s v="M"/>
    <s v="N00-N99"/>
    <n v="2"/>
    <x v="11"/>
  </r>
  <r>
    <x v="5"/>
    <s v="85+"/>
    <x v="1"/>
    <s v="M"/>
    <s v="R00-R99"/>
    <n v="12"/>
    <x v="5"/>
  </r>
  <r>
    <x v="5"/>
    <s v="85+"/>
    <x v="1"/>
    <s v="M"/>
    <s v="V01-Y98"/>
    <n v="7"/>
    <x v="6"/>
  </r>
  <r>
    <x v="6"/>
    <s v="0-24"/>
    <x v="0"/>
    <s v="F"/>
    <s v="C00-D48"/>
    <n v="1"/>
    <x v="1"/>
  </r>
  <r>
    <x v="6"/>
    <s v="0-24"/>
    <x v="0"/>
    <s v="F"/>
    <s v="E00-E90"/>
    <n v="1"/>
    <x v="2"/>
  </r>
  <r>
    <x v="6"/>
    <s v="0-24"/>
    <x v="0"/>
    <s v="F"/>
    <s v="I00-I99"/>
    <n v="1"/>
    <x v="8"/>
  </r>
  <r>
    <x v="6"/>
    <s v="0-24"/>
    <x v="0"/>
    <s v="F"/>
    <s v="J00-J99"/>
    <n v="1"/>
    <x v="4"/>
  </r>
  <r>
    <x v="6"/>
    <s v="0-24"/>
    <x v="0"/>
    <s v="F"/>
    <s v="Q00-Q99"/>
    <n v="1"/>
    <x v="5"/>
  </r>
  <r>
    <x v="6"/>
    <s v="0-24"/>
    <x v="0"/>
    <s v="M"/>
    <s v="G00-G99"/>
    <n v="1"/>
    <x v="3"/>
  </r>
  <r>
    <x v="6"/>
    <s v="0-24"/>
    <x v="0"/>
    <s v="M"/>
    <s v="I00-I99"/>
    <n v="1"/>
    <x v="8"/>
  </r>
  <r>
    <x v="6"/>
    <s v="0-24"/>
    <x v="0"/>
    <s v="M"/>
    <s v="V01-Y98"/>
    <n v="1"/>
    <x v="6"/>
  </r>
  <r>
    <x v="6"/>
    <s v="25-44"/>
    <x v="0"/>
    <s v="F"/>
    <s v="C00-D48"/>
    <n v="2"/>
    <x v="1"/>
  </r>
  <r>
    <x v="6"/>
    <s v="25-44"/>
    <x v="0"/>
    <s v="F"/>
    <s v="D50-D89"/>
    <n v="1"/>
    <x v="5"/>
  </r>
  <r>
    <x v="6"/>
    <s v="25-44"/>
    <x v="0"/>
    <s v="F"/>
    <s v="E00-E90"/>
    <n v="1"/>
    <x v="2"/>
  </r>
  <r>
    <x v="6"/>
    <s v="25-44"/>
    <x v="0"/>
    <s v="F"/>
    <s v="G00-G99"/>
    <n v="1"/>
    <x v="3"/>
  </r>
  <r>
    <x v="6"/>
    <s v="25-44"/>
    <x v="0"/>
    <s v="F"/>
    <s v="I00-I99"/>
    <n v="1"/>
    <x v="8"/>
  </r>
  <r>
    <x v="6"/>
    <s v="25-44"/>
    <x v="0"/>
    <s v="F"/>
    <s v="R00-R99"/>
    <n v="1"/>
    <x v="5"/>
  </r>
  <r>
    <x v="6"/>
    <s v="25-44"/>
    <x v="0"/>
    <s v="F"/>
    <s v="V01-Y98"/>
    <n v="4"/>
    <x v="6"/>
  </r>
  <r>
    <x v="6"/>
    <s v="25-44"/>
    <x v="0"/>
    <s v="M"/>
    <s v="C00-D48"/>
    <n v="2"/>
    <x v="1"/>
  </r>
  <r>
    <x v="6"/>
    <s v="25-44"/>
    <x v="0"/>
    <s v="M"/>
    <s v="G00-G99"/>
    <n v="3"/>
    <x v="3"/>
  </r>
  <r>
    <x v="6"/>
    <s v="25-44"/>
    <x v="0"/>
    <s v="M"/>
    <s v="I00-I99"/>
    <n v="3"/>
    <x v="8"/>
  </r>
  <r>
    <x v="6"/>
    <s v="25-44"/>
    <x v="0"/>
    <s v="M"/>
    <s v="V01-Y98"/>
    <n v="7"/>
    <x v="6"/>
  </r>
  <r>
    <x v="6"/>
    <s v="45-64"/>
    <x v="0"/>
    <s v="F"/>
    <s v="C00-D48"/>
    <n v="28"/>
    <x v="1"/>
  </r>
  <r>
    <x v="6"/>
    <s v="45-64"/>
    <x v="0"/>
    <s v="F"/>
    <s v="F00-F99"/>
    <n v="1"/>
    <x v="10"/>
  </r>
  <r>
    <x v="6"/>
    <s v="45-64"/>
    <x v="0"/>
    <s v="F"/>
    <s v="G00-G99"/>
    <n v="2"/>
    <x v="3"/>
  </r>
  <r>
    <x v="6"/>
    <s v="45-64"/>
    <x v="0"/>
    <s v="F"/>
    <s v="I00-I99"/>
    <n v="2"/>
    <x v="8"/>
  </r>
  <r>
    <x v="6"/>
    <s v="45-64"/>
    <x v="0"/>
    <s v="F"/>
    <s v="J00-J99"/>
    <n v="1"/>
    <x v="4"/>
  </r>
  <r>
    <x v="6"/>
    <s v="45-64"/>
    <x v="0"/>
    <s v="F"/>
    <s v="K00-K93"/>
    <n v="2"/>
    <x v="9"/>
  </r>
  <r>
    <x v="6"/>
    <s v="45-64"/>
    <x v="0"/>
    <s v="F"/>
    <s v="R00-R99"/>
    <n v="2"/>
    <x v="5"/>
  </r>
  <r>
    <x v="6"/>
    <s v="45-64"/>
    <x v="0"/>
    <s v="F"/>
    <s v="V01-Y98"/>
    <n v="1"/>
    <x v="6"/>
  </r>
  <r>
    <x v="6"/>
    <s v="45-64"/>
    <x v="0"/>
    <s v="M"/>
    <s v="A00-B99"/>
    <n v="1"/>
    <x v="0"/>
  </r>
  <r>
    <x v="6"/>
    <s v="45-64"/>
    <x v="0"/>
    <s v="M"/>
    <s v="C00-D48"/>
    <n v="12"/>
    <x v="1"/>
  </r>
  <r>
    <x v="6"/>
    <s v="45-64"/>
    <x v="0"/>
    <s v="M"/>
    <s v="F00-F99"/>
    <n v="3"/>
    <x v="10"/>
  </r>
  <r>
    <x v="6"/>
    <s v="45-64"/>
    <x v="0"/>
    <s v="M"/>
    <s v="G00-G99"/>
    <n v="3"/>
    <x v="3"/>
  </r>
  <r>
    <x v="6"/>
    <s v="45-64"/>
    <x v="0"/>
    <s v="M"/>
    <s v="I00-I99"/>
    <n v="11"/>
    <x v="8"/>
  </r>
  <r>
    <x v="6"/>
    <s v="45-64"/>
    <x v="0"/>
    <s v="M"/>
    <s v="J00-J99"/>
    <n v="3"/>
    <x v="4"/>
  </r>
  <r>
    <x v="6"/>
    <s v="45-64"/>
    <x v="0"/>
    <s v="M"/>
    <s v="K00-K93"/>
    <n v="8"/>
    <x v="9"/>
  </r>
  <r>
    <x v="6"/>
    <s v="45-64"/>
    <x v="0"/>
    <s v="M"/>
    <s v="M00-M99"/>
    <n v="1"/>
    <x v="5"/>
  </r>
  <r>
    <x v="6"/>
    <s v="45-64"/>
    <x v="0"/>
    <s v="M"/>
    <s v="R00-R99"/>
    <n v="4"/>
    <x v="5"/>
  </r>
  <r>
    <x v="6"/>
    <s v="45-64"/>
    <x v="0"/>
    <s v="M"/>
    <s v="V01-Y98"/>
    <n v="10"/>
    <x v="6"/>
  </r>
  <r>
    <x v="6"/>
    <s v="65-74"/>
    <x v="1"/>
    <s v="F"/>
    <s v="A00-B99"/>
    <n v="1"/>
    <x v="0"/>
  </r>
  <r>
    <x v="6"/>
    <s v="65-74"/>
    <x v="1"/>
    <s v="F"/>
    <s v="C00-D48"/>
    <n v="20"/>
    <x v="1"/>
  </r>
  <r>
    <x v="6"/>
    <s v="65-74"/>
    <x v="1"/>
    <s v="F"/>
    <s v="E00-E90"/>
    <n v="3"/>
    <x v="2"/>
  </r>
  <r>
    <x v="6"/>
    <s v="65-74"/>
    <x v="1"/>
    <s v="F"/>
    <s v="G00-G99"/>
    <n v="3"/>
    <x v="3"/>
  </r>
  <r>
    <x v="6"/>
    <s v="65-74"/>
    <x v="1"/>
    <s v="F"/>
    <s v="I00-I99"/>
    <n v="7"/>
    <x v="8"/>
  </r>
  <r>
    <x v="6"/>
    <s v="65-74"/>
    <x v="1"/>
    <s v="F"/>
    <s v="J00-J99"/>
    <n v="5"/>
    <x v="4"/>
  </r>
  <r>
    <x v="6"/>
    <s v="65-74"/>
    <x v="1"/>
    <s v="F"/>
    <s v="N00-N99"/>
    <n v="1"/>
    <x v="11"/>
  </r>
  <r>
    <x v="6"/>
    <s v="65-74"/>
    <x v="1"/>
    <s v="F"/>
    <s v="R00-R99"/>
    <n v="2"/>
    <x v="5"/>
  </r>
  <r>
    <x v="6"/>
    <s v="65-74"/>
    <x v="1"/>
    <s v="F"/>
    <s v="V01-Y98"/>
    <n v="4"/>
    <x v="6"/>
  </r>
  <r>
    <x v="6"/>
    <s v="65-74"/>
    <x v="1"/>
    <s v="M"/>
    <s v="A00-B99"/>
    <n v="2"/>
    <x v="0"/>
  </r>
  <r>
    <x v="6"/>
    <s v="65-74"/>
    <x v="1"/>
    <s v="M"/>
    <s v="C00-D48"/>
    <n v="25"/>
    <x v="1"/>
  </r>
  <r>
    <x v="6"/>
    <s v="65-74"/>
    <x v="1"/>
    <s v="M"/>
    <s v="E00-E90"/>
    <n v="2"/>
    <x v="2"/>
  </r>
  <r>
    <x v="6"/>
    <s v="65-74"/>
    <x v="1"/>
    <s v="M"/>
    <s v="F00-F99"/>
    <n v="3"/>
    <x v="10"/>
  </r>
  <r>
    <x v="6"/>
    <s v="65-74"/>
    <x v="1"/>
    <s v="M"/>
    <s v="G00-G99"/>
    <n v="2"/>
    <x v="3"/>
  </r>
  <r>
    <x v="6"/>
    <s v="65-74"/>
    <x v="1"/>
    <s v="M"/>
    <s v="I00-I99"/>
    <n v="13"/>
    <x v="8"/>
  </r>
  <r>
    <x v="6"/>
    <s v="65-74"/>
    <x v="1"/>
    <s v="M"/>
    <s v="J00-J99"/>
    <n v="3"/>
    <x v="4"/>
  </r>
  <r>
    <x v="6"/>
    <s v="65-74"/>
    <x v="1"/>
    <s v="M"/>
    <s v="K00-K93"/>
    <n v="3"/>
    <x v="9"/>
  </r>
  <r>
    <x v="6"/>
    <s v="65-74"/>
    <x v="1"/>
    <s v="M"/>
    <s v="R00-R99"/>
    <n v="7"/>
    <x v="5"/>
  </r>
  <r>
    <x v="6"/>
    <s v="65-74"/>
    <x v="1"/>
    <s v="M"/>
    <s v="V01-Y98"/>
    <n v="1"/>
    <x v="6"/>
  </r>
  <r>
    <x v="6"/>
    <s v="75-84"/>
    <x v="1"/>
    <s v="F"/>
    <s v="A00-B99"/>
    <n v="2"/>
    <x v="0"/>
  </r>
  <r>
    <x v="6"/>
    <s v="75-84"/>
    <x v="1"/>
    <s v="F"/>
    <s v="C00-D48"/>
    <n v="23"/>
    <x v="1"/>
  </r>
  <r>
    <x v="6"/>
    <s v="75-84"/>
    <x v="1"/>
    <s v="F"/>
    <s v="E00-E90"/>
    <n v="1"/>
    <x v="2"/>
  </r>
  <r>
    <x v="6"/>
    <s v="75-84"/>
    <x v="1"/>
    <s v="F"/>
    <s v="F00-F99"/>
    <n v="3"/>
    <x v="10"/>
  </r>
  <r>
    <x v="6"/>
    <s v="75-84"/>
    <x v="1"/>
    <s v="F"/>
    <s v="G00-G99"/>
    <n v="5"/>
    <x v="3"/>
  </r>
  <r>
    <x v="6"/>
    <s v="75-84"/>
    <x v="1"/>
    <s v="F"/>
    <s v="I00-I99"/>
    <n v="17"/>
    <x v="8"/>
  </r>
  <r>
    <x v="6"/>
    <s v="75-84"/>
    <x v="1"/>
    <s v="F"/>
    <s v="J00-J99"/>
    <n v="10"/>
    <x v="4"/>
  </r>
  <r>
    <x v="6"/>
    <s v="75-84"/>
    <x v="1"/>
    <s v="F"/>
    <s v="K00-K93"/>
    <n v="3"/>
    <x v="9"/>
  </r>
  <r>
    <x v="6"/>
    <s v="75-84"/>
    <x v="1"/>
    <s v="F"/>
    <s v="M00-M99"/>
    <n v="2"/>
    <x v="5"/>
  </r>
  <r>
    <x v="6"/>
    <s v="75-84"/>
    <x v="1"/>
    <s v="F"/>
    <s v="R00-R99"/>
    <n v="12"/>
    <x v="5"/>
  </r>
  <r>
    <x v="6"/>
    <s v="75-84"/>
    <x v="1"/>
    <s v="F"/>
    <s v="V01-Y98"/>
    <n v="6"/>
    <x v="6"/>
  </r>
  <r>
    <x v="6"/>
    <s v="75-84"/>
    <x v="1"/>
    <s v="M"/>
    <s v="A00-B99"/>
    <n v="1"/>
    <x v="0"/>
  </r>
  <r>
    <x v="6"/>
    <s v="75-84"/>
    <x v="1"/>
    <s v="M"/>
    <s v="C00-D48"/>
    <n v="22"/>
    <x v="1"/>
  </r>
  <r>
    <x v="6"/>
    <s v="75-84"/>
    <x v="1"/>
    <s v="M"/>
    <s v="D50-D89"/>
    <n v="2"/>
    <x v="5"/>
  </r>
  <r>
    <x v="6"/>
    <s v="75-84"/>
    <x v="1"/>
    <s v="M"/>
    <s v="E00-E90"/>
    <n v="4"/>
    <x v="2"/>
  </r>
  <r>
    <x v="6"/>
    <s v="75-84"/>
    <x v="1"/>
    <s v="M"/>
    <s v="F00-F99"/>
    <n v="3"/>
    <x v="10"/>
  </r>
  <r>
    <x v="6"/>
    <s v="75-84"/>
    <x v="1"/>
    <s v="M"/>
    <s v="G00-G99"/>
    <n v="6"/>
    <x v="3"/>
  </r>
  <r>
    <x v="6"/>
    <s v="75-84"/>
    <x v="1"/>
    <s v="M"/>
    <s v="I00-I99"/>
    <n v="16"/>
    <x v="8"/>
  </r>
  <r>
    <x v="6"/>
    <s v="75-84"/>
    <x v="1"/>
    <s v="M"/>
    <s v="J00-J99"/>
    <n v="9"/>
    <x v="4"/>
  </r>
  <r>
    <x v="6"/>
    <s v="75-84"/>
    <x v="1"/>
    <s v="M"/>
    <s v="K00-K93"/>
    <n v="10"/>
    <x v="9"/>
  </r>
  <r>
    <x v="6"/>
    <s v="75-84"/>
    <x v="1"/>
    <s v="M"/>
    <s v="M00-M99"/>
    <n v="2"/>
    <x v="5"/>
  </r>
  <r>
    <x v="6"/>
    <s v="75-84"/>
    <x v="1"/>
    <s v="M"/>
    <s v="N00-N99"/>
    <n v="1"/>
    <x v="11"/>
  </r>
  <r>
    <x v="6"/>
    <s v="75-84"/>
    <x v="1"/>
    <s v="M"/>
    <s v="R00-R99"/>
    <n v="2"/>
    <x v="5"/>
  </r>
  <r>
    <x v="6"/>
    <s v="75-84"/>
    <x v="1"/>
    <s v="M"/>
    <s v="V01-Y98"/>
    <n v="4"/>
    <x v="6"/>
  </r>
  <r>
    <x v="6"/>
    <s v="85+"/>
    <x v="1"/>
    <s v="F"/>
    <s v="A00-B99"/>
    <n v="2"/>
    <x v="0"/>
  </r>
  <r>
    <x v="6"/>
    <s v="85+"/>
    <x v="1"/>
    <s v="F"/>
    <s v="C00-D48"/>
    <n v="31"/>
    <x v="1"/>
  </r>
  <r>
    <x v="6"/>
    <s v="85+"/>
    <x v="1"/>
    <s v="F"/>
    <s v="E00-E90"/>
    <n v="9"/>
    <x v="2"/>
  </r>
  <r>
    <x v="6"/>
    <s v="85+"/>
    <x v="1"/>
    <s v="F"/>
    <s v="F00-F99"/>
    <n v="17"/>
    <x v="10"/>
  </r>
  <r>
    <x v="6"/>
    <s v="85+"/>
    <x v="1"/>
    <s v="F"/>
    <s v="G00-G99"/>
    <n v="18"/>
    <x v="3"/>
  </r>
  <r>
    <x v="6"/>
    <s v="85+"/>
    <x v="1"/>
    <s v="F"/>
    <s v="I00-I99"/>
    <n v="65"/>
    <x v="8"/>
  </r>
  <r>
    <x v="6"/>
    <s v="85+"/>
    <x v="1"/>
    <s v="F"/>
    <s v="J00-J99"/>
    <n v="24"/>
    <x v="4"/>
  </r>
  <r>
    <x v="6"/>
    <s v="85+"/>
    <x v="1"/>
    <s v="F"/>
    <s v="K00-K93"/>
    <n v="5"/>
    <x v="9"/>
  </r>
  <r>
    <x v="6"/>
    <s v="85+"/>
    <x v="1"/>
    <s v="F"/>
    <s v="L00-L99"/>
    <n v="2"/>
    <x v="5"/>
  </r>
  <r>
    <x v="6"/>
    <s v="85+"/>
    <x v="1"/>
    <s v="F"/>
    <s v="N00-N99"/>
    <n v="7"/>
    <x v="11"/>
  </r>
  <r>
    <x v="6"/>
    <s v="85+"/>
    <x v="1"/>
    <s v="F"/>
    <s v="R00-R99"/>
    <n v="21"/>
    <x v="5"/>
  </r>
  <r>
    <x v="6"/>
    <s v="85+"/>
    <x v="1"/>
    <s v="F"/>
    <s v="V01-Y98"/>
    <n v="8"/>
    <x v="6"/>
  </r>
  <r>
    <x v="6"/>
    <s v="85+"/>
    <x v="1"/>
    <s v="M"/>
    <s v="A00-B99"/>
    <n v="1"/>
    <x v="0"/>
  </r>
  <r>
    <x v="6"/>
    <s v="85+"/>
    <x v="1"/>
    <s v="M"/>
    <s v="C00-D48"/>
    <n v="11"/>
    <x v="1"/>
  </r>
  <r>
    <x v="6"/>
    <s v="85+"/>
    <x v="1"/>
    <s v="M"/>
    <s v="D50-D89"/>
    <n v="1"/>
    <x v="5"/>
  </r>
  <r>
    <x v="6"/>
    <s v="85+"/>
    <x v="1"/>
    <s v="M"/>
    <s v="E00-E90"/>
    <n v="4"/>
    <x v="2"/>
  </r>
  <r>
    <x v="6"/>
    <s v="85+"/>
    <x v="1"/>
    <s v="M"/>
    <s v="F00-F99"/>
    <n v="13"/>
    <x v="10"/>
  </r>
  <r>
    <x v="6"/>
    <s v="85+"/>
    <x v="1"/>
    <s v="M"/>
    <s v="G00-G99"/>
    <n v="6"/>
    <x v="3"/>
  </r>
  <r>
    <x v="6"/>
    <s v="85+"/>
    <x v="1"/>
    <s v="M"/>
    <s v="I00-I99"/>
    <n v="26"/>
    <x v="8"/>
  </r>
  <r>
    <x v="6"/>
    <s v="85+"/>
    <x v="1"/>
    <s v="M"/>
    <s v="J00-J99"/>
    <n v="9"/>
    <x v="4"/>
  </r>
  <r>
    <x v="6"/>
    <s v="85+"/>
    <x v="1"/>
    <s v="M"/>
    <s v="K00-K93"/>
    <n v="3"/>
    <x v="9"/>
  </r>
  <r>
    <x v="6"/>
    <s v="85+"/>
    <x v="1"/>
    <s v="M"/>
    <s v="L00-L99"/>
    <n v="2"/>
    <x v="5"/>
  </r>
  <r>
    <x v="6"/>
    <s v="85+"/>
    <x v="1"/>
    <s v="M"/>
    <s v="N00-N99"/>
    <n v="2"/>
    <x v="11"/>
  </r>
  <r>
    <x v="6"/>
    <s v="85+"/>
    <x v="1"/>
    <s v="M"/>
    <s v="R00-R99"/>
    <n v="6"/>
    <x v="5"/>
  </r>
  <r>
    <x v="6"/>
    <s v="85+"/>
    <x v="1"/>
    <s v="M"/>
    <s v="V01-Y98"/>
    <n v="10"/>
    <x v="6"/>
  </r>
  <r>
    <x v="7"/>
    <s v="0-24"/>
    <x v="0"/>
    <s v="M"/>
    <s v="G00-G99"/>
    <n v="2"/>
    <x v="3"/>
  </r>
  <r>
    <x v="7"/>
    <s v="0-24"/>
    <x v="0"/>
    <s v="M"/>
    <s v="P00-P96"/>
    <n v="1"/>
    <x v="5"/>
  </r>
  <r>
    <x v="7"/>
    <s v="0-24"/>
    <x v="0"/>
    <s v="M"/>
    <s v="Q00-Q99"/>
    <n v="2"/>
    <x v="5"/>
  </r>
  <r>
    <x v="7"/>
    <s v="0-24"/>
    <x v="0"/>
    <s v="M"/>
    <s v="V01-Y98"/>
    <n v="2"/>
    <x v="6"/>
  </r>
  <r>
    <x v="7"/>
    <s v="25-44"/>
    <x v="0"/>
    <s v="F"/>
    <s v="C00-D48"/>
    <n v="2"/>
    <x v="1"/>
  </r>
  <r>
    <x v="7"/>
    <s v="25-44"/>
    <x v="0"/>
    <s v="F"/>
    <s v="I00-I99"/>
    <n v="1"/>
    <x v="8"/>
  </r>
  <r>
    <x v="7"/>
    <s v="25-44"/>
    <x v="0"/>
    <s v="F"/>
    <s v="K00-K93"/>
    <n v="1"/>
    <x v="9"/>
  </r>
  <r>
    <x v="7"/>
    <s v="25-44"/>
    <x v="0"/>
    <s v="F"/>
    <s v="R00-R99"/>
    <n v="1"/>
    <x v="5"/>
  </r>
  <r>
    <x v="7"/>
    <s v="25-44"/>
    <x v="0"/>
    <s v="F"/>
    <s v="V01-Y98"/>
    <n v="1"/>
    <x v="6"/>
  </r>
  <r>
    <x v="7"/>
    <s v="25-44"/>
    <x v="0"/>
    <s v="M"/>
    <s v="C00-D48"/>
    <n v="5"/>
    <x v="1"/>
  </r>
  <r>
    <x v="7"/>
    <s v="25-44"/>
    <x v="0"/>
    <s v="M"/>
    <s v="D50-D89"/>
    <n v="1"/>
    <x v="5"/>
  </r>
  <r>
    <x v="7"/>
    <s v="25-44"/>
    <x v="0"/>
    <s v="M"/>
    <s v="E00-E90"/>
    <n v="1"/>
    <x v="2"/>
  </r>
  <r>
    <x v="7"/>
    <s v="25-44"/>
    <x v="0"/>
    <s v="M"/>
    <s v="F00-F99"/>
    <n v="2"/>
    <x v="10"/>
  </r>
  <r>
    <x v="7"/>
    <s v="25-44"/>
    <x v="0"/>
    <s v="M"/>
    <s v="G00-G99"/>
    <n v="1"/>
    <x v="3"/>
  </r>
  <r>
    <x v="7"/>
    <s v="25-44"/>
    <x v="0"/>
    <s v="M"/>
    <s v="I00-I99"/>
    <n v="2"/>
    <x v="8"/>
  </r>
  <r>
    <x v="7"/>
    <s v="25-44"/>
    <x v="0"/>
    <s v="M"/>
    <s v="J00-J99"/>
    <n v="1"/>
    <x v="4"/>
  </r>
  <r>
    <x v="7"/>
    <s v="25-44"/>
    <x v="0"/>
    <s v="M"/>
    <s v="R00-R99"/>
    <n v="2"/>
    <x v="5"/>
  </r>
  <r>
    <x v="7"/>
    <s v="25-44"/>
    <x v="0"/>
    <s v="M"/>
    <s v="V01-Y98"/>
    <n v="3"/>
    <x v="6"/>
  </r>
  <r>
    <x v="7"/>
    <s v="45-64"/>
    <x v="0"/>
    <s v="F"/>
    <s v="C00-D48"/>
    <n v="15"/>
    <x v="1"/>
  </r>
  <r>
    <x v="7"/>
    <s v="45-64"/>
    <x v="0"/>
    <s v="F"/>
    <s v="F00-F99"/>
    <n v="2"/>
    <x v="10"/>
  </r>
  <r>
    <x v="7"/>
    <s v="45-64"/>
    <x v="0"/>
    <s v="F"/>
    <s v="G00-G99"/>
    <n v="2"/>
    <x v="3"/>
  </r>
  <r>
    <x v="7"/>
    <s v="45-64"/>
    <x v="0"/>
    <s v="F"/>
    <s v="I00-I99"/>
    <n v="6"/>
    <x v="8"/>
  </r>
  <r>
    <x v="7"/>
    <s v="45-64"/>
    <x v="0"/>
    <s v="F"/>
    <s v="J00-J99"/>
    <n v="2"/>
    <x v="4"/>
  </r>
  <r>
    <x v="7"/>
    <s v="45-64"/>
    <x v="0"/>
    <s v="F"/>
    <s v="K00-K93"/>
    <n v="3"/>
    <x v="9"/>
  </r>
  <r>
    <x v="7"/>
    <s v="45-64"/>
    <x v="0"/>
    <s v="F"/>
    <s v="N00-N99"/>
    <n v="1"/>
    <x v="11"/>
  </r>
  <r>
    <x v="7"/>
    <s v="45-64"/>
    <x v="0"/>
    <s v="F"/>
    <s v="R00-R99"/>
    <n v="2"/>
    <x v="5"/>
  </r>
  <r>
    <x v="7"/>
    <s v="45-64"/>
    <x v="0"/>
    <s v="F"/>
    <s v="V01-Y98"/>
    <n v="3"/>
    <x v="6"/>
  </r>
  <r>
    <x v="7"/>
    <s v="45-64"/>
    <x v="0"/>
    <s v="M"/>
    <s v="C00-D48"/>
    <n v="17"/>
    <x v="1"/>
  </r>
  <r>
    <x v="7"/>
    <s v="45-64"/>
    <x v="0"/>
    <s v="M"/>
    <s v="E00-E90"/>
    <n v="1"/>
    <x v="2"/>
  </r>
  <r>
    <x v="7"/>
    <s v="45-64"/>
    <x v="0"/>
    <s v="M"/>
    <s v="F00-F99"/>
    <n v="1"/>
    <x v="10"/>
  </r>
  <r>
    <x v="7"/>
    <s v="45-64"/>
    <x v="0"/>
    <s v="M"/>
    <s v="G00-G99"/>
    <n v="3"/>
    <x v="3"/>
  </r>
  <r>
    <x v="7"/>
    <s v="45-64"/>
    <x v="0"/>
    <s v="M"/>
    <s v="I00-I99"/>
    <n v="9"/>
    <x v="8"/>
  </r>
  <r>
    <x v="7"/>
    <s v="45-64"/>
    <x v="0"/>
    <s v="M"/>
    <s v="J00-J99"/>
    <n v="6"/>
    <x v="4"/>
  </r>
  <r>
    <x v="7"/>
    <s v="45-64"/>
    <x v="0"/>
    <s v="M"/>
    <s v="K00-K93"/>
    <n v="8"/>
    <x v="9"/>
  </r>
  <r>
    <x v="7"/>
    <s v="45-64"/>
    <x v="0"/>
    <s v="M"/>
    <s v="R00-R99"/>
    <n v="7"/>
    <x v="5"/>
  </r>
  <r>
    <x v="7"/>
    <s v="45-64"/>
    <x v="0"/>
    <s v="M"/>
    <s v="V01-Y98"/>
    <n v="9"/>
    <x v="6"/>
  </r>
  <r>
    <x v="7"/>
    <s v="65-74"/>
    <x v="1"/>
    <s v="F"/>
    <s v="C00-D48"/>
    <n v="25"/>
    <x v="1"/>
  </r>
  <r>
    <x v="7"/>
    <s v="65-74"/>
    <x v="1"/>
    <s v="F"/>
    <s v="E00-E90"/>
    <n v="2"/>
    <x v="2"/>
  </r>
  <r>
    <x v="7"/>
    <s v="65-74"/>
    <x v="1"/>
    <s v="F"/>
    <s v="F00-F99"/>
    <n v="3"/>
    <x v="10"/>
  </r>
  <r>
    <x v="7"/>
    <s v="65-74"/>
    <x v="1"/>
    <s v="F"/>
    <s v="G00-G99"/>
    <n v="1"/>
    <x v="3"/>
  </r>
  <r>
    <x v="7"/>
    <s v="65-74"/>
    <x v="1"/>
    <s v="F"/>
    <s v="I00-I99"/>
    <n v="8"/>
    <x v="8"/>
  </r>
  <r>
    <x v="7"/>
    <s v="65-74"/>
    <x v="1"/>
    <s v="F"/>
    <s v="J00-J99"/>
    <n v="5"/>
    <x v="4"/>
  </r>
  <r>
    <x v="7"/>
    <s v="65-74"/>
    <x v="1"/>
    <s v="F"/>
    <s v="K00-K93"/>
    <n v="3"/>
    <x v="9"/>
  </r>
  <r>
    <x v="7"/>
    <s v="65-74"/>
    <x v="1"/>
    <s v="F"/>
    <s v="N00-N99"/>
    <n v="1"/>
    <x v="11"/>
  </r>
  <r>
    <x v="7"/>
    <s v="65-74"/>
    <x v="1"/>
    <s v="F"/>
    <s v="R00-R99"/>
    <n v="3"/>
    <x v="5"/>
  </r>
  <r>
    <x v="7"/>
    <s v="65-74"/>
    <x v="1"/>
    <s v="F"/>
    <s v="V01-Y98"/>
    <n v="3"/>
    <x v="6"/>
  </r>
  <r>
    <x v="7"/>
    <s v="65-74"/>
    <x v="1"/>
    <s v="M"/>
    <s v="A00-B99"/>
    <n v="1"/>
    <x v="0"/>
  </r>
  <r>
    <x v="7"/>
    <s v="65-74"/>
    <x v="1"/>
    <s v="M"/>
    <s v="C00-D48"/>
    <n v="30"/>
    <x v="1"/>
  </r>
  <r>
    <x v="7"/>
    <s v="65-74"/>
    <x v="1"/>
    <s v="M"/>
    <s v="E00-E90"/>
    <n v="1"/>
    <x v="2"/>
  </r>
  <r>
    <x v="7"/>
    <s v="65-74"/>
    <x v="1"/>
    <s v="M"/>
    <s v="F00-F99"/>
    <n v="3"/>
    <x v="10"/>
  </r>
  <r>
    <x v="7"/>
    <s v="65-74"/>
    <x v="1"/>
    <s v="M"/>
    <s v="G00-G99"/>
    <n v="2"/>
    <x v="3"/>
  </r>
  <r>
    <x v="7"/>
    <s v="65-74"/>
    <x v="1"/>
    <s v="M"/>
    <s v="I00-I99"/>
    <n v="15"/>
    <x v="8"/>
  </r>
  <r>
    <x v="7"/>
    <s v="65-74"/>
    <x v="1"/>
    <s v="M"/>
    <s v="J00-J99"/>
    <n v="8"/>
    <x v="4"/>
  </r>
  <r>
    <x v="7"/>
    <s v="65-74"/>
    <x v="1"/>
    <s v="M"/>
    <s v="K00-K93"/>
    <n v="6"/>
    <x v="9"/>
  </r>
  <r>
    <x v="7"/>
    <s v="65-74"/>
    <x v="1"/>
    <s v="M"/>
    <s v="L00-L99"/>
    <n v="1"/>
    <x v="5"/>
  </r>
  <r>
    <x v="7"/>
    <s v="65-74"/>
    <x v="1"/>
    <s v="M"/>
    <s v="M00-M99"/>
    <n v="1"/>
    <x v="5"/>
  </r>
  <r>
    <x v="7"/>
    <s v="65-74"/>
    <x v="1"/>
    <s v="M"/>
    <s v="R00-R99"/>
    <n v="9"/>
    <x v="5"/>
  </r>
  <r>
    <x v="7"/>
    <s v="65-74"/>
    <x v="1"/>
    <s v="M"/>
    <s v="V01-Y98"/>
    <n v="4"/>
    <x v="6"/>
  </r>
  <r>
    <x v="7"/>
    <s v="75-84"/>
    <x v="1"/>
    <s v="F"/>
    <s v="A00-B99"/>
    <n v="1"/>
    <x v="0"/>
  </r>
  <r>
    <x v="7"/>
    <s v="75-84"/>
    <x v="1"/>
    <s v="F"/>
    <s v="C00-D48"/>
    <n v="33"/>
    <x v="1"/>
  </r>
  <r>
    <x v="7"/>
    <s v="75-84"/>
    <x v="1"/>
    <s v="F"/>
    <s v="E00-E90"/>
    <n v="1"/>
    <x v="2"/>
  </r>
  <r>
    <x v="7"/>
    <s v="75-84"/>
    <x v="1"/>
    <s v="F"/>
    <s v="F00-F99"/>
    <n v="6"/>
    <x v="10"/>
  </r>
  <r>
    <x v="7"/>
    <s v="75-84"/>
    <x v="1"/>
    <s v="F"/>
    <s v="G00-G99"/>
    <n v="13"/>
    <x v="3"/>
  </r>
  <r>
    <x v="7"/>
    <s v="75-84"/>
    <x v="1"/>
    <s v="F"/>
    <s v="I00-I99"/>
    <n v="28"/>
    <x v="8"/>
  </r>
  <r>
    <x v="7"/>
    <s v="75-84"/>
    <x v="1"/>
    <s v="F"/>
    <s v="J00-J99"/>
    <n v="17"/>
    <x v="4"/>
  </r>
  <r>
    <x v="7"/>
    <s v="75-84"/>
    <x v="1"/>
    <s v="F"/>
    <s v="K00-K93"/>
    <n v="5"/>
    <x v="9"/>
  </r>
  <r>
    <x v="7"/>
    <s v="75-84"/>
    <x v="1"/>
    <s v="F"/>
    <s v="N00-N99"/>
    <n v="1"/>
    <x v="11"/>
  </r>
  <r>
    <x v="7"/>
    <s v="75-84"/>
    <x v="1"/>
    <s v="F"/>
    <s v="R00-R99"/>
    <n v="10"/>
    <x v="5"/>
  </r>
  <r>
    <x v="7"/>
    <s v="75-84"/>
    <x v="1"/>
    <s v="F"/>
    <s v="V01-Y98"/>
    <n v="4"/>
    <x v="6"/>
  </r>
  <r>
    <x v="7"/>
    <s v="75-84"/>
    <x v="1"/>
    <s v="M"/>
    <s v="C00-D48"/>
    <n v="36"/>
    <x v="1"/>
  </r>
  <r>
    <x v="7"/>
    <s v="75-84"/>
    <x v="1"/>
    <s v="M"/>
    <s v="D50-D89"/>
    <n v="1"/>
    <x v="5"/>
  </r>
  <r>
    <x v="7"/>
    <s v="75-84"/>
    <x v="1"/>
    <s v="M"/>
    <s v="E00-E90"/>
    <n v="3"/>
    <x v="2"/>
  </r>
  <r>
    <x v="7"/>
    <s v="75-84"/>
    <x v="1"/>
    <s v="M"/>
    <s v="F00-F99"/>
    <n v="7"/>
    <x v="10"/>
  </r>
  <r>
    <x v="7"/>
    <s v="75-84"/>
    <x v="1"/>
    <s v="M"/>
    <s v="G00-G99"/>
    <n v="10"/>
    <x v="3"/>
  </r>
  <r>
    <x v="7"/>
    <s v="75-84"/>
    <x v="1"/>
    <s v="M"/>
    <s v="I00-I99"/>
    <n v="20"/>
    <x v="8"/>
  </r>
  <r>
    <x v="7"/>
    <s v="75-84"/>
    <x v="1"/>
    <s v="M"/>
    <s v="J00-J99"/>
    <n v="11"/>
    <x v="4"/>
  </r>
  <r>
    <x v="7"/>
    <s v="75-84"/>
    <x v="1"/>
    <s v="M"/>
    <s v="K00-K93"/>
    <n v="6"/>
    <x v="9"/>
  </r>
  <r>
    <x v="7"/>
    <s v="75-84"/>
    <x v="1"/>
    <s v="M"/>
    <s v="L00-L99"/>
    <n v="1"/>
    <x v="5"/>
  </r>
  <r>
    <x v="7"/>
    <s v="75-84"/>
    <x v="1"/>
    <s v="M"/>
    <s v="M00-M99"/>
    <n v="1"/>
    <x v="5"/>
  </r>
  <r>
    <x v="7"/>
    <s v="75-84"/>
    <x v="1"/>
    <s v="M"/>
    <s v="N00-N99"/>
    <n v="3"/>
    <x v="11"/>
  </r>
  <r>
    <x v="7"/>
    <s v="75-84"/>
    <x v="1"/>
    <s v="M"/>
    <s v="R00-R99"/>
    <n v="9"/>
    <x v="5"/>
  </r>
  <r>
    <x v="7"/>
    <s v="75-84"/>
    <x v="1"/>
    <s v="M"/>
    <s v="V01-Y98"/>
    <n v="5"/>
    <x v="6"/>
  </r>
  <r>
    <x v="7"/>
    <s v="85+"/>
    <x v="1"/>
    <s v="F"/>
    <s v="A00-B99"/>
    <n v="2"/>
    <x v="0"/>
  </r>
  <r>
    <x v="7"/>
    <s v="85+"/>
    <x v="1"/>
    <s v="F"/>
    <s v="C00-D48"/>
    <n v="21"/>
    <x v="1"/>
  </r>
  <r>
    <x v="7"/>
    <s v="85+"/>
    <x v="1"/>
    <s v="F"/>
    <s v="D50-D89"/>
    <n v="3"/>
    <x v="5"/>
  </r>
  <r>
    <x v="7"/>
    <s v="85+"/>
    <x v="1"/>
    <s v="F"/>
    <s v="E00-E90"/>
    <n v="4"/>
    <x v="2"/>
  </r>
  <r>
    <x v="7"/>
    <s v="85+"/>
    <x v="1"/>
    <s v="F"/>
    <s v="F00-F99"/>
    <n v="18"/>
    <x v="10"/>
  </r>
  <r>
    <x v="7"/>
    <s v="85+"/>
    <x v="1"/>
    <s v="F"/>
    <s v="G00-G99"/>
    <n v="13"/>
    <x v="3"/>
  </r>
  <r>
    <x v="7"/>
    <s v="85+"/>
    <x v="1"/>
    <s v="F"/>
    <s v="I00-I99"/>
    <n v="87"/>
    <x v="8"/>
  </r>
  <r>
    <x v="7"/>
    <s v="85+"/>
    <x v="1"/>
    <s v="F"/>
    <s v="J00-J99"/>
    <n v="33"/>
    <x v="4"/>
  </r>
  <r>
    <x v="7"/>
    <s v="85+"/>
    <x v="1"/>
    <s v="F"/>
    <s v="K00-K93"/>
    <n v="11"/>
    <x v="9"/>
  </r>
  <r>
    <x v="7"/>
    <s v="85+"/>
    <x v="1"/>
    <s v="F"/>
    <s v="M00-M99"/>
    <n v="2"/>
    <x v="5"/>
  </r>
  <r>
    <x v="7"/>
    <s v="85+"/>
    <x v="1"/>
    <s v="F"/>
    <s v="N00-N99"/>
    <n v="11"/>
    <x v="11"/>
  </r>
  <r>
    <x v="7"/>
    <s v="85+"/>
    <x v="1"/>
    <s v="F"/>
    <s v="R00-R99"/>
    <n v="23"/>
    <x v="5"/>
  </r>
  <r>
    <x v="7"/>
    <s v="85+"/>
    <x v="1"/>
    <s v="F"/>
    <s v="V01-Y98"/>
    <n v="4"/>
    <x v="6"/>
  </r>
  <r>
    <x v="7"/>
    <s v="85+"/>
    <x v="1"/>
    <s v="M"/>
    <s v="C00-D48"/>
    <n v="16"/>
    <x v="1"/>
  </r>
  <r>
    <x v="7"/>
    <s v="85+"/>
    <x v="1"/>
    <s v="M"/>
    <s v="D50-D89"/>
    <n v="1"/>
    <x v="5"/>
  </r>
  <r>
    <x v="7"/>
    <s v="85+"/>
    <x v="1"/>
    <s v="M"/>
    <s v="E00-E90"/>
    <n v="1"/>
    <x v="2"/>
  </r>
  <r>
    <x v="7"/>
    <s v="85+"/>
    <x v="1"/>
    <s v="M"/>
    <s v="F00-F99"/>
    <n v="3"/>
    <x v="10"/>
  </r>
  <r>
    <x v="7"/>
    <s v="85+"/>
    <x v="1"/>
    <s v="M"/>
    <s v="G00-G99"/>
    <n v="10"/>
    <x v="3"/>
  </r>
  <r>
    <x v="7"/>
    <s v="85+"/>
    <x v="1"/>
    <s v="M"/>
    <s v="I00-I99"/>
    <n v="41"/>
    <x v="8"/>
  </r>
  <r>
    <x v="7"/>
    <s v="85+"/>
    <x v="1"/>
    <s v="M"/>
    <s v="J00-J99"/>
    <n v="16"/>
    <x v="4"/>
  </r>
  <r>
    <x v="7"/>
    <s v="85+"/>
    <x v="1"/>
    <s v="M"/>
    <s v="K00-K93"/>
    <n v="7"/>
    <x v="9"/>
  </r>
  <r>
    <x v="7"/>
    <s v="85+"/>
    <x v="1"/>
    <s v="M"/>
    <s v="L00-L99"/>
    <n v="1"/>
    <x v="5"/>
  </r>
  <r>
    <x v="7"/>
    <s v="85+"/>
    <x v="1"/>
    <s v="M"/>
    <s v="M00-M99"/>
    <n v="1"/>
    <x v="5"/>
  </r>
  <r>
    <x v="7"/>
    <s v="85+"/>
    <x v="1"/>
    <s v="M"/>
    <s v="N00-N99"/>
    <n v="3"/>
    <x v="11"/>
  </r>
  <r>
    <x v="7"/>
    <s v="85+"/>
    <x v="1"/>
    <s v="M"/>
    <s v="R00-R99"/>
    <n v="18"/>
    <x v="5"/>
  </r>
  <r>
    <x v="7"/>
    <s v="85+"/>
    <x v="1"/>
    <s v="M"/>
    <s v="V01-Y98"/>
    <n v="3"/>
    <x v="6"/>
  </r>
  <r>
    <x v="8"/>
    <s v="0-24"/>
    <x v="0"/>
    <s v="F"/>
    <s v="P00-P96"/>
    <n v="1"/>
    <x v="5"/>
  </r>
  <r>
    <x v="8"/>
    <s v="0-24"/>
    <x v="0"/>
    <s v="F"/>
    <s v="Q00-Q99"/>
    <n v="1"/>
    <x v="5"/>
  </r>
  <r>
    <x v="8"/>
    <s v="0-24"/>
    <x v="0"/>
    <s v="F"/>
    <s v="V01-Y98"/>
    <n v="1"/>
    <x v="6"/>
  </r>
  <r>
    <x v="8"/>
    <s v="0-24"/>
    <x v="0"/>
    <s v="M"/>
    <s v="C00-D48"/>
    <n v="3"/>
    <x v="1"/>
  </r>
  <r>
    <x v="8"/>
    <s v="0-24"/>
    <x v="0"/>
    <s v="M"/>
    <s v="J00-J99"/>
    <n v="1"/>
    <x v="4"/>
  </r>
  <r>
    <x v="8"/>
    <s v="0-24"/>
    <x v="0"/>
    <s v="M"/>
    <s v="P00-P96"/>
    <n v="1"/>
    <x v="5"/>
  </r>
  <r>
    <x v="8"/>
    <s v="0-24"/>
    <x v="0"/>
    <s v="M"/>
    <s v="Q00-Q99"/>
    <n v="1"/>
    <x v="5"/>
  </r>
  <r>
    <x v="8"/>
    <s v="0-24"/>
    <x v="0"/>
    <s v="M"/>
    <s v="R00-R99"/>
    <n v="1"/>
    <x v="5"/>
  </r>
  <r>
    <x v="8"/>
    <s v="0-24"/>
    <x v="0"/>
    <s v="M"/>
    <s v="V01-Y98"/>
    <n v="4"/>
    <x v="6"/>
  </r>
  <r>
    <x v="8"/>
    <s v="25-44"/>
    <x v="0"/>
    <s v="F"/>
    <s v="C00-D48"/>
    <n v="7"/>
    <x v="1"/>
  </r>
  <r>
    <x v="8"/>
    <s v="25-44"/>
    <x v="0"/>
    <s v="F"/>
    <s v="I00-I99"/>
    <n v="1"/>
    <x v="8"/>
  </r>
  <r>
    <x v="8"/>
    <s v="25-44"/>
    <x v="0"/>
    <s v="F"/>
    <s v="V01-Y98"/>
    <n v="3"/>
    <x v="6"/>
  </r>
  <r>
    <x v="8"/>
    <s v="25-44"/>
    <x v="0"/>
    <s v="M"/>
    <s v="A00-B99"/>
    <n v="2"/>
    <x v="0"/>
  </r>
  <r>
    <x v="8"/>
    <s v="25-44"/>
    <x v="0"/>
    <s v="M"/>
    <s v="C00-D48"/>
    <n v="3"/>
    <x v="1"/>
  </r>
  <r>
    <x v="8"/>
    <s v="25-44"/>
    <x v="0"/>
    <s v="M"/>
    <s v="I00-I99"/>
    <n v="2"/>
    <x v="8"/>
  </r>
  <r>
    <x v="8"/>
    <s v="25-44"/>
    <x v="0"/>
    <s v="M"/>
    <s v="R00-R99"/>
    <n v="2"/>
    <x v="5"/>
  </r>
  <r>
    <x v="8"/>
    <s v="25-44"/>
    <x v="0"/>
    <s v="M"/>
    <s v="V01-Y98"/>
    <n v="5"/>
    <x v="6"/>
  </r>
  <r>
    <x v="8"/>
    <s v="45-64"/>
    <x v="0"/>
    <s v="F"/>
    <s v="A00-B99"/>
    <n v="1"/>
    <x v="0"/>
  </r>
  <r>
    <x v="8"/>
    <s v="45-64"/>
    <x v="0"/>
    <s v="F"/>
    <s v="C00-D48"/>
    <n v="22"/>
    <x v="1"/>
  </r>
  <r>
    <x v="8"/>
    <s v="45-64"/>
    <x v="0"/>
    <s v="F"/>
    <s v="I00-I99"/>
    <n v="3"/>
    <x v="8"/>
  </r>
  <r>
    <x v="8"/>
    <s v="45-64"/>
    <x v="0"/>
    <s v="F"/>
    <s v="J00-J99"/>
    <n v="3"/>
    <x v="4"/>
  </r>
  <r>
    <x v="8"/>
    <s v="45-64"/>
    <x v="0"/>
    <s v="F"/>
    <s v="R00-R99"/>
    <n v="3"/>
    <x v="5"/>
  </r>
  <r>
    <x v="8"/>
    <s v="45-64"/>
    <x v="0"/>
    <s v="F"/>
    <s v="V01-Y98"/>
    <n v="3"/>
    <x v="6"/>
  </r>
  <r>
    <x v="8"/>
    <s v="45-64"/>
    <x v="0"/>
    <s v="M"/>
    <s v="A00-B99"/>
    <n v="2"/>
    <x v="0"/>
  </r>
  <r>
    <x v="8"/>
    <s v="45-64"/>
    <x v="0"/>
    <s v="M"/>
    <s v="C00-D48"/>
    <n v="25"/>
    <x v="1"/>
  </r>
  <r>
    <x v="8"/>
    <s v="45-64"/>
    <x v="0"/>
    <s v="M"/>
    <s v="E00-E90"/>
    <n v="1"/>
    <x v="2"/>
  </r>
  <r>
    <x v="8"/>
    <s v="45-64"/>
    <x v="0"/>
    <s v="M"/>
    <s v="F00-F99"/>
    <n v="1"/>
    <x v="10"/>
  </r>
  <r>
    <x v="8"/>
    <s v="45-64"/>
    <x v="0"/>
    <s v="M"/>
    <s v="G00-G99"/>
    <n v="3"/>
    <x v="3"/>
  </r>
  <r>
    <x v="8"/>
    <s v="45-64"/>
    <x v="0"/>
    <s v="M"/>
    <s v="I00-I99"/>
    <n v="9"/>
    <x v="8"/>
  </r>
  <r>
    <x v="8"/>
    <s v="45-64"/>
    <x v="0"/>
    <s v="M"/>
    <s v="J00-J99"/>
    <n v="6"/>
    <x v="4"/>
  </r>
  <r>
    <x v="8"/>
    <s v="45-64"/>
    <x v="0"/>
    <s v="M"/>
    <s v="K00-K93"/>
    <n v="5"/>
    <x v="9"/>
  </r>
  <r>
    <x v="8"/>
    <s v="45-64"/>
    <x v="0"/>
    <s v="M"/>
    <s v="N00-N99"/>
    <n v="1"/>
    <x v="11"/>
  </r>
  <r>
    <x v="8"/>
    <s v="45-64"/>
    <x v="0"/>
    <s v="M"/>
    <s v="R00-R99"/>
    <n v="5"/>
    <x v="5"/>
  </r>
  <r>
    <x v="8"/>
    <s v="45-64"/>
    <x v="0"/>
    <s v="M"/>
    <s v="V01-Y98"/>
    <n v="11"/>
    <x v="6"/>
  </r>
  <r>
    <x v="8"/>
    <s v="65-74"/>
    <x v="1"/>
    <s v="F"/>
    <s v="A00-B99"/>
    <n v="1"/>
    <x v="0"/>
  </r>
  <r>
    <x v="8"/>
    <s v="65-74"/>
    <x v="1"/>
    <s v="F"/>
    <s v="C00-D48"/>
    <n v="18"/>
    <x v="1"/>
  </r>
  <r>
    <x v="8"/>
    <s v="65-74"/>
    <x v="1"/>
    <s v="F"/>
    <s v="E00-E90"/>
    <n v="3"/>
    <x v="2"/>
  </r>
  <r>
    <x v="8"/>
    <s v="65-74"/>
    <x v="1"/>
    <s v="F"/>
    <s v="G00-G99"/>
    <n v="2"/>
    <x v="3"/>
  </r>
  <r>
    <x v="8"/>
    <s v="65-74"/>
    <x v="1"/>
    <s v="F"/>
    <s v="I00-I99"/>
    <n v="8"/>
    <x v="8"/>
  </r>
  <r>
    <x v="8"/>
    <s v="65-74"/>
    <x v="1"/>
    <s v="F"/>
    <s v="J00-J99"/>
    <n v="6"/>
    <x v="4"/>
  </r>
  <r>
    <x v="8"/>
    <s v="65-74"/>
    <x v="1"/>
    <s v="F"/>
    <s v="K00-K93"/>
    <n v="4"/>
    <x v="9"/>
  </r>
  <r>
    <x v="8"/>
    <s v="65-74"/>
    <x v="1"/>
    <s v="F"/>
    <s v="M00-M99"/>
    <n v="1"/>
    <x v="5"/>
  </r>
  <r>
    <x v="8"/>
    <s v="65-74"/>
    <x v="1"/>
    <s v="F"/>
    <s v="N00-N99"/>
    <n v="1"/>
    <x v="11"/>
  </r>
  <r>
    <x v="8"/>
    <s v="65-74"/>
    <x v="1"/>
    <s v="F"/>
    <s v="R00-R99"/>
    <n v="5"/>
    <x v="5"/>
  </r>
  <r>
    <x v="8"/>
    <s v="65-74"/>
    <x v="1"/>
    <s v="F"/>
    <s v="V01-Y98"/>
    <n v="3"/>
    <x v="6"/>
  </r>
  <r>
    <x v="8"/>
    <s v="65-74"/>
    <x v="1"/>
    <s v="M"/>
    <s v="A00-B99"/>
    <n v="2"/>
    <x v="0"/>
  </r>
  <r>
    <x v="8"/>
    <s v="65-74"/>
    <x v="1"/>
    <s v="M"/>
    <s v="C00-D48"/>
    <n v="23"/>
    <x v="1"/>
  </r>
  <r>
    <x v="8"/>
    <s v="65-74"/>
    <x v="1"/>
    <s v="M"/>
    <s v="E00-E90"/>
    <n v="3"/>
    <x v="2"/>
  </r>
  <r>
    <x v="8"/>
    <s v="65-74"/>
    <x v="1"/>
    <s v="M"/>
    <s v="F00-F99"/>
    <n v="3"/>
    <x v="10"/>
  </r>
  <r>
    <x v="8"/>
    <s v="65-74"/>
    <x v="1"/>
    <s v="M"/>
    <s v="G00-G99"/>
    <n v="3"/>
    <x v="3"/>
  </r>
  <r>
    <x v="8"/>
    <s v="65-74"/>
    <x v="1"/>
    <s v="M"/>
    <s v="I00-I99"/>
    <n v="18"/>
    <x v="8"/>
  </r>
  <r>
    <x v="8"/>
    <s v="65-74"/>
    <x v="1"/>
    <s v="M"/>
    <s v="J00-J99"/>
    <n v="7"/>
    <x v="4"/>
  </r>
  <r>
    <x v="8"/>
    <s v="65-74"/>
    <x v="1"/>
    <s v="M"/>
    <s v="K00-K93"/>
    <n v="5"/>
    <x v="9"/>
  </r>
  <r>
    <x v="8"/>
    <s v="65-74"/>
    <x v="1"/>
    <s v="M"/>
    <s v="R00-R99"/>
    <n v="1"/>
    <x v="5"/>
  </r>
  <r>
    <x v="8"/>
    <s v="65-74"/>
    <x v="1"/>
    <s v="M"/>
    <s v="V01-Y98"/>
    <n v="5"/>
    <x v="6"/>
  </r>
  <r>
    <x v="8"/>
    <s v="75-84"/>
    <x v="1"/>
    <s v="F"/>
    <s v="A00-B99"/>
    <n v="2"/>
    <x v="0"/>
  </r>
  <r>
    <x v="8"/>
    <s v="75-84"/>
    <x v="1"/>
    <s v="F"/>
    <s v="C00-D48"/>
    <n v="23"/>
    <x v="1"/>
  </r>
  <r>
    <x v="8"/>
    <s v="75-84"/>
    <x v="1"/>
    <s v="F"/>
    <s v="E00-E90"/>
    <n v="3"/>
    <x v="2"/>
  </r>
  <r>
    <x v="8"/>
    <s v="75-84"/>
    <x v="1"/>
    <s v="F"/>
    <s v="F00-F99"/>
    <n v="5"/>
    <x v="10"/>
  </r>
  <r>
    <x v="8"/>
    <s v="75-84"/>
    <x v="1"/>
    <s v="F"/>
    <s v="G00-G99"/>
    <n v="7"/>
    <x v="3"/>
  </r>
  <r>
    <x v="8"/>
    <s v="75-84"/>
    <x v="1"/>
    <s v="F"/>
    <s v="I00-I99"/>
    <n v="28"/>
    <x v="8"/>
  </r>
  <r>
    <x v="8"/>
    <s v="75-84"/>
    <x v="1"/>
    <s v="F"/>
    <s v="J00-J99"/>
    <n v="9"/>
    <x v="4"/>
  </r>
  <r>
    <x v="8"/>
    <s v="75-84"/>
    <x v="1"/>
    <s v="F"/>
    <s v="K00-K93"/>
    <n v="13"/>
    <x v="9"/>
  </r>
  <r>
    <x v="8"/>
    <s v="75-84"/>
    <x v="1"/>
    <s v="F"/>
    <s v="L00-L99"/>
    <n v="2"/>
    <x v="5"/>
  </r>
  <r>
    <x v="8"/>
    <s v="75-84"/>
    <x v="1"/>
    <s v="F"/>
    <s v="M00-M99"/>
    <n v="1"/>
    <x v="5"/>
  </r>
  <r>
    <x v="8"/>
    <s v="75-84"/>
    <x v="1"/>
    <s v="F"/>
    <s v="N00-N99"/>
    <n v="1"/>
    <x v="11"/>
  </r>
  <r>
    <x v="8"/>
    <s v="75-84"/>
    <x v="1"/>
    <s v="F"/>
    <s v="R00-R99"/>
    <n v="13"/>
    <x v="5"/>
  </r>
  <r>
    <x v="8"/>
    <s v="75-84"/>
    <x v="1"/>
    <s v="F"/>
    <s v="V01-Y98"/>
    <n v="3"/>
    <x v="6"/>
  </r>
  <r>
    <x v="8"/>
    <s v="75-84"/>
    <x v="1"/>
    <s v="M"/>
    <s v="C00-D48"/>
    <n v="28"/>
    <x v="1"/>
  </r>
  <r>
    <x v="8"/>
    <s v="75-84"/>
    <x v="1"/>
    <s v="M"/>
    <s v="E00-E90"/>
    <n v="5"/>
    <x v="2"/>
  </r>
  <r>
    <x v="8"/>
    <s v="75-84"/>
    <x v="1"/>
    <s v="M"/>
    <s v="F00-F99"/>
    <n v="7"/>
    <x v="10"/>
  </r>
  <r>
    <x v="8"/>
    <s v="75-84"/>
    <x v="1"/>
    <s v="M"/>
    <s v="G00-G99"/>
    <n v="7"/>
    <x v="3"/>
  </r>
  <r>
    <x v="8"/>
    <s v="75-84"/>
    <x v="1"/>
    <s v="M"/>
    <s v="I00-I99"/>
    <n v="21"/>
    <x v="8"/>
  </r>
  <r>
    <x v="8"/>
    <s v="75-84"/>
    <x v="1"/>
    <s v="M"/>
    <s v="J00-J99"/>
    <n v="15"/>
    <x v="4"/>
  </r>
  <r>
    <x v="8"/>
    <s v="75-84"/>
    <x v="1"/>
    <s v="M"/>
    <s v="K00-K93"/>
    <n v="5"/>
    <x v="9"/>
  </r>
  <r>
    <x v="8"/>
    <s v="75-84"/>
    <x v="1"/>
    <s v="M"/>
    <s v="N00-N99"/>
    <n v="3"/>
    <x v="11"/>
  </r>
  <r>
    <x v="8"/>
    <s v="75-84"/>
    <x v="1"/>
    <s v="M"/>
    <s v="R00-R99"/>
    <n v="4"/>
    <x v="5"/>
  </r>
  <r>
    <x v="8"/>
    <s v="75-84"/>
    <x v="1"/>
    <s v="M"/>
    <s v="V01-Y98"/>
    <n v="7"/>
    <x v="6"/>
  </r>
  <r>
    <x v="8"/>
    <s v="85+"/>
    <x v="1"/>
    <s v="F"/>
    <s v="A00-B99"/>
    <n v="7"/>
    <x v="0"/>
  </r>
  <r>
    <x v="8"/>
    <s v="85+"/>
    <x v="1"/>
    <s v="F"/>
    <s v="C00-D48"/>
    <n v="25"/>
    <x v="1"/>
  </r>
  <r>
    <x v="8"/>
    <s v="85+"/>
    <x v="1"/>
    <s v="F"/>
    <s v="D50-D89"/>
    <n v="1"/>
    <x v="5"/>
  </r>
  <r>
    <x v="8"/>
    <s v="85+"/>
    <x v="1"/>
    <s v="F"/>
    <s v="E00-E90"/>
    <n v="6"/>
    <x v="2"/>
  </r>
  <r>
    <x v="8"/>
    <s v="85+"/>
    <x v="1"/>
    <s v="F"/>
    <s v="F00-F99"/>
    <n v="17"/>
    <x v="10"/>
  </r>
  <r>
    <x v="8"/>
    <s v="85+"/>
    <x v="1"/>
    <s v="F"/>
    <s v="G00-G99"/>
    <n v="10"/>
    <x v="3"/>
  </r>
  <r>
    <x v="8"/>
    <s v="85+"/>
    <x v="1"/>
    <s v="F"/>
    <s v="I00-I99"/>
    <n v="71"/>
    <x v="8"/>
  </r>
  <r>
    <x v="8"/>
    <s v="85+"/>
    <x v="1"/>
    <s v="F"/>
    <s v="J00-J99"/>
    <n v="17"/>
    <x v="4"/>
  </r>
  <r>
    <x v="8"/>
    <s v="85+"/>
    <x v="1"/>
    <s v="F"/>
    <s v="K00-K93"/>
    <n v="7"/>
    <x v="9"/>
  </r>
  <r>
    <x v="8"/>
    <s v="85+"/>
    <x v="1"/>
    <s v="F"/>
    <s v="L00-L99"/>
    <n v="1"/>
    <x v="5"/>
  </r>
  <r>
    <x v="8"/>
    <s v="85+"/>
    <x v="1"/>
    <s v="F"/>
    <s v="M00-M99"/>
    <n v="1"/>
    <x v="5"/>
  </r>
  <r>
    <x v="8"/>
    <s v="85+"/>
    <x v="1"/>
    <s v="F"/>
    <s v="N00-N99"/>
    <n v="6"/>
    <x v="11"/>
  </r>
  <r>
    <x v="8"/>
    <s v="85+"/>
    <x v="1"/>
    <s v="F"/>
    <s v="R00-R99"/>
    <n v="21"/>
    <x v="5"/>
  </r>
  <r>
    <x v="8"/>
    <s v="85+"/>
    <x v="1"/>
    <s v="F"/>
    <s v="V01-Y98"/>
    <n v="13"/>
    <x v="6"/>
  </r>
  <r>
    <x v="8"/>
    <s v="85+"/>
    <x v="1"/>
    <s v="M"/>
    <s v="C00-D48"/>
    <n v="26"/>
    <x v="1"/>
  </r>
  <r>
    <x v="8"/>
    <s v="85+"/>
    <x v="1"/>
    <s v="M"/>
    <s v="D50-D89"/>
    <n v="1"/>
    <x v="5"/>
  </r>
  <r>
    <x v="8"/>
    <s v="85+"/>
    <x v="1"/>
    <s v="M"/>
    <s v="E00-E90"/>
    <n v="2"/>
    <x v="2"/>
  </r>
  <r>
    <x v="8"/>
    <s v="85+"/>
    <x v="1"/>
    <s v="M"/>
    <s v="F00-F99"/>
    <n v="4"/>
    <x v="10"/>
  </r>
  <r>
    <x v="8"/>
    <s v="85+"/>
    <x v="1"/>
    <s v="M"/>
    <s v="G00-G99"/>
    <n v="8"/>
    <x v="3"/>
  </r>
  <r>
    <x v="8"/>
    <s v="85+"/>
    <x v="1"/>
    <s v="M"/>
    <s v="I00-I99"/>
    <n v="32"/>
    <x v="8"/>
  </r>
  <r>
    <x v="8"/>
    <s v="85+"/>
    <x v="1"/>
    <s v="M"/>
    <s v="J00-J99"/>
    <n v="14"/>
    <x v="4"/>
  </r>
  <r>
    <x v="8"/>
    <s v="85+"/>
    <x v="1"/>
    <s v="M"/>
    <s v="K00-K93"/>
    <n v="4"/>
    <x v="9"/>
  </r>
  <r>
    <x v="8"/>
    <s v="85+"/>
    <x v="1"/>
    <s v="M"/>
    <s v="L00-L99"/>
    <n v="1"/>
    <x v="5"/>
  </r>
  <r>
    <x v="8"/>
    <s v="85+"/>
    <x v="1"/>
    <s v="M"/>
    <s v="M00-M99"/>
    <n v="1"/>
    <x v="5"/>
  </r>
  <r>
    <x v="8"/>
    <s v="85+"/>
    <x v="1"/>
    <s v="M"/>
    <s v="N00-N99"/>
    <n v="4"/>
    <x v="11"/>
  </r>
  <r>
    <x v="8"/>
    <s v="85+"/>
    <x v="1"/>
    <s v="M"/>
    <s v="R00-R99"/>
    <n v="12"/>
    <x v="5"/>
  </r>
  <r>
    <x v="8"/>
    <s v="85+"/>
    <x v="1"/>
    <s v="M"/>
    <s v="V01-Y98"/>
    <n v="6"/>
    <x v="6"/>
  </r>
  <r>
    <x v="9"/>
    <m/>
    <x v="2"/>
    <m/>
    <m/>
    <m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66FA81-C908-46AF-933F-843773D966B2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L33" firstHeaderRow="1" firstDataRow="2" firstDataCol="1"/>
  <pivotFields count="7">
    <pivotField axis="axisCol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dataField="1" showAll="0"/>
    <pivotField axis="axisRow" showAll="0">
      <items count="14">
        <item x="5"/>
        <item x="0"/>
        <item x="2"/>
        <item x="6"/>
        <item x="1"/>
        <item x="7"/>
        <item x="10"/>
        <item x="8"/>
        <item x="4"/>
        <item x="9"/>
        <item x="11"/>
        <item x="3"/>
        <item x="12"/>
        <item t="default"/>
      </items>
    </pivotField>
  </pivotFields>
  <rowFields count="2">
    <field x="2"/>
    <field x="6"/>
  </rowFields>
  <rowItems count="2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 v="12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COUNT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708E4-FE2C-4CD9-9098-A208BEF39390}">
  <dimension ref="A1:Y59"/>
  <sheetViews>
    <sheetView topLeftCell="F30" workbookViewId="0">
      <selection activeCell="H56" sqref="H56"/>
    </sheetView>
  </sheetViews>
  <sheetFormatPr defaultRowHeight="14.4"/>
  <cols>
    <col min="2" max="2" width="10.33203125" bestFit="1" customWidth="1"/>
    <col min="3" max="3" width="11.33203125" bestFit="1" customWidth="1"/>
    <col min="4" max="4" width="11.33203125" customWidth="1"/>
    <col min="5" max="5" width="10.21875" customWidth="1"/>
    <col min="6" max="7" width="11.21875" customWidth="1"/>
    <col min="8" max="9" width="9.5546875" customWidth="1"/>
    <col min="15" max="15" width="8.109375" customWidth="1"/>
    <col min="21" max="21" width="15.21875" customWidth="1"/>
    <col min="22" max="22" width="8" bestFit="1" customWidth="1"/>
    <col min="23" max="23" width="13.88671875" bestFit="1" customWidth="1"/>
  </cols>
  <sheetData>
    <row r="1" spans="1:12">
      <c r="B1" s="22" t="s">
        <v>59</v>
      </c>
    </row>
    <row r="3" spans="1:12">
      <c r="B3" s="22" t="s">
        <v>57</v>
      </c>
      <c r="C3" s="22" t="s">
        <v>58</v>
      </c>
      <c r="D3" s="22"/>
    </row>
    <row r="4" spans="1:12">
      <c r="A4" s="22" t="s">
        <v>47</v>
      </c>
      <c r="B4">
        <f>SUM(C32:C36)</f>
        <v>1060</v>
      </c>
      <c r="C4">
        <f>SUM(C37:C41)</f>
        <v>12709</v>
      </c>
    </row>
    <row r="5" spans="1:12">
      <c r="A5" s="22" t="s">
        <v>48</v>
      </c>
      <c r="B5">
        <f>SUM(D32:D36)</f>
        <v>1953</v>
      </c>
      <c r="C5">
        <f>SUM(D37:D41)</f>
        <v>61477</v>
      </c>
    </row>
    <row r="6" spans="1:12">
      <c r="A6" s="22" t="s">
        <v>49</v>
      </c>
      <c r="B6">
        <f>SUM(E32:E36)</f>
        <v>7617</v>
      </c>
      <c r="C6">
        <f>SUM(E37:E41)</f>
        <v>99382</v>
      </c>
    </row>
    <row r="7" spans="1:12">
      <c r="A7" s="22" t="s">
        <v>50</v>
      </c>
      <c r="B7">
        <f>SUM(F32:F36)</f>
        <v>8167</v>
      </c>
      <c r="C7">
        <f>SUM(F37:F41)</f>
        <v>91337</v>
      </c>
    </row>
    <row r="8" spans="1:12">
      <c r="A8" s="22" t="s">
        <v>51</v>
      </c>
      <c r="B8">
        <f>SUM(G32:G36)</f>
        <v>9124</v>
      </c>
      <c r="C8">
        <f>SUM(G37:G41)</f>
        <v>90211</v>
      </c>
    </row>
    <row r="9" spans="1:12">
      <c r="A9" s="22" t="s">
        <v>52</v>
      </c>
      <c r="B9">
        <f>SUM(H32:H36)</f>
        <v>10104</v>
      </c>
      <c r="C9">
        <f>SUM(H37:H41)</f>
        <v>83905</v>
      </c>
    </row>
    <row r="10" spans="1:12">
      <c r="A10" s="22" t="s">
        <v>53</v>
      </c>
      <c r="B10">
        <f>SUM(I32:I36)</f>
        <v>6526</v>
      </c>
      <c r="C10">
        <f>SUM(I37:I41)</f>
        <v>47962</v>
      </c>
    </row>
    <row r="11" spans="1:12">
      <c r="A11" s="22" t="s">
        <v>54</v>
      </c>
      <c r="B11">
        <f>SUM(J32:J36)</f>
        <v>7115</v>
      </c>
      <c r="C11">
        <f>SUM(J37:J41)</f>
        <v>30750</v>
      </c>
    </row>
    <row r="12" spans="1:12">
      <c r="A12" s="22" t="s">
        <v>55</v>
      </c>
      <c r="B12">
        <f>SUM(K32:K36)</f>
        <v>12114</v>
      </c>
      <c r="C12">
        <f>SUM(K37:K41)</f>
        <v>29691</v>
      </c>
    </row>
    <row r="13" spans="1:12">
      <c r="A13" s="22" t="s">
        <v>56</v>
      </c>
      <c r="B13">
        <f>SUM(L32:L36)</f>
        <v>6285</v>
      </c>
      <c r="C13">
        <f>SUM(L37:L41)</f>
        <v>13889</v>
      </c>
    </row>
    <row r="14" spans="1:12">
      <c r="A14" s="22" t="s">
        <v>61</v>
      </c>
      <c r="B14" s="24">
        <f>SUM(B4:B13)</f>
        <v>70065</v>
      </c>
      <c r="C14" s="24">
        <f>SUM(C4:C13)</f>
        <v>561313</v>
      </c>
      <c r="K14" s="24"/>
      <c r="L14" s="24"/>
    </row>
    <row r="15" spans="1:12">
      <c r="A15" s="22" t="s">
        <v>60</v>
      </c>
      <c r="B15" s="165">
        <f>SUM(B32:B36)</f>
        <v>1708906</v>
      </c>
      <c r="C15" s="165">
        <f>SUM(B37:B41)</f>
        <v>5040004</v>
      </c>
      <c r="D15" s="24"/>
    </row>
    <row r="16" spans="1:12">
      <c r="B16" s="20">
        <f>B14/B15</f>
        <v>4.0999914565224768E-2</v>
      </c>
      <c r="C16" s="20">
        <f>C14/C15</f>
        <v>0.11137153859401699</v>
      </c>
      <c r="D16" s="20"/>
      <c r="E16" s="20"/>
      <c r="F16" s="20"/>
    </row>
    <row r="18" spans="1:22">
      <c r="B18" s="22" t="s">
        <v>59</v>
      </c>
      <c r="E18" s="22" t="s">
        <v>62</v>
      </c>
      <c r="H18" s="22" t="s">
        <v>63</v>
      </c>
      <c r="K18" s="22" t="s">
        <v>73</v>
      </c>
    </row>
    <row r="19" spans="1:22">
      <c r="E19" s="22"/>
    </row>
    <row r="20" spans="1:22">
      <c r="B20" s="22" t="s">
        <v>57</v>
      </c>
      <c r="C20" s="22" t="s">
        <v>58</v>
      </c>
      <c r="D20" s="22"/>
      <c r="E20" s="22" t="s">
        <v>57</v>
      </c>
      <c r="F20" s="22" t="s">
        <v>58</v>
      </c>
      <c r="G20" s="22" t="s">
        <v>65</v>
      </c>
      <c r="H20" s="22" t="s">
        <v>57</v>
      </c>
      <c r="I20" s="22" t="s">
        <v>58</v>
      </c>
      <c r="K20" s="22" t="s">
        <v>57</v>
      </c>
      <c r="L20" s="22" t="s">
        <v>58</v>
      </c>
    </row>
    <row r="21" spans="1:22">
      <c r="A21" s="22" t="s">
        <v>42</v>
      </c>
      <c r="B21" s="158">
        <f>+B4+B5+B6/2</f>
        <v>6821.5</v>
      </c>
      <c r="C21" s="158">
        <f>+C4+C5+C6/2</f>
        <v>123877</v>
      </c>
      <c r="D21" s="26">
        <f>SUM(B21:C21)</f>
        <v>130698.5</v>
      </c>
      <c r="E21">
        <f>SUM(M32:M36)</f>
        <v>3</v>
      </c>
      <c r="F21">
        <f>SUM(M37:M41)</f>
        <v>5</v>
      </c>
      <c r="G21" s="26">
        <f>E21+F21</f>
        <v>8</v>
      </c>
      <c r="H21" s="20">
        <f>E21/B21</f>
        <v>4.3978597082753061E-4</v>
      </c>
      <c r="I21" s="104">
        <f t="shared" ref="I21:I26" si="0">F21/C21</f>
        <v>4.0362617757937311E-5</v>
      </c>
      <c r="K21" s="20">
        <f>E21/E$27</f>
        <v>3.0931023816888341E-4</v>
      </c>
      <c r="L21" s="20">
        <f t="shared" ref="L21:L26" si="1">F21/F$27</f>
        <v>5.3682628301481646E-4</v>
      </c>
    </row>
    <row r="22" spans="1:22">
      <c r="A22" s="22" t="s">
        <v>43</v>
      </c>
      <c r="B22" s="158">
        <f>B6/2+B7+B8/2</f>
        <v>16537.5</v>
      </c>
      <c r="C22" s="158">
        <f>C6/2+C7+C8/2</f>
        <v>186133.5</v>
      </c>
      <c r="D22" s="26">
        <f t="shared" ref="D22:D26" si="2">SUM(B22:C22)</f>
        <v>202671</v>
      </c>
      <c r="E22">
        <f>SUM(N32:N36)</f>
        <v>39</v>
      </c>
      <c r="F22">
        <f>SUM(N37:N41)</f>
        <v>43</v>
      </c>
      <c r="G22" s="26">
        <f t="shared" ref="G22:G26" si="3">E22+F22</f>
        <v>82</v>
      </c>
      <c r="H22" s="20">
        <f t="shared" ref="H22:H26" si="4">E22/B22</f>
        <v>2.3582766439909299E-3</v>
      </c>
      <c r="I22" s="104">
        <f t="shared" si="0"/>
        <v>2.310169851208944E-4</v>
      </c>
      <c r="K22" s="20">
        <f t="shared" ref="K22:K26" si="5">E22/E$27</f>
        <v>4.0210330961954841E-3</v>
      </c>
      <c r="L22" s="20">
        <f t="shared" si="1"/>
        <v>4.6167060339274207E-3</v>
      </c>
    </row>
    <row r="23" spans="1:22">
      <c r="A23" s="22" t="s">
        <v>44</v>
      </c>
      <c r="B23" s="158">
        <f>B8/2+B9+B10/2</f>
        <v>17929</v>
      </c>
      <c r="C23" s="158">
        <f>C8/2+C9+C10/2</f>
        <v>152991.5</v>
      </c>
      <c r="D23" s="26">
        <f t="shared" si="2"/>
        <v>170920.5</v>
      </c>
      <c r="E23">
        <f>SUM(O32:O36)</f>
        <v>503</v>
      </c>
      <c r="F23">
        <f>SUM(O37:O41)</f>
        <v>573</v>
      </c>
      <c r="G23" s="26">
        <f t="shared" si="3"/>
        <v>1076</v>
      </c>
      <c r="H23" s="20">
        <f t="shared" si="4"/>
        <v>2.805510625244018E-2</v>
      </c>
      <c r="I23" s="104">
        <f t="shared" si="0"/>
        <v>3.7453061117774518E-3</v>
      </c>
      <c r="K23" s="20">
        <f t="shared" si="5"/>
        <v>5.1861016599649451E-2</v>
      </c>
      <c r="L23" s="20">
        <f t="shared" si="1"/>
        <v>6.1520292033497959E-2</v>
      </c>
      <c r="O23" t="s">
        <v>538</v>
      </c>
    </row>
    <row r="24" spans="1:22">
      <c r="A24" s="22" t="s">
        <v>30</v>
      </c>
      <c r="B24" s="158">
        <f>B10/2+B11/2</f>
        <v>6820.5</v>
      </c>
      <c r="C24" s="158">
        <f>C10/2+C11/2</f>
        <v>39356</v>
      </c>
      <c r="D24" s="26">
        <f t="shared" si="2"/>
        <v>46176.5</v>
      </c>
      <c r="E24">
        <f>SUM(P32:P36)</f>
        <v>1091</v>
      </c>
      <c r="F24">
        <f>SUM(P37:P41)</f>
        <v>1218</v>
      </c>
      <c r="G24" s="26">
        <f t="shared" si="3"/>
        <v>2309</v>
      </c>
      <c r="H24" s="20">
        <f t="shared" si="4"/>
        <v>0.15995894729125432</v>
      </c>
      <c r="I24" s="104">
        <f t="shared" si="0"/>
        <v>3.0948267100315074E-2</v>
      </c>
      <c r="K24" s="20">
        <f t="shared" si="5"/>
        <v>0.11248582328075059</v>
      </c>
      <c r="L24" s="20">
        <f t="shared" si="1"/>
        <v>0.13077088254240929</v>
      </c>
      <c r="N24" t="s">
        <v>537</v>
      </c>
      <c r="O24">
        <f>E24+0.7*E25+F24+0.7*F25</f>
        <v>6147.0999999999995</v>
      </c>
      <c r="P24" s="46">
        <f>O24/G27</f>
        <v>0.3233103665912796</v>
      </c>
    </row>
    <row r="25" spans="1:22">
      <c r="A25" s="22" t="s">
        <v>33</v>
      </c>
      <c r="B25" s="158">
        <f>B11/2+B12/2</f>
        <v>9614.5</v>
      </c>
      <c r="C25" s="158">
        <f>C11/2+C12/2</f>
        <v>30220.5</v>
      </c>
      <c r="D25" s="26">
        <f t="shared" si="2"/>
        <v>39835</v>
      </c>
      <c r="E25">
        <f>SUM(Q32:Q36)</f>
        <v>2797</v>
      </c>
      <c r="F25">
        <f>SUM(Q37:Q41)</f>
        <v>2686</v>
      </c>
      <c r="G25" s="26">
        <f t="shared" si="3"/>
        <v>5483</v>
      </c>
      <c r="H25" s="20">
        <f t="shared" si="4"/>
        <v>0.29091476415830259</v>
      </c>
      <c r="I25" s="104">
        <f t="shared" si="0"/>
        <v>8.8880064856637048E-2</v>
      </c>
      <c r="K25" s="20">
        <f t="shared" si="5"/>
        <v>0.28838024538612228</v>
      </c>
      <c r="L25" s="20">
        <f t="shared" si="1"/>
        <v>0.28838307923555939</v>
      </c>
      <c r="N25" t="s">
        <v>511</v>
      </c>
      <c r="O25">
        <f>0.3*E25+0.3*F25+E26+F26</f>
        <v>11699.9</v>
      </c>
      <c r="P25" s="46">
        <f>O25/G27</f>
        <v>0.61536317256613893</v>
      </c>
    </row>
    <row r="26" spans="1:22">
      <c r="A26" s="22" t="s">
        <v>36</v>
      </c>
      <c r="B26" s="158">
        <f>B12/2+B13</f>
        <v>12342</v>
      </c>
      <c r="C26" s="158">
        <f>C12/2+C13</f>
        <v>28734.5</v>
      </c>
      <c r="D26" s="26">
        <f t="shared" si="2"/>
        <v>41076.5</v>
      </c>
      <c r="E26">
        <f>SUM(R32:R36)</f>
        <v>5266</v>
      </c>
      <c r="F26">
        <f>SUM(R37:R41)</f>
        <v>4789</v>
      </c>
      <c r="G26" s="26">
        <f t="shared" si="3"/>
        <v>10055</v>
      </c>
      <c r="H26" s="20">
        <f t="shared" si="4"/>
        <v>0.42667314859828231</v>
      </c>
      <c r="I26" s="104">
        <f t="shared" si="0"/>
        <v>0.16666376655240217</v>
      </c>
      <c r="K26" s="20">
        <f t="shared" si="5"/>
        <v>0.54294257139911328</v>
      </c>
      <c r="L26" s="20">
        <f t="shared" si="1"/>
        <v>0.51417221387159118</v>
      </c>
    </row>
    <row r="27" spans="1:22">
      <c r="B27" s="26">
        <f>SUM(B21:B26)</f>
        <v>70065</v>
      </c>
      <c r="C27" s="26">
        <f>SUM(C21:C26)</f>
        <v>561313</v>
      </c>
      <c r="D27" s="26"/>
      <c r="E27" s="26">
        <f>SUM(E21:E26)</f>
        <v>9699</v>
      </c>
      <c r="F27" s="26">
        <f>SUM(F21:F26)</f>
        <v>9314</v>
      </c>
      <c r="G27" s="26">
        <f>E27+F27</f>
        <v>19013</v>
      </c>
      <c r="H27" s="248">
        <f>G27/(SUM(B27:C27)*3)</f>
        <v>1.0037832592625442E-2</v>
      </c>
      <c r="I27" s="247"/>
      <c r="K27" s="20">
        <f>E27/B27</f>
        <v>0.13842860201241705</v>
      </c>
      <c r="L27" s="20">
        <f>F27/(C27*3)</f>
        <v>5.5310792136769801E-3</v>
      </c>
    </row>
    <row r="28" spans="1:22">
      <c r="G28" s="26"/>
    </row>
    <row r="29" spans="1:22" ht="15" thickBot="1"/>
    <row r="30" spans="1:22" ht="15" thickBot="1">
      <c r="B30" s="22"/>
      <c r="C30" s="265" t="s">
        <v>476</v>
      </c>
      <c r="D30" s="266"/>
      <c r="E30" s="266"/>
      <c r="F30" s="266"/>
      <c r="G30" s="266"/>
      <c r="H30" s="266"/>
      <c r="I30" s="266"/>
      <c r="J30" s="266"/>
      <c r="K30" s="266"/>
      <c r="L30" s="267"/>
      <c r="M30" s="265" t="s">
        <v>62</v>
      </c>
      <c r="N30" s="266"/>
      <c r="O30" s="266"/>
      <c r="P30" s="266"/>
      <c r="Q30" s="266"/>
      <c r="R30" s="267"/>
    </row>
    <row r="31" spans="1:22" ht="15" thickBot="1">
      <c r="B31" s="120" t="s">
        <v>60</v>
      </c>
      <c r="C31" s="121" t="s">
        <v>47</v>
      </c>
      <c r="D31" s="122" t="s">
        <v>48</v>
      </c>
      <c r="E31" s="122" t="s">
        <v>49</v>
      </c>
      <c r="F31" s="122" t="s">
        <v>50</v>
      </c>
      <c r="G31" s="122" t="s">
        <v>51</v>
      </c>
      <c r="H31" s="122" t="s">
        <v>52</v>
      </c>
      <c r="I31" s="122" t="s">
        <v>53</v>
      </c>
      <c r="J31" s="122" t="s">
        <v>54</v>
      </c>
      <c r="K31" s="122" t="s">
        <v>55</v>
      </c>
      <c r="L31" s="123" t="s">
        <v>56</v>
      </c>
      <c r="M31" s="117" t="s">
        <v>42</v>
      </c>
      <c r="N31" s="118" t="s">
        <v>43</v>
      </c>
      <c r="O31" s="118" t="s">
        <v>44</v>
      </c>
      <c r="P31" s="118" t="s">
        <v>30</v>
      </c>
      <c r="Q31" s="118" t="s">
        <v>33</v>
      </c>
      <c r="R31" s="119" t="s">
        <v>36</v>
      </c>
    </row>
    <row r="32" spans="1:22">
      <c r="A32" s="105" t="s">
        <v>467</v>
      </c>
      <c r="B32" s="106">
        <v>69152</v>
      </c>
      <c r="C32" s="111">
        <v>115</v>
      </c>
      <c r="D32" s="112">
        <v>170</v>
      </c>
      <c r="E32" s="112">
        <v>1398</v>
      </c>
      <c r="F32" s="112">
        <v>1871</v>
      </c>
      <c r="G32" s="112">
        <v>2622</v>
      </c>
      <c r="H32" s="112">
        <v>3120</v>
      </c>
      <c r="I32" s="112">
        <v>2320</v>
      </c>
      <c r="J32" s="112">
        <v>2224</v>
      </c>
      <c r="K32" s="112">
        <v>2321</v>
      </c>
      <c r="L32" s="113">
        <v>777</v>
      </c>
      <c r="M32" s="111">
        <v>1</v>
      </c>
      <c r="N32" s="112">
        <v>7</v>
      </c>
      <c r="O32" s="112">
        <v>81</v>
      </c>
      <c r="P32" s="112">
        <v>183</v>
      </c>
      <c r="Q32" s="112">
        <v>441</v>
      </c>
      <c r="R32" s="113">
        <v>664</v>
      </c>
      <c r="V32" s="20"/>
    </row>
    <row r="33" spans="1:25">
      <c r="A33" s="105" t="s">
        <v>468</v>
      </c>
      <c r="B33" s="106">
        <v>338083</v>
      </c>
      <c r="C33" s="111">
        <v>148</v>
      </c>
      <c r="D33" s="112">
        <v>265</v>
      </c>
      <c r="E33" s="112">
        <v>2892</v>
      </c>
      <c r="F33" s="112">
        <v>3200</v>
      </c>
      <c r="G33" s="112">
        <v>3716</v>
      </c>
      <c r="H33" s="112">
        <v>4294</v>
      </c>
      <c r="I33" s="112">
        <v>2679</v>
      </c>
      <c r="J33" s="112">
        <v>3643</v>
      </c>
      <c r="K33" s="112">
        <v>8009</v>
      </c>
      <c r="L33" s="113">
        <v>4631</v>
      </c>
      <c r="M33" s="111"/>
      <c r="N33" s="112">
        <v>20</v>
      </c>
      <c r="O33" s="112">
        <v>312</v>
      </c>
      <c r="P33" s="112">
        <v>689</v>
      </c>
      <c r="Q33" s="112">
        <v>1850</v>
      </c>
      <c r="R33" s="113">
        <v>3605</v>
      </c>
    </row>
    <row r="34" spans="1:25">
      <c r="A34" s="105" t="s">
        <v>469</v>
      </c>
      <c r="B34" s="106">
        <v>493340</v>
      </c>
      <c r="C34" s="111">
        <v>166</v>
      </c>
      <c r="D34" s="112">
        <v>317</v>
      </c>
      <c r="E34" s="112">
        <v>1119</v>
      </c>
      <c r="F34" s="112">
        <v>1072</v>
      </c>
      <c r="G34" s="112">
        <v>1099</v>
      </c>
      <c r="H34" s="112">
        <v>1260</v>
      </c>
      <c r="I34" s="112">
        <v>738</v>
      </c>
      <c r="J34" s="112">
        <v>701</v>
      </c>
      <c r="K34" s="112">
        <v>1255</v>
      </c>
      <c r="L34" s="113">
        <v>673</v>
      </c>
      <c r="M34" s="111"/>
      <c r="N34" s="112">
        <v>10</v>
      </c>
      <c r="O34" s="112">
        <v>83</v>
      </c>
      <c r="P34" s="112">
        <v>159</v>
      </c>
      <c r="Q34" s="112">
        <v>409</v>
      </c>
      <c r="R34" s="113">
        <v>847</v>
      </c>
    </row>
    <row r="35" spans="1:25">
      <c r="A35" s="105" t="s">
        <v>470</v>
      </c>
      <c r="B35" s="106">
        <v>373688</v>
      </c>
      <c r="C35" s="111">
        <v>193</v>
      </c>
      <c r="D35" s="112">
        <v>193</v>
      </c>
      <c r="E35" s="112">
        <v>484</v>
      </c>
      <c r="F35" s="112">
        <v>478</v>
      </c>
      <c r="G35" s="112">
        <v>387</v>
      </c>
      <c r="H35" s="112">
        <v>388</v>
      </c>
      <c r="I35" s="112">
        <v>272</v>
      </c>
      <c r="J35" s="112">
        <v>222</v>
      </c>
      <c r="K35" s="112">
        <v>274</v>
      </c>
      <c r="L35" s="113">
        <v>102</v>
      </c>
      <c r="M35" s="111"/>
      <c r="N35" s="112">
        <v>1</v>
      </c>
      <c r="O35" s="112">
        <v>21</v>
      </c>
      <c r="P35" s="112">
        <v>46</v>
      </c>
      <c r="Q35" s="112">
        <v>73</v>
      </c>
      <c r="R35" s="113">
        <v>123</v>
      </c>
    </row>
    <row r="36" spans="1:25">
      <c r="A36" s="105" t="s">
        <v>471</v>
      </c>
      <c r="B36" s="106">
        <v>434643</v>
      </c>
      <c r="C36" s="111">
        <v>438</v>
      </c>
      <c r="D36" s="112">
        <v>1008</v>
      </c>
      <c r="E36" s="112">
        <v>1724</v>
      </c>
      <c r="F36" s="112">
        <v>1546</v>
      </c>
      <c r="G36" s="112">
        <v>1300</v>
      </c>
      <c r="H36" s="112">
        <v>1042</v>
      </c>
      <c r="I36" s="112">
        <v>517</v>
      </c>
      <c r="J36" s="112">
        <v>325</v>
      </c>
      <c r="K36" s="112">
        <v>255</v>
      </c>
      <c r="L36" s="113">
        <v>102</v>
      </c>
      <c r="M36" s="111">
        <v>2</v>
      </c>
      <c r="N36" s="112">
        <v>1</v>
      </c>
      <c r="O36" s="112">
        <v>6</v>
      </c>
      <c r="P36" s="112">
        <v>14</v>
      </c>
      <c r="Q36" s="112">
        <v>24</v>
      </c>
      <c r="R36" s="113">
        <v>27</v>
      </c>
    </row>
    <row r="37" spans="1:25">
      <c r="A37" s="105" t="s">
        <v>472</v>
      </c>
      <c r="B37" s="106">
        <v>602628</v>
      </c>
      <c r="C37" s="111">
        <v>897</v>
      </c>
      <c r="D37" s="112">
        <v>2163</v>
      </c>
      <c r="E37" s="112">
        <v>3412</v>
      </c>
      <c r="F37" s="112">
        <v>3006</v>
      </c>
      <c r="G37" s="112">
        <v>2524</v>
      </c>
      <c r="H37" s="112">
        <v>1871</v>
      </c>
      <c r="I37" s="112">
        <v>891</v>
      </c>
      <c r="J37" s="112">
        <v>445</v>
      </c>
      <c r="K37" s="112">
        <v>315</v>
      </c>
      <c r="L37" s="113">
        <v>167</v>
      </c>
      <c r="M37" s="111">
        <v>1</v>
      </c>
      <c r="N37" s="112">
        <v>4</v>
      </c>
      <c r="O37" s="112">
        <v>15</v>
      </c>
      <c r="P37" s="112">
        <v>21</v>
      </c>
      <c r="Q37" s="112">
        <v>53</v>
      </c>
      <c r="R37" s="113">
        <v>91</v>
      </c>
    </row>
    <row r="38" spans="1:25">
      <c r="A38" s="105" t="s">
        <v>473</v>
      </c>
      <c r="B38" s="106">
        <v>984850</v>
      </c>
      <c r="C38" s="111">
        <v>1538</v>
      </c>
      <c r="D38" s="112">
        <v>7037</v>
      </c>
      <c r="E38" s="112">
        <v>8731</v>
      </c>
      <c r="F38" s="112">
        <v>6329</v>
      </c>
      <c r="G38" s="112">
        <v>5729</v>
      </c>
      <c r="H38" s="112">
        <v>4760</v>
      </c>
      <c r="I38" s="112">
        <v>2350</v>
      </c>
      <c r="J38" s="112">
        <v>1311</v>
      </c>
      <c r="K38" s="112">
        <v>904</v>
      </c>
      <c r="L38" s="113">
        <v>286</v>
      </c>
      <c r="M38" s="111"/>
      <c r="N38" s="112">
        <v>1</v>
      </c>
      <c r="O38" s="112">
        <v>17</v>
      </c>
      <c r="P38" s="112">
        <v>22</v>
      </c>
      <c r="Q38" s="112">
        <v>35</v>
      </c>
      <c r="R38" s="113">
        <v>53</v>
      </c>
    </row>
    <row r="39" spans="1:25">
      <c r="A39" s="105" t="s">
        <v>474</v>
      </c>
      <c r="B39" s="106">
        <v>1723382</v>
      </c>
      <c r="C39" s="111">
        <v>6316</v>
      </c>
      <c r="D39" s="112">
        <v>37981</v>
      </c>
      <c r="E39" s="112">
        <v>59729</v>
      </c>
      <c r="F39" s="112">
        <v>53931</v>
      </c>
      <c r="G39" s="112">
        <v>53330</v>
      </c>
      <c r="H39" s="112">
        <v>48816</v>
      </c>
      <c r="I39" s="112">
        <v>27061</v>
      </c>
      <c r="J39" s="112">
        <v>16090</v>
      </c>
      <c r="K39" s="112">
        <v>12698</v>
      </c>
      <c r="L39" s="113">
        <v>5306</v>
      </c>
      <c r="M39" s="111"/>
      <c r="N39" s="112">
        <v>8</v>
      </c>
      <c r="O39" s="112">
        <v>87</v>
      </c>
      <c r="P39" s="112">
        <v>238</v>
      </c>
      <c r="Q39" s="112">
        <v>606</v>
      </c>
      <c r="R39" s="113">
        <v>886</v>
      </c>
    </row>
    <row r="40" spans="1:25">
      <c r="A40" s="105" t="s">
        <v>475</v>
      </c>
      <c r="B40" s="106">
        <v>912111</v>
      </c>
      <c r="C40" s="111">
        <v>1904</v>
      </c>
      <c r="D40" s="112">
        <v>8774</v>
      </c>
      <c r="E40" s="112">
        <v>19790</v>
      </c>
      <c r="F40" s="112">
        <v>20500</v>
      </c>
      <c r="G40" s="112">
        <v>21092</v>
      </c>
      <c r="H40" s="112">
        <v>21066</v>
      </c>
      <c r="I40" s="112">
        <v>13019</v>
      </c>
      <c r="J40" s="112">
        <v>9290</v>
      </c>
      <c r="K40" s="112">
        <v>10932</v>
      </c>
      <c r="L40" s="113">
        <v>5464</v>
      </c>
      <c r="M40" s="111">
        <v>2</v>
      </c>
      <c r="N40" s="112">
        <v>20</v>
      </c>
      <c r="O40" s="112">
        <v>326</v>
      </c>
      <c r="P40" s="112">
        <v>663</v>
      </c>
      <c r="Q40" s="112">
        <v>1416</v>
      </c>
      <c r="R40" s="113">
        <v>2583</v>
      </c>
    </row>
    <row r="41" spans="1:25" ht="15" thickBot="1">
      <c r="A41" s="105">
        <v>12</v>
      </c>
      <c r="B41" s="107">
        <v>817033</v>
      </c>
      <c r="C41" s="114">
        <v>2054</v>
      </c>
      <c r="D41" s="115">
        <v>5522</v>
      </c>
      <c r="E41" s="115">
        <v>7720</v>
      </c>
      <c r="F41" s="115">
        <v>7571</v>
      </c>
      <c r="G41" s="115">
        <v>7536</v>
      </c>
      <c r="H41" s="115">
        <v>7392</v>
      </c>
      <c r="I41" s="115">
        <v>4641</v>
      </c>
      <c r="J41" s="115">
        <v>3614</v>
      </c>
      <c r="K41" s="115">
        <v>4842</v>
      </c>
      <c r="L41" s="116">
        <v>2666</v>
      </c>
      <c r="M41" s="114">
        <v>2</v>
      </c>
      <c r="N41" s="115">
        <v>10</v>
      </c>
      <c r="O41" s="115">
        <v>128</v>
      </c>
      <c r="P41" s="115">
        <v>274</v>
      </c>
      <c r="Q41" s="115">
        <v>576</v>
      </c>
      <c r="R41" s="116">
        <v>1176</v>
      </c>
      <c r="Y41" s="256"/>
    </row>
    <row r="43" spans="1:25" ht="15" thickBot="1"/>
    <row r="44" spans="1:25" ht="15" thickBot="1">
      <c r="B44" s="22"/>
      <c r="C44" s="265" t="s">
        <v>476</v>
      </c>
      <c r="D44" s="266"/>
      <c r="E44" s="266"/>
      <c r="F44" s="266"/>
      <c r="G44" s="266"/>
      <c r="H44" s="267"/>
      <c r="I44" s="265" t="s">
        <v>62</v>
      </c>
      <c r="J44" s="266"/>
      <c r="K44" s="266"/>
      <c r="L44" s="266"/>
      <c r="M44" s="266"/>
      <c r="N44" s="267"/>
      <c r="O44" s="129"/>
      <c r="P44" s="265" t="s">
        <v>63</v>
      </c>
      <c r="Q44" s="266"/>
      <c r="R44" s="266"/>
      <c r="S44" s="266"/>
      <c r="T44" s="266"/>
      <c r="U44" s="267"/>
      <c r="V44" s="129"/>
    </row>
    <row r="45" spans="1:25" ht="15" thickBot="1">
      <c r="A45" s="120" t="s">
        <v>477</v>
      </c>
      <c r="B45" s="120" t="s">
        <v>60</v>
      </c>
      <c r="C45" s="117" t="s">
        <v>42</v>
      </c>
      <c r="D45" s="118" t="s">
        <v>43</v>
      </c>
      <c r="E45" s="118" t="s">
        <v>44</v>
      </c>
      <c r="F45" s="118" t="s">
        <v>30</v>
      </c>
      <c r="G45" s="118" t="s">
        <v>33</v>
      </c>
      <c r="H45" s="119" t="s">
        <v>36</v>
      </c>
      <c r="I45" s="117" t="s">
        <v>42</v>
      </c>
      <c r="J45" s="118" t="s">
        <v>43</v>
      </c>
      <c r="K45" s="118" t="s">
        <v>44</v>
      </c>
      <c r="L45" s="118" t="s">
        <v>30</v>
      </c>
      <c r="M45" s="118" t="s">
        <v>33</v>
      </c>
      <c r="N45" s="119" t="s">
        <v>36</v>
      </c>
      <c r="O45" s="130" t="s">
        <v>477</v>
      </c>
      <c r="P45" s="131" t="s">
        <v>42</v>
      </c>
      <c r="Q45" s="132" t="s">
        <v>43</v>
      </c>
      <c r="R45" s="132" t="s">
        <v>44</v>
      </c>
      <c r="S45" s="132" t="s">
        <v>30</v>
      </c>
      <c r="T45" s="132" t="s">
        <v>33</v>
      </c>
      <c r="U45" s="133" t="s">
        <v>36</v>
      </c>
      <c r="V45" s="130" t="s">
        <v>60</v>
      </c>
      <c r="W45" s="130" t="s">
        <v>63</v>
      </c>
      <c r="X45" s="252" t="s">
        <v>936</v>
      </c>
      <c r="Y45" s="252" t="s">
        <v>937</v>
      </c>
    </row>
    <row r="46" spans="1:25">
      <c r="A46" s="163" t="s">
        <v>467</v>
      </c>
      <c r="B46" s="127">
        <f>B32</f>
        <v>69152</v>
      </c>
      <c r="C46" s="108">
        <f>C32+D32+E32/2</f>
        <v>984</v>
      </c>
      <c r="D46" s="109">
        <f>E32/2+F32+G32/2</f>
        <v>3881</v>
      </c>
      <c r="E46" s="109">
        <f>G32/2+H32+I32/2</f>
        <v>5591</v>
      </c>
      <c r="F46" s="109">
        <f>I32/2+J32/2</f>
        <v>2272</v>
      </c>
      <c r="G46" s="109">
        <f>J32/2+K32/2</f>
        <v>2272.5</v>
      </c>
      <c r="H46" s="110">
        <f>K32/2+L32</f>
        <v>1937.5</v>
      </c>
      <c r="I46" s="108">
        <f>+M32</f>
        <v>1</v>
      </c>
      <c r="J46" s="109">
        <f t="shared" ref="J46:N46" si="6">+N32</f>
        <v>7</v>
      </c>
      <c r="K46" s="109">
        <f t="shared" si="6"/>
        <v>81</v>
      </c>
      <c r="L46" s="109">
        <f t="shared" si="6"/>
        <v>183</v>
      </c>
      <c r="M46" s="109">
        <f t="shared" si="6"/>
        <v>441</v>
      </c>
      <c r="N46" s="110">
        <f t="shared" si="6"/>
        <v>664</v>
      </c>
      <c r="O46" s="134" t="str">
        <f>A46</f>
        <v>03</v>
      </c>
      <c r="P46" s="135">
        <f t="shared" ref="P46:P54" si="7">+I46/C46</f>
        <v>1.0162601626016261E-3</v>
      </c>
      <c r="Q46" s="136">
        <f t="shared" ref="Q46:Q54" si="8">+J46/D46</f>
        <v>1.8036588508116465E-3</v>
      </c>
      <c r="R46" s="136">
        <f t="shared" ref="R46:R54" si="9">+K46/E46</f>
        <v>1.4487569307816132E-2</v>
      </c>
      <c r="S46" s="136">
        <f t="shared" ref="S46:S54" si="10">+L46/F46</f>
        <v>8.0545774647887328E-2</v>
      </c>
      <c r="T46" s="136">
        <f t="shared" ref="T46:T54" si="11">+M46/G46</f>
        <v>0.19405940594059407</v>
      </c>
      <c r="U46" s="137">
        <f t="shared" ref="U46:U54" si="12">+N46/H46</f>
        <v>0.34270967741935482</v>
      </c>
      <c r="V46" s="134">
        <f t="shared" ref="V46:V54" si="13">B46</f>
        <v>69152</v>
      </c>
      <c r="W46" s="142">
        <f>SUM(I46:N46)/SUM(C46:H46)</f>
        <v>8.1296493092454833E-2</v>
      </c>
      <c r="X46" s="142">
        <f>SUM(I46:K46)/SUM(C46:E46)</f>
        <v>8.5118592195868401E-3</v>
      </c>
      <c r="Y46" s="142">
        <f>SUM(L46:N46)/SUM(F46:H46)</f>
        <v>0.19870410367170627</v>
      </c>
    </row>
    <row r="47" spans="1:25">
      <c r="A47" s="163" t="s">
        <v>468</v>
      </c>
      <c r="B47" s="127">
        <f t="shared" ref="B47:B55" si="14">B33</f>
        <v>338083</v>
      </c>
      <c r="C47" s="124">
        <f t="shared" ref="C47:C54" si="15">C33+D33+E33/2</f>
        <v>1859</v>
      </c>
      <c r="D47" s="27">
        <f t="shared" ref="D47:D54" si="16">E33/2+F33+G33/2</f>
        <v>6504</v>
      </c>
      <c r="E47" s="27">
        <f t="shared" ref="E47:E54" si="17">G33/2+H33+I33/2</f>
        <v>7491.5</v>
      </c>
      <c r="F47" s="27">
        <f t="shared" ref="F47:G47" si="18">I33/2+J33/2</f>
        <v>3161</v>
      </c>
      <c r="G47" s="27">
        <f t="shared" si="18"/>
        <v>5826</v>
      </c>
      <c r="H47" s="83">
        <f t="shared" ref="H47:H54" si="19">K33/2+L33</f>
        <v>8635.5</v>
      </c>
      <c r="I47" s="124">
        <f t="shared" ref="I47:N47" si="20">+M33</f>
        <v>0</v>
      </c>
      <c r="J47" s="27">
        <f t="shared" si="20"/>
        <v>20</v>
      </c>
      <c r="K47" s="27">
        <f t="shared" si="20"/>
        <v>312</v>
      </c>
      <c r="L47" s="27">
        <f t="shared" si="20"/>
        <v>689</v>
      </c>
      <c r="M47" s="27">
        <f t="shared" si="20"/>
        <v>1850</v>
      </c>
      <c r="N47" s="83">
        <f t="shared" si="20"/>
        <v>3605</v>
      </c>
      <c r="O47" s="134" t="str">
        <f t="shared" ref="O47:O55" si="21">A47</f>
        <v>04</v>
      </c>
      <c r="P47" s="138">
        <f t="shared" si="7"/>
        <v>0</v>
      </c>
      <c r="Q47" s="139">
        <f t="shared" si="8"/>
        <v>3.0750307503075031E-3</v>
      </c>
      <c r="R47" s="139">
        <f t="shared" si="9"/>
        <v>4.1647200160181537E-2</v>
      </c>
      <c r="S47" s="139">
        <f t="shared" si="10"/>
        <v>0.21796899715279974</v>
      </c>
      <c r="T47" s="139">
        <f t="shared" si="11"/>
        <v>0.3175420528664607</v>
      </c>
      <c r="U47" s="140">
        <f t="shared" si="12"/>
        <v>0.41746279891147009</v>
      </c>
      <c r="V47" s="134">
        <f t="shared" si="13"/>
        <v>338083</v>
      </c>
      <c r="W47" s="142">
        <f t="shared" ref="W47:W54" si="22">SUM(I47:N47)/SUM(C47:H47)</f>
        <v>0.19344624667682289</v>
      </c>
      <c r="X47" s="142">
        <f t="shared" ref="X47:X55" si="23">SUM(I47:K47)/SUM(C47:E47)</f>
        <v>2.0940427008104955E-2</v>
      </c>
      <c r="Y47" s="142">
        <f t="shared" ref="Y47:Y55" si="24">SUM(L47:N47)/SUM(F47:H47)</f>
        <v>0.34864519790041143</v>
      </c>
    </row>
    <row r="48" spans="1:25">
      <c r="A48" s="163" t="s">
        <v>469</v>
      </c>
      <c r="B48" s="127">
        <f t="shared" si="14"/>
        <v>493340</v>
      </c>
      <c r="C48" s="124">
        <f t="shared" si="15"/>
        <v>1042.5</v>
      </c>
      <c r="D48" s="27">
        <f t="shared" si="16"/>
        <v>2181</v>
      </c>
      <c r="E48" s="27">
        <f t="shared" si="17"/>
        <v>2178.5</v>
      </c>
      <c r="F48" s="27">
        <f t="shared" ref="F48:G48" si="25">I34/2+J34/2</f>
        <v>719.5</v>
      </c>
      <c r="G48" s="27">
        <f t="shared" si="25"/>
        <v>978</v>
      </c>
      <c r="H48" s="83">
        <f t="shared" si="19"/>
        <v>1300.5</v>
      </c>
      <c r="I48" s="124">
        <f t="shared" ref="I48:N48" si="26">+M34</f>
        <v>0</v>
      </c>
      <c r="J48" s="27">
        <f t="shared" si="26"/>
        <v>10</v>
      </c>
      <c r="K48" s="27">
        <f t="shared" si="26"/>
        <v>83</v>
      </c>
      <c r="L48" s="27">
        <f t="shared" si="26"/>
        <v>159</v>
      </c>
      <c r="M48" s="27">
        <f t="shared" si="26"/>
        <v>409</v>
      </c>
      <c r="N48" s="83">
        <f t="shared" si="26"/>
        <v>847</v>
      </c>
      <c r="O48" s="134" t="str">
        <f t="shared" si="21"/>
        <v>05</v>
      </c>
      <c r="P48" s="138">
        <f t="shared" si="7"/>
        <v>0</v>
      </c>
      <c r="Q48" s="139">
        <f t="shared" si="8"/>
        <v>4.585052728106373E-3</v>
      </c>
      <c r="R48" s="139">
        <f t="shared" si="9"/>
        <v>3.8099609823272894E-2</v>
      </c>
      <c r="S48" s="139">
        <f t="shared" si="10"/>
        <v>0.22098679638637944</v>
      </c>
      <c r="T48" s="139">
        <f t="shared" si="11"/>
        <v>0.41820040899795502</v>
      </c>
      <c r="U48" s="140">
        <f t="shared" si="12"/>
        <v>0.65128796616685891</v>
      </c>
      <c r="V48" s="134">
        <f t="shared" si="13"/>
        <v>493340</v>
      </c>
      <c r="W48" s="142">
        <f t="shared" si="22"/>
        <v>0.17952380952380953</v>
      </c>
      <c r="X48" s="142">
        <f t="shared" si="23"/>
        <v>1.7215845982969269E-2</v>
      </c>
      <c r="Y48" s="142">
        <f t="shared" si="24"/>
        <v>0.47198132088058709</v>
      </c>
    </row>
    <row r="49" spans="1:25">
      <c r="A49" s="163" t="s">
        <v>470</v>
      </c>
      <c r="B49" s="127">
        <f t="shared" si="14"/>
        <v>373688</v>
      </c>
      <c r="C49" s="124">
        <f t="shared" si="15"/>
        <v>628</v>
      </c>
      <c r="D49" s="27">
        <f t="shared" si="16"/>
        <v>913.5</v>
      </c>
      <c r="E49" s="27">
        <f t="shared" si="17"/>
        <v>717.5</v>
      </c>
      <c r="F49" s="27">
        <f t="shared" ref="F49:G49" si="27">I35/2+J35/2</f>
        <v>247</v>
      </c>
      <c r="G49" s="27">
        <f t="shared" si="27"/>
        <v>248</v>
      </c>
      <c r="H49" s="83">
        <f t="shared" si="19"/>
        <v>239</v>
      </c>
      <c r="I49" s="124">
        <f t="shared" ref="I49:N49" si="28">+M35</f>
        <v>0</v>
      </c>
      <c r="J49" s="27">
        <f t="shared" si="28"/>
        <v>1</v>
      </c>
      <c r="K49" s="27">
        <f t="shared" si="28"/>
        <v>21</v>
      </c>
      <c r="L49" s="27">
        <f t="shared" si="28"/>
        <v>46</v>
      </c>
      <c r="M49" s="27">
        <f t="shared" si="28"/>
        <v>73</v>
      </c>
      <c r="N49" s="83">
        <f t="shared" si="28"/>
        <v>123</v>
      </c>
      <c r="O49" s="134" t="str">
        <f t="shared" si="21"/>
        <v>06</v>
      </c>
      <c r="P49" s="144">
        <f t="shared" si="7"/>
        <v>0</v>
      </c>
      <c r="Q49" s="145">
        <f t="shared" si="8"/>
        <v>1.0946907498631637E-3</v>
      </c>
      <c r="R49" s="145">
        <f t="shared" si="9"/>
        <v>2.9268292682926831E-2</v>
      </c>
      <c r="S49" s="145">
        <f t="shared" si="10"/>
        <v>0.18623481781376519</v>
      </c>
      <c r="T49" s="145">
        <f t="shared" si="11"/>
        <v>0.29435483870967744</v>
      </c>
      <c r="U49" s="146">
        <f t="shared" si="12"/>
        <v>0.5146443514644351</v>
      </c>
      <c r="V49" s="134">
        <f t="shared" si="13"/>
        <v>373688</v>
      </c>
      <c r="W49" s="142">
        <f t="shared" si="22"/>
        <v>8.8205813564984969E-2</v>
      </c>
      <c r="X49" s="142">
        <f t="shared" si="23"/>
        <v>9.7388224878264713E-3</v>
      </c>
      <c r="Y49" s="142">
        <f t="shared" si="24"/>
        <v>0.32970027247956402</v>
      </c>
    </row>
    <row r="50" spans="1:25">
      <c r="A50" s="163" t="s">
        <v>471</v>
      </c>
      <c r="B50" s="127">
        <f t="shared" si="14"/>
        <v>434643</v>
      </c>
      <c r="C50" s="124">
        <f t="shared" si="15"/>
        <v>2308</v>
      </c>
      <c r="D50" s="27">
        <f t="shared" si="16"/>
        <v>3058</v>
      </c>
      <c r="E50" s="27">
        <f t="shared" si="17"/>
        <v>1950.5</v>
      </c>
      <c r="F50" s="27">
        <f t="shared" ref="F50:G50" si="29">I36/2+J36/2</f>
        <v>421</v>
      </c>
      <c r="G50" s="27">
        <f t="shared" si="29"/>
        <v>290</v>
      </c>
      <c r="H50" s="83">
        <f t="shared" si="19"/>
        <v>229.5</v>
      </c>
      <c r="I50" s="124">
        <f t="shared" ref="I50:N50" si="30">+M36</f>
        <v>2</v>
      </c>
      <c r="J50" s="27">
        <f t="shared" si="30"/>
        <v>1</v>
      </c>
      <c r="K50" s="27">
        <f t="shared" si="30"/>
        <v>6</v>
      </c>
      <c r="L50" s="27">
        <f t="shared" si="30"/>
        <v>14</v>
      </c>
      <c r="M50" s="27">
        <f t="shared" si="30"/>
        <v>24</v>
      </c>
      <c r="N50" s="83">
        <f t="shared" si="30"/>
        <v>27</v>
      </c>
      <c r="O50" s="134" t="str">
        <f t="shared" si="21"/>
        <v>07</v>
      </c>
      <c r="P50" s="144">
        <f t="shared" si="7"/>
        <v>8.6655112651646442E-4</v>
      </c>
      <c r="Q50" s="145">
        <f t="shared" si="8"/>
        <v>3.2701111837802487E-4</v>
      </c>
      <c r="R50" s="145">
        <f t="shared" si="9"/>
        <v>3.0761343245321714E-3</v>
      </c>
      <c r="S50" s="145">
        <f t="shared" si="10"/>
        <v>3.3254156769596199E-2</v>
      </c>
      <c r="T50" s="145">
        <f t="shared" si="11"/>
        <v>8.2758620689655171E-2</v>
      </c>
      <c r="U50" s="146">
        <f t="shared" si="12"/>
        <v>0.11764705882352941</v>
      </c>
      <c r="V50" s="134">
        <f t="shared" si="13"/>
        <v>434643</v>
      </c>
      <c r="W50" s="142">
        <f t="shared" si="22"/>
        <v>8.9620927697711041E-3</v>
      </c>
      <c r="X50" s="142">
        <f t="shared" si="23"/>
        <v>1.2300963575480079E-3</v>
      </c>
      <c r="Y50" s="142">
        <f t="shared" si="24"/>
        <v>6.9112174375332264E-2</v>
      </c>
    </row>
    <row r="51" spans="1:25">
      <c r="A51" s="163" t="s">
        <v>472</v>
      </c>
      <c r="B51" s="127">
        <f t="shared" si="14"/>
        <v>602628</v>
      </c>
      <c r="C51" s="124">
        <f t="shared" si="15"/>
        <v>4766</v>
      </c>
      <c r="D51" s="27">
        <f t="shared" si="16"/>
        <v>5974</v>
      </c>
      <c r="E51" s="27">
        <f t="shared" si="17"/>
        <v>3578.5</v>
      </c>
      <c r="F51" s="27">
        <f t="shared" ref="F51:G51" si="31">I37/2+J37/2</f>
        <v>668</v>
      </c>
      <c r="G51" s="27">
        <f t="shared" si="31"/>
        <v>380</v>
      </c>
      <c r="H51" s="83">
        <f t="shared" si="19"/>
        <v>324.5</v>
      </c>
      <c r="I51" s="124">
        <f t="shared" ref="I51:N51" si="32">+M37</f>
        <v>1</v>
      </c>
      <c r="J51" s="27">
        <f t="shared" si="32"/>
        <v>4</v>
      </c>
      <c r="K51" s="27">
        <f t="shared" si="32"/>
        <v>15</v>
      </c>
      <c r="L51" s="27">
        <f t="shared" si="32"/>
        <v>21</v>
      </c>
      <c r="M51" s="27">
        <f t="shared" si="32"/>
        <v>53</v>
      </c>
      <c r="N51" s="83">
        <f t="shared" si="32"/>
        <v>91</v>
      </c>
      <c r="O51" s="134" t="str">
        <f t="shared" si="21"/>
        <v>08</v>
      </c>
      <c r="P51" s="144">
        <f t="shared" si="7"/>
        <v>2.0981955518254301E-4</v>
      </c>
      <c r="Q51" s="145">
        <f t="shared" si="8"/>
        <v>6.6956812855708072E-4</v>
      </c>
      <c r="R51" s="145">
        <f t="shared" si="9"/>
        <v>4.1917004331423783E-3</v>
      </c>
      <c r="S51" s="145">
        <f t="shared" si="10"/>
        <v>3.1437125748502992E-2</v>
      </c>
      <c r="T51" s="145">
        <f t="shared" si="11"/>
        <v>0.13947368421052631</v>
      </c>
      <c r="U51" s="146">
        <f t="shared" si="12"/>
        <v>0.28043143297380585</v>
      </c>
      <c r="V51" s="134">
        <f t="shared" si="13"/>
        <v>602628</v>
      </c>
      <c r="W51" s="142">
        <f t="shared" si="22"/>
        <v>1.1790198202791409E-2</v>
      </c>
      <c r="X51" s="142">
        <f t="shared" si="23"/>
        <v>1.3967943569507979E-3</v>
      </c>
      <c r="Y51" s="142">
        <f t="shared" si="24"/>
        <v>0.12021857923497267</v>
      </c>
    </row>
    <row r="52" spans="1:25">
      <c r="A52" s="163" t="s">
        <v>473</v>
      </c>
      <c r="B52" s="127">
        <f t="shared" si="14"/>
        <v>984850</v>
      </c>
      <c r="C52" s="124">
        <f t="shared" si="15"/>
        <v>12940.5</v>
      </c>
      <c r="D52" s="27">
        <f t="shared" si="16"/>
        <v>13559</v>
      </c>
      <c r="E52" s="27">
        <f t="shared" si="17"/>
        <v>8799.5</v>
      </c>
      <c r="F52" s="27">
        <f t="shared" ref="F52:G52" si="33">I38/2+J38/2</f>
        <v>1830.5</v>
      </c>
      <c r="G52" s="27">
        <f t="shared" si="33"/>
        <v>1107.5</v>
      </c>
      <c r="H52" s="83">
        <f t="shared" si="19"/>
        <v>738</v>
      </c>
      <c r="I52" s="124">
        <f t="shared" ref="I52:N52" si="34">+M38</f>
        <v>0</v>
      </c>
      <c r="J52" s="27">
        <f t="shared" si="34"/>
        <v>1</v>
      </c>
      <c r="K52" s="27">
        <f t="shared" si="34"/>
        <v>17</v>
      </c>
      <c r="L52" s="27">
        <f t="shared" si="34"/>
        <v>22</v>
      </c>
      <c r="M52" s="27">
        <f t="shared" si="34"/>
        <v>35</v>
      </c>
      <c r="N52" s="83">
        <f t="shared" si="34"/>
        <v>53</v>
      </c>
      <c r="O52" s="134" t="str">
        <f t="shared" si="21"/>
        <v>09</v>
      </c>
      <c r="P52" s="144">
        <f t="shared" si="7"/>
        <v>0</v>
      </c>
      <c r="Q52" s="145">
        <f t="shared" si="8"/>
        <v>7.3751751604100591E-5</v>
      </c>
      <c r="R52" s="145">
        <f t="shared" si="9"/>
        <v>1.9319279504517303E-3</v>
      </c>
      <c r="S52" s="145">
        <f t="shared" si="10"/>
        <v>1.2018574160065555E-2</v>
      </c>
      <c r="T52" s="145">
        <f t="shared" si="11"/>
        <v>3.160270880361174E-2</v>
      </c>
      <c r="U52" s="146">
        <f t="shared" si="12"/>
        <v>7.1815718157181574E-2</v>
      </c>
      <c r="V52" s="134">
        <f t="shared" si="13"/>
        <v>984850</v>
      </c>
      <c r="W52" s="143">
        <f t="shared" si="22"/>
        <v>3.2841565105837076E-3</v>
      </c>
      <c r="X52" s="142">
        <f t="shared" si="23"/>
        <v>5.099294597580668E-4</v>
      </c>
      <c r="Y52" s="142">
        <f t="shared" si="24"/>
        <v>2.9923830250272034E-2</v>
      </c>
    </row>
    <row r="53" spans="1:25">
      <c r="A53" s="163" t="s">
        <v>474</v>
      </c>
      <c r="B53" s="127">
        <f t="shared" si="14"/>
        <v>1723382</v>
      </c>
      <c r="C53" s="124">
        <f t="shared" si="15"/>
        <v>74161.5</v>
      </c>
      <c r="D53" s="27">
        <f t="shared" si="16"/>
        <v>110460.5</v>
      </c>
      <c r="E53" s="27">
        <f t="shared" si="17"/>
        <v>89011.5</v>
      </c>
      <c r="F53" s="27">
        <f t="shared" ref="F53:G53" si="35">I39/2+J39/2</f>
        <v>21575.5</v>
      </c>
      <c r="G53" s="27">
        <f t="shared" si="35"/>
        <v>14394</v>
      </c>
      <c r="H53" s="83">
        <f t="shared" si="19"/>
        <v>11655</v>
      </c>
      <c r="I53" s="124">
        <f t="shared" ref="I53:N53" si="36">+M39</f>
        <v>0</v>
      </c>
      <c r="J53" s="27">
        <f t="shared" si="36"/>
        <v>8</v>
      </c>
      <c r="K53" s="27">
        <f t="shared" si="36"/>
        <v>87</v>
      </c>
      <c r="L53" s="27">
        <f t="shared" si="36"/>
        <v>238</v>
      </c>
      <c r="M53" s="27">
        <f t="shared" si="36"/>
        <v>606</v>
      </c>
      <c r="N53" s="83">
        <f t="shared" si="36"/>
        <v>886</v>
      </c>
      <c r="O53" s="134" t="str">
        <f t="shared" si="21"/>
        <v>10</v>
      </c>
      <c r="P53" s="144">
        <f t="shared" si="7"/>
        <v>0</v>
      </c>
      <c r="Q53" s="145">
        <f t="shared" si="8"/>
        <v>7.2424079195730604E-5</v>
      </c>
      <c r="R53" s="145">
        <f t="shared" si="9"/>
        <v>9.7740179639709468E-4</v>
      </c>
      <c r="S53" s="145">
        <f t="shared" si="10"/>
        <v>1.1031030567078399E-2</v>
      </c>
      <c r="T53" s="145">
        <f t="shared" si="11"/>
        <v>4.2100875364735307E-2</v>
      </c>
      <c r="U53" s="146">
        <f t="shared" si="12"/>
        <v>7.6018876018876025E-2</v>
      </c>
      <c r="V53" s="134">
        <f t="shared" si="13"/>
        <v>1723382</v>
      </c>
      <c r="W53" s="143">
        <f t="shared" si="22"/>
        <v>5.6807923849367175E-3</v>
      </c>
      <c r="X53" s="142">
        <f t="shared" si="23"/>
        <v>3.4717971301028566E-4</v>
      </c>
      <c r="Y53" s="142">
        <f t="shared" si="24"/>
        <v>3.6325840691240854E-2</v>
      </c>
    </row>
    <row r="54" spans="1:25">
      <c r="A54" s="163" t="s">
        <v>475</v>
      </c>
      <c r="B54" s="127">
        <f t="shared" si="14"/>
        <v>912111</v>
      </c>
      <c r="C54" s="124">
        <f t="shared" si="15"/>
        <v>20573</v>
      </c>
      <c r="D54" s="27">
        <f t="shared" si="16"/>
        <v>40941</v>
      </c>
      <c r="E54" s="27">
        <f t="shared" si="17"/>
        <v>38121.5</v>
      </c>
      <c r="F54" s="27">
        <f t="shared" ref="F54:G54" si="37">I40/2+J40/2</f>
        <v>11154.5</v>
      </c>
      <c r="G54" s="27">
        <f t="shared" si="37"/>
        <v>10111</v>
      </c>
      <c r="H54" s="83">
        <f t="shared" si="19"/>
        <v>10930</v>
      </c>
      <c r="I54" s="124">
        <f t="shared" ref="I54:N54" si="38">+M40</f>
        <v>2</v>
      </c>
      <c r="J54" s="27">
        <f t="shared" si="38"/>
        <v>20</v>
      </c>
      <c r="K54" s="27">
        <f t="shared" si="38"/>
        <v>326</v>
      </c>
      <c r="L54" s="27">
        <f t="shared" si="38"/>
        <v>663</v>
      </c>
      <c r="M54" s="27">
        <f t="shared" si="38"/>
        <v>1416</v>
      </c>
      <c r="N54" s="83">
        <f t="shared" si="38"/>
        <v>2583</v>
      </c>
      <c r="O54" s="134" t="str">
        <f t="shared" si="21"/>
        <v>11</v>
      </c>
      <c r="P54" s="138">
        <f t="shared" si="7"/>
        <v>9.7214796091965198E-5</v>
      </c>
      <c r="Q54" s="139">
        <f t="shared" si="8"/>
        <v>4.8850785276373322E-4</v>
      </c>
      <c r="R54" s="139">
        <f t="shared" si="9"/>
        <v>8.5516047374840972E-3</v>
      </c>
      <c r="S54" s="139">
        <f t="shared" si="10"/>
        <v>5.9437895019947104E-2</v>
      </c>
      <c r="T54" s="139">
        <f t="shared" si="11"/>
        <v>0.14004549500543961</v>
      </c>
      <c r="U54" s="140">
        <f t="shared" si="12"/>
        <v>0.23632204940530649</v>
      </c>
      <c r="V54" s="134">
        <f t="shared" si="13"/>
        <v>912111</v>
      </c>
      <c r="W54" s="142">
        <f t="shared" si="22"/>
        <v>3.8003201068034072E-2</v>
      </c>
      <c r="X54" s="142">
        <f t="shared" si="23"/>
        <v>3.4927310045114444E-3</v>
      </c>
      <c r="Y54" s="142">
        <f t="shared" si="24"/>
        <v>0.14480284511810657</v>
      </c>
    </row>
    <row r="55" spans="1:25" ht="15" thickBot="1">
      <c r="A55" s="164">
        <v>12</v>
      </c>
      <c r="B55" s="128">
        <f t="shared" si="14"/>
        <v>817033</v>
      </c>
      <c r="C55" s="125">
        <f t="shared" ref="C55" si="39">C41+D41+E41/2</f>
        <v>11436</v>
      </c>
      <c r="D55" s="42">
        <f t="shared" ref="D55" si="40">E41/2+F41+G41/2</f>
        <v>15199</v>
      </c>
      <c r="E55" s="42">
        <f t="shared" ref="E55" si="41">G41/2+H41+I41/2</f>
        <v>13480.5</v>
      </c>
      <c r="F55" s="42">
        <f t="shared" ref="F55" si="42">I41/2+J41/2</f>
        <v>4127.5</v>
      </c>
      <c r="G55" s="42">
        <f t="shared" ref="G55" si="43">J41/2+K41/2</f>
        <v>4228</v>
      </c>
      <c r="H55" s="126">
        <f t="shared" ref="H55" si="44">K41/2+L41</f>
        <v>5087</v>
      </c>
      <c r="I55" s="125">
        <f t="shared" ref="I55:N55" si="45">+M41</f>
        <v>2</v>
      </c>
      <c r="J55" s="42">
        <f t="shared" si="45"/>
        <v>10</v>
      </c>
      <c r="K55" s="42">
        <f t="shared" si="45"/>
        <v>128</v>
      </c>
      <c r="L55" s="42">
        <f t="shared" si="45"/>
        <v>274</v>
      </c>
      <c r="M55" s="42">
        <f t="shared" si="45"/>
        <v>576</v>
      </c>
      <c r="N55" s="126">
        <f t="shared" si="45"/>
        <v>1176</v>
      </c>
      <c r="O55" s="141">
        <f t="shared" si="21"/>
        <v>12</v>
      </c>
      <c r="P55" s="159">
        <f t="shared" ref="P55" si="46">+I55/C55</f>
        <v>1.7488632388947185E-4</v>
      </c>
      <c r="Q55" s="160">
        <f t="shared" ref="Q55" si="47">+J55/D55</f>
        <v>6.5793802223830511E-4</v>
      </c>
      <c r="R55" s="160">
        <f t="shared" ref="R55" si="48">+K55/E55</f>
        <v>9.4951967656986009E-3</v>
      </c>
      <c r="S55" s="160">
        <f t="shared" ref="S55" si="49">+L55/F55</f>
        <v>6.6384009691096299E-2</v>
      </c>
      <c r="T55" s="160">
        <f t="shared" ref="T55" si="50">+M55/G55</f>
        <v>0.13623462630085148</v>
      </c>
      <c r="U55" s="161">
        <f t="shared" ref="U55" si="51">+N55/H55</f>
        <v>0.2311775113033222</v>
      </c>
      <c r="V55" s="141">
        <f>B55</f>
        <v>817033</v>
      </c>
      <c r="W55" s="162">
        <f t="shared" ref="W55" si="52">SUM(I55:N55)/SUM(C55:H55)</f>
        <v>4.0442137495798947E-2</v>
      </c>
      <c r="X55" s="162">
        <f t="shared" si="23"/>
        <v>3.4899228477770438E-3</v>
      </c>
      <c r="Y55" s="162">
        <f t="shared" si="24"/>
        <v>0.15071601264645712</v>
      </c>
    </row>
    <row r="58" spans="1:25">
      <c r="C58" s="104"/>
      <c r="D58" s="20"/>
      <c r="E58" s="20"/>
    </row>
    <row r="59" spans="1:25">
      <c r="E59" s="20"/>
    </row>
  </sheetData>
  <mergeCells count="5">
    <mergeCell ref="C30:L30"/>
    <mergeCell ref="M30:R30"/>
    <mergeCell ref="C44:H44"/>
    <mergeCell ref="I44:N44"/>
    <mergeCell ref="P44:U4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2202F-BD12-4FED-B28E-645D7787F691}">
  <dimension ref="A3:V99"/>
  <sheetViews>
    <sheetView topLeftCell="A72" zoomScale="68" zoomScaleNormal="68" workbookViewId="0">
      <selection activeCell="E105" sqref="E105"/>
    </sheetView>
  </sheetViews>
  <sheetFormatPr defaultRowHeight="14.4"/>
  <cols>
    <col min="1" max="1" width="49.33203125" bestFit="1" customWidth="1"/>
    <col min="2" max="2" width="15.5546875" bestFit="1" customWidth="1"/>
    <col min="3" max="11" width="7" bestFit="1" customWidth="1"/>
    <col min="12" max="12" width="10.77734375" bestFit="1" customWidth="1"/>
  </cols>
  <sheetData>
    <row r="3" spans="1:12">
      <c r="A3" s="213" t="s">
        <v>586</v>
      </c>
      <c r="B3" t="s">
        <v>587</v>
      </c>
    </row>
    <row r="4" spans="1:12">
      <c r="A4" s="213" t="s">
        <v>41</v>
      </c>
      <c r="B4" s="213">
        <v>2009</v>
      </c>
      <c r="C4" s="213">
        <v>2010</v>
      </c>
      <c r="D4" s="213">
        <v>2011</v>
      </c>
      <c r="E4" s="213">
        <v>2012</v>
      </c>
      <c r="F4" s="213">
        <v>2013</v>
      </c>
      <c r="G4" s="213">
        <v>2014</v>
      </c>
      <c r="H4" s="213">
        <v>2015</v>
      </c>
      <c r="I4" s="213">
        <v>2016</v>
      </c>
      <c r="J4" s="213">
        <v>2017</v>
      </c>
      <c r="K4" s="213" t="s">
        <v>588</v>
      </c>
      <c r="L4" s="213" t="s">
        <v>589</v>
      </c>
    </row>
    <row r="5" spans="1:12">
      <c r="A5" s="105" t="s">
        <v>590</v>
      </c>
      <c r="B5">
        <v>19398</v>
      </c>
      <c r="C5">
        <v>19185</v>
      </c>
      <c r="D5">
        <v>19155</v>
      </c>
      <c r="E5">
        <v>18982</v>
      </c>
      <c r="F5">
        <v>18554</v>
      </c>
      <c r="G5">
        <v>17662</v>
      </c>
      <c r="H5">
        <v>18039</v>
      </c>
      <c r="I5">
        <v>17430</v>
      </c>
      <c r="J5">
        <v>16988</v>
      </c>
      <c r="L5">
        <v>165393</v>
      </c>
    </row>
    <row r="6" spans="1:12">
      <c r="A6" s="212" t="s">
        <v>591</v>
      </c>
      <c r="B6">
        <v>1548</v>
      </c>
      <c r="C6">
        <v>1666</v>
      </c>
      <c r="D6">
        <v>1677</v>
      </c>
      <c r="E6">
        <v>1783</v>
      </c>
      <c r="F6">
        <v>1630</v>
      </c>
      <c r="G6">
        <v>1588</v>
      </c>
      <c r="H6">
        <v>1619</v>
      </c>
      <c r="I6">
        <v>1701</v>
      </c>
      <c r="J6">
        <v>1633</v>
      </c>
      <c r="L6">
        <v>14845</v>
      </c>
    </row>
    <row r="7" spans="1:12">
      <c r="A7" s="212" t="s">
        <v>592</v>
      </c>
      <c r="B7">
        <v>380</v>
      </c>
      <c r="C7">
        <v>373</v>
      </c>
      <c r="D7">
        <v>369</v>
      </c>
      <c r="E7">
        <v>374</v>
      </c>
      <c r="F7">
        <v>395</v>
      </c>
      <c r="G7">
        <v>315</v>
      </c>
      <c r="H7">
        <v>276</v>
      </c>
      <c r="I7">
        <v>280</v>
      </c>
      <c r="J7">
        <v>296</v>
      </c>
      <c r="L7">
        <v>3058</v>
      </c>
    </row>
    <row r="8" spans="1:12">
      <c r="A8" s="212" t="s">
        <v>593</v>
      </c>
      <c r="B8">
        <v>393</v>
      </c>
      <c r="C8">
        <v>364</v>
      </c>
      <c r="D8">
        <v>375</v>
      </c>
      <c r="E8">
        <v>397</v>
      </c>
      <c r="F8">
        <v>366</v>
      </c>
      <c r="G8">
        <v>356</v>
      </c>
      <c r="H8">
        <v>356</v>
      </c>
      <c r="I8">
        <v>311</v>
      </c>
      <c r="J8">
        <v>281</v>
      </c>
      <c r="L8">
        <v>3199</v>
      </c>
    </row>
    <row r="9" spans="1:12">
      <c r="A9" s="212" t="s">
        <v>594</v>
      </c>
      <c r="B9">
        <v>3327</v>
      </c>
      <c r="C9">
        <v>3381</v>
      </c>
      <c r="D9">
        <v>3414</v>
      </c>
      <c r="E9">
        <v>3293</v>
      </c>
      <c r="F9">
        <v>3132</v>
      </c>
      <c r="G9">
        <v>3074</v>
      </c>
      <c r="H9">
        <v>3128</v>
      </c>
      <c r="I9">
        <v>2933</v>
      </c>
      <c r="J9">
        <v>2878</v>
      </c>
      <c r="L9">
        <v>28560</v>
      </c>
    </row>
    <row r="10" spans="1:12">
      <c r="A10" s="212" t="s">
        <v>595</v>
      </c>
      <c r="B10">
        <v>6976</v>
      </c>
      <c r="C10">
        <v>7087</v>
      </c>
      <c r="D10">
        <v>7115</v>
      </c>
      <c r="E10">
        <v>7030</v>
      </c>
      <c r="F10">
        <v>6878</v>
      </c>
      <c r="G10">
        <v>6657</v>
      </c>
      <c r="H10">
        <v>6684</v>
      </c>
      <c r="I10">
        <v>6417</v>
      </c>
      <c r="J10">
        <v>6214</v>
      </c>
      <c r="L10">
        <v>61058</v>
      </c>
    </row>
    <row r="11" spans="1:12">
      <c r="A11" s="212" t="s">
        <v>596</v>
      </c>
      <c r="B11">
        <v>327</v>
      </c>
      <c r="C11">
        <v>1</v>
      </c>
      <c r="D11">
        <v>1</v>
      </c>
      <c r="L11">
        <v>329</v>
      </c>
    </row>
    <row r="12" spans="1:12">
      <c r="A12" s="212" t="s">
        <v>597</v>
      </c>
      <c r="B12">
        <v>386</v>
      </c>
      <c r="C12">
        <v>364</v>
      </c>
      <c r="D12">
        <v>400</v>
      </c>
      <c r="E12">
        <v>440</v>
      </c>
      <c r="F12">
        <v>445</v>
      </c>
      <c r="G12">
        <v>398</v>
      </c>
      <c r="H12">
        <v>441</v>
      </c>
      <c r="I12">
        <v>430</v>
      </c>
      <c r="J12">
        <v>430</v>
      </c>
      <c r="L12">
        <v>3734</v>
      </c>
    </row>
    <row r="13" spans="1:12">
      <c r="A13" s="212" t="s">
        <v>598</v>
      </c>
      <c r="B13">
        <v>3288</v>
      </c>
      <c r="C13">
        <v>3210</v>
      </c>
      <c r="D13">
        <v>3058</v>
      </c>
      <c r="E13">
        <v>2887</v>
      </c>
      <c r="F13">
        <v>2860</v>
      </c>
      <c r="G13">
        <v>2658</v>
      </c>
      <c r="H13">
        <v>2688</v>
      </c>
      <c r="I13">
        <v>2621</v>
      </c>
      <c r="J13">
        <v>2619</v>
      </c>
      <c r="L13">
        <v>25889</v>
      </c>
    </row>
    <row r="14" spans="1:12">
      <c r="A14" s="212" t="s">
        <v>599</v>
      </c>
      <c r="B14">
        <v>952</v>
      </c>
      <c r="C14">
        <v>969</v>
      </c>
      <c r="D14">
        <v>987</v>
      </c>
      <c r="E14">
        <v>898</v>
      </c>
      <c r="F14">
        <v>989</v>
      </c>
      <c r="G14">
        <v>845</v>
      </c>
      <c r="H14">
        <v>939</v>
      </c>
      <c r="I14">
        <v>976</v>
      </c>
      <c r="J14">
        <v>858</v>
      </c>
      <c r="L14">
        <v>8413</v>
      </c>
    </row>
    <row r="15" spans="1:12">
      <c r="A15" s="212" t="s">
        <v>600</v>
      </c>
      <c r="B15">
        <v>1152</v>
      </c>
      <c r="C15">
        <v>1121</v>
      </c>
      <c r="D15">
        <v>1113</v>
      </c>
      <c r="E15">
        <v>1202</v>
      </c>
      <c r="F15">
        <v>1138</v>
      </c>
      <c r="G15">
        <v>1140</v>
      </c>
      <c r="H15">
        <v>1184</v>
      </c>
      <c r="I15">
        <v>1112</v>
      </c>
      <c r="J15">
        <v>1107</v>
      </c>
      <c r="L15">
        <v>10269</v>
      </c>
    </row>
    <row r="16" spans="1:12">
      <c r="A16" s="212" t="s">
        <v>601</v>
      </c>
      <c r="B16">
        <v>104</v>
      </c>
      <c r="C16">
        <v>125</v>
      </c>
      <c r="D16">
        <v>128</v>
      </c>
      <c r="E16">
        <v>126</v>
      </c>
      <c r="F16">
        <v>123</v>
      </c>
      <c r="G16">
        <v>89</v>
      </c>
      <c r="H16">
        <v>141</v>
      </c>
      <c r="I16">
        <v>112</v>
      </c>
      <c r="J16">
        <v>99</v>
      </c>
      <c r="L16">
        <v>1047</v>
      </c>
    </row>
    <row r="17" spans="1:12">
      <c r="A17" s="212" t="s">
        <v>602</v>
      </c>
      <c r="B17">
        <v>565</v>
      </c>
      <c r="C17">
        <v>524</v>
      </c>
      <c r="D17">
        <v>518</v>
      </c>
      <c r="E17">
        <v>552</v>
      </c>
      <c r="F17">
        <v>598</v>
      </c>
      <c r="G17">
        <v>542</v>
      </c>
      <c r="H17">
        <v>583</v>
      </c>
      <c r="I17">
        <v>537</v>
      </c>
      <c r="J17">
        <v>573</v>
      </c>
      <c r="L17">
        <v>4992</v>
      </c>
    </row>
    <row r="18" spans="1:12">
      <c r="A18" s="105" t="s">
        <v>29</v>
      </c>
      <c r="B18">
        <v>85111</v>
      </c>
      <c r="C18">
        <v>85909</v>
      </c>
      <c r="D18">
        <v>85092</v>
      </c>
      <c r="E18">
        <v>90052</v>
      </c>
      <c r="F18">
        <v>90741</v>
      </c>
      <c r="G18">
        <v>87061</v>
      </c>
      <c r="H18">
        <v>92469</v>
      </c>
      <c r="I18">
        <v>90626</v>
      </c>
      <c r="J18">
        <v>92641</v>
      </c>
      <c r="L18">
        <v>799702</v>
      </c>
    </row>
    <row r="19" spans="1:12">
      <c r="A19" s="212" t="s">
        <v>591</v>
      </c>
      <c r="B19">
        <v>4175</v>
      </c>
      <c r="C19">
        <v>4919</v>
      </c>
      <c r="D19">
        <v>5192</v>
      </c>
      <c r="E19">
        <v>6005</v>
      </c>
      <c r="F19">
        <v>6065</v>
      </c>
      <c r="G19">
        <v>6055</v>
      </c>
      <c r="H19">
        <v>6570</v>
      </c>
      <c r="I19">
        <v>6782</v>
      </c>
      <c r="J19">
        <v>6978</v>
      </c>
      <c r="L19">
        <v>52741</v>
      </c>
    </row>
    <row r="20" spans="1:12">
      <c r="A20" s="212" t="s">
        <v>592</v>
      </c>
      <c r="B20">
        <v>2043</v>
      </c>
      <c r="C20">
        <v>2130</v>
      </c>
      <c r="D20">
        <v>2021</v>
      </c>
      <c r="E20">
        <v>2210</v>
      </c>
      <c r="F20">
        <v>2477</v>
      </c>
      <c r="G20">
        <v>2192</v>
      </c>
      <c r="H20">
        <v>2047</v>
      </c>
      <c r="I20">
        <v>1816</v>
      </c>
      <c r="J20">
        <v>2044</v>
      </c>
      <c r="L20">
        <v>18980</v>
      </c>
    </row>
    <row r="21" spans="1:12">
      <c r="A21" s="212" t="s">
        <v>593</v>
      </c>
      <c r="B21">
        <v>2359</v>
      </c>
      <c r="C21">
        <v>2382</v>
      </c>
      <c r="D21">
        <v>2285</v>
      </c>
      <c r="E21">
        <v>2553</v>
      </c>
      <c r="F21">
        <v>2517</v>
      </c>
      <c r="G21">
        <v>2392</v>
      </c>
      <c r="H21">
        <v>2417</v>
      </c>
      <c r="I21">
        <v>2237</v>
      </c>
      <c r="J21">
        <v>2406</v>
      </c>
      <c r="L21">
        <v>21548</v>
      </c>
    </row>
    <row r="22" spans="1:12">
      <c r="A22" s="212" t="s">
        <v>594</v>
      </c>
      <c r="B22">
        <v>3151</v>
      </c>
      <c r="C22">
        <v>3248</v>
      </c>
      <c r="D22">
        <v>3377</v>
      </c>
      <c r="E22">
        <v>3746</v>
      </c>
      <c r="F22">
        <v>3688</v>
      </c>
      <c r="G22">
        <v>3554</v>
      </c>
      <c r="H22">
        <v>3755</v>
      </c>
      <c r="I22">
        <v>3759</v>
      </c>
      <c r="J22">
        <v>3879</v>
      </c>
      <c r="L22">
        <v>32157</v>
      </c>
    </row>
    <row r="23" spans="1:12">
      <c r="A23" s="212" t="s">
        <v>595</v>
      </c>
      <c r="B23">
        <v>20549</v>
      </c>
      <c r="C23">
        <v>21215</v>
      </c>
      <c r="D23">
        <v>21231</v>
      </c>
      <c r="E23">
        <v>21372</v>
      </c>
      <c r="F23">
        <v>21839</v>
      </c>
      <c r="G23">
        <v>21862</v>
      </c>
      <c r="H23">
        <v>21914</v>
      </c>
      <c r="I23">
        <v>22143</v>
      </c>
      <c r="J23">
        <v>22061</v>
      </c>
      <c r="L23">
        <v>194186</v>
      </c>
    </row>
    <row r="24" spans="1:12">
      <c r="A24" s="212" t="s">
        <v>596</v>
      </c>
      <c r="B24">
        <v>1122</v>
      </c>
      <c r="D24">
        <v>1</v>
      </c>
      <c r="I24">
        <v>1</v>
      </c>
      <c r="L24">
        <v>1124</v>
      </c>
    </row>
    <row r="25" spans="1:12">
      <c r="A25" s="212" t="s">
        <v>597</v>
      </c>
      <c r="B25">
        <v>3474</v>
      </c>
      <c r="C25">
        <v>3397</v>
      </c>
      <c r="D25">
        <v>3467</v>
      </c>
      <c r="E25">
        <v>4176</v>
      </c>
      <c r="F25">
        <v>4453</v>
      </c>
      <c r="G25">
        <v>4213</v>
      </c>
      <c r="H25">
        <v>4918</v>
      </c>
      <c r="I25">
        <v>4863</v>
      </c>
      <c r="J25">
        <v>5212</v>
      </c>
      <c r="L25">
        <v>38173</v>
      </c>
    </row>
    <row r="26" spans="1:12">
      <c r="A26" s="212" t="s">
        <v>598</v>
      </c>
      <c r="B26">
        <v>28712</v>
      </c>
      <c r="C26">
        <v>28969</v>
      </c>
      <c r="D26">
        <v>27942</v>
      </c>
      <c r="E26">
        <v>28560</v>
      </c>
      <c r="F26">
        <v>28448</v>
      </c>
      <c r="G26">
        <v>27300</v>
      </c>
      <c r="H26">
        <v>28645</v>
      </c>
      <c r="I26">
        <v>27313</v>
      </c>
      <c r="J26">
        <v>27077</v>
      </c>
      <c r="L26">
        <v>252966</v>
      </c>
    </row>
    <row r="27" spans="1:12">
      <c r="A27" s="212" t="s">
        <v>599</v>
      </c>
      <c r="B27">
        <v>10151</v>
      </c>
      <c r="C27">
        <v>9900</v>
      </c>
      <c r="D27">
        <v>9483</v>
      </c>
      <c r="E27">
        <v>10429</v>
      </c>
      <c r="F27">
        <v>10374</v>
      </c>
      <c r="G27">
        <v>9300</v>
      </c>
      <c r="H27">
        <v>10907</v>
      </c>
      <c r="I27">
        <v>10226</v>
      </c>
      <c r="J27">
        <v>11384</v>
      </c>
      <c r="L27">
        <v>92154</v>
      </c>
    </row>
    <row r="28" spans="1:12">
      <c r="A28" s="212" t="s">
        <v>600</v>
      </c>
      <c r="B28">
        <v>3349</v>
      </c>
      <c r="C28">
        <v>3294</v>
      </c>
      <c r="D28">
        <v>3503</v>
      </c>
      <c r="E28">
        <v>3730</v>
      </c>
      <c r="F28">
        <v>3478</v>
      </c>
      <c r="G28">
        <v>3203</v>
      </c>
      <c r="H28">
        <v>3578</v>
      </c>
      <c r="I28">
        <v>3713</v>
      </c>
      <c r="J28">
        <v>3739</v>
      </c>
      <c r="L28">
        <v>31587</v>
      </c>
    </row>
    <row r="29" spans="1:12">
      <c r="A29" s="212" t="s">
        <v>601</v>
      </c>
      <c r="B29">
        <v>2146</v>
      </c>
      <c r="C29">
        <v>2300</v>
      </c>
      <c r="D29">
        <v>2412</v>
      </c>
      <c r="E29">
        <v>2380</v>
      </c>
      <c r="F29">
        <v>2510</v>
      </c>
      <c r="G29">
        <v>2446</v>
      </c>
      <c r="H29">
        <v>2712</v>
      </c>
      <c r="I29">
        <v>2799</v>
      </c>
      <c r="J29">
        <v>2606</v>
      </c>
      <c r="L29">
        <v>22311</v>
      </c>
    </row>
    <row r="30" spans="1:12">
      <c r="A30" s="212" t="s">
        <v>602</v>
      </c>
      <c r="B30">
        <v>3880</v>
      </c>
      <c r="C30">
        <v>4155</v>
      </c>
      <c r="D30">
        <v>4178</v>
      </c>
      <c r="E30">
        <v>4891</v>
      </c>
      <c r="F30">
        <v>4892</v>
      </c>
      <c r="G30">
        <v>4544</v>
      </c>
      <c r="H30">
        <v>5006</v>
      </c>
      <c r="I30">
        <v>4974</v>
      </c>
      <c r="J30">
        <v>5255</v>
      </c>
      <c r="L30">
        <v>41775</v>
      </c>
    </row>
    <row r="31" spans="1:12">
      <c r="A31" s="105" t="s">
        <v>588</v>
      </c>
    </row>
    <row r="32" spans="1:12">
      <c r="A32" s="212" t="s">
        <v>588</v>
      </c>
    </row>
    <row r="33" spans="1:12">
      <c r="A33" s="105" t="s">
        <v>589</v>
      </c>
      <c r="B33">
        <v>104509</v>
      </c>
      <c r="C33">
        <v>105094</v>
      </c>
      <c r="D33">
        <v>104247</v>
      </c>
      <c r="E33">
        <v>109034</v>
      </c>
      <c r="F33">
        <v>109295</v>
      </c>
      <c r="G33">
        <v>104723</v>
      </c>
      <c r="H33">
        <v>110508</v>
      </c>
      <c r="I33">
        <v>108056</v>
      </c>
      <c r="J33">
        <v>109629</v>
      </c>
      <c r="L33">
        <v>965095</v>
      </c>
    </row>
    <row r="37" spans="1:12">
      <c r="A37" t="s">
        <v>586</v>
      </c>
      <c r="B37" t="s">
        <v>587</v>
      </c>
    </row>
    <row r="38" spans="1:12">
      <c r="A38" t="s">
        <v>41</v>
      </c>
      <c r="B38">
        <v>2009</v>
      </c>
      <c r="C38">
        <v>2010</v>
      </c>
      <c r="D38">
        <v>2011</v>
      </c>
      <c r="E38">
        <v>2012</v>
      </c>
      <c r="F38">
        <v>2013</v>
      </c>
      <c r="G38">
        <v>2014</v>
      </c>
      <c r="H38">
        <v>2015</v>
      </c>
      <c r="I38">
        <v>2016</v>
      </c>
      <c r="J38">
        <v>2017</v>
      </c>
      <c r="K38" t="s">
        <v>588</v>
      </c>
      <c r="L38" t="s">
        <v>589</v>
      </c>
    </row>
    <row r="39" spans="1:12">
      <c r="A39" t="s">
        <v>590</v>
      </c>
      <c r="B39">
        <v>19398</v>
      </c>
      <c r="C39">
        <v>19185</v>
      </c>
      <c r="D39">
        <v>19155</v>
      </c>
      <c r="E39">
        <v>18982</v>
      </c>
      <c r="F39">
        <v>18554</v>
      </c>
      <c r="G39">
        <v>17662</v>
      </c>
      <c r="H39">
        <v>18039</v>
      </c>
      <c r="I39">
        <v>17430</v>
      </c>
      <c r="J39">
        <v>16988</v>
      </c>
      <c r="L39">
        <v>165393</v>
      </c>
    </row>
    <row r="40" spans="1:12">
      <c r="A40" t="s">
        <v>595</v>
      </c>
      <c r="B40">
        <v>6976</v>
      </c>
      <c r="C40">
        <v>7087</v>
      </c>
      <c r="D40">
        <v>7115</v>
      </c>
      <c r="E40">
        <v>7030</v>
      </c>
      <c r="F40">
        <v>6878</v>
      </c>
      <c r="G40">
        <v>6657</v>
      </c>
      <c r="H40">
        <v>6684</v>
      </c>
      <c r="I40">
        <v>6417</v>
      </c>
      <c r="J40">
        <v>6214</v>
      </c>
      <c r="L40">
        <v>61058</v>
      </c>
    </row>
    <row r="41" spans="1:12">
      <c r="A41" t="s">
        <v>594</v>
      </c>
      <c r="B41">
        <v>3327</v>
      </c>
      <c r="C41">
        <v>3381</v>
      </c>
      <c r="D41">
        <v>3414</v>
      </c>
      <c r="E41">
        <v>3293</v>
      </c>
      <c r="F41">
        <v>3132</v>
      </c>
      <c r="G41">
        <v>3074</v>
      </c>
      <c r="H41">
        <v>3128</v>
      </c>
      <c r="I41">
        <v>2933</v>
      </c>
      <c r="J41">
        <v>2878</v>
      </c>
      <c r="L41">
        <v>28560</v>
      </c>
    </row>
    <row r="42" spans="1:12">
      <c r="A42" t="s">
        <v>598</v>
      </c>
      <c r="B42">
        <v>3288</v>
      </c>
      <c r="C42">
        <v>3210</v>
      </c>
      <c r="D42">
        <v>3058</v>
      </c>
      <c r="E42">
        <v>2887</v>
      </c>
      <c r="F42">
        <v>2860</v>
      </c>
      <c r="G42">
        <v>2658</v>
      </c>
      <c r="H42">
        <v>2688</v>
      </c>
      <c r="I42">
        <v>2621</v>
      </c>
      <c r="J42">
        <v>2619</v>
      </c>
      <c r="L42">
        <v>25889</v>
      </c>
    </row>
    <row r="43" spans="1:12">
      <c r="A43" t="s">
        <v>591</v>
      </c>
      <c r="B43">
        <v>1548</v>
      </c>
      <c r="C43">
        <v>1666</v>
      </c>
      <c r="D43">
        <v>1677</v>
      </c>
      <c r="E43">
        <v>1783</v>
      </c>
      <c r="F43">
        <v>1630</v>
      </c>
      <c r="G43">
        <v>1588</v>
      </c>
      <c r="H43">
        <v>1619</v>
      </c>
      <c r="I43">
        <v>1701</v>
      </c>
      <c r="J43">
        <v>1633</v>
      </c>
      <c r="L43">
        <v>14845</v>
      </c>
    </row>
    <row r="44" spans="1:12">
      <c r="A44" t="s">
        <v>600</v>
      </c>
      <c r="B44">
        <v>1152</v>
      </c>
      <c r="C44">
        <v>1121</v>
      </c>
      <c r="D44">
        <v>1113</v>
      </c>
      <c r="E44">
        <v>1202</v>
      </c>
      <c r="F44">
        <v>1138</v>
      </c>
      <c r="G44">
        <v>1140</v>
      </c>
      <c r="H44">
        <v>1184</v>
      </c>
      <c r="I44">
        <v>1112</v>
      </c>
      <c r="J44">
        <v>1107</v>
      </c>
      <c r="L44">
        <v>10269</v>
      </c>
    </row>
    <row r="45" spans="1:12">
      <c r="A45" t="s">
        <v>599</v>
      </c>
      <c r="B45">
        <v>952</v>
      </c>
      <c r="C45">
        <v>969</v>
      </c>
      <c r="D45">
        <v>987</v>
      </c>
      <c r="E45">
        <v>898</v>
      </c>
      <c r="F45">
        <v>989</v>
      </c>
      <c r="G45">
        <v>845</v>
      </c>
      <c r="H45">
        <v>939</v>
      </c>
      <c r="I45">
        <v>976</v>
      </c>
      <c r="J45">
        <v>858</v>
      </c>
      <c r="L45">
        <v>8413</v>
      </c>
    </row>
    <row r="46" spans="1:12">
      <c r="A46" t="s">
        <v>602</v>
      </c>
      <c r="B46">
        <v>565</v>
      </c>
      <c r="C46">
        <v>524</v>
      </c>
      <c r="D46">
        <v>518</v>
      </c>
      <c r="E46">
        <v>552</v>
      </c>
      <c r="F46">
        <v>598</v>
      </c>
      <c r="G46">
        <v>542</v>
      </c>
      <c r="H46">
        <v>583</v>
      </c>
      <c r="I46">
        <v>537</v>
      </c>
      <c r="J46">
        <v>573</v>
      </c>
      <c r="L46">
        <v>4992</v>
      </c>
    </row>
    <row r="47" spans="1:12">
      <c r="A47" t="s">
        <v>597</v>
      </c>
      <c r="B47">
        <v>386</v>
      </c>
      <c r="C47">
        <v>364</v>
      </c>
      <c r="D47">
        <v>400</v>
      </c>
      <c r="E47">
        <v>440</v>
      </c>
      <c r="F47">
        <v>445</v>
      </c>
      <c r="G47">
        <v>398</v>
      </c>
      <c r="H47">
        <v>441</v>
      </c>
      <c r="I47">
        <v>430</v>
      </c>
      <c r="J47">
        <v>430</v>
      </c>
      <c r="L47">
        <v>3734</v>
      </c>
    </row>
    <row r="48" spans="1:12">
      <c r="A48" t="s">
        <v>593</v>
      </c>
      <c r="B48">
        <v>393</v>
      </c>
      <c r="C48">
        <v>364</v>
      </c>
      <c r="D48">
        <v>375</v>
      </c>
      <c r="E48">
        <v>397</v>
      </c>
      <c r="F48">
        <v>366</v>
      </c>
      <c r="G48">
        <v>356</v>
      </c>
      <c r="H48">
        <v>356</v>
      </c>
      <c r="I48">
        <v>311</v>
      </c>
      <c r="J48">
        <v>281</v>
      </c>
      <c r="L48">
        <v>3199</v>
      </c>
    </row>
    <row r="49" spans="1:12">
      <c r="A49" t="s">
        <v>592</v>
      </c>
      <c r="B49">
        <v>380</v>
      </c>
      <c r="C49">
        <v>373</v>
      </c>
      <c r="D49">
        <v>369</v>
      </c>
      <c r="E49">
        <v>374</v>
      </c>
      <c r="F49">
        <v>395</v>
      </c>
      <c r="G49">
        <v>315</v>
      </c>
      <c r="H49">
        <v>276</v>
      </c>
      <c r="I49">
        <v>280</v>
      </c>
      <c r="J49">
        <v>296</v>
      </c>
      <c r="L49">
        <v>3058</v>
      </c>
    </row>
    <row r="50" spans="1:12">
      <c r="A50" t="s">
        <v>601</v>
      </c>
      <c r="B50">
        <v>104</v>
      </c>
      <c r="C50">
        <v>125</v>
      </c>
      <c r="D50">
        <v>128</v>
      </c>
      <c r="E50">
        <v>126</v>
      </c>
      <c r="F50">
        <v>123</v>
      </c>
      <c r="G50">
        <v>89</v>
      </c>
      <c r="H50">
        <v>141</v>
      </c>
      <c r="I50">
        <v>112</v>
      </c>
      <c r="J50">
        <v>99</v>
      </c>
      <c r="L50">
        <v>1047</v>
      </c>
    </row>
    <row r="51" spans="1:12">
      <c r="A51" t="s">
        <v>596</v>
      </c>
      <c r="B51">
        <v>327</v>
      </c>
      <c r="C51">
        <v>1</v>
      </c>
      <c r="D51">
        <v>1</v>
      </c>
      <c r="L51">
        <v>329</v>
      </c>
    </row>
    <row r="52" spans="1:12">
      <c r="B52" s="46"/>
      <c r="C52" s="46"/>
      <c r="D52" s="46"/>
      <c r="E52" s="46"/>
      <c r="F52" s="46"/>
      <c r="G52" s="46"/>
      <c r="H52" s="46"/>
      <c r="I52" s="46"/>
    </row>
    <row r="53" spans="1:12">
      <c r="B53" s="46"/>
      <c r="C53" s="46"/>
      <c r="D53" s="46"/>
      <c r="E53" s="46"/>
      <c r="F53" s="46"/>
      <c r="G53" s="46"/>
      <c r="H53" s="46"/>
      <c r="I53" s="46"/>
      <c r="J53" s="46"/>
    </row>
    <row r="57" spans="1:12">
      <c r="B57">
        <v>2009</v>
      </c>
      <c r="C57">
        <v>2010</v>
      </c>
      <c r="D57">
        <v>2011</v>
      </c>
      <c r="E57">
        <v>2012</v>
      </c>
      <c r="F57">
        <v>2013</v>
      </c>
      <c r="G57">
        <v>2014</v>
      </c>
      <c r="H57">
        <v>2015</v>
      </c>
      <c r="I57">
        <v>2016</v>
      </c>
      <c r="J57">
        <v>2017</v>
      </c>
    </row>
    <row r="58" spans="1:12">
      <c r="A58" t="s">
        <v>29</v>
      </c>
      <c r="B58">
        <v>85111</v>
      </c>
      <c r="C58">
        <v>85909</v>
      </c>
      <c r="D58">
        <v>85092</v>
      </c>
      <c r="E58">
        <v>90052</v>
      </c>
      <c r="F58">
        <v>90741</v>
      </c>
      <c r="G58">
        <v>87061</v>
      </c>
      <c r="H58">
        <v>92469</v>
      </c>
      <c r="I58">
        <v>90626</v>
      </c>
      <c r="J58">
        <v>92641</v>
      </c>
      <c r="L58">
        <v>799702</v>
      </c>
    </row>
    <row r="59" spans="1:12">
      <c r="A59" t="s">
        <v>598</v>
      </c>
      <c r="B59">
        <v>28712</v>
      </c>
      <c r="C59">
        <v>28969</v>
      </c>
      <c r="D59">
        <v>27942</v>
      </c>
      <c r="E59">
        <v>28560</v>
      </c>
      <c r="F59">
        <v>28448</v>
      </c>
      <c r="G59">
        <v>27300</v>
      </c>
      <c r="H59">
        <v>28645</v>
      </c>
      <c r="I59">
        <v>27313</v>
      </c>
      <c r="J59">
        <v>27077</v>
      </c>
      <c r="L59">
        <v>252966</v>
      </c>
    </row>
    <row r="60" spans="1:12">
      <c r="A60" t="s">
        <v>595</v>
      </c>
      <c r="B60">
        <v>20549</v>
      </c>
      <c r="C60">
        <v>21215</v>
      </c>
      <c r="D60">
        <v>21231</v>
      </c>
      <c r="E60">
        <v>21372</v>
      </c>
      <c r="F60">
        <v>21839</v>
      </c>
      <c r="G60">
        <v>21862</v>
      </c>
      <c r="H60">
        <v>21914</v>
      </c>
      <c r="I60">
        <v>22143</v>
      </c>
      <c r="J60">
        <v>22061</v>
      </c>
      <c r="L60">
        <v>194186</v>
      </c>
    </row>
    <row r="61" spans="1:12">
      <c r="A61" t="s">
        <v>599</v>
      </c>
      <c r="B61">
        <v>10151</v>
      </c>
      <c r="C61">
        <v>9900</v>
      </c>
      <c r="D61">
        <v>9483</v>
      </c>
      <c r="E61">
        <v>10429</v>
      </c>
      <c r="F61">
        <v>10374</v>
      </c>
      <c r="G61">
        <v>9300</v>
      </c>
      <c r="H61">
        <v>10907</v>
      </c>
      <c r="I61">
        <v>10226</v>
      </c>
      <c r="J61">
        <v>11384</v>
      </c>
      <c r="L61">
        <v>92154</v>
      </c>
    </row>
    <row r="62" spans="1:12">
      <c r="A62" t="s">
        <v>591</v>
      </c>
      <c r="B62">
        <v>4175</v>
      </c>
      <c r="C62">
        <v>4919</v>
      </c>
      <c r="D62">
        <v>5192</v>
      </c>
      <c r="E62">
        <v>6005</v>
      </c>
      <c r="F62">
        <v>6065</v>
      </c>
      <c r="G62">
        <v>6055</v>
      </c>
      <c r="H62">
        <v>6570</v>
      </c>
      <c r="I62">
        <v>6782</v>
      </c>
      <c r="J62">
        <v>6978</v>
      </c>
      <c r="L62">
        <v>52741</v>
      </c>
    </row>
    <row r="63" spans="1:12">
      <c r="A63" t="s">
        <v>602</v>
      </c>
      <c r="B63">
        <v>3880</v>
      </c>
      <c r="C63">
        <v>4155</v>
      </c>
      <c r="D63">
        <v>4178</v>
      </c>
      <c r="E63">
        <v>4891</v>
      </c>
      <c r="F63">
        <v>4892</v>
      </c>
      <c r="G63">
        <v>4544</v>
      </c>
      <c r="H63">
        <v>5006</v>
      </c>
      <c r="I63">
        <v>4974</v>
      </c>
      <c r="J63">
        <v>5255</v>
      </c>
      <c r="L63">
        <v>41775</v>
      </c>
    </row>
    <row r="64" spans="1:12">
      <c r="A64" t="s">
        <v>597</v>
      </c>
      <c r="B64">
        <v>3474</v>
      </c>
      <c r="C64">
        <v>3397</v>
      </c>
      <c r="D64">
        <v>3467</v>
      </c>
      <c r="E64">
        <v>4176</v>
      </c>
      <c r="F64">
        <v>4453</v>
      </c>
      <c r="G64">
        <v>4213</v>
      </c>
      <c r="H64">
        <v>4918</v>
      </c>
      <c r="I64">
        <v>4863</v>
      </c>
      <c r="J64">
        <v>5212</v>
      </c>
      <c r="L64">
        <v>38173</v>
      </c>
    </row>
    <row r="65" spans="1:12">
      <c r="A65" t="s">
        <v>594</v>
      </c>
      <c r="B65">
        <v>3151</v>
      </c>
      <c r="C65">
        <v>3248</v>
      </c>
      <c r="D65">
        <v>3377</v>
      </c>
      <c r="E65">
        <v>3746</v>
      </c>
      <c r="F65">
        <v>3688</v>
      </c>
      <c r="G65">
        <v>3554</v>
      </c>
      <c r="H65">
        <v>3755</v>
      </c>
      <c r="I65">
        <v>3759</v>
      </c>
      <c r="J65">
        <v>3879</v>
      </c>
      <c r="L65">
        <v>32157</v>
      </c>
    </row>
    <row r="66" spans="1:12">
      <c r="A66" t="s">
        <v>600</v>
      </c>
      <c r="B66">
        <v>3349</v>
      </c>
      <c r="C66">
        <v>3294</v>
      </c>
      <c r="D66">
        <v>3503</v>
      </c>
      <c r="E66">
        <v>3730</v>
      </c>
      <c r="F66">
        <v>3478</v>
      </c>
      <c r="G66">
        <v>3203</v>
      </c>
      <c r="H66">
        <v>3578</v>
      </c>
      <c r="I66">
        <v>3713</v>
      </c>
      <c r="J66">
        <v>3739</v>
      </c>
      <c r="L66">
        <v>31587</v>
      </c>
    </row>
    <row r="67" spans="1:12">
      <c r="A67" t="s">
        <v>601</v>
      </c>
      <c r="B67">
        <v>2146</v>
      </c>
      <c r="C67">
        <v>2300</v>
      </c>
      <c r="D67">
        <v>2412</v>
      </c>
      <c r="E67">
        <v>2380</v>
      </c>
      <c r="F67">
        <v>2510</v>
      </c>
      <c r="G67">
        <v>2446</v>
      </c>
      <c r="H67">
        <v>2712</v>
      </c>
      <c r="I67">
        <v>2799</v>
      </c>
      <c r="J67">
        <v>2606</v>
      </c>
      <c r="L67">
        <v>22311</v>
      </c>
    </row>
    <row r="68" spans="1:12">
      <c r="A68" t="s">
        <v>593</v>
      </c>
      <c r="B68">
        <v>2359</v>
      </c>
      <c r="C68">
        <v>2382</v>
      </c>
      <c r="D68">
        <v>2285</v>
      </c>
      <c r="E68">
        <v>2553</v>
      </c>
      <c r="F68">
        <v>2517</v>
      </c>
      <c r="G68">
        <v>2392</v>
      </c>
      <c r="H68">
        <v>2417</v>
      </c>
      <c r="I68">
        <v>2237</v>
      </c>
      <c r="J68">
        <v>2406</v>
      </c>
      <c r="L68">
        <v>21548</v>
      </c>
    </row>
    <row r="69" spans="1:12">
      <c r="A69" t="s">
        <v>592</v>
      </c>
      <c r="B69">
        <v>2043</v>
      </c>
      <c r="C69">
        <v>2130</v>
      </c>
      <c r="D69">
        <v>2021</v>
      </c>
      <c r="E69">
        <v>2210</v>
      </c>
      <c r="F69">
        <v>2477</v>
      </c>
      <c r="G69">
        <v>2192</v>
      </c>
      <c r="H69">
        <v>2047</v>
      </c>
      <c r="I69">
        <v>1816</v>
      </c>
      <c r="J69">
        <v>2044</v>
      </c>
      <c r="L69">
        <v>18980</v>
      </c>
    </row>
    <row r="70" spans="1:12">
      <c r="A70" t="s">
        <v>596</v>
      </c>
      <c r="B70">
        <v>1122</v>
      </c>
      <c r="D70">
        <v>1</v>
      </c>
      <c r="I70">
        <v>1</v>
      </c>
      <c r="L70">
        <v>1124</v>
      </c>
    </row>
    <row r="72" spans="1:12">
      <c r="B72">
        <v>2009</v>
      </c>
      <c r="C72">
        <v>2010</v>
      </c>
      <c r="D72">
        <v>2011</v>
      </c>
      <c r="E72">
        <v>2012</v>
      </c>
      <c r="F72">
        <v>2013</v>
      </c>
      <c r="G72">
        <v>2014</v>
      </c>
      <c r="H72">
        <v>2015</v>
      </c>
      <c r="I72">
        <v>2016</v>
      </c>
      <c r="J72">
        <v>2017</v>
      </c>
    </row>
    <row r="73" spans="1:12">
      <c r="A73" t="s">
        <v>598</v>
      </c>
      <c r="B73" s="46">
        <f>B59/B$58</f>
        <v>0.33734769888733535</v>
      </c>
      <c r="C73" s="46">
        <f t="shared" ref="C73:J73" si="0">C59/C$58</f>
        <v>0.3372056478366644</v>
      </c>
      <c r="D73" s="46">
        <f t="shared" si="0"/>
        <v>0.32837399520518967</v>
      </c>
      <c r="E73" s="46">
        <f t="shared" si="0"/>
        <v>0.31715009105849951</v>
      </c>
      <c r="F73" s="46">
        <f t="shared" si="0"/>
        <v>0.31350767569235516</v>
      </c>
      <c r="G73" s="46">
        <f t="shared" si="0"/>
        <v>0.31357324175003731</v>
      </c>
      <c r="H73" s="46">
        <f t="shared" si="0"/>
        <v>0.30977949366814822</v>
      </c>
      <c r="I73" s="46">
        <f t="shared" si="0"/>
        <v>0.30138150199721936</v>
      </c>
      <c r="J73" s="46">
        <f t="shared" si="0"/>
        <v>0.29227879664511391</v>
      </c>
    </row>
    <row r="74" spans="1:12">
      <c r="A74" t="s">
        <v>595</v>
      </c>
      <c r="B74" s="46">
        <f t="shared" ref="B74:J84" si="1">B60/B$58</f>
        <v>0.2414376520073786</v>
      </c>
      <c r="C74" s="46">
        <f t="shared" si="1"/>
        <v>0.24694735126703837</v>
      </c>
      <c r="D74" s="46">
        <f t="shared" si="1"/>
        <v>0.24950641658440276</v>
      </c>
      <c r="E74" s="46">
        <f t="shared" si="1"/>
        <v>0.23732954293075112</v>
      </c>
      <c r="F74" s="46">
        <f t="shared" si="1"/>
        <v>0.24067400623753321</v>
      </c>
      <c r="G74" s="46">
        <f t="shared" si="1"/>
        <v>0.25111128978532293</v>
      </c>
      <c r="H74" s="46">
        <f t="shared" si="1"/>
        <v>0.2369875309563205</v>
      </c>
      <c r="I74" s="46">
        <f t="shared" si="1"/>
        <v>0.24433385562642068</v>
      </c>
      <c r="J74" s="46">
        <f t="shared" si="1"/>
        <v>0.23813430338618971</v>
      </c>
    </row>
    <row r="75" spans="1:12">
      <c r="A75" t="s">
        <v>599</v>
      </c>
      <c r="B75" s="46">
        <f t="shared" si="1"/>
        <v>0.11926777972295002</v>
      </c>
      <c r="C75" s="46">
        <f t="shared" si="1"/>
        <v>0.1152382171832986</v>
      </c>
      <c r="D75" s="46">
        <f t="shared" si="1"/>
        <v>0.11144408405020448</v>
      </c>
      <c r="E75" s="46">
        <f t="shared" si="1"/>
        <v>0.11581086483365166</v>
      </c>
      <c r="F75" s="46">
        <f t="shared" si="1"/>
        <v>0.1143253876417496</v>
      </c>
      <c r="G75" s="46">
        <f t="shared" si="1"/>
        <v>0.10682165378297975</v>
      </c>
      <c r="H75" s="46">
        <f t="shared" si="1"/>
        <v>0.11795304372276114</v>
      </c>
      <c r="I75" s="46">
        <f t="shared" si="1"/>
        <v>0.11283737558757972</v>
      </c>
      <c r="J75" s="46">
        <f t="shared" si="1"/>
        <v>0.1228829567901901</v>
      </c>
    </row>
    <row r="76" spans="1:12">
      <c r="A76" t="s">
        <v>591</v>
      </c>
      <c r="B76" s="46">
        <f t="shared" si="1"/>
        <v>4.9053588842805279E-2</v>
      </c>
      <c r="C76" s="46">
        <f t="shared" si="1"/>
        <v>5.7258261648954124E-2</v>
      </c>
      <c r="D76" s="46">
        <f t="shared" si="1"/>
        <v>6.1016311756686883E-2</v>
      </c>
      <c r="E76" s="46">
        <f t="shared" si="1"/>
        <v>6.6683693865766447E-2</v>
      </c>
      <c r="F76" s="46">
        <f t="shared" si="1"/>
        <v>6.6838584542819671E-2</v>
      </c>
      <c r="G76" s="46">
        <f t="shared" si="1"/>
        <v>6.9548936952251866E-2</v>
      </c>
      <c r="H76" s="46">
        <f t="shared" si="1"/>
        <v>7.1050838659442631E-2</v>
      </c>
      <c r="I76" s="46">
        <f t="shared" si="1"/>
        <v>7.4835036303047692E-2</v>
      </c>
      <c r="J76" s="46">
        <f t="shared" si="1"/>
        <v>7.5323021124556078E-2</v>
      </c>
    </row>
    <row r="77" spans="1:12">
      <c r="A77" t="s">
        <v>602</v>
      </c>
      <c r="B77" s="46">
        <f t="shared" si="1"/>
        <v>4.5587526876666944E-2</v>
      </c>
      <c r="C77" s="46">
        <f t="shared" si="1"/>
        <v>4.8365130545111691E-2</v>
      </c>
      <c r="D77" s="46">
        <f t="shared" si="1"/>
        <v>4.9099797865839324E-2</v>
      </c>
      <c r="E77" s="46">
        <f t="shared" si="1"/>
        <v>5.4313063563274554E-2</v>
      </c>
      <c r="F77" s="46">
        <f t="shared" si="1"/>
        <v>5.3911682701314731E-2</v>
      </c>
      <c r="G77" s="46">
        <f t="shared" si="1"/>
        <v>5.2193289762350534E-2</v>
      </c>
      <c r="H77" s="46">
        <f t="shared" si="1"/>
        <v>5.4137062150558565E-2</v>
      </c>
      <c r="I77" s="46">
        <f t="shared" si="1"/>
        <v>5.488491161476839E-2</v>
      </c>
      <c r="J77" s="46">
        <f t="shared" si="1"/>
        <v>5.6724344512688769E-2</v>
      </c>
    </row>
    <row r="78" spans="1:12">
      <c r="A78" t="s">
        <v>597</v>
      </c>
      <c r="B78" s="46">
        <f t="shared" si="1"/>
        <v>4.0817285662252824E-2</v>
      </c>
      <c r="C78" s="46">
        <f t="shared" si="1"/>
        <v>3.9541840785016706E-2</v>
      </c>
      <c r="D78" s="46">
        <f t="shared" si="1"/>
        <v>4.0744135758943263E-2</v>
      </c>
      <c r="E78" s="46">
        <f t="shared" si="1"/>
        <v>4.6373206591746992E-2</v>
      </c>
      <c r="F78" s="46">
        <f t="shared" si="1"/>
        <v>4.9073737340342295E-2</v>
      </c>
      <c r="G78" s="46">
        <f t="shared" si="1"/>
        <v>4.8391357783622975E-2</v>
      </c>
      <c r="H78" s="46">
        <f t="shared" si="1"/>
        <v>5.3185391861056135E-2</v>
      </c>
      <c r="I78" s="46">
        <f t="shared" si="1"/>
        <v>5.3660097543751242E-2</v>
      </c>
      <c r="J78" s="46">
        <f t="shared" si="1"/>
        <v>5.6260187174145354E-2</v>
      </c>
    </row>
    <row r="79" spans="1:12">
      <c r="A79" t="s">
        <v>594</v>
      </c>
      <c r="B79" s="46">
        <f t="shared" si="1"/>
        <v>3.702224154339627E-2</v>
      </c>
      <c r="C79" s="46">
        <f t="shared" si="1"/>
        <v>3.780744741528827E-2</v>
      </c>
      <c r="D79" s="46">
        <f t="shared" si="1"/>
        <v>3.9686457011234896E-2</v>
      </c>
      <c r="E79" s="46">
        <f t="shared" si="1"/>
        <v>4.1598187713765382E-2</v>
      </c>
      <c r="F79" s="46">
        <f t="shared" si="1"/>
        <v>4.0643149182839067E-2</v>
      </c>
      <c r="G79" s="46">
        <f t="shared" si="1"/>
        <v>4.0821952424162367E-2</v>
      </c>
      <c r="H79" s="46">
        <f t="shared" si="1"/>
        <v>4.0608203830472915E-2</v>
      </c>
      <c r="I79" s="46">
        <f t="shared" si="1"/>
        <v>4.1478162999580695E-2</v>
      </c>
      <c r="J79" s="46">
        <f t="shared" si="1"/>
        <v>4.1871309679299661E-2</v>
      </c>
    </row>
    <row r="80" spans="1:12">
      <c r="A80" t="s">
        <v>600</v>
      </c>
      <c r="B80" s="46">
        <f t="shared" si="1"/>
        <v>3.9348615337617937E-2</v>
      </c>
      <c r="C80" s="46">
        <f t="shared" si="1"/>
        <v>3.8342897717352081E-2</v>
      </c>
      <c r="D80" s="46">
        <f t="shared" si="1"/>
        <v>4.1167207258026604E-2</v>
      </c>
      <c r="E80" s="46">
        <f t="shared" si="1"/>
        <v>4.1420512592724203E-2</v>
      </c>
      <c r="F80" s="46">
        <f t="shared" si="1"/>
        <v>3.8328870080779363E-2</v>
      </c>
      <c r="G80" s="46">
        <f t="shared" si="1"/>
        <v>3.6790296458804744E-2</v>
      </c>
      <c r="H80" s="46">
        <f t="shared" si="1"/>
        <v>3.8694048816360078E-2</v>
      </c>
      <c r="I80" s="46">
        <f t="shared" si="1"/>
        <v>4.0970582393573589E-2</v>
      </c>
      <c r="J80" s="46">
        <f t="shared" si="1"/>
        <v>4.0360099739856006E-2</v>
      </c>
    </row>
    <row r="81" spans="1:22">
      <c r="A81" t="s">
        <v>601</v>
      </c>
      <c r="B81" s="46">
        <f t="shared" si="1"/>
        <v>2.5214132133331766E-2</v>
      </c>
      <c r="C81" s="46">
        <f t="shared" si="1"/>
        <v>2.6772515103190585E-2</v>
      </c>
      <c r="D81" s="46">
        <f t="shared" si="1"/>
        <v>2.834579043858412E-2</v>
      </c>
      <c r="E81" s="46">
        <f t="shared" si="1"/>
        <v>2.6429174254874961E-2</v>
      </c>
      <c r="F81" s="46">
        <f t="shared" si="1"/>
        <v>2.7661145457951754E-2</v>
      </c>
      <c r="G81" s="46">
        <f t="shared" si="1"/>
        <v>2.8095243564856823E-2</v>
      </c>
      <c r="H81" s="46">
        <f t="shared" si="1"/>
        <v>2.9328748012847548E-2</v>
      </c>
      <c r="I81" s="46">
        <f t="shared" si="1"/>
        <v>3.0885176439432394E-2</v>
      </c>
      <c r="J81" s="46">
        <f t="shared" si="1"/>
        <v>2.8130093587072677E-2</v>
      </c>
    </row>
    <row r="82" spans="1:22">
      <c r="A82" t="s">
        <v>593</v>
      </c>
      <c r="B82" s="46">
        <f t="shared" si="1"/>
        <v>2.7716746366509618E-2</v>
      </c>
      <c r="C82" s="46">
        <f t="shared" si="1"/>
        <v>2.772701346773912E-2</v>
      </c>
      <c r="D82" s="46">
        <f t="shared" si="1"/>
        <v>2.6853288205706764E-2</v>
      </c>
      <c r="E82" s="46">
        <f t="shared" si="1"/>
        <v>2.8350286501132679E-2</v>
      </c>
      <c r="F82" s="46">
        <f t="shared" si="1"/>
        <v>2.7738288094687077E-2</v>
      </c>
      <c r="G82" s="46">
        <f t="shared" si="1"/>
        <v>2.7474988800955651E-2</v>
      </c>
      <c r="H82" s="46">
        <f t="shared" si="1"/>
        <v>2.613848965599282E-2</v>
      </c>
      <c r="I82" s="46">
        <f t="shared" si="1"/>
        <v>2.4683865557345575E-2</v>
      </c>
      <c r="J82" s="46">
        <f t="shared" si="1"/>
        <v>2.5971222245010309E-2</v>
      </c>
    </row>
    <row r="83" spans="1:22">
      <c r="A83" t="s">
        <v>592</v>
      </c>
      <c r="B83" s="46">
        <f t="shared" si="1"/>
        <v>2.4003947785832619E-2</v>
      </c>
      <c r="C83" s="46">
        <f t="shared" si="1"/>
        <v>2.4793677030346063E-2</v>
      </c>
      <c r="D83" s="46">
        <f t="shared" si="1"/>
        <v>2.3750763879095568E-2</v>
      </c>
      <c r="E83" s="46">
        <f t="shared" si="1"/>
        <v>2.4541376093812465E-2</v>
      </c>
      <c r="F83" s="46">
        <f t="shared" si="1"/>
        <v>2.7297473027628083E-2</v>
      </c>
      <c r="G83" s="46">
        <f t="shared" si="1"/>
        <v>2.5177748934655013E-2</v>
      </c>
      <c r="H83" s="46">
        <f t="shared" si="1"/>
        <v>2.2137148666039431E-2</v>
      </c>
      <c r="I83" s="46">
        <f t="shared" si="1"/>
        <v>2.0038399576280539E-2</v>
      </c>
      <c r="J83" s="46">
        <f t="shared" si="1"/>
        <v>2.2063665115877418E-2</v>
      </c>
    </row>
    <row r="84" spans="1:22">
      <c r="A84" t="s">
        <v>596</v>
      </c>
      <c r="B84" s="46">
        <f t="shared" si="1"/>
        <v>1.318278483392276E-2</v>
      </c>
      <c r="C84" s="46">
        <f t="shared" si="1"/>
        <v>0</v>
      </c>
      <c r="D84" s="46">
        <f t="shared" si="1"/>
        <v>1.1751986085648475E-5</v>
      </c>
      <c r="E84" s="46">
        <f t="shared" si="1"/>
        <v>0</v>
      </c>
      <c r="F84" s="46">
        <f t="shared" si="1"/>
        <v>0</v>
      </c>
      <c r="G84" s="46">
        <f t="shared" si="1"/>
        <v>0</v>
      </c>
      <c r="H84" s="46">
        <f t="shared" si="1"/>
        <v>0</v>
      </c>
      <c r="I84" s="46">
        <f t="shared" si="1"/>
        <v>1.1034361000154481E-5</v>
      </c>
      <c r="J84" s="46">
        <f t="shared" si="1"/>
        <v>0</v>
      </c>
    </row>
    <row r="86" spans="1:22">
      <c r="B86">
        <f>B72</f>
        <v>2009</v>
      </c>
      <c r="C86">
        <f t="shared" ref="C86:J86" si="2">C72</f>
        <v>2010</v>
      </c>
      <c r="D86">
        <f t="shared" si="2"/>
        <v>2011</v>
      </c>
      <c r="E86">
        <f t="shared" si="2"/>
        <v>2012</v>
      </c>
      <c r="F86">
        <f t="shared" si="2"/>
        <v>2013</v>
      </c>
      <c r="G86">
        <f t="shared" si="2"/>
        <v>2014</v>
      </c>
      <c r="H86">
        <f t="shared" si="2"/>
        <v>2015</v>
      </c>
      <c r="I86">
        <f t="shared" si="2"/>
        <v>2016</v>
      </c>
      <c r="J86">
        <f t="shared" si="2"/>
        <v>2017</v>
      </c>
    </row>
    <row r="87" spans="1:22">
      <c r="A87" t="s">
        <v>604</v>
      </c>
      <c r="B87" s="46">
        <f t="shared" ref="B87:J87" si="3">B73</f>
        <v>0.33734769888733535</v>
      </c>
      <c r="C87" s="46">
        <f t="shared" si="3"/>
        <v>0.3372056478366644</v>
      </c>
      <c r="D87" s="46">
        <f t="shared" si="3"/>
        <v>0.32837399520518967</v>
      </c>
      <c r="E87" s="46">
        <f t="shared" si="3"/>
        <v>0.31715009105849951</v>
      </c>
      <c r="F87" s="46">
        <f t="shared" si="3"/>
        <v>0.31350767569235516</v>
      </c>
      <c r="G87" s="46">
        <f t="shared" si="3"/>
        <v>0.31357324175003731</v>
      </c>
      <c r="H87" s="46">
        <f t="shared" si="3"/>
        <v>0.30977949366814822</v>
      </c>
      <c r="I87" s="46">
        <f t="shared" si="3"/>
        <v>0.30138150199721936</v>
      </c>
      <c r="J87" s="46">
        <f t="shared" si="3"/>
        <v>0.29227879664511391</v>
      </c>
    </row>
    <row r="88" spans="1:22">
      <c r="A88" t="s">
        <v>605</v>
      </c>
      <c r="B88" s="46">
        <f t="shared" ref="B88:J88" si="4">B74</f>
        <v>0.2414376520073786</v>
      </c>
      <c r="C88" s="46">
        <f t="shared" si="4"/>
        <v>0.24694735126703837</v>
      </c>
      <c r="D88" s="46">
        <f t="shared" si="4"/>
        <v>0.24950641658440276</v>
      </c>
      <c r="E88" s="46">
        <f t="shared" si="4"/>
        <v>0.23732954293075112</v>
      </c>
      <c r="F88" s="46">
        <f t="shared" si="4"/>
        <v>0.24067400623753321</v>
      </c>
      <c r="G88" s="46">
        <f t="shared" si="4"/>
        <v>0.25111128978532293</v>
      </c>
      <c r="H88" s="46">
        <f t="shared" si="4"/>
        <v>0.2369875309563205</v>
      </c>
      <c r="I88" s="46">
        <f t="shared" si="4"/>
        <v>0.24433385562642068</v>
      </c>
      <c r="J88" s="46">
        <f t="shared" si="4"/>
        <v>0.23813430338618971</v>
      </c>
      <c r="V88" t="s">
        <v>603</v>
      </c>
    </row>
    <row r="89" spans="1:22">
      <c r="A89" t="s">
        <v>615</v>
      </c>
      <c r="B89" s="46">
        <f t="shared" ref="B89:J89" si="5">B75</f>
        <v>0.11926777972295002</v>
      </c>
      <c r="C89" s="46">
        <f t="shared" si="5"/>
        <v>0.1152382171832986</v>
      </c>
      <c r="D89" s="46">
        <f t="shared" si="5"/>
        <v>0.11144408405020448</v>
      </c>
      <c r="E89" s="46">
        <f t="shared" si="5"/>
        <v>0.11581086483365166</v>
      </c>
      <c r="F89" s="46">
        <f t="shared" si="5"/>
        <v>0.1143253876417496</v>
      </c>
      <c r="G89" s="46">
        <f t="shared" si="5"/>
        <v>0.10682165378297975</v>
      </c>
      <c r="H89" s="46">
        <f t="shared" si="5"/>
        <v>0.11795304372276114</v>
      </c>
      <c r="I89" s="46">
        <f t="shared" si="5"/>
        <v>0.11283737558757972</v>
      </c>
      <c r="J89" s="46">
        <f t="shared" si="5"/>
        <v>0.1228829567901901</v>
      </c>
    </row>
    <row r="90" spans="1:22">
      <c r="A90" t="s">
        <v>606</v>
      </c>
      <c r="B90" s="46">
        <f t="shared" ref="B90:J90" si="6">B76</f>
        <v>4.9053588842805279E-2</v>
      </c>
      <c r="C90" s="46">
        <f t="shared" si="6"/>
        <v>5.7258261648954124E-2</v>
      </c>
      <c r="D90" s="46">
        <f t="shared" si="6"/>
        <v>6.1016311756686883E-2</v>
      </c>
      <c r="E90" s="46">
        <f t="shared" si="6"/>
        <v>6.6683693865766447E-2</v>
      </c>
      <c r="F90" s="46">
        <f t="shared" si="6"/>
        <v>6.6838584542819671E-2</v>
      </c>
      <c r="G90" s="46">
        <f t="shared" si="6"/>
        <v>6.9548936952251866E-2</v>
      </c>
      <c r="H90" s="46">
        <f t="shared" si="6"/>
        <v>7.1050838659442631E-2</v>
      </c>
      <c r="I90" s="46">
        <f t="shared" si="6"/>
        <v>7.4835036303047692E-2</v>
      </c>
      <c r="J90" s="46">
        <f t="shared" si="6"/>
        <v>7.5323021124556078E-2</v>
      </c>
    </row>
    <row r="91" spans="1:22">
      <c r="A91" t="s">
        <v>607</v>
      </c>
      <c r="B91" s="46">
        <f t="shared" ref="B91:J91" si="7">B77</f>
        <v>4.5587526876666944E-2</v>
      </c>
      <c r="C91" s="46">
        <f t="shared" si="7"/>
        <v>4.8365130545111691E-2</v>
      </c>
      <c r="D91" s="46">
        <f t="shared" si="7"/>
        <v>4.9099797865839324E-2</v>
      </c>
      <c r="E91" s="46">
        <f t="shared" si="7"/>
        <v>5.4313063563274554E-2</v>
      </c>
      <c r="F91" s="46">
        <f t="shared" si="7"/>
        <v>5.3911682701314731E-2</v>
      </c>
      <c r="G91" s="46">
        <f t="shared" si="7"/>
        <v>5.2193289762350534E-2</v>
      </c>
      <c r="H91" s="46">
        <f t="shared" si="7"/>
        <v>5.4137062150558565E-2</v>
      </c>
      <c r="I91" s="46">
        <f t="shared" si="7"/>
        <v>5.488491161476839E-2</v>
      </c>
      <c r="J91" s="46">
        <f t="shared" si="7"/>
        <v>5.6724344512688769E-2</v>
      </c>
    </row>
    <row r="92" spans="1:22">
      <c r="A92" t="s">
        <v>608</v>
      </c>
      <c r="B92" s="46">
        <f t="shared" ref="B92:J92" si="8">B78</f>
        <v>4.0817285662252824E-2</v>
      </c>
      <c r="C92" s="46">
        <f t="shared" si="8"/>
        <v>3.9541840785016706E-2</v>
      </c>
      <c r="D92" s="46">
        <f t="shared" si="8"/>
        <v>4.0744135758943263E-2</v>
      </c>
      <c r="E92" s="46">
        <f t="shared" si="8"/>
        <v>4.6373206591746992E-2</v>
      </c>
      <c r="F92" s="46">
        <f t="shared" si="8"/>
        <v>4.9073737340342295E-2</v>
      </c>
      <c r="G92" s="46">
        <f t="shared" si="8"/>
        <v>4.8391357783622975E-2</v>
      </c>
      <c r="H92" s="46">
        <f t="shared" si="8"/>
        <v>5.3185391861056135E-2</v>
      </c>
      <c r="I92" s="46">
        <f t="shared" si="8"/>
        <v>5.3660097543751242E-2</v>
      </c>
      <c r="J92" s="46">
        <f t="shared" si="8"/>
        <v>5.6260187174145354E-2</v>
      </c>
    </row>
    <row r="93" spans="1:22">
      <c r="A93" t="s">
        <v>609</v>
      </c>
      <c r="B93" s="46">
        <f t="shared" ref="B93:J93" si="9">B79</f>
        <v>3.702224154339627E-2</v>
      </c>
      <c r="C93" s="46">
        <f t="shared" si="9"/>
        <v>3.780744741528827E-2</v>
      </c>
      <c r="D93" s="46">
        <f t="shared" si="9"/>
        <v>3.9686457011234896E-2</v>
      </c>
      <c r="E93" s="46">
        <f t="shared" si="9"/>
        <v>4.1598187713765382E-2</v>
      </c>
      <c r="F93" s="46">
        <f t="shared" si="9"/>
        <v>4.0643149182839067E-2</v>
      </c>
      <c r="G93" s="46">
        <f t="shared" si="9"/>
        <v>4.0821952424162367E-2</v>
      </c>
      <c r="H93" s="46">
        <f t="shared" si="9"/>
        <v>4.0608203830472915E-2</v>
      </c>
      <c r="I93" s="46">
        <f t="shared" si="9"/>
        <v>4.1478162999580695E-2</v>
      </c>
      <c r="J93" s="46">
        <f t="shared" si="9"/>
        <v>4.1871309679299661E-2</v>
      </c>
    </row>
    <row r="94" spans="1:22">
      <c r="A94" t="s">
        <v>610</v>
      </c>
      <c r="B94" s="46">
        <f t="shared" ref="B94:J94" si="10">B80</f>
        <v>3.9348615337617937E-2</v>
      </c>
      <c r="C94" s="46">
        <f t="shared" si="10"/>
        <v>3.8342897717352081E-2</v>
      </c>
      <c r="D94" s="46">
        <f t="shared" si="10"/>
        <v>4.1167207258026604E-2</v>
      </c>
      <c r="E94" s="46">
        <f t="shared" si="10"/>
        <v>4.1420512592724203E-2</v>
      </c>
      <c r="F94" s="46">
        <f t="shared" si="10"/>
        <v>3.8328870080779363E-2</v>
      </c>
      <c r="G94" s="46">
        <f t="shared" si="10"/>
        <v>3.6790296458804744E-2</v>
      </c>
      <c r="H94" s="46">
        <f t="shared" si="10"/>
        <v>3.8694048816360078E-2</v>
      </c>
      <c r="I94" s="46">
        <f t="shared" si="10"/>
        <v>4.0970582393573589E-2</v>
      </c>
      <c r="J94" s="46">
        <f t="shared" si="10"/>
        <v>4.0360099739856006E-2</v>
      </c>
    </row>
    <row r="95" spans="1:22">
      <c r="A95" t="s">
        <v>611</v>
      </c>
      <c r="B95" s="46">
        <f t="shared" ref="B95:J95" si="11">B81</f>
        <v>2.5214132133331766E-2</v>
      </c>
      <c r="C95" s="46">
        <f t="shared" si="11"/>
        <v>2.6772515103190585E-2</v>
      </c>
      <c r="D95" s="46">
        <f t="shared" si="11"/>
        <v>2.834579043858412E-2</v>
      </c>
      <c r="E95" s="46">
        <f t="shared" si="11"/>
        <v>2.6429174254874961E-2</v>
      </c>
      <c r="F95" s="46">
        <f t="shared" si="11"/>
        <v>2.7661145457951754E-2</v>
      </c>
      <c r="G95" s="46">
        <f t="shared" si="11"/>
        <v>2.8095243564856823E-2</v>
      </c>
      <c r="H95" s="46">
        <f t="shared" si="11"/>
        <v>2.9328748012847548E-2</v>
      </c>
      <c r="I95" s="46">
        <f t="shared" si="11"/>
        <v>3.0885176439432394E-2</v>
      </c>
      <c r="J95" s="46">
        <f t="shared" si="11"/>
        <v>2.8130093587072677E-2</v>
      </c>
    </row>
    <row r="96" spans="1:22">
      <c r="A96" t="s">
        <v>612</v>
      </c>
      <c r="B96" s="46">
        <f t="shared" ref="B96:J96" si="12">B82</f>
        <v>2.7716746366509618E-2</v>
      </c>
      <c r="C96" s="46">
        <f t="shared" si="12"/>
        <v>2.772701346773912E-2</v>
      </c>
      <c r="D96" s="46">
        <f t="shared" si="12"/>
        <v>2.6853288205706764E-2</v>
      </c>
      <c r="E96" s="46">
        <f t="shared" si="12"/>
        <v>2.8350286501132679E-2</v>
      </c>
      <c r="F96" s="46">
        <f t="shared" si="12"/>
        <v>2.7738288094687077E-2</v>
      </c>
      <c r="G96" s="46">
        <f t="shared" si="12"/>
        <v>2.7474988800955651E-2</v>
      </c>
      <c r="H96" s="46">
        <f t="shared" si="12"/>
        <v>2.613848965599282E-2</v>
      </c>
      <c r="I96" s="46">
        <f t="shared" si="12"/>
        <v>2.4683865557345575E-2</v>
      </c>
      <c r="J96" s="46">
        <f t="shared" si="12"/>
        <v>2.5971222245010309E-2</v>
      </c>
    </row>
    <row r="97" spans="1:10">
      <c r="A97" t="s">
        <v>613</v>
      </c>
      <c r="B97" s="46">
        <f t="shared" ref="B97:J97" si="13">B83</f>
        <v>2.4003947785832619E-2</v>
      </c>
      <c r="C97" s="46">
        <f t="shared" si="13"/>
        <v>2.4793677030346063E-2</v>
      </c>
      <c r="D97" s="46">
        <f t="shared" si="13"/>
        <v>2.3750763879095568E-2</v>
      </c>
      <c r="E97" s="46">
        <f t="shared" si="13"/>
        <v>2.4541376093812465E-2</v>
      </c>
      <c r="F97" s="46">
        <f t="shared" si="13"/>
        <v>2.7297473027628083E-2</v>
      </c>
      <c r="G97" s="46">
        <f t="shared" si="13"/>
        <v>2.5177748934655013E-2</v>
      </c>
      <c r="H97" s="46">
        <f t="shared" si="13"/>
        <v>2.2137148666039431E-2</v>
      </c>
      <c r="I97" s="46">
        <f t="shared" si="13"/>
        <v>2.0038399576280539E-2</v>
      </c>
      <c r="J97" s="46">
        <f t="shared" si="13"/>
        <v>2.2063665115877418E-2</v>
      </c>
    </row>
    <row r="98" spans="1:10">
      <c r="A98" t="s">
        <v>614</v>
      </c>
      <c r="B98" s="46">
        <f t="shared" ref="B98:J98" si="14">B84</f>
        <v>1.318278483392276E-2</v>
      </c>
      <c r="C98" s="46">
        <f t="shared" si="14"/>
        <v>0</v>
      </c>
      <c r="D98" s="46">
        <f t="shared" si="14"/>
        <v>1.1751986085648475E-5</v>
      </c>
      <c r="E98" s="46">
        <f t="shared" si="14"/>
        <v>0</v>
      </c>
      <c r="F98" s="46">
        <f t="shared" si="14"/>
        <v>0</v>
      </c>
      <c r="G98" s="46">
        <f t="shared" si="14"/>
        <v>0</v>
      </c>
      <c r="H98" s="46">
        <f t="shared" si="14"/>
        <v>0</v>
      </c>
      <c r="I98" s="46">
        <f t="shared" si="14"/>
        <v>1.1034361000154481E-5</v>
      </c>
      <c r="J98" s="46">
        <f t="shared" si="14"/>
        <v>0</v>
      </c>
    </row>
    <row r="99" spans="1:10">
      <c r="B99" s="46"/>
      <c r="C99" s="46"/>
      <c r="D99" s="46"/>
      <c r="E99" s="46"/>
      <c r="F99" s="46"/>
      <c r="G99" s="46"/>
      <c r="H99" s="46"/>
      <c r="I99" s="46"/>
      <c r="J99" s="46"/>
    </row>
  </sheetData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41C9F-9F9F-4E4A-ADF2-B12EA0A69E9E}">
  <dimension ref="A1:M1273"/>
  <sheetViews>
    <sheetView workbookViewId="0">
      <selection activeCell="I21" sqref="I21"/>
    </sheetView>
  </sheetViews>
  <sheetFormatPr defaultRowHeight="14.4"/>
  <cols>
    <col min="1" max="1" width="12.21875" bestFit="1" customWidth="1"/>
    <col min="2" max="2" width="7.6640625" bestFit="1" customWidth="1"/>
    <col min="3" max="6" width="7.6640625" customWidth="1"/>
    <col min="7" max="7" width="15.5546875" bestFit="1" customWidth="1"/>
    <col min="8" max="9" width="13.109375" bestFit="1" customWidth="1"/>
    <col min="10" max="10" width="10.109375" bestFit="1" customWidth="1"/>
    <col min="11" max="11" width="11.88671875" bestFit="1" customWidth="1"/>
    <col min="12" max="12" width="13.44140625" bestFit="1" customWidth="1"/>
    <col min="13" max="13" width="10.5546875" bestFit="1" customWidth="1"/>
    <col min="261" max="261" width="12.21875" bestFit="1" customWidth="1"/>
    <col min="262" max="262" width="7.6640625" bestFit="1" customWidth="1"/>
    <col min="263" max="263" width="15.5546875" bestFit="1" customWidth="1"/>
    <col min="264" max="265" width="13.109375" bestFit="1" customWidth="1"/>
    <col min="266" max="266" width="10.109375" bestFit="1" customWidth="1"/>
    <col min="267" max="267" width="11.88671875" bestFit="1" customWidth="1"/>
    <col min="268" max="268" width="13.44140625" bestFit="1" customWidth="1"/>
    <col min="269" max="269" width="10.5546875" bestFit="1" customWidth="1"/>
    <col min="517" max="517" width="12.21875" bestFit="1" customWidth="1"/>
    <col min="518" max="518" width="7.6640625" bestFit="1" customWidth="1"/>
    <col min="519" max="519" width="15.5546875" bestFit="1" customWidth="1"/>
    <col min="520" max="521" width="13.109375" bestFit="1" customWidth="1"/>
    <col min="522" max="522" width="10.109375" bestFit="1" customWidth="1"/>
    <col min="523" max="523" width="11.88671875" bestFit="1" customWidth="1"/>
    <col min="524" max="524" width="13.44140625" bestFit="1" customWidth="1"/>
    <col min="525" max="525" width="10.5546875" bestFit="1" customWidth="1"/>
    <col min="773" max="773" width="12.21875" bestFit="1" customWidth="1"/>
    <col min="774" max="774" width="7.6640625" bestFit="1" customWidth="1"/>
    <col min="775" max="775" width="15.5546875" bestFit="1" customWidth="1"/>
    <col min="776" max="777" width="13.109375" bestFit="1" customWidth="1"/>
    <col min="778" max="778" width="10.109375" bestFit="1" customWidth="1"/>
    <col min="779" max="779" width="11.88671875" bestFit="1" customWidth="1"/>
    <col min="780" max="780" width="13.44140625" bestFit="1" customWidth="1"/>
    <col min="781" max="781" width="10.5546875" bestFit="1" customWidth="1"/>
    <col min="1029" max="1029" width="12.21875" bestFit="1" customWidth="1"/>
    <col min="1030" max="1030" width="7.6640625" bestFit="1" customWidth="1"/>
    <col min="1031" max="1031" width="15.5546875" bestFit="1" customWidth="1"/>
    <col min="1032" max="1033" width="13.109375" bestFit="1" customWidth="1"/>
    <col min="1034" max="1034" width="10.109375" bestFit="1" customWidth="1"/>
    <col min="1035" max="1035" width="11.88671875" bestFit="1" customWidth="1"/>
    <col min="1036" max="1036" width="13.44140625" bestFit="1" customWidth="1"/>
    <col min="1037" max="1037" width="10.5546875" bestFit="1" customWidth="1"/>
    <col min="1285" max="1285" width="12.21875" bestFit="1" customWidth="1"/>
    <col min="1286" max="1286" width="7.6640625" bestFit="1" customWidth="1"/>
    <col min="1287" max="1287" width="15.5546875" bestFit="1" customWidth="1"/>
    <col min="1288" max="1289" width="13.109375" bestFit="1" customWidth="1"/>
    <col min="1290" max="1290" width="10.109375" bestFit="1" customWidth="1"/>
    <col min="1291" max="1291" width="11.88671875" bestFit="1" customWidth="1"/>
    <col min="1292" max="1292" width="13.44140625" bestFit="1" customWidth="1"/>
    <col min="1293" max="1293" width="10.5546875" bestFit="1" customWidth="1"/>
    <col min="1541" max="1541" width="12.21875" bestFit="1" customWidth="1"/>
    <col min="1542" max="1542" width="7.6640625" bestFit="1" customWidth="1"/>
    <col min="1543" max="1543" width="15.5546875" bestFit="1" customWidth="1"/>
    <col min="1544" max="1545" width="13.109375" bestFit="1" customWidth="1"/>
    <col min="1546" max="1546" width="10.109375" bestFit="1" customWidth="1"/>
    <col min="1547" max="1547" width="11.88671875" bestFit="1" customWidth="1"/>
    <col min="1548" max="1548" width="13.44140625" bestFit="1" customWidth="1"/>
    <col min="1549" max="1549" width="10.5546875" bestFit="1" customWidth="1"/>
    <col min="1797" max="1797" width="12.21875" bestFit="1" customWidth="1"/>
    <col min="1798" max="1798" width="7.6640625" bestFit="1" customWidth="1"/>
    <col min="1799" max="1799" width="15.5546875" bestFit="1" customWidth="1"/>
    <col min="1800" max="1801" width="13.109375" bestFit="1" customWidth="1"/>
    <col min="1802" max="1802" width="10.109375" bestFit="1" customWidth="1"/>
    <col min="1803" max="1803" width="11.88671875" bestFit="1" customWidth="1"/>
    <col min="1804" max="1804" width="13.44140625" bestFit="1" customWidth="1"/>
    <col min="1805" max="1805" width="10.5546875" bestFit="1" customWidth="1"/>
    <col min="2053" max="2053" width="12.21875" bestFit="1" customWidth="1"/>
    <col min="2054" max="2054" width="7.6640625" bestFit="1" customWidth="1"/>
    <col min="2055" max="2055" width="15.5546875" bestFit="1" customWidth="1"/>
    <col min="2056" max="2057" width="13.109375" bestFit="1" customWidth="1"/>
    <col min="2058" max="2058" width="10.109375" bestFit="1" customWidth="1"/>
    <col min="2059" max="2059" width="11.88671875" bestFit="1" customWidth="1"/>
    <col min="2060" max="2060" width="13.44140625" bestFit="1" customWidth="1"/>
    <col min="2061" max="2061" width="10.5546875" bestFit="1" customWidth="1"/>
    <col min="2309" max="2309" width="12.21875" bestFit="1" customWidth="1"/>
    <col min="2310" max="2310" width="7.6640625" bestFit="1" customWidth="1"/>
    <col min="2311" max="2311" width="15.5546875" bestFit="1" customWidth="1"/>
    <col min="2312" max="2313" width="13.109375" bestFit="1" customWidth="1"/>
    <col min="2314" max="2314" width="10.109375" bestFit="1" customWidth="1"/>
    <col min="2315" max="2315" width="11.88671875" bestFit="1" customWidth="1"/>
    <col min="2316" max="2316" width="13.44140625" bestFit="1" customWidth="1"/>
    <col min="2317" max="2317" width="10.5546875" bestFit="1" customWidth="1"/>
    <col min="2565" max="2565" width="12.21875" bestFit="1" customWidth="1"/>
    <col min="2566" max="2566" width="7.6640625" bestFit="1" customWidth="1"/>
    <col min="2567" max="2567" width="15.5546875" bestFit="1" customWidth="1"/>
    <col min="2568" max="2569" width="13.109375" bestFit="1" customWidth="1"/>
    <col min="2570" max="2570" width="10.109375" bestFit="1" customWidth="1"/>
    <col min="2571" max="2571" width="11.88671875" bestFit="1" customWidth="1"/>
    <col min="2572" max="2572" width="13.44140625" bestFit="1" customWidth="1"/>
    <col min="2573" max="2573" width="10.5546875" bestFit="1" customWidth="1"/>
    <col min="2821" max="2821" width="12.21875" bestFit="1" customWidth="1"/>
    <col min="2822" max="2822" width="7.6640625" bestFit="1" customWidth="1"/>
    <col min="2823" max="2823" width="15.5546875" bestFit="1" customWidth="1"/>
    <col min="2824" max="2825" width="13.109375" bestFit="1" customWidth="1"/>
    <col min="2826" max="2826" width="10.109375" bestFit="1" customWidth="1"/>
    <col min="2827" max="2827" width="11.88671875" bestFit="1" customWidth="1"/>
    <col min="2828" max="2828" width="13.44140625" bestFit="1" customWidth="1"/>
    <col min="2829" max="2829" width="10.5546875" bestFit="1" customWidth="1"/>
    <col min="3077" max="3077" width="12.21875" bestFit="1" customWidth="1"/>
    <col min="3078" max="3078" width="7.6640625" bestFit="1" customWidth="1"/>
    <col min="3079" max="3079" width="15.5546875" bestFit="1" customWidth="1"/>
    <col min="3080" max="3081" width="13.109375" bestFit="1" customWidth="1"/>
    <col min="3082" max="3082" width="10.109375" bestFit="1" customWidth="1"/>
    <col min="3083" max="3083" width="11.88671875" bestFit="1" customWidth="1"/>
    <col min="3084" max="3084" width="13.44140625" bestFit="1" customWidth="1"/>
    <col min="3085" max="3085" width="10.5546875" bestFit="1" customWidth="1"/>
    <col min="3333" max="3333" width="12.21875" bestFit="1" customWidth="1"/>
    <col min="3334" max="3334" width="7.6640625" bestFit="1" customWidth="1"/>
    <col min="3335" max="3335" width="15.5546875" bestFit="1" customWidth="1"/>
    <col min="3336" max="3337" width="13.109375" bestFit="1" customWidth="1"/>
    <col min="3338" max="3338" width="10.109375" bestFit="1" customWidth="1"/>
    <col min="3339" max="3339" width="11.88671875" bestFit="1" customWidth="1"/>
    <col min="3340" max="3340" width="13.44140625" bestFit="1" customWidth="1"/>
    <col min="3341" max="3341" width="10.5546875" bestFit="1" customWidth="1"/>
    <col min="3589" max="3589" width="12.21875" bestFit="1" customWidth="1"/>
    <col min="3590" max="3590" width="7.6640625" bestFit="1" customWidth="1"/>
    <col min="3591" max="3591" width="15.5546875" bestFit="1" customWidth="1"/>
    <col min="3592" max="3593" width="13.109375" bestFit="1" customWidth="1"/>
    <col min="3594" max="3594" width="10.109375" bestFit="1" customWidth="1"/>
    <col min="3595" max="3595" width="11.88671875" bestFit="1" customWidth="1"/>
    <col min="3596" max="3596" width="13.44140625" bestFit="1" customWidth="1"/>
    <col min="3597" max="3597" width="10.5546875" bestFit="1" customWidth="1"/>
    <col min="3845" max="3845" width="12.21875" bestFit="1" customWidth="1"/>
    <col min="3846" max="3846" width="7.6640625" bestFit="1" customWidth="1"/>
    <col min="3847" max="3847" width="15.5546875" bestFit="1" customWidth="1"/>
    <col min="3848" max="3849" width="13.109375" bestFit="1" customWidth="1"/>
    <col min="3850" max="3850" width="10.109375" bestFit="1" customWidth="1"/>
    <col min="3851" max="3851" width="11.88671875" bestFit="1" customWidth="1"/>
    <col min="3852" max="3852" width="13.44140625" bestFit="1" customWidth="1"/>
    <col min="3853" max="3853" width="10.5546875" bestFit="1" customWidth="1"/>
    <col min="4101" max="4101" width="12.21875" bestFit="1" customWidth="1"/>
    <col min="4102" max="4102" width="7.6640625" bestFit="1" customWidth="1"/>
    <col min="4103" max="4103" width="15.5546875" bestFit="1" customWidth="1"/>
    <col min="4104" max="4105" width="13.109375" bestFit="1" customWidth="1"/>
    <col min="4106" max="4106" width="10.109375" bestFit="1" customWidth="1"/>
    <col min="4107" max="4107" width="11.88671875" bestFit="1" customWidth="1"/>
    <col min="4108" max="4108" width="13.44140625" bestFit="1" customWidth="1"/>
    <col min="4109" max="4109" width="10.5546875" bestFit="1" customWidth="1"/>
    <col min="4357" max="4357" width="12.21875" bestFit="1" customWidth="1"/>
    <col min="4358" max="4358" width="7.6640625" bestFit="1" customWidth="1"/>
    <col min="4359" max="4359" width="15.5546875" bestFit="1" customWidth="1"/>
    <col min="4360" max="4361" width="13.109375" bestFit="1" customWidth="1"/>
    <col min="4362" max="4362" width="10.109375" bestFit="1" customWidth="1"/>
    <col min="4363" max="4363" width="11.88671875" bestFit="1" customWidth="1"/>
    <col min="4364" max="4364" width="13.44140625" bestFit="1" customWidth="1"/>
    <col min="4365" max="4365" width="10.5546875" bestFit="1" customWidth="1"/>
    <col min="4613" max="4613" width="12.21875" bestFit="1" customWidth="1"/>
    <col min="4614" max="4614" width="7.6640625" bestFit="1" customWidth="1"/>
    <col min="4615" max="4615" width="15.5546875" bestFit="1" customWidth="1"/>
    <col min="4616" max="4617" width="13.109375" bestFit="1" customWidth="1"/>
    <col min="4618" max="4618" width="10.109375" bestFit="1" customWidth="1"/>
    <col min="4619" max="4619" width="11.88671875" bestFit="1" customWidth="1"/>
    <col min="4620" max="4620" width="13.44140625" bestFit="1" customWidth="1"/>
    <col min="4621" max="4621" width="10.5546875" bestFit="1" customWidth="1"/>
    <col min="4869" max="4869" width="12.21875" bestFit="1" customWidth="1"/>
    <col min="4870" max="4870" width="7.6640625" bestFit="1" customWidth="1"/>
    <col min="4871" max="4871" width="15.5546875" bestFit="1" customWidth="1"/>
    <col min="4872" max="4873" width="13.109375" bestFit="1" customWidth="1"/>
    <col min="4874" max="4874" width="10.109375" bestFit="1" customWidth="1"/>
    <col min="4875" max="4875" width="11.88671875" bestFit="1" customWidth="1"/>
    <col min="4876" max="4876" width="13.44140625" bestFit="1" customWidth="1"/>
    <col min="4877" max="4877" width="10.5546875" bestFit="1" customWidth="1"/>
    <col min="5125" max="5125" width="12.21875" bestFit="1" customWidth="1"/>
    <col min="5126" max="5126" width="7.6640625" bestFit="1" customWidth="1"/>
    <col min="5127" max="5127" width="15.5546875" bestFit="1" customWidth="1"/>
    <col min="5128" max="5129" width="13.109375" bestFit="1" customWidth="1"/>
    <col min="5130" max="5130" width="10.109375" bestFit="1" customWidth="1"/>
    <col min="5131" max="5131" width="11.88671875" bestFit="1" customWidth="1"/>
    <col min="5132" max="5132" width="13.44140625" bestFit="1" customWidth="1"/>
    <col min="5133" max="5133" width="10.5546875" bestFit="1" customWidth="1"/>
    <col min="5381" max="5381" width="12.21875" bestFit="1" customWidth="1"/>
    <col min="5382" max="5382" width="7.6640625" bestFit="1" customWidth="1"/>
    <col min="5383" max="5383" width="15.5546875" bestFit="1" customWidth="1"/>
    <col min="5384" max="5385" width="13.109375" bestFit="1" customWidth="1"/>
    <col min="5386" max="5386" width="10.109375" bestFit="1" customWidth="1"/>
    <col min="5387" max="5387" width="11.88671875" bestFit="1" customWidth="1"/>
    <col min="5388" max="5388" width="13.44140625" bestFit="1" customWidth="1"/>
    <col min="5389" max="5389" width="10.5546875" bestFit="1" customWidth="1"/>
    <col min="5637" max="5637" width="12.21875" bestFit="1" customWidth="1"/>
    <col min="5638" max="5638" width="7.6640625" bestFit="1" customWidth="1"/>
    <col min="5639" max="5639" width="15.5546875" bestFit="1" customWidth="1"/>
    <col min="5640" max="5641" width="13.109375" bestFit="1" customWidth="1"/>
    <col min="5642" max="5642" width="10.109375" bestFit="1" customWidth="1"/>
    <col min="5643" max="5643" width="11.88671875" bestFit="1" customWidth="1"/>
    <col min="5644" max="5644" width="13.44140625" bestFit="1" customWidth="1"/>
    <col min="5645" max="5645" width="10.5546875" bestFit="1" customWidth="1"/>
    <col min="5893" max="5893" width="12.21875" bestFit="1" customWidth="1"/>
    <col min="5894" max="5894" width="7.6640625" bestFit="1" customWidth="1"/>
    <col min="5895" max="5895" width="15.5546875" bestFit="1" customWidth="1"/>
    <col min="5896" max="5897" width="13.109375" bestFit="1" customWidth="1"/>
    <col min="5898" max="5898" width="10.109375" bestFit="1" customWidth="1"/>
    <col min="5899" max="5899" width="11.88671875" bestFit="1" customWidth="1"/>
    <col min="5900" max="5900" width="13.44140625" bestFit="1" customWidth="1"/>
    <col min="5901" max="5901" width="10.5546875" bestFit="1" customWidth="1"/>
    <col min="6149" max="6149" width="12.21875" bestFit="1" customWidth="1"/>
    <col min="6150" max="6150" width="7.6640625" bestFit="1" customWidth="1"/>
    <col min="6151" max="6151" width="15.5546875" bestFit="1" customWidth="1"/>
    <col min="6152" max="6153" width="13.109375" bestFit="1" customWidth="1"/>
    <col min="6154" max="6154" width="10.109375" bestFit="1" customWidth="1"/>
    <col min="6155" max="6155" width="11.88671875" bestFit="1" customWidth="1"/>
    <col min="6156" max="6156" width="13.44140625" bestFit="1" customWidth="1"/>
    <col min="6157" max="6157" width="10.5546875" bestFit="1" customWidth="1"/>
    <col min="6405" max="6405" width="12.21875" bestFit="1" customWidth="1"/>
    <col min="6406" max="6406" width="7.6640625" bestFit="1" customWidth="1"/>
    <col min="6407" max="6407" width="15.5546875" bestFit="1" customWidth="1"/>
    <col min="6408" max="6409" width="13.109375" bestFit="1" customWidth="1"/>
    <col min="6410" max="6410" width="10.109375" bestFit="1" customWidth="1"/>
    <col min="6411" max="6411" width="11.88671875" bestFit="1" customWidth="1"/>
    <col min="6412" max="6412" width="13.44140625" bestFit="1" customWidth="1"/>
    <col min="6413" max="6413" width="10.5546875" bestFit="1" customWidth="1"/>
    <col min="6661" max="6661" width="12.21875" bestFit="1" customWidth="1"/>
    <col min="6662" max="6662" width="7.6640625" bestFit="1" customWidth="1"/>
    <col min="6663" max="6663" width="15.5546875" bestFit="1" customWidth="1"/>
    <col min="6664" max="6665" width="13.109375" bestFit="1" customWidth="1"/>
    <col min="6666" max="6666" width="10.109375" bestFit="1" customWidth="1"/>
    <col min="6667" max="6667" width="11.88671875" bestFit="1" customWidth="1"/>
    <col min="6668" max="6668" width="13.44140625" bestFit="1" customWidth="1"/>
    <col min="6669" max="6669" width="10.5546875" bestFit="1" customWidth="1"/>
    <col min="6917" max="6917" width="12.21875" bestFit="1" customWidth="1"/>
    <col min="6918" max="6918" width="7.6640625" bestFit="1" customWidth="1"/>
    <col min="6919" max="6919" width="15.5546875" bestFit="1" customWidth="1"/>
    <col min="6920" max="6921" width="13.109375" bestFit="1" customWidth="1"/>
    <col min="6922" max="6922" width="10.109375" bestFit="1" customWidth="1"/>
    <col min="6923" max="6923" width="11.88671875" bestFit="1" customWidth="1"/>
    <col min="6924" max="6924" width="13.44140625" bestFit="1" customWidth="1"/>
    <col min="6925" max="6925" width="10.5546875" bestFit="1" customWidth="1"/>
    <col min="7173" max="7173" width="12.21875" bestFit="1" customWidth="1"/>
    <col min="7174" max="7174" width="7.6640625" bestFit="1" customWidth="1"/>
    <col min="7175" max="7175" width="15.5546875" bestFit="1" customWidth="1"/>
    <col min="7176" max="7177" width="13.109375" bestFit="1" customWidth="1"/>
    <col min="7178" max="7178" width="10.109375" bestFit="1" customWidth="1"/>
    <col min="7179" max="7179" width="11.88671875" bestFit="1" customWidth="1"/>
    <col min="7180" max="7180" width="13.44140625" bestFit="1" customWidth="1"/>
    <col min="7181" max="7181" width="10.5546875" bestFit="1" customWidth="1"/>
    <col min="7429" max="7429" width="12.21875" bestFit="1" customWidth="1"/>
    <col min="7430" max="7430" width="7.6640625" bestFit="1" customWidth="1"/>
    <col min="7431" max="7431" width="15.5546875" bestFit="1" customWidth="1"/>
    <col min="7432" max="7433" width="13.109375" bestFit="1" customWidth="1"/>
    <col min="7434" max="7434" width="10.109375" bestFit="1" customWidth="1"/>
    <col min="7435" max="7435" width="11.88671875" bestFit="1" customWidth="1"/>
    <col min="7436" max="7436" width="13.44140625" bestFit="1" customWidth="1"/>
    <col min="7437" max="7437" width="10.5546875" bestFit="1" customWidth="1"/>
    <col min="7685" max="7685" width="12.21875" bestFit="1" customWidth="1"/>
    <col min="7686" max="7686" width="7.6640625" bestFit="1" customWidth="1"/>
    <col min="7687" max="7687" width="15.5546875" bestFit="1" customWidth="1"/>
    <col min="7688" max="7689" width="13.109375" bestFit="1" customWidth="1"/>
    <col min="7690" max="7690" width="10.109375" bestFit="1" customWidth="1"/>
    <col min="7691" max="7691" width="11.88671875" bestFit="1" customWidth="1"/>
    <col min="7692" max="7692" width="13.44140625" bestFit="1" customWidth="1"/>
    <col min="7693" max="7693" width="10.5546875" bestFit="1" customWidth="1"/>
    <col min="7941" max="7941" width="12.21875" bestFit="1" customWidth="1"/>
    <col min="7942" max="7942" width="7.6640625" bestFit="1" customWidth="1"/>
    <col min="7943" max="7943" width="15.5546875" bestFit="1" customWidth="1"/>
    <col min="7944" max="7945" width="13.109375" bestFit="1" customWidth="1"/>
    <col min="7946" max="7946" width="10.109375" bestFit="1" customWidth="1"/>
    <col min="7947" max="7947" width="11.88671875" bestFit="1" customWidth="1"/>
    <col min="7948" max="7948" width="13.44140625" bestFit="1" customWidth="1"/>
    <col min="7949" max="7949" width="10.5546875" bestFit="1" customWidth="1"/>
    <col min="8197" max="8197" width="12.21875" bestFit="1" customWidth="1"/>
    <col min="8198" max="8198" width="7.6640625" bestFit="1" customWidth="1"/>
    <col min="8199" max="8199" width="15.5546875" bestFit="1" customWidth="1"/>
    <col min="8200" max="8201" width="13.109375" bestFit="1" customWidth="1"/>
    <col min="8202" max="8202" width="10.109375" bestFit="1" customWidth="1"/>
    <col min="8203" max="8203" width="11.88671875" bestFit="1" customWidth="1"/>
    <col min="8204" max="8204" width="13.44140625" bestFit="1" customWidth="1"/>
    <col min="8205" max="8205" width="10.5546875" bestFit="1" customWidth="1"/>
    <col min="8453" max="8453" width="12.21875" bestFit="1" customWidth="1"/>
    <col min="8454" max="8454" width="7.6640625" bestFit="1" customWidth="1"/>
    <col min="8455" max="8455" width="15.5546875" bestFit="1" customWidth="1"/>
    <col min="8456" max="8457" width="13.109375" bestFit="1" customWidth="1"/>
    <col min="8458" max="8458" width="10.109375" bestFit="1" customWidth="1"/>
    <col min="8459" max="8459" width="11.88671875" bestFit="1" customWidth="1"/>
    <col min="8460" max="8460" width="13.44140625" bestFit="1" customWidth="1"/>
    <col min="8461" max="8461" width="10.5546875" bestFit="1" customWidth="1"/>
    <col min="8709" max="8709" width="12.21875" bestFit="1" customWidth="1"/>
    <col min="8710" max="8710" width="7.6640625" bestFit="1" customWidth="1"/>
    <col min="8711" max="8711" width="15.5546875" bestFit="1" customWidth="1"/>
    <col min="8712" max="8713" width="13.109375" bestFit="1" customWidth="1"/>
    <col min="8714" max="8714" width="10.109375" bestFit="1" customWidth="1"/>
    <col min="8715" max="8715" width="11.88671875" bestFit="1" customWidth="1"/>
    <col min="8716" max="8716" width="13.44140625" bestFit="1" customWidth="1"/>
    <col min="8717" max="8717" width="10.5546875" bestFit="1" customWidth="1"/>
    <col min="8965" max="8965" width="12.21875" bestFit="1" customWidth="1"/>
    <col min="8966" max="8966" width="7.6640625" bestFit="1" customWidth="1"/>
    <col min="8967" max="8967" width="15.5546875" bestFit="1" customWidth="1"/>
    <col min="8968" max="8969" width="13.109375" bestFit="1" customWidth="1"/>
    <col min="8970" max="8970" width="10.109375" bestFit="1" customWidth="1"/>
    <col min="8971" max="8971" width="11.88671875" bestFit="1" customWidth="1"/>
    <col min="8972" max="8972" width="13.44140625" bestFit="1" customWidth="1"/>
    <col min="8973" max="8973" width="10.5546875" bestFit="1" customWidth="1"/>
    <col min="9221" max="9221" width="12.21875" bestFit="1" customWidth="1"/>
    <col min="9222" max="9222" width="7.6640625" bestFit="1" customWidth="1"/>
    <col min="9223" max="9223" width="15.5546875" bestFit="1" customWidth="1"/>
    <col min="9224" max="9225" width="13.109375" bestFit="1" customWidth="1"/>
    <col min="9226" max="9226" width="10.109375" bestFit="1" customWidth="1"/>
    <col min="9227" max="9227" width="11.88671875" bestFit="1" customWidth="1"/>
    <col min="9228" max="9228" width="13.44140625" bestFit="1" customWidth="1"/>
    <col min="9229" max="9229" width="10.5546875" bestFit="1" customWidth="1"/>
    <col min="9477" max="9477" width="12.21875" bestFit="1" customWidth="1"/>
    <col min="9478" max="9478" width="7.6640625" bestFit="1" customWidth="1"/>
    <col min="9479" max="9479" width="15.5546875" bestFit="1" customWidth="1"/>
    <col min="9480" max="9481" width="13.109375" bestFit="1" customWidth="1"/>
    <col min="9482" max="9482" width="10.109375" bestFit="1" customWidth="1"/>
    <col min="9483" max="9483" width="11.88671875" bestFit="1" customWidth="1"/>
    <col min="9484" max="9484" width="13.44140625" bestFit="1" customWidth="1"/>
    <col min="9485" max="9485" width="10.5546875" bestFit="1" customWidth="1"/>
    <col min="9733" max="9733" width="12.21875" bestFit="1" customWidth="1"/>
    <col min="9734" max="9734" width="7.6640625" bestFit="1" customWidth="1"/>
    <col min="9735" max="9735" width="15.5546875" bestFit="1" customWidth="1"/>
    <col min="9736" max="9737" width="13.109375" bestFit="1" customWidth="1"/>
    <col min="9738" max="9738" width="10.109375" bestFit="1" customWidth="1"/>
    <col min="9739" max="9739" width="11.88671875" bestFit="1" customWidth="1"/>
    <col min="9740" max="9740" width="13.44140625" bestFit="1" customWidth="1"/>
    <col min="9741" max="9741" width="10.5546875" bestFit="1" customWidth="1"/>
    <col min="9989" max="9989" width="12.21875" bestFit="1" customWidth="1"/>
    <col min="9990" max="9990" width="7.6640625" bestFit="1" customWidth="1"/>
    <col min="9991" max="9991" width="15.5546875" bestFit="1" customWidth="1"/>
    <col min="9992" max="9993" width="13.109375" bestFit="1" customWidth="1"/>
    <col min="9994" max="9994" width="10.109375" bestFit="1" customWidth="1"/>
    <col min="9995" max="9995" width="11.88671875" bestFit="1" customWidth="1"/>
    <col min="9996" max="9996" width="13.44140625" bestFit="1" customWidth="1"/>
    <col min="9997" max="9997" width="10.5546875" bestFit="1" customWidth="1"/>
    <col min="10245" max="10245" width="12.21875" bestFit="1" customWidth="1"/>
    <col min="10246" max="10246" width="7.6640625" bestFit="1" customWidth="1"/>
    <col min="10247" max="10247" width="15.5546875" bestFit="1" customWidth="1"/>
    <col min="10248" max="10249" width="13.109375" bestFit="1" customWidth="1"/>
    <col min="10250" max="10250" width="10.109375" bestFit="1" customWidth="1"/>
    <col min="10251" max="10251" width="11.88671875" bestFit="1" customWidth="1"/>
    <col min="10252" max="10252" width="13.44140625" bestFit="1" customWidth="1"/>
    <col min="10253" max="10253" width="10.5546875" bestFit="1" customWidth="1"/>
    <col min="10501" max="10501" width="12.21875" bestFit="1" customWidth="1"/>
    <col min="10502" max="10502" width="7.6640625" bestFit="1" customWidth="1"/>
    <col min="10503" max="10503" width="15.5546875" bestFit="1" customWidth="1"/>
    <col min="10504" max="10505" width="13.109375" bestFit="1" customWidth="1"/>
    <col min="10506" max="10506" width="10.109375" bestFit="1" customWidth="1"/>
    <col min="10507" max="10507" width="11.88671875" bestFit="1" customWidth="1"/>
    <col min="10508" max="10508" width="13.44140625" bestFit="1" customWidth="1"/>
    <col min="10509" max="10509" width="10.5546875" bestFit="1" customWidth="1"/>
    <col min="10757" max="10757" width="12.21875" bestFit="1" customWidth="1"/>
    <col min="10758" max="10758" width="7.6640625" bestFit="1" customWidth="1"/>
    <col min="10759" max="10759" width="15.5546875" bestFit="1" customWidth="1"/>
    <col min="10760" max="10761" width="13.109375" bestFit="1" customWidth="1"/>
    <col min="10762" max="10762" width="10.109375" bestFit="1" customWidth="1"/>
    <col min="10763" max="10763" width="11.88671875" bestFit="1" customWidth="1"/>
    <col min="10764" max="10764" width="13.44140625" bestFit="1" customWidth="1"/>
    <col min="10765" max="10765" width="10.5546875" bestFit="1" customWidth="1"/>
    <col min="11013" max="11013" width="12.21875" bestFit="1" customWidth="1"/>
    <col min="11014" max="11014" width="7.6640625" bestFit="1" customWidth="1"/>
    <col min="11015" max="11015" width="15.5546875" bestFit="1" customWidth="1"/>
    <col min="11016" max="11017" width="13.109375" bestFit="1" customWidth="1"/>
    <col min="11018" max="11018" width="10.109375" bestFit="1" customWidth="1"/>
    <col min="11019" max="11019" width="11.88671875" bestFit="1" customWidth="1"/>
    <col min="11020" max="11020" width="13.44140625" bestFit="1" customWidth="1"/>
    <col min="11021" max="11021" width="10.5546875" bestFit="1" customWidth="1"/>
    <col min="11269" max="11269" width="12.21875" bestFit="1" customWidth="1"/>
    <col min="11270" max="11270" width="7.6640625" bestFit="1" customWidth="1"/>
    <col min="11271" max="11271" width="15.5546875" bestFit="1" customWidth="1"/>
    <col min="11272" max="11273" width="13.109375" bestFit="1" customWidth="1"/>
    <col min="11274" max="11274" width="10.109375" bestFit="1" customWidth="1"/>
    <col min="11275" max="11275" width="11.88671875" bestFit="1" customWidth="1"/>
    <col min="11276" max="11276" width="13.44140625" bestFit="1" customWidth="1"/>
    <col min="11277" max="11277" width="10.5546875" bestFit="1" customWidth="1"/>
    <col min="11525" max="11525" width="12.21875" bestFit="1" customWidth="1"/>
    <col min="11526" max="11526" width="7.6640625" bestFit="1" customWidth="1"/>
    <col min="11527" max="11527" width="15.5546875" bestFit="1" customWidth="1"/>
    <col min="11528" max="11529" width="13.109375" bestFit="1" customWidth="1"/>
    <col min="11530" max="11530" width="10.109375" bestFit="1" customWidth="1"/>
    <col min="11531" max="11531" width="11.88671875" bestFit="1" customWidth="1"/>
    <col min="11532" max="11532" width="13.44140625" bestFit="1" customWidth="1"/>
    <col min="11533" max="11533" width="10.5546875" bestFit="1" customWidth="1"/>
    <col min="11781" max="11781" width="12.21875" bestFit="1" customWidth="1"/>
    <col min="11782" max="11782" width="7.6640625" bestFit="1" customWidth="1"/>
    <col min="11783" max="11783" width="15.5546875" bestFit="1" customWidth="1"/>
    <col min="11784" max="11785" width="13.109375" bestFit="1" customWidth="1"/>
    <col min="11786" max="11786" width="10.109375" bestFit="1" customWidth="1"/>
    <col min="11787" max="11787" width="11.88671875" bestFit="1" customWidth="1"/>
    <col min="11788" max="11788" width="13.44140625" bestFit="1" customWidth="1"/>
    <col min="11789" max="11789" width="10.5546875" bestFit="1" customWidth="1"/>
    <col min="12037" max="12037" width="12.21875" bestFit="1" customWidth="1"/>
    <col min="12038" max="12038" width="7.6640625" bestFit="1" customWidth="1"/>
    <col min="12039" max="12039" width="15.5546875" bestFit="1" customWidth="1"/>
    <col min="12040" max="12041" width="13.109375" bestFit="1" customWidth="1"/>
    <col min="12042" max="12042" width="10.109375" bestFit="1" customWidth="1"/>
    <col min="12043" max="12043" width="11.88671875" bestFit="1" customWidth="1"/>
    <col min="12044" max="12044" width="13.44140625" bestFit="1" customWidth="1"/>
    <col min="12045" max="12045" width="10.5546875" bestFit="1" customWidth="1"/>
    <col min="12293" max="12293" width="12.21875" bestFit="1" customWidth="1"/>
    <col min="12294" max="12294" width="7.6640625" bestFit="1" customWidth="1"/>
    <col min="12295" max="12295" width="15.5546875" bestFit="1" customWidth="1"/>
    <col min="12296" max="12297" width="13.109375" bestFit="1" customWidth="1"/>
    <col min="12298" max="12298" width="10.109375" bestFit="1" customWidth="1"/>
    <col min="12299" max="12299" width="11.88671875" bestFit="1" customWidth="1"/>
    <col min="12300" max="12300" width="13.44140625" bestFit="1" customWidth="1"/>
    <col min="12301" max="12301" width="10.5546875" bestFit="1" customWidth="1"/>
    <col min="12549" max="12549" width="12.21875" bestFit="1" customWidth="1"/>
    <col min="12550" max="12550" width="7.6640625" bestFit="1" customWidth="1"/>
    <col min="12551" max="12551" width="15.5546875" bestFit="1" customWidth="1"/>
    <col min="12552" max="12553" width="13.109375" bestFit="1" customWidth="1"/>
    <col min="12554" max="12554" width="10.109375" bestFit="1" customWidth="1"/>
    <col min="12555" max="12555" width="11.88671875" bestFit="1" customWidth="1"/>
    <col min="12556" max="12556" width="13.44140625" bestFit="1" customWidth="1"/>
    <col min="12557" max="12557" width="10.5546875" bestFit="1" customWidth="1"/>
    <col min="12805" max="12805" width="12.21875" bestFit="1" customWidth="1"/>
    <col min="12806" max="12806" width="7.6640625" bestFit="1" customWidth="1"/>
    <col min="12807" max="12807" width="15.5546875" bestFit="1" customWidth="1"/>
    <col min="12808" max="12809" width="13.109375" bestFit="1" customWidth="1"/>
    <col min="12810" max="12810" width="10.109375" bestFit="1" customWidth="1"/>
    <col min="12811" max="12811" width="11.88671875" bestFit="1" customWidth="1"/>
    <col min="12812" max="12812" width="13.44140625" bestFit="1" customWidth="1"/>
    <col min="12813" max="12813" width="10.5546875" bestFit="1" customWidth="1"/>
    <col min="13061" max="13061" width="12.21875" bestFit="1" customWidth="1"/>
    <col min="13062" max="13062" width="7.6640625" bestFit="1" customWidth="1"/>
    <col min="13063" max="13063" width="15.5546875" bestFit="1" customWidth="1"/>
    <col min="13064" max="13065" width="13.109375" bestFit="1" customWidth="1"/>
    <col min="13066" max="13066" width="10.109375" bestFit="1" customWidth="1"/>
    <col min="13067" max="13067" width="11.88671875" bestFit="1" customWidth="1"/>
    <col min="13068" max="13068" width="13.44140625" bestFit="1" customWidth="1"/>
    <col min="13069" max="13069" width="10.5546875" bestFit="1" customWidth="1"/>
    <col min="13317" max="13317" width="12.21875" bestFit="1" customWidth="1"/>
    <col min="13318" max="13318" width="7.6640625" bestFit="1" customWidth="1"/>
    <col min="13319" max="13319" width="15.5546875" bestFit="1" customWidth="1"/>
    <col min="13320" max="13321" width="13.109375" bestFit="1" customWidth="1"/>
    <col min="13322" max="13322" width="10.109375" bestFit="1" customWidth="1"/>
    <col min="13323" max="13323" width="11.88671875" bestFit="1" customWidth="1"/>
    <col min="13324" max="13324" width="13.44140625" bestFit="1" customWidth="1"/>
    <col min="13325" max="13325" width="10.5546875" bestFit="1" customWidth="1"/>
    <col min="13573" max="13573" width="12.21875" bestFit="1" customWidth="1"/>
    <col min="13574" max="13574" width="7.6640625" bestFit="1" customWidth="1"/>
    <col min="13575" max="13575" width="15.5546875" bestFit="1" customWidth="1"/>
    <col min="13576" max="13577" width="13.109375" bestFit="1" customWidth="1"/>
    <col min="13578" max="13578" width="10.109375" bestFit="1" customWidth="1"/>
    <col min="13579" max="13579" width="11.88671875" bestFit="1" customWidth="1"/>
    <col min="13580" max="13580" width="13.44140625" bestFit="1" customWidth="1"/>
    <col min="13581" max="13581" width="10.5546875" bestFit="1" customWidth="1"/>
    <col min="13829" max="13829" width="12.21875" bestFit="1" customWidth="1"/>
    <col min="13830" max="13830" width="7.6640625" bestFit="1" customWidth="1"/>
    <col min="13831" max="13831" width="15.5546875" bestFit="1" customWidth="1"/>
    <col min="13832" max="13833" width="13.109375" bestFit="1" customWidth="1"/>
    <col min="13834" max="13834" width="10.109375" bestFit="1" customWidth="1"/>
    <col min="13835" max="13835" width="11.88671875" bestFit="1" customWidth="1"/>
    <col min="13836" max="13836" width="13.44140625" bestFit="1" customWidth="1"/>
    <col min="13837" max="13837" width="10.5546875" bestFit="1" customWidth="1"/>
    <col min="14085" max="14085" width="12.21875" bestFit="1" customWidth="1"/>
    <col min="14086" max="14086" width="7.6640625" bestFit="1" customWidth="1"/>
    <col min="14087" max="14087" width="15.5546875" bestFit="1" customWidth="1"/>
    <col min="14088" max="14089" width="13.109375" bestFit="1" customWidth="1"/>
    <col min="14090" max="14090" width="10.109375" bestFit="1" customWidth="1"/>
    <col min="14091" max="14091" width="11.88671875" bestFit="1" customWidth="1"/>
    <col min="14092" max="14092" width="13.44140625" bestFit="1" customWidth="1"/>
    <col min="14093" max="14093" width="10.5546875" bestFit="1" customWidth="1"/>
    <col min="14341" max="14341" width="12.21875" bestFit="1" customWidth="1"/>
    <col min="14342" max="14342" width="7.6640625" bestFit="1" customWidth="1"/>
    <col min="14343" max="14343" width="15.5546875" bestFit="1" customWidth="1"/>
    <col min="14344" max="14345" width="13.109375" bestFit="1" customWidth="1"/>
    <col min="14346" max="14346" width="10.109375" bestFit="1" customWidth="1"/>
    <col min="14347" max="14347" width="11.88671875" bestFit="1" customWidth="1"/>
    <col min="14348" max="14348" width="13.44140625" bestFit="1" customWidth="1"/>
    <col min="14349" max="14349" width="10.5546875" bestFit="1" customWidth="1"/>
    <col min="14597" max="14597" width="12.21875" bestFit="1" customWidth="1"/>
    <col min="14598" max="14598" width="7.6640625" bestFit="1" customWidth="1"/>
    <col min="14599" max="14599" width="15.5546875" bestFit="1" customWidth="1"/>
    <col min="14600" max="14601" width="13.109375" bestFit="1" customWidth="1"/>
    <col min="14602" max="14602" width="10.109375" bestFit="1" customWidth="1"/>
    <col min="14603" max="14603" width="11.88671875" bestFit="1" customWidth="1"/>
    <col min="14604" max="14604" width="13.44140625" bestFit="1" customWidth="1"/>
    <col min="14605" max="14605" width="10.5546875" bestFit="1" customWidth="1"/>
    <col min="14853" max="14853" width="12.21875" bestFit="1" customWidth="1"/>
    <col min="14854" max="14854" width="7.6640625" bestFit="1" customWidth="1"/>
    <col min="14855" max="14855" width="15.5546875" bestFit="1" customWidth="1"/>
    <col min="14856" max="14857" width="13.109375" bestFit="1" customWidth="1"/>
    <col min="14858" max="14858" width="10.109375" bestFit="1" customWidth="1"/>
    <col min="14859" max="14859" width="11.88671875" bestFit="1" customWidth="1"/>
    <col min="14860" max="14860" width="13.44140625" bestFit="1" customWidth="1"/>
    <col min="14861" max="14861" width="10.5546875" bestFit="1" customWidth="1"/>
    <col min="15109" max="15109" width="12.21875" bestFit="1" customWidth="1"/>
    <col min="15110" max="15110" width="7.6640625" bestFit="1" customWidth="1"/>
    <col min="15111" max="15111" width="15.5546875" bestFit="1" customWidth="1"/>
    <col min="15112" max="15113" width="13.109375" bestFit="1" customWidth="1"/>
    <col min="15114" max="15114" width="10.109375" bestFit="1" customWidth="1"/>
    <col min="15115" max="15115" width="11.88671875" bestFit="1" customWidth="1"/>
    <col min="15116" max="15116" width="13.44140625" bestFit="1" customWidth="1"/>
    <col min="15117" max="15117" width="10.5546875" bestFit="1" customWidth="1"/>
    <col min="15365" max="15365" width="12.21875" bestFit="1" customWidth="1"/>
    <col min="15366" max="15366" width="7.6640625" bestFit="1" customWidth="1"/>
    <col min="15367" max="15367" width="15.5546875" bestFit="1" customWidth="1"/>
    <col min="15368" max="15369" width="13.109375" bestFit="1" customWidth="1"/>
    <col min="15370" max="15370" width="10.109375" bestFit="1" customWidth="1"/>
    <col min="15371" max="15371" width="11.88671875" bestFit="1" customWidth="1"/>
    <col min="15372" max="15372" width="13.44140625" bestFit="1" customWidth="1"/>
    <col min="15373" max="15373" width="10.5546875" bestFit="1" customWidth="1"/>
    <col min="15621" max="15621" width="12.21875" bestFit="1" customWidth="1"/>
    <col min="15622" max="15622" width="7.6640625" bestFit="1" customWidth="1"/>
    <col min="15623" max="15623" width="15.5546875" bestFit="1" customWidth="1"/>
    <col min="15624" max="15625" width="13.109375" bestFit="1" customWidth="1"/>
    <col min="15626" max="15626" width="10.109375" bestFit="1" customWidth="1"/>
    <col min="15627" max="15627" width="11.88671875" bestFit="1" customWidth="1"/>
    <col min="15628" max="15628" width="13.44140625" bestFit="1" customWidth="1"/>
    <col min="15629" max="15629" width="10.5546875" bestFit="1" customWidth="1"/>
    <col min="15877" max="15877" width="12.21875" bestFit="1" customWidth="1"/>
    <col min="15878" max="15878" width="7.6640625" bestFit="1" customWidth="1"/>
    <col min="15879" max="15879" width="15.5546875" bestFit="1" customWidth="1"/>
    <col min="15880" max="15881" width="13.109375" bestFit="1" customWidth="1"/>
    <col min="15882" max="15882" width="10.109375" bestFit="1" customWidth="1"/>
    <col min="15883" max="15883" width="11.88671875" bestFit="1" customWidth="1"/>
    <col min="15884" max="15884" width="13.44140625" bestFit="1" customWidth="1"/>
    <col min="15885" max="15885" width="10.5546875" bestFit="1" customWidth="1"/>
    <col min="16133" max="16133" width="12.21875" bestFit="1" customWidth="1"/>
    <col min="16134" max="16134" width="7.6640625" bestFit="1" customWidth="1"/>
    <col min="16135" max="16135" width="15.5546875" bestFit="1" customWidth="1"/>
    <col min="16136" max="16137" width="13.109375" bestFit="1" customWidth="1"/>
    <col min="16138" max="16138" width="10.109375" bestFit="1" customWidth="1"/>
    <col min="16139" max="16139" width="11.88671875" bestFit="1" customWidth="1"/>
    <col min="16140" max="16140" width="13.44140625" bestFit="1" customWidth="1"/>
    <col min="16141" max="16141" width="10.5546875" bestFit="1" customWidth="1"/>
  </cols>
  <sheetData>
    <row r="1" spans="1:13" s="6" customFormat="1" ht="48" customHeight="1">
      <c r="A1" s="1" t="s">
        <v>0</v>
      </c>
      <c r="B1" s="2" t="s">
        <v>1</v>
      </c>
      <c r="C1" s="2" t="s">
        <v>11</v>
      </c>
      <c r="D1" s="2" t="s">
        <v>12</v>
      </c>
      <c r="E1" s="2" t="s">
        <v>13</v>
      </c>
      <c r="F1" s="2" t="s">
        <v>45</v>
      </c>
      <c r="G1" s="2" t="s">
        <v>2</v>
      </c>
      <c r="H1" s="3" t="s">
        <v>3</v>
      </c>
      <c r="I1" s="3" t="s">
        <v>4</v>
      </c>
      <c r="J1" s="4" t="s">
        <v>5</v>
      </c>
      <c r="K1" s="3" t="s">
        <v>6</v>
      </c>
      <c r="L1" s="3" t="s">
        <v>7</v>
      </c>
      <c r="M1" s="5" t="s">
        <v>8</v>
      </c>
    </row>
    <row r="2" spans="1:13" s="12" customFormat="1" ht="12" customHeight="1">
      <c r="A2" s="7">
        <v>0.1</v>
      </c>
      <c r="B2" s="7">
        <v>2019</v>
      </c>
      <c r="C2" s="8" t="s">
        <v>9</v>
      </c>
      <c r="D2" s="8" t="s">
        <v>9</v>
      </c>
      <c r="E2" s="8" t="s">
        <v>9</v>
      </c>
      <c r="F2" s="8" t="s">
        <v>9</v>
      </c>
      <c r="G2" s="8" t="s">
        <v>9</v>
      </c>
      <c r="H2" s="9">
        <v>115565</v>
      </c>
      <c r="I2" s="9">
        <v>378</v>
      </c>
      <c r="J2" s="10">
        <v>3.2708865140829834E-3</v>
      </c>
      <c r="K2" s="9">
        <v>1000000</v>
      </c>
      <c r="L2" s="9">
        <v>3270.8865140829835</v>
      </c>
      <c r="M2" s="11">
        <v>81.829994721523633</v>
      </c>
    </row>
    <row r="3" spans="1:13" s="12" customFormat="1" ht="12" customHeight="1">
      <c r="A3" s="7">
        <v>1</v>
      </c>
      <c r="B3" s="7">
        <v>2019</v>
      </c>
      <c r="C3" s="7" t="s">
        <v>14</v>
      </c>
      <c r="D3" s="7" t="s">
        <v>14</v>
      </c>
      <c r="E3" s="7" t="s">
        <v>15</v>
      </c>
      <c r="F3" s="7" t="s">
        <v>42</v>
      </c>
      <c r="G3" s="13">
        <v>0</v>
      </c>
      <c r="H3" s="9">
        <v>117819</v>
      </c>
      <c r="I3" s="9">
        <v>62</v>
      </c>
      <c r="J3" s="10">
        <v>5.2623091351989063E-4</v>
      </c>
      <c r="K3" s="9">
        <v>996729.11348591698</v>
      </c>
      <c r="L3" s="9">
        <v>524.50967192156486</v>
      </c>
      <c r="M3" s="14">
        <v>81.598201533097281</v>
      </c>
    </row>
    <row r="4" spans="1:13" s="12" customFormat="1" ht="12" customHeight="1">
      <c r="A4" s="7">
        <v>2</v>
      </c>
      <c r="B4" s="7">
        <v>2019</v>
      </c>
      <c r="C4" s="7" t="s">
        <v>14</v>
      </c>
      <c r="D4" s="7" t="s">
        <v>14</v>
      </c>
      <c r="E4" s="7" t="s">
        <v>15</v>
      </c>
      <c r="F4" s="7" t="s">
        <v>42</v>
      </c>
      <c r="G4" s="13">
        <v>1</v>
      </c>
      <c r="H4" s="9">
        <v>120194</v>
      </c>
      <c r="I4" s="9">
        <v>20</v>
      </c>
      <c r="J4" s="10">
        <v>1.6639765712098774E-4</v>
      </c>
      <c r="K4" s="9">
        <v>996204.60381399537</v>
      </c>
      <c r="L4" s="9">
        <v>165.76611208779065</v>
      </c>
      <c r="M4" s="14">
        <v>80.640900383229777</v>
      </c>
    </row>
    <row r="5" spans="1:13" s="12" customFormat="1" ht="12" customHeight="1">
      <c r="A5" s="7">
        <v>3</v>
      </c>
      <c r="B5" s="7">
        <v>2019</v>
      </c>
      <c r="C5" s="7" t="s">
        <v>14</v>
      </c>
      <c r="D5" s="7" t="s">
        <v>14</v>
      </c>
      <c r="E5" s="7" t="s">
        <v>15</v>
      </c>
      <c r="F5" s="7" t="s">
        <v>42</v>
      </c>
      <c r="G5" s="13">
        <v>2</v>
      </c>
      <c r="H5" s="9">
        <v>123121</v>
      </c>
      <c r="I5" s="9">
        <v>18</v>
      </c>
      <c r="J5" s="10">
        <v>1.4619764296911169E-4</v>
      </c>
      <c r="K5" s="9">
        <v>996038.83770190761</v>
      </c>
      <c r="L5" s="9">
        <v>145.61853037771249</v>
      </c>
      <c r="M5" s="14">
        <v>79.654237860618125</v>
      </c>
    </row>
    <row r="6" spans="1:13" s="12" customFormat="1" ht="12" customHeight="1">
      <c r="A6" s="7">
        <v>4</v>
      </c>
      <c r="B6" s="7">
        <v>2019</v>
      </c>
      <c r="C6" s="7" t="s">
        <v>14</v>
      </c>
      <c r="D6" s="7" t="s">
        <v>14</v>
      </c>
      <c r="E6" s="7" t="s">
        <v>15</v>
      </c>
      <c r="F6" s="7" t="s">
        <v>42</v>
      </c>
      <c r="G6" s="13">
        <v>3</v>
      </c>
      <c r="H6" s="9">
        <v>124742</v>
      </c>
      <c r="I6" s="9">
        <v>7</v>
      </c>
      <c r="J6" s="10">
        <v>5.6115823058793348E-5</v>
      </c>
      <c r="K6" s="9">
        <v>995893.21917152987</v>
      </c>
      <c r="L6" s="9">
        <v>55.885367672481671</v>
      </c>
      <c r="M6" s="14">
        <v>78.665811715694687</v>
      </c>
    </row>
    <row r="7" spans="1:13" s="12" customFormat="1" ht="12" customHeight="1">
      <c r="A7" s="7">
        <v>5</v>
      </c>
      <c r="B7" s="7">
        <v>2019</v>
      </c>
      <c r="C7" s="7" t="s">
        <v>14</v>
      </c>
      <c r="D7" s="7" t="s">
        <v>14</v>
      </c>
      <c r="E7" s="7" t="s">
        <v>15</v>
      </c>
      <c r="F7" s="7" t="s">
        <v>42</v>
      </c>
      <c r="G7" s="13">
        <v>4</v>
      </c>
      <c r="H7" s="9">
        <v>128198</v>
      </c>
      <c r="I7" s="9">
        <v>6</v>
      </c>
      <c r="J7" s="10">
        <v>4.6802602224683692E-5</v>
      </c>
      <c r="K7" s="9">
        <v>995837.33380385744</v>
      </c>
      <c r="L7" s="9">
        <v>46.607778614511496</v>
      </c>
      <c r="M7" s="14">
        <v>77.670198300711007</v>
      </c>
    </row>
    <row r="8" spans="1:13" s="12" customFormat="1" ht="12" customHeight="1">
      <c r="A8" s="7">
        <v>6</v>
      </c>
      <c r="B8" s="7">
        <v>2019</v>
      </c>
      <c r="C8" s="7" t="s">
        <v>14</v>
      </c>
      <c r="D8" s="7" t="s">
        <v>14</v>
      </c>
      <c r="E8" s="7" t="s">
        <v>16</v>
      </c>
      <c r="F8" s="7" t="s">
        <v>42</v>
      </c>
      <c r="G8" s="13">
        <v>5</v>
      </c>
      <c r="H8" s="9">
        <v>128952</v>
      </c>
      <c r="I8" s="9">
        <v>11</v>
      </c>
      <c r="J8" s="10">
        <v>8.5303058502388487E-5</v>
      </c>
      <c r="K8" s="9">
        <v>995790.72602524294</v>
      </c>
      <c r="L8" s="9">
        <v>84.943994558267207</v>
      </c>
      <c r="M8" s="14">
        <v>76.673810235853637</v>
      </c>
    </row>
    <row r="9" spans="1:13" s="12" customFormat="1" ht="12" customHeight="1">
      <c r="A9" s="7">
        <v>7</v>
      </c>
      <c r="B9" s="7">
        <v>2019</v>
      </c>
      <c r="C9" s="7" t="s">
        <v>14</v>
      </c>
      <c r="D9" s="7" t="s">
        <v>14</v>
      </c>
      <c r="E9" s="7" t="s">
        <v>16</v>
      </c>
      <c r="F9" s="7" t="s">
        <v>42</v>
      </c>
      <c r="G9" s="13">
        <v>6</v>
      </c>
      <c r="H9" s="9">
        <v>131825</v>
      </c>
      <c r="I9" s="9">
        <v>8</v>
      </c>
      <c r="J9" s="10">
        <v>6.0686516214678548E-5</v>
      </c>
      <c r="K9" s="9">
        <v>995705.78203068464</v>
      </c>
      <c r="L9" s="9">
        <v>60.425915086254328</v>
      </c>
      <c r="M9" s="14">
        <v>75.680308649179054</v>
      </c>
    </row>
    <row r="10" spans="1:13" s="12" customFormat="1" ht="12" customHeight="1">
      <c r="A10" s="7">
        <v>8</v>
      </c>
      <c r="B10" s="7">
        <v>2019</v>
      </c>
      <c r="C10" s="7" t="s">
        <v>14</v>
      </c>
      <c r="D10" s="7" t="s">
        <v>14</v>
      </c>
      <c r="E10" s="7" t="s">
        <v>16</v>
      </c>
      <c r="F10" s="7" t="s">
        <v>42</v>
      </c>
      <c r="G10" s="13">
        <v>7</v>
      </c>
      <c r="H10" s="9">
        <v>133201</v>
      </c>
      <c r="I10" s="9">
        <v>9</v>
      </c>
      <c r="J10" s="10">
        <v>6.7567060307355056E-5</v>
      </c>
      <c r="K10" s="9">
        <v>995645.35611559835</v>
      </c>
      <c r="L10" s="9">
        <v>67.272829821400634</v>
      </c>
      <c r="M10" s="14">
        <v>74.684871357093783</v>
      </c>
    </row>
    <row r="11" spans="1:13" s="12" customFormat="1" ht="12" customHeight="1">
      <c r="A11" s="7">
        <v>9</v>
      </c>
      <c r="B11" s="7">
        <v>2019</v>
      </c>
      <c r="C11" s="7" t="s">
        <v>14</v>
      </c>
      <c r="D11" s="7" t="s">
        <v>14</v>
      </c>
      <c r="E11" s="7" t="s">
        <v>16</v>
      </c>
      <c r="F11" s="7" t="s">
        <v>42</v>
      </c>
      <c r="G11" s="13">
        <v>8</v>
      </c>
      <c r="H11" s="9">
        <v>135597</v>
      </c>
      <c r="I11" s="9">
        <v>11</v>
      </c>
      <c r="J11" s="10">
        <v>8.112273870365864E-5</v>
      </c>
      <c r="K11" s="9">
        <v>995578.0832857769</v>
      </c>
      <c r="L11" s="9">
        <v>80.764020709481386</v>
      </c>
      <c r="M11" s="14">
        <v>73.689884149470302</v>
      </c>
    </row>
    <row r="12" spans="1:13" s="12" customFormat="1" ht="12" customHeight="1">
      <c r="A12" s="7">
        <v>10</v>
      </c>
      <c r="B12" s="7">
        <v>2019</v>
      </c>
      <c r="C12" s="7" t="s">
        <v>14</v>
      </c>
      <c r="D12" s="7" t="s">
        <v>14</v>
      </c>
      <c r="E12" s="7" t="s">
        <v>16</v>
      </c>
      <c r="F12" s="7" t="s">
        <v>42</v>
      </c>
      <c r="G12" s="13">
        <v>9</v>
      </c>
      <c r="H12" s="9">
        <v>134653</v>
      </c>
      <c r="I12" s="9">
        <v>5</v>
      </c>
      <c r="J12" s="10">
        <v>3.7132481266663202E-5</v>
      </c>
      <c r="K12" s="9">
        <v>995497.31926506746</v>
      </c>
      <c r="L12" s="9">
        <v>36.965285558623556</v>
      </c>
      <c r="M12" s="14">
        <v>72.69582199501221</v>
      </c>
    </row>
    <row r="13" spans="1:13" s="12" customFormat="1" ht="12" customHeight="1">
      <c r="A13" s="7">
        <v>11</v>
      </c>
      <c r="B13" s="7">
        <v>2019</v>
      </c>
      <c r="C13" s="7" t="s">
        <v>14</v>
      </c>
      <c r="D13" s="7" t="s">
        <v>14</v>
      </c>
      <c r="E13" s="7" t="s">
        <v>17</v>
      </c>
      <c r="F13" s="7" t="s">
        <v>42</v>
      </c>
      <c r="G13" s="13">
        <v>10</v>
      </c>
      <c r="H13" s="9">
        <v>135222</v>
      </c>
      <c r="I13" s="9">
        <v>9</v>
      </c>
      <c r="J13" s="10">
        <v>6.6557217020898966E-5</v>
      </c>
      <c r="K13" s="9">
        <v>995460.35397950886</v>
      </c>
      <c r="L13" s="9">
        <v>66.255070815515083</v>
      </c>
      <c r="M13" s="14">
        <v>71.69850290456877</v>
      </c>
    </row>
    <row r="14" spans="1:13" s="12" customFormat="1" ht="12" customHeight="1">
      <c r="A14" s="7">
        <v>12</v>
      </c>
      <c r="B14" s="7">
        <v>2019</v>
      </c>
      <c r="C14" s="7" t="s">
        <v>14</v>
      </c>
      <c r="D14" s="7" t="s">
        <v>14</v>
      </c>
      <c r="E14" s="7" t="s">
        <v>17</v>
      </c>
      <c r="F14" s="7" t="s">
        <v>42</v>
      </c>
      <c r="G14" s="13">
        <v>11</v>
      </c>
      <c r="H14" s="9">
        <v>132517</v>
      </c>
      <c r="I14" s="9">
        <v>12</v>
      </c>
      <c r="J14" s="10">
        <v>9.0554419432978408E-5</v>
      </c>
      <c r="K14" s="9">
        <v>995394.0989086933</v>
      </c>
      <c r="L14" s="9">
        <v>90.137334733689414</v>
      </c>
      <c r="M14" s="14">
        <v>70.703241994198791</v>
      </c>
    </row>
    <row r="15" spans="1:13" s="12" customFormat="1" ht="12" customHeight="1">
      <c r="A15" s="7">
        <v>13</v>
      </c>
      <c r="B15" s="7">
        <v>2019</v>
      </c>
      <c r="C15" s="7" t="s">
        <v>14</v>
      </c>
      <c r="D15" s="7" t="s">
        <v>14</v>
      </c>
      <c r="E15" s="7" t="s">
        <v>17</v>
      </c>
      <c r="F15" s="7" t="s">
        <v>42</v>
      </c>
      <c r="G15" s="13">
        <v>12</v>
      </c>
      <c r="H15" s="9">
        <v>131631</v>
      </c>
      <c r="I15" s="9">
        <v>11</v>
      </c>
      <c r="J15" s="10">
        <v>8.3566940918172768E-5</v>
      </c>
      <c r="K15" s="9">
        <v>995303.96157395956</v>
      </c>
      <c r="L15" s="9">
        <v>83.174507352474379</v>
      </c>
      <c r="M15" s="14">
        <v>69.70959978374583</v>
      </c>
    </row>
    <row r="16" spans="1:13" s="12" customFormat="1" ht="12" customHeight="1">
      <c r="A16" s="7">
        <v>14</v>
      </c>
      <c r="B16" s="7">
        <v>2019</v>
      </c>
      <c r="C16" s="7" t="s">
        <v>14</v>
      </c>
      <c r="D16" s="7" t="s">
        <v>14</v>
      </c>
      <c r="E16" s="7" t="s">
        <v>17</v>
      </c>
      <c r="F16" s="7" t="s">
        <v>42</v>
      </c>
      <c r="G16" s="13">
        <v>13</v>
      </c>
      <c r="H16" s="9">
        <v>128552</v>
      </c>
      <c r="I16" s="9">
        <v>15</v>
      </c>
      <c r="J16" s="10">
        <v>1.1668429896073184E-4</v>
      </c>
      <c r="K16" s="9">
        <v>995220.78706660704</v>
      </c>
      <c r="L16" s="9">
        <v>116.12663985001483</v>
      </c>
      <c r="M16" s="14">
        <v>68.71538390164298</v>
      </c>
    </row>
    <row r="17" spans="1:13" s="12" customFormat="1" ht="12" customHeight="1">
      <c r="A17" s="7">
        <v>15</v>
      </c>
      <c r="B17" s="7">
        <v>2019</v>
      </c>
      <c r="C17" s="7" t="s">
        <v>14</v>
      </c>
      <c r="D17" s="7" t="s">
        <v>14</v>
      </c>
      <c r="E17" s="7" t="s">
        <v>17</v>
      </c>
      <c r="F17" s="7" t="s">
        <v>42</v>
      </c>
      <c r="G17" s="13">
        <v>14</v>
      </c>
      <c r="H17" s="9">
        <v>126878</v>
      </c>
      <c r="I17" s="9">
        <v>12</v>
      </c>
      <c r="J17" s="10">
        <v>9.4579044436387706E-5</v>
      </c>
      <c r="K17" s="9">
        <v>995104.66042675707</v>
      </c>
      <c r="L17" s="9">
        <v>94.116047897358754</v>
      </c>
      <c r="M17" s="14">
        <v>67.723344494768085</v>
      </c>
    </row>
    <row r="18" spans="1:13" s="12" customFormat="1" ht="12" customHeight="1">
      <c r="A18" s="7">
        <v>16</v>
      </c>
      <c r="B18" s="7">
        <v>2019</v>
      </c>
      <c r="C18" s="7" t="s">
        <v>14</v>
      </c>
      <c r="D18" s="7" t="s">
        <v>14</v>
      </c>
      <c r="E18" s="7" t="s">
        <v>18</v>
      </c>
      <c r="F18" s="7" t="s">
        <v>42</v>
      </c>
      <c r="G18" s="13">
        <v>15</v>
      </c>
      <c r="H18" s="9">
        <v>123832</v>
      </c>
      <c r="I18" s="9">
        <v>29</v>
      </c>
      <c r="J18" s="10">
        <v>2.3418825505523613E-4</v>
      </c>
      <c r="K18" s="9">
        <v>995010.54437885969</v>
      </c>
      <c r="L18" s="9">
        <v>233.01978314964575</v>
      </c>
      <c r="M18" s="14">
        <v>66.729703015837075</v>
      </c>
    </row>
    <row r="19" spans="1:13" s="12" customFormat="1" ht="12" customHeight="1">
      <c r="A19" s="7">
        <v>17</v>
      </c>
      <c r="B19" s="7">
        <v>2019</v>
      </c>
      <c r="C19" s="7" t="s">
        <v>14</v>
      </c>
      <c r="D19" s="7" t="s">
        <v>14</v>
      </c>
      <c r="E19" s="7" t="s">
        <v>18</v>
      </c>
      <c r="F19" s="7" t="s">
        <v>42</v>
      </c>
      <c r="G19" s="13">
        <v>16</v>
      </c>
      <c r="H19" s="9">
        <v>123104</v>
      </c>
      <c r="I19" s="9">
        <v>19</v>
      </c>
      <c r="J19" s="10">
        <v>1.5434104497010658E-4</v>
      </c>
      <c r="K19" s="9">
        <v>994777.5245957101</v>
      </c>
      <c r="L19" s="9">
        <v>153.5350026588778</v>
      </c>
      <c r="M19" s="14">
        <v>65.745216867581064</v>
      </c>
    </row>
    <row r="20" spans="1:13" s="12" customFormat="1" ht="12" customHeight="1">
      <c r="A20" s="7">
        <v>18</v>
      </c>
      <c r="B20" s="7">
        <v>2019</v>
      </c>
      <c r="C20" s="7" t="s">
        <v>14</v>
      </c>
      <c r="D20" s="7" t="s">
        <v>14</v>
      </c>
      <c r="E20" s="7" t="s">
        <v>18</v>
      </c>
      <c r="F20" s="7" t="s">
        <v>42</v>
      </c>
      <c r="G20" s="13">
        <v>17</v>
      </c>
      <c r="H20" s="9">
        <v>125349</v>
      </c>
      <c r="I20" s="9">
        <v>32</v>
      </c>
      <c r="J20" s="10">
        <v>2.5528723803141628E-4</v>
      </c>
      <c r="K20" s="9">
        <v>994623.98959305126</v>
      </c>
      <c r="L20" s="9">
        <v>253.91481118299819</v>
      </c>
      <c r="M20" s="14">
        <v>64.755288436988238</v>
      </c>
    </row>
    <row r="21" spans="1:13" s="12" customFormat="1" ht="12" customHeight="1">
      <c r="A21" s="7">
        <v>19</v>
      </c>
      <c r="B21" s="7">
        <v>2019</v>
      </c>
      <c r="C21" s="7" t="s">
        <v>19</v>
      </c>
      <c r="D21" s="7" t="s">
        <v>19</v>
      </c>
      <c r="E21" s="7" t="s">
        <v>18</v>
      </c>
      <c r="F21" s="7" t="s">
        <v>42</v>
      </c>
      <c r="G21" s="13">
        <v>18</v>
      </c>
      <c r="H21" s="9">
        <v>128651</v>
      </c>
      <c r="I21" s="9">
        <v>38</v>
      </c>
      <c r="J21" s="10">
        <v>2.9537275264086561E-4</v>
      </c>
      <c r="K21" s="9">
        <v>994370.07478186826</v>
      </c>
      <c r="L21" s="9">
        <v>293.70982613202381</v>
      </c>
      <c r="M21" s="14">
        <v>63.771696180789803</v>
      </c>
    </row>
    <row r="22" spans="1:13" s="12" customFormat="1" ht="12" customHeight="1">
      <c r="A22" s="7">
        <v>20</v>
      </c>
      <c r="B22" s="7">
        <v>2019</v>
      </c>
      <c r="C22" s="7" t="s">
        <v>19</v>
      </c>
      <c r="D22" s="7" t="s">
        <v>19</v>
      </c>
      <c r="E22" s="7" t="s">
        <v>18</v>
      </c>
      <c r="F22" s="7" t="s">
        <v>42</v>
      </c>
      <c r="G22" s="13">
        <v>19</v>
      </c>
      <c r="H22" s="9">
        <v>127841</v>
      </c>
      <c r="I22" s="9">
        <v>37</v>
      </c>
      <c r="J22" s="10">
        <v>2.8942201641101053E-4</v>
      </c>
      <c r="K22" s="9">
        <v>994076.36495573621</v>
      </c>
      <c r="L22" s="9">
        <v>287.70758601201675</v>
      </c>
      <c r="M22" s="14">
        <v>62.790390437629114</v>
      </c>
    </row>
    <row r="23" spans="1:13" s="12" customFormat="1" ht="12" customHeight="1">
      <c r="A23" s="7">
        <v>21</v>
      </c>
      <c r="B23" s="7">
        <v>2019</v>
      </c>
      <c r="C23" s="7" t="s">
        <v>19</v>
      </c>
      <c r="D23" s="7" t="s">
        <v>19</v>
      </c>
      <c r="E23" s="7" t="s">
        <v>20</v>
      </c>
      <c r="F23" s="7" t="s">
        <v>42</v>
      </c>
      <c r="G23" s="13">
        <v>20</v>
      </c>
      <c r="H23" s="9">
        <v>129133</v>
      </c>
      <c r="I23" s="9">
        <v>39</v>
      </c>
      <c r="J23" s="10">
        <v>3.0201420241146722E-4</v>
      </c>
      <c r="K23" s="9">
        <v>993788.65736972424</v>
      </c>
      <c r="L23" s="9">
        <v>300.13828872108013</v>
      </c>
      <c r="M23" s="14">
        <v>61.808423867304157</v>
      </c>
    </row>
    <row r="24" spans="1:13" s="12" customFormat="1" ht="12" customHeight="1">
      <c r="A24" s="7">
        <v>22</v>
      </c>
      <c r="B24" s="7">
        <v>2019</v>
      </c>
      <c r="C24" s="7" t="s">
        <v>19</v>
      </c>
      <c r="D24" s="7" t="s">
        <v>19</v>
      </c>
      <c r="E24" s="7" t="s">
        <v>20</v>
      </c>
      <c r="F24" s="7" t="s">
        <v>42</v>
      </c>
      <c r="G24" s="13">
        <v>21</v>
      </c>
      <c r="H24" s="9">
        <v>132224</v>
      </c>
      <c r="I24" s="9">
        <v>51</v>
      </c>
      <c r="J24" s="10">
        <v>3.8570909970958372E-4</v>
      </c>
      <c r="K24" s="9">
        <v>993488.51908100315</v>
      </c>
      <c r="L24" s="9">
        <v>383.1975622665413</v>
      </c>
      <c r="M24" s="14">
        <v>60.826945475828381</v>
      </c>
    </row>
    <row r="25" spans="1:13" s="12" customFormat="1" ht="12" customHeight="1">
      <c r="A25" s="7">
        <v>23</v>
      </c>
      <c r="B25" s="7">
        <v>2019</v>
      </c>
      <c r="C25" s="7" t="s">
        <v>19</v>
      </c>
      <c r="D25" s="7" t="s">
        <v>19</v>
      </c>
      <c r="E25" s="7" t="s">
        <v>20</v>
      </c>
      <c r="F25" s="7" t="s">
        <v>42</v>
      </c>
      <c r="G25" s="13">
        <v>22</v>
      </c>
      <c r="H25" s="9">
        <v>133816</v>
      </c>
      <c r="I25" s="9">
        <v>50</v>
      </c>
      <c r="J25" s="10">
        <v>3.7364739642494171E-4</v>
      </c>
      <c r="K25" s="9">
        <v>993105.32151873666</v>
      </c>
      <c r="L25" s="9">
        <v>371.07121776123057</v>
      </c>
      <c r="M25" s="14">
        <v>59.850223106049896</v>
      </c>
    </row>
    <row r="26" spans="1:13" s="12" customFormat="1" ht="12" customHeight="1">
      <c r="A26" s="7">
        <v>24</v>
      </c>
      <c r="B26" s="7">
        <v>2019</v>
      </c>
      <c r="C26" s="7" t="s">
        <v>19</v>
      </c>
      <c r="D26" s="7" t="s">
        <v>19</v>
      </c>
      <c r="E26" s="7" t="s">
        <v>20</v>
      </c>
      <c r="F26" s="7" t="s">
        <v>42</v>
      </c>
      <c r="G26" s="13">
        <v>23</v>
      </c>
      <c r="H26" s="9">
        <v>134781</v>
      </c>
      <c r="I26" s="9">
        <v>42</v>
      </c>
      <c r="J26" s="10">
        <v>3.1161662252097847E-4</v>
      </c>
      <c r="K26" s="9">
        <v>992734.2503009754</v>
      </c>
      <c r="L26" s="9">
        <v>309.35249413968563</v>
      </c>
      <c r="M26" s="14">
        <v>58.872407451513638</v>
      </c>
    </row>
    <row r="27" spans="1:13" s="12" customFormat="1" ht="12" customHeight="1">
      <c r="A27" s="7">
        <v>25</v>
      </c>
      <c r="B27" s="7">
        <v>2019</v>
      </c>
      <c r="C27" s="7" t="s">
        <v>19</v>
      </c>
      <c r="D27" s="7" t="s">
        <v>19</v>
      </c>
      <c r="E27" s="7" t="s">
        <v>20</v>
      </c>
      <c r="F27" s="7" t="s">
        <v>42</v>
      </c>
      <c r="G27" s="13">
        <v>24</v>
      </c>
      <c r="H27" s="9">
        <v>137061</v>
      </c>
      <c r="I27" s="9">
        <v>46</v>
      </c>
      <c r="J27" s="10">
        <v>3.3561698805641284E-4</v>
      </c>
      <c r="K27" s="9">
        <v>992424.89780683571</v>
      </c>
      <c r="L27" s="9">
        <v>333.07465507412354</v>
      </c>
      <c r="M27" s="14">
        <v>57.89060293398687</v>
      </c>
    </row>
    <row r="28" spans="1:13" s="12" customFormat="1" ht="12" customHeight="1">
      <c r="A28" s="7">
        <v>26</v>
      </c>
      <c r="B28" s="7">
        <v>2019</v>
      </c>
      <c r="C28" s="7" t="s">
        <v>19</v>
      </c>
      <c r="D28" s="7" t="s">
        <v>19</v>
      </c>
      <c r="E28" s="7" t="s">
        <v>21</v>
      </c>
      <c r="F28" s="7" t="s">
        <v>43</v>
      </c>
      <c r="G28" s="13">
        <v>25</v>
      </c>
      <c r="H28" s="9">
        <v>143009</v>
      </c>
      <c r="I28" s="9">
        <v>59</v>
      </c>
      <c r="J28" s="10">
        <v>4.1256144718164592E-4</v>
      </c>
      <c r="K28" s="9">
        <v>992091.82315176155</v>
      </c>
      <c r="L28" s="9">
        <v>409.29883829656825</v>
      </c>
      <c r="M28" s="14">
        <v>56.909870661863124</v>
      </c>
    </row>
    <row r="29" spans="1:13" s="12" customFormat="1" ht="12" customHeight="1">
      <c r="A29" s="7">
        <v>27</v>
      </c>
      <c r="B29" s="7">
        <v>2019</v>
      </c>
      <c r="C29" s="7" t="s">
        <v>19</v>
      </c>
      <c r="D29" s="7" t="s">
        <v>19</v>
      </c>
      <c r="E29" s="7" t="s">
        <v>21</v>
      </c>
      <c r="F29" s="7" t="s">
        <v>43</v>
      </c>
      <c r="G29" s="13">
        <v>26</v>
      </c>
      <c r="H29" s="9">
        <v>148554</v>
      </c>
      <c r="I29" s="9">
        <v>61</v>
      </c>
      <c r="J29" s="10">
        <v>4.1062509255893482E-4</v>
      </c>
      <c r="K29" s="9">
        <v>991682.52431346499</v>
      </c>
      <c r="L29" s="9">
        <v>407.2097283352947</v>
      </c>
      <c r="M29" s="14">
        <v>55.933152805053396</v>
      </c>
    </row>
    <row r="30" spans="1:13" s="12" customFormat="1" ht="12" customHeight="1">
      <c r="A30" s="7">
        <v>28</v>
      </c>
      <c r="B30" s="7">
        <v>2019</v>
      </c>
      <c r="C30" s="7" t="s">
        <v>19</v>
      </c>
      <c r="D30" s="7" t="s">
        <v>19</v>
      </c>
      <c r="E30" s="7" t="s">
        <v>21</v>
      </c>
      <c r="F30" s="7" t="s">
        <v>43</v>
      </c>
      <c r="G30" s="13">
        <v>27</v>
      </c>
      <c r="H30" s="9">
        <v>150913</v>
      </c>
      <c r="I30" s="9">
        <v>59</v>
      </c>
      <c r="J30" s="10">
        <v>3.9095372830703782E-4</v>
      </c>
      <c r="K30" s="9">
        <v>991275.31458512973</v>
      </c>
      <c r="L30" s="9">
        <v>387.54278001578825</v>
      </c>
      <c r="M30" s="14">
        <v>54.955924399142745</v>
      </c>
    </row>
    <row r="31" spans="1:13" s="12" customFormat="1" ht="12" customHeight="1">
      <c r="A31" s="7">
        <v>29</v>
      </c>
      <c r="B31" s="7">
        <v>2019</v>
      </c>
      <c r="C31" s="7" t="s">
        <v>19</v>
      </c>
      <c r="D31" s="7" t="s">
        <v>19</v>
      </c>
      <c r="E31" s="7" t="s">
        <v>21</v>
      </c>
      <c r="F31" s="7" t="s">
        <v>43</v>
      </c>
      <c r="G31" s="13">
        <v>28</v>
      </c>
      <c r="H31" s="9">
        <v>151125</v>
      </c>
      <c r="I31" s="9">
        <v>63</v>
      </c>
      <c r="J31" s="10">
        <v>4.1687344913151367E-4</v>
      </c>
      <c r="K31" s="9">
        <v>990887.771805114</v>
      </c>
      <c r="L31" s="9">
        <v>413.0748031346381</v>
      </c>
      <c r="M31" s="14">
        <v>53.977222472376113</v>
      </c>
    </row>
    <row r="32" spans="1:13" s="12" customFormat="1" ht="12" customHeight="1">
      <c r="A32" s="7">
        <v>30</v>
      </c>
      <c r="B32" s="7">
        <v>2019</v>
      </c>
      <c r="C32" s="7" t="s">
        <v>19</v>
      </c>
      <c r="D32" s="7" t="s">
        <v>19</v>
      </c>
      <c r="E32" s="7" t="s">
        <v>21</v>
      </c>
      <c r="F32" s="7" t="s">
        <v>43</v>
      </c>
      <c r="G32" s="13">
        <v>29</v>
      </c>
      <c r="H32" s="9">
        <v>149442</v>
      </c>
      <c r="I32" s="9">
        <v>85</v>
      </c>
      <c r="J32" s="10">
        <v>5.6878253770693648E-4</v>
      </c>
      <c r="K32" s="9">
        <v>990474.69700197934</v>
      </c>
      <c r="L32" s="9">
        <v>563.36471169529477</v>
      </c>
      <c r="M32" s="14">
        <v>52.999525003891392</v>
      </c>
    </row>
    <row r="33" spans="1:13" s="12" customFormat="1" ht="12" customHeight="1">
      <c r="A33" s="7">
        <v>31</v>
      </c>
      <c r="B33" s="7">
        <v>2019</v>
      </c>
      <c r="C33" s="7" t="s">
        <v>19</v>
      </c>
      <c r="D33" s="7" t="s">
        <v>19</v>
      </c>
      <c r="E33" s="7" t="s">
        <v>22</v>
      </c>
      <c r="F33" s="7" t="s">
        <v>43</v>
      </c>
      <c r="G33" s="13">
        <v>30</v>
      </c>
      <c r="H33" s="9">
        <v>149409</v>
      </c>
      <c r="I33" s="9">
        <v>70</v>
      </c>
      <c r="J33" s="10">
        <v>4.6851260633562903E-4</v>
      </c>
      <c r="K33" s="9">
        <v>989911.33229028399</v>
      </c>
      <c r="L33" s="9">
        <v>463.7859383324959</v>
      </c>
      <c r="M33" s="14">
        <v>52.029402810926427</v>
      </c>
    </row>
    <row r="34" spans="1:13" s="12" customFormat="1" ht="12" customHeight="1">
      <c r="A34" s="7">
        <v>32</v>
      </c>
      <c r="B34" s="7">
        <v>2019</v>
      </c>
      <c r="C34" s="7" t="s">
        <v>19</v>
      </c>
      <c r="D34" s="7" t="s">
        <v>19</v>
      </c>
      <c r="E34" s="7" t="s">
        <v>22</v>
      </c>
      <c r="F34" s="7" t="s">
        <v>43</v>
      </c>
      <c r="G34" s="13">
        <v>31</v>
      </c>
      <c r="H34" s="9">
        <v>147008</v>
      </c>
      <c r="I34" s="9">
        <v>78</v>
      </c>
      <c r="J34" s="10">
        <v>5.3058336961253811E-4</v>
      </c>
      <c r="K34" s="9">
        <v>989447.54635195155</v>
      </c>
      <c r="L34" s="9">
        <v>524.98441319827646</v>
      </c>
      <c r="M34" s="14">
        <v>51.053556301955311</v>
      </c>
    </row>
    <row r="35" spans="1:13" s="12" customFormat="1" ht="12" customHeight="1">
      <c r="A35" s="7">
        <v>33</v>
      </c>
      <c r="B35" s="7">
        <v>2019</v>
      </c>
      <c r="C35" s="7" t="s">
        <v>19</v>
      </c>
      <c r="D35" s="7" t="s">
        <v>19</v>
      </c>
      <c r="E35" s="7" t="s">
        <v>22</v>
      </c>
      <c r="F35" s="7" t="s">
        <v>43</v>
      </c>
      <c r="G35" s="13">
        <v>32</v>
      </c>
      <c r="H35" s="9">
        <v>147104</v>
      </c>
      <c r="I35" s="9">
        <v>89</v>
      </c>
      <c r="J35" s="10">
        <v>6.0501413965629756E-4</v>
      </c>
      <c r="K35" s="9">
        <v>988922.56193875324</v>
      </c>
      <c r="L35" s="9">
        <v>598.31213299807644</v>
      </c>
      <c r="M35" s="14">
        <v>50.080393417531113</v>
      </c>
    </row>
    <row r="36" spans="1:13" s="12" customFormat="1" ht="12" customHeight="1">
      <c r="A36" s="7">
        <v>34</v>
      </c>
      <c r="B36" s="7">
        <v>2019</v>
      </c>
      <c r="C36" s="7" t="s">
        <v>19</v>
      </c>
      <c r="D36" s="7" t="s">
        <v>19</v>
      </c>
      <c r="E36" s="7" t="s">
        <v>22</v>
      </c>
      <c r="F36" s="7" t="s">
        <v>43</v>
      </c>
      <c r="G36" s="13">
        <v>33</v>
      </c>
      <c r="H36" s="9">
        <v>144518</v>
      </c>
      <c r="I36" s="9">
        <v>91</v>
      </c>
      <c r="J36" s="10">
        <v>6.2967934790129952E-4</v>
      </c>
      <c r="K36" s="9">
        <v>988324.24980575521</v>
      </c>
      <c r="L36" s="9">
        <v>622.32736913272902</v>
      </c>
      <c r="M36" s="14">
        <v>49.110408416096973</v>
      </c>
    </row>
    <row r="37" spans="1:13" s="12" customFormat="1" ht="12" customHeight="1">
      <c r="A37" s="7">
        <v>35</v>
      </c>
      <c r="B37" s="7">
        <v>2019</v>
      </c>
      <c r="C37" s="7" t="s">
        <v>19</v>
      </c>
      <c r="D37" s="7" t="s">
        <v>19</v>
      </c>
      <c r="E37" s="7" t="s">
        <v>22</v>
      </c>
      <c r="F37" s="7" t="s">
        <v>43</v>
      </c>
      <c r="G37" s="13">
        <v>34</v>
      </c>
      <c r="H37" s="9">
        <v>145735</v>
      </c>
      <c r="I37" s="9">
        <v>79</v>
      </c>
      <c r="J37" s="10">
        <v>5.4207980238103412E-4</v>
      </c>
      <c r="K37" s="9">
        <v>987701.92243662244</v>
      </c>
      <c r="L37" s="9">
        <v>535.41326292581175</v>
      </c>
      <c r="M37" s="14">
        <v>48.141036672350083</v>
      </c>
    </row>
    <row r="38" spans="1:13" s="12" customFormat="1" ht="12" customHeight="1">
      <c r="A38" s="7">
        <v>36</v>
      </c>
      <c r="B38" s="7">
        <v>2019</v>
      </c>
      <c r="C38" s="7" t="s">
        <v>19</v>
      </c>
      <c r="D38" s="7" t="s">
        <v>19</v>
      </c>
      <c r="E38" s="7" t="s">
        <v>23</v>
      </c>
      <c r="F38" s="7" t="s">
        <v>43</v>
      </c>
      <c r="G38" s="13">
        <v>35</v>
      </c>
      <c r="H38" s="9">
        <v>146050</v>
      </c>
      <c r="I38" s="9">
        <v>103</v>
      </c>
      <c r="J38" s="10">
        <v>7.0523793221499481E-4</v>
      </c>
      <c r="K38" s="9">
        <v>987166.50917369663</v>
      </c>
      <c r="L38" s="9">
        <v>696.1872676815525</v>
      </c>
      <c r="M38" s="14">
        <v>47.16687592303056</v>
      </c>
    </row>
    <row r="39" spans="1:13" s="12" customFormat="1" ht="12" customHeight="1">
      <c r="A39" s="7">
        <v>37</v>
      </c>
      <c r="B39" s="7">
        <v>2019</v>
      </c>
      <c r="C39" s="7" t="s">
        <v>19</v>
      </c>
      <c r="D39" s="7" t="s">
        <v>19</v>
      </c>
      <c r="E39" s="7" t="s">
        <v>23</v>
      </c>
      <c r="F39" s="7" t="s">
        <v>43</v>
      </c>
      <c r="G39" s="13">
        <v>36</v>
      </c>
      <c r="H39" s="9">
        <v>149321</v>
      </c>
      <c r="I39" s="9">
        <v>104</v>
      </c>
      <c r="J39" s="10">
        <v>6.9648609371756145E-4</v>
      </c>
      <c r="K39" s="9">
        <v>986470.32190601504</v>
      </c>
      <c r="L39" s="9">
        <v>687.06286107262576</v>
      </c>
      <c r="M39" s="14">
        <v>46.199810400752412</v>
      </c>
    </row>
    <row r="40" spans="1:13" s="12" customFormat="1" ht="12" customHeight="1">
      <c r="A40" s="7">
        <v>38</v>
      </c>
      <c r="B40" s="7">
        <v>2019</v>
      </c>
      <c r="C40" s="7" t="s">
        <v>19</v>
      </c>
      <c r="D40" s="7" t="s">
        <v>19</v>
      </c>
      <c r="E40" s="7" t="s">
        <v>23</v>
      </c>
      <c r="F40" s="7" t="s">
        <v>43</v>
      </c>
      <c r="G40" s="13">
        <v>37</v>
      </c>
      <c r="H40" s="9">
        <v>151076</v>
      </c>
      <c r="I40" s="9">
        <v>102</v>
      </c>
      <c r="J40" s="10">
        <v>6.7515687468558871E-4</v>
      </c>
      <c r="K40" s="9">
        <v>985783.25904494245</v>
      </c>
      <c r="L40" s="9">
        <v>665.55834429415745</v>
      </c>
      <c r="M40" s="14">
        <v>45.231661867285553</v>
      </c>
    </row>
    <row r="41" spans="1:13" s="12" customFormat="1" ht="12" customHeight="1">
      <c r="A41" s="7">
        <v>39</v>
      </c>
      <c r="B41" s="7">
        <v>2019</v>
      </c>
      <c r="C41" s="7" t="s">
        <v>19</v>
      </c>
      <c r="D41" s="7" t="s">
        <v>19</v>
      </c>
      <c r="E41" s="7" t="s">
        <v>23</v>
      </c>
      <c r="F41" s="7" t="s">
        <v>43</v>
      </c>
      <c r="G41" s="13">
        <v>38</v>
      </c>
      <c r="H41" s="9">
        <v>152870</v>
      </c>
      <c r="I41" s="9">
        <v>137</v>
      </c>
      <c r="J41" s="10">
        <v>8.9618630208674038E-4</v>
      </c>
      <c r="K41" s="9">
        <v>985117.70070064825</v>
      </c>
      <c r="L41" s="9">
        <v>882.84898931110627</v>
      </c>
      <c r="M41" s="14">
        <v>44.261883160425214</v>
      </c>
    </row>
    <row r="42" spans="1:13" s="12" customFormat="1" ht="12" customHeight="1">
      <c r="A42" s="7">
        <v>40</v>
      </c>
      <c r="B42" s="7">
        <v>2019</v>
      </c>
      <c r="C42" s="7" t="s">
        <v>19</v>
      </c>
      <c r="D42" s="7" t="s">
        <v>19</v>
      </c>
      <c r="E42" s="7" t="s">
        <v>23</v>
      </c>
      <c r="F42" s="7" t="s">
        <v>43</v>
      </c>
      <c r="G42" s="13">
        <v>39</v>
      </c>
      <c r="H42" s="9">
        <v>150467</v>
      </c>
      <c r="I42" s="9">
        <v>150</v>
      </c>
      <c r="J42" s="10">
        <v>9.9689632942771508E-4</v>
      </c>
      <c r="K42" s="9">
        <v>984234.85171133711</v>
      </c>
      <c r="L42" s="9">
        <v>981.18011096586338</v>
      </c>
      <c r="M42" s="14">
        <v>43.301137139545474</v>
      </c>
    </row>
    <row r="43" spans="1:13" s="12" customFormat="1" ht="12" customHeight="1">
      <c r="A43" s="7">
        <v>41</v>
      </c>
      <c r="B43" s="7">
        <v>2019</v>
      </c>
      <c r="C43" s="7" t="s">
        <v>19</v>
      </c>
      <c r="D43" s="7" t="s">
        <v>19</v>
      </c>
      <c r="E43" s="7" t="s">
        <v>24</v>
      </c>
      <c r="F43" s="7" t="s">
        <v>43</v>
      </c>
      <c r="G43" s="13">
        <v>40</v>
      </c>
      <c r="H43" s="9">
        <v>148688</v>
      </c>
      <c r="I43" s="9">
        <v>157</v>
      </c>
      <c r="J43" s="10">
        <v>1.0559022920477779E-3</v>
      </c>
      <c r="K43" s="9">
        <v>983253.67160037125</v>
      </c>
      <c r="L43" s="9">
        <v>1038.2198055072251</v>
      </c>
      <c r="M43" s="14">
        <v>42.34384801436957</v>
      </c>
    </row>
    <row r="44" spans="1:13" s="12" customFormat="1" ht="12" customHeight="1">
      <c r="A44" s="7">
        <v>42</v>
      </c>
      <c r="B44" s="7">
        <v>2019</v>
      </c>
      <c r="C44" s="7" t="s">
        <v>19</v>
      </c>
      <c r="D44" s="7" t="s">
        <v>19</v>
      </c>
      <c r="E44" s="7" t="s">
        <v>24</v>
      </c>
      <c r="F44" s="7" t="s">
        <v>43</v>
      </c>
      <c r="G44" s="13">
        <v>41</v>
      </c>
      <c r="H44" s="9">
        <v>146957</v>
      </c>
      <c r="I44" s="9">
        <v>166</v>
      </c>
      <c r="J44" s="10">
        <v>1.1295821226617309E-3</v>
      </c>
      <c r="K44" s="9">
        <v>982215.45179486403</v>
      </c>
      <c r="L44" s="9">
        <v>1109.4930149495935</v>
      </c>
      <c r="M44" s="14">
        <v>41.388077731655898</v>
      </c>
    </row>
    <row r="45" spans="1:13" s="12" customFormat="1" ht="12" customHeight="1">
      <c r="A45" s="7">
        <v>43</v>
      </c>
      <c r="B45" s="7">
        <v>2019</v>
      </c>
      <c r="C45" s="7" t="s">
        <v>19</v>
      </c>
      <c r="D45" s="7" t="s">
        <v>19</v>
      </c>
      <c r="E45" s="7" t="s">
        <v>24</v>
      </c>
      <c r="F45" s="7" t="s">
        <v>43</v>
      </c>
      <c r="G45" s="13">
        <v>42</v>
      </c>
      <c r="H45" s="9">
        <v>145009</v>
      </c>
      <c r="I45" s="9">
        <v>166</v>
      </c>
      <c r="J45" s="10">
        <v>1.1447565323531642E-3</v>
      </c>
      <c r="K45" s="9">
        <v>981105.95877991442</v>
      </c>
      <c r="L45" s="9">
        <v>1123.1274552439213</v>
      </c>
      <c r="M45" s="14">
        <v>40.434316403668859</v>
      </c>
    </row>
    <row r="46" spans="1:13" s="12" customFormat="1" ht="12" customHeight="1">
      <c r="A46" s="7">
        <v>44</v>
      </c>
      <c r="B46" s="7">
        <v>2019</v>
      </c>
      <c r="C46" s="7" t="s">
        <v>19</v>
      </c>
      <c r="D46" s="7" t="s">
        <v>19</v>
      </c>
      <c r="E46" s="7" t="s">
        <v>24</v>
      </c>
      <c r="F46" s="7" t="s">
        <v>43</v>
      </c>
      <c r="G46" s="13">
        <v>43</v>
      </c>
      <c r="H46" s="9">
        <v>142747</v>
      </c>
      <c r="I46" s="9">
        <v>186</v>
      </c>
      <c r="J46" s="10">
        <v>1.3030046165593673E-3</v>
      </c>
      <c r="K46" s="9">
        <v>979982.83132467046</v>
      </c>
      <c r="L46" s="9">
        <v>1276.9221533649654</v>
      </c>
      <c r="M46" s="14">
        <v>39.480083865838324</v>
      </c>
    </row>
    <row r="47" spans="1:13" s="12" customFormat="1" ht="12" customHeight="1">
      <c r="A47" s="7">
        <v>45</v>
      </c>
      <c r="B47" s="7">
        <v>2019</v>
      </c>
      <c r="C47" s="7" t="s">
        <v>19</v>
      </c>
      <c r="D47" s="7" t="s">
        <v>19</v>
      </c>
      <c r="E47" s="7" t="s">
        <v>24</v>
      </c>
      <c r="F47" s="7" t="s">
        <v>43</v>
      </c>
      <c r="G47" s="13">
        <v>44</v>
      </c>
      <c r="H47" s="9">
        <v>146682</v>
      </c>
      <c r="I47" s="9">
        <v>231</v>
      </c>
      <c r="J47" s="10">
        <v>1.5748353581216509E-3</v>
      </c>
      <c r="K47" s="9">
        <v>978705.90917130548</v>
      </c>
      <c r="L47" s="9">
        <v>1541.3006709655688</v>
      </c>
      <c r="M47" s="14">
        <v>38.530941362622471</v>
      </c>
    </row>
    <row r="48" spans="1:13" s="12" customFormat="1" ht="12" customHeight="1">
      <c r="A48" s="7">
        <v>46</v>
      </c>
      <c r="B48" s="7">
        <v>2019</v>
      </c>
      <c r="C48" s="7" t="s">
        <v>19</v>
      </c>
      <c r="D48" s="7" t="s">
        <v>19</v>
      </c>
      <c r="E48" s="7" t="s">
        <v>25</v>
      </c>
      <c r="F48" s="7" t="s">
        <v>44</v>
      </c>
      <c r="G48" s="13">
        <v>45</v>
      </c>
      <c r="H48" s="9">
        <v>149740</v>
      </c>
      <c r="I48" s="9">
        <v>220</v>
      </c>
      <c r="J48" s="10">
        <v>1.4692133030586351E-3</v>
      </c>
      <c r="K48" s="9">
        <v>977164.60850033991</v>
      </c>
      <c r="L48" s="9">
        <v>1435.6632420867825</v>
      </c>
      <c r="M48" s="14">
        <v>37.590928303338259</v>
      </c>
    </row>
    <row r="49" spans="1:13" s="12" customFormat="1" ht="12" customHeight="1">
      <c r="A49" s="7">
        <v>47</v>
      </c>
      <c r="B49" s="7">
        <v>2019</v>
      </c>
      <c r="C49" s="7" t="s">
        <v>19</v>
      </c>
      <c r="D49" s="7" t="s">
        <v>19</v>
      </c>
      <c r="E49" s="7" t="s">
        <v>25</v>
      </c>
      <c r="F49" s="7" t="s">
        <v>44</v>
      </c>
      <c r="G49" s="13">
        <v>46</v>
      </c>
      <c r="H49" s="9">
        <v>154433</v>
      </c>
      <c r="I49" s="9">
        <v>289</v>
      </c>
      <c r="J49" s="10">
        <v>1.8713616908303276E-3</v>
      </c>
      <c r="K49" s="9">
        <v>975728.94525825314</v>
      </c>
      <c r="L49" s="9">
        <v>1825.9417687905768</v>
      </c>
      <c r="M49" s="14">
        <v>36.645502970451247</v>
      </c>
    </row>
    <row r="50" spans="1:13" s="12" customFormat="1" ht="12" customHeight="1">
      <c r="A50" s="7">
        <v>48</v>
      </c>
      <c r="B50" s="7">
        <v>2019</v>
      </c>
      <c r="C50" s="7" t="s">
        <v>19</v>
      </c>
      <c r="D50" s="7" t="s">
        <v>19</v>
      </c>
      <c r="E50" s="7" t="s">
        <v>25</v>
      </c>
      <c r="F50" s="7" t="s">
        <v>44</v>
      </c>
      <c r="G50" s="13">
        <v>47</v>
      </c>
      <c r="H50" s="9">
        <v>157180</v>
      </c>
      <c r="I50" s="9">
        <v>297</v>
      </c>
      <c r="J50" s="10">
        <v>1.8895533782924037E-3</v>
      </c>
      <c r="K50" s="9">
        <v>973903.00348946254</v>
      </c>
      <c r="L50" s="9">
        <v>1840.2417103726325</v>
      </c>
      <c r="M50" s="14">
        <v>35.71327109868497</v>
      </c>
    </row>
    <row r="51" spans="1:13" s="12" customFormat="1" ht="12" customHeight="1">
      <c r="A51" s="7">
        <v>49</v>
      </c>
      <c r="B51" s="7">
        <v>2019</v>
      </c>
      <c r="C51" s="7" t="s">
        <v>19</v>
      </c>
      <c r="D51" s="7" t="s">
        <v>19</v>
      </c>
      <c r="E51" s="7" t="s">
        <v>25</v>
      </c>
      <c r="F51" s="7" t="s">
        <v>44</v>
      </c>
      <c r="G51" s="13">
        <v>48</v>
      </c>
      <c r="H51" s="9">
        <v>158639</v>
      </c>
      <c r="I51" s="9">
        <v>322</v>
      </c>
      <c r="J51" s="10">
        <v>2.0297656944383161E-3</v>
      </c>
      <c r="K51" s="9">
        <v>972062.76177908992</v>
      </c>
      <c r="L51" s="9">
        <v>1973.0596467001619</v>
      </c>
      <c r="M51" s="14">
        <v>34.779934417950358</v>
      </c>
    </row>
    <row r="52" spans="1:13" s="12" customFormat="1" ht="12" customHeight="1">
      <c r="A52" s="7">
        <v>50</v>
      </c>
      <c r="B52" s="7">
        <v>2019</v>
      </c>
      <c r="C52" s="7" t="s">
        <v>19</v>
      </c>
      <c r="D52" s="7" t="s">
        <v>19</v>
      </c>
      <c r="E52" s="7" t="s">
        <v>25</v>
      </c>
      <c r="F52" s="7" t="s">
        <v>44</v>
      </c>
      <c r="G52" s="13">
        <v>49</v>
      </c>
      <c r="H52" s="9">
        <v>156819</v>
      </c>
      <c r="I52" s="9">
        <v>371</v>
      </c>
      <c r="J52" s="10">
        <v>2.3657847582244499E-3</v>
      </c>
      <c r="K52" s="9">
        <v>970089.70213238976</v>
      </c>
      <c r="L52" s="9">
        <v>2295.0234314153045</v>
      </c>
      <c r="M52" s="14">
        <v>33.849656171663355</v>
      </c>
    </row>
    <row r="53" spans="1:13" s="12" customFormat="1" ht="12" customHeight="1">
      <c r="A53" s="7">
        <v>51</v>
      </c>
      <c r="B53" s="7">
        <v>2019</v>
      </c>
      <c r="C53" s="7" t="s">
        <v>19</v>
      </c>
      <c r="D53" s="7" t="s">
        <v>19</v>
      </c>
      <c r="E53" s="7" t="s">
        <v>26</v>
      </c>
      <c r="F53" s="7" t="s">
        <v>44</v>
      </c>
      <c r="G53" s="13">
        <v>50</v>
      </c>
      <c r="H53" s="9">
        <v>156237</v>
      </c>
      <c r="I53" s="9">
        <v>377</v>
      </c>
      <c r="J53" s="10">
        <v>2.4130007616633702E-3</v>
      </c>
      <c r="K53" s="9">
        <v>967794.67870097444</v>
      </c>
      <c r="L53" s="9">
        <v>2335.289296839208</v>
      </c>
      <c r="M53" s="14">
        <v>32.928741378503233</v>
      </c>
    </row>
    <row r="54" spans="1:13" s="12" customFormat="1" ht="12" customHeight="1">
      <c r="A54" s="7">
        <v>52</v>
      </c>
      <c r="B54" s="7">
        <v>2019</v>
      </c>
      <c r="C54" s="7" t="s">
        <v>19</v>
      </c>
      <c r="D54" s="7" t="s">
        <v>19</v>
      </c>
      <c r="E54" s="7" t="s">
        <v>26</v>
      </c>
      <c r="F54" s="7" t="s">
        <v>44</v>
      </c>
      <c r="G54" s="13">
        <v>51</v>
      </c>
      <c r="H54" s="9">
        <v>156447</v>
      </c>
      <c r="I54" s="9">
        <v>454</v>
      </c>
      <c r="J54" s="10">
        <v>2.9019412324940716E-3</v>
      </c>
      <c r="K54" s="9">
        <v>965459.38940413529</v>
      </c>
      <c r="L54" s="9">
        <v>2801.7064104104102</v>
      </c>
      <c r="M54" s="14">
        <v>32.007181231574549</v>
      </c>
    </row>
    <row r="55" spans="1:13" s="12" customFormat="1" ht="12" customHeight="1">
      <c r="A55" s="7">
        <v>53</v>
      </c>
      <c r="B55" s="7">
        <v>2019</v>
      </c>
      <c r="C55" s="7" t="s">
        <v>19</v>
      </c>
      <c r="D55" s="7" t="s">
        <v>19</v>
      </c>
      <c r="E55" s="7" t="s">
        <v>26</v>
      </c>
      <c r="F55" s="7" t="s">
        <v>44</v>
      </c>
      <c r="G55" s="13">
        <v>52</v>
      </c>
      <c r="H55" s="9">
        <v>159925</v>
      </c>
      <c r="I55" s="9">
        <v>502</v>
      </c>
      <c r="J55" s="10">
        <v>3.1389713928403938E-3</v>
      </c>
      <c r="K55" s="9">
        <v>962657.68299372483</v>
      </c>
      <c r="L55" s="9">
        <v>3021.7549280153189</v>
      </c>
      <c r="M55" s="14">
        <v>31.098879322380782</v>
      </c>
    </row>
    <row r="56" spans="1:13" s="12" customFormat="1" ht="12" customHeight="1">
      <c r="A56" s="7">
        <v>54</v>
      </c>
      <c r="B56" s="7">
        <v>2019</v>
      </c>
      <c r="C56" s="7" t="s">
        <v>19</v>
      </c>
      <c r="D56" s="7" t="s">
        <v>19</v>
      </c>
      <c r="E56" s="7" t="s">
        <v>26</v>
      </c>
      <c r="F56" s="7" t="s">
        <v>44</v>
      </c>
      <c r="G56" s="13">
        <v>53</v>
      </c>
      <c r="H56" s="9">
        <v>162912</v>
      </c>
      <c r="I56" s="9">
        <v>568</v>
      </c>
      <c r="J56" s="10">
        <v>3.4865448831270869E-3</v>
      </c>
      <c r="K56" s="9">
        <v>959635.92806570954</v>
      </c>
      <c r="L56" s="9">
        <v>3345.813734662413</v>
      </c>
      <c r="M56" s="14">
        <v>30.195230773675974</v>
      </c>
    </row>
    <row r="57" spans="1:13" s="12" customFormat="1" ht="12" customHeight="1">
      <c r="A57" s="7">
        <v>55</v>
      </c>
      <c r="B57" s="7">
        <v>2019</v>
      </c>
      <c r="C57" s="7" t="s">
        <v>19</v>
      </c>
      <c r="D57" s="7" t="s">
        <v>19</v>
      </c>
      <c r="E57" s="7" t="s">
        <v>26</v>
      </c>
      <c r="F57" s="7" t="s">
        <v>44</v>
      </c>
      <c r="G57" s="13">
        <v>54</v>
      </c>
      <c r="H57" s="9">
        <v>166967</v>
      </c>
      <c r="I57" s="9">
        <v>610</v>
      </c>
      <c r="J57" s="10">
        <v>3.6534165433888132E-3</v>
      </c>
      <c r="K57" s="9">
        <v>956290.11433104717</v>
      </c>
      <c r="L57" s="9">
        <v>3493.7261239762274</v>
      </c>
      <c r="M57" s="14">
        <v>29.299126766625818</v>
      </c>
    </row>
    <row r="58" spans="1:13" s="12" customFormat="1" ht="12" customHeight="1">
      <c r="A58" s="7">
        <v>56</v>
      </c>
      <c r="B58" s="7">
        <v>2019</v>
      </c>
      <c r="C58" s="7" t="s">
        <v>19</v>
      </c>
      <c r="D58" s="7" t="s">
        <v>19</v>
      </c>
      <c r="E58" s="7" t="s">
        <v>27</v>
      </c>
      <c r="F58" s="7" t="s">
        <v>44</v>
      </c>
      <c r="G58" s="13">
        <v>55</v>
      </c>
      <c r="H58" s="9">
        <v>163287</v>
      </c>
      <c r="I58" s="9">
        <v>661</v>
      </c>
      <c r="J58" s="10">
        <v>4.0480871104252025E-3</v>
      </c>
      <c r="K58" s="9">
        <v>952796.388207071</v>
      </c>
      <c r="L58" s="9">
        <v>3857.0027779607317</v>
      </c>
      <c r="M58" s="14">
        <v>28.404727777269414</v>
      </c>
    </row>
    <row r="59" spans="1:13" s="12" customFormat="1" ht="12" customHeight="1">
      <c r="A59" s="7">
        <v>57</v>
      </c>
      <c r="B59" s="7">
        <v>2019</v>
      </c>
      <c r="C59" s="7" t="s">
        <v>19</v>
      </c>
      <c r="D59" s="7" t="s">
        <v>19</v>
      </c>
      <c r="E59" s="7" t="s">
        <v>27</v>
      </c>
      <c r="F59" s="7" t="s">
        <v>44</v>
      </c>
      <c r="G59" s="13">
        <v>56</v>
      </c>
      <c r="H59" s="9">
        <v>159280</v>
      </c>
      <c r="I59" s="9">
        <v>699</v>
      </c>
      <c r="J59" s="10">
        <v>4.3884982420894026E-3</v>
      </c>
      <c r="K59" s="9">
        <v>948939.38542911026</v>
      </c>
      <c r="L59" s="9">
        <v>4164.4188248050486</v>
      </c>
      <c r="M59" s="14">
        <v>27.518147679749802</v>
      </c>
    </row>
    <row r="60" spans="1:13" s="12" customFormat="1" ht="12" customHeight="1">
      <c r="A60" s="7">
        <v>58</v>
      </c>
      <c r="B60" s="7">
        <v>2019</v>
      </c>
      <c r="C60" s="7" t="s">
        <v>19</v>
      </c>
      <c r="D60" s="7" t="s">
        <v>19</v>
      </c>
      <c r="E60" s="7" t="s">
        <v>27</v>
      </c>
      <c r="F60" s="7" t="s">
        <v>44</v>
      </c>
      <c r="G60" s="13">
        <v>57</v>
      </c>
      <c r="H60" s="9">
        <v>158237</v>
      </c>
      <c r="I60" s="9">
        <v>773</v>
      </c>
      <c r="J60" s="10">
        <v>4.8850774471204585E-3</v>
      </c>
      <c r="K60" s="9">
        <v>944774.9666043052</v>
      </c>
      <c r="L60" s="9">
        <v>4615.2988819626753</v>
      </c>
      <c r="M60" s="14">
        <v>26.637239407183429</v>
      </c>
    </row>
    <row r="61" spans="1:13" s="12" customFormat="1" ht="12" customHeight="1">
      <c r="A61" s="7">
        <v>59</v>
      </c>
      <c r="B61" s="7">
        <v>2019</v>
      </c>
      <c r="C61" s="7" t="s">
        <v>19</v>
      </c>
      <c r="D61" s="7" t="s">
        <v>19</v>
      </c>
      <c r="E61" s="7" t="s">
        <v>27</v>
      </c>
      <c r="F61" s="7" t="s">
        <v>44</v>
      </c>
      <c r="G61" s="13">
        <v>58</v>
      </c>
      <c r="H61" s="9">
        <v>155493</v>
      </c>
      <c r="I61" s="9">
        <v>818</v>
      </c>
      <c r="J61" s="10">
        <v>5.2606869762625973E-3</v>
      </c>
      <c r="K61" s="9">
        <v>940159.66772234254</v>
      </c>
      <c r="L61" s="9">
        <v>4945.8857195942983</v>
      </c>
      <c r="M61" s="14">
        <v>25.765548646512727</v>
      </c>
    </row>
    <row r="62" spans="1:13" s="12" customFormat="1" ht="12" customHeight="1">
      <c r="A62" s="7">
        <v>60</v>
      </c>
      <c r="B62" s="7">
        <v>2019</v>
      </c>
      <c r="C62" s="7" t="s">
        <v>19</v>
      </c>
      <c r="D62" s="7" t="s">
        <v>19</v>
      </c>
      <c r="E62" s="7" t="s">
        <v>27</v>
      </c>
      <c r="F62" s="7" t="s">
        <v>44</v>
      </c>
      <c r="G62" s="13">
        <v>59</v>
      </c>
      <c r="H62" s="9">
        <v>154712</v>
      </c>
      <c r="I62" s="9">
        <v>901</v>
      </c>
      <c r="J62" s="10">
        <v>5.8237240808728472E-3</v>
      </c>
      <c r="K62" s="9">
        <v>935213.78200274822</v>
      </c>
      <c r="L62" s="9">
        <v>5446.4270230135744</v>
      </c>
      <c r="M62" s="14">
        <v>24.899165706754189</v>
      </c>
    </row>
    <row r="63" spans="1:13" s="12" customFormat="1" ht="12" customHeight="1">
      <c r="A63" s="7">
        <v>61</v>
      </c>
      <c r="B63" s="7">
        <v>2019</v>
      </c>
      <c r="C63" s="7" t="s">
        <v>19</v>
      </c>
      <c r="D63" s="7" t="s">
        <v>19</v>
      </c>
      <c r="E63" s="7" t="s">
        <v>28</v>
      </c>
      <c r="F63" s="7" t="s">
        <v>44</v>
      </c>
      <c r="G63" s="13">
        <v>60</v>
      </c>
      <c r="H63" s="9">
        <v>149845</v>
      </c>
      <c r="I63" s="9">
        <v>974</v>
      </c>
      <c r="J63" s="10">
        <v>6.5000500517201111E-3</v>
      </c>
      <c r="K63" s="9">
        <v>929767.35497973463</v>
      </c>
      <c r="L63" s="9">
        <v>6043.5343438236951</v>
      </c>
      <c r="M63" s="14">
        <v>24.042092079391949</v>
      </c>
    </row>
    <row r="64" spans="1:13" s="12" customFormat="1" ht="12" customHeight="1">
      <c r="A64" s="7">
        <v>62</v>
      </c>
      <c r="B64" s="7">
        <v>2019</v>
      </c>
      <c r="C64" s="7" t="s">
        <v>19</v>
      </c>
      <c r="D64" s="7" t="s">
        <v>19</v>
      </c>
      <c r="E64" s="7" t="s">
        <v>28</v>
      </c>
      <c r="F64" s="7" t="s">
        <v>44</v>
      </c>
      <c r="G64" s="13">
        <v>61</v>
      </c>
      <c r="H64" s="9">
        <v>145692</v>
      </c>
      <c r="I64" s="9">
        <v>1077</v>
      </c>
      <c r="J64" s="10">
        <v>7.3923070587266285E-3</v>
      </c>
      <c r="K64" s="9">
        <v>923723.82063591096</v>
      </c>
      <c r="L64" s="9">
        <v>6828.450119600775</v>
      </c>
      <c r="M64" s="14">
        <v>23.196118032635525</v>
      </c>
    </row>
    <row r="65" spans="1:13" s="12" customFormat="1" ht="12" customHeight="1">
      <c r="A65" s="7">
        <v>63</v>
      </c>
      <c r="B65" s="7">
        <v>2019</v>
      </c>
      <c r="C65" s="7" t="s">
        <v>19</v>
      </c>
      <c r="D65" s="7" t="s">
        <v>19</v>
      </c>
      <c r="E65" s="7" t="s">
        <v>28</v>
      </c>
      <c r="F65" s="7" t="s">
        <v>44</v>
      </c>
      <c r="G65" s="13">
        <v>62</v>
      </c>
      <c r="H65" s="9">
        <v>141754</v>
      </c>
      <c r="I65" s="9">
        <v>1177</v>
      </c>
      <c r="J65" s="10">
        <v>8.303116666901816E-3</v>
      </c>
      <c r="K65" s="9">
        <v>916895.37051631021</v>
      </c>
      <c r="L65" s="9">
        <v>7613.0892327390911</v>
      </c>
      <c r="M65" s="14">
        <v>22.365144199500307</v>
      </c>
    </row>
    <row r="66" spans="1:13" s="12" customFormat="1" ht="12" customHeight="1">
      <c r="A66" s="7">
        <v>64</v>
      </c>
      <c r="B66" s="7">
        <v>2019</v>
      </c>
      <c r="C66" s="7" t="s">
        <v>19</v>
      </c>
      <c r="D66" s="7" t="s">
        <v>19</v>
      </c>
      <c r="E66" s="7" t="s">
        <v>28</v>
      </c>
      <c r="F66" s="7" t="s">
        <v>44</v>
      </c>
      <c r="G66" s="13">
        <v>63</v>
      </c>
      <c r="H66" s="9">
        <v>138431</v>
      </c>
      <c r="I66" s="9">
        <v>1278</v>
      </c>
      <c r="J66" s="10">
        <v>9.2320361768678978E-3</v>
      </c>
      <c r="K66" s="9">
        <v>909282.28128357115</v>
      </c>
      <c r="L66" s="9">
        <v>8394.5269157949006</v>
      </c>
      <c r="M66" s="14">
        <v>21.548213085042121</v>
      </c>
    </row>
    <row r="67" spans="1:13" s="12" customFormat="1" ht="12" customHeight="1">
      <c r="A67" s="7">
        <v>65</v>
      </c>
      <c r="B67" s="7">
        <v>2019</v>
      </c>
      <c r="C67" s="7" t="s">
        <v>19</v>
      </c>
      <c r="D67" s="7" t="s">
        <v>19</v>
      </c>
      <c r="E67" s="7" t="s">
        <v>28</v>
      </c>
      <c r="F67" s="7" t="s">
        <v>44</v>
      </c>
      <c r="G67" s="13">
        <v>64</v>
      </c>
      <c r="H67" s="9">
        <v>134498</v>
      </c>
      <c r="I67" s="9">
        <v>1331</v>
      </c>
      <c r="J67" s="10">
        <v>9.8960579339469733E-3</v>
      </c>
      <c r="K67" s="9">
        <v>900887.75436777622</v>
      </c>
      <c r="L67" s="9">
        <v>8915.237409206904</v>
      </c>
      <c r="M67" s="14">
        <v>20.744341615389146</v>
      </c>
    </row>
    <row r="68" spans="1:13" s="12" customFormat="1" ht="12" customHeight="1">
      <c r="A68" s="7">
        <v>66</v>
      </c>
      <c r="B68" s="7">
        <v>2019</v>
      </c>
      <c r="C68" s="7" t="s">
        <v>29</v>
      </c>
      <c r="D68" s="7" t="s">
        <v>30</v>
      </c>
      <c r="E68" s="7" t="s">
        <v>31</v>
      </c>
      <c r="F68" s="7" t="s">
        <v>30</v>
      </c>
      <c r="G68" s="13">
        <v>65</v>
      </c>
      <c r="H68" s="9">
        <v>129655</v>
      </c>
      <c r="I68" s="9">
        <v>1381</v>
      </c>
      <c r="J68" s="10">
        <v>1.0651343951255254E-2</v>
      </c>
      <c r="K68" s="9">
        <v>891972.51695856929</v>
      </c>
      <c r="L68" s="9">
        <v>9500.7060731925812</v>
      </c>
      <c r="M68" s="14">
        <v>19.946683176662461</v>
      </c>
    </row>
    <row r="69" spans="1:13" s="12" customFormat="1" ht="12" customHeight="1">
      <c r="A69" s="7">
        <v>67</v>
      </c>
      <c r="B69" s="7">
        <v>2019</v>
      </c>
      <c r="C69" s="7" t="s">
        <v>29</v>
      </c>
      <c r="D69" s="7" t="s">
        <v>30</v>
      </c>
      <c r="E69" s="7" t="s">
        <v>31</v>
      </c>
      <c r="F69" s="7" t="s">
        <v>30</v>
      </c>
      <c r="G69" s="13">
        <v>66</v>
      </c>
      <c r="H69" s="9">
        <v>127205</v>
      </c>
      <c r="I69" s="9">
        <v>1481</v>
      </c>
      <c r="J69" s="10">
        <v>1.1642624110687474E-2</v>
      </c>
      <c r="K69" s="9">
        <v>882471.81088537676</v>
      </c>
      <c r="L69" s="9">
        <v>10274.287582416124</v>
      </c>
      <c r="M69" s="14">
        <v>19.15604648853369</v>
      </c>
    </row>
    <row r="70" spans="1:13" s="12" customFormat="1" ht="12" customHeight="1">
      <c r="A70" s="7">
        <v>68</v>
      </c>
      <c r="B70" s="7">
        <v>2019</v>
      </c>
      <c r="C70" s="7" t="s">
        <v>29</v>
      </c>
      <c r="D70" s="7" t="s">
        <v>30</v>
      </c>
      <c r="E70" s="7" t="s">
        <v>31</v>
      </c>
      <c r="F70" s="7" t="s">
        <v>30</v>
      </c>
      <c r="G70" s="13">
        <v>67</v>
      </c>
      <c r="H70" s="9">
        <v>120687</v>
      </c>
      <c r="I70" s="9">
        <v>1498</v>
      </c>
      <c r="J70" s="10">
        <v>1.2412273070007539E-2</v>
      </c>
      <c r="K70" s="9">
        <v>872197.52330296068</v>
      </c>
      <c r="L70" s="9">
        <v>10825.953830220613</v>
      </c>
      <c r="M70" s="14">
        <v>18.375810454439318</v>
      </c>
    </row>
    <row r="71" spans="1:13" s="12" customFormat="1" ht="12" customHeight="1">
      <c r="A71" s="7">
        <v>69</v>
      </c>
      <c r="B71" s="7">
        <v>2019</v>
      </c>
      <c r="C71" s="7" t="s">
        <v>29</v>
      </c>
      <c r="D71" s="7" t="s">
        <v>30</v>
      </c>
      <c r="E71" s="7" t="s">
        <v>31</v>
      </c>
      <c r="F71" s="7" t="s">
        <v>30</v>
      </c>
      <c r="G71" s="13">
        <v>68</v>
      </c>
      <c r="H71" s="9">
        <v>120032</v>
      </c>
      <c r="I71" s="9">
        <v>1596</v>
      </c>
      <c r="J71" s="10">
        <v>1.3296454278858972E-2</v>
      </c>
      <c r="K71" s="9">
        <v>861371.56947274006</v>
      </c>
      <c r="L71" s="9">
        <v>11453.187690603283</v>
      </c>
      <c r="M71" s="14">
        <v>17.600478536735068</v>
      </c>
    </row>
    <row r="72" spans="1:13" s="12" customFormat="1" ht="12" customHeight="1">
      <c r="A72" s="7">
        <v>70</v>
      </c>
      <c r="B72" s="7">
        <v>2019</v>
      </c>
      <c r="C72" s="7" t="s">
        <v>29</v>
      </c>
      <c r="D72" s="7" t="s">
        <v>30</v>
      </c>
      <c r="E72" s="7" t="s">
        <v>31</v>
      </c>
      <c r="F72" s="7" t="s">
        <v>30</v>
      </c>
      <c r="G72" s="13">
        <v>69</v>
      </c>
      <c r="H72" s="9">
        <v>117929</v>
      </c>
      <c r="I72" s="9">
        <v>1745</v>
      </c>
      <c r="J72" s="10">
        <v>1.4797038896285053E-2</v>
      </c>
      <c r="K72" s="9">
        <v>849918.38178213674</v>
      </c>
      <c r="L72" s="9">
        <v>12576.275353897927</v>
      </c>
      <c r="M72" s="14">
        <v>16.830918299515218</v>
      </c>
    </row>
    <row r="73" spans="1:13" s="12" customFormat="1" ht="12" customHeight="1">
      <c r="A73" s="7">
        <v>71</v>
      </c>
      <c r="B73" s="7">
        <v>2019</v>
      </c>
      <c r="C73" s="7" t="s">
        <v>29</v>
      </c>
      <c r="D73" s="7" t="s">
        <v>30</v>
      </c>
      <c r="E73" s="7" t="s">
        <v>32</v>
      </c>
      <c r="F73" s="7" t="s">
        <v>30</v>
      </c>
      <c r="G73" s="13">
        <v>70</v>
      </c>
      <c r="H73" s="9">
        <v>117553</v>
      </c>
      <c r="I73" s="9">
        <v>1939</v>
      </c>
      <c r="J73" s="10">
        <v>1.6494687502658374E-2</v>
      </c>
      <c r="K73" s="9">
        <v>837342.1064282388</v>
      </c>
      <c r="L73" s="9">
        <v>13811.696378351509</v>
      </c>
      <c r="M73" s="14">
        <v>16.076196930244535</v>
      </c>
    </row>
    <row r="74" spans="1:13" s="12" customFormat="1" ht="12" customHeight="1">
      <c r="A74" s="7">
        <v>72</v>
      </c>
      <c r="B74" s="7">
        <v>2019</v>
      </c>
      <c r="C74" s="7" t="s">
        <v>29</v>
      </c>
      <c r="D74" s="7" t="s">
        <v>30</v>
      </c>
      <c r="E74" s="7" t="s">
        <v>32</v>
      </c>
      <c r="F74" s="7" t="s">
        <v>30</v>
      </c>
      <c r="G74" s="13">
        <v>71</v>
      </c>
      <c r="H74" s="9">
        <v>114573</v>
      </c>
      <c r="I74" s="9">
        <v>1991</v>
      </c>
      <c r="J74" s="10">
        <v>1.7377567140600316E-2</v>
      </c>
      <c r="K74" s="9">
        <v>823530.41004988726</v>
      </c>
      <c r="L74" s="9">
        <v>14310.954992968025</v>
      </c>
      <c r="M74" s="14">
        <v>15.337430395462789</v>
      </c>
    </row>
    <row r="75" spans="1:13" s="12" customFormat="1" ht="12" customHeight="1">
      <c r="A75" s="7">
        <v>73</v>
      </c>
      <c r="B75" s="7">
        <v>2019</v>
      </c>
      <c r="C75" s="7" t="s">
        <v>29</v>
      </c>
      <c r="D75" s="7" t="s">
        <v>30</v>
      </c>
      <c r="E75" s="7" t="s">
        <v>32</v>
      </c>
      <c r="F75" s="7" t="s">
        <v>30</v>
      </c>
      <c r="G75" s="13">
        <v>72</v>
      </c>
      <c r="H75" s="9">
        <v>113219</v>
      </c>
      <c r="I75" s="9">
        <v>2266</v>
      </c>
      <c r="J75" s="10">
        <v>2.0014308552451444E-2</v>
      </c>
      <c r="K75" s="9">
        <v>809219.45505691925</v>
      </c>
      <c r="L75" s="9">
        <v>16195.967860155795</v>
      </c>
      <c r="M75" s="14">
        <v>14.599828682199274</v>
      </c>
    </row>
    <row r="76" spans="1:13" s="12" customFormat="1" ht="12" customHeight="1">
      <c r="A76" s="7">
        <v>74</v>
      </c>
      <c r="B76" s="7">
        <v>2019</v>
      </c>
      <c r="C76" s="7" t="s">
        <v>29</v>
      </c>
      <c r="D76" s="7" t="s">
        <v>30</v>
      </c>
      <c r="E76" s="7" t="s">
        <v>32</v>
      </c>
      <c r="F76" s="7" t="s">
        <v>30</v>
      </c>
      <c r="G76" s="13">
        <v>73</v>
      </c>
      <c r="H76" s="9">
        <v>94123</v>
      </c>
      <c r="I76" s="9">
        <v>2039</v>
      </c>
      <c r="J76" s="10">
        <v>2.1663142908747064E-2</v>
      </c>
      <c r="K76" s="9">
        <v>793023.48719676351</v>
      </c>
      <c r="L76" s="9">
        <v>17179.381133136434</v>
      </c>
      <c r="M76" s="14">
        <v>13.887790357808441</v>
      </c>
    </row>
    <row r="77" spans="1:13" s="12" customFormat="1" ht="12" customHeight="1">
      <c r="A77" s="7">
        <v>75</v>
      </c>
      <c r="B77" s="7">
        <v>2019</v>
      </c>
      <c r="C77" s="7" t="s">
        <v>29</v>
      </c>
      <c r="D77" s="7" t="s">
        <v>30</v>
      </c>
      <c r="E77" s="7" t="s">
        <v>32</v>
      </c>
      <c r="F77" s="7" t="s">
        <v>30</v>
      </c>
      <c r="G77" s="13">
        <v>74</v>
      </c>
      <c r="H77" s="9">
        <v>92033</v>
      </c>
      <c r="I77" s="9">
        <v>2170</v>
      </c>
      <c r="J77" s="10">
        <v>2.3578499016657067E-2</v>
      </c>
      <c r="K77" s="9">
        <v>775844.10606362706</v>
      </c>
      <c r="L77" s="9">
        <v>18293.239491900411</v>
      </c>
      <c r="M77" s="14">
        <v>13.184233871769294</v>
      </c>
    </row>
    <row r="78" spans="1:13" s="12" customFormat="1" ht="12" customHeight="1">
      <c r="A78" s="7">
        <v>76</v>
      </c>
      <c r="B78" s="7">
        <v>2019</v>
      </c>
      <c r="C78" s="7" t="s">
        <v>29</v>
      </c>
      <c r="D78" s="7" t="s">
        <v>33</v>
      </c>
      <c r="E78" s="7" t="s">
        <v>34</v>
      </c>
      <c r="F78" s="7" t="s">
        <v>33</v>
      </c>
      <c r="G78" s="13">
        <v>75</v>
      </c>
      <c r="H78" s="9">
        <v>85449</v>
      </c>
      <c r="I78" s="9">
        <v>2177</v>
      </c>
      <c r="J78" s="10">
        <v>2.5477185221594166E-2</v>
      </c>
      <c r="K78" s="9">
        <v>757550.86657172663</v>
      </c>
      <c r="L78" s="9">
        <v>19300.263742427047</v>
      </c>
      <c r="M78" s="14">
        <v>12.49053109645287</v>
      </c>
    </row>
    <row r="79" spans="1:13" s="12" customFormat="1" ht="12" customHeight="1">
      <c r="A79" s="7">
        <v>77</v>
      </c>
      <c r="B79" s="7">
        <v>2019</v>
      </c>
      <c r="C79" s="7" t="s">
        <v>29</v>
      </c>
      <c r="D79" s="7" t="s">
        <v>33</v>
      </c>
      <c r="E79" s="7" t="s">
        <v>34</v>
      </c>
      <c r="F79" s="7" t="s">
        <v>33</v>
      </c>
      <c r="G79" s="13">
        <v>76</v>
      </c>
      <c r="H79" s="9">
        <v>74018</v>
      </c>
      <c r="I79" s="9">
        <v>2049</v>
      </c>
      <c r="J79" s="10">
        <v>2.768245561890351E-2</v>
      </c>
      <c r="K79" s="9">
        <v>738250.60282929963</v>
      </c>
      <c r="L79" s="9">
        <v>20436.589548450847</v>
      </c>
      <c r="M79" s="14">
        <v>11.804002445729665</v>
      </c>
    </row>
    <row r="80" spans="1:13" s="12" customFormat="1" ht="12" customHeight="1">
      <c r="A80" s="7">
        <v>78</v>
      </c>
      <c r="B80" s="7">
        <v>2019</v>
      </c>
      <c r="C80" s="7" t="s">
        <v>29</v>
      </c>
      <c r="D80" s="7" t="s">
        <v>33</v>
      </c>
      <c r="E80" s="7" t="s">
        <v>34</v>
      </c>
      <c r="F80" s="7" t="s">
        <v>33</v>
      </c>
      <c r="G80" s="13">
        <v>77</v>
      </c>
      <c r="H80" s="9">
        <v>65648</v>
      </c>
      <c r="I80" s="9">
        <v>2130</v>
      </c>
      <c r="J80" s="10">
        <v>3.2445771386790154E-2</v>
      </c>
      <c r="K80" s="9">
        <v>717814.01328084874</v>
      </c>
      <c r="L80" s="9">
        <v>23290.029373144771</v>
      </c>
      <c r="M80" s="14">
        <v>11.125834081729892</v>
      </c>
    </row>
    <row r="81" spans="1:13" s="12" customFormat="1" ht="12" customHeight="1">
      <c r="A81" s="7">
        <v>79</v>
      </c>
      <c r="B81" s="7">
        <v>2019</v>
      </c>
      <c r="C81" s="7" t="s">
        <v>29</v>
      </c>
      <c r="D81" s="7" t="s">
        <v>33</v>
      </c>
      <c r="E81" s="7" t="s">
        <v>34</v>
      </c>
      <c r="F81" s="7" t="s">
        <v>33</v>
      </c>
      <c r="G81" s="13">
        <v>78</v>
      </c>
      <c r="H81" s="9">
        <v>71321</v>
      </c>
      <c r="I81" s="9">
        <v>2486</v>
      </c>
      <c r="J81" s="10">
        <v>3.485649387978295E-2</v>
      </c>
      <c r="K81" s="9">
        <v>694523.98390770401</v>
      </c>
      <c r="L81" s="9">
        <v>24208.670994441356</v>
      </c>
      <c r="M81" s="14">
        <v>10.482158691983443</v>
      </c>
    </row>
    <row r="82" spans="1:13" s="12" customFormat="1" ht="12" customHeight="1">
      <c r="A82" s="7">
        <v>80</v>
      </c>
      <c r="B82" s="7">
        <v>2019</v>
      </c>
      <c r="C82" s="7" t="s">
        <v>29</v>
      </c>
      <c r="D82" s="7" t="s">
        <v>33</v>
      </c>
      <c r="E82" s="7" t="s">
        <v>34</v>
      </c>
      <c r="F82" s="7" t="s">
        <v>33</v>
      </c>
      <c r="G82" s="13">
        <v>79</v>
      </c>
      <c r="H82" s="9">
        <v>74867</v>
      </c>
      <c r="I82" s="9">
        <v>2797</v>
      </c>
      <c r="J82" s="10">
        <v>3.7359584329544393E-2</v>
      </c>
      <c r="K82" s="9">
        <v>670315.31291326263</v>
      </c>
      <c r="L82" s="9">
        <v>25042.701460167973</v>
      </c>
      <c r="M82" s="14">
        <v>9.8426678298968682</v>
      </c>
    </row>
    <row r="83" spans="1:13" s="12" customFormat="1" ht="12" customHeight="1">
      <c r="A83" s="7">
        <v>81</v>
      </c>
      <c r="B83" s="7">
        <v>2019</v>
      </c>
      <c r="C83" s="7" t="s">
        <v>29</v>
      </c>
      <c r="D83" s="7" t="s">
        <v>33</v>
      </c>
      <c r="E83" s="7" t="s">
        <v>35</v>
      </c>
      <c r="F83" s="7" t="s">
        <v>33</v>
      </c>
      <c r="G83" s="13">
        <v>80</v>
      </c>
      <c r="H83" s="9">
        <v>73405</v>
      </c>
      <c r="I83" s="9">
        <v>3214</v>
      </c>
      <c r="J83" s="10">
        <v>4.3784483345821128E-2</v>
      </c>
      <c r="K83" s="9">
        <v>645272.61145309464</v>
      </c>
      <c r="L83" s="9">
        <v>28252.92790968253</v>
      </c>
      <c r="M83" s="14">
        <v>9.205252010835153</v>
      </c>
    </row>
    <row r="84" spans="1:13" s="12" customFormat="1" ht="12" customHeight="1">
      <c r="A84" s="7">
        <v>82</v>
      </c>
      <c r="B84" s="7">
        <v>2019</v>
      </c>
      <c r="C84" s="7" t="s">
        <v>29</v>
      </c>
      <c r="D84" s="7" t="s">
        <v>33</v>
      </c>
      <c r="E84" s="7" t="s">
        <v>35</v>
      </c>
      <c r="F84" s="7" t="s">
        <v>33</v>
      </c>
      <c r="G84" s="13">
        <v>81</v>
      </c>
      <c r="H84" s="9">
        <v>67826</v>
      </c>
      <c r="I84" s="9">
        <v>3264</v>
      </c>
      <c r="J84" s="10">
        <v>4.8123138619408486E-2</v>
      </c>
      <c r="K84" s="9">
        <v>617019.68354341213</v>
      </c>
      <c r="L84" s="9">
        <v>29692.923762063179</v>
      </c>
      <c r="M84" s="14">
        <v>8.6038598090261331</v>
      </c>
    </row>
    <row r="85" spans="1:13" s="12" customFormat="1" ht="12" customHeight="1">
      <c r="A85" s="7">
        <v>83</v>
      </c>
      <c r="B85" s="7">
        <v>2019</v>
      </c>
      <c r="C85" s="7" t="s">
        <v>29</v>
      </c>
      <c r="D85" s="7" t="s">
        <v>33</v>
      </c>
      <c r="E85" s="7" t="s">
        <v>35</v>
      </c>
      <c r="F85" s="7" t="s">
        <v>33</v>
      </c>
      <c r="G85" s="13">
        <v>82</v>
      </c>
      <c r="H85" s="9">
        <v>63205</v>
      </c>
      <c r="I85" s="9">
        <v>3457</v>
      </c>
      <c r="J85" s="10">
        <v>5.4695039949371096E-2</v>
      </c>
      <c r="K85" s="9">
        <v>587326.75978134898</v>
      </c>
      <c r="L85" s="9">
        <v>32123.860589575565</v>
      </c>
      <c r="M85" s="14">
        <v>8.0135589883678762</v>
      </c>
    </row>
    <row r="86" spans="1:13" s="12" customFormat="1" ht="12" customHeight="1">
      <c r="A86" s="7">
        <v>84</v>
      </c>
      <c r="B86" s="7">
        <v>2019</v>
      </c>
      <c r="C86" s="7" t="s">
        <v>29</v>
      </c>
      <c r="D86" s="7" t="s">
        <v>33</v>
      </c>
      <c r="E86" s="7" t="s">
        <v>35</v>
      </c>
      <c r="F86" s="7" t="s">
        <v>33</v>
      </c>
      <c r="G86" s="13">
        <v>83</v>
      </c>
      <c r="H86" s="9">
        <v>58900</v>
      </c>
      <c r="I86" s="9">
        <v>3729</v>
      </c>
      <c r="J86" s="10">
        <v>6.3310696095076405E-2</v>
      </c>
      <c r="K86" s="9">
        <v>555202.89919177338</v>
      </c>
      <c r="L86" s="9">
        <v>35150.282021835708</v>
      </c>
      <c r="M86" s="14">
        <v>7.4482910868948267</v>
      </c>
    </row>
    <row r="87" spans="1:13" s="12" customFormat="1" ht="12" customHeight="1">
      <c r="A87" s="7">
        <v>85</v>
      </c>
      <c r="B87" s="7">
        <v>2019</v>
      </c>
      <c r="C87" s="7" t="s">
        <v>29</v>
      </c>
      <c r="D87" s="7" t="s">
        <v>33</v>
      </c>
      <c r="E87" s="7" t="s">
        <v>35</v>
      </c>
      <c r="F87" s="7" t="s">
        <v>33</v>
      </c>
      <c r="G87" s="13">
        <v>84</v>
      </c>
      <c r="H87" s="9">
        <v>56046</v>
      </c>
      <c r="I87" s="9">
        <v>3820</v>
      </c>
      <c r="J87" s="10">
        <v>6.8158298540484608E-2</v>
      </c>
      <c r="K87" s="9">
        <v>520052.6171699377</v>
      </c>
      <c r="L87" s="9">
        <v>35445.901537828962</v>
      </c>
      <c r="M87" s="14">
        <v>6.9179250877835301</v>
      </c>
    </row>
    <row r="88" spans="1:13" s="12" customFormat="1" ht="12" customHeight="1">
      <c r="A88" s="7">
        <v>86</v>
      </c>
      <c r="B88" s="7">
        <v>2019</v>
      </c>
      <c r="C88" s="7" t="s">
        <v>29</v>
      </c>
      <c r="D88" s="7" t="s">
        <v>36</v>
      </c>
      <c r="E88" s="7" t="s">
        <v>37</v>
      </c>
      <c r="F88" s="7" t="s">
        <v>36</v>
      </c>
      <c r="G88" s="13">
        <v>85</v>
      </c>
      <c r="H88" s="9">
        <v>51720</v>
      </c>
      <c r="I88" s="9">
        <v>4217</v>
      </c>
      <c r="J88" s="10">
        <v>8.1535189481825213E-2</v>
      </c>
      <c r="K88" s="9">
        <v>484606.71563210874</v>
      </c>
      <c r="L88" s="9">
        <v>39512.500383228973</v>
      </c>
      <c r="M88" s="14">
        <v>6.3873555215776747</v>
      </c>
    </row>
    <row r="89" spans="1:13" s="12" customFormat="1" ht="12" customHeight="1">
      <c r="A89" s="7">
        <v>87</v>
      </c>
      <c r="B89" s="7">
        <v>2019</v>
      </c>
      <c r="C89" s="7" t="s">
        <v>29</v>
      </c>
      <c r="D89" s="7" t="s">
        <v>36</v>
      </c>
      <c r="E89" s="7" t="s">
        <v>37</v>
      </c>
      <c r="F89" s="7" t="s">
        <v>36</v>
      </c>
      <c r="G89" s="13">
        <v>86</v>
      </c>
      <c r="H89" s="9">
        <v>48660</v>
      </c>
      <c r="I89" s="9">
        <v>4547</v>
      </c>
      <c r="J89" s="10">
        <v>9.3444307439375263E-2</v>
      </c>
      <c r="K89" s="9">
        <v>445094.21524887974</v>
      </c>
      <c r="L89" s="9">
        <v>41591.52068920379</v>
      </c>
      <c r="M89" s="14">
        <v>5.9099957387111886</v>
      </c>
    </row>
    <row r="90" spans="1:13" s="12" customFormat="1" ht="12" customHeight="1">
      <c r="A90" s="7">
        <v>88</v>
      </c>
      <c r="B90" s="7">
        <v>2019</v>
      </c>
      <c r="C90" s="7" t="s">
        <v>29</v>
      </c>
      <c r="D90" s="7" t="s">
        <v>36</v>
      </c>
      <c r="E90" s="7" t="s">
        <v>37</v>
      </c>
      <c r="F90" s="7" t="s">
        <v>36</v>
      </c>
      <c r="G90" s="13">
        <v>87</v>
      </c>
      <c r="H90" s="9">
        <v>44033</v>
      </c>
      <c r="I90" s="9">
        <v>4582</v>
      </c>
      <c r="J90" s="10">
        <v>0.10405831989644131</v>
      </c>
      <c r="K90" s="9">
        <v>403502.69455967593</v>
      </c>
      <c r="L90" s="9">
        <v>41987.812469566808</v>
      </c>
      <c r="M90" s="14">
        <v>5.4676374911179408</v>
      </c>
    </row>
    <row r="91" spans="1:13" s="12" customFormat="1" ht="12" customHeight="1">
      <c r="A91" s="7">
        <v>89</v>
      </c>
      <c r="B91" s="7">
        <v>2019</v>
      </c>
      <c r="C91" s="7" t="s">
        <v>29</v>
      </c>
      <c r="D91" s="7" t="s">
        <v>36</v>
      </c>
      <c r="E91" s="7" t="s">
        <v>37</v>
      </c>
      <c r="F91" s="7" t="s">
        <v>36</v>
      </c>
      <c r="G91" s="13">
        <v>88</v>
      </c>
      <c r="H91" s="9">
        <v>39147</v>
      </c>
      <c r="I91" s="9">
        <v>4652</v>
      </c>
      <c r="J91" s="10">
        <v>0.1188341379926942</v>
      </c>
      <c r="K91" s="9">
        <v>361514.88209010911</v>
      </c>
      <c r="L91" s="9">
        <v>42960.309384708598</v>
      </c>
      <c r="M91" s="14">
        <v>5.0445991646953416</v>
      </c>
    </row>
    <row r="92" spans="1:13" s="12" customFormat="1" ht="12" customHeight="1">
      <c r="A92" s="7">
        <v>90</v>
      </c>
      <c r="B92" s="7">
        <v>2019</v>
      </c>
      <c r="C92" s="7" t="s">
        <v>29</v>
      </c>
      <c r="D92" s="7" t="s">
        <v>36</v>
      </c>
      <c r="E92" s="7" t="s">
        <v>37</v>
      </c>
      <c r="F92" s="7" t="s">
        <v>36</v>
      </c>
      <c r="G92" s="13">
        <v>89</v>
      </c>
      <c r="H92" s="9">
        <v>31709</v>
      </c>
      <c r="I92" s="9">
        <v>4262</v>
      </c>
      <c r="J92" s="10">
        <v>0.13440978901889053</v>
      </c>
      <c r="K92" s="9">
        <v>318554.57270540053</v>
      </c>
      <c r="L92" s="9">
        <v>42816.852908335706</v>
      </c>
      <c r="M92" s="14">
        <v>4.657484374556546</v>
      </c>
    </row>
    <row r="93" spans="1:13" s="12" customFormat="1" ht="12" customHeight="1">
      <c r="A93" s="7">
        <v>91</v>
      </c>
      <c r="B93" s="7">
        <v>2019</v>
      </c>
      <c r="C93" s="7" t="s">
        <v>29</v>
      </c>
      <c r="D93" s="7" t="s">
        <v>36</v>
      </c>
      <c r="E93" s="7" t="s">
        <v>38</v>
      </c>
      <c r="F93" s="7" t="s">
        <v>36</v>
      </c>
      <c r="G93" s="13">
        <v>90</v>
      </c>
      <c r="H93" s="9">
        <v>26335</v>
      </c>
      <c r="I93" s="9">
        <v>3972</v>
      </c>
      <c r="J93" s="10">
        <v>0.15082589709512056</v>
      </c>
      <c r="K93" s="9">
        <v>275737.71979706484</v>
      </c>
      <c r="L93" s="9">
        <v>41588.388951355293</v>
      </c>
      <c r="M93" s="14">
        <v>4.3030630681973747</v>
      </c>
    </row>
    <row r="94" spans="1:13" s="12" customFormat="1" ht="12" customHeight="1">
      <c r="A94" s="7">
        <v>92</v>
      </c>
      <c r="B94" s="7">
        <v>2019</v>
      </c>
      <c r="C94" s="7" t="s">
        <v>29</v>
      </c>
      <c r="D94" s="7" t="s">
        <v>36</v>
      </c>
      <c r="E94" s="7" t="s">
        <v>38</v>
      </c>
      <c r="F94" s="7" t="s">
        <v>36</v>
      </c>
      <c r="G94" s="13">
        <v>91</v>
      </c>
      <c r="H94" s="9">
        <v>21513</v>
      </c>
      <c r="I94" s="9">
        <v>3617</v>
      </c>
      <c r="J94" s="10">
        <v>0.16813089759680194</v>
      </c>
      <c r="K94" s="9">
        <v>234149.33084570954</v>
      </c>
      <c r="L94" s="9">
        <v>39367.737166779691</v>
      </c>
      <c r="M94" s="14">
        <v>3.9785433931484135</v>
      </c>
    </row>
    <row r="95" spans="1:13" s="12" customFormat="1" ht="12" customHeight="1">
      <c r="A95" s="7">
        <v>93</v>
      </c>
      <c r="B95" s="7">
        <v>2019</v>
      </c>
      <c r="C95" s="7" t="s">
        <v>29</v>
      </c>
      <c r="D95" s="7" t="s">
        <v>36</v>
      </c>
      <c r="E95" s="7" t="s">
        <v>38</v>
      </c>
      <c r="F95" s="7" t="s">
        <v>36</v>
      </c>
      <c r="G95" s="13">
        <v>92</v>
      </c>
      <c r="H95" s="9">
        <v>17433</v>
      </c>
      <c r="I95" s="9">
        <v>3152</v>
      </c>
      <c r="J95" s="10">
        <v>0.18080651637698616</v>
      </c>
      <c r="K95" s="9">
        <v>194781.59367892984</v>
      </c>
      <c r="L95" s="9">
        <v>35217.781407444891</v>
      </c>
      <c r="M95" s="14">
        <v>3.6815994645061352</v>
      </c>
    </row>
    <row r="96" spans="1:13" s="12" customFormat="1" ht="12" customHeight="1">
      <c r="A96" s="7">
        <v>94</v>
      </c>
      <c r="B96" s="7">
        <v>2019</v>
      </c>
      <c r="C96" s="7" t="s">
        <v>29</v>
      </c>
      <c r="D96" s="7" t="s">
        <v>36</v>
      </c>
      <c r="E96" s="7" t="s">
        <v>38</v>
      </c>
      <c r="F96" s="7" t="s">
        <v>36</v>
      </c>
      <c r="G96" s="13">
        <v>93</v>
      </c>
      <c r="H96" s="9">
        <v>13892</v>
      </c>
      <c r="I96" s="9">
        <v>2781</v>
      </c>
      <c r="J96" s="10">
        <v>0.20018715807659085</v>
      </c>
      <c r="K96" s="9">
        <v>159563.81227148496</v>
      </c>
      <c r="L96" s="9">
        <v>31942.626110495225</v>
      </c>
      <c r="M96" s="14">
        <v>3.3838193029014434</v>
      </c>
    </row>
    <row r="97" spans="1:13" s="12" customFormat="1" ht="12" customHeight="1">
      <c r="A97" s="7">
        <v>95</v>
      </c>
      <c r="B97" s="7">
        <v>2019</v>
      </c>
      <c r="C97" s="7" t="s">
        <v>29</v>
      </c>
      <c r="D97" s="7" t="s">
        <v>36</v>
      </c>
      <c r="E97" s="7" t="s">
        <v>38</v>
      </c>
      <c r="F97" s="7" t="s">
        <v>36</v>
      </c>
      <c r="G97" s="13">
        <v>94</v>
      </c>
      <c r="H97" s="9">
        <v>10624</v>
      </c>
      <c r="I97" s="9">
        <v>2441</v>
      </c>
      <c r="J97" s="10">
        <v>0.22976280120481929</v>
      </c>
      <c r="K97" s="9">
        <v>127621.18616098973</v>
      </c>
      <c r="L97" s="9">
        <v>29322.601225430717</v>
      </c>
      <c r="M97" s="14">
        <v>3.1056176542081744</v>
      </c>
    </row>
    <row r="98" spans="1:13" s="12" customFormat="1" ht="12" customHeight="1">
      <c r="A98" s="7">
        <v>96</v>
      </c>
      <c r="B98" s="7">
        <v>2019</v>
      </c>
      <c r="C98" s="7" t="s">
        <v>29</v>
      </c>
      <c r="D98" s="7" t="s">
        <v>36</v>
      </c>
      <c r="E98" s="7" t="s">
        <v>39</v>
      </c>
      <c r="F98" s="7" t="s">
        <v>36</v>
      </c>
      <c r="G98" s="13">
        <v>95</v>
      </c>
      <c r="H98" s="9">
        <v>7752</v>
      </c>
      <c r="I98" s="9">
        <v>1954</v>
      </c>
      <c r="J98" s="10">
        <v>0.25206398348813208</v>
      </c>
      <c r="K98" s="9">
        <v>98298.584935559018</v>
      </c>
      <c r="L98" s="9">
        <v>24777.532890103499</v>
      </c>
      <c r="M98" s="14">
        <v>2.8828769349025549</v>
      </c>
    </row>
    <row r="99" spans="1:13" s="12" customFormat="1" ht="12" customHeight="1">
      <c r="A99" s="7">
        <v>97</v>
      </c>
      <c r="B99" s="7">
        <v>2019</v>
      </c>
      <c r="C99" s="7" t="s">
        <v>29</v>
      </c>
      <c r="D99" s="7" t="s">
        <v>36</v>
      </c>
      <c r="E99" s="7" t="s">
        <v>39</v>
      </c>
      <c r="F99" s="7" t="s">
        <v>36</v>
      </c>
      <c r="G99" s="13">
        <v>96</v>
      </c>
      <c r="H99" s="9">
        <v>5520</v>
      </c>
      <c r="I99" s="9">
        <v>1524</v>
      </c>
      <c r="J99" s="10">
        <v>0.27608695652173915</v>
      </c>
      <c r="K99" s="9">
        <v>73521.052045455523</v>
      </c>
      <c r="L99" s="9">
        <v>20298.203499506199</v>
      </c>
      <c r="M99" s="14">
        <v>2.6859368746747947</v>
      </c>
    </row>
    <row r="100" spans="1:13" s="12" customFormat="1" ht="12" customHeight="1">
      <c r="A100" s="7">
        <v>98</v>
      </c>
      <c r="B100" s="7">
        <v>2019</v>
      </c>
      <c r="C100" s="7" t="s">
        <v>29</v>
      </c>
      <c r="D100" s="7" t="s">
        <v>36</v>
      </c>
      <c r="E100" s="7" t="s">
        <v>39</v>
      </c>
      <c r="F100" s="7" t="s">
        <v>36</v>
      </c>
      <c r="G100" s="13">
        <v>97</v>
      </c>
      <c r="H100" s="9">
        <v>3848</v>
      </c>
      <c r="I100" s="9">
        <v>1100</v>
      </c>
      <c r="J100" s="10">
        <v>0.28586278586278585</v>
      </c>
      <c r="K100" s="9">
        <v>53222.848545949324</v>
      </c>
      <c r="L100" s="9">
        <v>15214.431756898195</v>
      </c>
      <c r="M100" s="14">
        <v>2.5196124995507745</v>
      </c>
    </row>
    <row r="101" spans="1:13" s="12" customFormat="1" ht="12" customHeight="1">
      <c r="A101" s="7">
        <v>99</v>
      </c>
      <c r="B101" s="7">
        <v>2019</v>
      </c>
      <c r="C101" s="7" t="s">
        <v>29</v>
      </c>
      <c r="D101" s="7" t="s">
        <v>36</v>
      </c>
      <c r="E101" s="7" t="s">
        <v>39</v>
      </c>
      <c r="F101" s="7" t="s">
        <v>36</v>
      </c>
      <c r="G101" s="13">
        <v>98</v>
      </c>
      <c r="H101" s="9">
        <v>2636</v>
      </c>
      <c r="I101" s="9">
        <v>817</v>
      </c>
      <c r="J101" s="10">
        <v>0.30993930197268588</v>
      </c>
      <c r="K101" s="9">
        <v>38008.416789051131</v>
      </c>
      <c r="L101" s="9">
        <v>11780.302168685423</v>
      </c>
      <c r="M101" s="14">
        <v>2.3280454506082293</v>
      </c>
    </row>
    <row r="102" spans="1:13" s="12" customFormat="1" ht="12" customHeight="1">
      <c r="A102" s="7">
        <v>100</v>
      </c>
      <c r="B102" s="7">
        <v>2019</v>
      </c>
      <c r="C102" s="7" t="s">
        <v>29</v>
      </c>
      <c r="D102" s="7" t="s">
        <v>36</v>
      </c>
      <c r="E102" s="7" t="s">
        <v>39</v>
      </c>
      <c r="F102" s="7" t="s">
        <v>36</v>
      </c>
      <c r="G102" s="13">
        <v>99</v>
      </c>
      <c r="H102" s="9">
        <v>1297</v>
      </c>
      <c r="I102" s="9">
        <v>427</v>
      </c>
      <c r="J102" s="10">
        <v>0.32922127987663841</v>
      </c>
      <c r="K102" s="9">
        <v>26228.114620365708</v>
      </c>
      <c r="L102" s="9">
        <v>8634.85346406797</v>
      </c>
      <c r="M102" s="14">
        <v>2.149108195603759</v>
      </c>
    </row>
    <row r="103" spans="1:13" s="12" customFormat="1" ht="12" customHeight="1">
      <c r="A103" s="7">
        <v>101</v>
      </c>
      <c r="B103" s="7">
        <v>2019</v>
      </c>
      <c r="C103" s="7" t="s">
        <v>29</v>
      </c>
      <c r="D103" s="7" t="s">
        <v>36</v>
      </c>
      <c r="E103" s="7" t="s">
        <v>40</v>
      </c>
      <c r="F103" s="7" t="s">
        <v>36</v>
      </c>
      <c r="G103" s="13">
        <v>100</v>
      </c>
      <c r="H103" s="9">
        <v>540</v>
      </c>
      <c r="I103" s="9">
        <v>189</v>
      </c>
      <c r="J103" s="10">
        <v>0.35</v>
      </c>
      <c r="K103" s="9">
        <v>17593.26115629774</v>
      </c>
      <c r="L103" s="9">
        <v>6157.641404704209</v>
      </c>
      <c r="M103" s="14">
        <v>1.9584980801127188</v>
      </c>
    </row>
    <row r="104" spans="1:13" s="12" customFormat="1" ht="12" customHeight="1">
      <c r="A104" s="7">
        <v>102</v>
      </c>
      <c r="B104" s="7">
        <v>2019</v>
      </c>
      <c r="C104" s="7" t="s">
        <v>29</v>
      </c>
      <c r="D104" s="7" t="s">
        <v>36</v>
      </c>
      <c r="E104" s="7" t="s">
        <v>40</v>
      </c>
      <c r="F104" s="7" t="s">
        <v>36</v>
      </c>
      <c r="G104" s="13">
        <v>101</v>
      </c>
      <c r="H104" s="9">
        <v>351</v>
      </c>
      <c r="I104" s="9">
        <v>139</v>
      </c>
      <c r="J104" s="10">
        <v>0.39601139601139601</v>
      </c>
      <c r="K104" s="9">
        <v>11435.619751593531</v>
      </c>
      <c r="L104" s="9">
        <v>4528.6357420840477</v>
      </c>
      <c r="M104" s="14">
        <v>1.7438432001734157</v>
      </c>
    </row>
    <row r="105" spans="1:13" s="12" customFormat="1" ht="12" customHeight="1">
      <c r="A105" s="7">
        <v>103</v>
      </c>
      <c r="B105" s="7">
        <v>2019</v>
      </c>
      <c r="C105" s="7" t="s">
        <v>29</v>
      </c>
      <c r="D105" s="7" t="s">
        <v>36</v>
      </c>
      <c r="E105" s="7" t="s">
        <v>40</v>
      </c>
      <c r="F105" s="7" t="s">
        <v>36</v>
      </c>
      <c r="G105" s="13">
        <v>102</v>
      </c>
      <c r="H105" s="9">
        <v>240</v>
      </c>
      <c r="I105" s="9">
        <v>86</v>
      </c>
      <c r="J105" s="10">
        <v>0.35833333333333334</v>
      </c>
      <c r="K105" s="9">
        <v>6906.9840095094833</v>
      </c>
      <c r="L105" s="9">
        <v>2475.0026034075649</v>
      </c>
      <c r="M105" s="14">
        <v>1.559381902173925</v>
      </c>
    </row>
    <row r="106" spans="1:13" s="12" customFormat="1" ht="12" customHeight="1">
      <c r="A106" s="7">
        <v>104</v>
      </c>
      <c r="B106" s="7">
        <v>2019</v>
      </c>
      <c r="C106" s="7" t="s">
        <v>29</v>
      </c>
      <c r="D106" s="7" t="s">
        <v>36</v>
      </c>
      <c r="E106" s="7" t="s">
        <v>40</v>
      </c>
      <c r="F106" s="7" t="s">
        <v>36</v>
      </c>
      <c r="G106" s="13">
        <v>103</v>
      </c>
      <c r="H106" s="9">
        <v>138</v>
      </c>
      <c r="I106" s="9">
        <v>61</v>
      </c>
      <c r="J106" s="10">
        <v>0.4420289855072464</v>
      </c>
      <c r="K106" s="9">
        <v>4431.9814061019188</v>
      </c>
      <c r="L106" s="9">
        <v>1959.0642447262105</v>
      </c>
      <c r="M106" s="14">
        <v>1.1509847826086883</v>
      </c>
    </row>
    <row r="107" spans="1:13" s="12" customFormat="1" ht="12" customHeight="1">
      <c r="A107" s="15">
        <v>105</v>
      </c>
      <c r="B107" s="7">
        <v>2019</v>
      </c>
      <c r="C107" s="7" t="s">
        <v>29</v>
      </c>
      <c r="D107" s="7" t="s">
        <v>36</v>
      </c>
      <c r="E107" s="7" t="s">
        <v>40</v>
      </c>
      <c r="F107" s="7" t="s">
        <v>36</v>
      </c>
      <c r="G107" s="16" t="s">
        <v>10</v>
      </c>
      <c r="H107" s="17">
        <v>218</v>
      </c>
      <c r="I107" s="17">
        <v>84</v>
      </c>
      <c r="J107" s="18">
        <v>1</v>
      </c>
      <c r="K107" s="17">
        <v>2472.917161375708</v>
      </c>
      <c r="L107" s="17">
        <v>2472.917161375708</v>
      </c>
      <c r="M107" s="19">
        <v>0.66666999999999998</v>
      </c>
    </row>
    <row r="108" spans="1:13" s="12" customFormat="1" ht="12" customHeight="1">
      <c r="A108" s="7">
        <v>0.1</v>
      </c>
      <c r="B108" s="7">
        <v>2018</v>
      </c>
      <c r="C108" s="8" t="s">
        <v>9</v>
      </c>
      <c r="D108" s="8" t="s">
        <v>9</v>
      </c>
      <c r="E108" s="8" t="s">
        <v>9</v>
      </c>
      <c r="F108" s="8" t="s">
        <v>9</v>
      </c>
      <c r="G108" s="8" t="s">
        <v>9</v>
      </c>
      <c r="H108" s="9">
        <v>117800</v>
      </c>
      <c r="I108" s="9">
        <v>377</v>
      </c>
      <c r="J108" s="10">
        <v>3.2003395585738538E-3</v>
      </c>
      <c r="K108" s="9">
        <v>1000000</v>
      </c>
      <c r="L108" s="9">
        <v>3200.339558573854</v>
      </c>
      <c r="M108" s="11">
        <v>81.482528181569975</v>
      </c>
    </row>
    <row r="109" spans="1:13" s="12" customFormat="1" ht="12" customHeight="1">
      <c r="A109" s="7">
        <v>1</v>
      </c>
      <c r="B109" s="7">
        <v>2018</v>
      </c>
      <c r="C109" s="7" t="s">
        <v>14</v>
      </c>
      <c r="D109" s="7" t="s">
        <v>14</v>
      </c>
      <c r="E109" s="7" t="s">
        <v>15</v>
      </c>
      <c r="F109" s="7" t="s">
        <v>42</v>
      </c>
      <c r="G109" s="13">
        <v>0</v>
      </c>
      <c r="H109" s="9">
        <v>119181</v>
      </c>
      <c r="I109" s="9">
        <v>84</v>
      </c>
      <c r="J109" s="10">
        <v>7.0481033050570142E-4</v>
      </c>
      <c r="K109" s="9">
        <v>996799.66044142609</v>
      </c>
      <c r="L109" s="9">
        <v>702.55469812369245</v>
      </c>
      <c r="M109" s="14">
        <v>81.243816115998953</v>
      </c>
    </row>
    <row r="110" spans="1:13" s="12" customFormat="1" ht="12" customHeight="1">
      <c r="A110" s="7">
        <v>2</v>
      </c>
      <c r="B110" s="7">
        <v>2018</v>
      </c>
      <c r="C110" s="7" t="s">
        <v>14</v>
      </c>
      <c r="D110" s="7" t="s">
        <v>14</v>
      </c>
      <c r="E110" s="7" t="s">
        <v>15</v>
      </c>
      <c r="F110" s="7" t="s">
        <v>42</v>
      </c>
      <c r="G110" s="13">
        <v>1</v>
      </c>
      <c r="H110" s="9">
        <v>122328</v>
      </c>
      <c r="I110" s="9">
        <v>16</v>
      </c>
      <c r="J110" s="10">
        <v>1.3079589300895951E-4</v>
      </c>
      <c r="K110" s="9">
        <v>996097.10574330238</v>
      </c>
      <c r="L110" s="9">
        <v>130.2854104693352</v>
      </c>
      <c r="M110" s="14">
        <v>80.300765330116377</v>
      </c>
    </row>
    <row r="111" spans="1:13" s="12" customFormat="1" ht="12" customHeight="1">
      <c r="A111" s="7">
        <v>3</v>
      </c>
      <c r="B111" s="7">
        <v>2018</v>
      </c>
      <c r="C111" s="7" t="s">
        <v>14</v>
      </c>
      <c r="D111" s="7" t="s">
        <v>14</v>
      </c>
      <c r="E111" s="7" t="s">
        <v>15</v>
      </c>
      <c r="F111" s="7" t="s">
        <v>42</v>
      </c>
      <c r="G111" s="13">
        <v>2</v>
      </c>
      <c r="H111" s="9">
        <v>123852</v>
      </c>
      <c r="I111" s="9">
        <v>20</v>
      </c>
      <c r="J111" s="10">
        <v>1.614830604269612E-4</v>
      </c>
      <c r="K111" s="9">
        <v>995966.8203328331</v>
      </c>
      <c r="L111" s="9">
        <v>160.83177023105529</v>
      </c>
      <c r="M111" s="14">
        <v>79.311204307855945</v>
      </c>
    </row>
    <row r="112" spans="1:13" s="12" customFormat="1" ht="12" customHeight="1">
      <c r="A112" s="7">
        <v>4</v>
      </c>
      <c r="B112" s="7">
        <v>2018</v>
      </c>
      <c r="C112" s="7" t="s">
        <v>14</v>
      </c>
      <c r="D112" s="7" t="s">
        <v>14</v>
      </c>
      <c r="E112" s="7" t="s">
        <v>15</v>
      </c>
      <c r="F112" s="7" t="s">
        <v>42</v>
      </c>
      <c r="G112" s="13">
        <v>3</v>
      </c>
      <c r="H112" s="9">
        <v>127389</v>
      </c>
      <c r="I112" s="9">
        <v>15</v>
      </c>
      <c r="J112" s="10">
        <v>1.1774957021406871E-4</v>
      </c>
      <c r="K112" s="9">
        <v>995805.98856260208</v>
      </c>
      <c r="L112" s="9">
        <v>117.25572716984222</v>
      </c>
      <c r="M112" s="14">
        <v>78.323933037797786</v>
      </c>
    </row>
    <row r="113" spans="1:13" s="12" customFormat="1" ht="12" customHeight="1">
      <c r="A113" s="7">
        <v>5</v>
      </c>
      <c r="B113" s="7">
        <v>2018</v>
      </c>
      <c r="C113" s="7" t="s">
        <v>14</v>
      </c>
      <c r="D113" s="7" t="s">
        <v>14</v>
      </c>
      <c r="E113" s="7" t="s">
        <v>15</v>
      </c>
      <c r="F113" s="7" t="s">
        <v>42</v>
      </c>
      <c r="G113" s="13">
        <v>4</v>
      </c>
      <c r="H113" s="9">
        <v>128164</v>
      </c>
      <c r="I113" s="9">
        <v>10</v>
      </c>
      <c r="J113" s="10">
        <v>7.8025030429761872E-5</v>
      </c>
      <c r="K113" s="9">
        <v>995688.73283543228</v>
      </c>
      <c r="L113" s="9">
        <v>77.688643678055641</v>
      </c>
      <c r="M113" s="14">
        <v>77.33309785161822</v>
      </c>
    </row>
    <row r="114" spans="1:13" s="12" customFormat="1" ht="12" customHeight="1">
      <c r="A114" s="7">
        <v>6</v>
      </c>
      <c r="B114" s="7">
        <v>2018</v>
      </c>
      <c r="C114" s="7" t="s">
        <v>14</v>
      </c>
      <c r="D114" s="7" t="s">
        <v>14</v>
      </c>
      <c r="E114" s="7" t="s">
        <v>16</v>
      </c>
      <c r="F114" s="7" t="s">
        <v>42</v>
      </c>
      <c r="G114" s="13">
        <v>5</v>
      </c>
      <c r="H114" s="9">
        <v>131178</v>
      </c>
      <c r="I114" s="9">
        <v>18</v>
      </c>
      <c r="J114" s="10">
        <v>1.3721813108905456E-4</v>
      </c>
      <c r="K114" s="9">
        <v>995611.04419175419</v>
      </c>
      <c r="L114" s="9">
        <v>136.61588677561463</v>
      </c>
      <c r="M114" s="14">
        <v>76.339093224205257</v>
      </c>
    </row>
    <row r="115" spans="1:13" s="12" customFormat="1" ht="12" customHeight="1">
      <c r="A115" s="7">
        <v>7</v>
      </c>
      <c r="B115" s="7">
        <v>2018</v>
      </c>
      <c r="C115" s="7" t="s">
        <v>14</v>
      </c>
      <c r="D115" s="7" t="s">
        <v>14</v>
      </c>
      <c r="E115" s="7" t="s">
        <v>16</v>
      </c>
      <c r="F115" s="7" t="s">
        <v>42</v>
      </c>
      <c r="G115" s="13">
        <v>6</v>
      </c>
      <c r="H115" s="9">
        <v>132565</v>
      </c>
      <c r="I115" s="9">
        <v>11</v>
      </c>
      <c r="J115" s="10">
        <v>8.2978161656545847E-5</v>
      </c>
      <c r="K115" s="9">
        <v>995474.42830497853</v>
      </c>
      <c r="L115" s="9">
        <v>82.602638036848063</v>
      </c>
      <c r="M115" s="14">
        <v>75.349501150997227</v>
      </c>
    </row>
    <row r="116" spans="1:13" s="12" customFormat="1" ht="12" customHeight="1">
      <c r="A116" s="7">
        <v>8</v>
      </c>
      <c r="B116" s="7">
        <v>2018</v>
      </c>
      <c r="C116" s="7" t="s">
        <v>14</v>
      </c>
      <c r="D116" s="7" t="s">
        <v>14</v>
      </c>
      <c r="E116" s="7" t="s">
        <v>16</v>
      </c>
      <c r="F116" s="7" t="s">
        <v>42</v>
      </c>
      <c r="G116" s="13">
        <v>7</v>
      </c>
      <c r="H116" s="9">
        <v>134891</v>
      </c>
      <c r="I116" s="9">
        <v>6</v>
      </c>
      <c r="J116" s="10">
        <v>4.4480358215151492E-5</v>
      </c>
      <c r="K116" s="9">
        <v>995391.8256669417</v>
      </c>
      <c r="L116" s="9">
        <v>44.275384970099189</v>
      </c>
      <c r="M116" s="14">
        <v>74.355712540413322</v>
      </c>
    </row>
    <row r="117" spans="1:13" s="12" customFormat="1" ht="12" customHeight="1">
      <c r="A117" s="7">
        <v>9</v>
      </c>
      <c r="B117" s="7">
        <v>2018</v>
      </c>
      <c r="C117" s="7" t="s">
        <v>14</v>
      </c>
      <c r="D117" s="7" t="s">
        <v>14</v>
      </c>
      <c r="E117" s="7" t="s">
        <v>16</v>
      </c>
      <c r="F117" s="7" t="s">
        <v>42</v>
      </c>
      <c r="G117" s="13">
        <v>8</v>
      </c>
      <c r="H117" s="9">
        <v>133807</v>
      </c>
      <c r="I117" s="9">
        <v>11</v>
      </c>
      <c r="J117" s="10">
        <v>8.2207956235473475E-5</v>
      </c>
      <c r="K117" s="9">
        <v>995347.55028197158</v>
      </c>
      <c r="L117" s="9">
        <v>81.825487852666058</v>
      </c>
      <c r="M117" s="14">
        <v>73.358997815093545</v>
      </c>
    </row>
    <row r="118" spans="1:13" s="12" customFormat="1" ht="12" customHeight="1">
      <c r="A118" s="7">
        <v>10</v>
      </c>
      <c r="B118" s="7">
        <v>2018</v>
      </c>
      <c r="C118" s="7" t="s">
        <v>14</v>
      </c>
      <c r="D118" s="7" t="s">
        <v>14</v>
      </c>
      <c r="E118" s="7" t="s">
        <v>16</v>
      </c>
      <c r="F118" s="7" t="s">
        <v>42</v>
      </c>
      <c r="G118" s="13">
        <v>9</v>
      </c>
      <c r="H118" s="9">
        <v>134467</v>
      </c>
      <c r="I118" s="9">
        <v>8</v>
      </c>
      <c r="J118" s="10">
        <v>5.9494150981281652E-5</v>
      </c>
      <c r="K118" s="9">
        <v>995265.7247941189</v>
      </c>
      <c r="L118" s="9">
        <v>59.212489297396026</v>
      </c>
      <c r="M118" s="14">
        <v>72.364987896829675</v>
      </c>
    </row>
    <row r="119" spans="1:13" s="12" customFormat="1" ht="12" customHeight="1">
      <c r="A119" s="7">
        <v>11</v>
      </c>
      <c r="B119" s="7">
        <v>2018</v>
      </c>
      <c r="C119" s="7" t="s">
        <v>14</v>
      </c>
      <c r="D119" s="7" t="s">
        <v>14</v>
      </c>
      <c r="E119" s="7" t="s">
        <v>17</v>
      </c>
      <c r="F119" s="7" t="s">
        <v>42</v>
      </c>
      <c r="G119" s="13">
        <v>10</v>
      </c>
      <c r="H119" s="9">
        <v>131818</v>
      </c>
      <c r="I119" s="9">
        <v>12</v>
      </c>
      <c r="J119" s="10">
        <v>9.1034608323597681E-5</v>
      </c>
      <c r="K119" s="9">
        <v>995206.51230482152</v>
      </c>
      <c r="L119" s="9">
        <v>90.598235048763129</v>
      </c>
      <c r="M119" s="14">
        <v>71.369263697655015</v>
      </c>
    </row>
    <row r="120" spans="1:13" s="12" customFormat="1" ht="12" customHeight="1">
      <c r="A120" s="7">
        <v>12</v>
      </c>
      <c r="B120" s="7">
        <v>2018</v>
      </c>
      <c r="C120" s="7" t="s">
        <v>14</v>
      </c>
      <c r="D120" s="7" t="s">
        <v>14</v>
      </c>
      <c r="E120" s="7" t="s">
        <v>17</v>
      </c>
      <c r="F120" s="7" t="s">
        <v>42</v>
      </c>
      <c r="G120" s="13">
        <v>11</v>
      </c>
      <c r="H120" s="9">
        <v>130922</v>
      </c>
      <c r="I120" s="9">
        <v>10</v>
      </c>
      <c r="J120" s="10">
        <v>7.6381356838422878E-5</v>
      </c>
      <c r="K120" s="9">
        <v>995115.9140697727</v>
      </c>
      <c r="L120" s="9">
        <v>76.008303728156662</v>
      </c>
      <c r="M120" s="14">
        <v>70.375715840686226</v>
      </c>
    </row>
    <row r="121" spans="1:13" s="12" customFormat="1" ht="12" customHeight="1">
      <c r="A121" s="7">
        <v>13</v>
      </c>
      <c r="B121" s="7">
        <v>2018</v>
      </c>
      <c r="C121" s="7" t="s">
        <v>14</v>
      </c>
      <c r="D121" s="7" t="s">
        <v>14</v>
      </c>
      <c r="E121" s="7" t="s">
        <v>17</v>
      </c>
      <c r="F121" s="7" t="s">
        <v>42</v>
      </c>
      <c r="G121" s="13">
        <v>12</v>
      </c>
      <c r="H121" s="9">
        <v>127895</v>
      </c>
      <c r="I121" s="9">
        <v>14</v>
      </c>
      <c r="J121" s="10">
        <v>1.0946479533992728E-4</v>
      </c>
      <c r="K121" s="9">
        <v>995039.90576604451</v>
      </c>
      <c r="L121" s="9">
        <v>108.92183963974058</v>
      </c>
      <c r="M121" s="14">
        <v>69.381053450366082</v>
      </c>
    </row>
    <row r="122" spans="1:13" s="12" customFormat="1" ht="12" customHeight="1">
      <c r="A122" s="7">
        <v>14</v>
      </c>
      <c r="B122" s="7">
        <v>2018</v>
      </c>
      <c r="C122" s="7" t="s">
        <v>14</v>
      </c>
      <c r="D122" s="7" t="s">
        <v>14</v>
      </c>
      <c r="E122" s="7" t="s">
        <v>17</v>
      </c>
      <c r="F122" s="7" t="s">
        <v>42</v>
      </c>
      <c r="G122" s="13">
        <v>13</v>
      </c>
      <c r="H122" s="9">
        <v>126194</v>
      </c>
      <c r="I122" s="9">
        <v>10</v>
      </c>
      <c r="J122" s="10">
        <v>7.924307019351158E-5</v>
      </c>
      <c r="K122" s="9">
        <v>994930.98392640473</v>
      </c>
      <c r="L122" s="9">
        <v>78.841385796979637</v>
      </c>
      <c r="M122" s="14">
        <v>68.388594326245254</v>
      </c>
    </row>
    <row r="123" spans="1:13" s="12" customFormat="1" ht="12" customHeight="1">
      <c r="A123" s="7">
        <v>15</v>
      </c>
      <c r="B123" s="7">
        <v>2018</v>
      </c>
      <c r="C123" s="7" t="s">
        <v>14</v>
      </c>
      <c r="D123" s="7" t="s">
        <v>14</v>
      </c>
      <c r="E123" s="7" t="s">
        <v>17</v>
      </c>
      <c r="F123" s="7" t="s">
        <v>42</v>
      </c>
      <c r="G123" s="13">
        <v>14</v>
      </c>
      <c r="H123" s="9">
        <v>123089</v>
      </c>
      <c r="I123" s="9">
        <v>13</v>
      </c>
      <c r="J123" s="10">
        <v>1.0561463656378718E-4</v>
      </c>
      <c r="K123" s="9">
        <v>994852.14254060772</v>
      </c>
      <c r="L123" s="9">
        <v>105.07094746913128</v>
      </c>
      <c r="M123" s="14">
        <v>67.393974453228566</v>
      </c>
    </row>
    <row r="124" spans="1:13" s="12" customFormat="1" ht="12" customHeight="1">
      <c r="A124" s="7">
        <v>16</v>
      </c>
      <c r="B124" s="7">
        <v>2018</v>
      </c>
      <c r="C124" s="7" t="s">
        <v>14</v>
      </c>
      <c r="D124" s="7" t="s">
        <v>14</v>
      </c>
      <c r="E124" s="7" t="s">
        <v>18</v>
      </c>
      <c r="F124" s="7" t="s">
        <v>42</v>
      </c>
      <c r="G124" s="13">
        <v>15</v>
      </c>
      <c r="H124" s="9">
        <v>122238</v>
      </c>
      <c r="I124" s="9">
        <v>19</v>
      </c>
      <c r="J124" s="10">
        <v>1.5543448027618254E-4</v>
      </c>
      <c r="K124" s="9">
        <v>994747.07159313862</v>
      </c>
      <c r="L124" s="9">
        <v>154.61799407933404</v>
      </c>
      <c r="M124" s="14">
        <v>66.401040182273178</v>
      </c>
    </row>
    <row r="125" spans="1:13" s="12" customFormat="1" ht="12" customHeight="1">
      <c r="A125" s="7">
        <v>17</v>
      </c>
      <c r="B125" s="7">
        <v>2018</v>
      </c>
      <c r="C125" s="7" t="s">
        <v>14</v>
      </c>
      <c r="D125" s="7" t="s">
        <v>14</v>
      </c>
      <c r="E125" s="7" t="s">
        <v>18</v>
      </c>
      <c r="F125" s="7" t="s">
        <v>42</v>
      </c>
      <c r="G125" s="13">
        <v>16</v>
      </c>
      <c r="H125" s="9">
        <v>124446</v>
      </c>
      <c r="I125" s="9">
        <v>23</v>
      </c>
      <c r="J125" s="10">
        <v>1.8481911833244941E-4</v>
      </c>
      <c r="K125" s="9">
        <v>994592.45359905926</v>
      </c>
      <c r="L125" s="9">
        <v>183.81970037428573</v>
      </c>
      <c r="M125" s="14">
        <v>65.411285068612145</v>
      </c>
    </row>
    <row r="126" spans="1:13" s="12" customFormat="1" ht="12" customHeight="1">
      <c r="A126" s="7">
        <v>18</v>
      </c>
      <c r="B126" s="7">
        <v>2018</v>
      </c>
      <c r="C126" s="7" t="s">
        <v>14</v>
      </c>
      <c r="D126" s="7" t="s">
        <v>14</v>
      </c>
      <c r="E126" s="7" t="s">
        <v>18</v>
      </c>
      <c r="F126" s="7" t="s">
        <v>42</v>
      </c>
      <c r="G126" s="13">
        <v>17</v>
      </c>
      <c r="H126" s="9">
        <v>127071</v>
      </c>
      <c r="I126" s="9">
        <v>23</v>
      </c>
      <c r="J126" s="10">
        <v>1.8100117257281362E-4</v>
      </c>
      <c r="K126" s="9">
        <v>994408.63389868499</v>
      </c>
      <c r="L126" s="9">
        <v>179.98912875219173</v>
      </c>
      <c r="M126" s="14">
        <v>64.423284132744811</v>
      </c>
    </row>
    <row r="127" spans="1:13" s="12" customFormat="1" ht="12" customHeight="1">
      <c r="A127" s="7">
        <v>19</v>
      </c>
      <c r="B127" s="7">
        <v>2018</v>
      </c>
      <c r="C127" s="7" t="s">
        <v>19</v>
      </c>
      <c r="D127" s="7" t="s">
        <v>19</v>
      </c>
      <c r="E127" s="7" t="s">
        <v>18</v>
      </c>
      <c r="F127" s="7" t="s">
        <v>42</v>
      </c>
      <c r="G127" s="13">
        <v>18</v>
      </c>
      <c r="H127" s="9">
        <v>126412</v>
      </c>
      <c r="I127" s="9">
        <v>29</v>
      </c>
      <c r="J127" s="10">
        <v>2.2940860044932444E-4</v>
      </c>
      <c r="K127" s="9">
        <v>994228.64476993284</v>
      </c>
      <c r="L127" s="9">
        <v>228.08460192329883</v>
      </c>
      <c r="M127" s="14">
        <v>63.434856416724486</v>
      </c>
    </row>
    <row r="128" spans="1:13" s="12" customFormat="1" ht="12" customHeight="1">
      <c r="A128" s="7">
        <v>20</v>
      </c>
      <c r="B128" s="7">
        <v>2018</v>
      </c>
      <c r="C128" s="7" t="s">
        <v>19</v>
      </c>
      <c r="D128" s="7" t="s">
        <v>19</v>
      </c>
      <c r="E128" s="7" t="s">
        <v>18</v>
      </c>
      <c r="F128" s="7" t="s">
        <v>42</v>
      </c>
      <c r="G128" s="13">
        <v>19</v>
      </c>
      <c r="H128" s="9">
        <v>127471</v>
      </c>
      <c r="I128" s="9">
        <v>49</v>
      </c>
      <c r="J128" s="10">
        <v>3.8440115791042669E-4</v>
      </c>
      <c r="K128" s="9">
        <v>994000.5601680096</v>
      </c>
      <c r="L128" s="9">
        <v>382.09496629219564</v>
      </c>
      <c r="M128" s="14">
        <v>62.449297526969417</v>
      </c>
    </row>
    <row r="129" spans="1:13" s="12" customFormat="1" ht="12" customHeight="1">
      <c r="A129" s="7">
        <v>21</v>
      </c>
      <c r="B129" s="7">
        <v>2018</v>
      </c>
      <c r="C129" s="7" t="s">
        <v>19</v>
      </c>
      <c r="D129" s="7" t="s">
        <v>19</v>
      </c>
      <c r="E129" s="7" t="s">
        <v>20</v>
      </c>
      <c r="F129" s="7" t="s">
        <v>42</v>
      </c>
      <c r="G129" s="13">
        <v>20</v>
      </c>
      <c r="H129" s="9">
        <v>130363</v>
      </c>
      <c r="I129" s="9">
        <v>50</v>
      </c>
      <c r="J129" s="10">
        <v>3.8354441060730422E-4</v>
      </c>
      <c r="K129" s="9">
        <v>993618.46520171745</v>
      </c>
      <c r="L129" s="9">
        <v>381.09680860432695</v>
      </c>
      <c r="M129" s="14">
        <v>61.473120066082132</v>
      </c>
    </row>
    <row r="130" spans="1:13" s="12" customFormat="1" ht="12" customHeight="1">
      <c r="A130" s="7">
        <v>22</v>
      </c>
      <c r="B130" s="7">
        <v>2018</v>
      </c>
      <c r="C130" s="7" t="s">
        <v>19</v>
      </c>
      <c r="D130" s="7" t="s">
        <v>19</v>
      </c>
      <c r="E130" s="7" t="s">
        <v>20</v>
      </c>
      <c r="F130" s="7" t="s">
        <v>42</v>
      </c>
      <c r="G130" s="13">
        <v>21</v>
      </c>
      <c r="H130" s="9">
        <v>131845</v>
      </c>
      <c r="I130" s="9">
        <v>43</v>
      </c>
      <c r="J130" s="10">
        <v>3.2614054382039517E-4</v>
      </c>
      <c r="K130" s="9">
        <v>993237.36839311314</v>
      </c>
      <c r="L130" s="9">
        <v>323.93497547046809</v>
      </c>
      <c r="M130" s="14">
        <v>60.496514938453302</v>
      </c>
    </row>
    <row r="131" spans="1:13" s="12" customFormat="1" ht="12" customHeight="1">
      <c r="A131" s="7">
        <v>23</v>
      </c>
      <c r="B131" s="7">
        <v>2018</v>
      </c>
      <c r="C131" s="7" t="s">
        <v>19</v>
      </c>
      <c r="D131" s="7" t="s">
        <v>19</v>
      </c>
      <c r="E131" s="7" t="s">
        <v>20</v>
      </c>
      <c r="F131" s="7" t="s">
        <v>42</v>
      </c>
      <c r="G131" s="13">
        <v>22</v>
      </c>
      <c r="H131" s="9">
        <v>132651</v>
      </c>
      <c r="I131" s="9">
        <v>53</v>
      </c>
      <c r="J131" s="10">
        <v>3.9954466984794685E-4</v>
      </c>
      <c r="K131" s="9">
        <v>992913.43341764272</v>
      </c>
      <c r="L131" s="9">
        <v>396.71326994244345</v>
      </c>
      <c r="M131" s="14">
        <v>59.516088618233212</v>
      </c>
    </row>
    <row r="132" spans="1:13" s="12" customFormat="1" ht="12" customHeight="1">
      <c r="A132" s="7">
        <v>24</v>
      </c>
      <c r="B132" s="7">
        <v>2018</v>
      </c>
      <c r="C132" s="7" t="s">
        <v>19</v>
      </c>
      <c r="D132" s="7" t="s">
        <v>19</v>
      </c>
      <c r="E132" s="7" t="s">
        <v>20</v>
      </c>
      <c r="F132" s="7" t="s">
        <v>42</v>
      </c>
      <c r="G132" s="13">
        <v>23</v>
      </c>
      <c r="H132" s="9">
        <v>134940</v>
      </c>
      <c r="I132" s="9">
        <v>51</v>
      </c>
      <c r="J132" s="10">
        <v>3.7794575366829702E-4</v>
      </c>
      <c r="K132" s="9">
        <v>992516.72014770028</v>
      </c>
      <c r="L132" s="9">
        <v>375.11747982460884</v>
      </c>
      <c r="M132" s="14">
        <v>58.539677606730521</v>
      </c>
    </row>
    <row r="133" spans="1:13" s="12" customFormat="1" ht="12" customHeight="1">
      <c r="A133" s="7">
        <v>25</v>
      </c>
      <c r="B133" s="7">
        <v>2018</v>
      </c>
      <c r="C133" s="7" t="s">
        <v>19</v>
      </c>
      <c r="D133" s="7" t="s">
        <v>19</v>
      </c>
      <c r="E133" s="7" t="s">
        <v>20</v>
      </c>
      <c r="F133" s="7" t="s">
        <v>42</v>
      </c>
      <c r="G133" s="13">
        <v>24</v>
      </c>
      <c r="H133" s="9">
        <v>141011</v>
      </c>
      <c r="I133" s="9">
        <v>66</v>
      </c>
      <c r="J133" s="10">
        <v>4.6804859195381923E-4</v>
      </c>
      <c r="K133" s="9">
        <v>992141.6026678757</v>
      </c>
      <c r="L133" s="9">
        <v>464.37048014750479</v>
      </c>
      <c r="M133" s="14">
        <v>57.5616217501221</v>
      </c>
    </row>
    <row r="134" spans="1:13" s="12" customFormat="1" ht="12" customHeight="1">
      <c r="A134" s="7">
        <v>26</v>
      </c>
      <c r="B134" s="7">
        <v>2018</v>
      </c>
      <c r="C134" s="7" t="s">
        <v>19</v>
      </c>
      <c r="D134" s="7" t="s">
        <v>19</v>
      </c>
      <c r="E134" s="7" t="s">
        <v>21</v>
      </c>
      <c r="F134" s="7" t="s">
        <v>43</v>
      </c>
      <c r="G134" s="13">
        <v>25</v>
      </c>
      <c r="H134" s="9">
        <v>146641</v>
      </c>
      <c r="I134" s="9">
        <v>55</v>
      </c>
      <c r="J134" s="10">
        <v>3.7506563648638514E-4</v>
      </c>
      <c r="K134" s="9">
        <v>991677.23218772816</v>
      </c>
      <c r="L134" s="9">
        <v>371.94405227954701</v>
      </c>
      <c r="M134" s="14">
        <v>56.588341868150465</v>
      </c>
    </row>
    <row r="135" spans="1:13" s="12" customFormat="1" ht="12" customHeight="1">
      <c r="A135" s="7">
        <v>27</v>
      </c>
      <c r="B135" s="7">
        <v>2018</v>
      </c>
      <c r="C135" s="7" t="s">
        <v>19</v>
      </c>
      <c r="D135" s="7" t="s">
        <v>19</v>
      </c>
      <c r="E135" s="7" t="s">
        <v>21</v>
      </c>
      <c r="F135" s="7" t="s">
        <v>43</v>
      </c>
      <c r="G135" s="13">
        <v>26</v>
      </c>
      <c r="H135" s="9">
        <v>149483</v>
      </c>
      <c r="I135" s="9">
        <v>58</v>
      </c>
      <c r="J135" s="10">
        <v>3.8800398707545337E-4</v>
      </c>
      <c r="K135" s="9">
        <v>991305.28813544859</v>
      </c>
      <c r="L135" s="9">
        <v>384.63040420553517</v>
      </c>
      <c r="M135" s="14">
        <v>55.609386570937545</v>
      </c>
    </row>
    <row r="136" spans="1:13" s="12" customFormat="1" ht="12" customHeight="1">
      <c r="A136" s="7">
        <v>28</v>
      </c>
      <c r="B136" s="7">
        <v>2018</v>
      </c>
      <c r="C136" s="7" t="s">
        <v>19</v>
      </c>
      <c r="D136" s="7" t="s">
        <v>19</v>
      </c>
      <c r="E136" s="7" t="s">
        <v>21</v>
      </c>
      <c r="F136" s="7" t="s">
        <v>43</v>
      </c>
      <c r="G136" s="13">
        <v>27</v>
      </c>
      <c r="H136" s="9">
        <v>149714</v>
      </c>
      <c r="I136" s="9">
        <v>66</v>
      </c>
      <c r="J136" s="10">
        <v>4.408405359552213E-4</v>
      </c>
      <c r="K136" s="9">
        <v>990920.65773124306</v>
      </c>
      <c r="L136" s="9">
        <v>436.83799384334162</v>
      </c>
      <c r="M136" s="14">
        <v>54.630777532430699</v>
      </c>
    </row>
    <row r="137" spans="1:13" s="12" customFormat="1" ht="12" customHeight="1">
      <c r="A137" s="7">
        <v>29</v>
      </c>
      <c r="B137" s="7">
        <v>2018</v>
      </c>
      <c r="C137" s="7" t="s">
        <v>19</v>
      </c>
      <c r="D137" s="7" t="s">
        <v>19</v>
      </c>
      <c r="E137" s="7" t="s">
        <v>21</v>
      </c>
      <c r="F137" s="7" t="s">
        <v>43</v>
      </c>
      <c r="G137" s="13">
        <v>28</v>
      </c>
      <c r="H137" s="9">
        <v>148129</v>
      </c>
      <c r="I137" s="9">
        <v>59</v>
      </c>
      <c r="J137" s="10">
        <v>3.9830148046635029E-4</v>
      </c>
      <c r="K137" s="9">
        <v>990483.8197373997</v>
      </c>
      <c r="L137" s="9">
        <v>394.51117177937192</v>
      </c>
      <c r="M137" s="14">
        <v>53.654651097845147</v>
      </c>
    </row>
    <row r="138" spans="1:13" s="12" customFormat="1" ht="12" customHeight="1">
      <c r="A138" s="7">
        <v>30</v>
      </c>
      <c r="B138" s="7">
        <v>2018</v>
      </c>
      <c r="C138" s="7" t="s">
        <v>19</v>
      </c>
      <c r="D138" s="7" t="s">
        <v>19</v>
      </c>
      <c r="E138" s="7" t="s">
        <v>21</v>
      </c>
      <c r="F138" s="7" t="s">
        <v>43</v>
      </c>
      <c r="G138" s="13">
        <v>29</v>
      </c>
      <c r="H138" s="9">
        <v>148118</v>
      </c>
      <c r="I138" s="9">
        <v>64</v>
      </c>
      <c r="J138" s="10">
        <v>4.3208792989373336E-4</v>
      </c>
      <c r="K138" s="9">
        <v>990089.30856562033</v>
      </c>
      <c r="L138" s="9">
        <v>427.8056397480367</v>
      </c>
      <c r="M138" s="14">
        <v>52.675831110101328</v>
      </c>
    </row>
    <row r="139" spans="1:13" s="12" customFormat="1" ht="12" customHeight="1">
      <c r="A139" s="7">
        <v>31</v>
      </c>
      <c r="B139" s="7">
        <v>2018</v>
      </c>
      <c r="C139" s="7" t="s">
        <v>19</v>
      </c>
      <c r="D139" s="7" t="s">
        <v>19</v>
      </c>
      <c r="E139" s="7" t="s">
        <v>22</v>
      </c>
      <c r="F139" s="7" t="s">
        <v>43</v>
      </c>
      <c r="G139" s="13">
        <v>30</v>
      </c>
      <c r="H139" s="9">
        <v>146094</v>
      </c>
      <c r="I139" s="9">
        <v>85</v>
      </c>
      <c r="J139" s="10">
        <v>5.8181718619518936E-4</v>
      </c>
      <c r="K139" s="9">
        <v>989661.50292587234</v>
      </c>
      <c r="L139" s="9">
        <v>575.80207091803322</v>
      </c>
      <c r="M139" s="14">
        <v>51.69838540239364</v>
      </c>
    </row>
    <row r="140" spans="1:13" s="12" customFormat="1" ht="12" customHeight="1">
      <c r="A140" s="7">
        <v>32</v>
      </c>
      <c r="B140" s="7">
        <v>2018</v>
      </c>
      <c r="C140" s="7" t="s">
        <v>19</v>
      </c>
      <c r="D140" s="7" t="s">
        <v>19</v>
      </c>
      <c r="E140" s="7" t="s">
        <v>22</v>
      </c>
      <c r="F140" s="7" t="s">
        <v>43</v>
      </c>
      <c r="G140" s="13">
        <v>31</v>
      </c>
      <c r="H140" s="9">
        <v>146035</v>
      </c>
      <c r="I140" s="9">
        <v>86</v>
      </c>
      <c r="J140" s="10">
        <v>5.8889992125175472E-4</v>
      </c>
      <c r="K140" s="9">
        <v>989085.70085495431</v>
      </c>
      <c r="L140" s="9">
        <v>582.47249134471917</v>
      </c>
      <c r="M140" s="14">
        <v>50.728190844244494</v>
      </c>
    </row>
    <row r="141" spans="1:13" s="12" customFormat="1" ht="12" customHeight="1">
      <c r="A141" s="7">
        <v>33</v>
      </c>
      <c r="B141" s="7">
        <v>2018</v>
      </c>
      <c r="C141" s="7" t="s">
        <v>19</v>
      </c>
      <c r="D141" s="7" t="s">
        <v>19</v>
      </c>
      <c r="E141" s="7" t="s">
        <v>22</v>
      </c>
      <c r="F141" s="7" t="s">
        <v>43</v>
      </c>
      <c r="G141" s="13">
        <v>32</v>
      </c>
      <c r="H141" s="9">
        <v>143416</v>
      </c>
      <c r="I141" s="9">
        <v>82</v>
      </c>
      <c r="J141" s="10">
        <v>5.7176326211859211E-4</v>
      </c>
      <c r="K141" s="9">
        <v>988503.22836360964</v>
      </c>
      <c r="L141" s="9">
        <v>565.18983046393703</v>
      </c>
      <c r="M141" s="14">
        <v>49.757787651434711</v>
      </c>
    </row>
    <row r="142" spans="1:13" s="12" customFormat="1" ht="12" customHeight="1">
      <c r="A142" s="7">
        <v>34</v>
      </c>
      <c r="B142" s="7">
        <v>2018</v>
      </c>
      <c r="C142" s="7" t="s">
        <v>19</v>
      </c>
      <c r="D142" s="7" t="s">
        <v>19</v>
      </c>
      <c r="E142" s="7" t="s">
        <v>22</v>
      </c>
      <c r="F142" s="7" t="s">
        <v>43</v>
      </c>
      <c r="G142" s="13">
        <v>33</v>
      </c>
      <c r="H142" s="9">
        <v>144920</v>
      </c>
      <c r="I142" s="9">
        <v>84</v>
      </c>
      <c r="J142" s="10">
        <v>5.7963014076731992E-4</v>
      </c>
      <c r="K142" s="9">
        <v>987938.03853314568</v>
      </c>
      <c r="L142" s="9">
        <v>572.63866434435715</v>
      </c>
      <c r="M142" s="14">
        <v>48.785967557021792</v>
      </c>
    </row>
    <row r="143" spans="1:13" s="12" customFormat="1" ht="12" customHeight="1">
      <c r="A143" s="7">
        <v>35</v>
      </c>
      <c r="B143" s="7">
        <v>2018</v>
      </c>
      <c r="C143" s="7" t="s">
        <v>19</v>
      </c>
      <c r="D143" s="7" t="s">
        <v>19</v>
      </c>
      <c r="E143" s="7" t="s">
        <v>22</v>
      </c>
      <c r="F143" s="7" t="s">
        <v>43</v>
      </c>
      <c r="G143" s="13">
        <v>34</v>
      </c>
      <c r="H143" s="9">
        <v>145396</v>
      </c>
      <c r="I143" s="9">
        <v>97</v>
      </c>
      <c r="J143" s="10">
        <v>6.6714352526892073E-4</v>
      </c>
      <c r="K143" s="9">
        <v>987365.39986880135</v>
      </c>
      <c r="L143" s="9">
        <v>658.71443359702971</v>
      </c>
      <c r="M143" s="14">
        <v>47.813971791292218</v>
      </c>
    </row>
    <row r="144" spans="1:13" s="12" customFormat="1" ht="12" customHeight="1">
      <c r="A144" s="7">
        <v>36</v>
      </c>
      <c r="B144" s="7">
        <v>2018</v>
      </c>
      <c r="C144" s="7" t="s">
        <v>19</v>
      </c>
      <c r="D144" s="7" t="s">
        <v>19</v>
      </c>
      <c r="E144" s="7" t="s">
        <v>23</v>
      </c>
      <c r="F144" s="7" t="s">
        <v>43</v>
      </c>
      <c r="G144" s="13">
        <v>35</v>
      </c>
      <c r="H144" s="9">
        <v>148513</v>
      </c>
      <c r="I144" s="9">
        <v>103</v>
      </c>
      <c r="J144" s="10">
        <v>6.9354197949001101E-4</v>
      </c>
      <c r="K144" s="9">
        <v>986706.6854352043</v>
      </c>
      <c r="L144" s="9">
        <v>684.32250779275921</v>
      </c>
      <c r="M144" s="14">
        <v>46.845558073811389</v>
      </c>
    </row>
    <row r="145" spans="1:13" s="12" customFormat="1" ht="12" customHeight="1">
      <c r="A145" s="7">
        <v>37</v>
      </c>
      <c r="B145" s="7">
        <v>2018</v>
      </c>
      <c r="C145" s="7" t="s">
        <v>19</v>
      </c>
      <c r="D145" s="7" t="s">
        <v>19</v>
      </c>
      <c r="E145" s="7" t="s">
        <v>23</v>
      </c>
      <c r="F145" s="7" t="s">
        <v>43</v>
      </c>
      <c r="G145" s="13">
        <v>36</v>
      </c>
      <c r="H145" s="9">
        <v>150440</v>
      </c>
      <c r="I145" s="9">
        <v>115</v>
      </c>
      <c r="J145" s="10">
        <v>7.6442435522467431E-4</v>
      </c>
      <c r="K145" s="9">
        <v>986022.36292741157</v>
      </c>
      <c r="L145" s="9">
        <v>753.73950901789635</v>
      </c>
      <c r="M145" s="14">
        <v>45.877722971605351</v>
      </c>
    </row>
    <row r="146" spans="1:13" s="12" customFormat="1" ht="12" customHeight="1">
      <c r="A146" s="7">
        <v>38</v>
      </c>
      <c r="B146" s="7">
        <v>2018</v>
      </c>
      <c r="C146" s="7" t="s">
        <v>19</v>
      </c>
      <c r="D146" s="7" t="s">
        <v>19</v>
      </c>
      <c r="E146" s="7" t="s">
        <v>23</v>
      </c>
      <c r="F146" s="7" t="s">
        <v>43</v>
      </c>
      <c r="G146" s="13">
        <v>37</v>
      </c>
      <c r="H146" s="9">
        <v>152197</v>
      </c>
      <c r="I146" s="9">
        <v>125</v>
      </c>
      <c r="J146" s="10">
        <v>8.2130396788372966E-4</v>
      </c>
      <c r="K146" s="9">
        <v>985268.62341839366</v>
      </c>
      <c r="L146" s="9">
        <v>809.20502984486689</v>
      </c>
      <c r="M146" s="14">
        <v>44.91243734474179</v>
      </c>
    </row>
    <row r="147" spans="1:13" s="12" customFormat="1" ht="12" customHeight="1">
      <c r="A147" s="7">
        <v>39</v>
      </c>
      <c r="B147" s="7">
        <v>2018</v>
      </c>
      <c r="C147" s="7" t="s">
        <v>19</v>
      </c>
      <c r="D147" s="7" t="s">
        <v>19</v>
      </c>
      <c r="E147" s="7" t="s">
        <v>23</v>
      </c>
      <c r="F147" s="7" t="s">
        <v>43</v>
      </c>
      <c r="G147" s="13">
        <v>38</v>
      </c>
      <c r="H147" s="9">
        <v>149951</v>
      </c>
      <c r="I147" s="9">
        <v>134</v>
      </c>
      <c r="J147" s="10">
        <v>8.9362525091529895E-4</v>
      </c>
      <c r="K147" s="9">
        <v>984459.41838854877</v>
      </c>
      <c r="L147" s="9">
        <v>879.73779477339622</v>
      </c>
      <c r="M147" s="14">
        <v>43.948943438355968</v>
      </c>
    </row>
    <row r="148" spans="1:13" s="12" customFormat="1" ht="12" customHeight="1">
      <c r="A148" s="7">
        <v>40</v>
      </c>
      <c r="B148" s="7">
        <v>2018</v>
      </c>
      <c r="C148" s="7" t="s">
        <v>19</v>
      </c>
      <c r="D148" s="7" t="s">
        <v>19</v>
      </c>
      <c r="E148" s="7" t="s">
        <v>23</v>
      </c>
      <c r="F148" s="7" t="s">
        <v>43</v>
      </c>
      <c r="G148" s="13">
        <v>39</v>
      </c>
      <c r="H148" s="9">
        <v>148077</v>
      </c>
      <c r="I148" s="9">
        <v>149</v>
      </c>
      <c r="J148" s="10">
        <v>1.0062332435151983E-3</v>
      </c>
      <c r="K148" s="9">
        <v>983579.68059377535</v>
      </c>
      <c r="L148" s="9">
        <v>989.71057225951733</v>
      </c>
      <c r="M148" s="14">
        <v>42.987805239224613</v>
      </c>
    </row>
    <row r="149" spans="1:13" s="12" customFormat="1" ht="12" customHeight="1">
      <c r="A149" s="7">
        <v>41</v>
      </c>
      <c r="B149" s="7">
        <v>2018</v>
      </c>
      <c r="C149" s="7" t="s">
        <v>19</v>
      </c>
      <c r="D149" s="7" t="s">
        <v>19</v>
      </c>
      <c r="E149" s="7" t="s">
        <v>24</v>
      </c>
      <c r="F149" s="7" t="s">
        <v>43</v>
      </c>
      <c r="G149" s="13">
        <v>40</v>
      </c>
      <c r="H149" s="9">
        <v>146366</v>
      </c>
      <c r="I149" s="9">
        <v>151</v>
      </c>
      <c r="J149" s="10">
        <v>1.0316603582799283E-3</v>
      </c>
      <c r="K149" s="9">
        <v>982589.97002151585</v>
      </c>
      <c r="L149" s="9">
        <v>1013.699120514661</v>
      </c>
      <c r="M149" s="14">
        <v>42.030600943760916</v>
      </c>
    </row>
    <row r="150" spans="1:13" s="12" customFormat="1" ht="12" customHeight="1">
      <c r="A150" s="7">
        <v>42</v>
      </c>
      <c r="B150" s="7">
        <v>2018</v>
      </c>
      <c r="C150" s="7" t="s">
        <v>19</v>
      </c>
      <c r="D150" s="7" t="s">
        <v>19</v>
      </c>
      <c r="E150" s="7" t="s">
        <v>24</v>
      </c>
      <c r="F150" s="7" t="s">
        <v>43</v>
      </c>
      <c r="G150" s="13">
        <v>41</v>
      </c>
      <c r="H150" s="9">
        <v>144548</v>
      </c>
      <c r="I150" s="9">
        <v>168</v>
      </c>
      <c r="J150" s="10">
        <v>1.1622436837590282E-3</v>
      </c>
      <c r="K150" s="9">
        <v>981576.27090100117</v>
      </c>
      <c r="L150" s="9">
        <v>1140.8308209824295</v>
      </c>
      <c r="M150" s="14">
        <v>41.073490666036378</v>
      </c>
    </row>
    <row r="151" spans="1:13" s="12" customFormat="1" ht="12" customHeight="1">
      <c r="A151" s="7">
        <v>43</v>
      </c>
      <c r="B151" s="7">
        <v>2018</v>
      </c>
      <c r="C151" s="7" t="s">
        <v>19</v>
      </c>
      <c r="D151" s="7" t="s">
        <v>19</v>
      </c>
      <c r="E151" s="7" t="s">
        <v>24</v>
      </c>
      <c r="F151" s="7" t="s">
        <v>43</v>
      </c>
      <c r="G151" s="13">
        <v>42</v>
      </c>
      <c r="H151" s="9">
        <v>142242</v>
      </c>
      <c r="I151" s="9">
        <v>172</v>
      </c>
      <c r="J151" s="10">
        <v>1.2092068446731626E-3</v>
      </c>
      <c r="K151" s="9">
        <v>980435.44008001871</v>
      </c>
      <c r="L151" s="9">
        <v>1185.5492449049029</v>
      </c>
      <c r="M151" s="14">
        <v>40.120701820156739</v>
      </c>
    </row>
    <row r="152" spans="1:13" s="12" customFormat="1" ht="12" customHeight="1">
      <c r="A152" s="7">
        <v>44</v>
      </c>
      <c r="B152" s="7">
        <v>2018</v>
      </c>
      <c r="C152" s="7" t="s">
        <v>19</v>
      </c>
      <c r="D152" s="7" t="s">
        <v>19</v>
      </c>
      <c r="E152" s="7" t="s">
        <v>24</v>
      </c>
      <c r="F152" s="7" t="s">
        <v>43</v>
      </c>
      <c r="G152" s="13">
        <v>43</v>
      </c>
      <c r="H152" s="9">
        <v>146277</v>
      </c>
      <c r="I152" s="9">
        <v>195</v>
      </c>
      <c r="J152" s="10">
        <v>1.3330872249225783E-3</v>
      </c>
      <c r="K152" s="9">
        <v>979249.89083511382</v>
      </c>
      <c r="L152" s="9">
        <v>1305.4255194791197</v>
      </c>
      <c r="M152" s="14">
        <v>39.168669446770849</v>
      </c>
    </row>
    <row r="153" spans="1:13" s="12" customFormat="1" ht="12" customHeight="1">
      <c r="A153" s="7">
        <v>45</v>
      </c>
      <c r="B153" s="7">
        <v>2018</v>
      </c>
      <c r="C153" s="7" t="s">
        <v>19</v>
      </c>
      <c r="D153" s="7" t="s">
        <v>19</v>
      </c>
      <c r="E153" s="7" t="s">
        <v>24</v>
      </c>
      <c r="F153" s="7" t="s">
        <v>43</v>
      </c>
      <c r="G153" s="13">
        <v>44</v>
      </c>
      <c r="H153" s="9">
        <v>149437</v>
      </c>
      <c r="I153" s="9">
        <v>222</v>
      </c>
      <c r="J153" s="10">
        <v>1.4855758613997873E-3</v>
      </c>
      <c r="K153" s="9">
        <v>977944.46531563473</v>
      </c>
      <c r="L153" s="9">
        <v>1452.8106914624284</v>
      </c>
      <c r="M153" s="14">
        <v>38.220286966671438</v>
      </c>
    </row>
    <row r="154" spans="1:13" s="12" customFormat="1" ht="12" customHeight="1">
      <c r="A154" s="7">
        <v>46</v>
      </c>
      <c r="B154" s="7">
        <v>2018</v>
      </c>
      <c r="C154" s="7" t="s">
        <v>19</v>
      </c>
      <c r="D154" s="7" t="s">
        <v>19</v>
      </c>
      <c r="E154" s="7" t="s">
        <v>25</v>
      </c>
      <c r="F154" s="7" t="s">
        <v>44</v>
      </c>
      <c r="G154" s="13">
        <v>45</v>
      </c>
      <c r="H154" s="9">
        <v>154213</v>
      </c>
      <c r="I154" s="9">
        <v>246</v>
      </c>
      <c r="J154" s="10">
        <v>1.5951962545310706E-3</v>
      </c>
      <c r="K154" s="9">
        <v>976491.65462417225</v>
      </c>
      <c r="L154" s="9">
        <v>1557.6958300373274</v>
      </c>
      <c r="M154" s="14">
        <v>37.276406684572464</v>
      </c>
    </row>
    <row r="155" spans="1:13" s="12" customFormat="1" ht="12" customHeight="1">
      <c r="A155" s="7">
        <v>47</v>
      </c>
      <c r="B155" s="7">
        <v>2018</v>
      </c>
      <c r="C155" s="7" t="s">
        <v>19</v>
      </c>
      <c r="D155" s="7" t="s">
        <v>19</v>
      </c>
      <c r="E155" s="7" t="s">
        <v>25</v>
      </c>
      <c r="F155" s="7" t="s">
        <v>44</v>
      </c>
      <c r="G155" s="13">
        <v>46</v>
      </c>
      <c r="H155" s="9">
        <v>157123</v>
      </c>
      <c r="I155" s="9">
        <v>302</v>
      </c>
      <c r="J155" s="10">
        <v>1.9220610604430925E-3</v>
      </c>
      <c r="K155" s="9">
        <v>974933.9587941349</v>
      </c>
      <c r="L155" s="9">
        <v>1873.8825987018372</v>
      </c>
      <c r="M155" s="14">
        <v>36.335166003416134</v>
      </c>
    </row>
    <row r="156" spans="1:13" s="12" customFormat="1" ht="12" customHeight="1">
      <c r="A156" s="7">
        <v>48</v>
      </c>
      <c r="B156" s="7">
        <v>2018</v>
      </c>
      <c r="C156" s="7" t="s">
        <v>19</v>
      </c>
      <c r="D156" s="7" t="s">
        <v>19</v>
      </c>
      <c r="E156" s="7" t="s">
        <v>25</v>
      </c>
      <c r="F156" s="7" t="s">
        <v>44</v>
      </c>
      <c r="G156" s="13">
        <v>47</v>
      </c>
      <c r="H156" s="9">
        <v>158470</v>
      </c>
      <c r="I156" s="9">
        <v>320</v>
      </c>
      <c r="J156" s="10">
        <v>2.0193096485139144E-3</v>
      </c>
      <c r="K156" s="9">
        <v>973060.07619543304</v>
      </c>
      <c r="L156" s="9">
        <v>1964.9096004451226</v>
      </c>
      <c r="M156" s="14">
        <v>35.404176022055424</v>
      </c>
    </row>
    <row r="157" spans="1:13" s="12" customFormat="1" ht="12" customHeight="1">
      <c r="A157" s="7">
        <v>49</v>
      </c>
      <c r="B157" s="7">
        <v>2018</v>
      </c>
      <c r="C157" s="7" t="s">
        <v>19</v>
      </c>
      <c r="D157" s="7" t="s">
        <v>19</v>
      </c>
      <c r="E157" s="7" t="s">
        <v>25</v>
      </c>
      <c r="F157" s="7" t="s">
        <v>44</v>
      </c>
      <c r="G157" s="13">
        <v>48</v>
      </c>
      <c r="H157" s="9">
        <v>156778</v>
      </c>
      <c r="I157" s="9">
        <v>351</v>
      </c>
      <c r="J157" s="10">
        <v>2.2388345303550241E-3</v>
      </c>
      <c r="K157" s="9">
        <v>971095.16659498797</v>
      </c>
      <c r="L157" s="9">
        <v>2174.1213912337239</v>
      </c>
      <c r="M157" s="14">
        <v>34.474800975119351</v>
      </c>
    </row>
    <row r="158" spans="1:13" s="12" customFormat="1" ht="12" customHeight="1">
      <c r="A158" s="7">
        <v>50</v>
      </c>
      <c r="B158" s="7">
        <v>2018</v>
      </c>
      <c r="C158" s="7" t="s">
        <v>19</v>
      </c>
      <c r="D158" s="7" t="s">
        <v>19</v>
      </c>
      <c r="E158" s="7" t="s">
        <v>25</v>
      </c>
      <c r="F158" s="7" t="s">
        <v>44</v>
      </c>
      <c r="G158" s="13">
        <v>49</v>
      </c>
      <c r="H158" s="9">
        <v>156206</v>
      </c>
      <c r="I158" s="9">
        <v>378</v>
      </c>
      <c r="J158" s="10">
        <v>2.4198814386131133E-3</v>
      </c>
      <c r="K158" s="9">
        <v>968921.04520375421</v>
      </c>
      <c r="L158" s="9">
        <v>2344.6740527701822</v>
      </c>
      <c r="M158" s="14">
        <v>33.551035609436099</v>
      </c>
    </row>
    <row r="159" spans="1:13" s="12" customFormat="1" ht="12" customHeight="1">
      <c r="A159" s="7">
        <v>51</v>
      </c>
      <c r="B159" s="7">
        <v>2018</v>
      </c>
      <c r="C159" s="7" t="s">
        <v>19</v>
      </c>
      <c r="D159" s="7" t="s">
        <v>19</v>
      </c>
      <c r="E159" s="7" t="s">
        <v>26</v>
      </c>
      <c r="F159" s="7" t="s">
        <v>44</v>
      </c>
      <c r="G159" s="13">
        <v>50</v>
      </c>
      <c r="H159" s="9">
        <v>156543</v>
      </c>
      <c r="I159" s="9">
        <v>392</v>
      </c>
      <c r="J159" s="10">
        <v>2.5041043036098708E-3</v>
      </c>
      <c r="K159" s="9">
        <v>966576.37115098408</v>
      </c>
      <c r="L159" s="9">
        <v>2420.4080507667909</v>
      </c>
      <c r="M159" s="14">
        <v>32.631209207636473</v>
      </c>
    </row>
    <row r="160" spans="1:13" s="12" customFormat="1" ht="12" customHeight="1">
      <c r="A160" s="7">
        <v>52</v>
      </c>
      <c r="B160" s="7">
        <v>2018</v>
      </c>
      <c r="C160" s="7" t="s">
        <v>19</v>
      </c>
      <c r="D160" s="7" t="s">
        <v>19</v>
      </c>
      <c r="E160" s="7" t="s">
        <v>26</v>
      </c>
      <c r="F160" s="7" t="s">
        <v>44</v>
      </c>
      <c r="G160" s="13">
        <v>51</v>
      </c>
      <c r="H160" s="9">
        <v>160231</v>
      </c>
      <c r="I160" s="9">
        <v>438</v>
      </c>
      <c r="J160" s="10">
        <v>2.7335534322322145E-3</v>
      </c>
      <c r="K160" s="9">
        <v>964155.96310021728</v>
      </c>
      <c r="L160" s="9">
        <v>2635.5718421397555</v>
      </c>
      <c r="M160" s="14">
        <v>31.711871092666939</v>
      </c>
    </row>
    <row r="161" spans="1:13" s="12" customFormat="1" ht="12" customHeight="1">
      <c r="A161" s="7">
        <v>53</v>
      </c>
      <c r="B161" s="7">
        <v>2018</v>
      </c>
      <c r="C161" s="7" t="s">
        <v>19</v>
      </c>
      <c r="D161" s="7" t="s">
        <v>19</v>
      </c>
      <c r="E161" s="7" t="s">
        <v>26</v>
      </c>
      <c r="F161" s="7" t="s">
        <v>44</v>
      </c>
      <c r="G161" s="13">
        <v>52</v>
      </c>
      <c r="H161" s="9">
        <v>163269</v>
      </c>
      <c r="I161" s="9">
        <v>503</v>
      </c>
      <c r="J161" s="10">
        <v>3.0808052967801602E-3</v>
      </c>
      <c r="K161" s="9">
        <v>961520.39125807758</v>
      </c>
      <c r="L161" s="9">
        <v>2962.2571143500172</v>
      </c>
      <c r="M161" s="14">
        <v>30.797424274211735</v>
      </c>
    </row>
    <row r="162" spans="1:13" s="12" customFormat="1" ht="12" customHeight="1">
      <c r="A162" s="7">
        <v>54</v>
      </c>
      <c r="B162" s="7">
        <v>2018</v>
      </c>
      <c r="C162" s="7" t="s">
        <v>19</v>
      </c>
      <c r="D162" s="7" t="s">
        <v>19</v>
      </c>
      <c r="E162" s="7" t="s">
        <v>26</v>
      </c>
      <c r="F162" s="7" t="s">
        <v>44</v>
      </c>
      <c r="G162" s="13">
        <v>53</v>
      </c>
      <c r="H162" s="9">
        <v>167478</v>
      </c>
      <c r="I162" s="9">
        <v>588</v>
      </c>
      <c r="J162" s="10">
        <v>3.510908895496722E-3</v>
      </c>
      <c r="K162" s="9">
        <v>958558.1341437276</v>
      </c>
      <c r="L162" s="9">
        <v>3365.4102800159535</v>
      </c>
      <c r="M162" s="14">
        <v>29.891053191859939</v>
      </c>
    </row>
    <row r="163" spans="1:13" s="12" customFormat="1" ht="12" customHeight="1">
      <c r="A163" s="7">
        <v>55</v>
      </c>
      <c r="B163" s="7">
        <v>2018</v>
      </c>
      <c r="C163" s="7" t="s">
        <v>19</v>
      </c>
      <c r="D163" s="7" t="s">
        <v>19</v>
      </c>
      <c r="E163" s="7" t="s">
        <v>26</v>
      </c>
      <c r="F163" s="7" t="s">
        <v>44</v>
      </c>
      <c r="G163" s="13">
        <v>54</v>
      </c>
      <c r="H163" s="9">
        <v>163867</v>
      </c>
      <c r="I163" s="9">
        <v>595</v>
      </c>
      <c r="J163" s="10">
        <v>3.6309934275967704E-3</v>
      </c>
      <c r="K163" s="9">
        <v>955192.7238637117</v>
      </c>
      <c r="L163" s="9">
        <v>3468.2985024373938</v>
      </c>
      <c r="M163" s="14">
        <v>28.994606066668581</v>
      </c>
    </row>
    <row r="164" spans="1:13" s="12" customFormat="1" ht="12" customHeight="1">
      <c r="A164" s="7">
        <v>56</v>
      </c>
      <c r="B164" s="7">
        <v>2018</v>
      </c>
      <c r="C164" s="7" t="s">
        <v>19</v>
      </c>
      <c r="D164" s="7" t="s">
        <v>19</v>
      </c>
      <c r="E164" s="7" t="s">
        <v>27</v>
      </c>
      <c r="F164" s="7" t="s">
        <v>44</v>
      </c>
      <c r="G164" s="13">
        <v>55</v>
      </c>
      <c r="H164" s="9">
        <v>159949</v>
      </c>
      <c r="I164" s="9">
        <v>682</v>
      </c>
      <c r="J164" s="10">
        <v>4.2638591050897477E-3</v>
      </c>
      <c r="K164" s="9">
        <v>951724.42536127428</v>
      </c>
      <c r="L164" s="9">
        <v>4058.0188566129773</v>
      </c>
      <c r="M164" s="14">
        <v>28.098446839181108</v>
      </c>
    </row>
    <row r="165" spans="1:13" s="12" customFormat="1" ht="12" customHeight="1">
      <c r="A165" s="7">
        <v>57</v>
      </c>
      <c r="B165" s="7">
        <v>2018</v>
      </c>
      <c r="C165" s="7" t="s">
        <v>19</v>
      </c>
      <c r="D165" s="7" t="s">
        <v>19</v>
      </c>
      <c r="E165" s="7" t="s">
        <v>27</v>
      </c>
      <c r="F165" s="7" t="s">
        <v>44</v>
      </c>
      <c r="G165" s="13">
        <v>56</v>
      </c>
      <c r="H165" s="9">
        <v>158993</v>
      </c>
      <c r="I165" s="9">
        <v>736</v>
      </c>
      <c r="J165" s="10">
        <v>4.6291346159893828E-3</v>
      </c>
      <c r="K165" s="9">
        <v>947666.40650466131</v>
      </c>
      <c r="L165" s="9">
        <v>4386.8753667609935</v>
      </c>
      <c r="M165" s="14">
        <v>27.216626629999823</v>
      </c>
    </row>
    <row r="166" spans="1:13" s="12" customFormat="1" ht="12" customHeight="1">
      <c r="A166" s="7">
        <v>58</v>
      </c>
      <c r="B166" s="7">
        <v>2018</v>
      </c>
      <c r="C166" s="7" t="s">
        <v>19</v>
      </c>
      <c r="D166" s="7" t="s">
        <v>19</v>
      </c>
      <c r="E166" s="7" t="s">
        <v>27</v>
      </c>
      <c r="F166" s="7" t="s">
        <v>44</v>
      </c>
      <c r="G166" s="13">
        <v>57</v>
      </c>
      <c r="H166" s="9">
        <v>156313</v>
      </c>
      <c r="I166" s="9">
        <v>845</v>
      </c>
      <c r="J166" s="10">
        <v>5.4058203732255151E-3</v>
      </c>
      <c r="K166" s="9">
        <v>943279.53113790031</v>
      </c>
      <c r="L166" s="9">
        <v>5099.1997070718735</v>
      </c>
      <c r="M166" s="14">
        <v>26.340876661276013</v>
      </c>
    </row>
    <row r="167" spans="1:13" s="12" customFormat="1" ht="12" customHeight="1">
      <c r="A167" s="7">
        <v>59</v>
      </c>
      <c r="B167" s="7">
        <v>2018</v>
      </c>
      <c r="C167" s="7" t="s">
        <v>19</v>
      </c>
      <c r="D167" s="7" t="s">
        <v>19</v>
      </c>
      <c r="E167" s="7" t="s">
        <v>27</v>
      </c>
      <c r="F167" s="7" t="s">
        <v>44</v>
      </c>
      <c r="G167" s="13">
        <v>58</v>
      </c>
      <c r="H167" s="9">
        <v>155717</v>
      </c>
      <c r="I167" s="9">
        <v>874</v>
      </c>
      <c r="J167" s="10">
        <v>5.6127461998368832E-3</v>
      </c>
      <c r="K167" s="9">
        <v>938180.33143082843</v>
      </c>
      <c r="L167" s="9">
        <v>5265.7680900000896</v>
      </c>
      <c r="M167" s="14">
        <v>25.481327048357457</v>
      </c>
    </row>
    <row r="168" spans="1:13" s="12" customFormat="1" ht="12" customHeight="1">
      <c r="A168" s="7">
        <v>60</v>
      </c>
      <c r="B168" s="7">
        <v>2018</v>
      </c>
      <c r="C168" s="7" t="s">
        <v>19</v>
      </c>
      <c r="D168" s="7" t="s">
        <v>19</v>
      </c>
      <c r="E168" s="7" t="s">
        <v>27</v>
      </c>
      <c r="F168" s="7" t="s">
        <v>44</v>
      </c>
      <c r="G168" s="13">
        <v>59</v>
      </c>
      <c r="H168" s="9">
        <v>150997</v>
      </c>
      <c r="I168" s="9">
        <v>968</v>
      </c>
      <c r="J168" s="10">
        <v>6.4107233918554675E-3</v>
      </c>
      <c r="K168" s="9">
        <v>932914.56334082829</v>
      </c>
      <c r="L168" s="9">
        <v>5980.6572138116771</v>
      </c>
      <c r="M168" s="14">
        <v>24.622332323638005</v>
      </c>
    </row>
    <row r="169" spans="1:13" s="12" customFormat="1" ht="12" customHeight="1">
      <c r="A169" s="7">
        <v>61</v>
      </c>
      <c r="B169" s="7">
        <v>2018</v>
      </c>
      <c r="C169" s="7" t="s">
        <v>19</v>
      </c>
      <c r="D169" s="7" t="s">
        <v>19</v>
      </c>
      <c r="E169" s="7" t="s">
        <v>28</v>
      </c>
      <c r="F169" s="7" t="s">
        <v>44</v>
      </c>
      <c r="G169" s="13">
        <v>60</v>
      </c>
      <c r="H169" s="9">
        <v>146896</v>
      </c>
      <c r="I169" s="9">
        <v>1001</v>
      </c>
      <c r="J169" s="10">
        <v>6.8143448426097371E-3</v>
      </c>
      <c r="K169" s="9">
        <v>926933.90612701664</v>
      </c>
      <c r="L169" s="9">
        <v>6316.4472826567344</v>
      </c>
      <c r="M169" s="14">
        <v>23.777971684623424</v>
      </c>
    </row>
    <row r="170" spans="1:13" s="12" customFormat="1" ht="12" customHeight="1">
      <c r="A170" s="7">
        <v>62</v>
      </c>
      <c r="B170" s="7">
        <v>2018</v>
      </c>
      <c r="C170" s="7" t="s">
        <v>19</v>
      </c>
      <c r="D170" s="7" t="s">
        <v>19</v>
      </c>
      <c r="E170" s="7" t="s">
        <v>28</v>
      </c>
      <c r="F170" s="7" t="s">
        <v>44</v>
      </c>
      <c r="G170" s="13">
        <v>61</v>
      </c>
      <c r="H170" s="9">
        <v>143076</v>
      </c>
      <c r="I170" s="9">
        <v>1118</v>
      </c>
      <c r="J170" s="10">
        <v>7.8140289077133825E-3</v>
      </c>
      <c r="K170" s="9">
        <v>920617.45884435996</v>
      </c>
      <c r="L170" s="9">
        <v>7193.7314363554642</v>
      </c>
      <c r="M170" s="14">
        <v>22.937684146711277</v>
      </c>
    </row>
    <row r="171" spans="1:13" s="12" customFormat="1" ht="12" customHeight="1">
      <c r="A171" s="7">
        <v>63</v>
      </c>
      <c r="B171" s="7">
        <v>2018</v>
      </c>
      <c r="C171" s="7" t="s">
        <v>19</v>
      </c>
      <c r="D171" s="7" t="s">
        <v>19</v>
      </c>
      <c r="E171" s="7" t="s">
        <v>28</v>
      </c>
      <c r="F171" s="7" t="s">
        <v>44</v>
      </c>
      <c r="G171" s="13">
        <v>62</v>
      </c>
      <c r="H171" s="9">
        <v>139855</v>
      </c>
      <c r="I171" s="9">
        <v>1230</v>
      </c>
      <c r="J171" s="10">
        <v>8.7948232097529583E-3</v>
      </c>
      <c r="K171" s="9">
        <v>913423.72740800446</v>
      </c>
      <c r="L171" s="9">
        <v>8033.4001981469773</v>
      </c>
      <c r="M171" s="14">
        <v>22.114393672599377</v>
      </c>
    </row>
    <row r="172" spans="1:13" s="12" customFormat="1" ht="12" customHeight="1">
      <c r="A172" s="7">
        <v>64</v>
      </c>
      <c r="B172" s="7">
        <v>2018</v>
      </c>
      <c r="C172" s="7" t="s">
        <v>19</v>
      </c>
      <c r="D172" s="7" t="s">
        <v>19</v>
      </c>
      <c r="E172" s="7" t="s">
        <v>28</v>
      </c>
      <c r="F172" s="7" t="s">
        <v>44</v>
      </c>
      <c r="G172" s="13">
        <v>63</v>
      </c>
      <c r="H172" s="9">
        <v>135911</v>
      </c>
      <c r="I172" s="9">
        <v>1283</v>
      </c>
      <c r="J172" s="10">
        <v>9.4400011772409892E-3</v>
      </c>
      <c r="K172" s="9">
        <v>905390.32720985753</v>
      </c>
      <c r="L172" s="9">
        <v>8546.8857547236603</v>
      </c>
      <c r="M172" s="14">
        <v>21.306175127728665</v>
      </c>
    </row>
    <row r="173" spans="1:13" s="12" customFormat="1" ht="12" customHeight="1">
      <c r="A173" s="7">
        <v>65</v>
      </c>
      <c r="B173" s="7">
        <v>2018</v>
      </c>
      <c r="C173" s="7" t="s">
        <v>19</v>
      </c>
      <c r="D173" s="7" t="s">
        <v>19</v>
      </c>
      <c r="E173" s="7" t="s">
        <v>28</v>
      </c>
      <c r="F173" s="7" t="s">
        <v>44</v>
      </c>
      <c r="G173" s="13">
        <v>64</v>
      </c>
      <c r="H173" s="9">
        <v>131447</v>
      </c>
      <c r="I173" s="9">
        <v>1380</v>
      </c>
      <c r="J173" s="10">
        <v>1.0498527923801989E-2</v>
      </c>
      <c r="K173" s="9">
        <v>896843.44145513384</v>
      </c>
      <c r="L173" s="9">
        <v>9415.5359133953971</v>
      </c>
      <c r="M173" s="14">
        <v>20.504457228694861</v>
      </c>
    </row>
    <row r="174" spans="1:13" s="12" customFormat="1" ht="12" customHeight="1">
      <c r="A174" s="7">
        <v>66</v>
      </c>
      <c r="B174" s="7">
        <v>2018</v>
      </c>
      <c r="C174" s="7" t="s">
        <v>29</v>
      </c>
      <c r="D174" s="7" t="s">
        <v>30</v>
      </c>
      <c r="E174" s="7" t="s">
        <v>31</v>
      </c>
      <c r="F174" s="7" t="s">
        <v>30</v>
      </c>
      <c r="G174" s="13">
        <v>65</v>
      </c>
      <c r="H174" s="9">
        <v>128965</v>
      </c>
      <c r="I174" s="9">
        <v>1423</v>
      </c>
      <c r="J174" s="10">
        <v>1.103400147326794E-2</v>
      </c>
      <c r="K174" s="9">
        <v>887427.9055417385</v>
      </c>
      <c r="L174" s="9">
        <v>9791.880817166626</v>
      </c>
      <c r="M174" s="14">
        <v>19.716702848072543</v>
      </c>
    </row>
    <row r="175" spans="1:13" s="12" customFormat="1" ht="12" customHeight="1">
      <c r="A175" s="7">
        <v>67</v>
      </c>
      <c r="B175" s="7">
        <v>2018</v>
      </c>
      <c r="C175" s="7" t="s">
        <v>29</v>
      </c>
      <c r="D175" s="7" t="s">
        <v>30</v>
      </c>
      <c r="E175" s="7" t="s">
        <v>31</v>
      </c>
      <c r="F175" s="7" t="s">
        <v>30</v>
      </c>
      <c r="G175" s="13">
        <v>66</v>
      </c>
      <c r="H175" s="9">
        <v>122419</v>
      </c>
      <c r="I175" s="9">
        <v>1489</v>
      </c>
      <c r="J175" s="10">
        <v>1.2163144609905325E-2</v>
      </c>
      <c r="K175" s="9">
        <v>877636.02472457185</v>
      </c>
      <c r="L175" s="9">
        <v>10674.813883587412</v>
      </c>
      <c r="M175" s="14">
        <v>18.931105696960017</v>
      </c>
    </row>
    <row r="176" spans="1:13" s="12" customFormat="1" ht="12" customHeight="1">
      <c r="A176" s="7">
        <v>68</v>
      </c>
      <c r="B176" s="7">
        <v>2018</v>
      </c>
      <c r="C176" s="7" t="s">
        <v>29</v>
      </c>
      <c r="D176" s="7" t="s">
        <v>30</v>
      </c>
      <c r="E176" s="7" t="s">
        <v>31</v>
      </c>
      <c r="F176" s="7" t="s">
        <v>30</v>
      </c>
      <c r="G176" s="13">
        <v>67</v>
      </c>
      <c r="H176" s="9">
        <v>121755</v>
      </c>
      <c r="I176" s="9">
        <v>1548</v>
      </c>
      <c r="J176" s="10">
        <v>1.2714056917580386E-2</v>
      </c>
      <c r="K176" s="9">
        <v>866961.21084098448</v>
      </c>
      <c r="L176" s="9">
        <v>11022.594179966687</v>
      </c>
      <c r="M176" s="14">
        <v>18.158046211164702</v>
      </c>
    </row>
    <row r="177" spans="1:13" s="12" customFormat="1" ht="12" customHeight="1">
      <c r="A177" s="7">
        <v>69</v>
      </c>
      <c r="B177" s="7">
        <v>2018</v>
      </c>
      <c r="C177" s="7" t="s">
        <v>29</v>
      </c>
      <c r="D177" s="7" t="s">
        <v>30</v>
      </c>
      <c r="E177" s="7" t="s">
        <v>31</v>
      </c>
      <c r="F177" s="7" t="s">
        <v>30</v>
      </c>
      <c r="G177" s="13">
        <v>68</v>
      </c>
      <c r="H177" s="9">
        <v>119781</v>
      </c>
      <c r="I177" s="9">
        <v>1676</v>
      </c>
      <c r="J177" s="10">
        <v>1.3992202436112572E-2</v>
      </c>
      <c r="K177" s="9">
        <v>855938.61666101776</v>
      </c>
      <c r="L177" s="9">
        <v>11976.466397207118</v>
      </c>
      <c r="M177" s="14">
        <v>17.385442748262221</v>
      </c>
    </row>
    <row r="178" spans="1:13" s="12" customFormat="1" ht="12" customHeight="1">
      <c r="A178" s="7">
        <v>70</v>
      </c>
      <c r="B178" s="7">
        <v>2018</v>
      </c>
      <c r="C178" s="7" t="s">
        <v>29</v>
      </c>
      <c r="D178" s="7" t="s">
        <v>30</v>
      </c>
      <c r="E178" s="7" t="s">
        <v>31</v>
      </c>
      <c r="F178" s="7" t="s">
        <v>30</v>
      </c>
      <c r="G178" s="13">
        <v>69</v>
      </c>
      <c r="H178" s="9">
        <v>119546</v>
      </c>
      <c r="I178" s="9">
        <v>1849</v>
      </c>
      <c r="J178" s="10">
        <v>1.546684958091446E-2</v>
      </c>
      <c r="K178" s="9">
        <v>843962.15026381065</v>
      </c>
      <c r="L178" s="9">
        <v>13053.435630115486</v>
      </c>
      <c r="M178" s="14">
        <v>16.625060055286397</v>
      </c>
    </row>
    <row r="179" spans="1:13" s="12" customFormat="1" ht="12" customHeight="1">
      <c r="A179" s="7">
        <v>71</v>
      </c>
      <c r="B179" s="7">
        <v>2018</v>
      </c>
      <c r="C179" s="7" t="s">
        <v>29</v>
      </c>
      <c r="D179" s="7" t="s">
        <v>30</v>
      </c>
      <c r="E179" s="7" t="s">
        <v>32</v>
      </c>
      <c r="F179" s="7" t="s">
        <v>30</v>
      </c>
      <c r="G179" s="13">
        <v>70</v>
      </c>
      <c r="H179" s="9">
        <v>116540</v>
      </c>
      <c r="I179" s="9">
        <v>1878</v>
      </c>
      <c r="J179" s="10">
        <v>1.6114638750643555E-2</v>
      </c>
      <c r="K179" s="9">
        <v>830908.7146336952</v>
      </c>
      <c r="L179" s="9">
        <v>13389.793771083572</v>
      </c>
      <c r="M179" s="14">
        <v>15.878382026468543</v>
      </c>
    </row>
    <row r="180" spans="1:13" s="12" customFormat="1" ht="12" customHeight="1">
      <c r="A180" s="7">
        <v>72</v>
      </c>
      <c r="B180" s="7">
        <v>2018</v>
      </c>
      <c r="C180" s="7" t="s">
        <v>29</v>
      </c>
      <c r="D180" s="7" t="s">
        <v>30</v>
      </c>
      <c r="E180" s="7" t="s">
        <v>32</v>
      </c>
      <c r="F180" s="7" t="s">
        <v>30</v>
      </c>
      <c r="G180" s="13">
        <v>71</v>
      </c>
      <c r="H180" s="9">
        <v>115306</v>
      </c>
      <c r="I180" s="9">
        <v>2014</v>
      </c>
      <c r="J180" s="10">
        <v>1.7466567221133333E-2</v>
      </c>
      <c r="K180" s="9">
        <v>817518.92086261162</v>
      </c>
      <c r="L180" s="9">
        <v>14279.249185795186</v>
      </c>
      <c r="M180" s="14">
        <v>15.130257987516728</v>
      </c>
    </row>
    <row r="181" spans="1:13" s="12" customFormat="1" ht="12" customHeight="1">
      <c r="A181" s="7">
        <v>73</v>
      </c>
      <c r="B181" s="7">
        <v>2018</v>
      </c>
      <c r="C181" s="7" t="s">
        <v>29</v>
      </c>
      <c r="D181" s="7" t="s">
        <v>30</v>
      </c>
      <c r="E181" s="7" t="s">
        <v>32</v>
      </c>
      <c r="F181" s="7" t="s">
        <v>30</v>
      </c>
      <c r="G181" s="13">
        <v>72</v>
      </c>
      <c r="H181" s="9">
        <v>96126</v>
      </c>
      <c r="I181" s="9">
        <v>1940</v>
      </c>
      <c r="J181" s="10">
        <v>2.0181844662214177E-2</v>
      </c>
      <c r="K181" s="9">
        <v>803239.67167681642</v>
      </c>
      <c r="L181" s="9">
        <v>16210.858280309425</v>
      </c>
      <c r="M181" s="14">
        <v>14.390341131841637</v>
      </c>
    </row>
    <row r="182" spans="1:13" s="12" customFormat="1" ht="12" customHeight="1">
      <c r="A182" s="7">
        <v>74</v>
      </c>
      <c r="B182" s="7">
        <v>2018</v>
      </c>
      <c r="C182" s="7" t="s">
        <v>29</v>
      </c>
      <c r="D182" s="7" t="s">
        <v>30</v>
      </c>
      <c r="E182" s="7" t="s">
        <v>32</v>
      </c>
      <c r="F182" s="7" t="s">
        <v>30</v>
      </c>
      <c r="G182" s="13">
        <v>73</v>
      </c>
      <c r="H182" s="9">
        <v>94131</v>
      </c>
      <c r="I182" s="9">
        <v>2040</v>
      </c>
      <c r="J182" s="10">
        <v>2.1671925295598686E-2</v>
      </c>
      <c r="K182" s="9">
        <v>787028.81339650694</v>
      </c>
      <c r="L182" s="9">
        <v>17056.429649412778</v>
      </c>
      <c r="M182" s="14">
        <v>13.676448003306334</v>
      </c>
    </row>
    <row r="183" spans="1:13" s="12" customFormat="1" ht="12" customHeight="1">
      <c r="A183" s="7">
        <v>75</v>
      </c>
      <c r="B183" s="7">
        <v>2018</v>
      </c>
      <c r="C183" s="7" t="s">
        <v>29</v>
      </c>
      <c r="D183" s="7" t="s">
        <v>30</v>
      </c>
      <c r="E183" s="7" t="s">
        <v>32</v>
      </c>
      <c r="F183" s="7" t="s">
        <v>30</v>
      </c>
      <c r="G183" s="13">
        <v>74</v>
      </c>
      <c r="H183" s="9">
        <v>87594</v>
      </c>
      <c r="I183" s="9">
        <v>2109</v>
      </c>
      <c r="J183" s="10">
        <v>2.4076991574765394E-2</v>
      </c>
      <c r="K183" s="9">
        <v>769972.38374709419</v>
      </c>
      <c r="L183" s="9">
        <v>18538.618596280812</v>
      </c>
      <c r="M183" s="14">
        <v>12.96833270351317</v>
      </c>
    </row>
    <row r="184" spans="1:13" s="12" customFormat="1" ht="12" customHeight="1">
      <c r="A184" s="7">
        <v>76</v>
      </c>
      <c r="B184" s="7">
        <v>2018</v>
      </c>
      <c r="C184" s="7" t="s">
        <v>29</v>
      </c>
      <c r="D184" s="7" t="s">
        <v>33</v>
      </c>
      <c r="E184" s="7" t="s">
        <v>34</v>
      </c>
      <c r="F184" s="7" t="s">
        <v>33</v>
      </c>
      <c r="G184" s="13">
        <v>75</v>
      </c>
      <c r="H184" s="9">
        <v>75989</v>
      </c>
      <c r="I184" s="9">
        <v>1934</v>
      </c>
      <c r="J184" s="10">
        <v>2.5451052125965601E-2</v>
      </c>
      <c r="K184" s="9">
        <v>751433.76515081339</v>
      </c>
      <c r="L184" s="9">
        <v>19124.779926063944</v>
      </c>
      <c r="M184" s="14">
        <v>12.275938876195028</v>
      </c>
    </row>
    <row r="185" spans="1:13" s="12" customFormat="1" ht="12" customHeight="1">
      <c r="A185" s="7">
        <v>77</v>
      </c>
      <c r="B185" s="7">
        <v>2018</v>
      </c>
      <c r="C185" s="7" t="s">
        <v>29</v>
      </c>
      <c r="D185" s="7" t="s">
        <v>33</v>
      </c>
      <c r="E185" s="7" t="s">
        <v>34</v>
      </c>
      <c r="F185" s="7" t="s">
        <v>33</v>
      </c>
      <c r="G185" s="13">
        <v>76</v>
      </c>
      <c r="H185" s="9">
        <v>67636</v>
      </c>
      <c r="I185" s="9">
        <v>1940</v>
      </c>
      <c r="J185" s="10">
        <v>2.8682949908332842E-2</v>
      </c>
      <c r="K185" s="9">
        <v>732308.98522474943</v>
      </c>
      <c r="L185" s="9">
        <v>21004.781940623543</v>
      </c>
      <c r="M185" s="14">
        <v>11.583476055137183</v>
      </c>
    </row>
    <row r="186" spans="1:13" s="12" customFormat="1" ht="12" customHeight="1">
      <c r="A186" s="7">
        <v>78</v>
      </c>
      <c r="B186" s="7">
        <v>2018</v>
      </c>
      <c r="C186" s="7" t="s">
        <v>29</v>
      </c>
      <c r="D186" s="7" t="s">
        <v>33</v>
      </c>
      <c r="E186" s="7" t="s">
        <v>34</v>
      </c>
      <c r="F186" s="7" t="s">
        <v>33</v>
      </c>
      <c r="G186" s="13">
        <v>77</v>
      </c>
      <c r="H186" s="9">
        <v>73710</v>
      </c>
      <c r="I186" s="9">
        <v>2366</v>
      </c>
      <c r="J186" s="10">
        <v>3.2098765432098768E-2</v>
      </c>
      <c r="K186" s="9">
        <v>711304.20328412589</v>
      </c>
      <c r="L186" s="9">
        <v>22831.986772083055</v>
      </c>
      <c r="M186" s="14">
        <v>10.9107706171648</v>
      </c>
    </row>
    <row r="187" spans="1:13" s="12" customFormat="1" ht="12" customHeight="1">
      <c r="A187" s="7">
        <v>79</v>
      </c>
      <c r="B187" s="7">
        <v>2018</v>
      </c>
      <c r="C187" s="7" t="s">
        <v>29</v>
      </c>
      <c r="D187" s="7" t="s">
        <v>33</v>
      </c>
      <c r="E187" s="7" t="s">
        <v>34</v>
      </c>
      <c r="F187" s="7" t="s">
        <v>33</v>
      </c>
      <c r="G187" s="13">
        <v>78</v>
      </c>
      <c r="H187" s="9">
        <v>77736</v>
      </c>
      <c r="I187" s="9">
        <v>2830</v>
      </c>
      <c r="J187" s="10">
        <v>3.6405269115982297E-2</v>
      </c>
      <c r="K187" s="9">
        <v>688472.2165120428</v>
      </c>
      <c r="L187" s="9">
        <v>25064.016320997747</v>
      </c>
      <c r="M187" s="14">
        <v>10.256025765183011</v>
      </c>
    </row>
    <row r="188" spans="1:13" s="12" customFormat="1" ht="12" customHeight="1">
      <c r="A188" s="7">
        <v>80</v>
      </c>
      <c r="B188" s="7">
        <v>2018</v>
      </c>
      <c r="C188" s="7" t="s">
        <v>29</v>
      </c>
      <c r="D188" s="7" t="s">
        <v>33</v>
      </c>
      <c r="E188" s="7" t="s">
        <v>34</v>
      </c>
      <c r="F188" s="7" t="s">
        <v>33</v>
      </c>
      <c r="G188" s="13">
        <v>79</v>
      </c>
      <c r="H188" s="9">
        <v>76514</v>
      </c>
      <c r="I188" s="9">
        <v>3085</v>
      </c>
      <c r="J188" s="10">
        <v>4.0319418668478969E-2</v>
      </c>
      <c r="K188" s="9">
        <v>663408.20019104506</v>
      </c>
      <c r="L188" s="9">
        <v>26748.232971604855</v>
      </c>
      <c r="M188" s="14">
        <v>9.6246151026922746</v>
      </c>
    </row>
    <row r="189" spans="1:13" s="12" customFormat="1" ht="12" customHeight="1">
      <c r="A189" s="7">
        <v>81</v>
      </c>
      <c r="B189" s="7">
        <v>2018</v>
      </c>
      <c r="C189" s="7" t="s">
        <v>29</v>
      </c>
      <c r="D189" s="7" t="s">
        <v>33</v>
      </c>
      <c r="E189" s="7" t="s">
        <v>35</v>
      </c>
      <c r="F189" s="7" t="s">
        <v>33</v>
      </c>
      <c r="G189" s="13">
        <v>80</v>
      </c>
      <c r="H189" s="9">
        <v>71078</v>
      </c>
      <c r="I189" s="9">
        <v>3217</v>
      </c>
      <c r="J189" s="10">
        <v>4.5260136751174768E-2</v>
      </c>
      <c r="K189" s="9">
        <v>636659.96721944027</v>
      </c>
      <c r="L189" s="9">
        <v>28815.31718035031</v>
      </c>
      <c r="M189" s="14">
        <v>9.0079709647059758</v>
      </c>
    </row>
    <row r="190" spans="1:13" s="12" customFormat="1" ht="12" customHeight="1">
      <c r="A190" s="7">
        <v>82</v>
      </c>
      <c r="B190" s="7">
        <v>2018</v>
      </c>
      <c r="C190" s="7" t="s">
        <v>29</v>
      </c>
      <c r="D190" s="7" t="s">
        <v>33</v>
      </c>
      <c r="E190" s="7" t="s">
        <v>35</v>
      </c>
      <c r="F190" s="7" t="s">
        <v>33</v>
      </c>
      <c r="G190" s="13">
        <v>81</v>
      </c>
      <c r="H190" s="9">
        <v>66538</v>
      </c>
      <c r="I190" s="9">
        <v>3329</v>
      </c>
      <c r="J190" s="10">
        <v>5.0031560912561245E-2</v>
      </c>
      <c r="K190" s="9">
        <v>607844.65003908996</v>
      </c>
      <c r="L190" s="9">
        <v>30411.416633805202</v>
      </c>
      <c r="M190" s="14">
        <v>8.4112975085744495</v>
      </c>
    </row>
    <row r="191" spans="1:13" s="12" customFormat="1" ht="12" customHeight="1">
      <c r="A191" s="7">
        <v>83</v>
      </c>
      <c r="B191" s="7">
        <v>2018</v>
      </c>
      <c r="C191" s="7" t="s">
        <v>29</v>
      </c>
      <c r="D191" s="7" t="s">
        <v>33</v>
      </c>
      <c r="E191" s="7" t="s">
        <v>35</v>
      </c>
      <c r="F191" s="7" t="s">
        <v>33</v>
      </c>
      <c r="G191" s="13">
        <v>82</v>
      </c>
      <c r="H191" s="9">
        <v>62490</v>
      </c>
      <c r="I191" s="9">
        <v>3569</v>
      </c>
      <c r="J191" s="10">
        <v>5.7113138102096332E-2</v>
      </c>
      <c r="K191" s="9">
        <v>577433.23340528482</v>
      </c>
      <c r="L191" s="9">
        <v>32979.024004216059</v>
      </c>
      <c r="M191" s="14">
        <v>7.8279582595125135</v>
      </c>
    </row>
    <row r="192" spans="1:13" s="12" customFormat="1" ht="12" customHeight="1">
      <c r="A192" s="7">
        <v>84</v>
      </c>
      <c r="B192" s="7">
        <v>2018</v>
      </c>
      <c r="C192" s="7" t="s">
        <v>29</v>
      </c>
      <c r="D192" s="7" t="s">
        <v>33</v>
      </c>
      <c r="E192" s="7" t="s">
        <v>35</v>
      </c>
      <c r="F192" s="7" t="s">
        <v>33</v>
      </c>
      <c r="G192" s="13">
        <v>83</v>
      </c>
      <c r="H192" s="9">
        <v>60052</v>
      </c>
      <c r="I192" s="9">
        <v>3949</v>
      </c>
      <c r="J192" s="10">
        <v>6.5759674948378075E-2</v>
      </c>
      <c r="K192" s="9">
        <v>544454.20940106874</v>
      </c>
      <c r="L192" s="9">
        <v>35803.13183449045</v>
      </c>
      <c r="M192" s="14">
        <v>7.2718319722499132</v>
      </c>
    </row>
    <row r="193" spans="1:13" s="12" customFormat="1" ht="12" customHeight="1">
      <c r="A193" s="7">
        <v>85</v>
      </c>
      <c r="B193" s="7">
        <v>2018</v>
      </c>
      <c r="C193" s="7" t="s">
        <v>29</v>
      </c>
      <c r="D193" s="7" t="s">
        <v>33</v>
      </c>
      <c r="E193" s="7" t="s">
        <v>35</v>
      </c>
      <c r="F193" s="7" t="s">
        <v>33</v>
      </c>
      <c r="G193" s="13">
        <v>84</v>
      </c>
      <c r="H193" s="9">
        <v>55825</v>
      </c>
      <c r="I193" s="9">
        <v>4090</v>
      </c>
      <c r="J193" s="10">
        <v>7.3264666368114642E-2</v>
      </c>
      <c r="K193" s="9">
        <v>508651.07756657829</v>
      </c>
      <c r="L193" s="9">
        <v>37266.151495697362</v>
      </c>
      <c r="M193" s="14">
        <v>6.7484903409363426</v>
      </c>
    </row>
    <row r="194" spans="1:13" s="12" customFormat="1" ht="12" customHeight="1">
      <c r="A194" s="7">
        <v>86</v>
      </c>
      <c r="B194" s="7">
        <v>2018</v>
      </c>
      <c r="C194" s="7" t="s">
        <v>29</v>
      </c>
      <c r="D194" s="7" t="s">
        <v>36</v>
      </c>
      <c r="E194" s="7" t="s">
        <v>37</v>
      </c>
      <c r="F194" s="7" t="s">
        <v>36</v>
      </c>
      <c r="G194" s="13">
        <v>85</v>
      </c>
      <c r="H194" s="9">
        <v>53232</v>
      </c>
      <c r="I194" s="9">
        <v>4545</v>
      </c>
      <c r="J194" s="10">
        <v>8.5380973850315595E-2</v>
      </c>
      <c r="K194" s="9">
        <v>471384.9260708809</v>
      </c>
      <c r="L194" s="9">
        <v>40247.304046290832</v>
      </c>
      <c r="M194" s="14">
        <v>6.2424755635985747</v>
      </c>
    </row>
    <row r="195" spans="1:13" s="12" customFormat="1" ht="12" customHeight="1">
      <c r="A195" s="7">
        <v>87</v>
      </c>
      <c r="B195" s="7">
        <v>2018</v>
      </c>
      <c r="C195" s="7" t="s">
        <v>29</v>
      </c>
      <c r="D195" s="7" t="s">
        <v>36</v>
      </c>
      <c r="E195" s="7" t="s">
        <v>37</v>
      </c>
      <c r="F195" s="7" t="s">
        <v>36</v>
      </c>
      <c r="G195" s="13">
        <v>86</v>
      </c>
      <c r="H195" s="9">
        <v>48668</v>
      </c>
      <c r="I195" s="9">
        <v>4619</v>
      </c>
      <c r="J195" s="10">
        <v>9.490835867510479E-2</v>
      </c>
      <c r="K195" s="9">
        <v>431137.62202459009</v>
      </c>
      <c r="L195" s="9">
        <v>40918.564069441556</v>
      </c>
      <c r="M195" s="14">
        <v>5.7785437427132251</v>
      </c>
    </row>
    <row r="196" spans="1:13" s="12" customFormat="1" ht="12" customHeight="1">
      <c r="A196" s="7">
        <v>88</v>
      </c>
      <c r="B196" s="7">
        <v>2018</v>
      </c>
      <c r="C196" s="7" t="s">
        <v>29</v>
      </c>
      <c r="D196" s="7" t="s">
        <v>36</v>
      </c>
      <c r="E196" s="7" t="s">
        <v>37</v>
      </c>
      <c r="F196" s="7" t="s">
        <v>36</v>
      </c>
      <c r="G196" s="13">
        <v>87</v>
      </c>
      <c r="H196" s="9">
        <v>43783</v>
      </c>
      <c r="I196" s="9">
        <v>4618</v>
      </c>
      <c r="J196" s="10">
        <v>0.10547472763401321</v>
      </c>
      <c r="K196" s="9">
        <v>390219.05795514851</v>
      </c>
      <c r="L196" s="9">
        <v>41158.248855420505</v>
      </c>
      <c r="M196" s="14">
        <v>5.3320544591334027</v>
      </c>
    </row>
    <row r="197" spans="1:13" s="12" customFormat="1" ht="12" customHeight="1">
      <c r="A197" s="7">
        <v>89</v>
      </c>
      <c r="B197" s="7">
        <v>2018</v>
      </c>
      <c r="C197" s="7" t="s">
        <v>29</v>
      </c>
      <c r="D197" s="7" t="s">
        <v>36</v>
      </c>
      <c r="E197" s="7" t="s">
        <v>37</v>
      </c>
      <c r="F197" s="7" t="s">
        <v>36</v>
      </c>
      <c r="G197" s="13">
        <v>88</v>
      </c>
      <c r="H197" s="9">
        <v>36192</v>
      </c>
      <c r="I197" s="9">
        <v>4470</v>
      </c>
      <c r="J197" s="10">
        <v>0.12350795755968169</v>
      </c>
      <c r="K197" s="9">
        <v>349060.80909972801</v>
      </c>
      <c r="L197" s="9">
        <v>43111.787596037357</v>
      </c>
      <c r="M197" s="14">
        <v>4.9018087676302002</v>
      </c>
    </row>
    <row r="198" spans="1:13" s="12" customFormat="1" ht="12" customHeight="1">
      <c r="A198" s="7">
        <v>90</v>
      </c>
      <c r="B198" s="7">
        <v>2018</v>
      </c>
      <c r="C198" s="7" t="s">
        <v>29</v>
      </c>
      <c r="D198" s="7" t="s">
        <v>36</v>
      </c>
      <c r="E198" s="7" t="s">
        <v>37</v>
      </c>
      <c r="F198" s="7" t="s">
        <v>36</v>
      </c>
      <c r="G198" s="13">
        <v>89</v>
      </c>
      <c r="H198" s="9">
        <v>30531</v>
      </c>
      <c r="I198" s="9">
        <v>4194</v>
      </c>
      <c r="J198" s="10">
        <v>0.13736857620123807</v>
      </c>
      <c r="K198" s="9">
        <v>305949.02150369063</v>
      </c>
      <c r="L198" s="9">
        <v>42027.781474123949</v>
      </c>
      <c r="M198" s="14">
        <v>4.5220749926887436</v>
      </c>
    </row>
    <row r="199" spans="1:13" s="12" customFormat="1" ht="12" customHeight="1">
      <c r="A199" s="7">
        <v>91</v>
      </c>
      <c r="B199" s="7">
        <v>2018</v>
      </c>
      <c r="C199" s="7" t="s">
        <v>29</v>
      </c>
      <c r="D199" s="7" t="s">
        <v>36</v>
      </c>
      <c r="E199" s="7" t="s">
        <v>38</v>
      </c>
      <c r="F199" s="7" t="s">
        <v>36</v>
      </c>
      <c r="G199" s="13">
        <v>90</v>
      </c>
      <c r="H199" s="9">
        <v>25397</v>
      </c>
      <c r="I199" s="9">
        <v>3874</v>
      </c>
      <c r="J199" s="10">
        <v>0.15253770130330355</v>
      </c>
      <c r="K199" s="9">
        <v>263921.24002956669</v>
      </c>
      <c r="L199" s="9">
        <v>40257.939279227525</v>
      </c>
      <c r="M199" s="14">
        <v>4.1625648935634416</v>
      </c>
    </row>
    <row r="200" spans="1:13" s="12" customFormat="1" ht="12" customHeight="1">
      <c r="A200" s="7">
        <v>92</v>
      </c>
      <c r="B200" s="7">
        <v>2018</v>
      </c>
      <c r="C200" s="7" t="s">
        <v>29</v>
      </c>
      <c r="D200" s="7" t="s">
        <v>36</v>
      </c>
      <c r="E200" s="7" t="s">
        <v>38</v>
      </c>
      <c r="F200" s="7" t="s">
        <v>36</v>
      </c>
      <c r="G200" s="13">
        <v>91</v>
      </c>
      <c r="H200" s="9">
        <v>21008</v>
      </c>
      <c r="I200" s="9">
        <v>3574</v>
      </c>
      <c r="J200" s="10">
        <v>0.17012566641279511</v>
      </c>
      <c r="K200" s="9">
        <v>223663.30075033917</v>
      </c>
      <c r="L200" s="9">
        <v>38050.868092236866</v>
      </c>
      <c r="M200" s="14">
        <v>3.8218027506309795</v>
      </c>
    </row>
    <row r="201" spans="1:13" s="12" customFormat="1" ht="12" customHeight="1">
      <c r="A201" s="7">
        <v>93</v>
      </c>
      <c r="B201" s="7">
        <v>2018</v>
      </c>
      <c r="C201" s="7" t="s">
        <v>29</v>
      </c>
      <c r="D201" s="7" t="s">
        <v>36</v>
      </c>
      <c r="E201" s="7" t="s">
        <v>38</v>
      </c>
      <c r="F201" s="7" t="s">
        <v>36</v>
      </c>
      <c r="G201" s="13">
        <v>92</v>
      </c>
      <c r="H201" s="9">
        <v>17220</v>
      </c>
      <c r="I201" s="9">
        <v>3326</v>
      </c>
      <c r="J201" s="10">
        <v>0.19314750290360047</v>
      </c>
      <c r="K201" s="9">
        <v>185612.43265810231</v>
      </c>
      <c r="L201" s="9">
        <v>35850.577875775161</v>
      </c>
      <c r="M201" s="14">
        <v>3.5027780305871374</v>
      </c>
    </row>
    <row r="202" spans="1:13" s="12" customFormat="1" ht="12" customHeight="1">
      <c r="A202" s="7">
        <v>94</v>
      </c>
      <c r="B202" s="7">
        <v>2018</v>
      </c>
      <c r="C202" s="7" t="s">
        <v>29</v>
      </c>
      <c r="D202" s="7" t="s">
        <v>36</v>
      </c>
      <c r="E202" s="7" t="s">
        <v>38</v>
      </c>
      <c r="F202" s="7" t="s">
        <v>36</v>
      </c>
      <c r="G202" s="13">
        <v>93</v>
      </c>
      <c r="H202" s="9">
        <v>13550</v>
      </c>
      <c r="I202" s="9">
        <v>2924</v>
      </c>
      <c r="J202" s="10">
        <v>0.21579335793357934</v>
      </c>
      <c r="K202" s="9">
        <v>149761.85478232714</v>
      </c>
      <c r="L202" s="9">
        <v>32317.613533839452</v>
      </c>
      <c r="M202" s="14">
        <v>3.2215947665690692</v>
      </c>
    </row>
    <row r="203" spans="1:13" s="12" customFormat="1" ht="12" customHeight="1">
      <c r="A203" s="7">
        <v>95</v>
      </c>
      <c r="B203" s="7">
        <v>2018</v>
      </c>
      <c r="C203" s="7" t="s">
        <v>29</v>
      </c>
      <c r="D203" s="7" t="s">
        <v>36</v>
      </c>
      <c r="E203" s="7" t="s">
        <v>38</v>
      </c>
      <c r="F203" s="7" t="s">
        <v>36</v>
      </c>
      <c r="G203" s="13">
        <v>94</v>
      </c>
      <c r="H203" s="9">
        <v>10243</v>
      </c>
      <c r="I203" s="9">
        <v>2489</v>
      </c>
      <c r="J203" s="10">
        <v>0.24299521624524065</v>
      </c>
      <c r="K203" s="9">
        <v>117444.24124848768</v>
      </c>
      <c r="L203" s="9">
        <v>28538.388798934477</v>
      </c>
      <c r="M203" s="14">
        <v>2.9705071604565063</v>
      </c>
    </row>
    <row r="204" spans="1:13" s="12" customFormat="1" ht="12" customHeight="1">
      <c r="A204" s="7">
        <v>96</v>
      </c>
      <c r="B204" s="7">
        <v>2018</v>
      </c>
      <c r="C204" s="7" t="s">
        <v>29</v>
      </c>
      <c r="D204" s="7" t="s">
        <v>36</v>
      </c>
      <c r="E204" s="7" t="s">
        <v>39</v>
      </c>
      <c r="F204" s="7" t="s">
        <v>36</v>
      </c>
      <c r="G204" s="13">
        <v>95</v>
      </c>
      <c r="H204" s="9">
        <v>7528</v>
      </c>
      <c r="I204" s="9">
        <v>1999</v>
      </c>
      <c r="J204" s="10">
        <v>0.26554197662061635</v>
      </c>
      <c r="K204" s="9">
        <v>88905.852449553204</v>
      </c>
      <c r="L204" s="9">
        <v>23608.235792595224</v>
      </c>
      <c r="M204" s="14">
        <v>2.763529126200126</v>
      </c>
    </row>
    <row r="205" spans="1:13" s="12" customFormat="1" ht="12" customHeight="1">
      <c r="A205" s="7">
        <v>97</v>
      </c>
      <c r="B205" s="7">
        <v>2018</v>
      </c>
      <c r="C205" s="7" t="s">
        <v>29</v>
      </c>
      <c r="D205" s="7" t="s">
        <v>36</v>
      </c>
      <c r="E205" s="7" t="s">
        <v>39</v>
      </c>
      <c r="F205" s="7" t="s">
        <v>36</v>
      </c>
      <c r="G205" s="13">
        <v>96</v>
      </c>
      <c r="H205" s="9">
        <v>5340</v>
      </c>
      <c r="I205" s="9">
        <v>1494</v>
      </c>
      <c r="J205" s="10">
        <v>0.27977528089887638</v>
      </c>
      <c r="K205" s="9">
        <v>65297.61665695798</v>
      </c>
      <c r="L205" s="9">
        <v>18268.659042227569</v>
      </c>
      <c r="M205" s="14">
        <v>2.5819040083260347</v>
      </c>
    </row>
    <row r="206" spans="1:13" s="12" customFormat="1" ht="12" customHeight="1">
      <c r="A206" s="7">
        <v>98</v>
      </c>
      <c r="B206" s="7">
        <v>2018</v>
      </c>
      <c r="C206" s="7" t="s">
        <v>29</v>
      </c>
      <c r="D206" s="7" t="s">
        <v>36</v>
      </c>
      <c r="E206" s="7" t="s">
        <v>39</v>
      </c>
      <c r="F206" s="7" t="s">
        <v>36</v>
      </c>
      <c r="G206" s="13">
        <v>97</v>
      </c>
      <c r="H206" s="9">
        <v>3747</v>
      </c>
      <c r="I206" s="9">
        <v>1109</v>
      </c>
      <c r="J206" s="10">
        <v>0.29597010942087004</v>
      </c>
      <c r="K206" s="9">
        <v>47028.957614730411</v>
      </c>
      <c r="L206" s="9">
        <v>13919.16573118122</v>
      </c>
      <c r="M206" s="14">
        <v>2.3906311504058806</v>
      </c>
    </row>
    <row r="207" spans="1:13" s="12" customFormat="1" ht="12" customHeight="1">
      <c r="A207" s="7">
        <v>99</v>
      </c>
      <c r="B207" s="7">
        <v>2018</v>
      </c>
      <c r="C207" s="7" t="s">
        <v>29</v>
      </c>
      <c r="D207" s="7" t="s">
        <v>36</v>
      </c>
      <c r="E207" s="7" t="s">
        <v>39</v>
      </c>
      <c r="F207" s="7" t="s">
        <v>36</v>
      </c>
      <c r="G207" s="13">
        <v>98</v>
      </c>
      <c r="H207" s="9">
        <v>1919</v>
      </c>
      <c r="I207" s="9">
        <v>620</v>
      </c>
      <c r="J207" s="10">
        <v>0.32308494007295468</v>
      </c>
      <c r="K207" s="9">
        <v>33109.791883549187</v>
      </c>
      <c r="L207" s="9">
        <v>10697.275126524491</v>
      </c>
      <c r="M207" s="14">
        <v>2.1854415923316566</v>
      </c>
    </row>
    <row r="208" spans="1:13" s="12" customFormat="1" ht="12" customHeight="1">
      <c r="A208" s="7">
        <v>100</v>
      </c>
      <c r="B208" s="7">
        <v>2018</v>
      </c>
      <c r="C208" s="7" t="s">
        <v>29</v>
      </c>
      <c r="D208" s="7" t="s">
        <v>36</v>
      </c>
      <c r="E208" s="7" t="s">
        <v>39</v>
      </c>
      <c r="F208" s="7" t="s">
        <v>36</v>
      </c>
      <c r="G208" s="13">
        <v>99</v>
      </c>
      <c r="H208" s="9">
        <v>861</v>
      </c>
      <c r="I208" s="9">
        <v>319</v>
      </c>
      <c r="J208" s="10">
        <v>0.37049941927990709</v>
      </c>
      <c r="K208" s="9">
        <v>22412.516757024696</v>
      </c>
      <c r="L208" s="9">
        <v>8303.8244430788363</v>
      </c>
      <c r="M208" s="14">
        <v>1.9898863862082123</v>
      </c>
    </row>
    <row r="209" spans="1:13" s="12" customFormat="1" ht="12" customHeight="1">
      <c r="A209" s="7">
        <v>101</v>
      </c>
      <c r="B209" s="7">
        <v>2018</v>
      </c>
      <c r="C209" s="7" t="s">
        <v>29</v>
      </c>
      <c r="D209" s="7" t="s">
        <v>36</v>
      </c>
      <c r="E209" s="7" t="s">
        <v>40</v>
      </c>
      <c r="F209" s="7" t="s">
        <v>36</v>
      </c>
      <c r="G209" s="13">
        <v>100</v>
      </c>
      <c r="H209" s="9">
        <v>566</v>
      </c>
      <c r="I209" s="9">
        <v>216</v>
      </c>
      <c r="J209" s="10">
        <v>0.38162544169611307</v>
      </c>
      <c r="K209" s="9">
        <v>14108.692313945859</v>
      </c>
      <c r="L209" s="9">
        <v>5384.235936064144</v>
      </c>
      <c r="M209" s="14">
        <v>1.8667752371314776</v>
      </c>
    </row>
    <row r="210" spans="1:13" s="12" customFormat="1" ht="12" customHeight="1">
      <c r="A210" s="7">
        <v>102</v>
      </c>
      <c r="B210" s="7">
        <v>2018</v>
      </c>
      <c r="C210" s="7" t="s">
        <v>29</v>
      </c>
      <c r="D210" s="7" t="s">
        <v>36</v>
      </c>
      <c r="E210" s="7" t="s">
        <v>40</v>
      </c>
      <c r="F210" s="7" t="s">
        <v>36</v>
      </c>
      <c r="G210" s="13">
        <v>101</v>
      </c>
      <c r="H210" s="9">
        <v>372</v>
      </c>
      <c r="I210" s="9">
        <v>130</v>
      </c>
      <c r="J210" s="10">
        <v>0.34946236559139787</v>
      </c>
      <c r="K210" s="9">
        <v>8724.4563778817155</v>
      </c>
      <c r="L210" s="9">
        <v>3048.869164313503</v>
      </c>
      <c r="M210" s="14">
        <v>1.7102708120469146</v>
      </c>
    </row>
    <row r="211" spans="1:13" s="12" customFormat="1" ht="12" customHeight="1">
      <c r="A211" s="7">
        <v>103</v>
      </c>
      <c r="B211" s="7">
        <v>2018</v>
      </c>
      <c r="C211" s="7" t="s">
        <v>29</v>
      </c>
      <c r="D211" s="7" t="s">
        <v>36</v>
      </c>
      <c r="E211" s="7" t="s">
        <v>40</v>
      </c>
      <c r="F211" s="7" t="s">
        <v>36</v>
      </c>
      <c r="G211" s="13">
        <v>102</v>
      </c>
      <c r="H211" s="9">
        <v>250</v>
      </c>
      <c r="I211" s="9">
        <v>111</v>
      </c>
      <c r="J211" s="10">
        <v>0.44400000000000001</v>
      </c>
      <c r="K211" s="9">
        <v>5675.587213568213</v>
      </c>
      <c r="L211" s="9">
        <v>2519.9607228242867</v>
      </c>
      <c r="M211" s="14">
        <v>1.3604162895927772</v>
      </c>
    </row>
    <row r="212" spans="1:13" s="12" customFormat="1" ht="12" customHeight="1">
      <c r="A212" s="7">
        <v>104</v>
      </c>
      <c r="B212" s="7">
        <v>2018</v>
      </c>
      <c r="C212" s="7" t="s">
        <v>29</v>
      </c>
      <c r="D212" s="7" t="s">
        <v>36</v>
      </c>
      <c r="E212" s="7" t="s">
        <v>40</v>
      </c>
      <c r="F212" s="7" t="s">
        <v>36</v>
      </c>
      <c r="G212" s="13">
        <v>103</v>
      </c>
      <c r="H212" s="9">
        <v>221</v>
      </c>
      <c r="I212" s="9">
        <v>100</v>
      </c>
      <c r="J212" s="10">
        <v>0.45248868778280543</v>
      </c>
      <c r="K212" s="9">
        <v>3155.6264907439263</v>
      </c>
      <c r="L212" s="9">
        <v>1427.8852899293784</v>
      </c>
      <c r="M212" s="14">
        <v>1.0475113122171962</v>
      </c>
    </row>
    <row r="213" spans="1:13" s="12" customFormat="1" ht="12" customHeight="1">
      <c r="A213" s="15">
        <v>105</v>
      </c>
      <c r="B213" s="7">
        <v>2018</v>
      </c>
      <c r="C213" s="7" t="s">
        <v>29</v>
      </c>
      <c r="D213" s="7" t="s">
        <v>36</v>
      </c>
      <c r="E213" s="7" t="s">
        <v>40</v>
      </c>
      <c r="F213" s="7" t="s">
        <v>36</v>
      </c>
      <c r="G213" s="16" t="s">
        <v>10</v>
      </c>
      <c r="H213" s="17">
        <v>197</v>
      </c>
      <c r="I213" s="17">
        <v>98</v>
      </c>
      <c r="J213" s="18">
        <v>1</v>
      </c>
      <c r="K213" s="17">
        <v>1727.7412008145479</v>
      </c>
      <c r="L213" s="17">
        <v>1727.7412008145479</v>
      </c>
      <c r="M213" s="19">
        <v>0.16667000000000001</v>
      </c>
    </row>
    <row r="214" spans="1:13" s="12" customFormat="1" ht="12" customHeight="1">
      <c r="A214" s="7">
        <v>0.1</v>
      </c>
      <c r="B214" s="8" t="s">
        <v>9</v>
      </c>
      <c r="C214" s="8" t="s">
        <v>9</v>
      </c>
      <c r="D214" s="8" t="s">
        <v>9</v>
      </c>
      <c r="E214" s="8" t="s">
        <v>9</v>
      </c>
      <c r="F214" s="8" t="s">
        <v>9</v>
      </c>
      <c r="G214" s="8" t="s">
        <v>9</v>
      </c>
      <c r="H214" s="9">
        <v>119102</v>
      </c>
      <c r="I214" s="9">
        <v>374</v>
      </c>
      <c r="J214" s="10">
        <v>3.1401655723665429E-3</v>
      </c>
      <c r="K214" s="9">
        <v>1000000</v>
      </c>
      <c r="L214" s="9">
        <v>3140.1655723665431</v>
      </c>
      <c r="M214" s="11">
        <v>81.362768102129863</v>
      </c>
    </row>
    <row r="215" spans="1:13" s="12" customFormat="1" ht="12" customHeight="1">
      <c r="A215" s="7">
        <v>1</v>
      </c>
      <c r="B215" s="7">
        <v>2017</v>
      </c>
      <c r="C215" s="7" t="s">
        <v>14</v>
      </c>
      <c r="D215" s="7" t="s">
        <v>14</v>
      </c>
      <c r="E215" s="7" t="s">
        <v>15</v>
      </c>
      <c r="F215" s="7" t="s">
        <v>42</v>
      </c>
      <c r="G215" s="13">
        <v>0</v>
      </c>
      <c r="H215" s="9">
        <v>121223</v>
      </c>
      <c r="I215" s="9">
        <v>69</v>
      </c>
      <c r="J215" s="10">
        <v>5.6919891439743281E-4</v>
      </c>
      <c r="K215" s="9">
        <v>996859.83442763344</v>
      </c>
      <c r="L215" s="9">
        <v>567.41153556261361</v>
      </c>
      <c r="M215" s="14">
        <v>81.118750475876553</v>
      </c>
    </row>
    <row r="216" spans="1:13" s="12" customFormat="1" ht="12" customHeight="1">
      <c r="A216" s="7">
        <v>2</v>
      </c>
      <c r="B216" s="7">
        <v>2017</v>
      </c>
      <c r="C216" s="7" t="s">
        <v>14</v>
      </c>
      <c r="D216" s="7" t="s">
        <v>14</v>
      </c>
      <c r="E216" s="7" t="s">
        <v>15</v>
      </c>
      <c r="F216" s="7" t="s">
        <v>42</v>
      </c>
      <c r="G216" s="13">
        <v>1</v>
      </c>
      <c r="H216" s="9">
        <v>122916</v>
      </c>
      <c r="I216" s="9">
        <v>29</v>
      </c>
      <c r="J216" s="10">
        <v>2.3593348302906051E-4</v>
      </c>
      <c r="K216" s="9">
        <v>996292.42289207084</v>
      </c>
      <c r="L216" s="9">
        <v>235.05874144838796</v>
      </c>
      <c r="M216" s="14">
        <v>80.164664715462834</v>
      </c>
    </row>
    <row r="217" spans="1:13" s="12" customFormat="1" ht="12" customHeight="1">
      <c r="A217" s="7">
        <v>3</v>
      </c>
      <c r="B217" s="7">
        <v>2017</v>
      </c>
      <c r="C217" s="7" t="s">
        <v>14</v>
      </c>
      <c r="D217" s="7" t="s">
        <v>14</v>
      </c>
      <c r="E217" s="7" t="s">
        <v>15</v>
      </c>
      <c r="F217" s="7" t="s">
        <v>42</v>
      </c>
      <c r="G217" s="13">
        <v>2</v>
      </c>
      <c r="H217" s="9">
        <v>126640</v>
      </c>
      <c r="I217" s="9">
        <v>20</v>
      </c>
      <c r="J217" s="10">
        <v>1.5792798483891344E-4</v>
      </c>
      <c r="K217" s="9">
        <v>996057.36415062251</v>
      </c>
      <c r="L217" s="9">
        <v>157.30533230426761</v>
      </c>
      <c r="M217" s="14">
        <v>79.183464712832347</v>
      </c>
    </row>
    <row r="218" spans="1:13" s="12" customFormat="1" ht="12" customHeight="1">
      <c r="A218" s="7">
        <v>4</v>
      </c>
      <c r="B218" s="7">
        <v>2017</v>
      </c>
      <c r="C218" s="7" t="s">
        <v>14</v>
      </c>
      <c r="D218" s="7" t="s">
        <v>14</v>
      </c>
      <c r="E218" s="7" t="s">
        <v>15</v>
      </c>
      <c r="F218" s="7" t="s">
        <v>42</v>
      </c>
      <c r="G218" s="13">
        <v>3</v>
      </c>
      <c r="H218" s="9">
        <v>127405</v>
      </c>
      <c r="I218" s="9">
        <v>13</v>
      </c>
      <c r="J218" s="10">
        <v>1.0203681174208233E-4</v>
      </c>
      <c r="K218" s="9">
        <v>995900.0588183183</v>
      </c>
      <c r="L218" s="9">
        <v>101.61846681557347</v>
      </c>
      <c r="M218" s="14">
        <v>78.195892996628402</v>
      </c>
    </row>
    <row r="219" spans="1:13" s="12" customFormat="1" ht="12" customHeight="1">
      <c r="A219" s="7">
        <v>5</v>
      </c>
      <c r="B219" s="7">
        <v>2017</v>
      </c>
      <c r="C219" s="7" t="s">
        <v>14</v>
      </c>
      <c r="D219" s="7" t="s">
        <v>14</v>
      </c>
      <c r="E219" s="7" t="s">
        <v>15</v>
      </c>
      <c r="F219" s="7" t="s">
        <v>42</v>
      </c>
      <c r="G219" s="13">
        <v>4</v>
      </c>
      <c r="H219" s="9">
        <v>130398</v>
      </c>
      <c r="I219" s="9">
        <v>10</v>
      </c>
      <c r="J219" s="10">
        <v>7.6688292765226458E-5</v>
      </c>
      <c r="K219" s="9">
        <v>995798.44035150274</v>
      </c>
      <c r="L219" s="9">
        <v>76.366082328831936</v>
      </c>
      <c r="M219" s="14">
        <v>77.203821646849406</v>
      </c>
    </row>
    <row r="220" spans="1:13" s="12" customFormat="1" ht="12" customHeight="1">
      <c r="A220" s="7">
        <v>6</v>
      </c>
      <c r="B220" s="7">
        <v>2017</v>
      </c>
      <c r="C220" s="7" t="s">
        <v>14</v>
      </c>
      <c r="D220" s="7" t="s">
        <v>14</v>
      </c>
      <c r="E220" s="7" t="s">
        <v>16</v>
      </c>
      <c r="F220" s="7" t="s">
        <v>42</v>
      </c>
      <c r="G220" s="13">
        <v>5</v>
      </c>
      <c r="H220" s="9">
        <v>131901</v>
      </c>
      <c r="I220" s="9">
        <v>13</v>
      </c>
      <c r="J220" s="10">
        <v>9.8558767560518875E-5</v>
      </c>
      <c r="K220" s="9">
        <v>995722.0742691739</v>
      </c>
      <c r="L220" s="9">
        <v>98.137140472773225</v>
      </c>
      <c r="M220" s="14">
        <v>76.209704383117085</v>
      </c>
    </row>
    <row r="221" spans="1:13" s="12" customFormat="1" ht="12" customHeight="1">
      <c r="A221" s="7">
        <v>7</v>
      </c>
      <c r="B221" s="7">
        <v>2017</v>
      </c>
      <c r="C221" s="7" t="s">
        <v>14</v>
      </c>
      <c r="D221" s="7" t="s">
        <v>14</v>
      </c>
      <c r="E221" s="7" t="s">
        <v>16</v>
      </c>
      <c r="F221" s="7" t="s">
        <v>42</v>
      </c>
      <c r="G221" s="13">
        <v>6</v>
      </c>
      <c r="H221" s="9">
        <v>134149</v>
      </c>
      <c r="I221" s="9">
        <v>9</v>
      </c>
      <c r="J221" s="10">
        <v>6.7089579497424501E-5</v>
      </c>
      <c r="K221" s="9">
        <v>995623.93712870113</v>
      </c>
      <c r="L221" s="9">
        <v>66.795991279534775</v>
      </c>
      <c r="M221" s="14">
        <v>75.217166973777196</v>
      </c>
    </row>
    <row r="222" spans="1:13" s="12" customFormat="1" ht="12" customHeight="1">
      <c r="A222" s="7">
        <v>8</v>
      </c>
      <c r="B222" s="7">
        <v>2017</v>
      </c>
      <c r="C222" s="7" t="s">
        <v>14</v>
      </c>
      <c r="D222" s="7" t="s">
        <v>14</v>
      </c>
      <c r="E222" s="7" t="s">
        <v>16</v>
      </c>
      <c r="F222" s="7" t="s">
        <v>42</v>
      </c>
      <c r="G222" s="13">
        <v>7</v>
      </c>
      <c r="H222" s="9">
        <v>133220</v>
      </c>
      <c r="I222" s="9">
        <v>7</v>
      </c>
      <c r="J222" s="10">
        <v>5.2544662963518993E-5</v>
      </c>
      <c r="K222" s="9">
        <v>995557.1411374216</v>
      </c>
      <c r="L222" s="9">
        <v>52.31121444199033</v>
      </c>
      <c r="M222" s="14">
        <v>74.22218005341611</v>
      </c>
    </row>
    <row r="223" spans="1:13" s="12" customFormat="1" ht="12" customHeight="1">
      <c r="A223" s="7">
        <v>9</v>
      </c>
      <c r="B223" s="7">
        <v>2017</v>
      </c>
      <c r="C223" s="7" t="s">
        <v>14</v>
      </c>
      <c r="D223" s="7" t="s">
        <v>14</v>
      </c>
      <c r="E223" s="7" t="s">
        <v>16</v>
      </c>
      <c r="F223" s="7" t="s">
        <v>42</v>
      </c>
      <c r="G223" s="13">
        <v>8</v>
      </c>
      <c r="H223" s="9">
        <v>133739</v>
      </c>
      <c r="I223" s="9">
        <v>22</v>
      </c>
      <c r="J223" s="10">
        <v>1.644995102400945E-4</v>
      </c>
      <c r="K223" s="9">
        <v>995504.82992297958</v>
      </c>
      <c r="L223" s="9">
        <v>163.76005696397871</v>
      </c>
      <c r="M223" s="14">
        <v>73.226053964073273</v>
      </c>
    </row>
    <row r="224" spans="1:13" s="12" customFormat="1" ht="12" customHeight="1">
      <c r="A224" s="7">
        <v>10</v>
      </c>
      <c r="B224" s="7">
        <v>2017</v>
      </c>
      <c r="C224" s="7" t="s">
        <v>14</v>
      </c>
      <c r="D224" s="7" t="s">
        <v>14</v>
      </c>
      <c r="E224" s="7" t="s">
        <v>16</v>
      </c>
      <c r="F224" s="7" t="s">
        <v>42</v>
      </c>
      <c r="G224" s="13">
        <v>9</v>
      </c>
      <c r="H224" s="9">
        <v>131194</v>
      </c>
      <c r="I224" s="9">
        <v>6</v>
      </c>
      <c r="J224" s="10">
        <v>4.5733798801774473E-5</v>
      </c>
      <c r="K224" s="9">
        <v>995341.06986601558</v>
      </c>
      <c r="L224" s="9">
        <v>45.520728228395306</v>
      </c>
      <c r="M224" s="14">
        <v>72.238019332629335</v>
      </c>
    </row>
    <row r="225" spans="1:13" s="12" customFormat="1" ht="12" customHeight="1">
      <c r="A225" s="7">
        <v>11</v>
      </c>
      <c r="B225" s="7">
        <v>2017</v>
      </c>
      <c r="C225" s="7" t="s">
        <v>14</v>
      </c>
      <c r="D225" s="7" t="s">
        <v>14</v>
      </c>
      <c r="E225" s="7" t="s">
        <v>17</v>
      </c>
      <c r="F225" s="7" t="s">
        <v>42</v>
      </c>
      <c r="G225" s="13">
        <v>10</v>
      </c>
      <c r="H225" s="9">
        <v>130352</v>
      </c>
      <c r="I225" s="9">
        <v>12</v>
      </c>
      <c r="J225" s="10">
        <v>9.2058426414631149E-5</v>
      </c>
      <c r="K225" s="9">
        <v>995295.54913778719</v>
      </c>
      <c r="L225" s="9">
        <v>91.625342071110879</v>
      </c>
      <c r="M225" s="14">
        <v>71.241300334824629</v>
      </c>
    </row>
    <row r="226" spans="1:13" s="12" customFormat="1" ht="12" customHeight="1">
      <c r="A226" s="7">
        <v>12</v>
      </c>
      <c r="B226" s="7">
        <v>2017</v>
      </c>
      <c r="C226" s="7" t="s">
        <v>14</v>
      </c>
      <c r="D226" s="7" t="s">
        <v>14</v>
      </c>
      <c r="E226" s="7" t="s">
        <v>17</v>
      </c>
      <c r="F226" s="7" t="s">
        <v>42</v>
      </c>
      <c r="G226" s="13">
        <v>11</v>
      </c>
      <c r="H226" s="9">
        <v>127337</v>
      </c>
      <c r="I226" s="9">
        <v>16</v>
      </c>
      <c r="J226" s="10">
        <v>1.2565083204410345E-4</v>
      </c>
      <c r="K226" s="9">
        <v>995203.92379571614</v>
      </c>
      <c r="L226" s="9">
        <v>125.04820107848826</v>
      </c>
      <c r="M226" s="14">
        <v>70.247813267186274</v>
      </c>
    </row>
    <row r="227" spans="1:13" s="12" customFormat="1" ht="12" customHeight="1">
      <c r="A227" s="7">
        <v>13</v>
      </c>
      <c r="B227" s="7">
        <v>2017</v>
      </c>
      <c r="C227" s="7" t="s">
        <v>14</v>
      </c>
      <c r="D227" s="7" t="s">
        <v>14</v>
      </c>
      <c r="E227" s="7" t="s">
        <v>17</v>
      </c>
      <c r="F227" s="7" t="s">
        <v>42</v>
      </c>
      <c r="G227" s="13">
        <v>12</v>
      </c>
      <c r="H227" s="9">
        <v>125620</v>
      </c>
      <c r="I227" s="9">
        <v>17</v>
      </c>
      <c r="J227" s="10">
        <v>1.3532876930425091E-4</v>
      </c>
      <c r="K227" s="9">
        <v>995078.87559463771</v>
      </c>
      <c r="L227" s="9">
        <v>134.66279959488011</v>
      </c>
      <c r="M227" s="14">
        <v>69.256578239282575</v>
      </c>
    </row>
    <row r="228" spans="1:13" s="12" customFormat="1" ht="12" customHeight="1">
      <c r="A228" s="7">
        <v>14</v>
      </c>
      <c r="B228" s="7">
        <v>2017</v>
      </c>
      <c r="C228" s="7" t="s">
        <v>14</v>
      </c>
      <c r="D228" s="7" t="s">
        <v>14</v>
      </c>
      <c r="E228" s="7" t="s">
        <v>17</v>
      </c>
      <c r="F228" s="7" t="s">
        <v>42</v>
      </c>
      <c r="G228" s="13">
        <v>13</v>
      </c>
      <c r="H228" s="9">
        <v>122529</v>
      </c>
      <c r="I228" s="9">
        <v>10</v>
      </c>
      <c r="J228" s="10">
        <v>8.1613332353973342E-5</v>
      </c>
      <c r="K228" s="9">
        <v>994944.21279504278</v>
      </c>
      <c r="L228" s="9">
        <v>81.200712712504199</v>
      </c>
      <c r="M228" s="14">
        <v>68.265884241767139</v>
      </c>
    </row>
    <row r="229" spans="1:13" s="12" customFormat="1" ht="12" customHeight="1">
      <c r="A229" s="7">
        <v>15</v>
      </c>
      <c r="B229" s="7">
        <v>2017</v>
      </c>
      <c r="C229" s="7" t="s">
        <v>14</v>
      </c>
      <c r="D229" s="7" t="s">
        <v>14</v>
      </c>
      <c r="E229" s="7" t="s">
        <v>17</v>
      </c>
      <c r="F229" s="7" t="s">
        <v>42</v>
      </c>
      <c r="G229" s="13">
        <v>14</v>
      </c>
      <c r="H229" s="9">
        <v>121627</v>
      </c>
      <c r="I229" s="9">
        <v>15</v>
      </c>
      <c r="J229" s="10">
        <v>1.2332787950043988E-4</v>
      </c>
      <c r="K229" s="9">
        <v>994863.0120823303</v>
      </c>
      <c r="L229" s="9">
        <v>122.69434567353429</v>
      </c>
      <c r="M229" s="14">
        <v>67.271415292807532</v>
      </c>
    </row>
    <row r="230" spans="1:13" s="12" customFormat="1" ht="12" customHeight="1">
      <c r="A230" s="7">
        <v>16</v>
      </c>
      <c r="B230" s="7">
        <v>2017</v>
      </c>
      <c r="C230" s="7" t="s">
        <v>14</v>
      </c>
      <c r="D230" s="7" t="s">
        <v>14</v>
      </c>
      <c r="E230" s="7" t="s">
        <v>18</v>
      </c>
      <c r="F230" s="7" t="s">
        <v>42</v>
      </c>
      <c r="G230" s="13">
        <v>15</v>
      </c>
      <c r="H230" s="9">
        <v>123686</v>
      </c>
      <c r="I230" s="9">
        <v>16</v>
      </c>
      <c r="J230" s="10">
        <v>1.2935983053862199E-4</v>
      </c>
      <c r="K230" s="9">
        <v>994740.31773665675</v>
      </c>
      <c r="L230" s="9">
        <v>128.67943893234892</v>
      </c>
      <c r="M230" s="14">
        <v>66.279651085569711</v>
      </c>
    </row>
    <row r="231" spans="1:13" s="12" customFormat="1" ht="12" customHeight="1">
      <c r="A231" s="7">
        <v>17</v>
      </c>
      <c r="B231" s="7">
        <v>2017</v>
      </c>
      <c r="C231" s="7" t="s">
        <v>14</v>
      </c>
      <c r="D231" s="7" t="s">
        <v>14</v>
      </c>
      <c r="E231" s="7" t="s">
        <v>18</v>
      </c>
      <c r="F231" s="7" t="s">
        <v>42</v>
      </c>
      <c r="G231" s="13">
        <v>16</v>
      </c>
      <c r="H231" s="9">
        <v>126031</v>
      </c>
      <c r="I231" s="9">
        <v>23</v>
      </c>
      <c r="J231" s="10">
        <v>1.824947830295721E-4</v>
      </c>
      <c r="K231" s="9">
        <v>994611.63829772442</v>
      </c>
      <c r="L231" s="9">
        <v>181.51143512983046</v>
      </c>
      <c r="M231" s="14">
        <v>65.288161430983848</v>
      </c>
    </row>
    <row r="232" spans="1:13" s="12" customFormat="1" ht="12" customHeight="1">
      <c r="A232" s="7">
        <v>18</v>
      </c>
      <c r="B232" s="7">
        <v>2017</v>
      </c>
      <c r="C232" s="7" t="s">
        <v>14</v>
      </c>
      <c r="D232" s="7" t="s">
        <v>14</v>
      </c>
      <c r="E232" s="7" t="s">
        <v>18</v>
      </c>
      <c r="F232" s="7" t="s">
        <v>42</v>
      </c>
      <c r="G232" s="13">
        <v>17</v>
      </c>
      <c r="H232" s="9">
        <v>124672</v>
      </c>
      <c r="I232" s="9">
        <v>36</v>
      </c>
      <c r="J232" s="10">
        <v>2.8875770020533881E-4</v>
      </c>
      <c r="K232" s="9">
        <v>994430.12686259462</v>
      </c>
      <c r="L232" s="9">
        <v>287.14935644774613</v>
      </c>
      <c r="M232" s="14">
        <v>64.299987090568266</v>
      </c>
    </row>
    <row r="233" spans="1:13" s="12" customFormat="1" ht="12" customHeight="1">
      <c r="A233" s="7">
        <v>19</v>
      </c>
      <c r="B233" s="7">
        <v>2017</v>
      </c>
      <c r="C233" s="7" t="s">
        <v>19</v>
      </c>
      <c r="D233" s="7" t="s">
        <v>19</v>
      </c>
      <c r="E233" s="7" t="s">
        <v>18</v>
      </c>
      <c r="F233" s="7" t="s">
        <v>42</v>
      </c>
      <c r="G233" s="13">
        <v>18</v>
      </c>
      <c r="H233" s="9">
        <v>126054</v>
      </c>
      <c r="I233" s="9">
        <v>44</v>
      </c>
      <c r="J233" s="10">
        <v>3.4905675345486852E-4</v>
      </c>
      <c r="K233" s="9">
        <v>994142.97750614688</v>
      </c>
      <c r="L233" s="9">
        <v>347.01232019825204</v>
      </c>
      <c r="M233" s="14">
        <v>63.318415149357548</v>
      </c>
    </row>
    <row r="234" spans="1:13" s="12" customFormat="1" ht="12" customHeight="1">
      <c r="A234" s="7">
        <v>20</v>
      </c>
      <c r="B234" s="7">
        <v>2017</v>
      </c>
      <c r="C234" s="7" t="s">
        <v>19</v>
      </c>
      <c r="D234" s="7" t="s">
        <v>19</v>
      </c>
      <c r="E234" s="7" t="s">
        <v>18</v>
      </c>
      <c r="F234" s="7" t="s">
        <v>42</v>
      </c>
      <c r="G234" s="13">
        <v>19</v>
      </c>
      <c r="H234" s="9">
        <v>128693</v>
      </c>
      <c r="I234" s="9">
        <v>53</v>
      </c>
      <c r="J234" s="10">
        <v>4.1183281141942454E-4</v>
      </c>
      <c r="K234" s="9">
        <v>993795.96518594865</v>
      </c>
      <c r="L234" s="9">
        <v>409.27778631980976</v>
      </c>
      <c r="M234" s="14">
        <v>62.340349997913776</v>
      </c>
    </row>
    <row r="235" spans="1:13" s="12" customFormat="1" ht="12" customHeight="1">
      <c r="A235" s="7">
        <v>21</v>
      </c>
      <c r="B235" s="7">
        <v>2017</v>
      </c>
      <c r="C235" s="7" t="s">
        <v>19</v>
      </c>
      <c r="D235" s="7" t="s">
        <v>19</v>
      </c>
      <c r="E235" s="7" t="s">
        <v>20</v>
      </c>
      <c r="F235" s="7" t="s">
        <v>42</v>
      </c>
      <c r="G235" s="13">
        <v>20</v>
      </c>
      <c r="H235" s="9">
        <v>129985</v>
      </c>
      <c r="I235" s="9">
        <v>44</v>
      </c>
      <c r="J235" s="10">
        <v>3.3850059622264107E-4</v>
      </c>
      <c r="K235" s="9">
        <v>993386.6873996288</v>
      </c>
      <c r="L235" s="9">
        <v>336.26198596440872</v>
      </c>
      <c r="M235" s="14">
        <v>61.365828375944645</v>
      </c>
    </row>
    <row r="236" spans="1:13" s="12" customFormat="1" ht="12" customHeight="1">
      <c r="A236" s="7">
        <v>22</v>
      </c>
      <c r="B236" s="7">
        <v>2017</v>
      </c>
      <c r="C236" s="7" t="s">
        <v>19</v>
      </c>
      <c r="D236" s="7" t="s">
        <v>19</v>
      </c>
      <c r="E236" s="7" t="s">
        <v>20</v>
      </c>
      <c r="F236" s="7" t="s">
        <v>42</v>
      </c>
      <c r="G236" s="13">
        <v>21</v>
      </c>
      <c r="H236" s="9">
        <v>130555</v>
      </c>
      <c r="I236" s="9">
        <v>48</v>
      </c>
      <c r="J236" s="10">
        <v>3.6766113898357012E-4</v>
      </c>
      <c r="K236" s="9">
        <v>993050.42541366443</v>
      </c>
      <c r="L236" s="9">
        <v>365.1060504757067</v>
      </c>
      <c r="M236" s="14">
        <v>60.386438471669166</v>
      </c>
    </row>
    <row r="237" spans="1:13" s="12" customFormat="1" ht="12" customHeight="1">
      <c r="A237" s="7">
        <v>23</v>
      </c>
      <c r="B237" s="7">
        <v>2017</v>
      </c>
      <c r="C237" s="7" t="s">
        <v>19</v>
      </c>
      <c r="D237" s="7" t="s">
        <v>19</v>
      </c>
      <c r="E237" s="7" t="s">
        <v>20</v>
      </c>
      <c r="F237" s="7" t="s">
        <v>42</v>
      </c>
      <c r="G237" s="13">
        <v>22</v>
      </c>
      <c r="H237" s="9">
        <v>132692</v>
      </c>
      <c r="I237" s="9">
        <v>53</v>
      </c>
      <c r="J237" s="10">
        <v>3.9942121604919661E-4</v>
      </c>
      <c r="K237" s="9">
        <v>992685.3193631887</v>
      </c>
      <c r="L237" s="9">
        <v>396.49957741422992</v>
      </c>
      <c r="M237" s="14">
        <v>59.408464485956827</v>
      </c>
    </row>
    <row r="238" spans="1:13" s="12" customFormat="1" ht="12" customHeight="1">
      <c r="A238" s="7">
        <v>24</v>
      </c>
      <c r="B238" s="7">
        <v>2017</v>
      </c>
      <c r="C238" s="7" t="s">
        <v>19</v>
      </c>
      <c r="D238" s="7" t="s">
        <v>19</v>
      </c>
      <c r="E238" s="7" t="s">
        <v>20</v>
      </c>
      <c r="F238" s="7" t="s">
        <v>42</v>
      </c>
      <c r="G238" s="13">
        <v>23</v>
      </c>
      <c r="H238" s="9">
        <v>138755</v>
      </c>
      <c r="I238" s="9">
        <v>62</v>
      </c>
      <c r="J238" s="10">
        <v>4.4683074483802383E-4</v>
      </c>
      <c r="K238" s="9">
        <v>992288.81978577445</v>
      </c>
      <c r="L238" s="9">
        <v>443.38515243932119</v>
      </c>
      <c r="M238" s="14">
        <v>58.432003178330547</v>
      </c>
    </row>
    <row r="239" spans="1:13" s="12" customFormat="1" ht="12" customHeight="1">
      <c r="A239" s="7">
        <v>25</v>
      </c>
      <c r="B239" s="7">
        <v>2017</v>
      </c>
      <c r="C239" s="7" t="s">
        <v>19</v>
      </c>
      <c r="D239" s="7" t="s">
        <v>19</v>
      </c>
      <c r="E239" s="7" t="s">
        <v>20</v>
      </c>
      <c r="F239" s="7" t="s">
        <v>42</v>
      </c>
      <c r="G239" s="13">
        <v>24</v>
      </c>
      <c r="H239" s="9">
        <v>144896</v>
      </c>
      <c r="I239" s="9">
        <v>57</v>
      </c>
      <c r="J239" s="10">
        <v>3.9338560070671376E-4</v>
      </c>
      <c r="K239" s="9">
        <v>991845.4346333351</v>
      </c>
      <c r="L239" s="9">
        <v>390.17771211144611</v>
      </c>
      <c r="M239" s="14">
        <v>57.457900550202638</v>
      </c>
    </row>
    <row r="240" spans="1:13" s="12" customFormat="1" ht="12" customHeight="1">
      <c r="A240" s="7">
        <v>26</v>
      </c>
      <c r="B240" s="7">
        <v>2017</v>
      </c>
      <c r="C240" s="7" t="s">
        <v>19</v>
      </c>
      <c r="D240" s="7" t="s">
        <v>19</v>
      </c>
      <c r="E240" s="7" t="s">
        <v>21</v>
      </c>
      <c r="F240" s="7" t="s">
        <v>43</v>
      </c>
      <c r="G240" s="13">
        <v>25</v>
      </c>
      <c r="H240" s="9">
        <v>147724</v>
      </c>
      <c r="I240" s="9">
        <v>62</v>
      </c>
      <c r="J240" s="10">
        <v>4.1970160569711082E-4</v>
      </c>
      <c r="K240" s="9">
        <v>991455.2569212236</v>
      </c>
      <c r="L240" s="9">
        <v>416.11536330667911</v>
      </c>
      <c r="M240" s="14">
        <v>56.480315785956563</v>
      </c>
    </row>
    <row r="241" spans="1:13" s="12" customFormat="1" ht="12" customHeight="1">
      <c r="A241" s="7">
        <v>27</v>
      </c>
      <c r="B241" s="7">
        <v>2017</v>
      </c>
      <c r="C241" s="7" t="s">
        <v>19</v>
      </c>
      <c r="D241" s="7" t="s">
        <v>19</v>
      </c>
      <c r="E241" s="7" t="s">
        <v>21</v>
      </c>
      <c r="F241" s="7" t="s">
        <v>43</v>
      </c>
      <c r="G241" s="13">
        <v>26</v>
      </c>
      <c r="H241" s="9">
        <v>148305</v>
      </c>
      <c r="I241" s="9">
        <v>75</v>
      </c>
      <c r="J241" s="10">
        <v>5.0571457469404267E-4</v>
      </c>
      <c r="K241" s="9">
        <v>991039.14155791688</v>
      </c>
      <c r="L241" s="9">
        <v>501.18293797811106</v>
      </c>
      <c r="M241" s="14">
        <v>55.503820679420883</v>
      </c>
    </row>
    <row r="242" spans="1:13" s="12" customFormat="1" ht="12" customHeight="1">
      <c r="A242" s="7">
        <v>28</v>
      </c>
      <c r="B242" s="7">
        <v>2017</v>
      </c>
      <c r="C242" s="7" t="s">
        <v>19</v>
      </c>
      <c r="D242" s="7" t="s">
        <v>19</v>
      </c>
      <c r="E242" s="7" t="s">
        <v>21</v>
      </c>
      <c r="F242" s="7" t="s">
        <v>43</v>
      </c>
      <c r="G242" s="13">
        <v>27</v>
      </c>
      <c r="H242" s="9">
        <v>146699</v>
      </c>
      <c r="I242" s="9">
        <v>59</v>
      </c>
      <c r="J242" s="10">
        <v>4.021840639677162E-4</v>
      </c>
      <c r="K242" s="9">
        <v>990537.95861993881</v>
      </c>
      <c r="L242" s="9">
        <v>398.37858171205249</v>
      </c>
      <c r="M242" s="14">
        <v>54.531650987394684</v>
      </c>
    </row>
    <row r="243" spans="1:13" s="12" customFormat="1" ht="12" customHeight="1">
      <c r="A243" s="7">
        <v>29</v>
      </c>
      <c r="B243" s="7">
        <v>2017</v>
      </c>
      <c r="C243" s="7" t="s">
        <v>19</v>
      </c>
      <c r="D243" s="7" t="s">
        <v>19</v>
      </c>
      <c r="E243" s="7" t="s">
        <v>21</v>
      </c>
      <c r="F243" s="7" t="s">
        <v>43</v>
      </c>
      <c r="G243" s="13">
        <v>28</v>
      </c>
      <c r="H243" s="9">
        <v>146839</v>
      </c>
      <c r="I243" s="9">
        <v>58</v>
      </c>
      <c r="J243" s="10">
        <v>3.9499043169730113E-4</v>
      </c>
      <c r="K243" s="9">
        <v>990139.58003822679</v>
      </c>
      <c r="L243" s="9">
        <v>391.09566015988366</v>
      </c>
      <c r="M243" s="14">
        <v>53.553390399616831</v>
      </c>
    </row>
    <row r="244" spans="1:13" s="12" customFormat="1" ht="12" customHeight="1">
      <c r="A244" s="7">
        <v>30</v>
      </c>
      <c r="B244" s="7">
        <v>2017</v>
      </c>
      <c r="C244" s="7" t="s">
        <v>19</v>
      </c>
      <c r="D244" s="7" t="s">
        <v>19</v>
      </c>
      <c r="E244" s="7" t="s">
        <v>21</v>
      </c>
      <c r="F244" s="7" t="s">
        <v>43</v>
      </c>
      <c r="G244" s="13">
        <v>29</v>
      </c>
      <c r="H244" s="9">
        <v>144919</v>
      </c>
      <c r="I244" s="9">
        <v>71</v>
      </c>
      <c r="J244" s="10">
        <v>4.8992885680966612E-4</v>
      </c>
      <c r="K244" s="9">
        <v>989748.48437806696</v>
      </c>
      <c r="L244" s="9">
        <v>484.90634348044603</v>
      </c>
      <c r="M244" s="14">
        <v>52.574354261718725</v>
      </c>
    </row>
    <row r="245" spans="1:13" s="12" customFormat="1" ht="12" customHeight="1">
      <c r="A245" s="7">
        <v>31</v>
      </c>
      <c r="B245" s="7">
        <v>2017</v>
      </c>
      <c r="C245" s="7" t="s">
        <v>19</v>
      </c>
      <c r="D245" s="7" t="s">
        <v>19</v>
      </c>
      <c r="E245" s="7" t="s">
        <v>22</v>
      </c>
      <c r="F245" s="7" t="s">
        <v>43</v>
      </c>
      <c r="G245" s="13">
        <v>30</v>
      </c>
      <c r="H245" s="9">
        <v>144984</v>
      </c>
      <c r="I245" s="9">
        <v>79</v>
      </c>
      <c r="J245" s="10">
        <v>5.4488771174750314E-4</v>
      </c>
      <c r="K245" s="9">
        <v>989263.57803458651</v>
      </c>
      <c r="L245" s="9">
        <v>539.03756735041338</v>
      </c>
      <c r="M245" s="14">
        <v>51.599879496120181</v>
      </c>
    </row>
    <row r="246" spans="1:13" s="12" customFormat="1" ht="12" customHeight="1">
      <c r="A246" s="7">
        <v>32</v>
      </c>
      <c r="B246" s="7">
        <v>2017</v>
      </c>
      <c r="C246" s="7" t="s">
        <v>19</v>
      </c>
      <c r="D246" s="7" t="s">
        <v>19</v>
      </c>
      <c r="E246" s="7" t="s">
        <v>22</v>
      </c>
      <c r="F246" s="7" t="s">
        <v>43</v>
      </c>
      <c r="G246" s="13">
        <v>31</v>
      </c>
      <c r="H246" s="9">
        <v>142648</v>
      </c>
      <c r="I246" s="9">
        <v>81</v>
      </c>
      <c r="J246" s="10">
        <v>5.678313050305647E-4</v>
      </c>
      <c r="K246" s="9">
        <v>988724.54046723607</v>
      </c>
      <c r="L246" s="9">
        <v>561.42874612925607</v>
      </c>
      <c r="M246" s="14">
        <v>50.627738372488793</v>
      </c>
    </row>
    <row r="247" spans="1:13" s="12" customFormat="1" ht="12" customHeight="1">
      <c r="A247" s="7">
        <v>33</v>
      </c>
      <c r="B247" s="7">
        <v>2017</v>
      </c>
      <c r="C247" s="7" t="s">
        <v>19</v>
      </c>
      <c r="D247" s="7" t="s">
        <v>19</v>
      </c>
      <c r="E247" s="7" t="s">
        <v>22</v>
      </c>
      <c r="F247" s="7" t="s">
        <v>43</v>
      </c>
      <c r="G247" s="13">
        <v>32</v>
      </c>
      <c r="H247" s="9">
        <v>144064</v>
      </c>
      <c r="I247" s="9">
        <v>79</v>
      </c>
      <c r="J247" s="10">
        <v>5.4836739227010216E-4</v>
      </c>
      <c r="K247" s="9">
        <v>988163.1117211068</v>
      </c>
      <c r="L247" s="9">
        <v>541.87642871201297</v>
      </c>
      <c r="M247" s="14">
        <v>49.65621864357658</v>
      </c>
    </row>
    <row r="248" spans="1:13" s="12" customFormat="1" ht="12" customHeight="1">
      <c r="A248" s="7">
        <v>34</v>
      </c>
      <c r="B248" s="7">
        <v>2017</v>
      </c>
      <c r="C248" s="7" t="s">
        <v>19</v>
      </c>
      <c r="D248" s="7" t="s">
        <v>19</v>
      </c>
      <c r="E248" s="7" t="s">
        <v>22</v>
      </c>
      <c r="F248" s="7" t="s">
        <v>43</v>
      </c>
      <c r="G248" s="13">
        <v>33</v>
      </c>
      <c r="H248" s="9">
        <v>144643</v>
      </c>
      <c r="I248" s="9">
        <v>98</v>
      </c>
      <c r="J248" s="10">
        <v>6.7753019503190618E-4</v>
      </c>
      <c r="K248" s="9">
        <v>987621.23529239476</v>
      </c>
      <c r="L248" s="9">
        <v>669.14320816530835</v>
      </c>
      <c r="M248" s="14">
        <v>48.683189100727276</v>
      </c>
    </row>
    <row r="249" spans="1:13" s="12" customFormat="1" ht="12" customHeight="1">
      <c r="A249" s="7">
        <v>35</v>
      </c>
      <c r="B249" s="7">
        <v>2017</v>
      </c>
      <c r="C249" s="7" t="s">
        <v>19</v>
      </c>
      <c r="D249" s="7" t="s">
        <v>19</v>
      </c>
      <c r="E249" s="7" t="s">
        <v>22</v>
      </c>
      <c r="F249" s="7" t="s">
        <v>43</v>
      </c>
      <c r="G249" s="13">
        <v>34</v>
      </c>
      <c r="H249" s="9">
        <v>147788</v>
      </c>
      <c r="I249" s="9">
        <v>101</v>
      </c>
      <c r="J249" s="10">
        <v>6.8341137304787935E-4</v>
      </c>
      <c r="K249" s="9">
        <v>986952.09208422946</v>
      </c>
      <c r="L249" s="9">
        <v>674.49428438376026</v>
      </c>
      <c r="M249" s="14">
        <v>47.715856799588337</v>
      </c>
    </row>
    <row r="250" spans="1:13" s="12" customFormat="1" ht="12" customHeight="1">
      <c r="A250" s="7">
        <v>36</v>
      </c>
      <c r="B250" s="7">
        <v>2017</v>
      </c>
      <c r="C250" s="7" t="s">
        <v>19</v>
      </c>
      <c r="D250" s="7" t="s">
        <v>19</v>
      </c>
      <c r="E250" s="7" t="s">
        <v>23</v>
      </c>
      <c r="F250" s="7" t="s">
        <v>43</v>
      </c>
      <c r="G250" s="13">
        <v>35</v>
      </c>
      <c r="H250" s="9">
        <v>149728</v>
      </c>
      <c r="I250" s="9">
        <v>110</v>
      </c>
      <c r="J250" s="10">
        <v>7.346655268219705E-4</v>
      </c>
      <c r="K250" s="9">
        <v>986277.59779984574</v>
      </c>
      <c r="L250" s="9">
        <v>724.58415098033117</v>
      </c>
      <c r="M250" s="14">
        <v>46.748146720412493</v>
      </c>
    </row>
    <row r="251" spans="1:13" s="12" customFormat="1" ht="12" customHeight="1">
      <c r="A251" s="7">
        <v>37</v>
      </c>
      <c r="B251" s="7">
        <v>2017</v>
      </c>
      <c r="C251" s="7" t="s">
        <v>19</v>
      </c>
      <c r="D251" s="7" t="s">
        <v>19</v>
      </c>
      <c r="E251" s="7" t="s">
        <v>23</v>
      </c>
      <c r="F251" s="7" t="s">
        <v>43</v>
      </c>
      <c r="G251" s="13">
        <v>36</v>
      </c>
      <c r="H251" s="9">
        <v>151607</v>
      </c>
      <c r="I251" s="9">
        <v>126</v>
      </c>
      <c r="J251" s="10">
        <v>8.3109618948993115E-4</v>
      </c>
      <c r="K251" s="9">
        <v>985553.0136488654</v>
      </c>
      <c r="L251" s="9">
        <v>819.08935418389012</v>
      </c>
      <c r="M251" s="14">
        <v>45.782148619510508</v>
      </c>
    </row>
    <row r="252" spans="1:13" s="12" customFormat="1" ht="12" customHeight="1">
      <c r="A252" s="7">
        <v>38</v>
      </c>
      <c r="B252" s="7">
        <v>2017</v>
      </c>
      <c r="C252" s="7" t="s">
        <v>19</v>
      </c>
      <c r="D252" s="7" t="s">
        <v>19</v>
      </c>
      <c r="E252" s="7" t="s">
        <v>23</v>
      </c>
      <c r="F252" s="7" t="s">
        <v>43</v>
      </c>
      <c r="G252" s="13">
        <v>37</v>
      </c>
      <c r="H252" s="9">
        <v>149451</v>
      </c>
      <c r="I252" s="9">
        <v>127</v>
      </c>
      <c r="J252" s="10">
        <v>8.4977684993743771E-4</v>
      </c>
      <c r="K252" s="9">
        <v>984733.92429468152</v>
      </c>
      <c r="L252" s="9">
        <v>836.80409221366574</v>
      </c>
      <c r="M252" s="14">
        <v>44.819813744021545</v>
      </c>
    </row>
    <row r="253" spans="1:13" s="12" customFormat="1" ht="12" customHeight="1">
      <c r="A253" s="7">
        <v>39</v>
      </c>
      <c r="B253" s="7">
        <v>2017</v>
      </c>
      <c r="C253" s="7" t="s">
        <v>19</v>
      </c>
      <c r="D253" s="7" t="s">
        <v>19</v>
      </c>
      <c r="E253" s="7" t="s">
        <v>23</v>
      </c>
      <c r="F253" s="7" t="s">
        <v>43</v>
      </c>
      <c r="G253" s="13">
        <v>38</v>
      </c>
      <c r="H253" s="9">
        <v>147613</v>
      </c>
      <c r="I253" s="9">
        <v>138</v>
      </c>
      <c r="J253" s="10">
        <v>9.3487700947748507E-4</v>
      </c>
      <c r="K253" s="9">
        <v>983897.12020246789</v>
      </c>
      <c r="L253" s="9">
        <v>919.8227973683928</v>
      </c>
      <c r="M253" s="14">
        <v>43.857507727209054</v>
      </c>
    </row>
    <row r="254" spans="1:13" s="12" customFormat="1" ht="12" customHeight="1">
      <c r="A254" s="7">
        <v>40</v>
      </c>
      <c r="B254" s="7">
        <v>2017</v>
      </c>
      <c r="C254" s="7" t="s">
        <v>19</v>
      </c>
      <c r="D254" s="7" t="s">
        <v>19</v>
      </c>
      <c r="E254" s="7" t="s">
        <v>23</v>
      </c>
      <c r="F254" s="7" t="s">
        <v>43</v>
      </c>
      <c r="G254" s="13">
        <v>39</v>
      </c>
      <c r="H254" s="9">
        <v>145938</v>
      </c>
      <c r="I254" s="9">
        <v>150</v>
      </c>
      <c r="J254" s="10">
        <v>1.0278337376146034E-3</v>
      </c>
      <c r="K254" s="9">
        <v>982977.2974050995</v>
      </c>
      <c r="L254" s="9">
        <v>1010.337229582185</v>
      </c>
      <c r="M254" s="14">
        <v>42.898079594077032</v>
      </c>
    </row>
    <row r="255" spans="1:13" s="12" customFormat="1" ht="12" customHeight="1">
      <c r="A255" s="7">
        <v>41</v>
      </c>
      <c r="B255" s="7">
        <v>2017</v>
      </c>
      <c r="C255" s="7" t="s">
        <v>19</v>
      </c>
      <c r="D255" s="7" t="s">
        <v>19</v>
      </c>
      <c r="E255" s="7" t="s">
        <v>24</v>
      </c>
      <c r="F255" s="7" t="s">
        <v>43</v>
      </c>
      <c r="G255" s="13">
        <v>40</v>
      </c>
      <c r="H255" s="9">
        <v>144127</v>
      </c>
      <c r="I255" s="9">
        <v>118</v>
      </c>
      <c r="J255" s="10">
        <v>8.1872237679268974E-4</v>
      </c>
      <c r="K255" s="9">
        <v>981966.96017551736</v>
      </c>
      <c r="L255" s="9">
        <v>803.95832356679205</v>
      </c>
      <c r="M255" s="14">
        <v>41.941702607899231</v>
      </c>
    </row>
    <row r="256" spans="1:13" s="12" customFormat="1" ht="12" customHeight="1">
      <c r="A256" s="7">
        <v>42</v>
      </c>
      <c r="B256" s="7">
        <v>2017</v>
      </c>
      <c r="C256" s="7" t="s">
        <v>19</v>
      </c>
      <c r="D256" s="7" t="s">
        <v>19</v>
      </c>
      <c r="E256" s="7" t="s">
        <v>24</v>
      </c>
      <c r="F256" s="7" t="s">
        <v>43</v>
      </c>
      <c r="G256" s="13">
        <v>41</v>
      </c>
      <c r="H256" s="9">
        <v>142041</v>
      </c>
      <c r="I256" s="9">
        <v>161</v>
      </c>
      <c r="J256" s="10">
        <v>1.1334755457931161E-3</v>
      </c>
      <c r="K256" s="9">
        <v>981163.00185195054</v>
      </c>
      <c r="L256" s="9">
        <v>1112.1242690361519</v>
      </c>
      <c r="M256" s="14">
        <v>40.975659658553937</v>
      </c>
    </row>
    <row r="257" spans="1:13" s="12" customFormat="1" ht="12" customHeight="1">
      <c r="A257" s="7">
        <v>43</v>
      </c>
      <c r="B257" s="7">
        <v>2017</v>
      </c>
      <c r="C257" s="7" t="s">
        <v>19</v>
      </c>
      <c r="D257" s="7" t="s">
        <v>19</v>
      </c>
      <c r="E257" s="7" t="s">
        <v>24</v>
      </c>
      <c r="F257" s="7" t="s">
        <v>43</v>
      </c>
      <c r="G257" s="13">
        <v>42</v>
      </c>
      <c r="H257" s="9">
        <v>146027</v>
      </c>
      <c r="I257" s="9">
        <v>179</v>
      </c>
      <c r="J257" s="10">
        <v>1.2258007080882302E-3</v>
      </c>
      <c r="K257" s="9">
        <v>980050.87758291443</v>
      </c>
      <c r="L257" s="9">
        <v>1201.3470597036278</v>
      </c>
      <c r="M257" s="14">
        <v>40.021589889770638</v>
      </c>
    </row>
    <row r="258" spans="1:13" s="12" customFormat="1" ht="12" customHeight="1">
      <c r="A258" s="7">
        <v>44</v>
      </c>
      <c r="B258" s="7">
        <v>2017</v>
      </c>
      <c r="C258" s="7" t="s">
        <v>19</v>
      </c>
      <c r="D258" s="7" t="s">
        <v>19</v>
      </c>
      <c r="E258" s="7" t="s">
        <v>24</v>
      </c>
      <c r="F258" s="7" t="s">
        <v>43</v>
      </c>
      <c r="G258" s="13">
        <v>43</v>
      </c>
      <c r="H258" s="9">
        <v>149254</v>
      </c>
      <c r="I258" s="9">
        <v>212</v>
      </c>
      <c r="J258" s="10">
        <v>1.4203974432846021E-3</v>
      </c>
      <c r="K258" s="9">
        <v>978849.53052321076</v>
      </c>
      <c r="L258" s="9">
        <v>1390.3553705155016</v>
      </c>
      <c r="M258" s="14">
        <v>39.070094940167422</v>
      </c>
    </row>
    <row r="259" spans="1:13" s="12" customFormat="1" ht="12" customHeight="1">
      <c r="A259" s="7">
        <v>45</v>
      </c>
      <c r="B259" s="7">
        <v>2017</v>
      </c>
      <c r="C259" s="7" t="s">
        <v>19</v>
      </c>
      <c r="D259" s="7" t="s">
        <v>19</v>
      </c>
      <c r="E259" s="7" t="s">
        <v>24</v>
      </c>
      <c r="F259" s="7" t="s">
        <v>43</v>
      </c>
      <c r="G259" s="13">
        <v>44</v>
      </c>
      <c r="H259" s="9">
        <v>154133</v>
      </c>
      <c r="I259" s="9">
        <v>248</v>
      </c>
      <c r="J259" s="10">
        <v>1.6090000194637099E-3</v>
      </c>
      <c r="K259" s="9">
        <v>977459.17515269527</v>
      </c>
      <c r="L259" s="9">
        <v>1572.7318318456685</v>
      </c>
      <c r="M259" s="14">
        <v>38.124957731376043</v>
      </c>
    </row>
    <row r="260" spans="1:13" s="12" customFormat="1" ht="12" customHeight="1">
      <c r="A260" s="7">
        <v>46</v>
      </c>
      <c r="B260" s="7">
        <v>2017</v>
      </c>
      <c r="C260" s="7" t="s">
        <v>19</v>
      </c>
      <c r="D260" s="7" t="s">
        <v>19</v>
      </c>
      <c r="E260" s="7" t="s">
        <v>25</v>
      </c>
      <c r="F260" s="7" t="s">
        <v>44</v>
      </c>
      <c r="G260" s="13">
        <v>45</v>
      </c>
      <c r="H260" s="9">
        <v>157093</v>
      </c>
      <c r="I260" s="9">
        <v>247</v>
      </c>
      <c r="J260" s="10">
        <v>1.5723170351320556E-3</v>
      </c>
      <c r="K260" s="9">
        <v>975886.44332084956</v>
      </c>
      <c r="L260" s="9">
        <v>1534.402879187805</v>
      </c>
      <c r="M260" s="14">
        <v>37.18559385261841</v>
      </c>
    </row>
    <row r="261" spans="1:13" s="12" customFormat="1" ht="12" customHeight="1">
      <c r="A261" s="7">
        <v>47</v>
      </c>
      <c r="B261" s="7">
        <v>2017</v>
      </c>
      <c r="C261" s="7" t="s">
        <v>19</v>
      </c>
      <c r="D261" s="7" t="s">
        <v>19</v>
      </c>
      <c r="E261" s="7" t="s">
        <v>25</v>
      </c>
      <c r="F261" s="7" t="s">
        <v>44</v>
      </c>
      <c r="G261" s="13">
        <v>46</v>
      </c>
      <c r="H261" s="9">
        <v>158538</v>
      </c>
      <c r="I261" s="9">
        <v>300</v>
      </c>
      <c r="J261" s="10">
        <v>1.8922908072512583E-3</v>
      </c>
      <c r="K261" s="9">
        <v>974352.04044166172</v>
      </c>
      <c r="L261" s="9">
        <v>1843.7574091542626</v>
      </c>
      <c r="M261" s="14">
        <v>36.243366073023111</v>
      </c>
    </row>
    <row r="262" spans="1:13" s="12" customFormat="1" ht="12" customHeight="1">
      <c r="A262" s="7">
        <v>48</v>
      </c>
      <c r="B262" s="7">
        <v>2017</v>
      </c>
      <c r="C262" s="7" t="s">
        <v>19</v>
      </c>
      <c r="D262" s="7" t="s">
        <v>19</v>
      </c>
      <c r="E262" s="7" t="s">
        <v>25</v>
      </c>
      <c r="F262" s="7" t="s">
        <v>44</v>
      </c>
      <c r="G262" s="13">
        <v>47</v>
      </c>
      <c r="H262" s="9">
        <v>156845</v>
      </c>
      <c r="I262" s="9">
        <v>334</v>
      </c>
      <c r="J262" s="10">
        <v>2.1294908986579106E-3</v>
      </c>
      <c r="K262" s="9">
        <v>972508.28303250752</v>
      </c>
      <c r="L262" s="9">
        <v>2070.9475375871561</v>
      </c>
      <c r="M262" s="14">
        <v>35.311131147290396</v>
      </c>
    </row>
    <row r="263" spans="1:13" s="12" customFormat="1" ht="12" customHeight="1">
      <c r="A263" s="7">
        <v>49</v>
      </c>
      <c r="B263" s="7">
        <v>2017</v>
      </c>
      <c r="C263" s="7" t="s">
        <v>19</v>
      </c>
      <c r="D263" s="7" t="s">
        <v>19</v>
      </c>
      <c r="E263" s="7" t="s">
        <v>25</v>
      </c>
      <c r="F263" s="7" t="s">
        <v>44</v>
      </c>
      <c r="G263" s="13">
        <v>48</v>
      </c>
      <c r="H263" s="9">
        <v>156316</v>
      </c>
      <c r="I263" s="9">
        <v>353</v>
      </c>
      <c r="J263" s="10">
        <v>2.2582461168402469E-3</v>
      </c>
      <c r="K263" s="9">
        <v>970437.33549492038</v>
      </c>
      <c r="L263" s="9">
        <v>2191.4863445182</v>
      </c>
      <c r="M263" s="14">
        <v>34.385419330250031</v>
      </c>
    </row>
    <row r="264" spans="1:13" s="12" customFormat="1" ht="12" customHeight="1">
      <c r="A264" s="7">
        <v>50</v>
      </c>
      <c r="B264" s="7">
        <v>2017</v>
      </c>
      <c r="C264" s="7" t="s">
        <v>19</v>
      </c>
      <c r="D264" s="7" t="s">
        <v>19</v>
      </c>
      <c r="E264" s="7" t="s">
        <v>25</v>
      </c>
      <c r="F264" s="7" t="s">
        <v>44</v>
      </c>
      <c r="G264" s="13">
        <v>49</v>
      </c>
      <c r="H264" s="9">
        <v>156697</v>
      </c>
      <c r="I264" s="9">
        <v>380</v>
      </c>
      <c r="J264" s="10">
        <v>2.4250623815388933E-3</v>
      </c>
      <c r="K264" s="9">
        <v>968245.84915040212</v>
      </c>
      <c r="L264" s="9">
        <v>2348.0565848558222</v>
      </c>
      <c r="M264" s="14">
        <v>33.462114142632316</v>
      </c>
    </row>
    <row r="265" spans="1:13" s="12" customFormat="1" ht="12" customHeight="1">
      <c r="A265" s="7">
        <v>51</v>
      </c>
      <c r="B265" s="7">
        <v>2017</v>
      </c>
      <c r="C265" s="7" t="s">
        <v>19</v>
      </c>
      <c r="D265" s="7" t="s">
        <v>19</v>
      </c>
      <c r="E265" s="7" t="s">
        <v>26</v>
      </c>
      <c r="F265" s="7" t="s">
        <v>44</v>
      </c>
      <c r="G265" s="13">
        <v>50</v>
      </c>
      <c r="H265" s="9">
        <v>160546</v>
      </c>
      <c r="I265" s="9">
        <v>422</v>
      </c>
      <c r="J265" s="10">
        <v>2.6285301408941987E-3</v>
      </c>
      <c r="K265" s="9">
        <v>965897.79256554635</v>
      </c>
      <c r="L265" s="9">
        <v>2538.891460781711</v>
      </c>
      <c r="M265" s="14">
        <v>32.542243644696711</v>
      </c>
    </row>
    <row r="266" spans="1:13" s="12" customFormat="1" ht="12" customHeight="1">
      <c r="A266" s="7">
        <v>52</v>
      </c>
      <c r="B266" s="7">
        <v>2017</v>
      </c>
      <c r="C266" s="7" t="s">
        <v>19</v>
      </c>
      <c r="D266" s="7" t="s">
        <v>19</v>
      </c>
      <c r="E266" s="7" t="s">
        <v>26</v>
      </c>
      <c r="F266" s="7" t="s">
        <v>44</v>
      </c>
      <c r="G266" s="13">
        <v>51</v>
      </c>
      <c r="H266" s="9">
        <v>163679</v>
      </c>
      <c r="I266" s="9">
        <v>477</v>
      </c>
      <c r="J266" s="10">
        <v>2.9142406784010166E-3</v>
      </c>
      <c r="K266" s="9">
        <v>963358.90110476466</v>
      </c>
      <c r="L266" s="9">
        <v>2807.4596974992073</v>
      </c>
      <c r="M266" s="14">
        <v>31.626689616681318</v>
      </c>
    </row>
    <row r="267" spans="1:13" s="12" customFormat="1" ht="12" customHeight="1">
      <c r="A267" s="7">
        <v>53</v>
      </c>
      <c r="B267" s="7">
        <v>2017</v>
      </c>
      <c r="C267" s="7" t="s">
        <v>19</v>
      </c>
      <c r="D267" s="7" t="s">
        <v>19</v>
      </c>
      <c r="E267" s="7" t="s">
        <v>26</v>
      </c>
      <c r="F267" s="7" t="s">
        <v>44</v>
      </c>
      <c r="G267" s="13">
        <v>52</v>
      </c>
      <c r="H267" s="9">
        <v>167978</v>
      </c>
      <c r="I267" s="9">
        <v>527</v>
      </c>
      <c r="J267" s="10">
        <v>3.1373156008524927E-3</v>
      </c>
      <c r="K267" s="9">
        <v>960551.44140726549</v>
      </c>
      <c r="L267" s="9">
        <v>3013.5530225483631</v>
      </c>
      <c r="M267" s="14">
        <v>30.717665407095382</v>
      </c>
    </row>
    <row r="268" spans="1:13" s="12" customFormat="1" ht="12" customHeight="1">
      <c r="A268" s="7">
        <v>54</v>
      </c>
      <c r="B268" s="7">
        <v>2017</v>
      </c>
      <c r="C268" s="7" t="s">
        <v>19</v>
      </c>
      <c r="D268" s="7" t="s">
        <v>19</v>
      </c>
      <c r="E268" s="7" t="s">
        <v>26</v>
      </c>
      <c r="F268" s="7" t="s">
        <v>44</v>
      </c>
      <c r="G268" s="13">
        <v>53</v>
      </c>
      <c r="H268" s="9">
        <v>164407</v>
      </c>
      <c r="I268" s="9">
        <v>568</v>
      </c>
      <c r="J268" s="10">
        <v>3.4548407306258249E-3</v>
      </c>
      <c r="K268" s="9">
        <v>957537.88838471717</v>
      </c>
      <c r="L268" s="9">
        <v>3308.1408979089656</v>
      </c>
      <c r="M268" s="14">
        <v>29.812766121152265</v>
      </c>
    </row>
    <row r="269" spans="1:13" s="12" customFormat="1" ht="12" customHeight="1">
      <c r="A269" s="7">
        <v>55</v>
      </c>
      <c r="B269" s="7">
        <v>2017</v>
      </c>
      <c r="C269" s="7" t="s">
        <v>19</v>
      </c>
      <c r="D269" s="7" t="s">
        <v>19</v>
      </c>
      <c r="E269" s="7" t="s">
        <v>26</v>
      </c>
      <c r="F269" s="7" t="s">
        <v>44</v>
      </c>
      <c r="G269" s="13">
        <v>54</v>
      </c>
      <c r="H269" s="9">
        <v>160460</v>
      </c>
      <c r="I269" s="9">
        <v>597</v>
      </c>
      <c r="J269" s="10">
        <v>3.7205534089492709E-3</v>
      </c>
      <c r="K269" s="9">
        <v>954229.74748680822</v>
      </c>
      <c r="L269" s="9">
        <v>3550.2627399328462</v>
      </c>
      <c r="M269" s="14">
        <v>28.914388147390298</v>
      </c>
    </row>
    <row r="270" spans="1:13" s="12" customFormat="1" ht="12" customHeight="1">
      <c r="A270" s="7">
        <v>56</v>
      </c>
      <c r="B270" s="7">
        <v>2017</v>
      </c>
      <c r="C270" s="7" t="s">
        <v>19</v>
      </c>
      <c r="D270" s="7" t="s">
        <v>19</v>
      </c>
      <c r="E270" s="7" t="s">
        <v>27</v>
      </c>
      <c r="F270" s="7" t="s">
        <v>44</v>
      </c>
      <c r="G270" s="13">
        <v>55</v>
      </c>
      <c r="H270" s="9">
        <v>159637</v>
      </c>
      <c r="I270" s="9">
        <v>655</v>
      </c>
      <c r="J270" s="10">
        <v>4.1030588146858185E-3</v>
      </c>
      <c r="K270" s="9">
        <v>950679.48474687536</v>
      </c>
      <c r="L270" s="9">
        <v>3900.6938398316393</v>
      </c>
      <c r="M270" s="14">
        <v>28.020500191603091</v>
      </c>
    </row>
    <row r="271" spans="1:13" s="12" customFormat="1" ht="12" customHeight="1">
      <c r="A271" s="7">
        <v>57</v>
      </c>
      <c r="B271" s="7">
        <v>2017</v>
      </c>
      <c r="C271" s="7" t="s">
        <v>19</v>
      </c>
      <c r="D271" s="7" t="s">
        <v>19</v>
      </c>
      <c r="E271" s="7" t="s">
        <v>27</v>
      </c>
      <c r="F271" s="7" t="s">
        <v>44</v>
      </c>
      <c r="G271" s="13">
        <v>56</v>
      </c>
      <c r="H271" s="9">
        <v>157090</v>
      </c>
      <c r="I271" s="9">
        <v>792</v>
      </c>
      <c r="J271" s="10">
        <v>5.0416958431472401E-3</v>
      </c>
      <c r="K271" s="9">
        <v>946778.79090704373</v>
      </c>
      <c r="L271" s="9">
        <v>4773.3706944960122</v>
      </c>
      <c r="M271" s="14">
        <v>27.133883641462205</v>
      </c>
    </row>
    <row r="272" spans="1:13" s="12" customFormat="1" ht="12" customHeight="1">
      <c r="A272" s="7">
        <v>58</v>
      </c>
      <c r="B272" s="7">
        <v>2017</v>
      </c>
      <c r="C272" s="7" t="s">
        <v>19</v>
      </c>
      <c r="D272" s="7" t="s">
        <v>19</v>
      </c>
      <c r="E272" s="7" t="s">
        <v>27</v>
      </c>
      <c r="F272" s="7" t="s">
        <v>44</v>
      </c>
      <c r="G272" s="13">
        <v>57</v>
      </c>
      <c r="H272" s="9">
        <v>156557</v>
      </c>
      <c r="I272" s="9">
        <v>850</v>
      </c>
      <c r="J272" s="10">
        <v>5.4293324476069422E-3</v>
      </c>
      <c r="K272" s="9">
        <v>942005.42021254776</v>
      </c>
      <c r="L272" s="9">
        <v>5114.4605937815977</v>
      </c>
      <c r="M272" s="14">
        <v>26.26884401103851</v>
      </c>
    </row>
    <row r="273" spans="1:13" s="12" customFormat="1" ht="12" customHeight="1">
      <c r="A273" s="7">
        <v>59</v>
      </c>
      <c r="B273" s="7">
        <v>2017</v>
      </c>
      <c r="C273" s="7" t="s">
        <v>19</v>
      </c>
      <c r="D273" s="7" t="s">
        <v>19</v>
      </c>
      <c r="E273" s="7" t="s">
        <v>27</v>
      </c>
      <c r="F273" s="7" t="s">
        <v>44</v>
      </c>
      <c r="G273" s="13">
        <v>58</v>
      </c>
      <c r="H273" s="9">
        <v>151925</v>
      </c>
      <c r="I273" s="9">
        <v>865</v>
      </c>
      <c r="J273" s="10">
        <v>5.6935988152048709E-3</v>
      </c>
      <c r="K273" s="9">
        <v>936890.95961876621</v>
      </c>
      <c r="L273" s="9">
        <v>5334.2812576615615</v>
      </c>
      <c r="M273" s="14">
        <v>25.409515383612515</v>
      </c>
    </row>
    <row r="274" spans="1:13" s="12" customFormat="1" ht="12" customHeight="1">
      <c r="A274" s="7">
        <v>60</v>
      </c>
      <c r="B274" s="7">
        <v>2017</v>
      </c>
      <c r="C274" s="7" t="s">
        <v>19</v>
      </c>
      <c r="D274" s="7" t="s">
        <v>19</v>
      </c>
      <c r="E274" s="7" t="s">
        <v>27</v>
      </c>
      <c r="F274" s="7" t="s">
        <v>44</v>
      </c>
      <c r="G274" s="13">
        <v>59</v>
      </c>
      <c r="H274" s="9">
        <v>148035</v>
      </c>
      <c r="I274" s="9">
        <v>956</v>
      </c>
      <c r="J274" s="10">
        <v>6.4579322457526938E-3</v>
      </c>
      <c r="K274" s="9">
        <v>931556.67836110468</v>
      </c>
      <c r="L274" s="9">
        <v>6015.9299119344487</v>
      </c>
      <c r="M274" s="14">
        <v>24.55215228819894</v>
      </c>
    </row>
    <row r="275" spans="1:13" s="12" customFormat="1" ht="12" customHeight="1">
      <c r="A275" s="7">
        <v>61</v>
      </c>
      <c r="B275" s="7">
        <v>2017</v>
      </c>
      <c r="C275" s="7" t="s">
        <v>19</v>
      </c>
      <c r="D275" s="7" t="s">
        <v>19</v>
      </c>
      <c r="E275" s="7" t="s">
        <v>28</v>
      </c>
      <c r="F275" s="7" t="s">
        <v>44</v>
      </c>
      <c r="G275" s="13">
        <v>60</v>
      </c>
      <c r="H275" s="9">
        <v>144331</v>
      </c>
      <c r="I275" s="9">
        <v>1004</v>
      </c>
      <c r="J275" s="10">
        <v>6.9562325487940915E-3</v>
      </c>
      <c r="K275" s="9">
        <v>925540.74844917026</v>
      </c>
      <c r="L275" s="9">
        <v>6438.276679597363</v>
      </c>
      <c r="M275" s="14">
        <v>23.708489070387557</v>
      </c>
    </row>
    <row r="276" spans="1:13" s="12" customFormat="1" ht="12" customHeight="1">
      <c r="A276" s="7">
        <v>62</v>
      </c>
      <c r="B276" s="7">
        <v>2017</v>
      </c>
      <c r="C276" s="7" t="s">
        <v>19</v>
      </c>
      <c r="D276" s="7" t="s">
        <v>19</v>
      </c>
      <c r="E276" s="7" t="s">
        <v>28</v>
      </c>
      <c r="F276" s="7" t="s">
        <v>44</v>
      </c>
      <c r="G276" s="13">
        <v>61</v>
      </c>
      <c r="H276" s="9">
        <v>141294</v>
      </c>
      <c r="I276" s="9">
        <v>1230</v>
      </c>
      <c r="J276" s="10">
        <v>8.7052528769799142E-3</v>
      </c>
      <c r="K276" s="9">
        <v>919102.47176957293</v>
      </c>
      <c r="L276" s="9">
        <v>8001.0194366114247</v>
      </c>
      <c r="M276" s="14">
        <v>22.87106362386784</v>
      </c>
    </row>
    <row r="277" spans="1:13" s="12" customFormat="1" ht="12" customHeight="1">
      <c r="A277" s="7">
        <v>63</v>
      </c>
      <c r="B277" s="7">
        <v>2017</v>
      </c>
      <c r="C277" s="7" t="s">
        <v>19</v>
      </c>
      <c r="D277" s="7" t="s">
        <v>19</v>
      </c>
      <c r="E277" s="7" t="s">
        <v>28</v>
      </c>
      <c r="F277" s="7" t="s">
        <v>44</v>
      </c>
      <c r="G277" s="13">
        <v>62</v>
      </c>
      <c r="H277" s="9">
        <v>137312</v>
      </c>
      <c r="I277" s="9">
        <v>1179</v>
      </c>
      <c r="J277" s="10">
        <v>8.586285248193895E-3</v>
      </c>
      <c r="K277" s="9">
        <v>911101.45233296149</v>
      </c>
      <c r="L277" s="9">
        <v>7822.9769597745408</v>
      </c>
      <c r="M277" s="14">
        <v>22.067519588693628</v>
      </c>
    </row>
    <row r="278" spans="1:13" s="12" customFormat="1" ht="12" customHeight="1">
      <c r="A278" s="7">
        <v>64</v>
      </c>
      <c r="B278" s="7">
        <v>2017</v>
      </c>
      <c r="C278" s="7" t="s">
        <v>19</v>
      </c>
      <c r="D278" s="7" t="s">
        <v>19</v>
      </c>
      <c r="E278" s="7" t="s">
        <v>28</v>
      </c>
      <c r="F278" s="7" t="s">
        <v>44</v>
      </c>
      <c r="G278" s="13">
        <v>63</v>
      </c>
      <c r="H278" s="9">
        <v>132830</v>
      </c>
      <c r="I278" s="9">
        <v>1221</v>
      </c>
      <c r="J278" s="10">
        <v>9.1922005571030644E-3</v>
      </c>
      <c r="K278" s="9">
        <v>903278.47537318699</v>
      </c>
      <c r="L278" s="9">
        <v>8303.1169045446168</v>
      </c>
      <c r="M278" s="14">
        <v>21.25430828500582</v>
      </c>
    </row>
    <row r="279" spans="1:13" s="12" customFormat="1" ht="12" customHeight="1">
      <c r="A279" s="7">
        <v>65</v>
      </c>
      <c r="B279" s="7">
        <v>2017</v>
      </c>
      <c r="C279" s="7" t="s">
        <v>19</v>
      </c>
      <c r="D279" s="7" t="s">
        <v>19</v>
      </c>
      <c r="E279" s="7" t="s">
        <v>28</v>
      </c>
      <c r="F279" s="7" t="s">
        <v>44</v>
      </c>
      <c r="G279" s="13">
        <v>64</v>
      </c>
      <c r="H279" s="9">
        <v>130620</v>
      </c>
      <c r="I279" s="9">
        <v>1278</v>
      </c>
      <c r="J279" s="10">
        <v>9.7841065686724848E-3</v>
      </c>
      <c r="K279" s="9">
        <v>894975.35846864234</v>
      </c>
      <c r="L279" s="9">
        <v>8756.5342835930551</v>
      </c>
      <c r="M279" s="14">
        <v>20.446855986272382</v>
      </c>
    </row>
    <row r="280" spans="1:13" s="12" customFormat="1" ht="12" customHeight="1">
      <c r="A280" s="7">
        <v>66</v>
      </c>
      <c r="B280" s="7">
        <v>2017</v>
      </c>
      <c r="C280" s="7" t="s">
        <v>29</v>
      </c>
      <c r="D280" s="7" t="s">
        <v>30</v>
      </c>
      <c r="E280" s="7" t="s">
        <v>31</v>
      </c>
      <c r="F280" s="7" t="s">
        <v>30</v>
      </c>
      <c r="G280" s="13">
        <v>65</v>
      </c>
      <c r="H280" s="9">
        <v>124077</v>
      </c>
      <c r="I280" s="9">
        <v>1407</v>
      </c>
      <c r="J280" s="10">
        <v>1.1339732585410673E-2</v>
      </c>
      <c r="K280" s="9">
        <v>886218.82418504928</v>
      </c>
      <c r="L280" s="9">
        <v>10049.484478415536</v>
      </c>
      <c r="M280" s="14">
        <v>19.643946505596801</v>
      </c>
    </row>
    <row r="281" spans="1:13" s="12" customFormat="1" ht="12" customHeight="1">
      <c r="A281" s="7">
        <v>67</v>
      </c>
      <c r="B281" s="7">
        <v>2017</v>
      </c>
      <c r="C281" s="7" t="s">
        <v>29</v>
      </c>
      <c r="D281" s="7" t="s">
        <v>30</v>
      </c>
      <c r="E281" s="7" t="s">
        <v>31</v>
      </c>
      <c r="F281" s="7" t="s">
        <v>30</v>
      </c>
      <c r="G281" s="13">
        <v>66</v>
      </c>
      <c r="H281" s="9">
        <v>123448</v>
      </c>
      <c r="I281" s="9">
        <v>1477</v>
      </c>
      <c r="J281" s="10">
        <v>1.1964551876093578E-2</v>
      </c>
      <c r="K281" s="9">
        <v>876169.33970663371</v>
      </c>
      <c r="L281" s="9">
        <v>10482.973517162676</v>
      </c>
      <c r="M281" s="14">
        <v>18.863523686108536</v>
      </c>
    </row>
    <row r="282" spans="1:13" s="12" customFormat="1" ht="12" customHeight="1">
      <c r="A282" s="7">
        <v>68</v>
      </c>
      <c r="B282" s="7">
        <v>2017</v>
      </c>
      <c r="C282" s="7" t="s">
        <v>29</v>
      </c>
      <c r="D282" s="7" t="s">
        <v>30</v>
      </c>
      <c r="E282" s="7" t="s">
        <v>31</v>
      </c>
      <c r="F282" s="7" t="s">
        <v>30</v>
      </c>
      <c r="G282" s="13">
        <v>67</v>
      </c>
      <c r="H282" s="9">
        <v>121534</v>
      </c>
      <c r="I282" s="9">
        <v>1600</v>
      </c>
      <c r="J282" s="10">
        <v>1.3165040235654219E-2</v>
      </c>
      <c r="K282" s="9">
        <v>865686.36618947098</v>
      </c>
      <c r="L282" s="9">
        <v>11396.795842341679</v>
      </c>
      <c r="M282" s="14">
        <v>18.085895598156341</v>
      </c>
    </row>
    <row r="283" spans="1:13" s="12" customFormat="1" ht="12" customHeight="1">
      <c r="A283" s="7">
        <v>69</v>
      </c>
      <c r="B283" s="7">
        <v>2017</v>
      </c>
      <c r="C283" s="7" t="s">
        <v>29</v>
      </c>
      <c r="D283" s="7" t="s">
        <v>30</v>
      </c>
      <c r="E283" s="7" t="s">
        <v>31</v>
      </c>
      <c r="F283" s="7" t="s">
        <v>30</v>
      </c>
      <c r="G283" s="13">
        <v>68</v>
      </c>
      <c r="H283" s="9">
        <v>121364</v>
      </c>
      <c r="I283" s="9">
        <v>1668</v>
      </c>
      <c r="J283" s="10">
        <v>1.3743779044856795E-2</v>
      </c>
      <c r="K283" s="9">
        <v>854289.57034712925</v>
      </c>
      <c r="L283" s="9">
        <v>11741.16709517659</v>
      </c>
      <c r="M283" s="14">
        <v>17.320503240334958</v>
      </c>
    </row>
    <row r="284" spans="1:13" s="12" customFormat="1" ht="12" customHeight="1">
      <c r="A284" s="7">
        <v>70</v>
      </c>
      <c r="B284" s="7">
        <v>2017</v>
      </c>
      <c r="C284" s="7" t="s">
        <v>29</v>
      </c>
      <c r="D284" s="7" t="s">
        <v>30</v>
      </c>
      <c r="E284" s="7" t="s">
        <v>31</v>
      </c>
      <c r="F284" s="7" t="s">
        <v>30</v>
      </c>
      <c r="G284" s="13">
        <v>69</v>
      </c>
      <c r="H284" s="9">
        <v>118509</v>
      </c>
      <c r="I284" s="9">
        <v>1849</v>
      </c>
      <c r="J284" s="10">
        <v>1.5602190550928621E-2</v>
      </c>
      <c r="K284" s="9">
        <v>842548.40325195261</v>
      </c>
      <c r="L284" s="9">
        <v>13145.600735917613</v>
      </c>
      <c r="M284" s="14">
        <v>16.554902045682496</v>
      </c>
    </row>
    <row r="285" spans="1:13" s="12" customFormat="1" ht="12" customHeight="1">
      <c r="A285" s="7">
        <v>71</v>
      </c>
      <c r="B285" s="7">
        <v>2017</v>
      </c>
      <c r="C285" s="7" t="s">
        <v>29</v>
      </c>
      <c r="D285" s="7" t="s">
        <v>30</v>
      </c>
      <c r="E285" s="7" t="s">
        <v>32</v>
      </c>
      <c r="F285" s="7" t="s">
        <v>30</v>
      </c>
      <c r="G285" s="13">
        <v>70</v>
      </c>
      <c r="H285" s="9">
        <v>117323</v>
      </c>
      <c r="I285" s="9">
        <v>1912</v>
      </c>
      <c r="J285" s="10">
        <v>1.6296889782907019E-2</v>
      </c>
      <c r="K285" s="9">
        <v>829402.80251603504</v>
      </c>
      <c r="L285" s="9">
        <v>13516.68605823802</v>
      </c>
      <c r="M285" s="14">
        <v>15.809363848206658</v>
      </c>
    </row>
    <row r="286" spans="1:13" s="12" customFormat="1" ht="12" customHeight="1">
      <c r="A286" s="7">
        <v>72</v>
      </c>
      <c r="B286" s="7">
        <v>2017</v>
      </c>
      <c r="C286" s="7" t="s">
        <v>29</v>
      </c>
      <c r="D286" s="7" t="s">
        <v>30</v>
      </c>
      <c r="E286" s="7" t="s">
        <v>32</v>
      </c>
      <c r="F286" s="7" t="s">
        <v>30</v>
      </c>
      <c r="G286" s="13">
        <v>71</v>
      </c>
      <c r="H286" s="9">
        <v>97965</v>
      </c>
      <c r="I286" s="9">
        <v>1774</v>
      </c>
      <c r="J286" s="10">
        <v>1.8108508140662481E-2</v>
      </c>
      <c r="K286" s="9">
        <v>815886.116457797</v>
      </c>
      <c r="L286" s="9">
        <v>14774.480381729514</v>
      </c>
      <c r="M286" s="14">
        <v>15.062992217060327</v>
      </c>
    </row>
    <row r="287" spans="1:13" s="12" customFormat="1" ht="12" customHeight="1">
      <c r="A287" s="7">
        <v>73</v>
      </c>
      <c r="B287" s="7">
        <v>2017</v>
      </c>
      <c r="C287" s="7" t="s">
        <v>29</v>
      </c>
      <c r="D287" s="7" t="s">
        <v>30</v>
      </c>
      <c r="E287" s="7" t="s">
        <v>32</v>
      </c>
      <c r="F287" s="7" t="s">
        <v>30</v>
      </c>
      <c r="G287" s="13">
        <v>72</v>
      </c>
      <c r="H287" s="9">
        <v>96175</v>
      </c>
      <c r="I287" s="9">
        <v>1982</v>
      </c>
      <c r="J287" s="10">
        <v>2.0608266181440082E-2</v>
      </c>
      <c r="K287" s="9">
        <v>801111.63607606746</v>
      </c>
      <c r="L287" s="9">
        <v>16509.521837304554</v>
      </c>
      <c r="M287" s="14">
        <v>14.331569819882489</v>
      </c>
    </row>
    <row r="288" spans="1:13" s="12" customFormat="1" ht="12" customHeight="1">
      <c r="A288" s="7">
        <v>74</v>
      </c>
      <c r="B288" s="7">
        <v>2017</v>
      </c>
      <c r="C288" s="7" t="s">
        <v>29</v>
      </c>
      <c r="D288" s="7" t="s">
        <v>30</v>
      </c>
      <c r="E288" s="7" t="s">
        <v>32</v>
      </c>
      <c r="F288" s="7" t="s">
        <v>30</v>
      </c>
      <c r="G288" s="13">
        <v>73</v>
      </c>
      <c r="H288" s="9">
        <v>89623</v>
      </c>
      <c r="I288" s="9">
        <v>1966</v>
      </c>
      <c r="J288" s="10">
        <v>2.1936333307298349E-2</v>
      </c>
      <c r="K288" s="9">
        <v>784602.11423876288</v>
      </c>
      <c r="L288" s="9">
        <v>17211.293491552478</v>
      </c>
      <c r="M288" s="14">
        <v>13.622612374881328</v>
      </c>
    </row>
    <row r="289" spans="1:13" s="12" customFormat="1" ht="12" customHeight="1">
      <c r="A289" s="7">
        <v>75</v>
      </c>
      <c r="B289" s="7">
        <v>2017</v>
      </c>
      <c r="C289" s="7" t="s">
        <v>29</v>
      </c>
      <c r="D289" s="7" t="s">
        <v>30</v>
      </c>
      <c r="E289" s="7" t="s">
        <v>32</v>
      </c>
      <c r="F289" s="7" t="s">
        <v>30</v>
      </c>
      <c r="G289" s="13">
        <v>74</v>
      </c>
      <c r="H289" s="9">
        <v>77847</v>
      </c>
      <c r="I289" s="9">
        <v>1814</v>
      </c>
      <c r="J289" s="10">
        <v>2.3302118257607873E-2</v>
      </c>
      <c r="K289" s="9">
        <v>767390.82074721041</v>
      </c>
      <c r="L289" s="9">
        <v>17881.831654854261</v>
      </c>
      <c r="M289" s="14">
        <v>12.916930637302087</v>
      </c>
    </row>
    <row r="290" spans="1:13" s="12" customFormat="1" ht="12" customHeight="1">
      <c r="A290" s="7">
        <v>76</v>
      </c>
      <c r="B290" s="7">
        <v>2017</v>
      </c>
      <c r="C290" s="7" t="s">
        <v>29</v>
      </c>
      <c r="D290" s="7" t="s">
        <v>33</v>
      </c>
      <c r="E290" s="7" t="s">
        <v>34</v>
      </c>
      <c r="F290" s="7" t="s">
        <v>33</v>
      </c>
      <c r="G290" s="13">
        <v>75</v>
      </c>
      <c r="H290" s="9">
        <v>69563</v>
      </c>
      <c r="I290" s="9">
        <v>1897</v>
      </c>
      <c r="J290" s="10">
        <v>2.7270244239035121E-2</v>
      </c>
      <c r="K290" s="9">
        <v>749508.98909235618</v>
      </c>
      <c r="L290" s="9">
        <v>20439.293191900862</v>
      </c>
      <c r="M290" s="14">
        <v>12.213174533716355</v>
      </c>
    </row>
    <row r="291" spans="1:13" s="12" customFormat="1" ht="12" customHeight="1">
      <c r="A291" s="7">
        <v>77</v>
      </c>
      <c r="B291" s="7">
        <v>2017</v>
      </c>
      <c r="C291" s="7" t="s">
        <v>29</v>
      </c>
      <c r="D291" s="7" t="s">
        <v>33</v>
      </c>
      <c r="E291" s="7" t="s">
        <v>34</v>
      </c>
      <c r="F291" s="7" t="s">
        <v>33</v>
      </c>
      <c r="G291" s="13">
        <v>76</v>
      </c>
      <c r="H291" s="9">
        <v>76037</v>
      </c>
      <c r="I291" s="9">
        <v>2263</v>
      </c>
      <c r="J291" s="10">
        <v>2.9761826479214066E-2</v>
      </c>
      <c r="K291" s="9">
        <v>729069.69590045535</v>
      </c>
      <c r="L291" s="9">
        <v>21698.44578064272</v>
      </c>
      <c r="M291" s="14">
        <v>11.541550558462319</v>
      </c>
    </row>
    <row r="292" spans="1:13" s="12" customFormat="1" ht="12" customHeight="1">
      <c r="A292" s="7">
        <v>78</v>
      </c>
      <c r="B292" s="7">
        <v>2017</v>
      </c>
      <c r="C292" s="7" t="s">
        <v>29</v>
      </c>
      <c r="D292" s="7" t="s">
        <v>33</v>
      </c>
      <c r="E292" s="7" t="s">
        <v>34</v>
      </c>
      <c r="F292" s="7" t="s">
        <v>33</v>
      </c>
      <c r="G292" s="13">
        <v>77</v>
      </c>
      <c r="H292" s="9">
        <v>80329</v>
      </c>
      <c r="I292" s="9">
        <v>2542</v>
      </c>
      <c r="J292" s="10">
        <v>3.1644860511147906E-2</v>
      </c>
      <c r="K292" s="9">
        <v>707371.25011981267</v>
      </c>
      <c r="L292" s="9">
        <v>22384.66453963779</v>
      </c>
      <c r="M292" s="14">
        <v>10.8802475101499</v>
      </c>
    </row>
    <row r="293" spans="1:13" s="12" customFormat="1" ht="12" customHeight="1">
      <c r="A293" s="7">
        <v>79</v>
      </c>
      <c r="B293" s="7">
        <v>2017</v>
      </c>
      <c r="C293" s="7" t="s">
        <v>29</v>
      </c>
      <c r="D293" s="7" t="s">
        <v>33</v>
      </c>
      <c r="E293" s="7" t="s">
        <v>34</v>
      </c>
      <c r="F293" s="7" t="s">
        <v>33</v>
      </c>
      <c r="G293" s="13">
        <v>78</v>
      </c>
      <c r="H293" s="9">
        <v>79393</v>
      </c>
      <c r="I293" s="9">
        <v>2851</v>
      </c>
      <c r="J293" s="10">
        <v>3.5909966873653845E-2</v>
      </c>
      <c r="K293" s="9">
        <v>684986.58558017493</v>
      </c>
      <c r="L293" s="9">
        <v>24597.845597081337</v>
      </c>
      <c r="M293" s="14">
        <v>10.219463435314765</v>
      </c>
    </row>
    <row r="294" spans="1:13" s="12" customFormat="1" ht="12" customHeight="1">
      <c r="A294" s="7">
        <v>80</v>
      </c>
      <c r="B294" s="7">
        <v>2017</v>
      </c>
      <c r="C294" s="7" t="s">
        <v>29</v>
      </c>
      <c r="D294" s="7" t="s">
        <v>33</v>
      </c>
      <c r="E294" s="7" t="s">
        <v>34</v>
      </c>
      <c r="F294" s="7" t="s">
        <v>33</v>
      </c>
      <c r="G294" s="13">
        <v>79</v>
      </c>
      <c r="H294" s="9">
        <v>74036</v>
      </c>
      <c r="I294" s="9">
        <v>2935</v>
      </c>
      <c r="J294" s="10">
        <v>3.9642876438489384E-2</v>
      </c>
      <c r="K294" s="9">
        <v>660388.73998309358</v>
      </c>
      <c r="L294" s="9">
        <v>26179.709220519471</v>
      </c>
      <c r="M294" s="14">
        <v>9.5814893851734411</v>
      </c>
    </row>
    <row r="295" spans="1:13" s="12" customFormat="1" ht="12" customHeight="1">
      <c r="A295" s="7">
        <v>81</v>
      </c>
      <c r="B295" s="7">
        <v>2017</v>
      </c>
      <c r="C295" s="7" t="s">
        <v>29</v>
      </c>
      <c r="D295" s="7" t="s">
        <v>33</v>
      </c>
      <c r="E295" s="7" t="s">
        <v>35</v>
      </c>
      <c r="F295" s="7" t="s">
        <v>33</v>
      </c>
      <c r="G295" s="13">
        <v>80</v>
      </c>
      <c r="H295" s="9">
        <v>69708</v>
      </c>
      <c r="I295" s="9">
        <v>3139</v>
      </c>
      <c r="J295" s="10">
        <v>4.5030699489298213E-2</v>
      </c>
      <c r="K295" s="9">
        <v>634209.03076257405</v>
      </c>
      <c r="L295" s="9">
        <v>28558.876277668558</v>
      </c>
      <c r="M295" s="14">
        <v>8.9563669726262987</v>
      </c>
    </row>
    <row r="296" spans="1:13" s="12" customFormat="1" ht="12" customHeight="1">
      <c r="A296" s="7">
        <v>82</v>
      </c>
      <c r="B296" s="7">
        <v>2017</v>
      </c>
      <c r="C296" s="7" t="s">
        <v>29</v>
      </c>
      <c r="D296" s="7" t="s">
        <v>33</v>
      </c>
      <c r="E296" s="7" t="s">
        <v>35</v>
      </c>
      <c r="F296" s="7" t="s">
        <v>33</v>
      </c>
      <c r="G296" s="13">
        <v>81</v>
      </c>
      <c r="H296" s="9">
        <v>65875</v>
      </c>
      <c r="I296" s="9">
        <v>3395</v>
      </c>
      <c r="J296" s="10">
        <v>5.1537001897533206E-2</v>
      </c>
      <c r="K296" s="9">
        <v>605650.15448490554</v>
      </c>
      <c r="L296" s="9">
        <v>31213.393160929856</v>
      </c>
      <c r="M296" s="14">
        <v>8.355119183521353</v>
      </c>
    </row>
    <row r="297" spans="1:13" s="12" customFormat="1" ht="12" customHeight="1">
      <c r="A297" s="7">
        <v>83</v>
      </c>
      <c r="B297" s="7">
        <v>2017</v>
      </c>
      <c r="C297" s="7" t="s">
        <v>29</v>
      </c>
      <c r="D297" s="7" t="s">
        <v>33</v>
      </c>
      <c r="E297" s="7" t="s">
        <v>35</v>
      </c>
      <c r="F297" s="7" t="s">
        <v>33</v>
      </c>
      <c r="G297" s="13">
        <v>82</v>
      </c>
      <c r="H297" s="9">
        <v>63779</v>
      </c>
      <c r="I297" s="9">
        <v>3704</v>
      </c>
      <c r="J297" s="10">
        <v>5.8075542106335941E-2</v>
      </c>
      <c r="K297" s="9">
        <v>574436.76132397563</v>
      </c>
      <c r="L297" s="9">
        <v>33360.726319697795</v>
      </c>
      <c r="M297" s="14">
        <v>7.7819458421009955</v>
      </c>
    </row>
    <row r="298" spans="1:13" s="12" customFormat="1" ht="12" customHeight="1">
      <c r="A298" s="7">
        <v>84</v>
      </c>
      <c r="B298" s="7">
        <v>2017</v>
      </c>
      <c r="C298" s="7" t="s">
        <v>29</v>
      </c>
      <c r="D298" s="7" t="s">
        <v>33</v>
      </c>
      <c r="E298" s="7" t="s">
        <v>35</v>
      </c>
      <c r="F298" s="7" t="s">
        <v>33</v>
      </c>
      <c r="G298" s="13">
        <v>83</v>
      </c>
      <c r="H298" s="9">
        <v>59640</v>
      </c>
      <c r="I298" s="9">
        <v>3813</v>
      </c>
      <c r="J298" s="10">
        <v>6.3933601609657942E-2</v>
      </c>
      <c r="K298" s="9">
        <v>541076.03500427783</v>
      </c>
      <c r="L298" s="9">
        <v>34592.939662496836</v>
      </c>
      <c r="M298" s="14">
        <v>7.230923410126664</v>
      </c>
    </row>
    <row r="299" spans="1:13" s="12" customFormat="1" ht="12" customHeight="1">
      <c r="A299" s="7">
        <v>85</v>
      </c>
      <c r="B299" s="7">
        <v>2017</v>
      </c>
      <c r="C299" s="7" t="s">
        <v>29</v>
      </c>
      <c r="D299" s="7" t="s">
        <v>33</v>
      </c>
      <c r="E299" s="7" t="s">
        <v>35</v>
      </c>
      <c r="F299" s="7" t="s">
        <v>33</v>
      </c>
      <c r="G299" s="13">
        <v>84</v>
      </c>
      <c r="H299" s="9">
        <v>57644</v>
      </c>
      <c r="I299" s="9">
        <v>4401</v>
      </c>
      <c r="J299" s="10">
        <v>7.6347928665602666E-2</v>
      </c>
      <c r="K299" s="9">
        <v>506483.09534178098</v>
      </c>
      <c r="L299" s="9">
        <v>38668.93523348793</v>
      </c>
      <c r="M299" s="14">
        <v>6.690647396062019</v>
      </c>
    </row>
    <row r="300" spans="1:13" s="12" customFormat="1" ht="12" customHeight="1">
      <c r="A300" s="7">
        <v>86</v>
      </c>
      <c r="B300" s="7">
        <v>2017</v>
      </c>
      <c r="C300" s="7" t="s">
        <v>29</v>
      </c>
      <c r="D300" s="7" t="s">
        <v>36</v>
      </c>
      <c r="E300" s="7" t="s">
        <v>37</v>
      </c>
      <c r="F300" s="7" t="s">
        <v>36</v>
      </c>
      <c r="G300" s="13">
        <v>85</v>
      </c>
      <c r="H300" s="9">
        <v>53205</v>
      </c>
      <c r="I300" s="9">
        <v>4535</v>
      </c>
      <c r="J300" s="10">
        <v>8.5236349967108355E-2</v>
      </c>
      <c r="K300" s="9">
        <v>467814.16010829306</v>
      </c>
      <c r="L300" s="9">
        <v>39874.771470559324</v>
      </c>
      <c r="M300" s="14">
        <v>6.2023585917134341</v>
      </c>
    </row>
    <row r="301" spans="1:13" s="12" customFormat="1" ht="12" customHeight="1">
      <c r="A301" s="7">
        <v>87</v>
      </c>
      <c r="B301" s="7">
        <v>2017</v>
      </c>
      <c r="C301" s="7" t="s">
        <v>29</v>
      </c>
      <c r="D301" s="7" t="s">
        <v>36</v>
      </c>
      <c r="E301" s="7" t="s">
        <v>37</v>
      </c>
      <c r="F301" s="7" t="s">
        <v>36</v>
      </c>
      <c r="G301" s="13">
        <v>86</v>
      </c>
      <c r="H301" s="9">
        <v>48451</v>
      </c>
      <c r="I301" s="9">
        <v>4661</v>
      </c>
      <c r="J301" s="10">
        <v>9.6200284823842644E-2</v>
      </c>
      <c r="K301" s="9">
        <v>427939.38863773376</v>
      </c>
      <c r="L301" s="9">
        <v>41167.891074291081</v>
      </c>
      <c r="M301" s="14">
        <v>5.7336960935301562</v>
      </c>
    </row>
    <row r="302" spans="1:13" s="12" customFormat="1" ht="12" customHeight="1">
      <c r="A302" s="7">
        <v>88</v>
      </c>
      <c r="B302" s="7">
        <v>2017</v>
      </c>
      <c r="C302" s="7" t="s">
        <v>29</v>
      </c>
      <c r="D302" s="7" t="s">
        <v>36</v>
      </c>
      <c r="E302" s="7" t="s">
        <v>37</v>
      </c>
      <c r="F302" s="7" t="s">
        <v>36</v>
      </c>
      <c r="G302" s="13">
        <v>87</v>
      </c>
      <c r="H302" s="9">
        <v>40638</v>
      </c>
      <c r="I302" s="9">
        <v>4443</v>
      </c>
      <c r="J302" s="10">
        <v>0.10933116787243467</v>
      </c>
      <c r="K302" s="9">
        <v>386771.49756344268</v>
      </c>
      <c r="L302" s="9">
        <v>42286.179528381712</v>
      </c>
      <c r="M302" s="14">
        <v>5.290769797388208</v>
      </c>
    </row>
    <row r="303" spans="1:13" s="12" customFormat="1" ht="12" customHeight="1">
      <c r="A303" s="7">
        <v>89</v>
      </c>
      <c r="B303" s="7">
        <v>2017</v>
      </c>
      <c r="C303" s="7" t="s">
        <v>29</v>
      </c>
      <c r="D303" s="7" t="s">
        <v>36</v>
      </c>
      <c r="E303" s="7" t="s">
        <v>37</v>
      </c>
      <c r="F303" s="7" t="s">
        <v>36</v>
      </c>
      <c r="G303" s="13">
        <v>88</v>
      </c>
      <c r="H303" s="9">
        <v>34820</v>
      </c>
      <c r="I303" s="9">
        <v>4286</v>
      </c>
      <c r="J303" s="10">
        <v>0.12309017805858702</v>
      </c>
      <c r="K303" s="9">
        <v>344485.31803506095</v>
      </c>
      <c r="L303" s="9">
        <v>42402.759135504632</v>
      </c>
      <c r="M303" s="14">
        <v>4.8788452279669059</v>
      </c>
    </row>
    <row r="304" spans="1:13" s="12" customFormat="1" ht="12" customHeight="1">
      <c r="A304" s="7">
        <v>90</v>
      </c>
      <c r="B304" s="7">
        <v>2017</v>
      </c>
      <c r="C304" s="7" t="s">
        <v>29</v>
      </c>
      <c r="D304" s="7" t="s">
        <v>36</v>
      </c>
      <c r="E304" s="7" t="s">
        <v>37</v>
      </c>
      <c r="F304" s="7" t="s">
        <v>36</v>
      </c>
      <c r="G304" s="13">
        <v>89</v>
      </c>
      <c r="H304" s="9">
        <v>29534</v>
      </c>
      <c r="I304" s="9">
        <v>4143</v>
      </c>
      <c r="J304" s="10">
        <v>0.14027900047402994</v>
      </c>
      <c r="K304" s="9">
        <v>302082.55889955629</v>
      </c>
      <c r="L304" s="9">
        <v>42375.839423067031</v>
      </c>
      <c r="M304" s="14">
        <v>4.4934954751361715</v>
      </c>
    </row>
    <row r="305" spans="1:13" s="12" customFormat="1" ht="12" customHeight="1">
      <c r="A305" s="7">
        <v>91</v>
      </c>
      <c r="B305" s="7">
        <v>2017</v>
      </c>
      <c r="C305" s="7" t="s">
        <v>29</v>
      </c>
      <c r="D305" s="7" t="s">
        <v>36</v>
      </c>
      <c r="E305" s="7" t="s">
        <v>38</v>
      </c>
      <c r="F305" s="7" t="s">
        <v>36</v>
      </c>
      <c r="G305" s="13">
        <v>90</v>
      </c>
      <c r="H305" s="9">
        <v>24922</v>
      </c>
      <c r="I305" s="9">
        <v>3913</v>
      </c>
      <c r="J305" s="10">
        <v>0.15700987079688628</v>
      </c>
      <c r="K305" s="9">
        <v>259706.71947648926</v>
      </c>
      <c r="L305" s="9">
        <v>40776.518470086769</v>
      </c>
      <c r="M305" s="14">
        <v>4.1451063511745048</v>
      </c>
    </row>
    <row r="306" spans="1:13" s="12" customFormat="1" ht="12" customHeight="1">
      <c r="A306" s="7">
        <v>92</v>
      </c>
      <c r="B306" s="7">
        <v>2017</v>
      </c>
      <c r="C306" s="7" t="s">
        <v>29</v>
      </c>
      <c r="D306" s="7" t="s">
        <v>36</v>
      </c>
      <c r="E306" s="7" t="s">
        <v>38</v>
      </c>
      <c r="F306" s="7" t="s">
        <v>36</v>
      </c>
      <c r="G306" s="13">
        <v>91</v>
      </c>
      <c r="H306" s="9">
        <v>20983</v>
      </c>
      <c r="I306" s="9">
        <v>3751</v>
      </c>
      <c r="J306" s="10">
        <v>0.17876376113997045</v>
      </c>
      <c r="K306" s="9">
        <v>218930.20100640249</v>
      </c>
      <c r="L306" s="9">
        <v>39136.786159034251</v>
      </c>
      <c r="M306" s="14">
        <v>3.8240202048632028</v>
      </c>
    </row>
    <row r="307" spans="1:13" s="12" customFormat="1" ht="12" customHeight="1">
      <c r="A307" s="7">
        <v>93</v>
      </c>
      <c r="B307" s="7">
        <v>2017</v>
      </c>
      <c r="C307" s="7" t="s">
        <v>29</v>
      </c>
      <c r="D307" s="7" t="s">
        <v>36</v>
      </c>
      <c r="E307" s="7" t="s">
        <v>38</v>
      </c>
      <c r="F307" s="7" t="s">
        <v>36</v>
      </c>
      <c r="G307" s="13">
        <v>92</v>
      </c>
      <c r="H307" s="9">
        <v>16763</v>
      </c>
      <c r="I307" s="9">
        <v>3204</v>
      </c>
      <c r="J307" s="10">
        <v>0.19113523832249596</v>
      </c>
      <c r="K307" s="9">
        <v>179793.41484736826</v>
      </c>
      <c r="L307" s="9">
        <v>34364.857195667115</v>
      </c>
      <c r="M307" s="14">
        <v>3.5475810096706368</v>
      </c>
    </row>
    <row r="308" spans="1:13" s="12" customFormat="1" ht="12" customHeight="1">
      <c r="A308" s="7">
        <v>94</v>
      </c>
      <c r="B308" s="7">
        <v>2017</v>
      </c>
      <c r="C308" s="7" t="s">
        <v>29</v>
      </c>
      <c r="D308" s="7" t="s">
        <v>36</v>
      </c>
      <c r="E308" s="7" t="s">
        <v>38</v>
      </c>
      <c r="F308" s="7" t="s">
        <v>36</v>
      </c>
      <c r="G308" s="13">
        <v>93</v>
      </c>
      <c r="H308" s="9">
        <v>12998</v>
      </c>
      <c r="I308" s="9">
        <v>2753</v>
      </c>
      <c r="J308" s="10">
        <v>0.21180181566394829</v>
      </c>
      <c r="K308" s="9">
        <v>145428.55765170115</v>
      </c>
      <c r="L308" s="9">
        <v>30802.032560019485</v>
      </c>
      <c r="M308" s="14">
        <v>3.26772626780064</v>
      </c>
    </row>
    <row r="309" spans="1:13" s="12" customFormat="1" ht="12" customHeight="1">
      <c r="A309" s="7">
        <v>95</v>
      </c>
      <c r="B309" s="7">
        <v>2017</v>
      </c>
      <c r="C309" s="7" t="s">
        <v>29</v>
      </c>
      <c r="D309" s="7" t="s">
        <v>36</v>
      </c>
      <c r="E309" s="7" t="s">
        <v>38</v>
      </c>
      <c r="F309" s="7" t="s">
        <v>36</v>
      </c>
      <c r="G309" s="13">
        <v>94</v>
      </c>
      <c r="H309" s="9">
        <v>9831</v>
      </c>
      <c r="I309" s="9">
        <v>2306</v>
      </c>
      <c r="J309" s="10">
        <v>0.2345641338622724</v>
      </c>
      <c r="K309" s="9">
        <v>114626.52509168166</v>
      </c>
      <c r="L309" s="9">
        <v>26887.271575772342</v>
      </c>
      <c r="M309" s="14">
        <v>3.011459836883617</v>
      </c>
    </row>
    <row r="310" spans="1:13" s="12" customFormat="1" ht="12" customHeight="1">
      <c r="A310" s="7">
        <v>96</v>
      </c>
      <c r="B310" s="7">
        <v>2017</v>
      </c>
      <c r="C310" s="7" t="s">
        <v>29</v>
      </c>
      <c r="D310" s="7" t="s">
        <v>36</v>
      </c>
      <c r="E310" s="7" t="s">
        <v>39</v>
      </c>
      <c r="F310" s="7" t="s">
        <v>36</v>
      </c>
      <c r="G310" s="13">
        <v>95</v>
      </c>
      <c r="H310" s="9">
        <v>7270</v>
      </c>
      <c r="I310" s="9">
        <v>1932</v>
      </c>
      <c r="J310" s="10">
        <v>0.2657496561210454</v>
      </c>
      <c r="K310" s="9">
        <v>87739.253515909309</v>
      </c>
      <c r="L310" s="9">
        <v>23316.676450170122</v>
      </c>
      <c r="M310" s="14">
        <v>2.7810846055020448</v>
      </c>
    </row>
    <row r="311" spans="1:13" s="12" customFormat="1" ht="12" customHeight="1">
      <c r="A311" s="7">
        <v>97</v>
      </c>
      <c r="B311" s="7">
        <v>2017</v>
      </c>
      <c r="C311" s="7" t="s">
        <v>29</v>
      </c>
      <c r="D311" s="7" t="s">
        <v>36</v>
      </c>
      <c r="E311" s="7" t="s">
        <v>39</v>
      </c>
      <c r="F311" s="7" t="s">
        <v>36</v>
      </c>
      <c r="G311" s="13">
        <v>96</v>
      </c>
      <c r="H311" s="9">
        <v>5206</v>
      </c>
      <c r="I311" s="9">
        <v>1456</v>
      </c>
      <c r="J311" s="10">
        <v>0.2796772954283519</v>
      </c>
      <c r="K311" s="9">
        <v>64422.577065739184</v>
      </c>
      <c r="L311" s="9">
        <v>18017.532118270505</v>
      </c>
      <c r="M311" s="14">
        <v>2.6066851034094896</v>
      </c>
    </row>
    <row r="312" spans="1:13" s="12" customFormat="1" ht="12" customHeight="1">
      <c r="A312" s="7">
        <v>98</v>
      </c>
      <c r="B312" s="7">
        <v>2017</v>
      </c>
      <c r="C312" s="7" t="s">
        <v>29</v>
      </c>
      <c r="D312" s="7" t="s">
        <v>36</v>
      </c>
      <c r="E312" s="7" t="s">
        <v>39</v>
      </c>
      <c r="F312" s="7" t="s">
        <v>36</v>
      </c>
      <c r="G312" s="13">
        <v>97</v>
      </c>
      <c r="H312" s="9">
        <v>2754</v>
      </c>
      <c r="I312" s="9">
        <v>833</v>
      </c>
      <c r="J312" s="10">
        <v>0.30246913580246915</v>
      </c>
      <c r="K312" s="9">
        <v>46405.044947468676</v>
      </c>
      <c r="L312" s="9">
        <v>14036.093842135588</v>
      </c>
      <c r="M312" s="14">
        <v>2.4246407062266542</v>
      </c>
    </row>
    <row r="313" spans="1:13" s="12" customFormat="1" ht="12" customHeight="1">
      <c r="A313" s="7">
        <v>99</v>
      </c>
      <c r="B313" s="7">
        <v>2017</v>
      </c>
      <c r="C313" s="7" t="s">
        <v>29</v>
      </c>
      <c r="D313" s="7" t="s">
        <v>36</v>
      </c>
      <c r="E313" s="7" t="s">
        <v>39</v>
      </c>
      <c r="F313" s="7" t="s">
        <v>36</v>
      </c>
      <c r="G313" s="13">
        <v>98</v>
      </c>
      <c r="H313" s="9">
        <v>1257</v>
      </c>
      <c r="I313" s="9">
        <v>398</v>
      </c>
      <c r="J313" s="10">
        <v>0.31662688941925221</v>
      </c>
      <c r="K313" s="9">
        <v>32368.951105333086</v>
      </c>
      <c r="L313" s="9">
        <v>10248.880302245481</v>
      </c>
      <c r="M313" s="14">
        <v>2.2592194195461701</v>
      </c>
    </row>
    <row r="314" spans="1:13" s="12" customFormat="1" ht="12" customHeight="1">
      <c r="A314" s="7">
        <v>100</v>
      </c>
      <c r="B314" s="7">
        <v>2017</v>
      </c>
      <c r="C314" s="7" t="s">
        <v>29</v>
      </c>
      <c r="D314" s="7" t="s">
        <v>36</v>
      </c>
      <c r="E314" s="7" t="s">
        <v>39</v>
      </c>
      <c r="F314" s="7" t="s">
        <v>36</v>
      </c>
      <c r="G314" s="13">
        <v>99</v>
      </c>
      <c r="H314" s="9">
        <v>838</v>
      </c>
      <c r="I314" s="9">
        <v>270</v>
      </c>
      <c r="J314" s="10">
        <v>0.32219570405727921</v>
      </c>
      <c r="K314" s="9">
        <v>22120.070803087605</v>
      </c>
      <c r="L314" s="9">
        <v>7126.9917861976764</v>
      </c>
      <c r="M314" s="14">
        <v>2.0743175906513756</v>
      </c>
    </row>
    <row r="315" spans="1:13" s="12" customFormat="1" ht="12" customHeight="1">
      <c r="A315" s="7">
        <v>101</v>
      </c>
      <c r="B315" s="7">
        <v>2017</v>
      </c>
      <c r="C315" s="7" t="s">
        <v>29</v>
      </c>
      <c r="D315" s="7" t="s">
        <v>36</v>
      </c>
      <c r="E315" s="7" t="s">
        <v>40</v>
      </c>
      <c r="F315" s="7" t="s">
        <v>36</v>
      </c>
      <c r="G315" s="13">
        <v>100</v>
      </c>
      <c r="H315" s="9">
        <v>607</v>
      </c>
      <c r="I315" s="9">
        <v>233</v>
      </c>
      <c r="J315" s="10">
        <v>0.38385502471169686</v>
      </c>
      <c r="K315" s="9">
        <v>14993.079016889929</v>
      </c>
      <c r="L315" s="9">
        <v>5755.1687165327075</v>
      </c>
      <c r="M315" s="14">
        <v>1.8226727833905585</v>
      </c>
    </row>
    <row r="316" spans="1:13" s="12" customFormat="1" ht="12" customHeight="1">
      <c r="A316" s="7">
        <v>102</v>
      </c>
      <c r="B316" s="7">
        <v>2017</v>
      </c>
      <c r="C316" s="7" t="s">
        <v>29</v>
      </c>
      <c r="D316" s="7" t="s">
        <v>36</v>
      </c>
      <c r="E316" s="7" t="s">
        <v>40</v>
      </c>
      <c r="F316" s="7" t="s">
        <v>36</v>
      </c>
      <c r="G316" s="13">
        <v>101</v>
      </c>
      <c r="H316" s="9">
        <v>450</v>
      </c>
      <c r="I316" s="9">
        <v>198</v>
      </c>
      <c r="J316" s="10">
        <v>0.44</v>
      </c>
      <c r="K316" s="9">
        <v>9237.9103003572218</v>
      </c>
      <c r="L316" s="9">
        <v>4064.6805321571778</v>
      </c>
      <c r="M316" s="14">
        <v>1.6466908543264083</v>
      </c>
    </row>
    <row r="317" spans="1:13" s="12" customFormat="1" ht="12" customHeight="1">
      <c r="A317" s="7">
        <v>103</v>
      </c>
      <c r="B317" s="7">
        <v>2017</v>
      </c>
      <c r="C317" s="7" t="s">
        <v>29</v>
      </c>
      <c r="D317" s="7" t="s">
        <v>36</v>
      </c>
      <c r="E317" s="7" t="s">
        <v>40</v>
      </c>
      <c r="F317" s="7" t="s">
        <v>36</v>
      </c>
      <c r="G317" s="13">
        <v>102</v>
      </c>
      <c r="H317" s="9">
        <v>332</v>
      </c>
      <c r="I317" s="9">
        <v>111</v>
      </c>
      <c r="J317" s="10">
        <v>0.33433734939759036</v>
      </c>
      <c r="K317" s="9">
        <v>5173.2297682000444</v>
      </c>
      <c r="L317" s="9">
        <v>1729.6039285247136</v>
      </c>
      <c r="M317" s="14">
        <v>1.5476622398685578</v>
      </c>
    </row>
    <row r="318" spans="1:13" s="12" customFormat="1" ht="12" customHeight="1">
      <c r="A318" s="7">
        <v>104</v>
      </c>
      <c r="B318" s="7">
        <v>2017</v>
      </c>
      <c r="C318" s="7" t="s">
        <v>29</v>
      </c>
      <c r="D318" s="7" t="s">
        <v>36</v>
      </c>
      <c r="E318" s="7" t="s">
        <v>40</v>
      </c>
      <c r="F318" s="7" t="s">
        <v>36</v>
      </c>
      <c r="G318" s="13">
        <v>103</v>
      </c>
      <c r="H318" s="9">
        <v>176</v>
      </c>
      <c r="I318" s="9">
        <v>75</v>
      </c>
      <c r="J318" s="10">
        <v>0.42613636363636365</v>
      </c>
      <c r="K318" s="9">
        <v>3443.625839675331</v>
      </c>
      <c r="L318" s="9">
        <v>1467.454193043465</v>
      </c>
      <c r="M318" s="14">
        <v>1.0738636363636402</v>
      </c>
    </row>
    <row r="319" spans="1:13" s="12" customFormat="1" ht="12" customHeight="1">
      <c r="A319" s="15">
        <v>105</v>
      </c>
      <c r="B319" s="7">
        <v>2017</v>
      </c>
      <c r="C319" s="7" t="s">
        <v>29</v>
      </c>
      <c r="D319" s="7" t="s">
        <v>36</v>
      </c>
      <c r="E319" s="7" t="s">
        <v>40</v>
      </c>
      <c r="F319" s="7" t="s">
        <v>36</v>
      </c>
      <c r="G319" s="16" t="s">
        <v>10</v>
      </c>
      <c r="H319" s="17">
        <v>193</v>
      </c>
      <c r="I319" s="17">
        <v>94</v>
      </c>
      <c r="J319" s="18">
        <v>1</v>
      </c>
      <c r="K319" s="17">
        <v>1976.171646631866</v>
      </c>
      <c r="L319" s="17">
        <v>1976.171646631866</v>
      </c>
      <c r="M319" s="19">
        <v>0.16667000000000001</v>
      </c>
    </row>
    <row r="320" spans="1:13" s="12" customFormat="1" ht="12" customHeight="1">
      <c r="A320" s="7">
        <v>0.1</v>
      </c>
      <c r="B320" s="7">
        <v>2016</v>
      </c>
      <c r="C320" s="8" t="s">
        <v>9</v>
      </c>
      <c r="D320" s="8" t="s">
        <v>9</v>
      </c>
      <c r="E320" s="8" t="s">
        <v>9</v>
      </c>
      <c r="F320" s="8" t="s">
        <v>9</v>
      </c>
      <c r="G320" s="8" t="s">
        <v>9</v>
      </c>
      <c r="H320" s="9">
        <v>121161</v>
      </c>
      <c r="I320" s="9">
        <v>330</v>
      </c>
      <c r="J320" s="10">
        <v>2.7236486988387351E-3</v>
      </c>
      <c r="K320" s="9">
        <v>1000000</v>
      </c>
      <c r="L320" s="9">
        <v>2723.6486988387351</v>
      </c>
      <c r="M320" s="11">
        <v>81.260956180993219</v>
      </c>
    </row>
    <row r="321" spans="1:13" s="12" customFormat="1" ht="12" customHeight="1">
      <c r="A321" s="7">
        <v>1</v>
      </c>
      <c r="B321" s="7">
        <v>2016</v>
      </c>
      <c r="C321" s="7" t="s">
        <v>14</v>
      </c>
      <c r="D321" s="7" t="s">
        <v>14</v>
      </c>
      <c r="E321" s="7" t="s">
        <v>15</v>
      </c>
      <c r="F321" s="7" t="s">
        <v>42</v>
      </c>
      <c r="G321" s="13">
        <v>0</v>
      </c>
      <c r="H321" s="9">
        <v>121793</v>
      </c>
      <c r="I321" s="9">
        <v>63</v>
      </c>
      <c r="J321" s="10">
        <v>5.1727110753491579E-4</v>
      </c>
      <c r="K321" s="9">
        <v>997276.35130116122</v>
      </c>
      <c r="L321" s="9">
        <v>515.86224275593145</v>
      </c>
      <c r="M321" s="14">
        <v>80.982613831262825</v>
      </c>
    </row>
    <row r="322" spans="1:13" s="12" customFormat="1" ht="12" customHeight="1">
      <c r="A322" s="7">
        <v>2</v>
      </c>
      <c r="B322" s="7">
        <v>2016</v>
      </c>
      <c r="C322" s="7" t="s">
        <v>14</v>
      </c>
      <c r="D322" s="7" t="s">
        <v>14</v>
      </c>
      <c r="E322" s="7" t="s">
        <v>15</v>
      </c>
      <c r="F322" s="7" t="s">
        <v>42</v>
      </c>
      <c r="G322" s="13">
        <v>1</v>
      </c>
      <c r="H322" s="9">
        <v>125698</v>
      </c>
      <c r="I322" s="9">
        <v>21</v>
      </c>
      <c r="J322" s="10">
        <v>1.6706709732851755E-4</v>
      </c>
      <c r="K322" s="9">
        <v>996760.48905840528</v>
      </c>
      <c r="L322" s="9">
        <v>166.52588163874134</v>
      </c>
      <c r="M322" s="14">
        <v>80.024266707886241</v>
      </c>
    </row>
    <row r="323" spans="1:13" s="12" customFormat="1" ht="12" customHeight="1">
      <c r="A323" s="7">
        <v>3</v>
      </c>
      <c r="B323" s="7">
        <v>2016</v>
      </c>
      <c r="C323" s="7" t="s">
        <v>14</v>
      </c>
      <c r="D323" s="7" t="s">
        <v>14</v>
      </c>
      <c r="E323" s="7" t="s">
        <v>15</v>
      </c>
      <c r="F323" s="7" t="s">
        <v>42</v>
      </c>
      <c r="G323" s="13">
        <v>2</v>
      </c>
      <c r="H323" s="9">
        <v>126605</v>
      </c>
      <c r="I323" s="9">
        <v>16</v>
      </c>
      <c r="J323" s="10">
        <v>1.263773152719087E-4</v>
      </c>
      <c r="K323" s="9">
        <v>996593.96317676653</v>
      </c>
      <c r="L323" s="9">
        <v>125.9468694824712</v>
      </c>
      <c r="M323" s="14">
        <v>79.037554816298027</v>
      </c>
    </row>
    <row r="324" spans="1:13" s="12" customFormat="1" ht="12" customHeight="1">
      <c r="A324" s="7">
        <v>4</v>
      </c>
      <c r="B324" s="7">
        <v>2016</v>
      </c>
      <c r="C324" s="7" t="s">
        <v>14</v>
      </c>
      <c r="D324" s="7" t="s">
        <v>14</v>
      </c>
      <c r="E324" s="7" t="s">
        <v>15</v>
      </c>
      <c r="F324" s="7" t="s">
        <v>42</v>
      </c>
      <c r="G324" s="13">
        <v>3</v>
      </c>
      <c r="H324" s="9">
        <v>129609</v>
      </c>
      <c r="I324" s="9">
        <v>17</v>
      </c>
      <c r="J324" s="10">
        <v>1.3116373091374829E-4</v>
      </c>
      <c r="K324" s="9">
        <v>996468.01630728401</v>
      </c>
      <c r="L324" s="9">
        <v>130.70046275508514</v>
      </c>
      <c r="M324" s="14">
        <v>78.047481436123292</v>
      </c>
    </row>
    <row r="325" spans="1:13" s="12" customFormat="1" ht="12" customHeight="1">
      <c r="A325" s="7">
        <v>5</v>
      </c>
      <c r="B325" s="7">
        <v>2016</v>
      </c>
      <c r="C325" s="7" t="s">
        <v>14</v>
      </c>
      <c r="D325" s="7" t="s">
        <v>14</v>
      </c>
      <c r="E325" s="7" t="s">
        <v>15</v>
      </c>
      <c r="F325" s="7" t="s">
        <v>42</v>
      </c>
      <c r="G325" s="13">
        <v>4</v>
      </c>
      <c r="H325" s="9">
        <v>131164</v>
      </c>
      <c r="I325" s="9">
        <v>19</v>
      </c>
      <c r="J325" s="10">
        <v>1.4485682046903113E-4</v>
      </c>
      <c r="K325" s="9">
        <v>996337.31584452896</v>
      </c>
      <c r="L325" s="9">
        <v>144.32625568788731</v>
      </c>
      <c r="M325" s="14">
        <v>77.057654187407437</v>
      </c>
    </row>
    <row r="326" spans="1:13" s="12" customFormat="1" ht="12" customHeight="1">
      <c r="A326" s="7">
        <v>6</v>
      </c>
      <c r="B326" s="7">
        <v>2016</v>
      </c>
      <c r="C326" s="7" t="s">
        <v>14</v>
      </c>
      <c r="D326" s="7" t="s">
        <v>14</v>
      </c>
      <c r="E326" s="7" t="s">
        <v>16</v>
      </c>
      <c r="F326" s="7" t="s">
        <v>42</v>
      </c>
      <c r="G326" s="13">
        <v>5</v>
      </c>
      <c r="H326" s="9">
        <v>133536</v>
      </c>
      <c r="I326" s="9">
        <v>11</v>
      </c>
      <c r="J326" s="10">
        <v>8.2374790318715549E-5</v>
      </c>
      <c r="K326" s="9">
        <v>996192.9895888411</v>
      </c>
      <c r="L326" s="9">
        <v>82.061188634355162</v>
      </c>
      <c r="M326" s="14">
        <v>76.068745692455735</v>
      </c>
    </row>
    <row r="327" spans="1:13" s="12" customFormat="1" ht="12" customHeight="1">
      <c r="A327" s="7">
        <v>7</v>
      </c>
      <c r="B327" s="7">
        <v>2016</v>
      </c>
      <c r="C327" s="7" t="s">
        <v>14</v>
      </c>
      <c r="D327" s="7" t="s">
        <v>14</v>
      </c>
      <c r="E327" s="7" t="s">
        <v>16</v>
      </c>
      <c r="F327" s="7" t="s">
        <v>42</v>
      </c>
      <c r="G327" s="13">
        <v>6</v>
      </c>
      <c r="H327" s="9">
        <v>132631</v>
      </c>
      <c r="I327" s="9">
        <v>13</v>
      </c>
      <c r="J327" s="10">
        <v>9.8016300864805364E-5</v>
      </c>
      <c r="K327" s="9">
        <v>996110.92840020673</v>
      </c>
      <c r="L327" s="9">
        <v>97.635108452795251</v>
      </c>
      <c r="M327" s="14">
        <v>75.074971164858781</v>
      </c>
    </row>
    <row r="328" spans="1:13" s="12" customFormat="1" ht="12" customHeight="1">
      <c r="A328" s="7">
        <v>8</v>
      </c>
      <c r="B328" s="7">
        <v>2016</v>
      </c>
      <c r="C328" s="7" t="s">
        <v>14</v>
      </c>
      <c r="D328" s="7" t="s">
        <v>14</v>
      </c>
      <c r="E328" s="7" t="s">
        <v>16</v>
      </c>
      <c r="F328" s="7" t="s">
        <v>42</v>
      </c>
      <c r="G328" s="13">
        <v>7</v>
      </c>
      <c r="H328" s="9">
        <v>133068</v>
      </c>
      <c r="I328" s="9">
        <v>20</v>
      </c>
      <c r="J328" s="10">
        <v>1.5029909519944691E-4</v>
      </c>
      <c r="K328" s="9">
        <v>996013.29329175397</v>
      </c>
      <c r="L328" s="9">
        <v>149.69989678837197</v>
      </c>
      <c r="M328" s="14">
        <v>74.082281444195999</v>
      </c>
    </row>
    <row r="329" spans="1:13" s="12" customFormat="1" ht="12" customHeight="1">
      <c r="A329" s="7">
        <v>9</v>
      </c>
      <c r="B329" s="7">
        <v>2016</v>
      </c>
      <c r="C329" s="7" t="s">
        <v>14</v>
      </c>
      <c r="D329" s="7" t="s">
        <v>14</v>
      </c>
      <c r="E329" s="7" t="s">
        <v>16</v>
      </c>
      <c r="F329" s="7" t="s">
        <v>42</v>
      </c>
      <c r="G329" s="13">
        <v>8</v>
      </c>
      <c r="H329" s="9">
        <v>130443</v>
      </c>
      <c r="I329" s="9">
        <v>8</v>
      </c>
      <c r="J329" s="10">
        <v>6.1329469576749997E-5</v>
      </c>
      <c r="K329" s="9">
        <v>995863.59339496563</v>
      </c>
      <c r="L329" s="9">
        <v>61.075785953709477</v>
      </c>
      <c r="M329" s="14">
        <v>73.093342456979997</v>
      </c>
    </row>
    <row r="330" spans="1:13" s="12" customFormat="1" ht="12" customHeight="1">
      <c r="A330" s="7">
        <v>10</v>
      </c>
      <c r="B330" s="7">
        <v>2016</v>
      </c>
      <c r="C330" s="7" t="s">
        <v>14</v>
      </c>
      <c r="D330" s="7" t="s">
        <v>14</v>
      </c>
      <c r="E330" s="7" t="s">
        <v>16</v>
      </c>
      <c r="F330" s="7" t="s">
        <v>42</v>
      </c>
      <c r="G330" s="13">
        <v>9</v>
      </c>
      <c r="H330" s="9">
        <v>129704</v>
      </c>
      <c r="I330" s="9">
        <v>8</v>
      </c>
      <c r="J330" s="10">
        <v>6.1678899648430271E-5</v>
      </c>
      <c r="K330" s="9">
        <v>995802.51760901196</v>
      </c>
      <c r="L330" s="9">
        <v>61.420003553260464</v>
      </c>
      <c r="M330" s="14">
        <v>72.097794841230026</v>
      </c>
    </row>
    <row r="331" spans="1:13" s="12" customFormat="1" ht="12" customHeight="1">
      <c r="A331" s="7">
        <v>11</v>
      </c>
      <c r="B331" s="7">
        <v>2016</v>
      </c>
      <c r="C331" s="7" t="s">
        <v>14</v>
      </c>
      <c r="D331" s="7" t="s">
        <v>14</v>
      </c>
      <c r="E331" s="7" t="s">
        <v>17</v>
      </c>
      <c r="F331" s="7" t="s">
        <v>42</v>
      </c>
      <c r="G331" s="13">
        <v>10</v>
      </c>
      <c r="H331" s="9">
        <v>126730</v>
      </c>
      <c r="I331" s="9">
        <v>10</v>
      </c>
      <c r="J331" s="10">
        <v>7.8907914463820716E-5</v>
      </c>
      <c r="K331" s="9">
        <v>995741.09760545869</v>
      </c>
      <c r="L331" s="9">
        <v>78.571853357962496</v>
      </c>
      <c r="M331" s="14">
        <v>71.102211186828441</v>
      </c>
    </row>
    <row r="332" spans="1:13" s="12" customFormat="1" ht="12" customHeight="1">
      <c r="A332" s="7">
        <v>12</v>
      </c>
      <c r="B332" s="7">
        <v>2016</v>
      </c>
      <c r="C332" s="7" t="s">
        <v>14</v>
      </c>
      <c r="D332" s="7" t="s">
        <v>14</v>
      </c>
      <c r="E332" s="7" t="s">
        <v>17</v>
      </c>
      <c r="F332" s="7" t="s">
        <v>42</v>
      </c>
      <c r="G332" s="13">
        <v>11</v>
      </c>
      <c r="H332" s="9">
        <v>125033</v>
      </c>
      <c r="I332" s="9">
        <v>6</v>
      </c>
      <c r="J332" s="10">
        <v>4.7987331344525046E-5</v>
      </c>
      <c r="K332" s="9">
        <v>995662.52575210074</v>
      </c>
      <c r="L332" s="9">
        <v>47.779187530592758</v>
      </c>
      <c r="M332" s="14">
        <v>70.107782699706178</v>
      </c>
    </row>
    <row r="333" spans="1:13" s="12" customFormat="1" ht="12" customHeight="1">
      <c r="A333" s="7">
        <v>13</v>
      </c>
      <c r="B333" s="7">
        <v>2016</v>
      </c>
      <c r="C333" s="7" t="s">
        <v>14</v>
      </c>
      <c r="D333" s="7" t="s">
        <v>14</v>
      </c>
      <c r="E333" s="7" t="s">
        <v>17</v>
      </c>
      <c r="F333" s="7" t="s">
        <v>42</v>
      </c>
      <c r="G333" s="13">
        <v>12</v>
      </c>
      <c r="H333" s="9">
        <v>121870</v>
      </c>
      <c r="I333" s="9">
        <v>7</v>
      </c>
      <c r="J333" s="10">
        <v>5.7438253877082139E-5</v>
      </c>
      <c r="K333" s="9">
        <v>995614.74656457012</v>
      </c>
      <c r="L333" s="9">
        <v>57.186372576942574</v>
      </c>
      <c r="M333" s="14">
        <v>69.111123151738127</v>
      </c>
    </row>
    <row r="334" spans="1:13" s="12" customFormat="1" ht="12" customHeight="1">
      <c r="A334" s="7">
        <v>14</v>
      </c>
      <c r="B334" s="7">
        <v>2016</v>
      </c>
      <c r="C334" s="7" t="s">
        <v>14</v>
      </c>
      <c r="D334" s="7" t="s">
        <v>14</v>
      </c>
      <c r="E334" s="7" t="s">
        <v>17</v>
      </c>
      <c r="F334" s="7" t="s">
        <v>42</v>
      </c>
      <c r="G334" s="13">
        <v>13</v>
      </c>
      <c r="H334" s="9">
        <v>121009</v>
      </c>
      <c r="I334" s="9">
        <v>13</v>
      </c>
      <c r="J334" s="10">
        <v>1.0743002586584468E-4</v>
      </c>
      <c r="K334" s="9">
        <v>995557.56019199314</v>
      </c>
      <c r="L334" s="9">
        <v>106.95277444236305</v>
      </c>
      <c r="M334" s="14">
        <v>68.115064281220114</v>
      </c>
    </row>
    <row r="335" spans="1:13" s="12" customFormat="1" ht="12" customHeight="1">
      <c r="A335" s="7">
        <v>15</v>
      </c>
      <c r="B335" s="7">
        <v>2016</v>
      </c>
      <c r="C335" s="7" t="s">
        <v>14</v>
      </c>
      <c r="D335" s="7" t="s">
        <v>14</v>
      </c>
      <c r="E335" s="7" t="s">
        <v>17</v>
      </c>
      <c r="F335" s="7" t="s">
        <v>42</v>
      </c>
      <c r="G335" s="13">
        <v>14</v>
      </c>
      <c r="H335" s="9">
        <v>123082</v>
      </c>
      <c r="I335" s="9">
        <v>9</v>
      </c>
      <c r="J335" s="10">
        <v>7.3121983718171625E-5</v>
      </c>
      <c r="K335" s="9">
        <v>995450.60741755075</v>
      </c>
      <c r="L335" s="9">
        <v>72.789323107830199</v>
      </c>
      <c r="M335" s="14">
        <v>67.122328949768303</v>
      </c>
    </row>
    <row r="336" spans="1:13" s="12" customFormat="1" ht="12" customHeight="1">
      <c r="A336" s="7">
        <v>16</v>
      </c>
      <c r="B336" s="7">
        <v>2016</v>
      </c>
      <c r="C336" s="7" t="s">
        <v>14</v>
      </c>
      <c r="D336" s="7" t="s">
        <v>14</v>
      </c>
      <c r="E336" s="7" t="s">
        <v>18</v>
      </c>
      <c r="F336" s="7" t="s">
        <v>42</v>
      </c>
      <c r="G336" s="13">
        <v>15</v>
      </c>
      <c r="H336" s="9">
        <v>125203</v>
      </c>
      <c r="I336" s="9">
        <v>14</v>
      </c>
      <c r="J336" s="10">
        <v>1.1181840690718273E-4</v>
      </c>
      <c r="K336" s="9">
        <v>995377.81809444295</v>
      </c>
      <c r="L336" s="9">
        <v>111.30156189006814</v>
      </c>
      <c r="M336" s="14">
        <v>66.127200862864967</v>
      </c>
    </row>
    <row r="337" spans="1:13" s="12" customFormat="1" ht="12" customHeight="1">
      <c r="A337" s="7">
        <v>17</v>
      </c>
      <c r="B337" s="7">
        <v>2016</v>
      </c>
      <c r="C337" s="7" t="s">
        <v>14</v>
      </c>
      <c r="D337" s="7" t="s">
        <v>14</v>
      </c>
      <c r="E337" s="7" t="s">
        <v>18</v>
      </c>
      <c r="F337" s="7" t="s">
        <v>42</v>
      </c>
      <c r="G337" s="13">
        <v>16</v>
      </c>
      <c r="H337" s="9">
        <v>123712</v>
      </c>
      <c r="I337" s="9">
        <v>22</v>
      </c>
      <c r="J337" s="10">
        <v>1.7783238489394723E-4</v>
      </c>
      <c r="K337" s="9">
        <v>995266.51653255289</v>
      </c>
      <c r="L337" s="9">
        <v>176.99061824007504</v>
      </c>
      <c r="M337" s="14">
        <v>65.134540012567257</v>
      </c>
    </row>
    <row r="338" spans="1:13" s="12" customFormat="1" ht="12" customHeight="1">
      <c r="A338" s="7">
        <v>18</v>
      </c>
      <c r="B338" s="7">
        <v>2016</v>
      </c>
      <c r="C338" s="7" t="s">
        <v>14</v>
      </c>
      <c r="D338" s="7" t="s">
        <v>14</v>
      </c>
      <c r="E338" s="7" t="s">
        <v>18</v>
      </c>
      <c r="F338" s="7" t="s">
        <v>42</v>
      </c>
      <c r="G338" s="13">
        <v>17</v>
      </c>
      <c r="H338" s="9">
        <v>124691</v>
      </c>
      <c r="I338" s="9">
        <v>29</v>
      </c>
      <c r="J338" s="10">
        <v>2.3257492521513182E-4</v>
      </c>
      <c r="K338" s="9">
        <v>995089.52591431281</v>
      </c>
      <c r="L338" s="9">
        <v>231.43287207188229</v>
      </c>
      <c r="M338" s="14">
        <v>64.146036171353572</v>
      </c>
    </row>
    <row r="339" spans="1:13" s="12" customFormat="1" ht="12" customHeight="1">
      <c r="A339" s="7">
        <v>19</v>
      </c>
      <c r="B339" s="7">
        <v>2016</v>
      </c>
      <c r="C339" s="7" t="s">
        <v>19</v>
      </c>
      <c r="D339" s="7" t="s">
        <v>19</v>
      </c>
      <c r="E339" s="7" t="s">
        <v>18</v>
      </c>
      <c r="F339" s="7" t="s">
        <v>42</v>
      </c>
      <c r="G339" s="13">
        <v>18</v>
      </c>
      <c r="H339" s="9">
        <v>127514</v>
      </c>
      <c r="I339" s="9">
        <v>47</v>
      </c>
      <c r="J339" s="10">
        <v>3.6858697868469347E-4</v>
      </c>
      <c r="K339" s="9">
        <v>994858.09304224094</v>
      </c>
      <c r="L339" s="9">
        <v>366.69173873445527</v>
      </c>
      <c r="M339" s="14">
        <v>63.160842086941074</v>
      </c>
    </row>
    <row r="340" spans="1:13" s="12" customFormat="1" ht="12" customHeight="1">
      <c r="A340" s="7">
        <v>20</v>
      </c>
      <c r="B340" s="7">
        <v>2016</v>
      </c>
      <c r="C340" s="7" t="s">
        <v>19</v>
      </c>
      <c r="D340" s="7" t="s">
        <v>19</v>
      </c>
      <c r="E340" s="7" t="s">
        <v>18</v>
      </c>
      <c r="F340" s="7" t="s">
        <v>42</v>
      </c>
      <c r="G340" s="13">
        <v>19</v>
      </c>
      <c r="H340" s="9">
        <v>128352</v>
      </c>
      <c r="I340" s="9">
        <v>49</v>
      </c>
      <c r="J340" s="10">
        <v>3.8176265270506107E-4</v>
      </c>
      <c r="K340" s="9">
        <v>994491.40130350646</v>
      </c>
      <c r="L340" s="9">
        <v>379.65967545400008</v>
      </c>
      <c r="M340" s="14">
        <v>62.183946573420585</v>
      </c>
    </row>
    <row r="341" spans="1:13" s="12" customFormat="1" ht="12" customHeight="1">
      <c r="A341" s="7">
        <v>21</v>
      </c>
      <c r="B341" s="7">
        <v>2016</v>
      </c>
      <c r="C341" s="7" t="s">
        <v>19</v>
      </c>
      <c r="D341" s="7" t="s">
        <v>19</v>
      </c>
      <c r="E341" s="7" t="s">
        <v>20</v>
      </c>
      <c r="F341" s="7" t="s">
        <v>42</v>
      </c>
      <c r="G341" s="13">
        <v>20</v>
      </c>
      <c r="H341" s="9">
        <v>128557</v>
      </c>
      <c r="I341" s="9">
        <v>56</v>
      </c>
      <c r="J341" s="10">
        <v>4.3560444005382826E-4</v>
      </c>
      <c r="K341" s="9">
        <v>994111.74162805243</v>
      </c>
      <c r="L341" s="9">
        <v>433.03948856282375</v>
      </c>
      <c r="M341" s="14">
        <v>61.207504193913479</v>
      </c>
    </row>
    <row r="342" spans="1:13" s="12" customFormat="1" ht="12" customHeight="1">
      <c r="A342" s="7">
        <v>22</v>
      </c>
      <c r="B342" s="7">
        <v>2016</v>
      </c>
      <c r="C342" s="7" t="s">
        <v>19</v>
      </c>
      <c r="D342" s="7" t="s">
        <v>19</v>
      </c>
      <c r="E342" s="7" t="s">
        <v>20</v>
      </c>
      <c r="F342" s="7" t="s">
        <v>42</v>
      </c>
      <c r="G342" s="13">
        <v>21</v>
      </c>
      <c r="H342" s="9">
        <v>130932</v>
      </c>
      <c r="I342" s="9">
        <v>53</v>
      </c>
      <c r="J342" s="10">
        <v>4.0479027281336877E-4</v>
      </c>
      <c r="K342" s="9">
        <v>993678.70213948959</v>
      </c>
      <c r="L342" s="9">
        <v>402.2314729278782</v>
      </c>
      <c r="M342" s="14">
        <v>60.233960176628457</v>
      </c>
    </row>
    <row r="343" spans="1:13" s="12" customFormat="1" ht="12" customHeight="1">
      <c r="A343" s="7">
        <v>23</v>
      </c>
      <c r="B343" s="7">
        <v>2016</v>
      </c>
      <c r="C343" s="7" t="s">
        <v>19</v>
      </c>
      <c r="D343" s="7" t="s">
        <v>19</v>
      </c>
      <c r="E343" s="7" t="s">
        <v>20</v>
      </c>
      <c r="F343" s="7" t="s">
        <v>42</v>
      </c>
      <c r="G343" s="13">
        <v>22</v>
      </c>
      <c r="H343" s="9">
        <v>136749</v>
      </c>
      <c r="I343" s="9">
        <v>59</v>
      </c>
      <c r="J343" s="10">
        <v>4.3144739632465322E-4</v>
      </c>
      <c r="K343" s="9">
        <v>993276.47066656174</v>
      </c>
      <c r="L343" s="9">
        <v>428.54654709962887</v>
      </c>
      <c r="M343" s="14">
        <v>59.258149694346059</v>
      </c>
    </row>
    <row r="344" spans="1:13" s="12" customFormat="1" ht="12" customHeight="1">
      <c r="A344" s="7">
        <v>24</v>
      </c>
      <c r="B344" s="7">
        <v>2016</v>
      </c>
      <c r="C344" s="7" t="s">
        <v>19</v>
      </c>
      <c r="D344" s="7" t="s">
        <v>19</v>
      </c>
      <c r="E344" s="7" t="s">
        <v>20</v>
      </c>
      <c r="F344" s="7" t="s">
        <v>42</v>
      </c>
      <c r="G344" s="13">
        <v>23</v>
      </c>
      <c r="H344" s="9">
        <v>142744</v>
      </c>
      <c r="I344" s="9">
        <v>53</v>
      </c>
      <c r="J344" s="10">
        <v>3.7129406489940035E-4</v>
      </c>
      <c r="K344" s="9">
        <v>992847.92411946214</v>
      </c>
      <c r="L344" s="9">
        <v>368.63854157324647</v>
      </c>
      <c r="M344" s="14">
        <v>58.28351168741041</v>
      </c>
    </row>
    <row r="345" spans="1:13" s="12" customFormat="1" ht="12" customHeight="1">
      <c r="A345" s="7">
        <v>25</v>
      </c>
      <c r="B345" s="7">
        <v>2016</v>
      </c>
      <c r="C345" s="7" t="s">
        <v>19</v>
      </c>
      <c r="D345" s="7" t="s">
        <v>19</v>
      </c>
      <c r="E345" s="7" t="s">
        <v>20</v>
      </c>
      <c r="F345" s="7" t="s">
        <v>42</v>
      </c>
      <c r="G345" s="13">
        <v>24</v>
      </c>
      <c r="H345" s="9">
        <v>146088</v>
      </c>
      <c r="I345" s="9">
        <v>65</v>
      </c>
      <c r="J345" s="10">
        <v>4.4493729806691854E-4</v>
      </c>
      <c r="K345" s="9">
        <v>992479.28557788895</v>
      </c>
      <c r="L345" s="9">
        <v>441.59105171241157</v>
      </c>
      <c r="M345" s="14">
        <v>57.304974331301281</v>
      </c>
    </row>
    <row r="346" spans="1:13" s="12" customFormat="1" ht="12" customHeight="1">
      <c r="A346" s="7">
        <v>26</v>
      </c>
      <c r="B346" s="7">
        <v>2016</v>
      </c>
      <c r="C346" s="7" t="s">
        <v>19</v>
      </c>
      <c r="D346" s="7" t="s">
        <v>19</v>
      </c>
      <c r="E346" s="7" t="s">
        <v>21</v>
      </c>
      <c r="F346" s="7" t="s">
        <v>43</v>
      </c>
      <c r="G346" s="13">
        <v>25</v>
      </c>
      <c r="H346" s="9">
        <v>146708</v>
      </c>
      <c r="I346" s="9">
        <v>65</v>
      </c>
      <c r="J346" s="10">
        <v>4.430569566758459E-4</v>
      </c>
      <c r="K346" s="9">
        <v>992037.69452617655</v>
      </c>
      <c r="L346" s="9">
        <v>439.52920184449027</v>
      </c>
      <c r="M346" s="14">
        <v>56.330260233738116</v>
      </c>
    </row>
    <row r="347" spans="1:13" s="12" customFormat="1" ht="12" customHeight="1">
      <c r="A347" s="7">
        <v>27</v>
      </c>
      <c r="B347" s="7">
        <v>2016</v>
      </c>
      <c r="C347" s="7" t="s">
        <v>19</v>
      </c>
      <c r="D347" s="7" t="s">
        <v>19</v>
      </c>
      <c r="E347" s="7" t="s">
        <v>21</v>
      </c>
      <c r="F347" s="7" t="s">
        <v>43</v>
      </c>
      <c r="G347" s="13">
        <v>26</v>
      </c>
      <c r="H347" s="9">
        <v>145207</v>
      </c>
      <c r="I347" s="9">
        <v>60</v>
      </c>
      <c r="J347" s="10">
        <v>4.1320322023042966E-4</v>
      </c>
      <c r="K347" s="9">
        <v>991598.16532433208</v>
      </c>
      <c r="L347" s="9">
        <v>409.7315550866</v>
      </c>
      <c r="M347" s="14">
        <v>55.355007183235813</v>
      </c>
    </row>
    <row r="348" spans="1:13" s="12" customFormat="1" ht="12" customHeight="1">
      <c r="A348" s="7">
        <v>28</v>
      </c>
      <c r="B348" s="7">
        <v>2016</v>
      </c>
      <c r="C348" s="7" t="s">
        <v>19</v>
      </c>
      <c r="D348" s="7" t="s">
        <v>19</v>
      </c>
      <c r="E348" s="7" t="s">
        <v>21</v>
      </c>
      <c r="F348" s="7" t="s">
        <v>43</v>
      </c>
      <c r="G348" s="13">
        <v>27</v>
      </c>
      <c r="H348" s="9">
        <v>145555</v>
      </c>
      <c r="I348" s="9">
        <v>64</v>
      </c>
      <c r="J348" s="10">
        <v>4.3969633471883479E-4</v>
      </c>
      <c r="K348" s="9">
        <v>991188.43376924552</v>
      </c>
      <c r="L348" s="9">
        <v>435.82192134403977</v>
      </c>
      <c r="M348" s="14">
        <v>54.377682818495202</v>
      </c>
    </row>
    <row r="349" spans="1:13" s="12" customFormat="1" ht="12" customHeight="1">
      <c r="A349" s="7">
        <v>29</v>
      </c>
      <c r="B349" s="7">
        <v>2016</v>
      </c>
      <c r="C349" s="7" t="s">
        <v>19</v>
      </c>
      <c r="D349" s="7" t="s">
        <v>19</v>
      </c>
      <c r="E349" s="7" t="s">
        <v>21</v>
      </c>
      <c r="F349" s="7" t="s">
        <v>43</v>
      </c>
      <c r="G349" s="13">
        <v>28</v>
      </c>
      <c r="H349" s="9">
        <v>143784</v>
      </c>
      <c r="I349" s="9">
        <v>87</v>
      </c>
      <c r="J349" s="10">
        <v>6.0507427808379236E-4</v>
      </c>
      <c r="K349" s="9">
        <v>990752.61184790148</v>
      </c>
      <c r="L349" s="9">
        <v>599.47892137350073</v>
      </c>
      <c r="M349" s="14">
        <v>53.401383059062553</v>
      </c>
    </row>
    <row r="350" spans="1:13" s="12" customFormat="1" ht="12" customHeight="1">
      <c r="A350" s="7">
        <v>30</v>
      </c>
      <c r="B350" s="7">
        <v>2016</v>
      </c>
      <c r="C350" s="7" t="s">
        <v>19</v>
      </c>
      <c r="D350" s="7" t="s">
        <v>19</v>
      </c>
      <c r="E350" s="7" t="s">
        <v>21</v>
      </c>
      <c r="F350" s="7" t="s">
        <v>43</v>
      </c>
      <c r="G350" s="13">
        <v>29</v>
      </c>
      <c r="H350" s="9">
        <v>143952</v>
      </c>
      <c r="I350" s="9">
        <v>86</v>
      </c>
      <c r="J350" s="10">
        <v>5.9742136267644768E-4</v>
      </c>
      <c r="K350" s="9">
        <v>990153.13292652799</v>
      </c>
      <c r="L350" s="9">
        <v>591.53863393132019</v>
      </c>
      <c r="M350" s="14">
        <v>52.433411704936418</v>
      </c>
    </row>
    <row r="351" spans="1:13" s="12" customFormat="1" ht="12" customHeight="1">
      <c r="A351" s="7">
        <v>31</v>
      </c>
      <c r="B351" s="7">
        <v>2016</v>
      </c>
      <c r="C351" s="7" t="s">
        <v>19</v>
      </c>
      <c r="D351" s="7" t="s">
        <v>19</v>
      </c>
      <c r="E351" s="7" t="s">
        <v>22</v>
      </c>
      <c r="F351" s="7" t="s">
        <v>43</v>
      </c>
      <c r="G351" s="13">
        <v>30</v>
      </c>
      <c r="H351" s="9">
        <v>141499</v>
      </c>
      <c r="I351" s="9">
        <v>81</v>
      </c>
      <c r="J351" s="10">
        <v>5.7244220807214181E-4</v>
      </c>
      <c r="K351" s="9">
        <v>989561.59429259668</v>
      </c>
      <c r="L351" s="9">
        <v>566.46682406024297</v>
      </c>
      <c r="M351" s="14">
        <v>51.464456381278467</v>
      </c>
    </row>
    <row r="352" spans="1:13" s="12" customFormat="1" ht="12" customHeight="1">
      <c r="A352" s="7">
        <v>32</v>
      </c>
      <c r="B352" s="7">
        <v>2016</v>
      </c>
      <c r="C352" s="7" t="s">
        <v>19</v>
      </c>
      <c r="D352" s="7" t="s">
        <v>19</v>
      </c>
      <c r="E352" s="7" t="s">
        <v>22</v>
      </c>
      <c r="F352" s="7" t="s">
        <v>43</v>
      </c>
      <c r="G352" s="13">
        <v>31</v>
      </c>
      <c r="H352" s="9">
        <v>143295</v>
      </c>
      <c r="I352" s="9">
        <v>89</v>
      </c>
      <c r="J352" s="10">
        <v>6.2109633971876204E-4</v>
      </c>
      <c r="K352" s="9">
        <v>988995.12746853649</v>
      </c>
      <c r="L352" s="9">
        <v>614.26125367039856</v>
      </c>
      <c r="M352" s="14">
        <v>50.493647297335016</v>
      </c>
    </row>
    <row r="353" spans="1:13" s="12" customFormat="1" ht="12" customHeight="1">
      <c r="A353" s="7">
        <v>33</v>
      </c>
      <c r="B353" s="7">
        <v>2016</v>
      </c>
      <c r="C353" s="7" t="s">
        <v>19</v>
      </c>
      <c r="D353" s="7" t="s">
        <v>19</v>
      </c>
      <c r="E353" s="7" t="s">
        <v>22</v>
      </c>
      <c r="F353" s="7" t="s">
        <v>43</v>
      </c>
      <c r="G353" s="13">
        <v>32</v>
      </c>
      <c r="H353" s="9">
        <v>143895</v>
      </c>
      <c r="I353" s="9">
        <v>94</v>
      </c>
      <c r="J353" s="10">
        <v>6.5325410889884982E-4</v>
      </c>
      <c r="K353" s="9">
        <v>988380.86621486605</v>
      </c>
      <c r="L353" s="9">
        <v>645.6638620118656</v>
      </c>
      <c r="M353" s="14">
        <v>49.524717466248774</v>
      </c>
    </row>
    <row r="354" spans="1:13" s="12" customFormat="1" ht="12" customHeight="1">
      <c r="A354" s="7">
        <v>34</v>
      </c>
      <c r="B354" s="7">
        <v>2016</v>
      </c>
      <c r="C354" s="7" t="s">
        <v>19</v>
      </c>
      <c r="D354" s="7" t="s">
        <v>19</v>
      </c>
      <c r="E354" s="7" t="s">
        <v>22</v>
      </c>
      <c r="F354" s="7" t="s">
        <v>43</v>
      </c>
      <c r="G354" s="13">
        <v>33</v>
      </c>
      <c r="H354" s="9">
        <v>147114</v>
      </c>
      <c r="I354" s="9">
        <v>92</v>
      </c>
      <c r="J354" s="10">
        <v>6.2536536291583401E-4</v>
      </c>
      <c r="K354" s="9">
        <v>987735.20235285419</v>
      </c>
      <c r="L354" s="9">
        <v>617.69538328413739</v>
      </c>
      <c r="M354" s="14">
        <v>48.556763998900323</v>
      </c>
    </row>
    <row r="355" spans="1:13" s="12" customFormat="1" ht="12" customHeight="1">
      <c r="A355" s="7">
        <v>35</v>
      </c>
      <c r="B355" s="7">
        <v>2016</v>
      </c>
      <c r="C355" s="7" t="s">
        <v>19</v>
      </c>
      <c r="D355" s="7" t="s">
        <v>19</v>
      </c>
      <c r="E355" s="7" t="s">
        <v>22</v>
      </c>
      <c r="F355" s="7" t="s">
        <v>43</v>
      </c>
      <c r="G355" s="13">
        <v>34</v>
      </c>
      <c r="H355" s="9">
        <v>149082</v>
      </c>
      <c r="I355" s="9">
        <v>99</v>
      </c>
      <c r="J355" s="10">
        <v>6.6406407212138288E-4</v>
      </c>
      <c r="K355" s="9">
        <v>987117.50696957007</v>
      </c>
      <c r="L355" s="9">
        <v>655.50927134052029</v>
      </c>
      <c r="M355" s="14">
        <v>47.586835840447165</v>
      </c>
    </row>
    <row r="356" spans="1:13" s="12" customFormat="1" ht="12" customHeight="1">
      <c r="A356" s="7">
        <v>36</v>
      </c>
      <c r="B356" s="7">
        <v>2016</v>
      </c>
      <c r="C356" s="7" t="s">
        <v>19</v>
      </c>
      <c r="D356" s="7" t="s">
        <v>19</v>
      </c>
      <c r="E356" s="7" t="s">
        <v>23</v>
      </c>
      <c r="F356" s="7" t="s">
        <v>43</v>
      </c>
      <c r="G356" s="13">
        <v>35</v>
      </c>
      <c r="H356" s="9">
        <v>151082</v>
      </c>
      <c r="I356" s="9">
        <v>112</v>
      </c>
      <c r="J356" s="10">
        <v>7.4131928356786379E-4</v>
      </c>
      <c r="K356" s="9">
        <v>986461.9976982295</v>
      </c>
      <c r="L356" s="9">
        <v>731.28330140057517</v>
      </c>
      <c r="M356" s="14">
        <v>46.618125294601015</v>
      </c>
    </row>
    <row r="357" spans="1:13" s="12" customFormat="1" ht="12" customHeight="1">
      <c r="A357" s="7">
        <v>37</v>
      </c>
      <c r="B357" s="7">
        <v>2016</v>
      </c>
      <c r="C357" s="7" t="s">
        <v>19</v>
      </c>
      <c r="D357" s="7" t="s">
        <v>19</v>
      </c>
      <c r="E357" s="7" t="s">
        <v>23</v>
      </c>
      <c r="F357" s="7" t="s">
        <v>43</v>
      </c>
      <c r="G357" s="13">
        <v>36</v>
      </c>
      <c r="H357" s="9">
        <v>149007</v>
      </c>
      <c r="I357" s="9">
        <v>120</v>
      </c>
      <c r="J357" s="10">
        <v>8.0533129316072395E-4</v>
      </c>
      <c r="K357" s="9">
        <v>985730.7143968289</v>
      </c>
      <c r="L357" s="9">
        <v>793.83979093344249</v>
      </c>
      <c r="M357" s="14">
        <v>45.6523389134193</v>
      </c>
    </row>
    <row r="358" spans="1:13" s="12" customFormat="1" ht="12" customHeight="1">
      <c r="A358" s="7">
        <v>38</v>
      </c>
      <c r="B358" s="7">
        <v>2016</v>
      </c>
      <c r="C358" s="7" t="s">
        <v>19</v>
      </c>
      <c r="D358" s="7" t="s">
        <v>19</v>
      </c>
      <c r="E358" s="7" t="s">
        <v>23</v>
      </c>
      <c r="F358" s="7" t="s">
        <v>43</v>
      </c>
      <c r="G358" s="13">
        <v>37</v>
      </c>
      <c r="H358" s="9">
        <v>147137</v>
      </c>
      <c r="I358" s="9">
        <v>137</v>
      </c>
      <c r="J358" s="10">
        <v>9.3110502456893911E-4</v>
      </c>
      <c r="K358" s="9">
        <v>984936.87460589549</v>
      </c>
      <c r="L358" s="9">
        <v>917.07967282877644</v>
      </c>
      <c r="M358" s="14">
        <v>44.688730812440767</v>
      </c>
    </row>
    <row r="359" spans="1:13" s="12" customFormat="1" ht="12" customHeight="1">
      <c r="A359" s="7">
        <v>39</v>
      </c>
      <c r="B359" s="7">
        <v>2016</v>
      </c>
      <c r="C359" s="7" t="s">
        <v>19</v>
      </c>
      <c r="D359" s="7" t="s">
        <v>19</v>
      </c>
      <c r="E359" s="7" t="s">
        <v>23</v>
      </c>
      <c r="F359" s="7" t="s">
        <v>43</v>
      </c>
      <c r="G359" s="13">
        <v>38</v>
      </c>
      <c r="H359" s="9">
        <v>145578</v>
      </c>
      <c r="I359" s="9">
        <v>113</v>
      </c>
      <c r="J359" s="10">
        <v>7.7621618651169816E-4</v>
      </c>
      <c r="K359" s="9">
        <v>984019.7949330667</v>
      </c>
      <c r="L359" s="9">
        <v>763.81209267496831</v>
      </c>
      <c r="M359" s="14">
        <v>43.729913507143522</v>
      </c>
    </row>
    <row r="360" spans="1:13" s="12" customFormat="1" ht="12" customHeight="1">
      <c r="A360" s="7">
        <v>40</v>
      </c>
      <c r="B360" s="7">
        <v>2016</v>
      </c>
      <c r="C360" s="7" t="s">
        <v>19</v>
      </c>
      <c r="D360" s="7" t="s">
        <v>19</v>
      </c>
      <c r="E360" s="7" t="s">
        <v>23</v>
      </c>
      <c r="F360" s="7" t="s">
        <v>43</v>
      </c>
      <c r="G360" s="13">
        <v>39</v>
      </c>
      <c r="H360" s="9">
        <v>143812</v>
      </c>
      <c r="I360" s="9">
        <v>127</v>
      </c>
      <c r="J360" s="10">
        <v>8.8309737713125472E-4</v>
      </c>
      <c r="K360" s="9">
        <v>983255.98284039169</v>
      </c>
      <c r="L360" s="9">
        <v>868.31077949496387</v>
      </c>
      <c r="M360" s="14">
        <v>42.763495332505698</v>
      </c>
    </row>
    <row r="361" spans="1:13" s="12" customFormat="1" ht="12" customHeight="1">
      <c r="A361" s="7">
        <v>41</v>
      </c>
      <c r="B361" s="7">
        <v>2016</v>
      </c>
      <c r="C361" s="7" t="s">
        <v>19</v>
      </c>
      <c r="D361" s="7" t="s">
        <v>19</v>
      </c>
      <c r="E361" s="7" t="s">
        <v>24</v>
      </c>
      <c r="F361" s="7" t="s">
        <v>43</v>
      </c>
      <c r="G361" s="13">
        <v>40</v>
      </c>
      <c r="H361" s="9">
        <v>141805</v>
      </c>
      <c r="I361" s="9">
        <v>159</v>
      </c>
      <c r="J361" s="10">
        <v>1.1212580656535384E-3</v>
      </c>
      <c r="K361" s="9">
        <v>982387.67206089676</v>
      </c>
      <c r="L361" s="9">
        <v>1101.5101008968836</v>
      </c>
      <c r="M361" s="14">
        <v>41.8008511031653</v>
      </c>
    </row>
    <row r="362" spans="1:13" s="12" customFormat="1" ht="12" customHeight="1">
      <c r="A362" s="7">
        <v>42</v>
      </c>
      <c r="B362" s="7">
        <v>2016</v>
      </c>
      <c r="C362" s="7" t="s">
        <v>19</v>
      </c>
      <c r="D362" s="7" t="s">
        <v>19</v>
      </c>
      <c r="E362" s="7" t="s">
        <v>24</v>
      </c>
      <c r="F362" s="7" t="s">
        <v>43</v>
      </c>
      <c r="G362" s="13">
        <v>41</v>
      </c>
      <c r="H362" s="9">
        <v>145712</v>
      </c>
      <c r="I362" s="9">
        <v>159</v>
      </c>
      <c r="J362" s="10">
        <v>1.0911935873503897E-3</v>
      </c>
      <c r="K362" s="9">
        <v>981286.16195999982</v>
      </c>
      <c r="L362" s="9">
        <v>1070.7731672864277</v>
      </c>
      <c r="M362" s="14">
        <v>40.847211998110481</v>
      </c>
    </row>
    <row r="363" spans="1:13" s="12" customFormat="1" ht="12" customHeight="1">
      <c r="A363" s="7">
        <v>43</v>
      </c>
      <c r="B363" s="7">
        <v>2016</v>
      </c>
      <c r="C363" s="7" t="s">
        <v>19</v>
      </c>
      <c r="D363" s="7" t="s">
        <v>19</v>
      </c>
      <c r="E363" s="7" t="s">
        <v>24</v>
      </c>
      <c r="F363" s="7" t="s">
        <v>43</v>
      </c>
      <c r="G363" s="13">
        <v>42</v>
      </c>
      <c r="H363" s="9">
        <v>149100</v>
      </c>
      <c r="I363" s="9">
        <v>182</v>
      </c>
      <c r="J363" s="10">
        <v>1.2206572769953052E-3</v>
      </c>
      <c r="K363" s="9">
        <v>980215.38879271341</v>
      </c>
      <c r="L363" s="9">
        <v>1196.507047352608</v>
      </c>
      <c r="M363" s="14">
        <v>39.891286711154535</v>
      </c>
    </row>
    <row r="364" spans="1:13" s="12" customFormat="1" ht="12" customHeight="1">
      <c r="A364" s="7">
        <v>44</v>
      </c>
      <c r="B364" s="7">
        <v>2016</v>
      </c>
      <c r="C364" s="7" t="s">
        <v>19</v>
      </c>
      <c r="D364" s="7" t="s">
        <v>19</v>
      </c>
      <c r="E364" s="7" t="s">
        <v>24</v>
      </c>
      <c r="F364" s="7" t="s">
        <v>43</v>
      </c>
      <c r="G364" s="13">
        <v>43</v>
      </c>
      <c r="H364" s="9">
        <v>153984</v>
      </c>
      <c r="I364" s="9">
        <v>250</v>
      </c>
      <c r="J364" s="10">
        <v>1.6235453034081464E-3</v>
      </c>
      <c r="K364" s="9">
        <v>979018.88174536079</v>
      </c>
      <c r="L364" s="9">
        <v>1589.4815074055759</v>
      </c>
      <c r="M364" s="14">
        <v>38.939428736842686</v>
      </c>
    </row>
    <row r="365" spans="1:13" s="12" customFormat="1" ht="12" customHeight="1">
      <c r="A365" s="7">
        <v>45</v>
      </c>
      <c r="B365" s="7">
        <v>2016</v>
      </c>
      <c r="C365" s="7" t="s">
        <v>19</v>
      </c>
      <c r="D365" s="7" t="s">
        <v>19</v>
      </c>
      <c r="E365" s="7" t="s">
        <v>24</v>
      </c>
      <c r="F365" s="7" t="s">
        <v>43</v>
      </c>
      <c r="G365" s="13">
        <v>44</v>
      </c>
      <c r="H365" s="9">
        <v>157132</v>
      </c>
      <c r="I365" s="9">
        <v>264</v>
      </c>
      <c r="J365" s="10">
        <v>1.680116080747397E-3</v>
      </c>
      <c r="K365" s="9">
        <v>977429.40023795527</v>
      </c>
      <c r="L365" s="9">
        <v>1642.1948531350722</v>
      </c>
      <c r="M365" s="14">
        <v>38.001938378068502</v>
      </c>
    </row>
    <row r="366" spans="1:13" s="12" customFormat="1" ht="12" customHeight="1">
      <c r="A366" s="7">
        <v>46</v>
      </c>
      <c r="B366" s="7">
        <v>2016</v>
      </c>
      <c r="C366" s="7" t="s">
        <v>19</v>
      </c>
      <c r="D366" s="7" t="s">
        <v>19</v>
      </c>
      <c r="E366" s="7" t="s">
        <v>25</v>
      </c>
      <c r="F366" s="7" t="s">
        <v>44</v>
      </c>
      <c r="G366" s="13">
        <v>45</v>
      </c>
      <c r="H366" s="9">
        <v>158508</v>
      </c>
      <c r="I366" s="9">
        <v>291</v>
      </c>
      <c r="J366" s="10">
        <v>1.8358694829283065E-3</v>
      </c>
      <c r="K366" s="9">
        <v>975787.20538482023</v>
      </c>
      <c r="L366" s="9">
        <v>1791.4179521978872</v>
      </c>
      <c r="M366" s="14">
        <v>37.065052026051589</v>
      </c>
    </row>
    <row r="367" spans="1:13" s="12" customFormat="1" ht="12" customHeight="1">
      <c r="A367" s="7">
        <v>47</v>
      </c>
      <c r="B367" s="7">
        <v>2016</v>
      </c>
      <c r="C367" s="7" t="s">
        <v>19</v>
      </c>
      <c r="D367" s="7" t="s">
        <v>19</v>
      </c>
      <c r="E367" s="7" t="s">
        <v>25</v>
      </c>
      <c r="F367" s="7" t="s">
        <v>44</v>
      </c>
      <c r="G367" s="13">
        <v>46</v>
      </c>
      <c r="H367" s="9">
        <v>156785</v>
      </c>
      <c r="I367" s="9">
        <v>298</v>
      </c>
      <c r="J367" s="10">
        <v>1.9006920304876103E-3</v>
      </c>
      <c r="K367" s="9">
        <v>973995.7874326224</v>
      </c>
      <c r="L367" s="9">
        <v>1851.2660309016899</v>
      </c>
      <c r="M367" s="14">
        <v>36.13230415533971</v>
      </c>
    </row>
    <row r="368" spans="1:13" s="12" customFormat="1" ht="12" customHeight="1">
      <c r="A368" s="7">
        <v>48</v>
      </c>
      <c r="B368" s="7">
        <v>2016</v>
      </c>
      <c r="C368" s="7" t="s">
        <v>19</v>
      </c>
      <c r="D368" s="7" t="s">
        <v>19</v>
      </c>
      <c r="E368" s="7" t="s">
        <v>25</v>
      </c>
      <c r="F368" s="7" t="s">
        <v>44</v>
      </c>
      <c r="G368" s="13">
        <v>47</v>
      </c>
      <c r="H368" s="9">
        <v>156448</v>
      </c>
      <c r="I368" s="9">
        <v>298</v>
      </c>
      <c r="J368" s="10">
        <v>1.9047862548578441E-3</v>
      </c>
      <c r="K368" s="9">
        <v>972144.5214017207</v>
      </c>
      <c r="L368" s="9">
        <v>1851.7275221013549</v>
      </c>
      <c r="M368" s="14">
        <v>35.200159163348644</v>
      </c>
    </row>
    <row r="369" spans="1:13" s="12" customFormat="1" ht="12" customHeight="1">
      <c r="A369" s="7">
        <v>49</v>
      </c>
      <c r="B369" s="7">
        <v>2016</v>
      </c>
      <c r="C369" s="7" t="s">
        <v>19</v>
      </c>
      <c r="D369" s="7" t="s">
        <v>19</v>
      </c>
      <c r="E369" s="7" t="s">
        <v>25</v>
      </c>
      <c r="F369" s="7" t="s">
        <v>44</v>
      </c>
      <c r="G369" s="13">
        <v>48</v>
      </c>
      <c r="H369" s="9">
        <v>156922</v>
      </c>
      <c r="I369" s="9">
        <v>367</v>
      </c>
      <c r="J369" s="10">
        <v>2.3387415403831203E-3</v>
      </c>
      <c r="K369" s="9">
        <v>970292.79387961933</v>
      </c>
      <c r="L369" s="9">
        <v>2269.2640633806623</v>
      </c>
      <c r="M369" s="14">
        <v>34.266381689321605</v>
      </c>
    </row>
    <row r="370" spans="1:13" s="12" customFormat="1" ht="12" customHeight="1">
      <c r="A370" s="7">
        <v>50</v>
      </c>
      <c r="B370" s="7">
        <v>2016</v>
      </c>
      <c r="C370" s="7" t="s">
        <v>19</v>
      </c>
      <c r="D370" s="7" t="s">
        <v>19</v>
      </c>
      <c r="E370" s="7" t="s">
        <v>25</v>
      </c>
      <c r="F370" s="7" t="s">
        <v>44</v>
      </c>
      <c r="G370" s="13">
        <v>49</v>
      </c>
      <c r="H370" s="9">
        <v>160897</v>
      </c>
      <c r="I370" s="9">
        <v>411</v>
      </c>
      <c r="J370" s="10">
        <v>2.5544292311230165E-3</v>
      </c>
      <c r="K370" s="9">
        <v>968023.52981623868</v>
      </c>
      <c r="L370" s="9">
        <v>2472.7476009774832</v>
      </c>
      <c r="M370" s="14">
        <v>33.345537654190053</v>
      </c>
    </row>
    <row r="371" spans="1:13" s="12" customFormat="1" ht="12" customHeight="1">
      <c r="A371" s="7">
        <v>51</v>
      </c>
      <c r="B371" s="7">
        <v>2016</v>
      </c>
      <c r="C371" s="7" t="s">
        <v>19</v>
      </c>
      <c r="D371" s="7" t="s">
        <v>19</v>
      </c>
      <c r="E371" s="7" t="s">
        <v>26</v>
      </c>
      <c r="F371" s="7" t="s">
        <v>44</v>
      </c>
      <c r="G371" s="13">
        <v>50</v>
      </c>
      <c r="H371" s="9">
        <v>164082</v>
      </c>
      <c r="I371" s="9">
        <v>469</v>
      </c>
      <c r="J371" s="10">
        <v>2.8583269340939285E-3</v>
      </c>
      <c r="K371" s="9">
        <v>965550.78221526125</v>
      </c>
      <c r="L371" s="9">
        <v>2759.8598070413423</v>
      </c>
      <c r="M371" s="14">
        <v>32.429654125258381</v>
      </c>
    </row>
    <row r="372" spans="1:13" s="12" customFormat="1" ht="12" customHeight="1">
      <c r="A372" s="7">
        <v>52</v>
      </c>
      <c r="B372" s="7">
        <v>2016</v>
      </c>
      <c r="C372" s="7" t="s">
        <v>19</v>
      </c>
      <c r="D372" s="7" t="s">
        <v>19</v>
      </c>
      <c r="E372" s="7" t="s">
        <v>26</v>
      </c>
      <c r="F372" s="7" t="s">
        <v>44</v>
      </c>
      <c r="G372" s="13">
        <v>51</v>
      </c>
      <c r="H372" s="9">
        <v>168453</v>
      </c>
      <c r="I372" s="9">
        <v>474</v>
      </c>
      <c r="J372" s="10">
        <v>2.8138412494879876E-3</v>
      </c>
      <c r="K372" s="9">
        <v>962790.92240821989</v>
      </c>
      <c r="L372" s="9">
        <v>2709.1408121048376</v>
      </c>
      <c r="M372" s="14">
        <v>31.521181129743027</v>
      </c>
    </row>
    <row r="373" spans="1:13" s="12" customFormat="1" ht="12" customHeight="1">
      <c r="A373" s="7">
        <v>53</v>
      </c>
      <c r="B373" s="7">
        <v>2016</v>
      </c>
      <c r="C373" s="7" t="s">
        <v>19</v>
      </c>
      <c r="D373" s="7" t="s">
        <v>19</v>
      </c>
      <c r="E373" s="7" t="s">
        <v>26</v>
      </c>
      <c r="F373" s="7" t="s">
        <v>44</v>
      </c>
      <c r="G373" s="13">
        <v>52</v>
      </c>
      <c r="H373" s="9">
        <v>164935</v>
      </c>
      <c r="I373" s="9">
        <v>567</v>
      </c>
      <c r="J373" s="10">
        <v>3.4377178888653106E-3</v>
      </c>
      <c r="K373" s="9">
        <v>960081.78159611509</v>
      </c>
      <c r="L373" s="9">
        <v>3300.4903153666432</v>
      </c>
      <c r="M373" s="14">
        <v>30.608716118375526</v>
      </c>
    </row>
    <row r="374" spans="1:13" s="12" customFormat="1" ht="12" customHeight="1">
      <c r="A374" s="7">
        <v>54</v>
      </c>
      <c r="B374" s="7">
        <v>2016</v>
      </c>
      <c r="C374" s="7" t="s">
        <v>19</v>
      </c>
      <c r="D374" s="7" t="s">
        <v>19</v>
      </c>
      <c r="E374" s="7" t="s">
        <v>26</v>
      </c>
      <c r="F374" s="7" t="s">
        <v>44</v>
      </c>
      <c r="G374" s="13">
        <v>53</v>
      </c>
      <c r="H374" s="9">
        <v>161055</v>
      </c>
      <c r="I374" s="9">
        <v>627</v>
      </c>
      <c r="J374" s="10">
        <v>3.8930800037254355E-3</v>
      </c>
      <c r="K374" s="9">
        <v>956781.29128074844</v>
      </c>
      <c r="L374" s="9">
        <v>3724.8261130236833</v>
      </c>
      <c r="M374" s="14">
        <v>29.712578439746579</v>
      </c>
    </row>
    <row r="375" spans="1:13" s="12" customFormat="1" ht="12" customHeight="1">
      <c r="A375" s="7">
        <v>55</v>
      </c>
      <c r="B375" s="7">
        <v>2016</v>
      </c>
      <c r="C375" s="7" t="s">
        <v>19</v>
      </c>
      <c r="D375" s="7" t="s">
        <v>19</v>
      </c>
      <c r="E375" s="7" t="s">
        <v>26</v>
      </c>
      <c r="F375" s="7" t="s">
        <v>44</v>
      </c>
      <c r="G375" s="13">
        <v>54</v>
      </c>
      <c r="H375" s="9">
        <v>160325</v>
      </c>
      <c r="I375" s="9">
        <v>636</v>
      </c>
      <c r="J375" s="10">
        <v>3.9669421487603307E-3</v>
      </c>
      <c r="K375" s="9">
        <v>953056.46516772476</v>
      </c>
      <c r="L375" s="9">
        <v>3780.7198618223792</v>
      </c>
      <c r="M375" s="14">
        <v>28.826749823056986</v>
      </c>
    </row>
    <row r="376" spans="1:13" s="12" customFormat="1" ht="12" customHeight="1">
      <c r="A376" s="7">
        <v>56</v>
      </c>
      <c r="B376" s="7">
        <v>2016</v>
      </c>
      <c r="C376" s="7" t="s">
        <v>19</v>
      </c>
      <c r="D376" s="7" t="s">
        <v>19</v>
      </c>
      <c r="E376" s="7" t="s">
        <v>27</v>
      </c>
      <c r="F376" s="7" t="s">
        <v>44</v>
      </c>
      <c r="G376" s="13">
        <v>55</v>
      </c>
      <c r="H376" s="9">
        <v>157821</v>
      </c>
      <c r="I376" s="9">
        <v>651</v>
      </c>
      <c r="J376" s="10">
        <v>4.1249263406010605E-3</v>
      </c>
      <c r="K376" s="9">
        <v>949275.74530590232</v>
      </c>
      <c r="L376" s="9">
        <v>3915.6925263060202</v>
      </c>
      <c r="M376" s="14">
        <v>27.939567943825878</v>
      </c>
    </row>
    <row r="377" spans="1:13" s="12" customFormat="1" ht="12" customHeight="1">
      <c r="A377" s="7">
        <v>57</v>
      </c>
      <c r="B377" s="7">
        <v>2016</v>
      </c>
      <c r="C377" s="7" t="s">
        <v>19</v>
      </c>
      <c r="D377" s="7" t="s">
        <v>19</v>
      </c>
      <c r="E377" s="7" t="s">
        <v>27</v>
      </c>
      <c r="F377" s="7" t="s">
        <v>44</v>
      </c>
      <c r="G377" s="13">
        <v>56</v>
      </c>
      <c r="H377" s="9">
        <v>157427</v>
      </c>
      <c r="I377" s="9">
        <v>824</v>
      </c>
      <c r="J377" s="10">
        <v>5.2341720289403974E-3</v>
      </c>
      <c r="K377" s="9">
        <v>945360.0527795963</v>
      </c>
      <c r="L377" s="9">
        <v>4948.1771455365806</v>
      </c>
      <c r="M377" s="14">
        <v>27.053222958977827</v>
      </c>
    </row>
    <row r="378" spans="1:13" s="12" customFormat="1" ht="12" customHeight="1">
      <c r="A378" s="7">
        <v>58</v>
      </c>
      <c r="B378" s="7">
        <v>2016</v>
      </c>
      <c r="C378" s="7" t="s">
        <v>19</v>
      </c>
      <c r="D378" s="7" t="s">
        <v>19</v>
      </c>
      <c r="E378" s="7" t="s">
        <v>27</v>
      </c>
      <c r="F378" s="7" t="s">
        <v>44</v>
      </c>
      <c r="G378" s="13">
        <v>57</v>
      </c>
      <c r="H378" s="9">
        <v>152895</v>
      </c>
      <c r="I378" s="9">
        <v>864</v>
      </c>
      <c r="J378" s="10">
        <v>5.6509369174923968E-3</v>
      </c>
      <c r="K378" s="9">
        <v>940411.87563405978</v>
      </c>
      <c r="L378" s="9">
        <v>5314.2081856687773</v>
      </c>
      <c r="M378" s="14">
        <v>26.192938390471468</v>
      </c>
    </row>
    <row r="379" spans="1:13" s="12" customFormat="1" ht="12" customHeight="1">
      <c r="A379" s="7">
        <v>59</v>
      </c>
      <c r="B379" s="7">
        <v>2016</v>
      </c>
      <c r="C379" s="7" t="s">
        <v>19</v>
      </c>
      <c r="D379" s="7" t="s">
        <v>19</v>
      </c>
      <c r="E379" s="7" t="s">
        <v>27</v>
      </c>
      <c r="F379" s="7" t="s">
        <v>44</v>
      </c>
      <c r="G379" s="13">
        <v>58</v>
      </c>
      <c r="H379" s="9">
        <v>149023</v>
      </c>
      <c r="I379" s="9">
        <v>887</v>
      </c>
      <c r="J379" s="10">
        <v>5.952101353482348E-3</v>
      </c>
      <c r="K379" s="9">
        <v>935097.66744839097</v>
      </c>
      <c r="L379" s="9">
        <v>5565.7960920577543</v>
      </c>
      <c r="M379" s="14">
        <v>25.338952682092028</v>
      </c>
    </row>
    <row r="380" spans="1:13" s="12" customFormat="1" ht="12" customHeight="1">
      <c r="A380" s="7">
        <v>60</v>
      </c>
      <c r="B380" s="7">
        <v>2016</v>
      </c>
      <c r="C380" s="7" t="s">
        <v>19</v>
      </c>
      <c r="D380" s="7" t="s">
        <v>19</v>
      </c>
      <c r="E380" s="7" t="s">
        <v>27</v>
      </c>
      <c r="F380" s="7" t="s">
        <v>44</v>
      </c>
      <c r="G380" s="13">
        <v>59</v>
      </c>
      <c r="H380" s="9">
        <v>145540</v>
      </c>
      <c r="I380" s="9">
        <v>985</v>
      </c>
      <c r="J380" s="10">
        <v>6.7678988594200903E-3</v>
      </c>
      <c r="K380" s="9">
        <v>929531.87135633326</v>
      </c>
      <c r="L380" s="9">
        <v>6290.9776919471497</v>
      </c>
      <c r="M380" s="14">
        <v>24.487681897333545</v>
      </c>
    </row>
    <row r="381" spans="1:13" s="12" customFormat="1" ht="12" customHeight="1">
      <c r="A381" s="7">
        <v>61</v>
      </c>
      <c r="B381" s="7">
        <v>2016</v>
      </c>
      <c r="C381" s="7" t="s">
        <v>19</v>
      </c>
      <c r="D381" s="7" t="s">
        <v>19</v>
      </c>
      <c r="E381" s="7" t="s">
        <v>28</v>
      </c>
      <c r="F381" s="7" t="s">
        <v>44</v>
      </c>
      <c r="G381" s="13">
        <v>60</v>
      </c>
      <c r="H381" s="9">
        <v>142631</v>
      </c>
      <c r="I381" s="9">
        <v>1099</v>
      </c>
      <c r="J381" s="10">
        <v>7.7051973273692259E-3</v>
      </c>
      <c r="K381" s="9">
        <v>923240.89366438612</v>
      </c>
      <c r="L381" s="9">
        <v>7113.7532663808033</v>
      </c>
      <c r="M381" s="14">
        <v>23.651134331831642</v>
      </c>
    </row>
    <row r="382" spans="1:13" s="12" customFormat="1" ht="12" customHeight="1">
      <c r="A382" s="7">
        <v>62</v>
      </c>
      <c r="B382" s="7">
        <v>2016</v>
      </c>
      <c r="C382" s="7" t="s">
        <v>19</v>
      </c>
      <c r="D382" s="7" t="s">
        <v>19</v>
      </c>
      <c r="E382" s="7" t="s">
        <v>28</v>
      </c>
      <c r="F382" s="7" t="s">
        <v>44</v>
      </c>
      <c r="G382" s="13">
        <v>61</v>
      </c>
      <c r="H382" s="9">
        <v>138698</v>
      </c>
      <c r="I382" s="9">
        <v>1161</v>
      </c>
      <c r="J382" s="10">
        <v>8.3707046965349179E-3</v>
      </c>
      <c r="K382" s="9">
        <v>916127.14039800537</v>
      </c>
      <c r="L382" s="9">
        <v>7668.6297567526881</v>
      </c>
      <c r="M382" s="14">
        <v>22.830903547490863</v>
      </c>
    </row>
    <row r="383" spans="1:13" s="12" customFormat="1" ht="12" customHeight="1">
      <c r="A383" s="7">
        <v>63</v>
      </c>
      <c r="B383" s="7">
        <v>2016</v>
      </c>
      <c r="C383" s="7" t="s">
        <v>19</v>
      </c>
      <c r="D383" s="7" t="s">
        <v>19</v>
      </c>
      <c r="E383" s="7" t="s">
        <v>28</v>
      </c>
      <c r="F383" s="7" t="s">
        <v>44</v>
      </c>
      <c r="G383" s="13">
        <v>62</v>
      </c>
      <c r="H383" s="9">
        <v>134156</v>
      </c>
      <c r="I383" s="9">
        <v>1160</v>
      </c>
      <c r="J383" s="10">
        <v>8.6466501684605984E-3</v>
      </c>
      <c r="K383" s="9">
        <v>908458.51064125274</v>
      </c>
      <c r="L383" s="9">
        <v>7855.1229340756527</v>
      </c>
      <c r="M383" s="14">
        <v>22.019406852191693</v>
      </c>
    </row>
    <row r="384" spans="1:13" s="12" customFormat="1" ht="12" customHeight="1">
      <c r="A384" s="7">
        <v>64</v>
      </c>
      <c r="B384" s="7">
        <v>2016</v>
      </c>
      <c r="C384" s="7" t="s">
        <v>19</v>
      </c>
      <c r="D384" s="7" t="s">
        <v>19</v>
      </c>
      <c r="E384" s="7" t="s">
        <v>28</v>
      </c>
      <c r="F384" s="7" t="s">
        <v>44</v>
      </c>
      <c r="G384" s="13">
        <v>63</v>
      </c>
      <c r="H384" s="9">
        <v>132048</v>
      </c>
      <c r="I384" s="9">
        <v>1245</v>
      </c>
      <c r="J384" s="10">
        <v>9.4283896764812795E-3</v>
      </c>
      <c r="K384" s="9">
        <v>900603.38770717708</v>
      </c>
      <c r="L384" s="9">
        <v>8491.2396832624163</v>
      </c>
      <c r="M384" s="14">
        <v>21.207100556878601</v>
      </c>
    </row>
    <row r="385" spans="1:13" s="12" customFormat="1" ht="12" customHeight="1">
      <c r="A385" s="7">
        <v>65</v>
      </c>
      <c r="B385" s="7">
        <v>2016</v>
      </c>
      <c r="C385" s="7" t="s">
        <v>19</v>
      </c>
      <c r="D385" s="7" t="s">
        <v>19</v>
      </c>
      <c r="E385" s="7" t="s">
        <v>28</v>
      </c>
      <c r="F385" s="7" t="s">
        <v>44</v>
      </c>
      <c r="G385" s="13">
        <v>64</v>
      </c>
      <c r="H385" s="9">
        <v>125743</v>
      </c>
      <c r="I385" s="9">
        <v>1311</v>
      </c>
      <c r="J385" s="10">
        <v>1.0426027691402304E-2</v>
      </c>
      <c r="K385" s="9">
        <v>892112.14802391466</v>
      </c>
      <c r="L385" s="9">
        <v>9301.1859591337252</v>
      </c>
      <c r="M385" s="14">
        <v>20.40419343848923</v>
      </c>
    </row>
    <row r="386" spans="1:13" s="12" customFormat="1" ht="12" customHeight="1">
      <c r="A386" s="7">
        <v>66</v>
      </c>
      <c r="B386" s="7">
        <v>2016</v>
      </c>
      <c r="C386" s="7" t="s">
        <v>29</v>
      </c>
      <c r="D386" s="7" t="s">
        <v>30</v>
      </c>
      <c r="E386" s="7" t="s">
        <v>31</v>
      </c>
      <c r="F386" s="7" t="s">
        <v>30</v>
      </c>
      <c r="G386" s="13">
        <v>65</v>
      </c>
      <c r="H386" s="9">
        <v>125171</v>
      </c>
      <c r="I386" s="9">
        <v>1454</v>
      </c>
      <c r="J386" s="10">
        <v>1.1616109162665474E-2</v>
      </c>
      <c r="K386" s="9">
        <v>882810.96206478099</v>
      </c>
      <c r="L386" s="9">
        <v>10254.828505342224</v>
      </c>
      <c r="M386" s="14">
        <v>19.613901532852893</v>
      </c>
    </row>
    <row r="387" spans="1:13" s="12" customFormat="1" ht="12" customHeight="1">
      <c r="A387" s="7">
        <v>67</v>
      </c>
      <c r="B387" s="7">
        <v>2016</v>
      </c>
      <c r="C387" s="7" t="s">
        <v>29</v>
      </c>
      <c r="D387" s="7" t="s">
        <v>30</v>
      </c>
      <c r="E387" s="7" t="s">
        <v>31</v>
      </c>
      <c r="F387" s="7" t="s">
        <v>30</v>
      </c>
      <c r="G387" s="13">
        <v>66</v>
      </c>
      <c r="H387" s="9">
        <v>123147</v>
      </c>
      <c r="I387" s="9">
        <v>1449</v>
      </c>
      <c r="J387" s="10">
        <v>1.1766425491485785E-2</v>
      </c>
      <c r="K387" s="9">
        <v>872556.13355943875</v>
      </c>
      <c r="L387" s="9">
        <v>10266.866732666056</v>
      </c>
      <c r="M387" s="14">
        <v>18.838540126003139</v>
      </c>
    </row>
    <row r="388" spans="1:13" s="12" customFormat="1" ht="12" customHeight="1">
      <c r="A388" s="7">
        <v>68</v>
      </c>
      <c r="B388" s="7">
        <v>2016</v>
      </c>
      <c r="C388" s="7" t="s">
        <v>29</v>
      </c>
      <c r="D388" s="7" t="s">
        <v>30</v>
      </c>
      <c r="E388" s="7" t="s">
        <v>31</v>
      </c>
      <c r="F388" s="7" t="s">
        <v>30</v>
      </c>
      <c r="G388" s="13">
        <v>67</v>
      </c>
      <c r="H388" s="9">
        <v>123163</v>
      </c>
      <c r="I388" s="9">
        <v>1652</v>
      </c>
      <c r="J388" s="10">
        <v>1.3413119199759668E-2</v>
      </c>
      <c r="K388" s="9">
        <v>862289.26682677271</v>
      </c>
      <c r="L388" s="9">
        <v>11565.988720620873</v>
      </c>
      <c r="M388" s="14">
        <v>18.056888370366877</v>
      </c>
    </row>
    <row r="389" spans="1:13" s="12" customFormat="1" ht="12" customHeight="1">
      <c r="A389" s="7">
        <v>69</v>
      </c>
      <c r="B389" s="7">
        <v>2016</v>
      </c>
      <c r="C389" s="7" t="s">
        <v>29</v>
      </c>
      <c r="D389" s="7" t="s">
        <v>30</v>
      </c>
      <c r="E389" s="7" t="s">
        <v>31</v>
      </c>
      <c r="F389" s="7" t="s">
        <v>30</v>
      </c>
      <c r="G389" s="13">
        <v>68</v>
      </c>
      <c r="H389" s="9">
        <v>120329</v>
      </c>
      <c r="I389" s="9">
        <v>1675</v>
      </c>
      <c r="J389" s="10">
        <v>1.3920168870347131E-2</v>
      </c>
      <c r="K389" s="9">
        <v>850723.27810615185</v>
      </c>
      <c r="L389" s="9">
        <v>11842.21169317292</v>
      </c>
      <c r="M389" s="14">
        <v>17.295582641567393</v>
      </c>
    </row>
    <row r="390" spans="1:13" s="12" customFormat="1" ht="12" customHeight="1">
      <c r="A390" s="7">
        <v>70</v>
      </c>
      <c r="B390" s="7">
        <v>2016</v>
      </c>
      <c r="C390" s="7" t="s">
        <v>29</v>
      </c>
      <c r="D390" s="7" t="s">
        <v>30</v>
      </c>
      <c r="E390" s="7" t="s">
        <v>31</v>
      </c>
      <c r="F390" s="7" t="s">
        <v>30</v>
      </c>
      <c r="G390" s="13">
        <v>69</v>
      </c>
      <c r="H390" s="9">
        <v>119307</v>
      </c>
      <c r="I390" s="9">
        <v>1861</v>
      </c>
      <c r="J390" s="10">
        <v>1.5598414175195086E-2</v>
      </c>
      <c r="K390" s="9">
        <v>838881.06641297892</v>
      </c>
      <c r="L390" s="9">
        <v>13085.21431763898</v>
      </c>
      <c r="M390" s="14">
        <v>16.532680429460115</v>
      </c>
    </row>
    <row r="391" spans="1:13" s="12" customFormat="1" ht="12" customHeight="1">
      <c r="A391" s="7">
        <v>71</v>
      </c>
      <c r="B391" s="7">
        <v>2016</v>
      </c>
      <c r="C391" s="7" t="s">
        <v>29</v>
      </c>
      <c r="D391" s="7" t="s">
        <v>30</v>
      </c>
      <c r="E391" s="7" t="s">
        <v>32</v>
      </c>
      <c r="F391" s="7" t="s">
        <v>30</v>
      </c>
      <c r="G391" s="13">
        <v>70</v>
      </c>
      <c r="H391" s="9">
        <v>99684</v>
      </c>
      <c r="I391" s="9">
        <v>1623</v>
      </c>
      <c r="J391" s="10">
        <v>1.6281449380040929E-2</v>
      </c>
      <c r="K391" s="9">
        <v>825795.85209533991</v>
      </c>
      <c r="L391" s="9">
        <v>13445.153364138043</v>
      </c>
      <c r="M391" s="14">
        <v>15.786727551364876</v>
      </c>
    </row>
    <row r="392" spans="1:13" s="12" customFormat="1" ht="12" customHeight="1">
      <c r="A392" s="7">
        <v>72</v>
      </c>
      <c r="B392" s="7">
        <v>2016</v>
      </c>
      <c r="C392" s="7" t="s">
        <v>29</v>
      </c>
      <c r="D392" s="7" t="s">
        <v>30</v>
      </c>
      <c r="E392" s="7" t="s">
        <v>32</v>
      </c>
      <c r="F392" s="7" t="s">
        <v>30</v>
      </c>
      <c r="G392" s="13">
        <v>71</v>
      </c>
      <c r="H392" s="9">
        <v>98049</v>
      </c>
      <c r="I392" s="9">
        <v>1789</v>
      </c>
      <c r="J392" s="10">
        <v>1.8245979051290682E-2</v>
      </c>
      <c r="K392" s="9">
        <v>812350.69873120182</v>
      </c>
      <c r="L392" s="9">
        <v>14822.133831350857</v>
      </c>
      <c r="M392" s="14">
        <v>15.039736992588857</v>
      </c>
    </row>
    <row r="393" spans="1:13" s="12" customFormat="1" ht="12" customHeight="1">
      <c r="A393" s="7">
        <v>73</v>
      </c>
      <c r="B393" s="7">
        <v>2016</v>
      </c>
      <c r="C393" s="7" t="s">
        <v>29</v>
      </c>
      <c r="D393" s="7" t="s">
        <v>30</v>
      </c>
      <c r="E393" s="7" t="s">
        <v>32</v>
      </c>
      <c r="F393" s="7" t="s">
        <v>30</v>
      </c>
      <c r="G393" s="13">
        <v>72</v>
      </c>
      <c r="H393" s="9">
        <v>91574</v>
      </c>
      <c r="I393" s="9">
        <v>1896</v>
      </c>
      <c r="J393" s="10">
        <v>2.0704566798436238E-2</v>
      </c>
      <c r="K393" s="9">
        <v>797528.56489985099</v>
      </c>
      <c r="L393" s="9">
        <v>16512.483445629954</v>
      </c>
      <c r="M393" s="14">
        <v>14.309959197863535</v>
      </c>
    </row>
    <row r="394" spans="1:13" s="12" customFormat="1" ht="12" customHeight="1">
      <c r="A394" s="7">
        <v>74</v>
      </c>
      <c r="B394" s="7">
        <v>2016</v>
      </c>
      <c r="C394" s="7" t="s">
        <v>29</v>
      </c>
      <c r="D394" s="7" t="s">
        <v>30</v>
      </c>
      <c r="E394" s="7" t="s">
        <v>32</v>
      </c>
      <c r="F394" s="7" t="s">
        <v>30</v>
      </c>
      <c r="G394" s="13">
        <v>73</v>
      </c>
      <c r="H394" s="9">
        <v>79639</v>
      </c>
      <c r="I394" s="9">
        <v>1752</v>
      </c>
      <c r="J394" s="10">
        <v>2.1999271713607653E-2</v>
      </c>
      <c r="K394" s="9">
        <v>781016.08145422104</v>
      </c>
      <c r="L394" s="9">
        <v>17181.784988608535</v>
      </c>
      <c r="M394" s="14">
        <v>13.601933624580795</v>
      </c>
    </row>
    <row r="395" spans="1:13" s="12" customFormat="1" ht="12" customHeight="1">
      <c r="A395" s="7">
        <v>75</v>
      </c>
      <c r="B395" s="7">
        <v>2016</v>
      </c>
      <c r="C395" s="7" t="s">
        <v>29</v>
      </c>
      <c r="D395" s="7" t="s">
        <v>30</v>
      </c>
      <c r="E395" s="7" t="s">
        <v>32</v>
      </c>
      <c r="F395" s="7" t="s">
        <v>30</v>
      </c>
      <c r="G395" s="13">
        <v>74</v>
      </c>
      <c r="H395" s="9">
        <v>71306</v>
      </c>
      <c r="I395" s="9">
        <v>1715</v>
      </c>
      <c r="J395" s="10">
        <v>2.405127198272235E-2</v>
      </c>
      <c r="K395" s="9">
        <v>763834.29646561248</v>
      </c>
      <c r="L395" s="9">
        <v>18371.186414025822</v>
      </c>
      <c r="M395" s="14">
        <v>12.896650171761522</v>
      </c>
    </row>
    <row r="396" spans="1:13" s="12" customFormat="1" ht="12" customHeight="1">
      <c r="A396" s="7">
        <v>76</v>
      </c>
      <c r="B396" s="7">
        <v>2016</v>
      </c>
      <c r="C396" s="7" t="s">
        <v>29</v>
      </c>
      <c r="D396" s="7" t="s">
        <v>33</v>
      </c>
      <c r="E396" s="7" t="s">
        <v>34</v>
      </c>
      <c r="F396" s="7" t="s">
        <v>33</v>
      </c>
      <c r="G396" s="13">
        <v>75</v>
      </c>
      <c r="H396" s="9">
        <v>78193</v>
      </c>
      <c r="I396" s="9">
        <v>2112</v>
      </c>
      <c r="J396" s="10">
        <v>2.7010090417300781E-2</v>
      </c>
      <c r="K396" s="9">
        <v>745463.11005158664</v>
      </c>
      <c r="L396" s="9">
        <v>20135.026005255597</v>
      </c>
      <c r="M396" s="14">
        <v>12.202153111000399</v>
      </c>
    </row>
    <row r="397" spans="1:13" s="12" customFormat="1" ht="12" customHeight="1">
      <c r="A397" s="7">
        <v>77</v>
      </c>
      <c r="B397" s="7">
        <v>2016</v>
      </c>
      <c r="C397" s="7" t="s">
        <v>29</v>
      </c>
      <c r="D397" s="7" t="s">
        <v>33</v>
      </c>
      <c r="E397" s="7" t="s">
        <v>34</v>
      </c>
      <c r="F397" s="7" t="s">
        <v>33</v>
      </c>
      <c r="G397" s="13">
        <v>76</v>
      </c>
      <c r="H397" s="9">
        <v>82852</v>
      </c>
      <c r="I397" s="9">
        <v>2493</v>
      </c>
      <c r="J397" s="10">
        <v>3.0089798677159271E-2</v>
      </c>
      <c r="K397" s="9">
        <v>725328.084046331</v>
      </c>
      <c r="L397" s="9">
        <v>21824.976023843759</v>
      </c>
      <c r="M397" s="14">
        <v>11.527003564733036</v>
      </c>
    </row>
    <row r="398" spans="1:13" s="12" customFormat="1" ht="12" customHeight="1">
      <c r="A398" s="7">
        <v>78</v>
      </c>
      <c r="B398" s="7">
        <v>2016</v>
      </c>
      <c r="C398" s="7" t="s">
        <v>29</v>
      </c>
      <c r="D398" s="7" t="s">
        <v>33</v>
      </c>
      <c r="E398" s="7" t="s">
        <v>34</v>
      </c>
      <c r="F398" s="7" t="s">
        <v>33</v>
      </c>
      <c r="G398" s="13">
        <v>77</v>
      </c>
      <c r="H398" s="9">
        <v>82061</v>
      </c>
      <c r="I398" s="9">
        <v>2629</v>
      </c>
      <c r="J398" s="10">
        <v>3.2037143100863995E-2</v>
      </c>
      <c r="K398" s="9">
        <v>703503.10802248726</v>
      </c>
      <c r="L398" s="9">
        <v>22538.229743619006</v>
      </c>
      <c r="M398" s="14">
        <v>10.869097417156269</v>
      </c>
    </row>
    <row r="399" spans="1:13" s="12" customFormat="1" ht="12" customHeight="1">
      <c r="A399" s="7">
        <v>79</v>
      </c>
      <c r="B399" s="7">
        <v>2016</v>
      </c>
      <c r="C399" s="7" t="s">
        <v>29</v>
      </c>
      <c r="D399" s="7" t="s">
        <v>33</v>
      </c>
      <c r="E399" s="7" t="s">
        <v>34</v>
      </c>
      <c r="F399" s="7" t="s">
        <v>33</v>
      </c>
      <c r="G399" s="13">
        <v>78</v>
      </c>
      <c r="H399" s="9">
        <v>76877</v>
      </c>
      <c r="I399" s="9">
        <v>2797</v>
      </c>
      <c r="J399" s="10">
        <v>3.6382793293182614E-2</v>
      </c>
      <c r="K399" s="9">
        <v>680964.87827886827</v>
      </c>
      <c r="L399" s="9">
        <v>24775.404406337322</v>
      </c>
      <c r="M399" s="14">
        <v>10.212288537985458</v>
      </c>
    </row>
    <row r="400" spans="1:13" s="12" customFormat="1" ht="12" customHeight="1">
      <c r="A400" s="7">
        <v>80</v>
      </c>
      <c r="B400" s="7">
        <v>2016</v>
      </c>
      <c r="C400" s="7" t="s">
        <v>29</v>
      </c>
      <c r="D400" s="7" t="s">
        <v>33</v>
      </c>
      <c r="E400" s="7" t="s">
        <v>34</v>
      </c>
      <c r="F400" s="7" t="s">
        <v>33</v>
      </c>
      <c r="G400" s="13">
        <v>79</v>
      </c>
      <c r="H400" s="9">
        <v>72616</v>
      </c>
      <c r="I400" s="9">
        <v>2881</v>
      </c>
      <c r="J400" s="10">
        <v>3.9674451911424477E-2</v>
      </c>
      <c r="K400" s="9">
        <v>656189.47387253097</v>
      </c>
      <c r="L400" s="9">
        <v>26033.957725938657</v>
      </c>
      <c r="M400" s="14">
        <v>9.5789903608896907</v>
      </c>
    </row>
    <row r="401" spans="1:13" s="12" customFormat="1" ht="12" customHeight="1">
      <c r="A401" s="7">
        <v>81</v>
      </c>
      <c r="B401" s="7">
        <v>2016</v>
      </c>
      <c r="C401" s="7" t="s">
        <v>29</v>
      </c>
      <c r="D401" s="7" t="s">
        <v>33</v>
      </c>
      <c r="E401" s="7" t="s">
        <v>35</v>
      </c>
      <c r="F401" s="7" t="s">
        <v>33</v>
      </c>
      <c r="G401" s="13">
        <v>80</v>
      </c>
      <c r="H401" s="9">
        <v>69068</v>
      </c>
      <c r="I401" s="9">
        <v>3158</v>
      </c>
      <c r="J401" s="10">
        <v>4.572305553946835E-2</v>
      </c>
      <c r="K401" s="9">
        <v>630155.51614659233</v>
      </c>
      <c r="L401" s="9">
        <v>28812.635663272988</v>
      </c>
      <c r="M401" s="14">
        <v>8.9540756298324311</v>
      </c>
    </row>
    <row r="402" spans="1:13" s="12" customFormat="1" ht="12" customHeight="1">
      <c r="A402" s="7">
        <v>82</v>
      </c>
      <c r="B402" s="7">
        <v>2016</v>
      </c>
      <c r="C402" s="7" t="s">
        <v>29</v>
      </c>
      <c r="D402" s="7" t="s">
        <v>33</v>
      </c>
      <c r="E402" s="7" t="s">
        <v>35</v>
      </c>
      <c r="F402" s="7" t="s">
        <v>33</v>
      </c>
      <c r="G402" s="13">
        <v>81</v>
      </c>
      <c r="H402" s="9">
        <v>67278</v>
      </c>
      <c r="I402" s="9">
        <v>3464</v>
      </c>
      <c r="J402" s="10">
        <v>5.1487856357204438E-2</v>
      </c>
      <c r="K402" s="9">
        <v>601342.88048331928</v>
      </c>
      <c r="L402" s="9">
        <v>30961.855851752698</v>
      </c>
      <c r="M402" s="14">
        <v>8.3591427037060697</v>
      </c>
    </row>
    <row r="403" spans="1:13" s="12" customFormat="1" ht="12" customHeight="1">
      <c r="A403" s="7">
        <v>83</v>
      </c>
      <c r="B403" s="7">
        <v>2016</v>
      </c>
      <c r="C403" s="7" t="s">
        <v>29</v>
      </c>
      <c r="D403" s="7" t="s">
        <v>33</v>
      </c>
      <c r="E403" s="7" t="s">
        <v>35</v>
      </c>
      <c r="F403" s="7" t="s">
        <v>33</v>
      </c>
      <c r="G403" s="13">
        <v>82</v>
      </c>
      <c r="H403" s="9">
        <v>63406</v>
      </c>
      <c r="I403" s="9">
        <v>3749</v>
      </c>
      <c r="J403" s="10">
        <v>5.912689650821689E-2</v>
      </c>
      <c r="K403" s="9">
        <v>570381.0246315666</v>
      </c>
      <c r="L403" s="9">
        <v>33724.859813641349</v>
      </c>
      <c r="M403" s="14">
        <v>7.785758655153046</v>
      </c>
    </row>
    <row r="404" spans="1:13" s="12" customFormat="1" ht="12" customHeight="1">
      <c r="A404" s="7">
        <v>84</v>
      </c>
      <c r="B404" s="7">
        <v>2016</v>
      </c>
      <c r="C404" s="7" t="s">
        <v>29</v>
      </c>
      <c r="D404" s="7" t="s">
        <v>33</v>
      </c>
      <c r="E404" s="7" t="s">
        <v>35</v>
      </c>
      <c r="F404" s="7" t="s">
        <v>33</v>
      </c>
      <c r="G404" s="13">
        <v>83</v>
      </c>
      <c r="H404" s="9">
        <v>61760</v>
      </c>
      <c r="I404" s="9">
        <v>4102</v>
      </c>
      <c r="J404" s="10">
        <v>6.6418393782383414E-2</v>
      </c>
      <c r="K404" s="9">
        <v>536656.16481792531</v>
      </c>
      <c r="L404" s="9">
        <v>35643.840480620616</v>
      </c>
      <c r="M404" s="14">
        <v>7.2436145513289887</v>
      </c>
    </row>
    <row r="405" spans="1:13" s="12" customFormat="1" ht="12" customHeight="1">
      <c r="A405" s="7">
        <v>85</v>
      </c>
      <c r="B405" s="7">
        <v>2016</v>
      </c>
      <c r="C405" s="7" t="s">
        <v>29</v>
      </c>
      <c r="D405" s="7" t="s">
        <v>33</v>
      </c>
      <c r="E405" s="7" t="s">
        <v>35</v>
      </c>
      <c r="F405" s="7" t="s">
        <v>33</v>
      </c>
      <c r="G405" s="13">
        <v>84</v>
      </c>
      <c r="H405" s="9">
        <v>57562</v>
      </c>
      <c r="I405" s="9">
        <v>4342</v>
      </c>
      <c r="J405" s="10">
        <v>7.543170841874848E-2</v>
      </c>
      <c r="K405" s="9">
        <v>501012.32433730469</v>
      </c>
      <c r="L405" s="9">
        <v>37792.215563611011</v>
      </c>
      <c r="M405" s="14">
        <v>6.7233798378382517</v>
      </c>
    </row>
    <row r="406" spans="1:13" s="12" customFormat="1" ht="12" customHeight="1">
      <c r="A406" s="7">
        <v>86</v>
      </c>
      <c r="B406" s="7">
        <v>2016</v>
      </c>
      <c r="C406" s="7" t="s">
        <v>29</v>
      </c>
      <c r="D406" s="7" t="s">
        <v>36</v>
      </c>
      <c r="E406" s="7" t="s">
        <v>37</v>
      </c>
      <c r="F406" s="7" t="s">
        <v>36</v>
      </c>
      <c r="G406" s="13">
        <v>85</v>
      </c>
      <c r="H406" s="9">
        <v>53044</v>
      </c>
      <c r="I406" s="9">
        <v>4557</v>
      </c>
      <c r="J406" s="10">
        <v>8.5909810723173219E-2</v>
      </c>
      <c r="K406" s="9">
        <v>463220.10877369368</v>
      </c>
      <c r="L406" s="9">
        <v>39795.151867915731</v>
      </c>
      <c r="M406" s="14">
        <v>6.2311196960850594</v>
      </c>
    </row>
    <row r="407" spans="1:13" s="12" customFormat="1" ht="12" customHeight="1">
      <c r="A407" s="7">
        <v>87</v>
      </c>
      <c r="B407" s="7">
        <v>2016</v>
      </c>
      <c r="C407" s="7" t="s">
        <v>29</v>
      </c>
      <c r="D407" s="7" t="s">
        <v>36</v>
      </c>
      <c r="E407" s="7" t="s">
        <v>37</v>
      </c>
      <c r="F407" s="7" t="s">
        <v>36</v>
      </c>
      <c r="G407" s="13">
        <v>86</v>
      </c>
      <c r="H407" s="9">
        <v>44983</v>
      </c>
      <c r="I407" s="9">
        <v>4335</v>
      </c>
      <c r="J407" s="10">
        <v>9.6369739679434449E-2</v>
      </c>
      <c r="K407" s="9">
        <v>423424.95690577792</v>
      </c>
      <c r="L407" s="9">
        <v>40805.352870785566</v>
      </c>
      <c r="M407" s="14">
        <v>5.7697529886183219</v>
      </c>
    </row>
    <row r="408" spans="1:13" s="12" customFormat="1" ht="12" customHeight="1">
      <c r="A408" s="7">
        <v>88</v>
      </c>
      <c r="B408" s="7">
        <v>2016</v>
      </c>
      <c r="C408" s="7" t="s">
        <v>29</v>
      </c>
      <c r="D408" s="7" t="s">
        <v>36</v>
      </c>
      <c r="E408" s="7" t="s">
        <v>37</v>
      </c>
      <c r="F408" s="7" t="s">
        <v>36</v>
      </c>
      <c r="G408" s="13">
        <v>87</v>
      </c>
      <c r="H408" s="9">
        <v>39115</v>
      </c>
      <c r="I408" s="9">
        <v>4299</v>
      </c>
      <c r="J408" s="10">
        <v>0.1099066854148025</v>
      </c>
      <c r="K408" s="9">
        <v>382619.60403499234</v>
      </c>
      <c r="L408" s="9">
        <v>42052.452454210201</v>
      </c>
      <c r="M408" s="14">
        <v>5.3317579877735426</v>
      </c>
    </row>
    <row r="409" spans="1:13" s="12" customFormat="1" ht="12" customHeight="1">
      <c r="A409" s="7">
        <v>89</v>
      </c>
      <c r="B409" s="7">
        <v>2016</v>
      </c>
      <c r="C409" s="7" t="s">
        <v>29</v>
      </c>
      <c r="D409" s="7" t="s">
        <v>36</v>
      </c>
      <c r="E409" s="7" t="s">
        <v>37</v>
      </c>
      <c r="F409" s="7" t="s">
        <v>36</v>
      </c>
      <c r="G409" s="13">
        <v>88</v>
      </c>
      <c r="H409" s="9">
        <v>33652</v>
      </c>
      <c r="I409" s="9">
        <v>4116</v>
      </c>
      <c r="J409" s="10">
        <v>0.12231070961607036</v>
      </c>
      <c r="K409" s="9">
        <v>340567.15158078214</v>
      </c>
      <c r="L409" s="9">
        <v>41655.009981769261</v>
      </c>
      <c r="M409" s="14">
        <v>4.9283724061282612</v>
      </c>
    </row>
    <row r="410" spans="1:13" s="12" customFormat="1" ht="12" customHeight="1">
      <c r="A410" s="7">
        <v>90</v>
      </c>
      <c r="B410" s="7">
        <v>2016</v>
      </c>
      <c r="C410" s="7" t="s">
        <v>29</v>
      </c>
      <c r="D410" s="7" t="s">
        <v>36</v>
      </c>
      <c r="E410" s="7" t="s">
        <v>37</v>
      </c>
      <c r="F410" s="7" t="s">
        <v>36</v>
      </c>
      <c r="G410" s="13">
        <v>89</v>
      </c>
      <c r="H410" s="9">
        <v>28972</v>
      </c>
      <c r="I410" s="9">
        <v>4029</v>
      </c>
      <c r="J410" s="10">
        <v>0.13906530443186524</v>
      </c>
      <c r="K410" s="9">
        <v>298912.14159901289</v>
      </c>
      <c r="L410" s="9">
        <v>41568.307969847534</v>
      </c>
      <c r="M410" s="14">
        <v>4.5454898500483409</v>
      </c>
    </row>
    <row r="411" spans="1:13" s="12" customFormat="1" ht="12" customHeight="1">
      <c r="A411" s="7">
        <v>91</v>
      </c>
      <c r="B411" s="7">
        <v>2016</v>
      </c>
      <c r="C411" s="7" t="s">
        <v>29</v>
      </c>
      <c r="D411" s="7" t="s">
        <v>36</v>
      </c>
      <c r="E411" s="7" t="s">
        <v>38</v>
      </c>
      <c r="F411" s="7" t="s">
        <v>36</v>
      </c>
      <c r="G411" s="13">
        <v>90</v>
      </c>
      <c r="H411" s="9">
        <v>24719</v>
      </c>
      <c r="I411" s="9">
        <v>3732</v>
      </c>
      <c r="J411" s="10">
        <v>0.15097698126946882</v>
      </c>
      <c r="K411" s="9">
        <v>257343.83362916537</v>
      </c>
      <c r="L411" s="9">
        <v>38852.995149643801</v>
      </c>
      <c r="M411" s="14">
        <v>4.1989508854428124</v>
      </c>
    </row>
    <row r="412" spans="1:13" s="12" customFormat="1" ht="12" customHeight="1">
      <c r="A412" s="7">
        <v>92</v>
      </c>
      <c r="B412" s="7">
        <v>2016</v>
      </c>
      <c r="C412" s="7" t="s">
        <v>29</v>
      </c>
      <c r="D412" s="7" t="s">
        <v>36</v>
      </c>
      <c r="E412" s="7" t="s">
        <v>38</v>
      </c>
      <c r="F412" s="7" t="s">
        <v>36</v>
      </c>
      <c r="G412" s="13">
        <v>91</v>
      </c>
      <c r="H412" s="9">
        <v>20283</v>
      </c>
      <c r="I412" s="9">
        <v>3521</v>
      </c>
      <c r="J412" s="10">
        <v>0.173593649854558</v>
      </c>
      <c r="K412" s="9">
        <v>218490.83847952157</v>
      </c>
      <c r="L412" s="9">
        <v>37928.622111442855</v>
      </c>
      <c r="M412" s="14">
        <v>3.8567144869329155</v>
      </c>
    </row>
    <row r="413" spans="1:13" s="12" customFormat="1" ht="12" customHeight="1">
      <c r="A413" s="7">
        <v>93</v>
      </c>
      <c r="B413" s="7">
        <v>2016</v>
      </c>
      <c r="C413" s="7" t="s">
        <v>29</v>
      </c>
      <c r="D413" s="7" t="s">
        <v>36</v>
      </c>
      <c r="E413" s="7" t="s">
        <v>38</v>
      </c>
      <c r="F413" s="7" t="s">
        <v>36</v>
      </c>
      <c r="G413" s="13">
        <v>92</v>
      </c>
      <c r="H413" s="9">
        <v>16117</v>
      </c>
      <c r="I413" s="9">
        <v>3101</v>
      </c>
      <c r="J413" s="10">
        <v>0.19240553452875844</v>
      </c>
      <c r="K413" s="9">
        <v>180562.21636807872</v>
      </c>
      <c r="L413" s="9">
        <v>34741.169755997522</v>
      </c>
      <c r="M413" s="14">
        <v>3.5618207814377882</v>
      </c>
    </row>
    <row r="414" spans="1:13" s="12" customFormat="1" ht="12" customHeight="1">
      <c r="A414" s="7">
        <v>94</v>
      </c>
      <c r="B414" s="7">
        <v>2016</v>
      </c>
      <c r="C414" s="7" t="s">
        <v>29</v>
      </c>
      <c r="D414" s="7" t="s">
        <v>36</v>
      </c>
      <c r="E414" s="7" t="s">
        <v>38</v>
      </c>
      <c r="F414" s="7" t="s">
        <v>36</v>
      </c>
      <c r="G414" s="13">
        <v>93</v>
      </c>
      <c r="H414" s="9">
        <v>12497</v>
      </c>
      <c r="I414" s="9">
        <v>2659</v>
      </c>
      <c r="J414" s="10">
        <v>0.21277106505561336</v>
      </c>
      <c r="K414" s="9">
        <v>145821.04661208121</v>
      </c>
      <c r="L414" s="9">
        <v>31026.499395176757</v>
      </c>
      <c r="M414" s="14">
        <v>3.2912849980356924</v>
      </c>
    </row>
    <row r="415" spans="1:13" s="12" customFormat="1" ht="12" customHeight="1">
      <c r="A415" s="7">
        <v>95</v>
      </c>
      <c r="B415" s="7">
        <v>2016</v>
      </c>
      <c r="C415" s="7" t="s">
        <v>29</v>
      </c>
      <c r="D415" s="7" t="s">
        <v>36</v>
      </c>
      <c r="E415" s="7" t="s">
        <v>38</v>
      </c>
      <c r="F415" s="7" t="s">
        <v>36</v>
      </c>
      <c r="G415" s="13">
        <v>94</v>
      </c>
      <c r="H415" s="9">
        <v>9509</v>
      </c>
      <c r="I415" s="9">
        <v>2238</v>
      </c>
      <c r="J415" s="10">
        <v>0.23535597854664003</v>
      </c>
      <c r="K415" s="9">
        <v>114794.54721690445</v>
      </c>
      <c r="L415" s="9">
        <v>27017.58299205302</v>
      </c>
      <c r="M415" s="14">
        <v>3.0457093535730877</v>
      </c>
    </row>
    <row r="416" spans="1:13" s="12" customFormat="1" ht="12" customHeight="1">
      <c r="A416" s="7">
        <v>96</v>
      </c>
      <c r="B416" s="7">
        <v>2016</v>
      </c>
      <c r="C416" s="7" t="s">
        <v>29</v>
      </c>
      <c r="D416" s="7" t="s">
        <v>36</v>
      </c>
      <c r="E416" s="7" t="s">
        <v>39</v>
      </c>
      <c r="F416" s="7" t="s">
        <v>36</v>
      </c>
      <c r="G416" s="13">
        <v>95</v>
      </c>
      <c r="H416" s="9">
        <v>6963</v>
      </c>
      <c r="I416" s="9">
        <v>1749</v>
      </c>
      <c r="J416" s="10">
        <v>0.25118483412322273</v>
      </c>
      <c r="K416" s="9">
        <v>87776.964224851428</v>
      </c>
      <c r="L416" s="9">
        <v>22048.242198659362</v>
      </c>
      <c r="M416" s="14">
        <v>2.8292738609718953</v>
      </c>
    </row>
    <row r="417" spans="1:13" s="12" customFormat="1" ht="12" customHeight="1">
      <c r="A417" s="7">
        <v>97</v>
      </c>
      <c r="B417" s="7">
        <v>2016</v>
      </c>
      <c r="C417" s="7" t="s">
        <v>29</v>
      </c>
      <c r="D417" s="7" t="s">
        <v>36</v>
      </c>
      <c r="E417" s="7" t="s">
        <v>39</v>
      </c>
      <c r="F417" s="7" t="s">
        <v>36</v>
      </c>
      <c r="G417" s="13">
        <v>96</v>
      </c>
      <c r="H417" s="9">
        <v>3845</v>
      </c>
      <c r="I417" s="9">
        <v>1093</v>
      </c>
      <c r="J417" s="10">
        <v>0.28426527958387515</v>
      </c>
      <c r="K417" s="9">
        <v>65728.722026192059</v>
      </c>
      <c r="L417" s="9">
        <v>18684.3935434663</v>
      </c>
      <c r="M417" s="14">
        <v>2.6106125611713651</v>
      </c>
    </row>
    <row r="418" spans="1:13" s="12" customFormat="1" ht="12" customHeight="1">
      <c r="A418" s="7">
        <v>98</v>
      </c>
      <c r="B418" s="7">
        <v>2016</v>
      </c>
      <c r="C418" s="7" t="s">
        <v>29</v>
      </c>
      <c r="D418" s="7" t="s">
        <v>36</v>
      </c>
      <c r="E418" s="7" t="s">
        <v>39</v>
      </c>
      <c r="F418" s="7" t="s">
        <v>36</v>
      </c>
      <c r="G418" s="13">
        <v>97</v>
      </c>
      <c r="H418" s="9">
        <v>1820</v>
      </c>
      <c r="I418" s="9">
        <v>560</v>
      </c>
      <c r="J418" s="10">
        <v>0.30769230769230771</v>
      </c>
      <c r="K418" s="9">
        <v>47044.328482725759</v>
      </c>
      <c r="L418" s="9">
        <v>14475.177994684849</v>
      </c>
      <c r="M418" s="14">
        <v>2.448875471549357</v>
      </c>
    </row>
    <row r="419" spans="1:13" s="12" customFormat="1" ht="12" customHeight="1">
      <c r="A419" s="7">
        <v>99</v>
      </c>
      <c r="B419" s="7">
        <v>2016</v>
      </c>
      <c r="C419" s="7" t="s">
        <v>29</v>
      </c>
      <c r="D419" s="7" t="s">
        <v>36</v>
      </c>
      <c r="E419" s="7" t="s">
        <v>39</v>
      </c>
      <c r="F419" s="7" t="s">
        <v>36</v>
      </c>
      <c r="G419" s="13">
        <v>98</v>
      </c>
      <c r="H419" s="9">
        <v>1241</v>
      </c>
      <c r="I419" s="9">
        <v>394</v>
      </c>
      <c r="J419" s="10">
        <v>0.31748589846897662</v>
      </c>
      <c r="K419" s="9">
        <v>32569.150488040912</v>
      </c>
      <c r="L419" s="9">
        <v>10340.246005066978</v>
      </c>
      <c r="M419" s="14">
        <v>2.3150423477935362</v>
      </c>
    </row>
    <row r="420" spans="1:13" s="12" customFormat="1" ht="12" customHeight="1">
      <c r="A420" s="7">
        <v>100</v>
      </c>
      <c r="B420" s="7">
        <v>2016</v>
      </c>
      <c r="C420" s="7" t="s">
        <v>29</v>
      </c>
      <c r="D420" s="7" t="s">
        <v>36</v>
      </c>
      <c r="E420" s="7" t="s">
        <v>39</v>
      </c>
      <c r="F420" s="7" t="s">
        <v>36</v>
      </c>
      <c r="G420" s="13">
        <v>99</v>
      </c>
      <c r="H420" s="9">
        <v>899</v>
      </c>
      <c r="I420" s="9">
        <v>292</v>
      </c>
      <c r="J420" s="10">
        <v>0.32480533926585092</v>
      </c>
      <c r="K420" s="9">
        <v>22228.904482973936</v>
      </c>
      <c r="L420" s="9">
        <v>7220.0668621005434</v>
      </c>
      <c r="M420" s="14">
        <v>2.1593477610528709</v>
      </c>
    </row>
    <row r="421" spans="1:13" s="12" customFormat="1" ht="12" customHeight="1">
      <c r="A421" s="7">
        <v>101</v>
      </c>
      <c r="B421" s="7">
        <v>2016</v>
      </c>
      <c r="C421" s="7" t="s">
        <v>29</v>
      </c>
      <c r="D421" s="7" t="s">
        <v>36</v>
      </c>
      <c r="E421" s="7" t="s">
        <v>40</v>
      </c>
      <c r="F421" s="7" t="s">
        <v>36</v>
      </c>
      <c r="G421" s="13">
        <v>100</v>
      </c>
      <c r="H421" s="9">
        <v>691</v>
      </c>
      <c r="I421" s="9">
        <v>242</v>
      </c>
      <c r="J421" s="10">
        <v>0.35021707670043417</v>
      </c>
      <c r="K421" s="9">
        <v>15008.837620873393</v>
      </c>
      <c r="L421" s="9">
        <v>5256.3512362537795</v>
      </c>
      <c r="M421" s="14">
        <v>1.9575842457768005</v>
      </c>
    </row>
    <row r="422" spans="1:13" s="12" customFormat="1" ht="12" customHeight="1">
      <c r="A422" s="7">
        <v>102</v>
      </c>
      <c r="B422" s="7">
        <v>2016</v>
      </c>
      <c r="C422" s="7" t="s">
        <v>29</v>
      </c>
      <c r="D422" s="7" t="s">
        <v>36</v>
      </c>
      <c r="E422" s="7" t="s">
        <v>40</v>
      </c>
      <c r="F422" s="7" t="s">
        <v>36</v>
      </c>
      <c r="G422" s="13">
        <v>101</v>
      </c>
      <c r="H422" s="9">
        <v>508</v>
      </c>
      <c r="I422" s="9">
        <v>174</v>
      </c>
      <c r="J422" s="10">
        <v>0.34251968503937008</v>
      </c>
      <c r="K422" s="9">
        <v>9752.4863846196131</v>
      </c>
      <c r="L422" s="9">
        <v>3340.418564810655</v>
      </c>
      <c r="M422" s="14">
        <v>1.7431864450596066</v>
      </c>
    </row>
    <row r="423" spans="1:13" s="12" customFormat="1" ht="12" customHeight="1">
      <c r="A423" s="7">
        <v>103</v>
      </c>
      <c r="B423" s="7">
        <v>2016</v>
      </c>
      <c r="C423" s="7" t="s">
        <v>29</v>
      </c>
      <c r="D423" s="7" t="s">
        <v>36</v>
      </c>
      <c r="E423" s="7" t="s">
        <v>40</v>
      </c>
      <c r="F423" s="7" t="s">
        <v>36</v>
      </c>
      <c r="G423" s="13">
        <v>102</v>
      </c>
      <c r="H423" s="9">
        <v>301</v>
      </c>
      <c r="I423" s="9">
        <v>125</v>
      </c>
      <c r="J423" s="10">
        <v>0.41528239202657807</v>
      </c>
      <c r="K423" s="9">
        <v>6412.0678198089581</v>
      </c>
      <c r="L423" s="9">
        <v>2662.8188620469095</v>
      </c>
      <c r="M423" s="14">
        <v>1.3908344733242188</v>
      </c>
    </row>
    <row r="424" spans="1:13" s="12" customFormat="1" ht="12" customHeight="1">
      <c r="A424" s="7">
        <v>104</v>
      </c>
      <c r="B424" s="7">
        <v>2016</v>
      </c>
      <c r="C424" s="7" t="s">
        <v>29</v>
      </c>
      <c r="D424" s="7" t="s">
        <v>36</v>
      </c>
      <c r="E424" s="7" t="s">
        <v>40</v>
      </c>
      <c r="F424" s="7" t="s">
        <v>36</v>
      </c>
      <c r="G424" s="13">
        <v>103</v>
      </c>
      <c r="H424" s="9">
        <v>170</v>
      </c>
      <c r="I424" s="9">
        <v>81</v>
      </c>
      <c r="J424" s="10">
        <v>0.47647058823529409</v>
      </c>
      <c r="K424" s="9">
        <v>3749.2489577620486</v>
      </c>
      <c r="L424" s="9">
        <v>1786.4068563454466</v>
      </c>
      <c r="M424" s="14">
        <v>1.0235294117647129</v>
      </c>
    </row>
    <row r="425" spans="1:13" s="12" customFormat="1" ht="12" customHeight="1">
      <c r="A425" s="15">
        <v>105</v>
      </c>
      <c r="B425" s="7">
        <v>2016</v>
      </c>
      <c r="C425" s="7" t="s">
        <v>29</v>
      </c>
      <c r="D425" s="7" t="s">
        <v>36</v>
      </c>
      <c r="E425" s="7" t="s">
        <v>40</v>
      </c>
      <c r="F425" s="7" t="s">
        <v>36</v>
      </c>
      <c r="G425" s="16" t="s">
        <v>10</v>
      </c>
      <c r="H425" s="17">
        <v>190</v>
      </c>
      <c r="I425" s="17">
        <v>83</v>
      </c>
      <c r="J425" s="18">
        <v>1</v>
      </c>
      <c r="K425" s="17">
        <v>1962.842101416602</v>
      </c>
      <c r="L425" s="17">
        <v>1962.842101416602</v>
      </c>
      <c r="M425" s="19">
        <v>0.16667000000000001</v>
      </c>
    </row>
    <row r="426" spans="1:13" s="12" customFormat="1" ht="12" customHeight="1">
      <c r="A426" s="7">
        <v>0.1</v>
      </c>
      <c r="B426" s="7">
        <v>2015</v>
      </c>
      <c r="C426" s="8" t="s">
        <v>9</v>
      </c>
      <c r="D426" s="8" t="s">
        <v>9</v>
      </c>
      <c r="E426" s="8" t="s">
        <v>9</v>
      </c>
      <c r="F426" s="8" t="s">
        <v>9</v>
      </c>
      <c r="G426" s="8" t="s">
        <v>9</v>
      </c>
      <c r="H426" s="9">
        <v>121713</v>
      </c>
      <c r="I426" s="9">
        <v>334</v>
      </c>
      <c r="J426" s="10">
        <v>2.7441604430093747E-3</v>
      </c>
      <c r="K426" s="9">
        <v>1000000</v>
      </c>
      <c r="L426" s="9">
        <v>2744.1604430093748</v>
      </c>
      <c r="M426" s="11">
        <v>80.897752179669141</v>
      </c>
    </row>
    <row r="427" spans="1:13" s="12" customFormat="1" ht="12" customHeight="1">
      <c r="A427" s="7">
        <v>1</v>
      </c>
      <c r="B427" s="7">
        <v>2015</v>
      </c>
      <c r="C427" s="7" t="s">
        <v>14</v>
      </c>
      <c r="D427" s="7" t="s">
        <v>14</v>
      </c>
      <c r="E427" s="7" t="s">
        <v>15</v>
      </c>
      <c r="F427" s="7" t="s">
        <v>42</v>
      </c>
      <c r="G427" s="13">
        <v>0</v>
      </c>
      <c r="H427" s="9">
        <v>124323</v>
      </c>
      <c r="I427" s="9">
        <v>85</v>
      </c>
      <c r="J427" s="10">
        <v>6.8370293509648257E-4</v>
      </c>
      <c r="K427" s="9">
        <v>997255.83955699066</v>
      </c>
      <c r="L427" s="9">
        <v>681.82674454722144</v>
      </c>
      <c r="M427" s="14">
        <v>80.62008429006724</v>
      </c>
    </row>
    <row r="428" spans="1:13" s="12" customFormat="1" ht="12" customHeight="1">
      <c r="A428" s="7">
        <v>2</v>
      </c>
      <c r="B428" s="7">
        <v>2015</v>
      </c>
      <c r="C428" s="7" t="s">
        <v>14</v>
      </c>
      <c r="D428" s="7" t="s">
        <v>14</v>
      </c>
      <c r="E428" s="7" t="s">
        <v>15</v>
      </c>
      <c r="F428" s="7" t="s">
        <v>42</v>
      </c>
      <c r="G428" s="13">
        <v>1</v>
      </c>
      <c r="H428" s="9">
        <v>125644</v>
      </c>
      <c r="I428" s="9">
        <v>30</v>
      </c>
      <c r="J428" s="10">
        <v>2.3876985769316481E-4</v>
      </c>
      <c r="K428" s="9">
        <v>996574.01281244343</v>
      </c>
      <c r="L428" s="9">
        <v>237.95183521993332</v>
      </c>
      <c r="M428" s="14">
        <v>79.674900104589796</v>
      </c>
    </row>
    <row r="429" spans="1:13" s="12" customFormat="1" ht="12" customHeight="1">
      <c r="A429" s="7">
        <v>3</v>
      </c>
      <c r="B429" s="7">
        <v>2015</v>
      </c>
      <c r="C429" s="7" t="s">
        <v>14</v>
      </c>
      <c r="D429" s="7" t="s">
        <v>14</v>
      </c>
      <c r="E429" s="7" t="s">
        <v>15</v>
      </c>
      <c r="F429" s="7" t="s">
        <v>42</v>
      </c>
      <c r="G429" s="13">
        <v>2</v>
      </c>
      <c r="H429" s="9">
        <v>128829</v>
      </c>
      <c r="I429" s="9">
        <v>19</v>
      </c>
      <c r="J429" s="10">
        <v>1.474823215269854E-4</v>
      </c>
      <c r="K429" s="9">
        <v>996336.06097722345</v>
      </c>
      <c r="L429" s="9">
        <v>146.941955293973</v>
      </c>
      <c r="M429" s="14">
        <v>78.693809199142478</v>
      </c>
    </row>
    <row r="430" spans="1:13" s="12" customFormat="1" ht="12" customHeight="1">
      <c r="A430" s="7">
        <v>4</v>
      </c>
      <c r="B430" s="7">
        <v>2015</v>
      </c>
      <c r="C430" s="7" t="s">
        <v>14</v>
      </c>
      <c r="D430" s="7" t="s">
        <v>14</v>
      </c>
      <c r="E430" s="7" t="s">
        <v>15</v>
      </c>
      <c r="F430" s="7" t="s">
        <v>42</v>
      </c>
      <c r="G430" s="13">
        <v>3</v>
      </c>
      <c r="H430" s="9">
        <v>130370</v>
      </c>
      <c r="I430" s="9">
        <v>10</v>
      </c>
      <c r="J430" s="10">
        <v>7.6704763365805019E-5</v>
      </c>
      <c r="K430" s="9">
        <v>996189.11902192945</v>
      </c>
      <c r="L430" s="9">
        <v>76.412450642166874</v>
      </c>
      <c r="M430" s="14">
        <v>77.705343104699367</v>
      </c>
    </row>
    <row r="431" spans="1:13" s="12" customFormat="1" ht="12" customHeight="1">
      <c r="A431" s="7">
        <v>5</v>
      </c>
      <c r="B431" s="7">
        <v>2015</v>
      </c>
      <c r="C431" s="7" t="s">
        <v>14</v>
      </c>
      <c r="D431" s="7" t="s">
        <v>14</v>
      </c>
      <c r="E431" s="7" t="s">
        <v>15</v>
      </c>
      <c r="F431" s="7" t="s">
        <v>42</v>
      </c>
      <c r="G431" s="13">
        <v>4</v>
      </c>
      <c r="H431" s="9">
        <v>132744</v>
      </c>
      <c r="I431" s="9">
        <v>14</v>
      </c>
      <c r="J431" s="10">
        <v>1.0546616042909661E-4</v>
      </c>
      <c r="K431" s="9">
        <v>996112.70657128724</v>
      </c>
      <c r="L431" s="9">
        <v>105.05618251670901</v>
      </c>
      <c r="M431" s="14">
        <v>76.711265576554581</v>
      </c>
    </row>
    <row r="432" spans="1:13" s="12" customFormat="1" ht="12" customHeight="1">
      <c r="A432" s="7">
        <v>6</v>
      </c>
      <c r="B432" s="7">
        <v>2015</v>
      </c>
      <c r="C432" s="7" t="s">
        <v>14</v>
      </c>
      <c r="D432" s="7" t="s">
        <v>14</v>
      </c>
      <c r="E432" s="7" t="s">
        <v>16</v>
      </c>
      <c r="F432" s="7" t="s">
        <v>42</v>
      </c>
      <c r="G432" s="13">
        <v>5</v>
      </c>
      <c r="H432" s="9">
        <v>131895</v>
      </c>
      <c r="I432" s="9">
        <v>17</v>
      </c>
      <c r="J432" s="10">
        <v>1.2889040524659767E-4</v>
      </c>
      <c r="K432" s="9">
        <v>996007.6503887705</v>
      </c>
      <c r="L432" s="9">
        <v>128.37582968732019</v>
      </c>
      <c r="M432" s="14">
        <v>75.719304133912175</v>
      </c>
    </row>
    <row r="433" spans="1:13" s="12" customFormat="1" ht="12" customHeight="1">
      <c r="A433" s="7">
        <v>7</v>
      </c>
      <c r="B433" s="7">
        <v>2015</v>
      </c>
      <c r="C433" s="7" t="s">
        <v>14</v>
      </c>
      <c r="D433" s="7" t="s">
        <v>14</v>
      </c>
      <c r="E433" s="7" t="s">
        <v>16</v>
      </c>
      <c r="F433" s="7" t="s">
        <v>42</v>
      </c>
      <c r="G433" s="13">
        <v>6</v>
      </c>
      <c r="H433" s="9">
        <v>132299</v>
      </c>
      <c r="I433" s="9">
        <v>14</v>
      </c>
      <c r="J433" s="10">
        <v>1.0582090567577987E-4</v>
      </c>
      <c r="K433" s="9">
        <v>995879.27455908316</v>
      </c>
      <c r="L433" s="9">
        <v>105.38484677758082</v>
      </c>
      <c r="M433" s="14">
        <v>74.729000430263937</v>
      </c>
    </row>
    <row r="434" spans="1:13" s="12" customFormat="1" ht="12" customHeight="1">
      <c r="A434" s="7">
        <v>8</v>
      </c>
      <c r="B434" s="7">
        <v>2015</v>
      </c>
      <c r="C434" s="7" t="s">
        <v>14</v>
      </c>
      <c r="D434" s="7" t="s">
        <v>14</v>
      </c>
      <c r="E434" s="7" t="s">
        <v>16</v>
      </c>
      <c r="F434" s="7" t="s">
        <v>42</v>
      </c>
      <c r="G434" s="13">
        <v>7</v>
      </c>
      <c r="H434" s="9">
        <v>129780</v>
      </c>
      <c r="I434" s="9">
        <v>3</v>
      </c>
      <c r="J434" s="10">
        <v>2.3116042533518262E-5</v>
      </c>
      <c r="K434" s="9">
        <v>995773.88971230562</v>
      </c>
      <c r="L434" s="9">
        <v>23.01835158835658</v>
      </c>
      <c r="M434" s="14">
        <v>73.736856241625929</v>
      </c>
    </row>
    <row r="435" spans="1:13" s="12" customFormat="1" ht="12" customHeight="1">
      <c r="A435" s="7">
        <v>9</v>
      </c>
      <c r="B435" s="7">
        <v>2015</v>
      </c>
      <c r="C435" s="7" t="s">
        <v>14</v>
      </c>
      <c r="D435" s="7" t="s">
        <v>14</v>
      </c>
      <c r="E435" s="7" t="s">
        <v>16</v>
      </c>
      <c r="F435" s="7" t="s">
        <v>42</v>
      </c>
      <c r="G435" s="13">
        <v>8</v>
      </c>
      <c r="H435" s="9">
        <v>129041</v>
      </c>
      <c r="I435" s="9">
        <v>12</v>
      </c>
      <c r="J435" s="10">
        <v>9.2993699676846892E-5</v>
      </c>
      <c r="K435" s="9">
        <v>995750.87136071722</v>
      </c>
      <c r="L435" s="9">
        <v>92.598557484277137</v>
      </c>
      <c r="M435" s="14">
        <v>72.738549227044956</v>
      </c>
    </row>
    <row r="436" spans="1:13" s="12" customFormat="1" ht="12" customHeight="1">
      <c r="A436" s="7">
        <v>10</v>
      </c>
      <c r="B436" s="7">
        <v>2015</v>
      </c>
      <c r="C436" s="7" t="s">
        <v>14</v>
      </c>
      <c r="D436" s="7" t="s">
        <v>14</v>
      </c>
      <c r="E436" s="7" t="s">
        <v>16</v>
      </c>
      <c r="F436" s="7" t="s">
        <v>42</v>
      </c>
      <c r="G436" s="13">
        <v>9</v>
      </c>
      <c r="H436" s="9">
        <v>126103</v>
      </c>
      <c r="I436" s="9">
        <v>9</v>
      </c>
      <c r="J436" s="10">
        <v>7.1370229098435402E-5</v>
      </c>
      <c r="K436" s="9">
        <v>995658.27280323301</v>
      </c>
      <c r="L436" s="9">
        <v>71.060359033719237</v>
      </c>
      <c r="M436" s="14">
        <v>71.745267581761539</v>
      </c>
    </row>
    <row r="437" spans="1:13" s="12" customFormat="1" ht="12" customHeight="1">
      <c r="A437" s="7">
        <v>11</v>
      </c>
      <c r="B437" s="7">
        <v>2015</v>
      </c>
      <c r="C437" s="7" t="s">
        <v>14</v>
      </c>
      <c r="D437" s="7" t="s">
        <v>14</v>
      </c>
      <c r="E437" s="7" t="s">
        <v>17</v>
      </c>
      <c r="F437" s="7" t="s">
        <v>42</v>
      </c>
      <c r="G437" s="13">
        <v>10</v>
      </c>
      <c r="H437" s="9">
        <v>124410</v>
      </c>
      <c r="I437" s="9">
        <v>9</v>
      </c>
      <c r="J437" s="10">
        <v>7.2341451651796479E-5</v>
      </c>
      <c r="K437" s="9">
        <v>995587.21244419925</v>
      </c>
      <c r="L437" s="9">
        <v>72.022224194178875</v>
      </c>
      <c r="M437" s="14">
        <v>70.750352735759634</v>
      </c>
    </row>
    <row r="438" spans="1:13" s="12" customFormat="1" ht="12" customHeight="1">
      <c r="A438" s="7">
        <v>12</v>
      </c>
      <c r="B438" s="7">
        <v>2015</v>
      </c>
      <c r="C438" s="7" t="s">
        <v>14</v>
      </c>
      <c r="D438" s="7" t="s">
        <v>14</v>
      </c>
      <c r="E438" s="7" t="s">
        <v>17</v>
      </c>
      <c r="F438" s="7" t="s">
        <v>42</v>
      </c>
      <c r="G438" s="13">
        <v>11</v>
      </c>
      <c r="H438" s="9">
        <v>121328</v>
      </c>
      <c r="I438" s="9">
        <v>11</v>
      </c>
      <c r="J438" s="10">
        <v>9.0663325860477378E-5</v>
      </c>
      <c r="K438" s="9">
        <v>995515.19022000511</v>
      </c>
      <c r="L438" s="9">
        <v>90.256718089971443</v>
      </c>
      <c r="M438" s="14">
        <v>69.755435115922353</v>
      </c>
    </row>
    <row r="439" spans="1:13" s="12" customFormat="1" ht="12" customHeight="1">
      <c r="A439" s="7">
        <v>13</v>
      </c>
      <c r="B439" s="7">
        <v>2015</v>
      </c>
      <c r="C439" s="7" t="s">
        <v>14</v>
      </c>
      <c r="D439" s="7" t="s">
        <v>14</v>
      </c>
      <c r="E439" s="7" t="s">
        <v>17</v>
      </c>
      <c r="F439" s="7" t="s">
        <v>42</v>
      </c>
      <c r="G439" s="13">
        <v>12</v>
      </c>
      <c r="H439" s="9">
        <v>120505</v>
      </c>
      <c r="I439" s="9">
        <v>11</v>
      </c>
      <c r="J439" s="10">
        <v>9.1282519397535369E-5</v>
      </c>
      <c r="K439" s="9">
        <v>995424.93350191519</v>
      </c>
      <c r="L439" s="9">
        <v>90.864895801178932</v>
      </c>
      <c r="M439" s="14">
        <v>68.761714613323988</v>
      </c>
    </row>
    <row r="440" spans="1:13" s="12" customFormat="1" ht="12" customHeight="1">
      <c r="A440" s="7">
        <v>14</v>
      </c>
      <c r="B440" s="7">
        <v>2015</v>
      </c>
      <c r="C440" s="7" t="s">
        <v>14</v>
      </c>
      <c r="D440" s="7" t="s">
        <v>14</v>
      </c>
      <c r="E440" s="7" t="s">
        <v>17</v>
      </c>
      <c r="F440" s="7" t="s">
        <v>42</v>
      </c>
      <c r="G440" s="13">
        <v>13</v>
      </c>
      <c r="H440" s="9">
        <v>122507</v>
      </c>
      <c r="I440" s="9">
        <v>15</v>
      </c>
      <c r="J440" s="10">
        <v>1.2244198290709918E-4</v>
      </c>
      <c r="K440" s="9">
        <v>995334.06860611401</v>
      </c>
      <c r="L440" s="9">
        <v>121.87067701512329</v>
      </c>
      <c r="M440" s="14">
        <v>67.767946283454833</v>
      </c>
    </row>
    <row r="441" spans="1:13" s="12" customFormat="1" ht="12" customHeight="1">
      <c r="A441" s="7">
        <v>15</v>
      </c>
      <c r="B441" s="7">
        <v>2015</v>
      </c>
      <c r="C441" s="7" t="s">
        <v>14</v>
      </c>
      <c r="D441" s="7" t="s">
        <v>14</v>
      </c>
      <c r="E441" s="7" t="s">
        <v>17</v>
      </c>
      <c r="F441" s="7" t="s">
        <v>42</v>
      </c>
      <c r="G441" s="13">
        <v>14</v>
      </c>
      <c r="H441" s="9">
        <v>124550</v>
      </c>
      <c r="I441" s="9">
        <v>12</v>
      </c>
      <c r="J441" s="10">
        <v>9.6346848655158574E-5</v>
      </c>
      <c r="K441" s="9">
        <v>995212.19792909885</v>
      </c>
      <c r="L441" s="9">
        <v>95.885559013642606</v>
      </c>
      <c r="M441" s="14">
        <v>66.776183712791052</v>
      </c>
    </row>
    <row r="442" spans="1:13" s="12" customFormat="1" ht="12" customHeight="1">
      <c r="A442" s="7">
        <v>16</v>
      </c>
      <c r="B442" s="7">
        <v>2015</v>
      </c>
      <c r="C442" s="7" t="s">
        <v>14</v>
      </c>
      <c r="D442" s="7" t="s">
        <v>14</v>
      </c>
      <c r="E442" s="7" t="s">
        <v>18</v>
      </c>
      <c r="F442" s="7" t="s">
        <v>42</v>
      </c>
      <c r="G442" s="13">
        <v>15</v>
      </c>
      <c r="H442" s="9">
        <v>122990</v>
      </c>
      <c r="I442" s="9">
        <v>28</v>
      </c>
      <c r="J442" s="10">
        <v>2.2766078542970974E-4</v>
      </c>
      <c r="K442" s="9">
        <v>995116.31237008516</v>
      </c>
      <c r="L442" s="9">
        <v>226.54896126808998</v>
      </c>
      <c r="M442" s="14">
        <v>65.782569829514898</v>
      </c>
    </row>
    <row r="443" spans="1:13" s="12" customFormat="1" ht="12" customHeight="1">
      <c r="A443" s="7">
        <v>17</v>
      </c>
      <c r="B443" s="7">
        <v>2015</v>
      </c>
      <c r="C443" s="7" t="s">
        <v>14</v>
      </c>
      <c r="D443" s="7" t="s">
        <v>14</v>
      </c>
      <c r="E443" s="7" t="s">
        <v>18</v>
      </c>
      <c r="F443" s="7" t="s">
        <v>42</v>
      </c>
      <c r="G443" s="13">
        <v>16</v>
      </c>
      <c r="H443" s="9">
        <v>123825</v>
      </c>
      <c r="I443" s="9">
        <v>24</v>
      </c>
      <c r="J443" s="10">
        <v>1.9382192610539067E-4</v>
      </c>
      <c r="K443" s="9">
        <v>994889.76340881712</v>
      </c>
      <c r="L443" s="9">
        <v>192.83145020643335</v>
      </c>
      <c r="M443" s="14">
        <v>64.797435494966223</v>
      </c>
    </row>
    <row r="444" spans="1:13" s="12" customFormat="1" ht="12" customHeight="1">
      <c r="A444" s="7">
        <v>18</v>
      </c>
      <c r="B444" s="7">
        <v>2015</v>
      </c>
      <c r="C444" s="7" t="s">
        <v>14</v>
      </c>
      <c r="D444" s="7" t="s">
        <v>14</v>
      </c>
      <c r="E444" s="7" t="s">
        <v>18</v>
      </c>
      <c r="F444" s="7" t="s">
        <v>42</v>
      </c>
      <c r="G444" s="13">
        <v>17</v>
      </c>
      <c r="H444" s="9">
        <v>126015</v>
      </c>
      <c r="I444" s="9">
        <v>28</v>
      </c>
      <c r="J444" s="10">
        <v>2.2219577034480022E-4</v>
      </c>
      <c r="K444" s="9">
        <v>994696.93195861066</v>
      </c>
      <c r="L444" s="9">
        <v>221.01745105615282</v>
      </c>
      <c r="M444" s="14">
        <v>63.809900163683594</v>
      </c>
    </row>
    <row r="445" spans="1:13" s="12" customFormat="1" ht="12" customHeight="1">
      <c r="A445" s="7">
        <v>19</v>
      </c>
      <c r="B445" s="7">
        <v>2015</v>
      </c>
      <c r="C445" s="7" t="s">
        <v>19</v>
      </c>
      <c r="D445" s="7" t="s">
        <v>19</v>
      </c>
      <c r="E445" s="7" t="s">
        <v>18</v>
      </c>
      <c r="F445" s="7" t="s">
        <v>42</v>
      </c>
      <c r="G445" s="13">
        <v>18</v>
      </c>
      <c r="H445" s="9">
        <v>127004</v>
      </c>
      <c r="I445" s="9">
        <v>41</v>
      </c>
      <c r="J445" s="10">
        <v>3.2282447796919784E-4</v>
      </c>
      <c r="K445" s="9">
        <v>994475.91450755449</v>
      </c>
      <c r="L445" s="9">
        <v>321.04116795384192</v>
      </c>
      <c r="M445" s="14">
        <v>62.823970482086153</v>
      </c>
    </row>
    <row r="446" spans="1:13" s="12" customFormat="1" ht="12" customHeight="1">
      <c r="A446" s="7">
        <v>20</v>
      </c>
      <c r="B446" s="7">
        <v>2015</v>
      </c>
      <c r="C446" s="7" t="s">
        <v>19</v>
      </c>
      <c r="D446" s="7" t="s">
        <v>19</v>
      </c>
      <c r="E446" s="7" t="s">
        <v>18</v>
      </c>
      <c r="F446" s="7" t="s">
        <v>42</v>
      </c>
      <c r="G446" s="13">
        <v>19</v>
      </c>
      <c r="H446" s="9">
        <v>126838</v>
      </c>
      <c r="I446" s="9">
        <v>40</v>
      </c>
      <c r="J446" s="10">
        <v>3.1536290386161876E-4</v>
      </c>
      <c r="K446" s="9">
        <v>994154.87333960063</v>
      </c>
      <c r="L446" s="9">
        <v>313.51956774455624</v>
      </c>
      <c r="M446" s="14">
        <v>61.844096682552163</v>
      </c>
    </row>
    <row r="447" spans="1:13" s="12" customFormat="1" ht="12" customHeight="1">
      <c r="A447" s="7">
        <v>21</v>
      </c>
      <c r="B447" s="7">
        <v>2015</v>
      </c>
      <c r="C447" s="7" t="s">
        <v>19</v>
      </c>
      <c r="D447" s="7" t="s">
        <v>19</v>
      </c>
      <c r="E447" s="7" t="s">
        <v>20</v>
      </c>
      <c r="F447" s="7" t="s">
        <v>42</v>
      </c>
      <c r="G447" s="13">
        <v>20</v>
      </c>
      <c r="H447" s="9">
        <v>129043</v>
      </c>
      <c r="I447" s="9">
        <v>48</v>
      </c>
      <c r="J447" s="10">
        <v>3.7196903357795464E-4</v>
      </c>
      <c r="K447" s="9">
        <v>993841.35377185605</v>
      </c>
      <c r="L447" s="9">
        <v>369.67820789232343</v>
      </c>
      <c r="M447" s="14">
        <v>60.863448437842479</v>
      </c>
    </row>
    <row r="448" spans="1:13" s="12" customFormat="1" ht="12" customHeight="1">
      <c r="A448" s="7">
        <v>22</v>
      </c>
      <c r="B448" s="7">
        <v>2015</v>
      </c>
      <c r="C448" s="7" t="s">
        <v>19</v>
      </c>
      <c r="D448" s="7" t="s">
        <v>19</v>
      </c>
      <c r="E448" s="7" t="s">
        <v>20</v>
      </c>
      <c r="F448" s="7" t="s">
        <v>42</v>
      </c>
      <c r="G448" s="13">
        <v>21</v>
      </c>
      <c r="H448" s="9">
        <v>134806</v>
      </c>
      <c r="I448" s="9">
        <v>52</v>
      </c>
      <c r="J448" s="10">
        <v>3.8573950714359894E-4</v>
      </c>
      <c r="K448" s="9">
        <v>993471.67556396371</v>
      </c>
      <c r="L448" s="9">
        <v>383.22127449316878</v>
      </c>
      <c r="M448" s="14">
        <v>59.885910126473959</v>
      </c>
    </row>
    <row r="449" spans="1:13" s="12" customFormat="1" ht="12" customHeight="1">
      <c r="A449" s="7">
        <v>23</v>
      </c>
      <c r="B449" s="7">
        <v>2015</v>
      </c>
      <c r="C449" s="7" t="s">
        <v>19</v>
      </c>
      <c r="D449" s="7" t="s">
        <v>19</v>
      </c>
      <c r="E449" s="7" t="s">
        <v>20</v>
      </c>
      <c r="F449" s="7" t="s">
        <v>42</v>
      </c>
      <c r="G449" s="13">
        <v>22</v>
      </c>
      <c r="H449" s="9">
        <v>140652</v>
      </c>
      <c r="I449" s="9">
        <v>67</v>
      </c>
      <c r="J449" s="10">
        <v>4.7635298467138754E-4</v>
      </c>
      <c r="K449" s="9">
        <v>993088.45428947057</v>
      </c>
      <c r="L449" s="9">
        <v>473.06064924348414</v>
      </c>
      <c r="M449" s="14">
        <v>58.9088264579118</v>
      </c>
    </row>
    <row r="450" spans="1:13" s="12" customFormat="1" ht="12" customHeight="1">
      <c r="A450" s="7">
        <v>24</v>
      </c>
      <c r="B450" s="7">
        <v>2015</v>
      </c>
      <c r="C450" s="7" t="s">
        <v>19</v>
      </c>
      <c r="D450" s="7" t="s">
        <v>19</v>
      </c>
      <c r="E450" s="7" t="s">
        <v>20</v>
      </c>
      <c r="F450" s="7" t="s">
        <v>42</v>
      </c>
      <c r="G450" s="13">
        <v>23</v>
      </c>
      <c r="H450" s="9">
        <v>143930</v>
      </c>
      <c r="I450" s="9">
        <v>66</v>
      </c>
      <c r="J450" s="10">
        <v>4.5855624261793929E-4</v>
      </c>
      <c r="K450" s="9">
        <v>992615.39364022703</v>
      </c>
      <c r="L450" s="9">
        <v>455.16998527238928</v>
      </c>
      <c r="M450" s="14">
        <v>57.936662936715948</v>
      </c>
    </row>
    <row r="451" spans="1:13" s="12" customFormat="1" ht="12" customHeight="1">
      <c r="A451" s="7">
        <v>25</v>
      </c>
      <c r="B451" s="7">
        <v>2015</v>
      </c>
      <c r="C451" s="7" t="s">
        <v>19</v>
      </c>
      <c r="D451" s="7" t="s">
        <v>19</v>
      </c>
      <c r="E451" s="7" t="s">
        <v>20</v>
      </c>
      <c r="F451" s="7" t="s">
        <v>42</v>
      </c>
      <c r="G451" s="13">
        <v>24</v>
      </c>
      <c r="H451" s="9">
        <v>144643</v>
      </c>
      <c r="I451" s="9">
        <v>71</v>
      </c>
      <c r="J451" s="10">
        <v>4.9086371272719727E-4</v>
      </c>
      <c r="K451" s="9">
        <v>992160.22365495469</v>
      </c>
      <c r="L451" s="9">
        <v>487.01545100351746</v>
      </c>
      <c r="M451" s="14">
        <v>56.963012960028408</v>
      </c>
    </row>
    <row r="452" spans="1:13" s="12" customFormat="1" ht="12" customHeight="1">
      <c r="A452" s="7">
        <v>26</v>
      </c>
      <c r="B452" s="7">
        <v>2015</v>
      </c>
      <c r="C452" s="7" t="s">
        <v>19</v>
      </c>
      <c r="D452" s="7" t="s">
        <v>19</v>
      </c>
      <c r="E452" s="7" t="s">
        <v>21</v>
      </c>
      <c r="F452" s="7" t="s">
        <v>43</v>
      </c>
      <c r="G452" s="13">
        <v>25</v>
      </c>
      <c r="H452" s="9">
        <v>143299</v>
      </c>
      <c r="I452" s="9">
        <v>52</v>
      </c>
      <c r="J452" s="10">
        <v>3.6287761952281592E-4</v>
      </c>
      <c r="K452" s="9">
        <v>991673.20820395113</v>
      </c>
      <c r="L452" s="9">
        <v>359.85601313760361</v>
      </c>
      <c r="M452" s="14">
        <v>55.990742215487018</v>
      </c>
    </row>
    <row r="453" spans="1:13" s="12" customFormat="1" ht="12" customHeight="1">
      <c r="A453" s="7">
        <v>27</v>
      </c>
      <c r="B453" s="7">
        <v>2015</v>
      </c>
      <c r="C453" s="7" t="s">
        <v>19</v>
      </c>
      <c r="D453" s="7" t="s">
        <v>19</v>
      </c>
      <c r="E453" s="7" t="s">
        <v>21</v>
      </c>
      <c r="F453" s="7" t="s">
        <v>43</v>
      </c>
      <c r="G453" s="13">
        <v>26</v>
      </c>
      <c r="H453" s="9">
        <v>143748</v>
      </c>
      <c r="I453" s="9">
        <v>60</v>
      </c>
      <c r="J453" s="10">
        <v>4.1739711161198763E-4</v>
      </c>
      <c r="K453" s="9">
        <v>991313.35219081352</v>
      </c>
      <c r="L453" s="9">
        <v>413.7713299068426</v>
      </c>
      <c r="M453" s="14">
        <v>55.010885873610434</v>
      </c>
    </row>
    <row r="454" spans="1:13" s="12" customFormat="1" ht="12" customHeight="1">
      <c r="A454" s="7">
        <v>28</v>
      </c>
      <c r="B454" s="7">
        <v>2015</v>
      </c>
      <c r="C454" s="7" t="s">
        <v>19</v>
      </c>
      <c r="D454" s="7" t="s">
        <v>19</v>
      </c>
      <c r="E454" s="7" t="s">
        <v>21</v>
      </c>
      <c r="F454" s="7" t="s">
        <v>43</v>
      </c>
      <c r="G454" s="13">
        <v>27</v>
      </c>
      <c r="H454" s="9">
        <v>142067</v>
      </c>
      <c r="I454" s="9">
        <v>65</v>
      </c>
      <c r="J454" s="10">
        <v>4.5753060175832529E-4</v>
      </c>
      <c r="K454" s="9">
        <v>990899.58086090663</v>
      </c>
      <c r="L454" s="9">
        <v>453.3668815133629</v>
      </c>
      <c r="M454" s="14">
        <v>54.033648060796679</v>
      </c>
    </row>
    <row r="455" spans="1:13" s="12" customFormat="1" ht="12" customHeight="1">
      <c r="A455" s="7">
        <v>29</v>
      </c>
      <c r="B455" s="7">
        <v>2015</v>
      </c>
      <c r="C455" s="7" t="s">
        <v>19</v>
      </c>
      <c r="D455" s="7" t="s">
        <v>19</v>
      </c>
      <c r="E455" s="7" t="s">
        <v>21</v>
      </c>
      <c r="F455" s="7" t="s">
        <v>43</v>
      </c>
      <c r="G455" s="13">
        <v>28</v>
      </c>
      <c r="H455" s="9">
        <v>142647</v>
      </c>
      <c r="I455" s="9">
        <v>78</v>
      </c>
      <c r="J455" s="10">
        <v>5.4680434919766982E-4</v>
      </c>
      <c r="K455" s="9">
        <v>990446.21397939324</v>
      </c>
      <c r="L455" s="9">
        <v>541.58029745029819</v>
      </c>
      <c r="M455" s="14">
        <v>53.058152554564046</v>
      </c>
    </row>
    <row r="456" spans="1:13" s="12" customFormat="1" ht="12" customHeight="1">
      <c r="A456" s="7">
        <v>30</v>
      </c>
      <c r="B456" s="7">
        <v>2015</v>
      </c>
      <c r="C456" s="7" t="s">
        <v>19</v>
      </c>
      <c r="D456" s="7" t="s">
        <v>19</v>
      </c>
      <c r="E456" s="7" t="s">
        <v>21</v>
      </c>
      <c r="F456" s="7" t="s">
        <v>43</v>
      </c>
      <c r="G456" s="13">
        <v>29</v>
      </c>
      <c r="H456" s="9">
        <v>140089</v>
      </c>
      <c r="I456" s="9">
        <v>76</v>
      </c>
      <c r="J456" s="10">
        <v>5.4251226006324556E-4</v>
      </c>
      <c r="K456" s="9">
        <v>989904.63368194294</v>
      </c>
      <c r="L456" s="9">
        <v>537.03540006587002</v>
      </c>
      <c r="M456" s="14">
        <v>52.086907304188813</v>
      </c>
    </row>
    <row r="457" spans="1:13" s="12" customFormat="1" ht="12" customHeight="1">
      <c r="A457" s="7">
        <v>31</v>
      </c>
      <c r="B457" s="7">
        <v>2015</v>
      </c>
      <c r="C457" s="7" t="s">
        <v>19</v>
      </c>
      <c r="D457" s="7" t="s">
        <v>19</v>
      </c>
      <c r="E457" s="7" t="s">
        <v>22</v>
      </c>
      <c r="F457" s="7" t="s">
        <v>43</v>
      </c>
      <c r="G457" s="13">
        <v>30</v>
      </c>
      <c r="H457" s="9">
        <v>142217</v>
      </c>
      <c r="I457" s="9">
        <v>75</v>
      </c>
      <c r="J457" s="10">
        <v>5.2736311411434643E-4</v>
      </c>
      <c r="K457" s="9">
        <v>989367.59828187712</v>
      </c>
      <c r="L457" s="9">
        <v>521.75597763376243</v>
      </c>
      <c r="M457" s="14">
        <v>51.11490902513701</v>
      </c>
    </row>
    <row r="458" spans="1:13" s="12" customFormat="1" ht="12" customHeight="1">
      <c r="A458" s="7">
        <v>32</v>
      </c>
      <c r="B458" s="7">
        <v>2015</v>
      </c>
      <c r="C458" s="7" t="s">
        <v>19</v>
      </c>
      <c r="D458" s="7" t="s">
        <v>19</v>
      </c>
      <c r="E458" s="7" t="s">
        <v>22</v>
      </c>
      <c r="F458" s="7" t="s">
        <v>43</v>
      </c>
      <c r="G458" s="13">
        <v>31</v>
      </c>
      <c r="H458" s="9">
        <v>142847</v>
      </c>
      <c r="I458" s="9">
        <v>88</v>
      </c>
      <c r="J458" s="10">
        <v>6.1604373910547651E-4</v>
      </c>
      <c r="K458" s="9">
        <v>988845.84230424336</v>
      </c>
      <c r="L458" s="9">
        <v>609.17229009201048</v>
      </c>
      <c r="M458" s="14">
        <v>50.141615545214719</v>
      </c>
    </row>
    <row r="459" spans="1:13" s="12" customFormat="1" ht="12" customHeight="1">
      <c r="A459" s="7">
        <v>33</v>
      </c>
      <c r="B459" s="7">
        <v>2015</v>
      </c>
      <c r="C459" s="7" t="s">
        <v>19</v>
      </c>
      <c r="D459" s="7" t="s">
        <v>19</v>
      </c>
      <c r="E459" s="7" t="s">
        <v>22</v>
      </c>
      <c r="F459" s="7" t="s">
        <v>43</v>
      </c>
      <c r="G459" s="13">
        <v>32</v>
      </c>
      <c r="H459" s="9">
        <v>146127</v>
      </c>
      <c r="I459" s="9">
        <v>98</v>
      </c>
      <c r="J459" s="10">
        <v>6.7064950351406654E-4</v>
      </c>
      <c r="K459" s="9">
        <v>988236.67001415137</v>
      </c>
      <c r="L459" s="9">
        <v>662.76043209938507</v>
      </c>
      <c r="M459" s="14">
        <v>49.172215802767496</v>
      </c>
    </row>
    <row r="460" spans="1:13" s="12" customFormat="1" ht="12" customHeight="1">
      <c r="A460" s="7">
        <v>34</v>
      </c>
      <c r="B460" s="7">
        <v>2015</v>
      </c>
      <c r="C460" s="7" t="s">
        <v>19</v>
      </c>
      <c r="D460" s="7" t="s">
        <v>19</v>
      </c>
      <c r="E460" s="7" t="s">
        <v>22</v>
      </c>
      <c r="F460" s="7" t="s">
        <v>43</v>
      </c>
      <c r="G460" s="13">
        <v>33</v>
      </c>
      <c r="H460" s="9">
        <v>148243</v>
      </c>
      <c r="I460" s="9">
        <v>88</v>
      </c>
      <c r="J460" s="10">
        <v>5.9361993483672082E-4</v>
      </c>
      <c r="K460" s="9">
        <v>987573.90958205203</v>
      </c>
      <c r="L460" s="9">
        <v>586.2435598525434</v>
      </c>
      <c r="M460" s="14">
        <v>48.204879706161137</v>
      </c>
    </row>
    <row r="461" spans="1:13" s="12" customFormat="1" ht="12" customHeight="1">
      <c r="A461" s="7">
        <v>35</v>
      </c>
      <c r="B461" s="7">
        <v>2015</v>
      </c>
      <c r="C461" s="7" t="s">
        <v>19</v>
      </c>
      <c r="D461" s="7" t="s">
        <v>19</v>
      </c>
      <c r="E461" s="7" t="s">
        <v>22</v>
      </c>
      <c r="F461" s="7" t="s">
        <v>43</v>
      </c>
      <c r="G461" s="13">
        <v>34</v>
      </c>
      <c r="H461" s="9">
        <v>150168</v>
      </c>
      <c r="I461" s="9">
        <v>96</v>
      </c>
      <c r="J461" s="10">
        <v>6.39284001917852E-4</v>
      </c>
      <c r="K461" s="9">
        <v>986987.66602219944</v>
      </c>
      <c r="L461" s="9">
        <v>630.96542497823202</v>
      </c>
      <c r="M461" s="14">
        <v>47.233215094194904</v>
      </c>
    </row>
    <row r="462" spans="1:13" s="12" customFormat="1" ht="12" customHeight="1">
      <c r="A462" s="7">
        <v>36</v>
      </c>
      <c r="B462" s="7">
        <v>2015</v>
      </c>
      <c r="C462" s="7" t="s">
        <v>19</v>
      </c>
      <c r="D462" s="7" t="s">
        <v>19</v>
      </c>
      <c r="E462" s="7" t="s">
        <v>23</v>
      </c>
      <c r="F462" s="7" t="s">
        <v>43</v>
      </c>
      <c r="G462" s="13">
        <v>35</v>
      </c>
      <c r="H462" s="9">
        <v>148250</v>
      </c>
      <c r="I462" s="9">
        <v>115</v>
      </c>
      <c r="J462" s="10">
        <v>7.7571669477234401E-4</v>
      </c>
      <c r="K462" s="9">
        <v>986356.70059722126</v>
      </c>
      <c r="L462" s="9">
        <v>765.13335965383101</v>
      </c>
      <c r="M462" s="14">
        <v>46.263110002299314</v>
      </c>
    </row>
    <row r="463" spans="1:13" s="12" customFormat="1" ht="12" customHeight="1">
      <c r="A463" s="7">
        <v>37</v>
      </c>
      <c r="B463" s="7">
        <v>2015</v>
      </c>
      <c r="C463" s="7" t="s">
        <v>19</v>
      </c>
      <c r="D463" s="7" t="s">
        <v>19</v>
      </c>
      <c r="E463" s="7" t="s">
        <v>23</v>
      </c>
      <c r="F463" s="7" t="s">
        <v>43</v>
      </c>
      <c r="G463" s="13">
        <v>36</v>
      </c>
      <c r="H463" s="9">
        <v>146480</v>
      </c>
      <c r="I463" s="9">
        <v>126</v>
      </c>
      <c r="J463" s="10">
        <v>8.6018569087930089E-4</v>
      </c>
      <c r="K463" s="9">
        <v>985591.56723756739</v>
      </c>
      <c r="L463" s="9">
        <v>847.79176318905979</v>
      </c>
      <c r="M463" s="14">
        <v>45.29863676943917</v>
      </c>
    </row>
    <row r="464" spans="1:13" s="12" customFormat="1" ht="12" customHeight="1">
      <c r="A464" s="7">
        <v>38</v>
      </c>
      <c r="B464" s="7">
        <v>2015</v>
      </c>
      <c r="C464" s="7" t="s">
        <v>19</v>
      </c>
      <c r="D464" s="7" t="s">
        <v>19</v>
      </c>
      <c r="E464" s="7" t="s">
        <v>23</v>
      </c>
      <c r="F464" s="7" t="s">
        <v>43</v>
      </c>
      <c r="G464" s="13">
        <v>37</v>
      </c>
      <c r="H464" s="9">
        <v>144863</v>
      </c>
      <c r="I464" s="9">
        <v>106</v>
      </c>
      <c r="J464" s="10">
        <v>7.3172583751544558E-4</v>
      </c>
      <c r="K464" s="9">
        <v>984743.77547437837</v>
      </c>
      <c r="L464" s="9">
        <v>720.56246384711142</v>
      </c>
      <c r="M464" s="14">
        <v>44.337205091678058</v>
      </c>
    </row>
    <row r="465" spans="1:13" s="12" customFormat="1" ht="12" customHeight="1">
      <c r="A465" s="7">
        <v>39</v>
      </c>
      <c r="B465" s="7">
        <v>2015</v>
      </c>
      <c r="C465" s="7" t="s">
        <v>19</v>
      </c>
      <c r="D465" s="7" t="s">
        <v>19</v>
      </c>
      <c r="E465" s="7" t="s">
        <v>23</v>
      </c>
      <c r="F465" s="7" t="s">
        <v>43</v>
      </c>
      <c r="G465" s="13">
        <v>38</v>
      </c>
      <c r="H465" s="9">
        <v>143356</v>
      </c>
      <c r="I465" s="9">
        <v>141</v>
      </c>
      <c r="J465" s="10">
        <v>9.8356538965930964E-4</v>
      </c>
      <c r="K465" s="9">
        <v>984023.21301053127</v>
      </c>
      <c r="L465" s="9">
        <v>967.85117493850908</v>
      </c>
      <c r="M465" s="14">
        <v>43.369305395910104</v>
      </c>
    </row>
    <row r="466" spans="1:13" s="12" customFormat="1" ht="12" customHeight="1">
      <c r="A466" s="7">
        <v>40</v>
      </c>
      <c r="B466" s="7">
        <v>2015</v>
      </c>
      <c r="C466" s="7" t="s">
        <v>19</v>
      </c>
      <c r="D466" s="7" t="s">
        <v>19</v>
      </c>
      <c r="E466" s="7" t="s">
        <v>23</v>
      </c>
      <c r="F466" s="7" t="s">
        <v>43</v>
      </c>
      <c r="G466" s="13">
        <v>39</v>
      </c>
      <c r="H466" s="9">
        <v>141183</v>
      </c>
      <c r="I466" s="9">
        <v>130</v>
      </c>
      <c r="J466" s="10">
        <v>9.2079074676129559E-4</v>
      </c>
      <c r="K466" s="9">
        <v>983055.36183559278</v>
      </c>
      <c r="L466" s="9">
        <v>905.1882807322911</v>
      </c>
      <c r="M466" s="14">
        <v>42.411511673610221</v>
      </c>
    </row>
    <row r="467" spans="1:13" s="12" customFormat="1" ht="12" customHeight="1">
      <c r="A467" s="7">
        <v>41</v>
      </c>
      <c r="B467" s="7">
        <v>2015</v>
      </c>
      <c r="C467" s="7" t="s">
        <v>19</v>
      </c>
      <c r="D467" s="7" t="s">
        <v>19</v>
      </c>
      <c r="E467" s="7" t="s">
        <v>24</v>
      </c>
      <c r="F467" s="7" t="s">
        <v>43</v>
      </c>
      <c r="G467" s="13">
        <v>40</v>
      </c>
      <c r="H467" s="9">
        <v>145220</v>
      </c>
      <c r="I467" s="9">
        <v>150</v>
      </c>
      <c r="J467" s="10">
        <v>1.0329155763668916E-3</v>
      </c>
      <c r="K467" s="9">
        <v>982150.17355486052</v>
      </c>
      <c r="L467" s="9">
        <v>1014.4782125962614</v>
      </c>
      <c r="M467" s="14">
        <v>41.450138973402275</v>
      </c>
    </row>
    <row r="468" spans="1:13" s="12" customFormat="1" ht="12" customHeight="1">
      <c r="A468" s="7">
        <v>42</v>
      </c>
      <c r="B468" s="7">
        <v>2015</v>
      </c>
      <c r="C468" s="7" t="s">
        <v>19</v>
      </c>
      <c r="D468" s="7" t="s">
        <v>19</v>
      </c>
      <c r="E468" s="7" t="s">
        <v>24</v>
      </c>
      <c r="F468" s="7" t="s">
        <v>43</v>
      </c>
      <c r="G468" s="13">
        <v>41</v>
      </c>
      <c r="H468" s="9">
        <v>148783</v>
      </c>
      <c r="I468" s="9">
        <v>166</v>
      </c>
      <c r="J468" s="10">
        <v>1.1157188657306277E-3</v>
      </c>
      <c r="K468" s="9">
        <v>981135.69534226425</v>
      </c>
      <c r="L468" s="9">
        <v>1094.6716051351018</v>
      </c>
      <c r="M468" s="14">
        <v>40.492480745277987</v>
      </c>
    </row>
    <row r="469" spans="1:13" s="12" customFormat="1" ht="12" customHeight="1">
      <c r="A469" s="7">
        <v>43</v>
      </c>
      <c r="B469" s="7">
        <v>2015</v>
      </c>
      <c r="C469" s="7" t="s">
        <v>19</v>
      </c>
      <c r="D469" s="7" t="s">
        <v>19</v>
      </c>
      <c r="E469" s="7" t="s">
        <v>24</v>
      </c>
      <c r="F469" s="7" t="s">
        <v>43</v>
      </c>
      <c r="G469" s="13">
        <v>42</v>
      </c>
      <c r="H469" s="9">
        <v>153698</v>
      </c>
      <c r="I469" s="9">
        <v>212</v>
      </c>
      <c r="J469" s="10">
        <v>1.3793282931463E-3</v>
      </c>
      <c r="K469" s="9">
        <v>980041.02373712917</v>
      </c>
      <c r="L469" s="9">
        <v>1351.7983124846869</v>
      </c>
      <c r="M469" s="14">
        <v>39.537150949922918</v>
      </c>
    </row>
    <row r="470" spans="1:13" s="12" customFormat="1" ht="12" customHeight="1">
      <c r="A470" s="7">
        <v>44</v>
      </c>
      <c r="B470" s="7">
        <v>2015</v>
      </c>
      <c r="C470" s="7" t="s">
        <v>19</v>
      </c>
      <c r="D470" s="7" t="s">
        <v>19</v>
      </c>
      <c r="E470" s="7" t="s">
        <v>24</v>
      </c>
      <c r="F470" s="7" t="s">
        <v>43</v>
      </c>
      <c r="G470" s="13">
        <v>43</v>
      </c>
      <c r="H470" s="9">
        <v>156857</v>
      </c>
      <c r="I470" s="9">
        <v>230</v>
      </c>
      <c r="J470" s="10">
        <v>1.466303703373136E-3</v>
      </c>
      <c r="K470" s="9">
        <v>978689.22542464454</v>
      </c>
      <c r="L470" s="9">
        <v>1435.0556356915422</v>
      </c>
      <c r="M470" s="14">
        <v>38.591070369292666</v>
      </c>
    </row>
    <row r="471" spans="1:13" s="12" customFormat="1" ht="12" customHeight="1">
      <c r="A471" s="7">
        <v>45</v>
      </c>
      <c r="B471" s="7">
        <v>2015</v>
      </c>
      <c r="C471" s="7" t="s">
        <v>19</v>
      </c>
      <c r="D471" s="7" t="s">
        <v>19</v>
      </c>
      <c r="E471" s="7" t="s">
        <v>24</v>
      </c>
      <c r="F471" s="7" t="s">
        <v>43</v>
      </c>
      <c r="G471" s="13">
        <v>44</v>
      </c>
      <c r="H471" s="9">
        <v>158357</v>
      </c>
      <c r="I471" s="9">
        <v>283</v>
      </c>
      <c r="J471" s="10">
        <v>1.7871012964377957E-3</v>
      </c>
      <c r="K471" s="9">
        <v>977254.16978895303</v>
      </c>
      <c r="L471" s="9">
        <v>1746.4521937790796</v>
      </c>
      <c r="M471" s="14">
        <v>37.647005464678102</v>
      </c>
    </row>
    <row r="472" spans="1:13" s="12" customFormat="1" ht="12" customHeight="1">
      <c r="A472" s="7">
        <v>46</v>
      </c>
      <c r="B472" s="7">
        <v>2015</v>
      </c>
      <c r="C472" s="7" t="s">
        <v>19</v>
      </c>
      <c r="D472" s="7" t="s">
        <v>19</v>
      </c>
      <c r="E472" s="7" t="s">
        <v>25</v>
      </c>
      <c r="F472" s="7" t="s">
        <v>44</v>
      </c>
      <c r="G472" s="13">
        <v>45</v>
      </c>
      <c r="H472" s="9">
        <v>156789</v>
      </c>
      <c r="I472" s="9">
        <v>278</v>
      </c>
      <c r="J472" s="10">
        <v>1.7730835709137758E-3</v>
      </c>
      <c r="K472" s="9">
        <v>975507.71759517398</v>
      </c>
      <c r="L472" s="9">
        <v>1729.6567073675983</v>
      </c>
      <c r="M472" s="14">
        <v>36.713509776244237</v>
      </c>
    </row>
    <row r="473" spans="1:13" s="12" customFormat="1" ht="12" customHeight="1">
      <c r="A473" s="7">
        <v>47</v>
      </c>
      <c r="B473" s="7">
        <v>2015</v>
      </c>
      <c r="C473" s="7" t="s">
        <v>19</v>
      </c>
      <c r="D473" s="7" t="s">
        <v>19</v>
      </c>
      <c r="E473" s="7" t="s">
        <v>25</v>
      </c>
      <c r="F473" s="7" t="s">
        <v>44</v>
      </c>
      <c r="G473" s="13">
        <v>46</v>
      </c>
      <c r="H473" s="9">
        <v>156338</v>
      </c>
      <c r="I473" s="9">
        <v>290</v>
      </c>
      <c r="J473" s="10">
        <v>1.8549552891811332E-3</v>
      </c>
      <c r="K473" s="9">
        <v>973778.06088780635</v>
      </c>
      <c r="L473" s="9">
        <v>1806.3147645323838</v>
      </c>
      <c r="M473" s="14">
        <v>35.777833406645911</v>
      </c>
    </row>
    <row r="474" spans="1:13" s="12" customFormat="1" ht="12" customHeight="1">
      <c r="A474" s="7">
        <v>48</v>
      </c>
      <c r="B474" s="7">
        <v>2015</v>
      </c>
      <c r="C474" s="7" t="s">
        <v>19</v>
      </c>
      <c r="D474" s="7" t="s">
        <v>19</v>
      </c>
      <c r="E474" s="7" t="s">
        <v>25</v>
      </c>
      <c r="F474" s="7" t="s">
        <v>44</v>
      </c>
      <c r="G474" s="13">
        <v>47</v>
      </c>
      <c r="H474" s="9">
        <v>156963</v>
      </c>
      <c r="I474" s="9">
        <v>347</v>
      </c>
      <c r="J474" s="10">
        <v>2.2107120786427374E-3</v>
      </c>
      <c r="K474" s="9">
        <v>971971.74612327397</v>
      </c>
      <c r="L474" s="9">
        <v>2148.7496792541942</v>
      </c>
      <c r="M474" s="14">
        <v>34.843393821953555</v>
      </c>
    </row>
    <row r="475" spans="1:13" s="12" customFormat="1" ht="12" customHeight="1">
      <c r="A475" s="7">
        <v>49</v>
      </c>
      <c r="B475" s="7">
        <v>2015</v>
      </c>
      <c r="C475" s="7" t="s">
        <v>19</v>
      </c>
      <c r="D475" s="7" t="s">
        <v>19</v>
      </c>
      <c r="E475" s="7" t="s">
        <v>25</v>
      </c>
      <c r="F475" s="7" t="s">
        <v>44</v>
      </c>
      <c r="G475" s="13">
        <v>48</v>
      </c>
      <c r="H475" s="9">
        <v>161017</v>
      </c>
      <c r="I475" s="9">
        <v>370</v>
      </c>
      <c r="J475" s="10">
        <v>2.2978940111913651E-3</v>
      </c>
      <c r="K475" s="9">
        <v>969822.99644401972</v>
      </c>
      <c r="L475" s="9">
        <v>2228.5504554443773</v>
      </c>
      <c r="M475" s="14">
        <v>33.91948539405486</v>
      </c>
    </row>
    <row r="476" spans="1:13" s="12" customFormat="1" ht="12" customHeight="1">
      <c r="A476" s="7">
        <v>50</v>
      </c>
      <c r="B476" s="7">
        <v>2015</v>
      </c>
      <c r="C476" s="7" t="s">
        <v>19</v>
      </c>
      <c r="D476" s="7" t="s">
        <v>19</v>
      </c>
      <c r="E476" s="7" t="s">
        <v>25</v>
      </c>
      <c r="F476" s="7" t="s">
        <v>44</v>
      </c>
      <c r="G476" s="13">
        <v>49</v>
      </c>
      <c r="H476" s="9">
        <v>164286</v>
      </c>
      <c r="I476" s="9">
        <v>433</v>
      </c>
      <c r="J476" s="10">
        <v>2.6356475901781039E-3</v>
      </c>
      <c r="K476" s="9">
        <v>967594.44598857535</v>
      </c>
      <c r="L476" s="9">
        <v>2550.2379698395061</v>
      </c>
      <c r="M476" s="14">
        <v>32.996456701304922</v>
      </c>
    </row>
    <row r="477" spans="1:13" s="12" customFormat="1" ht="12" customHeight="1">
      <c r="A477" s="7">
        <v>51</v>
      </c>
      <c r="B477" s="7">
        <v>2015</v>
      </c>
      <c r="C477" s="7" t="s">
        <v>19</v>
      </c>
      <c r="D477" s="7" t="s">
        <v>19</v>
      </c>
      <c r="E477" s="7" t="s">
        <v>26</v>
      </c>
      <c r="F477" s="7" t="s">
        <v>44</v>
      </c>
      <c r="G477" s="13">
        <v>50</v>
      </c>
      <c r="H477" s="9">
        <v>168837</v>
      </c>
      <c r="I477" s="9">
        <v>476</v>
      </c>
      <c r="J477" s="10">
        <v>2.8192872415406574E-3</v>
      </c>
      <c r="K477" s="9">
        <v>965044.20801873587</v>
      </c>
      <c r="L477" s="9">
        <v>2720.7368231899304</v>
      </c>
      <c r="M477" s="14">
        <v>32.082332246773504</v>
      </c>
    </row>
    <row r="478" spans="1:13" s="12" customFormat="1" ht="12" customHeight="1">
      <c r="A478" s="7">
        <v>52</v>
      </c>
      <c r="B478" s="7">
        <v>2015</v>
      </c>
      <c r="C478" s="7" t="s">
        <v>19</v>
      </c>
      <c r="D478" s="7" t="s">
        <v>19</v>
      </c>
      <c r="E478" s="7" t="s">
        <v>26</v>
      </c>
      <c r="F478" s="7" t="s">
        <v>44</v>
      </c>
      <c r="G478" s="13">
        <v>51</v>
      </c>
      <c r="H478" s="9">
        <v>165404</v>
      </c>
      <c r="I478" s="9">
        <v>523</v>
      </c>
      <c r="J478" s="10">
        <v>3.1619549708592296E-3</v>
      </c>
      <c r="K478" s="9">
        <v>962323.47119554598</v>
      </c>
      <c r="L478" s="9">
        <v>3042.8234833212655</v>
      </c>
      <c r="M478" s="14">
        <v>31.171623651252361</v>
      </c>
    </row>
    <row r="479" spans="1:13" s="12" customFormat="1" ht="12" customHeight="1">
      <c r="A479" s="7">
        <v>53</v>
      </c>
      <c r="B479" s="7">
        <v>2015</v>
      </c>
      <c r="C479" s="7" t="s">
        <v>19</v>
      </c>
      <c r="D479" s="7" t="s">
        <v>19</v>
      </c>
      <c r="E479" s="7" t="s">
        <v>26</v>
      </c>
      <c r="F479" s="7" t="s">
        <v>44</v>
      </c>
      <c r="G479" s="13">
        <v>52</v>
      </c>
      <c r="H479" s="9">
        <v>161583</v>
      </c>
      <c r="I479" s="9">
        <v>570</v>
      </c>
      <c r="J479" s="10">
        <v>3.5275988191827111E-3</v>
      </c>
      <c r="K479" s="9">
        <v>959280.64771222475</v>
      </c>
      <c r="L479" s="9">
        <v>3383.9572801344702</v>
      </c>
      <c r="M479" s="14">
        <v>30.268913570464434</v>
      </c>
    </row>
    <row r="480" spans="1:13" s="12" customFormat="1" ht="12" customHeight="1">
      <c r="A480" s="7">
        <v>54</v>
      </c>
      <c r="B480" s="7">
        <v>2015</v>
      </c>
      <c r="C480" s="7" t="s">
        <v>19</v>
      </c>
      <c r="D480" s="7" t="s">
        <v>19</v>
      </c>
      <c r="E480" s="7" t="s">
        <v>26</v>
      </c>
      <c r="F480" s="7" t="s">
        <v>44</v>
      </c>
      <c r="G480" s="13">
        <v>53</v>
      </c>
      <c r="H480" s="9">
        <v>160925</v>
      </c>
      <c r="I480" s="9">
        <v>612</v>
      </c>
      <c r="J480" s="10">
        <v>3.8030138263166072E-3</v>
      </c>
      <c r="K480" s="9">
        <v>955896.69043209031</v>
      </c>
      <c r="L480" s="9">
        <v>3635.2883302435253</v>
      </c>
      <c r="M480" s="14">
        <v>29.374298109198335</v>
      </c>
    </row>
    <row r="481" spans="1:13" s="12" customFormat="1" ht="12" customHeight="1">
      <c r="A481" s="7">
        <v>55</v>
      </c>
      <c r="B481" s="7">
        <v>2015</v>
      </c>
      <c r="C481" s="7" t="s">
        <v>19</v>
      </c>
      <c r="D481" s="7" t="s">
        <v>19</v>
      </c>
      <c r="E481" s="7" t="s">
        <v>26</v>
      </c>
      <c r="F481" s="7" t="s">
        <v>44</v>
      </c>
      <c r="G481" s="13">
        <v>54</v>
      </c>
      <c r="H481" s="9">
        <v>158486</v>
      </c>
      <c r="I481" s="9">
        <v>640</v>
      </c>
      <c r="J481" s="10">
        <v>4.0382115770478148E-3</v>
      </c>
      <c r="K481" s="9">
        <v>952261.40210184676</v>
      </c>
      <c r="L481" s="9">
        <v>3845.4330183434618</v>
      </c>
      <c r="M481" s="14">
        <v>28.484526664854016</v>
      </c>
    </row>
    <row r="482" spans="1:13" s="12" customFormat="1" ht="12" customHeight="1">
      <c r="A482" s="7">
        <v>56</v>
      </c>
      <c r="B482" s="7">
        <v>2015</v>
      </c>
      <c r="C482" s="7" t="s">
        <v>19</v>
      </c>
      <c r="D482" s="7" t="s">
        <v>19</v>
      </c>
      <c r="E482" s="7" t="s">
        <v>27</v>
      </c>
      <c r="F482" s="7" t="s">
        <v>44</v>
      </c>
      <c r="G482" s="13">
        <v>55</v>
      </c>
      <c r="H482" s="9">
        <v>158195</v>
      </c>
      <c r="I482" s="9">
        <v>756</v>
      </c>
      <c r="J482" s="10">
        <v>4.7789121021524069E-3</v>
      </c>
      <c r="K482" s="9">
        <v>948415.96908350335</v>
      </c>
      <c r="L482" s="9">
        <v>4532.3965525277572</v>
      </c>
      <c r="M482" s="14">
        <v>27.597992302662433</v>
      </c>
    </row>
    <row r="483" spans="1:13" s="12" customFormat="1" ht="12" customHeight="1">
      <c r="A483" s="7">
        <v>57</v>
      </c>
      <c r="B483" s="7">
        <v>2015</v>
      </c>
      <c r="C483" s="7" t="s">
        <v>19</v>
      </c>
      <c r="D483" s="7" t="s">
        <v>19</v>
      </c>
      <c r="E483" s="7" t="s">
        <v>27</v>
      </c>
      <c r="F483" s="7" t="s">
        <v>44</v>
      </c>
      <c r="G483" s="13">
        <v>56</v>
      </c>
      <c r="H483" s="9">
        <v>153817</v>
      </c>
      <c r="I483" s="9">
        <v>873</v>
      </c>
      <c r="J483" s="10">
        <v>5.6755755215613362E-3</v>
      </c>
      <c r="K483" s="9">
        <v>943883.57253097557</v>
      </c>
      <c r="L483" s="9">
        <v>5357.0824994606692</v>
      </c>
      <c r="M483" s="14">
        <v>26.72811306169173</v>
      </c>
    </row>
    <row r="484" spans="1:13" s="12" customFormat="1" ht="12" customHeight="1">
      <c r="A484" s="7">
        <v>58</v>
      </c>
      <c r="B484" s="7">
        <v>2015</v>
      </c>
      <c r="C484" s="7" t="s">
        <v>19</v>
      </c>
      <c r="D484" s="7" t="s">
        <v>19</v>
      </c>
      <c r="E484" s="7" t="s">
        <v>27</v>
      </c>
      <c r="F484" s="7" t="s">
        <v>44</v>
      </c>
      <c r="G484" s="13">
        <v>57</v>
      </c>
      <c r="H484" s="9">
        <v>149921</v>
      </c>
      <c r="I484" s="9">
        <v>887</v>
      </c>
      <c r="J484" s="10">
        <v>5.916449329980456E-3</v>
      </c>
      <c r="K484" s="9">
        <v>938526.4900315149</v>
      </c>
      <c r="L484" s="9">
        <v>5552.7444231158652</v>
      </c>
      <c r="M484" s="14">
        <v>25.877822384730592</v>
      </c>
    </row>
    <row r="485" spans="1:13" s="12" customFormat="1" ht="12" customHeight="1">
      <c r="A485" s="7">
        <v>59</v>
      </c>
      <c r="B485" s="7">
        <v>2015</v>
      </c>
      <c r="C485" s="7" t="s">
        <v>19</v>
      </c>
      <c r="D485" s="7" t="s">
        <v>19</v>
      </c>
      <c r="E485" s="7" t="s">
        <v>27</v>
      </c>
      <c r="F485" s="7" t="s">
        <v>44</v>
      </c>
      <c r="G485" s="13">
        <v>58</v>
      </c>
      <c r="H485" s="9">
        <v>146557</v>
      </c>
      <c r="I485" s="9">
        <v>961</v>
      </c>
      <c r="J485" s="10">
        <v>6.5571757063804526E-3</v>
      </c>
      <c r="K485" s="9">
        <v>932973.74560839904</v>
      </c>
      <c r="L485" s="9">
        <v>6117.6727793941709</v>
      </c>
      <c r="M485" s="14">
        <v>25.028862606795727</v>
      </c>
    </row>
    <row r="486" spans="1:13" s="12" customFormat="1" ht="12" customHeight="1">
      <c r="A486" s="7">
        <v>60</v>
      </c>
      <c r="B486" s="7">
        <v>2015</v>
      </c>
      <c r="C486" s="7" t="s">
        <v>19</v>
      </c>
      <c r="D486" s="7" t="s">
        <v>19</v>
      </c>
      <c r="E486" s="7" t="s">
        <v>27</v>
      </c>
      <c r="F486" s="7" t="s">
        <v>44</v>
      </c>
      <c r="G486" s="13">
        <v>59</v>
      </c>
      <c r="H486" s="9">
        <v>143839</v>
      </c>
      <c r="I486" s="9">
        <v>1059</v>
      </c>
      <c r="J486" s="10">
        <v>7.3623982369176652E-3</v>
      </c>
      <c r="K486" s="9">
        <v>926856.07282900484</v>
      </c>
      <c r="L486" s="9">
        <v>6823.8835164726961</v>
      </c>
      <c r="M486" s="14">
        <v>24.190764286547449</v>
      </c>
    </row>
    <row r="487" spans="1:13" s="12" customFormat="1" ht="12" customHeight="1">
      <c r="A487" s="7">
        <v>61</v>
      </c>
      <c r="B487" s="7">
        <v>2015</v>
      </c>
      <c r="C487" s="7" t="s">
        <v>19</v>
      </c>
      <c r="D487" s="7" t="s">
        <v>19</v>
      </c>
      <c r="E487" s="7" t="s">
        <v>28</v>
      </c>
      <c r="F487" s="7" t="s">
        <v>44</v>
      </c>
      <c r="G487" s="13">
        <v>60</v>
      </c>
      <c r="H487" s="9">
        <v>139931</v>
      </c>
      <c r="I487" s="9">
        <v>1066</v>
      </c>
      <c r="J487" s="10">
        <v>7.6180403198719366E-3</v>
      </c>
      <c r="K487" s="9">
        <v>920032.18931253219</v>
      </c>
      <c r="L487" s="9">
        <v>7008.8423137629206</v>
      </c>
      <c r="M487" s="14">
        <v>23.36647880804523</v>
      </c>
    </row>
    <row r="488" spans="1:13" s="12" customFormat="1" ht="12" customHeight="1">
      <c r="A488" s="7">
        <v>62</v>
      </c>
      <c r="B488" s="7">
        <v>2015</v>
      </c>
      <c r="C488" s="7" t="s">
        <v>19</v>
      </c>
      <c r="D488" s="7" t="s">
        <v>19</v>
      </c>
      <c r="E488" s="7" t="s">
        <v>28</v>
      </c>
      <c r="F488" s="7" t="s">
        <v>44</v>
      </c>
      <c r="G488" s="13">
        <v>61</v>
      </c>
      <c r="H488" s="9">
        <v>135559</v>
      </c>
      <c r="I488" s="9">
        <v>1197</v>
      </c>
      <c r="J488" s="10">
        <v>8.8301034973701491E-3</v>
      </c>
      <c r="K488" s="9">
        <v>913023.34699876932</v>
      </c>
      <c r="L488" s="9">
        <v>8062.0906495144327</v>
      </c>
      <c r="M488" s="14">
        <v>22.542013798211045</v>
      </c>
    </row>
    <row r="489" spans="1:13" s="12" customFormat="1" ht="12" customHeight="1">
      <c r="A489" s="7">
        <v>63</v>
      </c>
      <c r="B489" s="7">
        <v>2015</v>
      </c>
      <c r="C489" s="7" t="s">
        <v>19</v>
      </c>
      <c r="D489" s="7" t="s">
        <v>19</v>
      </c>
      <c r="E489" s="7" t="s">
        <v>28</v>
      </c>
      <c r="F489" s="7" t="s">
        <v>44</v>
      </c>
      <c r="G489" s="13">
        <v>62</v>
      </c>
      <c r="H489" s="9">
        <v>133436</v>
      </c>
      <c r="I489" s="9">
        <v>1252</v>
      </c>
      <c r="J489" s="10">
        <v>9.3827752630474531E-3</v>
      </c>
      <c r="K489" s="9">
        <v>904961.25634925487</v>
      </c>
      <c r="L489" s="9">
        <v>8491.048090090133</v>
      </c>
      <c r="M489" s="14">
        <v>21.738381004091124</v>
      </c>
    </row>
    <row r="490" spans="1:13" s="12" customFormat="1" ht="12" customHeight="1">
      <c r="A490" s="7">
        <v>64</v>
      </c>
      <c r="B490" s="7">
        <v>2015</v>
      </c>
      <c r="C490" s="7" t="s">
        <v>19</v>
      </c>
      <c r="D490" s="7" t="s">
        <v>19</v>
      </c>
      <c r="E490" s="7" t="s">
        <v>28</v>
      </c>
      <c r="F490" s="7" t="s">
        <v>44</v>
      </c>
      <c r="G490" s="13">
        <v>63</v>
      </c>
      <c r="H490" s="9">
        <v>127132</v>
      </c>
      <c r="I490" s="9">
        <v>1260</v>
      </c>
      <c r="J490" s="10">
        <v>9.9109586886071167E-3</v>
      </c>
      <c r="K490" s="9">
        <v>896470.2082591647</v>
      </c>
      <c r="L490" s="9">
        <v>8884.8791996235996</v>
      </c>
      <c r="M490" s="14">
        <v>20.939543421759851</v>
      </c>
    </row>
    <row r="491" spans="1:13" s="12" customFormat="1" ht="12" customHeight="1">
      <c r="A491" s="7">
        <v>65</v>
      </c>
      <c r="B491" s="7">
        <v>2015</v>
      </c>
      <c r="C491" s="7" t="s">
        <v>19</v>
      </c>
      <c r="D491" s="7" t="s">
        <v>19</v>
      </c>
      <c r="E491" s="7" t="s">
        <v>28</v>
      </c>
      <c r="F491" s="7" t="s">
        <v>44</v>
      </c>
      <c r="G491" s="13">
        <v>64</v>
      </c>
      <c r="H491" s="9">
        <v>126868</v>
      </c>
      <c r="I491" s="9">
        <v>1393</v>
      </c>
      <c r="J491" s="10">
        <v>1.0979916133303907E-2</v>
      </c>
      <c r="K491" s="9">
        <v>887585.32905954111</v>
      </c>
      <c r="L491" s="9">
        <v>9745.6124742247121</v>
      </c>
      <c r="M491" s="14">
        <v>20.144146706933796</v>
      </c>
    </row>
    <row r="492" spans="1:13" s="12" customFormat="1" ht="12" customHeight="1">
      <c r="A492" s="7">
        <v>66</v>
      </c>
      <c r="B492" s="7">
        <v>2015</v>
      </c>
      <c r="C492" s="7" t="s">
        <v>29</v>
      </c>
      <c r="D492" s="7" t="s">
        <v>30</v>
      </c>
      <c r="E492" s="7" t="s">
        <v>31</v>
      </c>
      <c r="F492" s="7" t="s">
        <v>30</v>
      </c>
      <c r="G492" s="13">
        <v>65</v>
      </c>
      <c r="H492" s="9">
        <v>124801</v>
      </c>
      <c r="I492" s="9">
        <v>1405</v>
      </c>
      <c r="J492" s="10">
        <v>1.1257922612799577E-2</v>
      </c>
      <c r="K492" s="9">
        <v>877839.71658531635</v>
      </c>
      <c r="L492" s="9">
        <v>9882.6515957594038</v>
      </c>
      <c r="M492" s="14">
        <v>19.36223235238316</v>
      </c>
    </row>
    <row r="493" spans="1:13" s="12" customFormat="1" ht="12" customHeight="1">
      <c r="A493" s="7">
        <v>67</v>
      </c>
      <c r="B493" s="7">
        <v>2015</v>
      </c>
      <c r="C493" s="7" t="s">
        <v>29</v>
      </c>
      <c r="D493" s="7" t="s">
        <v>30</v>
      </c>
      <c r="E493" s="7" t="s">
        <v>31</v>
      </c>
      <c r="F493" s="7" t="s">
        <v>30</v>
      </c>
      <c r="G493" s="13">
        <v>66</v>
      </c>
      <c r="H493" s="9">
        <v>124794</v>
      </c>
      <c r="I493" s="9">
        <v>1477</v>
      </c>
      <c r="J493" s="10">
        <v>1.1835504912095132E-2</v>
      </c>
      <c r="K493" s="9">
        <v>867957.06498955691</v>
      </c>
      <c r="L493" s="9">
        <v>10272.710106171575</v>
      </c>
      <c r="M493" s="14">
        <v>18.576999739130699</v>
      </c>
    </row>
    <row r="494" spans="1:13" s="12" customFormat="1" ht="12" customHeight="1">
      <c r="A494" s="7">
        <v>68</v>
      </c>
      <c r="B494" s="7">
        <v>2015</v>
      </c>
      <c r="C494" s="7" t="s">
        <v>29</v>
      </c>
      <c r="D494" s="7" t="s">
        <v>30</v>
      </c>
      <c r="E494" s="7" t="s">
        <v>31</v>
      </c>
      <c r="F494" s="7" t="s">
        <v>30</v>
      </c>
      <c r="G494" s="13">
        <v>67</v>
      </c>
      <c r="H494" s="9">
        <v>122122</v>
      </c>
      <c r="I494" s="9">
        <v>1674</v>
      </c>
      <c r="J494" s="10">
        <v>1.3707603871538299E-2</v>
      </c>
      <c r="K494" s="9">
        <v>857684.35488338536</v>
      </c>
      <c r="L494" s="9">
        <v>11756.797383557321</v>
      </c>
      <c r="M494" s="14">
        <v>17.793512698533675</v>
      </c>
    </row>
    <row r="495" spans="1:13" s="12" customFormat="1" ht="12" customHeight="1">
      <c r="A495" s="7">
        <v>69</v>
      </c>
      <c r="B495" s="7">
        <v>2015</v>
      </c>
      <c r="C495" s="7" t="s">
        <v>29</v>
      </c>
      <c r="D495" s="7" t="s">
        <v>30</v>
      </c>
      <c r="E495" s="7" t="s">
        <v>31</v>
      </c>
      <c r="F495" s="7" t="s">
        <v>30</v>
      </c>
      <c r="G495" s="13">
        <v>68</v>
      </c>
      <c r="H495" s="9">
        <v>121198</v>
      </c>
      <c r="I495" s="9">
        <v>1741</v>
      </c>
      <c r="J495" s="10">
        <v>1.4364923513589332E-2</v>
      </c>
      <c r="K495" s="9">
        <v>845927.55749982805</v>
      </c>
      <c r="L495" s="9">
        <v>12151.684661522471</v>
      </c>
      <c r="M495" s="14">
        <v>17.033859904442821</v>
      </c>
    </row>
    <row r="496" spans="1:13" s="12" customFormat="1" ht="12" customHeight="1">
      <c r="A496" s="7">
        <v>70</v>
      </c>
      <c r="B496" s="7">
        <v>2015</v>
      </c>
      <c r="C496" s="7" t="s">
        <v>29</v>
      </c>
      <c r="D496" s="7" t="s">
        <v>30</v>
      </c>
      <c r="E496" s="7" t="s">
        <v>31</v>
      </c>
      <c r="F496" s="7" t="s">
        <v>30</v>
      </c>
      <c r="G496" s="13">
        <v>69</v>
      </c>
      <c r="H496" s="9">
        <v>101331</v>
      </c>
      <c r="I496" s="9">
        <v>1574</v>
      </c>
      <c r="J496" s="10">
        <v>1.5533252410417345E-2</v>
      </c>
      <c r="K496" s="9">
        <v>833775.87283830554</v>
      </c>
      <c r="L496" s="9">
        <v>12951.251086513435</v>
      </c>
      <c r="M496" s="14">
        <v>16.274829040564057</v>
      </c>
    </row>
    <row r="497" spans="1:13" s="12" customFormat="1" ht="12" customHeight="1">
      <c r="A497" s="7">
        <v>71</v>
      </c>
      <c r="B497" s="7">
        <v>2015</v>
      </c>
      <c r="C497" s="7" t="s">
        <v>29</v>
      </c>
      <c r="D497" s="7" t="s">
        <v>30</v>
      </c>
      <c r="E497" s="7" t="s">
        <v>32</v>
      </c>
      <c r="F497" s="7" t="s">
        <v>30</v>
      </c>
      <c r="G497" s="13">
        <v>70</v>
      </c>
      <c r="H497" s="9">
        <v>99815</v>
      </c>
      <c r="I497" s="9">
        <v>1693</v>
      </c>
      <c r="J497" s="10">
        <v>1.6961378550318089E-2</v>
      </c>
      <c r="K497" s="9">
        <v>820824.62175179215</v>
      </c>
      <c r="L497" s="9">
        <v>13922.317132953805</v>
      </c>
      <c r="M497" s="14">
        <v>15.523729678212035</v>
      </c>
    </row>
    <row r="498" spans="1:13" s="12" customFormat="1" ht="12" customHeight="1">
      <c r="A498" s="7">
        <v>72</v>
      </c>
      <c r="B498" s="7">
        <v>2015</v>
      </c>
      <c r="C498" s="7" t="s">
        <v>29</v>
      </c>
      <c r="D498" s="7" t="s">
        <v>30</v>
      </c>
      <c r="E498" s="7" t="s">
        <v>32</v>
      </c>
      <c r="F498" s="7" t="s">
        <v>30</v>
      </c>
      <c r="G498" s="13">
        <v>71</v>
      </c>
      <c r="H498" s="9">
        <v>93354</v>
      </c>
      <c r="I498" s="9">
        <v>1702</v>
      </c>
      <c r="J498" s="10">
        <v>1.823167727146132E-2</v>
      </c>
      <c r="K498" s="9">
        <v>806902.30461883836</v>
      </c>
      <c r="L498" s="9">
        <v>14711.182407409035</v>
      </c>
      <c r="M498" s="14">
        <v>14.782949571255514</v>
      </c>
    </row>
    <row r="499" spans="1:13" s="12" customFormat="1" ht="12" customHeight="1">
      <c r="A499" s="7">
        <v>73</v>
      </c>
      <c r="B499" s="7">
        <v>2015</v>
      </c>
      <c r="C499" s="7" t="s">
        <v>29</v>
      </c>
      <c r="D499" s="7" t="s">
        <v>30</v>
      </c>
      <c r="E499" s="7" t="s">
        <v>32</v>
      </c>
      <c r="F499" s="7" t="s">
        <v>30</v>
      </c>
      <c r="G499" s="13">
        <v>72</v>
      </c>
      <c r="H499" s="9">
        <v>81355</v>
      </c>
      <c r="I499" s="9">
        <v>1654</v>
      </c>
      <c r="J499" s="10">
        <v>2.0330649622026919E-2</v>
      </c>
      <c r="K499" s="9">
        <v>792191.12221142929</v>
      </c>
      <c r="L499" s="9">
        <v>16105.760139360875</v>
      </c>
      <c r="M499" s="14">
        <v>14.048187429352183</v>
      </c>
    </row>
    <row r="500" spans="1:13" s="12" customFormat="1" ht="12" customHeight="1">
      <c r="A500" s="7">
        <v>74</v>
      </c>
      <c r="B500" s="7">
        <v>2015</v>
      </c>
      <c r="C500" s="7" t="s">
        <v>29</v>
      </c>
      <c r="D500" s="7" t="s">
        <v>30</v>
      </c>
      <c r="E500" s="7" t="s">
        <v>32</v>
      </c>
      <c r="F500" s="7" t="s">
        <v>30</v>
      </c>
      <c r="G500" s="13">
        <v>73</v>
      </c>
      <c r="H500" s="9">
        <v>73003</v>
      </c>
      <c r="I500" s="9">
        <v>1671</v>
      </c>
      <c r="J500" s="10">
        <v>2.288947029574127E-2</v>
      </c>
      <c r="K500" s="9">
        <v>776085.36207206838</v>
      </c>
      <c r="L500" s="9">
        <v>17764.182842108217</v>
      </c>
      <c r="M500" s="14">
        <v>13.329347038493196</v>
      </c>
    </row>
    <row r="501" spans="1:13" s="12" customFormat="1" ht="12" customHeight="1">
      <c r="A501" s="7">
        <v>75</v>
      </c>
      <c r="B501" s="7">
        <v>2015</v>
      </c>
      <c r="C501" s="7" t="s">
        <v>29</v>
      </c>
      <c r="D501" s="7" t="s">
        <v>30</v>
      </c>
      <c r="E501" s="7" t="s">
        <v>32</v>
      </c>
      <c r="F501" s="7" t="s">
        <v>30</v>
      </c>
      <c r="G501" s="13">
        <v>74</v>
      </c>
      <c r="H501" s="9">
        <v>80239</v>
      </c>
      <c r="I501" s="9">
        <v>1990</v>
      </c>
      <c r="J501" s="10">
        <v>2.48009072894727E-2</v>
      </c>
      <c r="K501" s="9">
        <v>758321.17922996019</v>
      </c>
      <c r="L501" s="9">
        <v>18807.053261725854</v>
      </c>
      <c r="M501" s="14">
        <v>12.629883107877504</v>
      </c>
    </row>
    <row r="502" spans="1:13" s="12" customFormat="1" ht="12" customHeight="1">
      <c r="A502" s="7">
        <v>76</v>
      </c>
      <c r="B502" s="7">
        <v>2015</v>
      </c>
      <c r="C502" s="7" t="s">
        <v>29</v>
      </c>
      <c r="D502" s="7" t="s">
        <v>33</v>
      </c>
      <c r="E502" s="7" t="s">
        <v>34</v>
      </c>
      <c r="F502" s="7" t="s">
        <v>33</v>
      </c>
      <c r="G502" s="13">
        <v>75</v>
      </c>
      <c r="H502" s="9">
        <v>85180</v>
      </c>
      <c r="I502" s="9">
        <v>2302</v>
      </c>
      <c r="J502" s="10">
        <v>2.7025123268372857E-2</v>
      </c>
      <c r="K502" s="9">
        <v>739514.12596823438</v>
      </c>
      <c r="L502" s="9">
        <v>19985.460412994547</v>
      </c>
      <c r="M502" s="14">
        <v>11.93836586656677</v>
      </c>
    </row>
    <row r="503" spans="1:13" s="12" customFormat="1" ht="12" customHeight="1">
      <c r="A503" s="7">
        <v>77</v>
      </c>
      <c r="B503" s="7">
        <v>2015</v>
      </c>
      <c r="C503" s="7" t="s">
        <v>29</v>
      </c>
      <c r="D503" s="7" t="s">
        <v>33</v>
      </c>
      <c r="E503" s="7" t="s">
        <v>34</v>
      </c>
      <c r="F503" s="7" t="s">
        <v>33</v>
      </c>
      <c r="G503" s="13">
        <v>76</v>
      </c>
      <c r="H503" s="9">
        <v>84705</v>
      </c>
      <c r="I503" s="9">
        <v>2587</v>
      </c>
      <c r="J503" s="10">
        <v>3.054129036066348E-2</v>
      </c>
      <c r="K503" s="9">
        <v>719528.66555523989</v>
      </c>
      <c r="L503" s="9">
        <v>21975.333897543303</v>
      </c>
      <c r="M503" s="14">
        <v>11.256075249332227</v>
      </c>
    </row>
    <row r="504" spans="1:13" s="12" customFormat="1" ht="12" customHeight="1">
      <c r="A504" s="7">
        <v>78</v>
      </c>
      <c r="B504" s="7">
        <v>2015</v>
      </c>
      <c r="C504" s="7" t="s">
        <v>29</v>
      </c>
      <c r="D504" s="7" t="s">
        <v>33</v>
      </c>
      <c r="E504" s="7" t="s">
        <v>34</v>
      </c>
      <c r="F504" s="7" t="s">
        <v>33</v>
      </c>
      <c r="G504" s="13">
        <v>77</v>
      </c>
      <c r="H504" s="9">
        <v>79584</v>
      </c>
      <c r="I504" s="9">
        <v>2658</v>
      </c>
      <c r="J504" s="10">
        <v>3.3398673100120624E-2</v>
      </c>
      <c r="K504" s="9">
        <v>697553.33165769663</v>
      </c>
      <c r="L504" s="9">
        <v>23297.355693935431</v>
      </c>
      <c r="M504" s="14">
        <v>10.59492868792087</v>
      </c>
    </row>
    <row r="505" spans="1:13" s="12" customFormat="1" ht="12" customHeight="1">
      <c r="A505" s="7">
        <v>79</v>
      </c>
      <c r="B505" s="7">
        <v>2015</v>
      </c>
      <c r="C505" s="7" t="s">
        <v>29</v>
      </c>
      <c r="D505" s="7" t="s">
        <v>33</v>
      </c>
      <c r="E505" s="7" t="s">
        <v>34</v>
      </c>
      <c r="F505" s="7" t="s">
        <v>33</v>
      </c>
      <c r="G505" s="13">
        <v>78</v>
      </c>
      <c r="H505" s="9">
        <v>75485</v>
      </c>
      <c r="I505" s="9">
        <v>2844</v>
      </c>
      <c r="J505" s="10">
        <v>3.7676359541630788E-2</v>
      </c>
      <c r="K505" s="9">
        <v>674255.97596376122</v>
      </c>
      <c r="L505" s="9">
        <v>25403.510573503834</v>
      </c>
      <c r="M505" s="14">
        <v>9.9437355991406662</v>
      </c>
    </row>
    <row r="506" spans="1:13" s="12" customFormat="1" ht="12" customHeight="1">
      <c r="A506" s="7">
        <v>80</v>
      </c>
      <c r="B506" s="7">
        <v>2015</v>
      </c>
      <c r="C506" s="7" t="s">
        <v>29</v>
      </c>
      <c r="D506" s="7" t="s">
        <v>33</v>
      </c>
      <c r="E506" s="7" t="s">
        <v>34</v>
      </c>
      <c r="F506" s="7" t="s">
        <v>33</v>
      </c>
      <c r="G506" s="13">
        <v>79</v>
      </c>
      <c r="H506" s="9">
        <v>72264</v>
      </c>
      <c r="I506" s="9">
        <v>3173</v>
      </c>
      <c r="J506" s="10">
        <v>4.3908446806155209E-2</v>
      </c>
      <c r="K506" s="9">
        <v>648852.46539025742</v>
      </c>
      <c r="L506" s="9">
        <v>28490.103961630783</v>
      </c>
      <c r="M506" s="14">
        <v>9.3134714789324562</v>
      </c>
    </row>
    <row r="507" spans="1:13" s="12" customFormat="1" ht="12" customHeight="1">
      <c r="A507" s="7">
        <v>81</v>
      </c>
      <c r="B507" s="7">
        <v>2015</v>
      </c>
      <c r="C507" s="7" t="s">
        <v>29</v>
      </c>
      <c r="D507" s="7" t="s">
        <v>33</v>
      </c>
      <c r="E507" s="7" t="s">
        <v>35</v>
      </c>
      <c r="F507" s="7" t="s">
        <v>33</v>
      </c>
      <c r="G507" s="13">
        <v>80</v>
      </c>
      <c r="H507" s="9">
        <v>70669</v>
      </c>
      <c r="I507" s="9">
        <v>3361</v>
      </c>
      <c r="J507" s="10">
        <v>4.7559750385600473E-2</v>
      </c>
      <c r="K507" s="9">
        <v>620362.36142862658</v>
      </c>
      <c r="L507" s="9">
        <v>29504.279058167143</v>
      </c>
      <c r="M507" s="14">
        <v>8.7182296240259376</v>
      </c>
    </row>
    <row r="508" spans="1:13" s="12" customFormat="1" ht="12" customHeight="1">
      <c r="A508" s="7">
        <v>82</v>
      </c>
      <c r="B508" s="7">
        <v>2015</v>
      </c>
      <c r="C508" s="7" t="s">
        <v>29</v>
      </c>
      <c r="D508" s="7" t="s">
        <v>33</v>
      </c>
      <c r="E508" s="7" t="s">
        <v>35</v>
      </c>
      <c r="F508" s="7" t="s">
        <v>33</v>
      </c>
      <c r="G508" s="13">
        <v>81</v>
      </c>
      <c r="H508" s="9">
        <v>67051</v>
      </c>
      <c r="I508" s="9">
        <v>3627</v>
      </c>
      <c r="J508" s="10">
        <v>5.4093152973110022E-2</v>
      </c>
      <c r="K508" s="9">
        <v>590858.08237045945</v>
      </c>
      <c r="L508" s="9">
        <v>31961.376635063705</v>
      </c>
      <c r="M508" s="14">
        <v>8.1286038702723005</v>
      </c>
    </row>
    <row r="509" spans="1:13" s="12" customFormat="1" ht="12" customHeight="1">
      <c r="A509" s="7">
        <v>83</v>
      </c>
      <c r="B509" s="7">
        <v>2015</v>
      </c>
      <c r="C509" s="7" t="s">
        <v>29</v>
      </c>
      <c r="D509" s="7" t="s">
        <v>33</v>
      </c>
      <c r="E509" s="7" t="s">
        <v>35</v>
      </c>
      <c r="F509" s="7" t="s">
        <v>33</v>
      </c>
      <c r="G509" s="13">
        <v>82</v>
      </c>
      <c r="H509" s="9">
        <v>65876</v>
      </c>
      <c r="I509" s="9">
        <v>4070</v>
      </c>
      <c r="J509" s="10">
        <v>6.1782743335964542E-2</v>
      </c>
      <c r="K509" s="9">
        <v>558896.70573539578</v>
      </c>
      <c r="L509" s="9">
        <v>34530.171721766063</v>
      </c>
      <c r="M509" s="14">
        <v>7.564857437336471</v>
      </c>
    </row>
    <row r="510" spans="1:13" s="12" customFormat="1" ht="12" customHeight="1">
      <c r="A510" s="7">
        <v>84</v>
      </c>
      <c r="B510" s="7">
        <v>2015</v>
      </c>
      <c r="C510" s="7" t="s">
        <v>29</v>
      </c>
      <c r="D510" s="7" t="s">
        <v>33</v>
      </c>
      <c r="E510" s="7" t="s">
        <v>35</v>
      </c>
      <c r="F510" s="7" t="s">
        <v>33</v>
      </c>
      <c r="G510" s="13">
        <v>83</v>
      </c>
      <c r="H510" s="9">
        <v>61823</v>
      </c>
      <c r="I510" s="9">
        <v>4258</v>
      </c>
      <c r="J510" s="10">
        <v>6.887404364071624E-2</v>
      </c>
      <c r="K510" s="9">
        <v>524366.53401362966</v>
      </c>
      <c r="L510" s="9">
        <v>36115.243547385842</v>
      </c>
      <c r="M510" s="14">
        <v>7.0300868611781482</v>
      </c>
    </row>
    <row r="511" spans="1:13" s="12" customFormat="1" ht="12" customHeight="1">
      <c r="A511" s="7">
        <v>85</v>
      </c>
      <c r="B511" s="7">
        <v>2015</v>
      </c>
      <c r="C511" s="7" t="s">
        <v>29</v>
      </c>
      <c r="D511" s="7" t="s">
        <v>33</v>
      </c>
      <c r="E511" s="7" t="s">
        <v>35</v>
      </c>
      <c r="F511" s="7" t="s">
        <v>33</v>
      </c>
      <c r="G511" s="13">
        <v>84</v>
      </c>
      <c r="H511" s="9">
        <v>57524</v>
      </c>
      <c r="I511" s="9">
        <v>4461</v>
      </c>
      <c r="J511" s="10">
        <v>7.7550239899867882E-2</v>
      </c>
      <c r="K511" s="9">
        <v>488251.29046624381</v>
      </c>
      <c r="L511" s="9">
        <v>37864.004707077285</v>
      </c>
      <c r="M511" s="14">
        <v>6.5131079652326491</v>
      </c>
    </row>
    <row r="512" spans="1:13" s="12" customFormat="1" ht="12" customHeight="1">
      <c r="A512" s="7">
        <v>86</v>
      </c>
      <c r="B512" s="7">
        <v>2015</v>
      </c>
      <c r="C512" s="7" t="s">
        <v>29</v>
      </c>
      <c r="D512" s="7" t="s">
        <v>36</v>
      </c>
      <c r="E512" s="7" t="s">
        <v>37</v>
      </c>
      <c r="F512" s="7" t="s">
        <v>36</v>
      </c>
      <c r="G512" s="13">
        <v>85</v>
      </c>
      <c r="H512" s="9">
        <v>49300</v>
      </c>
      <c r="I512" s="9">
        <v>4297</v>
      </c>
      <c r="J512" s="10">
        <v>8.7160243407707907E-2</v>
      </c>
      <c r="K512" s="9">
        <v>450387.28575916652</v>
      </c>
      <c r="L512" s="9">
        <v>39255.865454505853</v>
      </c>
      <c r="M512" s="14">
        <v>6.0186292254874871</v>
      </c>
    </row>
    <row r="513" spans="1:13" s="12" customFormat="1" ht="12" customHeight="1">
      <c r="A513" s="7">
        <v>87</v>
      </c>
      <c r="B513" s="7">
        <v>2015</v>
      </c>
      <c r="C513" s="7" t="s">
        <v>29</v>
      </c>
      <c r="D513" s="7" t="s">
        <v>36</v>
      </c>
      <c r="E513" s="7" t="s">
        <v>37</v>
      </c>
      <c r="F513" s="7" t="s">
        <v>36</v>
      </c>
      <c r="G513" s="13">
        <v>86</v>
      </c>
      <c r="H513" s="9">
        <v>43538</v>
      </c>
      <c r="I513" s="9">
        <v>4410</v>
      </c>
      <c r="J513" s="10">
        <v>0.1012908264045202</v>
      </c>
      <c r="K513" s="9">
        <v>411131.42030466069</v>
      </c>
      <c r="L513" s="9">
        <v>41643.841323523215</v>
      </c>
      <c r="M513" s="14">
        <v>5.5455618695761046</v>
      </c>
    </row>
    <row r="514" spans="1:13" s="12" customFormat="1" ht="12" customHeight="1">
      <c r="A514" s="7">
        <v>88</v>
      </c>
      <c r="B514" s="7">
        <v>2015</v>
      </c>
      <c r="C514" s="7" t="s">
        <v>29</v>
      </c>
      <c r="D514" s="7" t="s">
        <v>36</v>
      </c>
      <c r="E514" s="7" t="s">
        <v>37</v>
      </c>
      <c r="F514" s="7" t="s">
        <v>36</v>
      </c>
      <c r="G514" s="13">
        <v>87</v>
      </c>
      <c r="H514" s="9">
        <v>38081</v>
      </c>
      <c r="I514" s="9">
        <v>4416</v>
      </c>
      <c r="J514" s="10">
        <v>0.11596334129881043</v>
      </c>
      <c r="K514" s="9">
        <v>369487.57898113749</v>
      </c>
      <c r="L514" s="9">
        <v>42847.014227060819</v>
      </c>
      <c r="M514" s="14">
        <v>5.1142320762012901</v>
      </c>
    </row>
    <row r="515" spans="1:13" s="12" customFormat="1" ht="12" customHeight="1">
      <c r="A515" s="7">
        <v>89</v>
      </c>
      <c r="B515" s="7">
        <v>2015</v>
      </c>
      <c r="C515" s="7" t="s">
        <v>29</v>
      </c>
      <c r="D515" s="7" t="s">
        <v>36</v>
      </c>
      <c r="E515" s="7" t="s">
        <v>37</v>
      </c>
      <c r="F515" s="7" t="s">
        <v>36</v>
      </c>
      <c r="G515" s="13">
        <v>88</v>
      </c>
      <c r="H515" s="9">
        <v>33339</v>
      </c>
      <c r="I515" s="9">
        <v>4354</v>
      </c>
      <c r="J515" s="10">
        <v>0.13059779837427637</v>
      </c>
      <c r="K515" s="9">
        <v>326640.56475407665</v>
      </c>
      <c r="L515" s="9">
        <v>42658.53861661267</v>
      </c>
      <c r="M515" s="14">
        <v>4.7195030950192063</v>
      </c>
    </row>
    <row r="516" spans="1:13" s="12" customFormat="1" ht="12" customHeight="1">
      <c r="A516" s="7">
        <v>90</v>
      </c>
      <c r="B516" s="7">
        <v>2015</v>
      </c>
      <c r="C516" s="7" t="s">
        <v>29</v>
      </c>
      <c r="D516" s="7" t="s">
        <v>36</v>
      </c>
      <c r="E516" s="7" t="s">
        <v>37</v>
      </c>
      <c r="F516" s="7" t="s">
        <v>36</v>
      </c>
      <c r="G516" s="13">
        <v>89</v>
      </c>
      <c r="H516" s="9">
        <v>29019</v>
      </c>
      <c r="I516" s="9">
        <v>4298</v>
      </c>
      <c r="J516" s="10">
        <v>0.14810985905785864</v>
      </c>
      <c r="K516" s="9">
        <v>283982.02613746398</v>
      </c>
      <c r="L516" s="9">
        <v>42060.537866184917</v>
      </c>
      <c r="M516" s="14">
        <v>4.3533384055492803</v>
      </c>
    </row>
    <row r="517" spans="1:13" s="12" customFormat="1" ht="12" customHeight="1">
      <c r="A517" s="7">
        <v>91</v>
      </c>
      <c r="B517" s="7">
        <v>2015</v>
      </c>
      <c r="C517" s="7" t="s">
        <v>29</v>
      </c>
      <c r="D517" s="7" t="s">
        <v>36</v>
      </c>
      <c r="E517" s="7" t="s">
        <v>38</v>
      </c>
      <c r="F517" s="7" t="s">
        <v>36</v>
      </c>
      <c r="G517" s="13">
        <v>90</v>
      </c>
      <c r="H517" s="9">
        <v>24135</v>
      </c>
      <c r="I517" s="9">
        <v>3857</v>
      </c>
      <c r="J517" s="10">
        <v>0.15980940542780195</v>
      </c>
      <c r="K517" s="9">
        <v>241921.48827127906</v>
      </c>
      <c r="L517" s="9">
        <v>38661.329200842069</v>
      </c>
      <c r="M517" s="14">
        <v>4.023280902497234</v>
      </c>
    </row>
    <row r="518" spans="1:13" s="12" customFormat="1" ht="12" customHeight="1">
      <c r="A518" s="7">
        <v>92</v>
      </c>
      <c r="B518" s="7">
        <v>2015</v>
      </c>
      <c r="C518" s="7" t="s">
        <v>29</v>
      </c>
      <c r="D518" s="7" t="s">
        <v>36</v>
      </c>
      <c r="E518" s="7" t="s">
        <v>38</v>
      </c>
      <c r="F518" s="7" t="s">
        <v>36</v>
      </c>
      <c r="G518" s="13">
        <v>91</v>
      </c>
      <c r="H518" s="9">
        <v>19741</v>
      </c>
      <c r="I518" s="9">
        <v>3615</v>
      </c>
      <c r="J518" s="10">
        <v>0.18312142242034346</v>
      </c>
      <c r="K518" s="9">
        <v>203260.15907043699</v>
      </c>
      <c r="L518" s="9">
        <v>37221.2894503637</v>
      </c>
      <c r="M518" s="14">
        <v>3.693430544519714</v>
      </c>
    </row>
    <row r="519" spans="1:13" s="12" customFormat="1" ht="12" customHeight="1">
      <c r="A519" s="7">
        <v>93</v>
      </c>
      <c r="B519" s="7">
        <v>2015</v>
      </c>
      <c r="C519" s="7" t="s">
        <v>29</v>
      </c>
      <c r="D519" s="7" t="s">
        <v>36</v>
      </c>
      <c r="E519" s="7" t="s">
        <v>38</v>
      </c>
      <c r="F519" s="7" t="s">
        <v>36</v>
      </c>
      <c r="G519" s="13">
        <v>92</v>
      </c>
      <c r="H519" s="9">
        <v>15646</v>
      </c>
      <c r="I519" s="9">
        <v>3139</v>
      </c>
      <c r="J519" s="10">
        <v>0.20062635817461333</v>
      </c>
      <c r="K519" s="9">
        <v>166038.8696200733</v>
      </c>
      <c r="L519" s="9">
        <v>33311.773727304746</v>
      </c>
      <c r="M519" s="14">
        <v>3.4093087175594547</v>
      </c>
    </row>
    <row r="520" spans="1:13" s="12" customFormat="1" ht="12" customHeight="1">
      <c r="A520" s="7">
        <v>94</v>
      </c>
      <c r="B520" s="7">
        <v>2015</v>
      </c>
      <c r="C520" s="7" t="s">
        <v>29</v>
      </c>
      <c r="D520" s="7" t="s">
        <v>36</v>
      </c>
      <c r="E520" s="7" t="s">
        <v>38</v>
      </c>
      <c r="F520" s="7" t="s">
        <v>36</v>
      </c>
      <c r="G520" s="13">
        <v>93</v>
      </c>
      <c r="H520" s="9">
        <v>12341</v>
      </c>
      <c r="I520" s="9">
        <v>2829</v>
      </c>
      <c r="J520" s="10">
        <v>0.2292358803986711</v>
      </c>
      <c r="K520" s="9">
        <v>132727.09589276856</v>
      </c>
      <c r="L520" s="9">
        <v>30425.812679737643</v>
      </c>
      <c r="M520" s="14">
        <v>3.1394854237575061</v>
      </c>
    </row>
    <row r="521" spans="1:13" s="12" customFormat="1" ht="12" customHeight="1">
      <c r="A521" s="7">
        <v>95</v>
      </c>
      <c r="B521" s="7">
        <v>2015</v>
      </c>
      <c r="C521" s="7" t="s">
        <v>29</v>
      </c>
      <c r="D521" s="7" t="s">
        <v>36</v>
      </c>
      <c r="E521" s="7" t="s">
        <v>38</v>
      </c>
      <c r="F521" s="7" t="s">
        <v>36</v>
      </c>
      <c r="G521" s="13">
        <v>94</v>
      </c>
      <c r="H521" s="9">
        <v>9239</v>
      </c>
      <c r="I521" s="9">
        <v>2270</v>
      </c>
      <c r="J521" s="10">
        <v>0.24569758631886568</v>
      </c>
      <c r="K521" s="9">
        <v>102301.28321303091</v>
      </c>
      <c r="L521" s="9">
        <v>25135.178362764385</v>
      </c>
      <c r="M521" s="14">
        <v>2.924504795478498</v>
      </c>
    </row>
    <row r="522" spans="1:13" s="12" customFormat="1" ht="12" customHeight="1">
      <c r="A522" s="7">
        <v>96</v>
      </c>
      <c r="B522" s="7">
        <v>2015</v>
      </c>
      <c r="C522" s="7" t="s">
        <v>29</v>
      </c>
      <c r="D522" s="7" t="s">
        <v>36</v>
      </c>
      <c r="E522" s="7" t="s">
        <v>39</v>
      </c>
      <c r="F522" s="7" t="s">
        <v>36</v>
      </c>
      <c r="G522" s="13">
        <v>95</v>
      </c>
      <c r="H522" s="9">
        <v>5152</v>
      </c>
      <c r="I522" s="9">
        <v>1304</v>
      </c>
      <c r="J522" s="10">
        <v>0.25310559006211181</v>
      </c>
      <c r="K522" s="9">
        <v>77166.104850266522</v>
      </c>
      <c r="L522" s="9">
        <v>19531.172500921497</v>
      </c>
      <c r="M522" s="14">
        <v>2.7142344390050113</v>
      </c>
    </row>
    <row r="523" spans="1:13" s="12" customFormat="1" ht="12" customHeight="1">
      <c r="A523" s="7">
        <v>97</v>
      </c>
      <c r="B523" s="7">
        <v>2015</v>
      </c>
      <c r="C523" s="7" t="s">
        <v>29</v>
      </c>
      <c r="D523" s="7" t="s">
        <v>36</v>
      </c>
      <c r="E523" s="7" t="s">
        <v>39</v>
      </c>
      <c r="F523" s="7" t="s">
        <v>36</v>
      </c>
      <c r="G523" s="13">
        <v>96</v>
      </c>
      <c r="H523" s="9">
        <v>2565</v>
      </c>
      <c r="I523" s="9">
        <v>742</v>
      </c>
      <c r="J523" s="10">
        <v>0.28927875243664719</v>
      </c>
      <c r="K523" s="9">
        <v>57634.932349345021</v>
      </c>
      <c r="L523" s="9">
        <v>16672.561326789088</v>
      </c>
      <c r="M523" s="14">
        <v>2.4645883133455726</v>
      </c>
    </row>
    <row r="524" spans="1:13" s="12" customFormat="1" ht="12" customHeight="1">
      <c r="A524" s="7">
        <v>98</v>
      </c>
      <c r="B524" s="7">
        <v>2015</v>
      </c>
      <c r="C524" s="7" t="s">
        <v>29</v>
      </c>
      <c r="D524" s="7" t="s">
        <v>36</v>
      </c>
      <c r="E524" s="7" t="s">
        <v>39</v>
      </c>
      <c r="F524" s="7" t="s">
        <v>36</v>
      </c>
      <c r="G524" s="13">
        <v>97</v>
      </c>
      <c r="H524" s="9">
        <v>1815</v>
      </c>
      <c r="I524" s="9">
        <v>570</v>
      </c>
      <c r="J524" s="10">
        <v>0.31404958677685951</v>
      </c>
      <c r="K524" s="9">
        <v>40962.371022555933</v>
      </c>
      <c r="L524" s="9">
        <v>12864.215693034095</v>
      </c>
      <c r="M524" s="14">
        <v>2.2642177859195982</v>
      </c>
    </row>
    <row r="525" spans="1:13" s="12" customFormat="1" ht="12" customHeight="1">
      <c r="A525" s="7">
        <v>99</v>
      </c>
      <c r="B525" s="7">
        <v>2015</v>
      </c>
      <c r="C525" s="7" t="s">
        <v>29</v>
      </c>
      <c r="D525" s="7" t="s">
        <v>36</v>
      </c>
      <c r="E525" s="7" t="s">
        <v>39</v>
      </c>
      <c r="F525" s="7" t="s">
        <v>36</v>
      </c>
      <c r="G525" s="13">
        <v>98</v>
      </c>
      <c r="H525" s="9">
        <v>1398</v>
      </c>
      <c r="I525" s="9">
        <v>499</v>
      </c>
      <c r="J525" s="10">
        <v>0.35693848354792562</v>
      </c>
      <c r="K525" s="9">
        <v>28098.15532952184</v>
      </c>
      <c r="L525" s="9">
        <v>10029.312953813589</v>
      </c>
      <c r="M525" s="14">
        <v>2.0719319529671054</v>
      </c>
    </row>
    <row r="526" spans="1:13" s="12" customFormat="1" ht="12" customHeight="1">
      <c r="A526" s="7">
        <v>100</v>
      </c>
      <c r="B526" s="7">
        <v>2015</v>
      </c>
      <c r="C526" s="7" t="s">
        <v>29</v>
      </c>
      <c r="D526" s="7" t="s">
        <v>36</v>
      </c>
      <c r="E526" s="7" t="s">
        <v>39</v>
      </c>
      <c r="F526" s="7" t="s">
        <v>36</v>
      </c>
      <c r="G526" s="13">
        <v>99</v>
      </c>
      <c r="H526" s="9">
        <v>1105</v>
      </c>
      <c r="I526" s="9">
        <v>410</v>
      </c>
      <c r="J526" s="10">
        <v>0.37104072398190047</v>
      </c>
      <c r="K526" s="9">
        <v>18068.842375708249</v>
      </c>
      <c r="L526" s="9">
        <v>6704.2763565976311</v>
      </c>
      <c r="M526" s="14">
        <v>1.9444503562269517</v>
      </c>
    </row>
    <row r="527" spans="1:13" s="12" customFormat="1" ht="12" customHeight="1">
      <c r="A527" s="7">
        <v>101</v>
      </c>
      <c r="B527" s="7">
        <v>2015</v>
      </c>
      <c r="C527" s="7" t="s">
        <v>29</v>
      </c>
      <c r="D527" s="7" t="s">
        <v>36</v>
      </c>
      <c r="E527" s="7" t="s">
        <v>40</v>
      </c>
      <c r="F527" s="7" t="s">
        <v>36</v>
      </c>
      <c r="G527" s="13">
        <v>100</v>
      </c>
      <c r="H527" s="9">
        <v>830</v>
      </c>
      <c r="I527" s="9">
        <v>321</v>
      </c>
      <c r="J527" s="10">
        <v>0.38674698795180723</v>
      </c>
      <c r="K527" s="9">
        <v>11364.566019110618</v>
      </c>
      <c r="L527" s="9">
        <v>4395.2116772704921</v>
      </c>
      <c r="M527" s="14">
        <v>1.796572149109025</v>
      </c>
    </row>
    <row r="528" spans="1:13" s="12" customFormat="1" ht="12" customHeight="1">
      <c r="A528" s="7">
        <v>102</v>
      </c>
      <c r="B528" s="7">
        <v>2015</v>
      </c>
      <c r="C528" s="7" t="s">
        <v>29</v>
      </c>
      <c r="D528" s="7" t="s">
        <v>36</v>
      </c>
      <c r="E528" s="7" t="s">
        <v>40</v>
      </c>
      <c r="F528" s="7" t="s">
        <v>36</v>
      </c>
      <c r="G528" s="13">
        <v>101</v>
      </c>
      <c r="H528" s="9">
        <v>499</v>
      </c>
      <c r="I528" s="9">
        <v>198</v>
      </c>
      <c r="J528" s="10">
        <v>0.39679358717434871</v>
      </c>
      <c r="K528" s="9">
        <v>6969.3543418401259</v>
      </c>
      <c r="L528" s="9">
        <v>2765.3951095878656</v>
      </c>
      <c r="M528" s="14">
        <v>1.61425320974557</v>
      </c>
    </row>
    <row r="529" spans="1:13" s="12" customFormat="1" ht="12" customHeight="1">
      <c r="A529" s="7">
        <v>103</v>
      </c>
      <c r="B529" s="7">
        <v>2015</v>
      </c>
      <c r="C529" s="7" t="s">
        <v>29</v>
      </c>
      <c r="D529" s="7" t="s">
        <v>36</v>
      </c>
      <c r="E529" s="7" t="s">
        <v>40</v>
      </c>
      <c r="F529" s="7" t="s">
        <v>36</v>
      </c>
      <c r="G529" s="13">
        <v>102</v>
      </c>
      <c r="H529" s="9">
        <v>310</v>
      </c>
      <c r="I529" s="9">
        <v>137</v>
      </c>
      <c r="J529" s="10">
        <v>0.44193548387096776</v>
      </c>
      <c r="K529" s="9">
        <v>4203.9592322522603</v>
      </c>
      <c r="L529" s="9">
        <v>1857.8787574792248</v>
      </c>
      <c r="M529" s="14">
        <v>1.3472171151596228</v>
      </c>
    </row>
    <row r="530" spans="1:13" s="12" customFormat="1" ht="12" customHeight="1">
      <c r="A530" s="7">
        <v>104</v>
      </c>
      <c r="B530" s="7">
        <v>2015</v>
      </c>
      <c r="C530" s="7" t="s">
        <v>29</v>
      </c>
      <c r="D530" s="7" t="s">
        <v>36</v>
      </c>
      <c r="E530" s="7" t="s">
        <v>40</v>
      </c>
      <c r="F530" s="7" t="s">
        <v>36</v>
      </c>
      <c r="G530" s="13">
        <v>103</v>
      </c>
      <c r="H530" s="9">
        <v>193</v>
      </c>
      <c r="I530" s="9">
        <v>93</v>
      </c>
      <c r="J530" s="10">
        <v>0.48186528497409326</v>
      </c>
      <c r="K530" s="9">
        <v>2346.0804747730353</v>
      </c>
      <c r="L530" s="9">
        <v>1130.4947365486646</v>
      </c>
      <c r="M530" s="14">
        <v>1.0181347150259086</v>
      </c>
    </row>
    <row r="531" spans="1:13" s="12" customFormat="1" ht="12" customHeight="1">
      <c r="A531" s="15">
        <v>105</v>
      </c>
      <c r="B531" s="7">
        <v>2015</v>
      </c>
      <c r="C531" s="7" t="s">
        <v>29</v>
      </c>
      <c r="D531" s="7" t="s">
        <v>36</v>
      </c>
      <c r="E531" s="7" t="s">
        <v>40</v>
      </c>
      <c r="F531" s="7" t="s">
        <v>36</v>
      </c>
      <c r="G531" s="16" t="s">
        <v>10</v>
      </c>
      <c r="H531" s="17">
        <v>169</v>
      </c>
      <c r="I531" s="17">
        <v>79</v>
      </c>
      <c r="J531" s="18">
        <v>1</v>
      </c>
      <c r="K531" s="17">
        <v>1215.5857382243707</v>
      </c>
      <c r="L531" s="17">
        <v>1215.5857382243707</v>
      </c>
      <c r="M531" s="19">
        <v>0.16667000000000001</v>
      </c>
    </row>
    <row r="532" spans="1:13" s="12" customFormat="1" ht="12" customHeight="1">
      <c r="A532" s="7">
        <v>0.1</v>
      </c>
      <c r="B532" s="7">
        <v>2014</v>
      </c>
      <c r="C532" s="8" t="s">
        <v>9</v>
      </c>
      <c r="D532" s="8" t="s">
        <v>9</v>
      </c>
      <c r="E532" s="8" t="s">
        <v>9</v>
      </c>
      <c r="F532" s="8" t="s">
        <v>9</v>
      </c>
      <c r="G532" s="8" t="s">
        <v>9</v>
      </c>
      <c r="H532" s="9">
        <v>124415</v>
      </c>
      <c r="I532" s="9">
        <v>365</v>
      </c>
      <c r="J532" s="10">
        <v>2.9337298557247922E-3</v>
      </c>
      <c r="K532" s="9">
        <v>1000000</v>
      </c>
      <c r="L532" s="9">
        <v>2933.7298557247923</v>
      </c>
      <c r="M532" s="11">
        <v>81.072248337257662</v>
      </c>
    </row>
    <row r="533" spans="1:13" s="12" customFormat="1" ht="12" customHeight="1">
      <c r="A533" s="7">
        <v>1</v>
      </c>
      <c r="B533" s="7">
        <v>2014</v>
      </c>
      <c r="C533" s="7" t="s">
        <v>14</v>
      </c>
      <c r="D533" s="7" t="s">
        <v>14</v>
      </c>
      <c r="E533" s="7" t="s">
        <v>15</v>
      </c>
      <c r="F533" s="7" t="s">
        <v>42</v>
      </c>
      <c r="G533" s="13">
        <v>0</v>
      </c>
      <c r="H533" s="9">
        <v>124691</v>
      </c>
      <c r="I533" s="9">
        <v>81</v>
      </c>
      <c r="J533" s="10">
        <v>6.4960582560088544E-4</v>
      </c>
      <c r="K533" s="9">
        <v>997066.27014427516</v>
      </c>
      <c r="L533" s="9">
        <v>647.70005759586729</v>
      </c>
      <c r="M533" s="14">
        <v>80.810497999838077</v>
      </c>
    </row>
    <row r="534" spans="1:13" s="12" customFormat="1" ht="12" customHeight="1">
      <c r="A534" s="7">
        <v>2</v>
      </c>
      <c r="B534" s="7">
        <v>2014</v>
      </c>
      <c r="C534" s="7" t="s">
        <v>14</v>
      </c>
      <c r="D534" s="7" t="s">
        <v>14</v>
      </c>
      <c r="E534" s="7" t="s">
        <v>15</v>
      </c>
      <c r="F534" s="7" t="s">
        <v>42</v>
      </c>
      <c r="G534" s="13">
        <v>1</v>
      </c>
      <c r="H534" s="9">
        <v>128048</v>
      </c>
      <c r="I534" s="9">
        <v>30</v>
      </c>
      <c r="J534" s="10">
        <v>2.3428714232162938E-4</v>
      </c>
      <c r="K534" s="9">
        <v>996418.5700866793</v>
      </c>
      <c r="L534" s="9">
        <v>233.44805934181227</v>
      </c>
      <c r="M534" s="14">
        <v>79.862702079269795</v>
      </c>
    </row>
    <row r="535" spans="1:13" s="12" customFormat="1" ht="12" customHeight="1">
      <c r="A535" s="7">
        <v>3</v>
      </c>
      <c r="B535" s="7">
        <v>2014</v>
      </c>
      <c r="C535" s="7" t="s">
        <v>14</v>
      </c>
      <c r="D535" s="7" t="s">
        <v>14</v>
      </c>
      <c r="E535" s="7" t="s">
        <v>15</v>
      </c>
      <c r="F535" s="7" t="s">
        <v>42</v>
      </c>
      <c r="G535" s="13">
        <v>2</v>
      </c>
      <c r="H535" s="9">
        <v>129729</v>
      </c>
      <c r="I535" s="9">
        <v>17</v>
      </c>
      <c r="J535" s="10">
        <v>1.3104240378018794E-4</v>
      </c>
      <c r="K535" s="9">
        <v>996185.12202733743</v>
      </c>
      <c r="L535" s="9">
        <v>130.54249300052214</v>
      </c>
      <c r="M535" s="14">
        <v>78.881300097223374</v>
      </c>
    </row>
    <row r="536" spans="1:13" s="12" customFormat="1" ht="12" customHeight="1">
      <c r="A536" s="7">
        <v>4</v>
      </c>
      <c r="B536" s="7">
        <v>2014</v>
      </c>
      <c r="C536" s="7" t="s">
        <v>14</v>
      </c>
      <c r="D536" s="7" t="s">
        <v>14</v>
      </c>
      <c r="E536" s="7" t="s">
        <v>15</v>
      </c>
      <c r="F536" s="7" t="s">
        <v>42</v>
      </c>
      <c r="G536" s="13">
        <v>3</v>
      </c>
      <c r="H536" s="9">
        <v>132156</v>
      </c>
      <c r="I536" s="9">
        <v>11</v>
      </c>
      <c r="J536" s="10">
        <v>8.3234964738642214E-5</v>
      </c>
      <c r="K536" s="9">
        <v>996054.57953433692</v>
      </c>
      <c r="L536" s="9">
        <v>82.906567805303624</v>
      </c>
      <c r="M536" s="14">
        <v>77.891572717348339</v>
      </c>
    </row>
    <row r="537" spans="1:13" s="12" customFormat="1" ht="12" customHeight="1">
      <c r="A537" s="7">
        <v>5</v>
      </c>
      <c r="B537" s="7">
        <v>2014</v>
      </c>
      <c r="C537" s="7" t="s">
        <v>14</v>
      </c>
      <c r="D537" s="7" t="s">
        <v>14</v>
      </c>
      <c r="E537" s="7" t="s">
        <v>15</v>
      </c>
      <c r="F537" s="7" t="s">
        <v>42</v>
      </c>
      <c r="G537" s="13">
        <v>4</v>
      </c>
      <c r="H537" s="9">
        <v>131225</v>
      </c>
      <c r="I537" s="9">
        <v>8</v>
      </c>
      <c r="J537" s="10">
        <v>6.0963993141550775E-5</v>
      </c>
      <c r="K537" s="9">
        <v>995971.67296653159</v>
      </c>
      <c r="L537" s="9">
        <v>60.718410239910483</v>
      </c>
      <c r="M537" s="14">
        <v>76.898014938392592</v>
      </c>
    </row>
    <row r="538" spans="1:13" s="12" customFormat="1" ht="12" customHeight="1">
      <c r="A538" s="7">
        <v>6</v>
      </c>
      <c r="B538" s="7">
        <v>2014</v>
      </c>
      <c r="C538" s="7" t="s">
        <v>14</v>
      </c>
      <c r="D538" s="7" t="s">
        <v>14</v>
      </c>
      <c r="E538" s="7" t="s">
        <v>16</v>
      </c>
      <c r="F538" s="7" t="s">
        <v>42</v>
      </c>
      <c r="G538" s="13">
        <v>5</v>
      </c>
      <c r="H538" s="9">
        <v>131736</v>
      </c>
      <c r="I538" s="9">
        <v>10</v>
      </c>
      <c r="J538" s="10">
        <v>7.5909394546669093E-5</v>
      </c>
      <c r="K538" s="9">
        <v>995910.95455629169</v>
      </c>
      <c r="L538" s="9">
        <v>75.598997582763374</v>
      </c>
      <c r="M538" s="14">
        <v>75.902672750410133</v>
      </c>
    </row>
    <row r="539" spans="1:13" s="12" customFormat="1" ht="12" customHeight="1">
      <c r="A539" s="7">
        <v>7</v>
      </c>
      <c r="B539" s="7">
        <v>2014</v>
      </c>
      <c r="C539" s="7" t="s">
        <v>14</v>
      </c>
      <c r="D539" s="7" t="s">
        <v>14</v>
      </c>
      <c r="E539" s="7" t="s">
        <v>16</v>
      </c>
      <c r="F539" s="7" t="s">
        <v>42</v>
      </c>
      <c r="G539" s="13">
        <v>6</v>
      </c>
      <c r="H539" s="9">
        <v>129304</v>
      </c>
      <c r="I539" s="9">
        <v>9</v>
      </c>
      <c r="J539" s="10">
        <v>6.960341520757285E-5</v>
      </c>
      <c r="K539" s="9">
        <v>995835.35555870889</v>
      </c>
      <c r="L539" s="9">
        <v>69.313541731333757</v>
      </c>
      <c r="M539" s="14">
        <v>74.908396956166811</v>
      </c>
    </row>
    <row r="540" spans="1:13" s="12" customFormat="1" ht="12" customHeight="1">
      <c r="A540" s="7">
        <v>8</v>
      </c>
      <c r="B540" s="7">
        <v>2014</v>
      </c>
      <c r="C540" s="7" t="s">
        <v>14</v>
      </c>
      <c r="D540" s="7" t="s">
        <v>14</v>
      </c>
      <c r="E540" s="7" t="s">
        <v>16</v>
      </c>
      <c r="F540" s="7" t="s">
        <v>42</v>
      </c>
      <c r="G540" s="13">
        <v>7</v>
      </c>
      <c r="H540" s="9">
        <v>128544</v>
      </c>
      <c r="I540" s="9">
        <v>7</v>
      </c>
      <c r="J540" s="10">
        <v>5.4456061737615137E-5</v>
      </c>
      <c r="K540" s="9">
        <v>995766.04201697756</v>
      </c>
      <c r="L540" s="9">
        <v>54.225497060297201</v>
      </c>
      <c r="M540" s="14">
        <v>73.913576395221753</v>
      </c>
    </row>
    <row r="541" spans="1:13" s="12" customFormat="1" ht="12" customHeight="1">
      <c r="A541" s="7">
        <v>9</v>
      </c>
      <c r="B541" s="7">
        <v>2014</v>
      </c>
      <c r="C541" s="7" t="s">
        <v>14</v>
      </c>
      <c r="D541" s="7" t="s">
        <v>14</v>
      </c>
      <c r="E541" s="7" t="s">
        <v>16</v>
      </c>
      <c r="F541" s="7" t="s">
        <v>42</v>
      </c>
      <c r="G541" s="13">
        <v>8</v>
      </c>
      <c r="H541" s="9">
        <v>125587</v>
      </c>
      <c r="I541" s="9">
        <v>7</v>
      </c>
      <c r="J541" s="10">
        <v>5.573825316314587E-5</v>
      </c>
      <c r="K541" s="9">
        <v>995711.81651991722</v>
      </c>
      <c r="L541" s="9">
        <v>55.499237306722996</v>
      </c>
      <c r="M541" s="14">
        <v>72.917574427187361</v>
      </c>
    </row>
    <row r="542" spans="1:13" s="12" customFormat="1" ht="12" customHeight="1">
      <c r="A542" s="7">
        <v>10</v>
      </c>
      <c r="B542" s="7">
        <v>2014</v>
      </c>
      <c r="C542" s="7" t="s">
        <v>14</v>
      </c>
      <c r="D542" s="7" t="s">
        <v>14</v>
      </c>
      <c r="E542" s="7" t="s">
        <v>16</v>
      </c>
      <c r="F542" s="7" t="s">
        <v>42</v>
      </c>
      <c r="G542" s="13">
        <v>9</v>
      </c>
      <c r="H542" s="9">
        <v>123883</v>
      </c>
      <c r="I542" s="9">
        <v>12</v>
      </c>
      <c r="J542" s="10">
        <v>9.6865590920465272E-5</v>
      </c>
      <c r="K542" s="9">
        <v>995656.31728261046</v>
      </c>
      <c r="L542" s="9">
        <v>96.444837527274316</v>
      </c>
      <c r="M542" s="14">
        <v>71.921611081280318</v>
      </c>
    </row>
    <row r="543" spans="1:13" s="12" customFormat="1" ht="12" customHeight="1">
      <c r="A543" s="7">
        <v>11</v>
      </c>
      <c r="B543" s="7">
        <v>2014</v>
      </c>
      <c r="C543" s="7" t="s">
        <v>14</v>
      </c>
      <c r="D543" s="7" t="s">
        <v>14</v>
      </c>
      <c r="E543" s="7" t="s">
        <v>17</v>
      </c>
      <c r="F543" s="7" t="s">
        <v>42</v>
      </c>
      <c r="G543" s="13">
        <v>10</v>
      </c>
      <c r="H543" s="9">
        <v>120849</v>
      </c>
      <c r="I543" s="9">
        <v>12</v>
      </c>
      <c r="J543" s="10">
        <v>9.9297470396941635E-5</v>
      </c>
      <c r="K543" s="9">
        <v>995559.87244508322</v>
      </c>
      <c r="L543" s="9">
        <v>98.856576962498636</v>
      </c>
      <c r="M543" s="14">
        <v>70.928530048051982</v>
      </c>
    </row>
    <row r="544" spans="1:13" s="12" customFormat="1" ht="12" customHeight="1">
      <c r="A544" s="7">
        <v>12</v>
      </c>
      <c r="B544" s="7">
        <v>2014</v>
      </c>
      <c r="C544" s="7" t="s">
        <v>14</v>
      </c>
      <c r="D544" s="7" t="s">
        <v>14</v>
      </c>
      <c r="E544" s="7" t="s">
        <v>17</v>
      </c>
      <c r="F544" s="7" t="s">
        <v>42</v>
      </c>
      <c r="G544" s="13">
        <v>11</v>
      </c>
      <c r="H544" s="9">
        <v>120003</v>
      </c>
      <c r="I544" s="9">
        <v>15</v>
      </c>
      <c r="J544" s="10">
        <v>1.2499687507812305E-4</v>
      </c>
      <c r="K544" s="9">
        <v>995461.01586812071</v>
      </c>
      <c r="L544" s="9">
        <v>124.42951624560895</v>
      </c>
      <c r="M544" s="14">
        <v>69.935524117422943</v>
      </c>
    </row>
    <row r="545" spans="1:13" s="12" customFormat="1" ht="12" customHeight="1">
      <c r="A545" s="7">
        <v>13</v>
      </c>
      <c r="B545" s="7">
        <v>2014</v>
      </c>
      <c r="C545" s="7" t="s">
        <v>14</v>
      </c>
      <c r="D545" s="7" t="s">
        <v>14</v>
      </c>
      <c r="E545" s="7" t="s">
        <v>17</v>
      </c>
      <c r="F545" s="7" t="s">
        <v>42</v>
      </c>
      <c r="G545" s="13">
        <v>12</v>
      </c>
      <c r="H545" s="9">
        <v>122006</v>
      </c>
      <c r="I545" s="9">
        <v>10</v>
      </c>
      <c r="J545" s="10">
        <v>8.1963182138583351E-5</v>
      </c>
      <c r="K545" s="9">
        <v>995336.5863518751</v>
      </c>
      <c r="L545" s="9">
        <v>81.580953916354531</v>
      </c>
      <c r="M545" s="14">
        <v>68.944204425968479</v>
      </c>
    </row>
    <row r="546" spans="1:13" s="12" customFormat="1" ht="12" customHeight="1">
      <c r="A546" s="7">
        <v>14</v>
      </c>
      <c r="B546" s="7">
        <v>2014</v>
      </c>
      <c r="C546" s="7" t="s">
        <v>14</v>
      </c>
      <c r="D546" s="7" t="s">
        <v>14</v>
      </c>
      <c r="E546" s="7" t="s">
        <v>17</v>
      </c>
      <c r="F546" s="7" t="s">
        <v>42</v>
      </c>
      <c r="G546" s="13">
        <v>13</v>
      </c>
      <c r="H546" s="9">
        <v>124181</v>
      </c>
      <c r="I546" s="9">
        <v>13</v>
      </c>
      <c r="J546" s="10">
        <v>1.0468590203010123E-4</v>
      </c>
      <c r="K546" s="9">
        <v>995255.0053979588</v>
      </c>
      <c r="L546" s="9">
        <v>104.18916799005858</v>
      </c>
      <c r="M546" s="14">
        <v>67.949814790605501</v>
      </c>
    </row>
    <row r="547" spans="1:13" s="12" customFormat="1" ht="12" customHeight="1">
      <c r="A547" s="7">
        <v>15</v>
      </c>
      <c r="B547" s="7">
        <v>2014</v>
      </c>
      <c r="C547" s="7" t="s">
        <v>14</v>
      </c>
      <c r="D547" s="7" t="s">
        <v>14</v>
      </c>
      <c r="E547" s="7" t="s">
        <v>17</v>
      </c>
      <c r="F547" s="7" t="s">
        <v>42</v>
      </c>
      <c r="G547" s="13">
        <v>14</v>
      </c>
      <c r="H547" s="9">
        <v>122494</v>
      </c>
      <c r="I547" s="9">
        <v>20</v>
      </c>
      <c r="J547" s="10">
        <v>1.6327330318219668E-4</v>
      </c>
      <c r="K547" s="9">
        <v>995150.81622996868</v>
      </c>
      <c r="L547" s="9">
        <v>162.48156093032617</v>
      </c>
      <c r="M547" s="14">
        <v>66.956876574577834</v>
      </c>
    </row>
    <row r="548" spans="1:13" s="12" customFormat="1" ht="12" customHeight="1">
      <c r="A548" s="7">
        <v>16</v>
      </c>
      <c r="B548" s="7">
        <v>2014</v>
      </c>
      <c r="C548" s="7" t="s">
        <v>14</v>
      </c>
      <c r="D548" s="7" t="s">
        <v>14</v>
      </c>
      <c r="E548" s="7" t="s">
        <v>18</v>
      </c>
      <c r="F548" s="7" t="s">
        <v>42</v>
      </c>
      <c r="G548" s="13">
        <v>15</v>
      </c>
      <c r="H548" s="9">
        <v>123287</v>
      </c>
      <c r="I548" s="9">
        <v>22</v>
      </c>
      <c r="J548" s="10">
        <v>1.7844541598059812E-4</v>
      </c>
      <c r="K548" s="9">
        <v>994988.3346690383</v>
      </c>
      <c r="L548" s="9">
        <v>177.55110727585912</v>
      </c>
      <c r="M548" s="14">
        <v>65.967728980243479</v>
      </c>
    </row>
    <row r="549" spans="1:13" s="12" customFormat="1" ht="12" customHeight="1">
      <c r="A549" s="7">
        <v>17</v>
      </c>
      <c r="B549" s="7">
        <v>2014</v>
      </c>
      <c r="C549" s="7" t="s">
        <v>14</v>
      </c>
      <c r="D549" s="7" t="s">
        <v>14</v>
      </c>
      <c r="E549" s="7" t="s">
        <v>18</v>
      </c>
      <c r="F549" s="7" t="s">
        <v>42</v>
      </c>
      <c r="G549" s="13">
        <v>16</v>
      </c>
      <c r="H549" s="9">
        <v>125309</v>
      </c>
      <c r="I549" s="9">
        <v>39</v>
      </c>
      <c r="J549" s="10">
        <v>3.1123063786320216E-4</v>
      </c>
      <c r="K549" s="9">
        <v>994810.78356176242</v>
      </c>
      <c r="L549" s="9">
        <v>309.61559472111924</v>
      </c>
      <c r="M549" s="14">
        <v>64.979413481420323</v>
      </c>
    </row>
    <row r="550" spans="1:13" s="12" customFormat="1" ht="12" customHeight="1">
      <c r="A550" s="7">
        <v>18</v>
      </c>
      <c r="B550" s="7">
        <v>2014</v>
      </c>
      <c r="C550" s="7" t="s">
        <v>14</v>
      </c>
      <c r="D550" s="7" t="s">
        <v>14</v>
      </c>
      <c r="E550" s="7" t="s">
        <v>18</v>
      </c>
      <c r="F550" s="7" t="s">
        <v>42</v>
      </c>
      <c r="G550" s="13">
        <v>17</v>
      </c>
      <c r="H550" s="9">
        <v>125713</v>
      </c>
      <c r="I550" s="9">
        <v>44</v>
      </c>
      <c r="J550" s="10">
        <v>3.5000357958206392E-4</v>
      </c>
      <c r="K550" s="9">
        <v>994501.16796704126</v>
      </c>
      <c r="L550" s="9">
        <v>348.07896868700783</v>
      </c>
      <c r="M550" s="14">
        <v>63.999487698118486</v>
      </c>
    </row>
    <row r="551" spans="1:13" s="12" customFormat="1" ht="12" customHeight="1">
      <c r="A551" s="7">
        <v>19</v>
      </c>
      <c r="B551" s="7">
        <v>2014</v>
      </c>
      <c r="C551" s="7" t="s">
        <v>19</v>
      </c>
      <c r="D551" s="7" t="s">
        <v>19</v>
      </c>
      <c r="E551" s="7" t="s">
        <v>18</v>
      </c>
      <c r="F551" s="7" t="s">
        <v>42</v>
      </c>
      <c r="G551" s="13">
        <v>18</v>
      </c>
      <c r="H551" s="9">
        <v>125628</v>
      </c>
      <c r="I551" s="9">
        <v>43</v>
      </c>
      <c r="J551" s="10">
        <v>3.4228038335402933E-4</v>
      </c>
      <c r="K551" s="9">
        <v>994153.08899835427</v>
      </c>
      <c r="L551" s="9">
        <v>340.27910041494914</v>
      </c>
      <c r="M551" s="14">
        <v>63.02172052768438</v>
      </c>
    </row>
    <row r="552" spans="1:13" s="12" customFormat="1" ht="12" customHeight="1">
      <c r="A552" s="7">
        <v>20</v>
      </c>
      <c r="B552" s="7">
        <v>2014</v>
      </c>
      <c r="C552" s="7" t="s">
        <v>19</v>
      </c>
      <c r="D552" s="7" t="s">
        <v>19</v>
      </c>
      <c r="E552" s="7" t="s">
        <v>18</v>
      </c>
      <c r="F552" s="7" t="s">
        <v>42</v>
      </c>
      <c r="G552" s="13">
        <v>19</v>
      </c>
      <c r="H552" s="9">
        <v>127377</v>
      </c>
      <c r="I552" s="9">
        <v>46</v>
      </c>
      <c r="J552" s="10">
        <v>3.6113270056603624E-4</v>
      </c>
      <c r="K552" s="9">
        <v>993812.80989793933</v>
      </c>
      <c r="L552" s="9">
        <v>358.89830389556363</v>
      </c>
      <c r="M552" s="14">
        <v>62.043127813448521</v>
      </c>
    </row>
    <row r="553" spans="1:13" s="12" customFormat="1" ht="12" customHeight="1">
      <c r="A553" s="7">
        <v>21</v>
      </c>
      <c r="B553" s="7">
        <v>2014</v>
      </c>
      <c r="C553" s="7" t="s">
        <v>19</v>
      </c>
      <c r="D553" s="7" t="s">
        <v>19</v>
      </c>
      <c r="E553" s="7" t="s">
        <v>20</v>
      </c>
      <c r="F553" s="7" t="s">
        <v>42</v>
      </c>
      <c r="G553" s="13">
        <v>20</v>
      </c>
      <c r="H553" s="9">
        <v>132953</v>
      </c>
      <c r="I553" s="9">
        <v>51</v>
      </c>
      <c r="J553" s="10">
        <v>3.8359420246252435E-4</v>
      </c>
      <c r="K553" s="9">
        <v>993453.91159404372</v>
      </c>
      <c r="L553" s="9">
        <v>381.0831609011924</v>
      </c>
      <c r="M553" s="14">
        <v>61.065361078556137</v>
      </c>
    </row>
    <row r="554" spans="1:13" s="12" customFormat="1" ht="12" customHeight="1">
      <c r="A554" s="7">
        <v>22</v>
      </c>
      <c r="B554" s="7">
        <v>2014</v>
      </c>
      <c r="C554" s="7" t="s">
        <v>19</v>
      </c>
      <c r="D554" s="7" t="s">
        <v>19</v>
      </c>
      <c r="E554" s="7" t="s">
        <v>20</v>
      </c>
      <c r="F554" s="7" t="s">
        <v>42</v>
      </c>
      <c r="G554" s="13">
        <v>21</v>
      </c>
      <c r="H554" s="9">
        <v>138793</v>
      </c>
      <c r="I554" s="9">
        <v>62</v>
      </c>
      <c r="J554" s="10">
        <v>4.4670840748452733E-4</v>
      </c>
      <c r="K554" s="9">
        <v>993072.82843314251</v>
      </c>
      <c r="L554" s="9">
        <v>443.61398170552434</v>
      </c>
      <c r="M554" s="14">
        <v>60.08860251521628</v>
      </c>
    </row>
    <row r="555" spans="1:13" s="12" customFormat="1" ht="12" customHeight="1">
      <c r="A555" s="7">
        <v>23</v>
      </c>
      <c r="B555" s="7">
        <v>2014</v>
      </c>
      <c r="C555" s="7" t="s">
        <v>19</v>
      </c>
      <c r="D555" s="7" t="s">
        <v>19</v>
      </c>
      <c r="E555" s="7" t="s">
        <v>20</v>
      </c>
      <c r="F555" s="7" t="s">
        <v>42</v>
      </c>
      <c r="G555" s="13">
        <v>22</v>
      </c>
      <c r="H555" s="9">
        <v>141912</v>
      </c>
      <c r="I555" s="9">
        <v>64</v>
      </c>
      <c r="J555" s="10">
        <v>4.5098370821354078E-4</v>
      </c>
      <c r="K555" s="9">
        <v>992629.214451437</v>
      </c>
      <c r="L555" s="9">
        <v>447.65960401440304</v>
      </c>
      <c r="M555" s="14">
        <v>59.115233141074569</v>
      </c>
    </row>
    <row r="556" spans="1:13" s="12" customFormat="1" ht="12" customHeight="1">
      <c r="A556" s="7">
        <v>24</v>
      </c>
      <c r="B556" s="7">
        <v>2014</v>
      </c>
      <c r="C556" s="7" t="s">
        <v>19</v>
      </c>
      <c r="D556" s="7" t="s">
        <v>19</v>
      </c>
      <c r="E556" s="7" t="s">
        <v>20</v>
      </c>
      <c r="F556" s="7" t="s">
        <v>42</v>
      </c>
      <c r="G556" s="13">
        <v>23</v>
      </c>
      <c r="H556" s="9">
        <v>142665</v>
      </c>
      <c r="I556" s="9">
        <v>66</v>
      </c>
      <c r="J556" s="10">
        <v>4.6262222689517403E-4</v>
      </c>
      <c r="K556" s="9">
        <v>992181.55484742264</v>
      </c>
      <c r="L556" s="9">
        <v>459.0052403878309</v>
      </c>
      <c r="M556" s="14">
        <v>58.141679583188861</v>
      </c>
    </row>
    <row r="557" spans="1:13" s="12" customFormat="1" ht="12" customHeight="1">
      <c r="A557" s="7">
        <v>25</v>
      </c>
      <c r="B557" s="7">
        <v>2014</v>
      </c>
      <c r="C557" s="7" t="s">
        <v>19</v>
      </c>
      <c r="D557" s="7" t="s">
        <v>19</v>
      </c>
      <c r="E557" s="7" t="s">
        <v>20</v>
      </c>
      <c r="F557" s="7" t="s">
        <v>42</v>
      </c>
      <c r="G557" s="13">
        <v>24</v>
      </c>
      <c r="H557" s="9">
        <v>141414</v>
      </c>
      <c r="I557" s="9">
        <v>62</v>
      </c>
      <c r="J557" s="10">
        <v>4.3842900985758128E-4</v>
      </c>
      <c r="K557" s="9">
        <v>991722.54960703477</v>
      </c>
      <c r="L557" s="9">
        <v>434.79993547764826</v>
      </c>
      <c r="M557" s="14">
        <v>57.168358247502695</v>
      </c>
    </row>
    <row r="558" spans="1:13" s="12" customFormat="1" ht="12" customHeight="1">
      <c r="A558" s="7">
        <v>26</v>
      </c>
      <c r="B558" s="7">
        <v>2014</v>
      </c>
      <c r="C558" s="7" t="s">
        <v>19</v>
      </c>
      <c r="D558" s="7" t="s">
        <v>19</v>
      </c>
      <c r="E558" s="7" t="s">
        <v>21</v>
      </c>
      <c r="F558" s="7" t="s">
        <v>43</v>
      </c>
      <c r="G558" s="13">
        <v>25</v>
      </c>
      <c r="H558" s="9">
        <v>142048</v>
      </c>
      <c r="I558" s="9">
        <v>62</v>
      </c>
      <c r="J558" s="10">
        <v>4.3647217841856272E-4</v>
      </c>
      <c r="K558" s="9">
        <v>991287.7496715571</v>
      </c>
      <c r="L558" s="9">
        <v>432.6695235387794</v>
      </c>
      <c r="M558" s="14">
        <v>56.193214197268844</v>
      </c>
    </row>
    <row r="559" spans="1:13" s="12" customFormat="1" ht="12" customHeight="1">
      <c r="A559" s="7">
        <v>27</v>
      </c>
      <c r="B559" s="7">
        <v>2014</v>
      </c>
      <c r="C559" s="7" t="s">
        <v>19</v>
      </c>
      <c r="D559" s="7" t="s">
        <v>19</v>
      </c>
      <c r="E559" s="7" t="s">
        <v>21</v>
      </c>
      <c r="F559" s="7" t="s">
        <v>43</v>
      </c>
      <c r="G559" s="13">
        <v>26</v>
      </c>
      <c r="H559" s="9">
        <v>140600</v>
      </c>
      <c r="I559" s="9">
        <v>70</v>
      </c>
      <c r="J559" s="10">
        <v>4.978662873399715E-4</v>
      </c>
      <c r="K559" s="9">
        <v>990855.08014801831</v>
      </c>
      <c r="L559" s="9">
        <v>493.31334004524376</v>
      </c>
      <c r="M559" s="14">
        <v>55.217533350426436</v>
      </c>
    </row>
    <row r="560" spans="1:13" s="12" customFormat="1" ht="12" customHeight="1">
      <c r="A560" s="7">
        <v>28</v>
      </c>
      <c r="B560" s="7">
        <v>2014</v>
      </c>
      <c r="C560" s="7" t="s">
        <v>19</v>
      </c>
      <c r="D560" s="7" t="s">
        <v>19</v>
      </c>
      <c r="E560" s="7" t="s">
        <v>21</v>
      </c>
      <c r="F560" s="7" t="s">
        <v>43</v>
      </c>
      <c r="G560" s="13">
        <v>27</v>
      </c>
      <c r="H560" s="9">
        <v>141192</v>
      </c>
      <c r="I560" s="9">
        <v>72</v>
      </c>
      <c r="J560" s="10">
        <v>5.099439061703213E-4</v>
      </c>
      <c r="K560" s="9">
        <v>990361.76680797304</v>
      </c>
      <c r="L560" s="9">
        <v>505.02894788779861</v>
      </c>
      <c r="M560" s="14">
        <v>54.244788935244813</v>
      </c>
    </row>
    <row r="561" spans="1:13" s="12" customFormat="1" ht="12" customHeight="1">
      <c r="A561" s="7">
        <v>29</v>
      </c>
      <c r="B561" s="7">
        <v>2014</v>
      </c>
      <c r="C561" s="7" t="s">
        <v>19</v>
      </c>
      <c r="D561" s="7" t="s">
        <v>19</v>
      </c>
      <c r="E561" s="7" t="s">
        <v>21</v>
      </c>
      <c r="F561" s="7" t="s">
        <v>43</v>
      </c>
      <c r="G561" s="13">
        <v>28</v>
      </c>
      <c r="H561" s="9">
        <v>138868</v>
      </c>
      <c r="I561" s="9">
        <v>54</v>
      </c>
      <c r="J561" s="10">
        <v>3.8885848431604111E-4</v>
      </c>
      <c r="K561" s="9">
        <v>989856.73786008521</v>
      </c>
      <c r="L561" s="9">
        <v>384.91419077429356</v>
      </c>
      <c r="M561" s="14">
        <v>53.272209745926077</v>
      </c>
    </row>
    <row r="562" spans="1:13" s="12" customFormat="1" ht="12" customHeight="1">
      <c r="A562" s="7">
        <v>30</v>
      </c>
      <c r="B562" s="7">
        <v>2014</v>
      </c>
      <c r="C562" s="7" t="s">
        <v>19</v>
      </c>
      <c r="D562" s="7" t="s">
        <v>19</v>
      </c>
      <c r="E562" s="7" t="s">
        <v>21</v>
      </c>
      <c r="F562" s="7" t="s">
        <v>43</v>
      </c>
      <c r="G562" s="13">
        <v>29</v>
      </c>
      <c r="H562" s="9">
        <v>141276</v>
      </c>
      <c r="I562" s="9">
        <v>70</v>
      </c>
      <c r="J562" s="10">
        <v>4.9548401710127691E-4</v>
      </c>
      <c r="K562" s="9">
        <v>989471.82366931089</v>
      </c>
      <c r="L562" s="9">
        <v>490.2674740001965</v>
      </c>
      <c r="M562" s="14">
        <v>52.292738650260503</v>
      </c>
    </row>
    <row r="563" spans="1:13" s="12" customFormat="1" ht="12" customHeight="1">
      <c r="A563" s="7">
        <v>31</v>
      </c>
      <c r="B563" s="7">
        <v>2014</v>
      </c>
      <c r="C563" s="7" t="s">
        <v>19</v>
      </c>
      <c r="D563" s="7" t="s">
        <v>19</v>
      </c>
      <c r="E563" s="7" t="s">
        <v>22</v>
      </c>
      <c r="F563" s="7" t="s">
        <v>43</v>
      </c>
      <c r="G563" s="13">
        <v>30</v>
      </c>
      <c r="H563" s="9">
        <v>141842</v>
      </c>
      <c r="I563" s="9">
        <v>83</v>
      </c>
      <c r="J563" s="10">
        <v>5.8515813369805839E-4</v>
      </c>
      <c r="K563" s="9">
        <v>988981.55619531067</v>
      </c>
      <c r="L563" s="9">
        <v>578.71060168504948</v>
      </c>
      <c r="M563" s="14">
        <v>51.318413846112819</v>
      </c>
    </row>
    <row r="564" spans="1:13" s="12" customFormat="1" ht="12" customHeight="1">
      <c r="A564" s="7">
        <v>32</v>
      </c>
      <c r="B564" s="7">
        <v>2014</v>
      </c>
      <c r="C564" s="7" t="s">
        <v>19</v>
      </c>
      <c r="D564" s="7" t="s">
        <v>19</v>
      </c>
      <c r="E564" s="7" t="s">
        <v>22</v>
      </c>
      <c r="F564" s="7" t="s">
        <v>43</v>
      </c>
      <c r="G564" s="13">
        <v>31</v>
      </c>
      <c r="H564" s="9">
        <v>145378</v>
      </c>
      <c r="I564" s="9">
        <v>82</v>
      </c>
      <c r="J564" s="10">
        <v>5.6404682964410018E-4</v>
      </c>
      <c r="K564" s="9">
        <v>988402.84559362556</v>
      </c>
      <c r="L564" s="9">
        <v>557.50549146829155</v>
      </c>
      <c r="M564" s="14">
        <v>50.348168065239818</v>
      </c>
    </row>
    <row r="565" spans="1:13" s="12" customFormat="1" ht="12" customHeight="1">
      <c r="A565" s="7">
        <v>33</v>
      </c>
      <c r="B565" s="7">
        <v>2014</v>
      </c>
      <c r="C565" s="7" t="s">
        <v>19</v>
      </c>
      <c r="D565" s="7" t="s">
        <v>19</v>
      </c>
      <c r="E565" s="7" t="s">
        <v>22</v>
      </c>
      <c r="F565" s="7" t="s">
        <v>43</v>
      </c>
      <c r="G565" s="13">
        <v>32</v>
      </c>
      <c r="H565" s="9">
        <v>147536</v>
      </c>
      <c r="I565" s="9">
        <v>80</v>
      </c>
      <c r="J565" s="10">
        <v>5.4224053790261355E-4</v>
      </c>
      <c r="K565" s="9">
        <v>987845.34010215732</v>
      </c>
      <c r="L565" s="9">
        <v>535.64978858158406</v>
      </c>
      <c r="M565" s="14">
        <v>49.37630063448708</v>
      </c>
    </row>
    <row r="566" spans="1:13" s="12" customFormat="1" ht="12" customHeight="1">
      <c r="A566" s="7">
        <v>34</v>
      </c>
      <c r="B566" s="7">
        <v>2014</v>
      </c>
      <c r="C566" s="7" t="s">
        <v>19</v>
      </c>
      <c r="D566" s="7" t="s">
        <v>19</v>
      </c>
      <c r="E566" s="7" t="s">
        <v>22</v>
      </c>
      <c r="F566" s="7" t="s">
        <v>43</v>
      </c>
      <c r="G566" s="13">
        <v>33</v>
      </c>
      <c r="H566" s="9">
        <v>149345</v>
      </c>
      <c r="I566" s="9">
        <v>118</v>
      </c>
      <c r="J566" s="10">
        <v>7.9011684355016906E-4</v>
      </c>
      <c r="K566" s="9">
        <v>987309.69031357579</v>
      </c>
      <c r="L566" s="9">
        <v>780.09001611705742</v>
      </c>
      <c r="M566" s="14">
        <v>48.402817724675046</v>
      </c>
    </row>
    <row r="567" spans="1:13" s="12" customFormat="1" ht="12" customHeight="1">
      <c r="A567" s="7">
        <v>35</v>
      </c>
      <c r="B567" s="7">
        <v>2014</v>
      </c>
      <c r="C567" s="7" t="s">
        <v>19</v>
      </c>
      <c r="D567" s="7" t="s">
        <v>19</v>
      </c>
      <c r="E567" s="7" t="s">
        <v>22</v>
      </c>
      <c r="F567" s="7" t="s">
        <v>43</v>
      </c>
      <c r="G567" s="13">
        <v>34</v>
      </c>
      <c r="H567" s="9">
        <v>147577</v>
      </c>
      <c r="I567" s="9">
        <v>96</v>
      </c>
      <c r="J567" s="10">
        <v>6.5050787046762033E-4</v>
      </c>
      <c r="K567" s="9">
        <v>986529.6002974587</v>
      </c>
      <c r="L567" s="9">
        <v>641.7452694427725</v>
      </c>
      <c r="M567" s="14">
        <v>47.440696476452629</v>
      </c>
    </row>
    <row r="568" spans="1:13" s="12" customFormat="1" ht="12" customHeight="1">
      <c r="A568" s="7">
        <v>36</v>
      </c>
      <c r="B568" s="7">
        <v>2014</v>
      </c>
      <c r="C568" s="7" t="s">
        <v>19</v>
      </c>
      <c r="D568" s="7" t="s">
        <v>19</v>
      </c>
      <c r="E568" s="7" t="s">
        <v>23</v>
      </c>
      <c r="F568" s="7" t="s">
        <v>43</v>
      </c>
      <c r="G568" s="13">
        <v>35</v>
      </c>
      <c r="H568" s="9">
        <v>145886</v>
      </c>
      <c r="I568" s="9">
        <v>106</v>
      </c>
      <c r="J568" s="10">
        <v>7.2659473835734749E-4</v>
      </c>
      <c r="K568" s="9">
        <v>985887.85502801591</v>
      </c>
      <c r="L568" s="9">
        <v>716.34092807376771</v>
      </c>
      <c r="M568" s="14">
        <v>46.471251645333638</v>
      </c>
    </row>
    <row r="569" spans="1:13" s="12" customFormat="1" ht="12" customHeight="1">
      <c r="A569" s="7">
        <v>37</v>
      </c>
      <c r="B569" s="7">
        <v>2014</v>
      </c>
      <c r="C569" s="7" t="s">
        <v>19</v>
      </c>
      <c r="D569" s="7" t="s">
        <v>19</v>
      </c>
      <c r="E569" s="7" t="s">
        <v>23</v>
      </c>
      <c r="F569" s="7" t="s">
        <v>43</v>
      </c>
      <c r="G569" s="13">
        <v>36</v>
      </c>
      <c r="H569" s="9">
        <v>144253</v>
      </c>
      <c r="I569" s="9">
        <v>124</v>
      </c>
      <c r="J569" s="10">
        <v>8.5960084019049863E-4</v>
      </c>
      <c r="K569" s="9">
        <v>985171.51409994217</v>
      </c>
      <c r="L569" s="9">
        <v>846.85426125205595</v>
      </c>
      <c r="M569" s="14">
        <v>45.504678402600803</v>
      </c>
    </row>
    <row r="570" spans="1:13" s="12" customFormat="1" ht="12" customHeight="1">
      <c r="A570" s="7">
        <v>38</v>
      </c>
      <c r="B570" s="7">
        <v>2014</v>
      </c>
      <c r="C570" s="7" t="s">
        <v>19</v>
      </c>
      <c r="D570" s="7" t="s">
        <v>19</v>
      </c>
      <c r="E570" s="7" t="s">
        <v>23</v>
      </c>
      <c r="F570" s="7" t="s">
        <v>43</v>
      </c>
      <c r="G570" s="13">
        <v>37</v>
      </c>
      <c r="H570" s="9">
        <v>142882</v>
      </c>
      <c r="I570" s="9">
        <v>116</v>
      </c>
      <c r="J570" s="10">
        <v>8.1185873657983515E-4</v>
      </c>
      <c r="K570" s="9">
        <v>984324.65983869007</v>
      </c>
      <c r="L570" s="9">
        <v>799.13257472101498</v>
      </c>
      <c r="M570" s="14">
        <v>44.543397745147544</v>
      </c>
    </row>
    <row r="571" spans="1:13" s="12" customFormat="1" ht="12" customHeight="1">
      <c r="A571" s="7">
        <v>39</v>
      </c>
      <c r="B571" s="7">
        <v>2014</v>
      </c>
      <c r="C571" s="7" t="s">
        <v>19</v>
      </c>
      <c r="D571" s="7" t="s">
        <v>19</v>
      </c>
      <c r="E571" s="7" t="s">
        <v>23</v>
      </c>
      <c r="F571" s="7" t="s">
        <v>43</v>
      </c>
      <c r="G571" s="13">
        <v>38</v>
      </c>
      <c r="H571" s="9">
        <v>140776</v>
      </c>
      <c r="I571" s="9">
        <v>121</v>
      </c>
      <c r="J571" s="10">
        <v>8.5952150934818432E-4</v>
      </c>
      <c r="K571" s="9">
        <v>983525.52726396907</v>
      </c>
      <c r="L571" s="9">
        <v>845.36134567639544</v>
      </c>
      <c r="M571" s="14">
        <v>43.579183815629591</v>
      </c>
    </row>
    <row r="572" spans="1:13" s="12" customFormat="1" ht="12" customHeight="1">
      <c r="A572" s="7">
        <v>40</v>
      </c>
      <c r="B572" s="7">
        <v>2014</v>
      </c>
      <c r="C572" s="7" t="s">
        <v>19</v>
      </c>
      <c r="D572" s="7" t="s">
        <v>19</v>
      </c>
      <c r="E572" s="7" t="s">
        <v>23</v>
      </c>
      <c r="F572" s="7" t="s">
        <v>43</v>
      </c>
      <c r="G572" s="13">
        <v>39</v>
      </c>
      <c r="H572" s="9">
        <v>144766</v>
      </c>
      <c r="I572" s="9">
        <v>161</v>
      </c>
      <c r="J572" s="10">
        <v>1.1121395907878922E-3</v>
      </c>
      <c r="K572" s="9">
        <v>982680.16591829271</v>
      </c>
      <c r="L572" s="9">
        <v>1092.877517599748</v>
      </c>
      <c r="M572" s="14">
        <v>42.616243154022754</v>
      </c>
    </row>
    <row r="573" spans="1:13" s="12" customFormat="1" ht="12" customHeight="1">
      <c r="A573" s="7">
        <v>41</v>
      </c>
      <c r="B573" s="7">
        <v>2014</v>
      </c>
      <c r="C573" s="7" t="s">
        <v>19</v>
      </c>
      <c r="D573" s="7" t="s">
        <v>19</v>
      </c>
      <c r="E573" s="7" t="s">
        <v>24</v>
      </c>
      <c r="F573" s="7" t="s">
        <v>43</v>
      </c>
      <c r="G573" s="13">
        <v>40</v>
      </c>
      <c r="H573" s="9">
        <v>148529</v>
      </c>
      <c r="I573" s="9">
        <v>174</v>
      </c>
      <c r="J573" s="10">
        <v>1.1714883962054548E-3</v>
      </c>
      <c r="K573" s="9">
        <v>981587.28840069298</v>
      </c>
      <c r="L573" s="9">
        <v>1149.9181182241891</v>
      </c>
      <c r="M573" s="14">
        <v>41.663134445110856</v>
      </c>
    </row>
    <row r="574" spans="1:13" s="12" customFormat="1" ht="12" customHeight="1">
      <c r="A574" s="7">
        <v>42</v>
      </c>
      <c r="B574" s="7">
        <v>2014</v>
      </c>
      <c r="C574" s="7" t="s">
        <v>19</v>
      </c>
      <c r="D574" s="7" t="s">
        <v>19</v>
      </c>
      <c r="E574" s="7" t="s">
        <v>24</v>
      </c>
      <c r="F574" s="7" t="s">
        <v>43</v>
      </c>
      <c r="G574" s="13">
        <v>41</v>
      </c>
      <c r="H574" s="9">
        <v>153510</v>
      </c>
      <c r="I574" s="9">
        <v>190</v>
      </c>
      <c r="J574" s="10">
        <v>1.2377043840792132E-3</v>
      </c>
      <c r="K574" s="9">
        <v>980437.37028246874</v>
      </c>
      <c r="L574" s="9">
        <v>1213.4916315137064</v>
      </c>
      <c r="M574" s="14">
        <v>40.711413137392555</v>
      </c>
    </row>
    <row r="575" spans="1:13" s="12" customFormat="1" ht="12" customHeight="1">
      <c r="A575" s="7">
        <v>43</v>
      </c>
      <c r="B575" s="7">
        <v>2014</v>
      </c>
      <c r="C575" s="7" t="s">
        <v>19</v>
      </c>
      <c r="D575" s="7" t="s">
        <v>19</v>
      </c>
      <c r="E575" s="7" t="s">
        <v>24</v>
      </c>
      <c r="F575" s="7" t="s">
        <v>43</v>
      </c>
      <c r="G575" s="13">
        <v>42</v>
      </c>
      <c r="H575" s="9">
        <v>156726</v>
      </c>
      <c r="I575" s="9">
        <v>207</v>
      </c>
      <c r="J575" s="10">
        <v>1.3207763868152062E-3</v>
      </c>
      <c r="K575" s="9">
        <v>979223.87865095504</v>
      </c>
      <c r="L575" s="9">
        <v>1293.3357763277804</v>
      </c>
      <c r="M575" s="14">
        <v>39.761244656412288</v>
      </c>
    </row>
    <row r="576" spans="1:13" s="12" customFormat="1" ht="12" customHeight="1">
      <c r="A576" s="7">
        <v>44</v>
      </c>
      <c r="B576" s="7">
        <v>2014</v>
      </c>
      <c r="C576" s="7" t="s">
        <v>19</v>
      </c>
      <c r="D576" s="7" t="s">
        <v>19</v>
      </c>
      <c r="E576" s="7" t="s">
        <v>24</v>
      </c>
      <c r="F576" s="7" t="s">
        <v>43</v>
      </c>
      <c r="G576" s="13">
        <v>43</v>
      </c>
      <c r="H576" s="9">
        <v>158308</v>
      </c>
      <c r="I576" s="9">
        <v>248</v>
      </c>
      <c r="J576" s="10">
        <v>1.5665664401041009E-3</v>
      </c>
      <c r="K576" s="9">
        <v>977930.54287462728</v>
      </c>
      <c r="L576" s="9">
        <v>1531.9931692201756</v>
      </c>
      <c r="M576" s="14">
        <v>38.813168561138724</v>
      </c>
    </row>
    <row r="577" spans="1:13" s="12" customFormat="1" ht="12" customHeight="1">
      <c r="A577" s="7">
        <v>45</v>
      </c>
      <c r="B577" s="7">
        <v>2014</v>
      </c>
      <c r="C577" s="7" t="s">
        <v>19</v>
      </c>
      <c r="D577" s="7" t="s">
        <v>19</v>
      </c>
      <c r="E577" s="7" t="s">
        <v>24</v>
      </c>
      <c r="F577" s="7" t="s">
        <v>43</v>
      </c>
      <c r="G577" s="13">
        <v>44</v>
      </c>
      <c r="H577" s="9">
        <v>156769</v>
      </c>
      <c r="I577" s="9">
        <v>254</v>
      </c>
      <c r="J577" s="10">
        <v>1.6202182829513489E-3</v>
      </c>
      <c r="K577" s="9">
        <v>976398.54970540712</v>
      </c>
      <c r="L577" s="9">
        <v>1581.9787816798819</v>
      </c>
      <c r="M577" s="14">
        <v>37.873282858261092</v>
      </c>
    </row>
    <row r="578" spans="1:13" s="12" customFormat="1" ht="12" customHeight="1">
      <c r="A578" s="7">
        <v>46</v>
      </c>
      <c r="B578" s="7">
        <v>2014</v>
      </c>
      <c r="C578" s="7" t="s">
        <v>19</v>
      </c>
      <c r="D578" s="7" t="s">
        <v>19</v>
      </c>
      <c r="E578" s="7" t="s">
        <v>25</v>
      </c>
      <c r="F578" s="7" t="s">
        <v>44</v>
      </c>
      <c r="G578" s="13">
        <v>45</v>
      </c>
      <c r="H578" s="9">
        <v>156359</v>
      </c>
      <c r="I578" s="9">
        <v>288</v>
      </c>
      <c r="J578" s="10">
        <v>1.8419150800401639E-3</v>
      </c>
      <c r="K578" s="9">
        <v>974816.57092372724</v>
      </c>
      <c r="L578" s="9">
        <v>1795.5293422574553</v>
      </c>
      <c r="M578" s="14">
        <v>36.933934002534784</v>
      </c>
    </row>
    <row r="579" spans="1:13" s="12" customFormat="1" ht="12" customHeight="1">
      <c r="A579" s="7">
        <v>47</v>
      </c>
      <c r="B579" s="7">
        <v>2014</v>
      </c>
      <c r="C579" s="7" t="s">
        <v>19</v>
      </c>
      <c r="D579" s="7" t="s">
        <v>19</v>
      </c>
      <c r="E579" s="7" t="s">
        <v>25</v>
      </c>
      <c r="F579" s="7" t="s">
        <v>44</v>
      </c>
      <c r="G579" s="13">
        <v>46</v>
      </c>
      <c r="H579" s="9">
        <v>157019</v>
      </c>
      <c r="I579" s="9">
        <v>309</v>
      </c>
      <c r="J579" s="10">
        <v>1.9679147109585462E-3</v>
      </c>
      <c r="K579" s="9">
        <v>973021.04158146982</v>
      </c>
      <c r="L579" s="9">
        <v>1914.8224218003818</v>
      </c>
      <c r="M579" s="14">
        <v>36.001166050722659</v>
      </c>
    </row>
    <row r="580" spans="1:13" s="12" customFormat="1" ht="12" customHeight="1">
      <c r="A580" s="7">
        <v>48</v>
      </c>
      <c r="B580" s="7">
        <v>2014</v>
      </c>
      <c r="C580" s="7" t="s">
        <v>19</v>
      </c>
      <c r="D580" s="7" t="s">
        <v>19</v>
      </c>
      <c r="E580" s="7" t="s">
        <v>25</v>
      </c>
      <c r="F580" s="7" t="s">
        <v>44</v>
      </c>
      <c r="G580" s="13">
        <v>47</v>
      </c>
      <c r="H580" s="9">
        <v>161131</v>
      </c>
      <c r="I580" s="9">
        <v>355</v>
      </c>
      <c r="J580" s="10">
        <v>2.2031762975467167E-3</v>
      </c>
      <c r="K580" s="9">
        <v>971106.21915966948</v>
      </c>
      <c r="L580" s="9">
        <v>2139.518204452791</v>
      </c>
      <c r="M580" s="14">
        <v>35.071167073692962</v>
      </c>
    </row>
    <row r="581" spans="1:13" s="12" customFormat="1" ht="12" customHeight="1">
      <c r="A581" s="7">
        <v>49</v>
      </c>
      <c r="B581" s="7">
        <v>2014</v>
      </c>
      <c r="C581" s="7" t="s">
        <v>19</v>
      </c>
      <c r="D581" s="7" t="s">
        <v>19</v>
      </c>
      <c r="E581" s="7" t="s">
        <v>25</v>
      </c>
      <c r="F581" s="7" t="s">
        <v>44</v>
      </c>
      <c r="G581" s="13">
        <v>48</v>
      </c>
      <c r="H581" s="9">
        <v>164599</v>
      </c>
      <c r="I581" s="9">
        <v>358</v>
      </c>
      <c r="J581" s="10">
        <v>2.1749828370767744E-3</v>
      </c>
      <c r="K581" s="9">
        <v>968966.70095521666</v>
      </c>
      <c r="L581" s="9">
        <v>2107.4859442764996</v>
      </c>
      <c r="M581" s="14">
        <v>34.147501628049071</v>
      </c>
    </row>
    <row r="582" spans="1:13" s="12" customFormat="1" ht="12" customHeight="1">
      <c r="A582" s="7">
        <v>50</v>
      </c>
      <c r="B582" s="7">
        <v>2014</v>
      </c>
      <c r="C582" s="7" t="s">
        <v>19</v>
      </c>
      <c r="D582" s="7" t="s">
        <v>19</v>
      </c>
      <c r="E582" s="7" t="s">
        <v>25</v>
      </c>
      <c r="F582" s="7" t="s">
        <v>44</v>
      </c>
      <c r="G582" s="13">
        <v>49</v>
      </c>
      <c r="H582" s="9">
        <v>169174</v>
      </c>
      <c r="I582" s="9">
        <v>474</v>
      </c>
      <c r="J582" s="10">
        <v>2.8018489838864129E-3</v>
      </c>
      <c r="K582" s="9">
        <v>966859.21501094021</v>
      </c>
      <c r="L582" s="9">
        <v>2708.9935091396178</v>
      </c>
      <c r="M582" s="14">
        <v>33.220843884750138</v>
      </c>
    </row>
    <row r="583" spans="1:13" s="12" customFormat="1" ht="12" customHeight="1">
      <c r="A583" s="7">
        <v>51</v>
      </c>
      <c r="B583" s="7">
        <v>2014</v>
      </c>
      <c r="C583" s="7" t="s">
        <v>19</v>
      </c>
      <c r="D583" s="7" t="s">
        <v>19</v>
      </c>
      <c r="E583" s="7" t="s">
        <v>26</v>
      </c>
      <c r="F583" s="7" t="s">
        <v>44</v>
      </c>
      <c r="G583" s="13">
        <v>50</v>
      </c>
      <c r="H583" s="9">
        <v>165906</v>
      </c>
      <c r="I583" s="9">
        <v>487</v>
      </c>
      <c r="J583" s="10">
        <v>2.935397152604487E-3</v>
      </c>
      <c r="K583" s="9">
        <v>964150.22150180058</v>
      </c>
      <c r="L583" s="9">
        <v>2830.1638148793709</v>
      </c>
      <c r="M583" s="14">
        <v>32.312780340004281</v>
      </c>
    </row>
    <row r="584" spans="1:13" s="12" customFormat="1" ht="12" customHeight="1">
      <c r="A584" s="7">
        <v>52</v>
      </c>
      <c r="B584" s="7">
        <v>2014</v>
      </c>
      <c r="C584" s="7" t="s">
        <v>19</v>
      </c>
      <c r="D584" s="7" t="s">
        <v>19</v>
      </c>
      <c r="E584" s="7" t="s">
        <v>26</v>
      </c>
      <c r="F584" s="7" t="s">
        <v>44</v>
      </c>
      <c r="G584" s="13">
        <v>51</v>
      </c>
      <c r="H584" s="9">
        <v>162043</v>
      </c>
      <c r="I584" s="9">
        <v>528</v>
      </c>
      <c r="J584" s="10">
        <v>3.2583943768012195E-3</v>
      </c>
      <c r="K584" s="9">
        <v>961320.05768692121</v>
      </c>
      <c r="L584" s="9">
        <v>3132.3598702732879</v>
      </c>
      <c r="M584" s="14">
        <v>31.406438408458214</v>
      </c>
    </row>
    <row r="585" spans="1:13" s="12" customFormat="1" ht="12" customHeight="1">
      <c r="A585" s="7">
        <v>53</v>
      </c>
      <c r="B585" s="7">
        <v>2014</v>
      </c>
      <c r="C585" s="7" t="s">
        <v>19</v>
      </c>
      <c r="D585" s="7" t="s">
        <v>19</v>
      </c>
      <c r="E585" s="7" t="s">
        <v>26</v>
      </c>
      <c r="F585" s="7" t="s">
        <v>44</v>
      </c>
      <c r="G585" s="13">
        <v>52</v>
      </c>
      <c r="H585" s="9">
        <v>161424</v>
      </c>
      <c r="I585" s="9">
        <v>542</v>
      </c>
      <c r="J585" s="10">
        <v>3.3576172068589551E-3</v>
      </c>
      <c r="K585" s="9">
        <v>958187.69781664794</v>
      </c>
      <c r="L585" s="9">
        <v>3217.2275015897458</v>
      </c>
      <c r="M585" s="14">
        <v>30.507472984068315</v>
      </c>
    </row>
    <row r="586" spans="1:13" s="12" customFormat="1" ht="12" customHeight="1">
      <c r="A586" s="7">
        <v>54</v>
      </c>
      <c r="B586" s="7">
        <v>2014</v>
      </c>
      <c r="C586" s="7" t="s">
        <v>19</v>
      </c>
      <c r="D586" s="7" t="s">
        <v>19</v>
      </c>
      <c r="E586" s="7" t="s">
        <v>26</v>
      </c>
      <c r="F586" s="7" t="s">
        <v>44</v>
      </c>
      <c r="G586" s="13">
        <v>53</v>
      </c>
      <c r="H586" s="9">
        <v>159078</v>
      </c>
      <c r="I586" s="9">
        <v>616</v>
      </c>
      <c r="J586" s="10">
        <v>3.8723142106388063E-3</v>
      </c>
      <c r="K586" s="9">
        <v>954970.47031505825</v>
      </c>
      <c r="L586" s="9">
        <v>3697.9457229414243</v>
      </c>
      <c r="M586" s="14">
        <v>29.608566023422398</v>
      </c>
    </row>
    <row r="587" spans="1:13" s="12" customFormat="1" ht="12" customHeight="1">
      <c r="A587" s="7">
        <v>55</v>
      </c>
      <c r="B587" s="7">
        <v>2014</v>
      </c>
      <c r="C587" s="7" t="s">
        <v>19</v>
      </c>
      <c r="D587" s="7" t="s">
        <v>19</v>
      </c>
      <c r="E587" s="7" t="s">
        <v>26</v>
      </c>
      <c r="F587" s="7" t="s">
        <v>44</v>
      </c>
      <c r="G587" s="13">
        <v>54</v>
      </c>
      <c r="H587" s="9">
        <v>158883</v>
      </c>
      <c r="I587" s="9">
        <v>701</v>
      </c>
      <c r="J587" s="10">
        <v>4.4120516354801964E-3</v>
      </c>
      <c r="K587" s="9">
        <v>951272.52459211682</v>
      </c>
      <c r="L587" s="9">
        <v>4197.0634979140241</v>
      </c>
      <c r="M587" s="14">
        <v>28.721721711665808</v>
      </c>
    </row>
    <row r="588" spans="1:13" s="12" customFormat="1" ht="12" customHeight="1">
      <c r="A588" s="7">
        <v>56</v>
      </c>
      <c r="B588" s="7">
        <v>2014</v>
      </c>
      <c r="C588" s="7" t="s">
        <v>19</v>
      </c>
      <c r="D588" s="7" t="s">
        <v>19</v>
      </c>
      <c r="E588" s="7" t="s">
        <v>27</v>
      </c>
      <c r="F588" s="7" t="s">
        <v>44</v>
      </c>
      <c r="G588" s="13">
        <v>55</v>
      </c>
      <c r="H588" s="9">
        <v>154648</v>
      </c>
      <c r="I588" s="9">
        <v>755</v>
      </c>
      <c r="J588" s="10">
        <v>4.8820547307433654E-3</v>
      </c>
      <c r="K588" s="9">
        <v>947075.46109420282</v>
      </c>
      <c r="L588" s="9">
        <v>4623.6742352059073</v>
      </c>
      <c r="M588" s="14">
        <v>27.846789209357581</v>
      </c>
    </row>
    <row r="589" spans="1:13" s="12" customFormat="1" ht="12" customHeight="1">
      <c r="A589" s="7">
        <v>57</v>
      </c>
      <c r="B589" s="7">
        <v>2014</v>
      </c>
      <c r="C589" s="7" t="s">
        <v>19</v>
      </c>
      <c r="D589" s="7" t="s">
        <v>19</v>
      </c>
      <c r="E589" s="7" t="s">
        <v>27</v>
      </c>
      <c r="F589" s="7" t="s">
        <v>44</v>
      </c>
      <c r="G589" s="13">
        <v>56</v>
      </c>
      <c r="H589" s="9">
        <v>150893</v>
      </c>
      <c r="I589" s="9">
        <v>877</v>
      </c>
      <c r="J589" s="10">
        <v>5.8120655033699377E-3</v>
      </c>
      <c r="K589" s="9">
        <v>942451.78685899696</v>
      </c>
      <c r="L589" s="9">
        <v>5477.5915189925336</v>
      </c>
      <c r="M589" s="14">
        <v>26.980952724612123</v>
      </c>
    </row>
    <row r="590" spans="1:13" s="12" customFormat="1" ht="12" customHeight="1">
      <c r="A590" s="7">
        <v>58</v>
      </c>
      <c r="B590" s="7">
        <v>2014</v>
      </c>
      <c r="C590" s="7" t="s">
        <v>19</v>
      </c>
      <c r="D590" s="7" t="s">
        <v>19</v>
      </c>
      <c r="E590" s="7" t="s">
        <v>27</v>
      </c>
      <c r="F590" s="7" t="s">
        <v>44</v>
      </c>
      <c r="G590" s="13">
        <v>57</v>
      </c>
      <c r="H590" s="9">
        <v>147420</v>
      </c>
      <c r="I590" s="9">
        <v>837</v>
      </c>
      <c r="J590" s="10">
        <v>5.6776556776556774E-3</v>
      </c>
      <c r="K590" s="9">
        <v>936974.1953400044</v>
      </c>
      <c r="L590" s="9">
        <v>5319.8168599890359</v>
      </c>
      <c r="M590" s="14">
        <v>26.135761515270985</v>
      </c>
    </row>
    <row r="591" spans="1:13" s="12" customFormat="1" ht="12" customHeight="1">
      <c r="A591" s="7">
        <v>59</v>
      </c>
      <c r="B591" s="7">
        <v>2014</v>
      </c>
      <c r="C591" s="7" t="s">
        <v>19</v>
      </c>
      <c r="D591" s="7" t="s">
        <v>19</v>
      </c>
      <c r="E591" s="7" t="s">
        <v>27</v>
      </c>
      <c r="F591" s="7" t="s">
        <v>44</v>
      </c>
      <c r="G591" s="13">
        <v>58</v>
      </c>
      <c r="H591" s="9">
        <v>144809</v>
      </c>
      <c r="I591" s="9">
        <v>918</v>
      </c>
      <c r="J591" s="10">
        <v>6.3393849829775769E-3</v>
      </c>
      <c r="K591" s="9">
        <v>931654.37848001532</v>
      </c>
      <c r="L591" s="9">
        <v>5906.1157762615167</v>
      </c>
      <c r="M591" s="14">
        <v>25.282143649544977</v>
      </c>
    </row>
    <row r="592" spans="1:13" s="12" customFormat="1" ht="12" customHeight="1">
      <c r="A592" s="7">
        <v>60</v>
      </c>
      <c r="B592" s="7">
        <v>2014</v>
      </c>
      <c r="C592" s="7" t="s">
        <v>19</v>
      </c>
      <c r="D592" s="7" t="s">
        <v>19</v>
      </c>
      <c r="E592" s="7" t="s">
        <v>27</v>
      </c>
      <c r="F592" s="7" t="s">
        <v>44</v>
      </c>
      <c r="G592" s="13">
        <v>59</v>
      </c>
      <c r="H592" s="9">
        <v>141090</v>
      </c>
      <c r="I592" s="9">
        <v>959</v>
      </c>
      <c r="J592" s="10">
        <v>6.7970798780919977E-3</v>
      </c>
      <c r="K592" s="9">
        <v>925748.26270375377</v>
      </c>
      <c r="L592" s="9">
        <v>6292.3848886023097</v>
      </c>
      <c r="M592" s="14">
        <v>24.440249492650409</v>
      </c>
    </row>
    <row r="593" spans="1:13" s="12" customFormat="1" ht="12" customHeight="1">
      <c r="A593" s="7">
        <v>61</v>
      </c>
      <c r="B593" s="7">
        <v>2014</v>
      </c>
      <c r="C593" s="7" t="s">
        <v>19</v>
      </c>
      <c r="D593" s="7" t="s">
        <v>19</v>
      </c>
      <c r="E593" s="7" t="s">
        <v>28</v>
      </c>
      <c r="F593" s="7" t="s">
        <v>44</v>
      </c>
      <c r="G593" s="13">
        <v>60</v>
      </c>
      <c r="H593" s="9">
        <v>136802</v>
      </c>
      <c r="I593" s="9">
        <v>1035</v>
      </c>
      <c r="J593" s="10">
        <v>7.5656788643440886E-3</v>
      </c>
      <c r="K593" s="9">
        <v>919455.87781515147</v>
      </c>
      <c r="L593" s="9">
        <v>6956.3079014830328</v>
      </c>
      <c r="M593" s="14">
        <v>23.604086896675582</v>
      </c>
    </row>
    <row r="594" spans="1:13" s="12" customFormat="1" ht="12" customHeight="1">
      <c r="A594" s="7">
        <v>62</v>
      </c>
      <c r="B594" s="7">
        <v>2014</v>
      </c>
      <c r="C594" s="7" t="s">
        <v>19</v>
      </c>
      <c r="D594" s="7" t="s">
        <v>19</v>
      </c>
      <c r="E594" s="7" t="s">
        <v>28</v>
      </c>
      <c r="F594" s="7" t="s">
        <v>44</v>
      </c>
      <c r="G594" s="13">
        <v>61</v>
      </c>
      <c r="H594" s="9">
        <v>134726</v>
      </c>
      <c r="I594" s="9">
        <v>1092</v>
      </c>
      <c r="J594" s="10">
        <v>8.1053397265561222E-3</v>
      </c>
      <c r="K594" s="9">
        <v>912499.56991366844</v>
      </c>
      <c r="L594" s="9">
        <v>7396.1190144866323</v>
      </c>
      <c r="M594" s="14">
        <v>22.780217546524653</v>
      </c>
    </row>
    <row r="595" spans="1:13" s="12" customFormat="1" ht="12" customHeight="1">
      <c r="A595" s="7">
        <v>63</v>
      </c>
      <c r="B595" s="7">
        <v>2014</v>
      </c>
      <c r="C595" s="7" t="s">
        <v>19</v>
      </c>
      <c r="D595" s="7" t="s">
        <v>19</v>
      </c>
      <c r="E595" s="7" t="s">
        <v>28</v>
      </c>
      <c r="F595" s="7" t="s">
        <v>44</v>
      </c>
      <c r="G595" s="13">
        <v>62</v>
      </c>
      <c r="H595" s="9">
        <v>128427</v>
      </c>
      <c r="I595" s="9">
        <v>1100</v>
      </c>
      <c r="J595" s="10">
        <v>8.5651771045029464E-3</v>
      </c>
      <c r="K595" s="9">
        <v>905103.45089918177</v>
      </c>
      <c r="L595" s="9">
        <v>7752.3713548482783</v>
      </c>
      <c r="M595" s="14">
        <v>21.9622819729491</v>
      </c>
    </row>
    <row r="596" spans="1:13" s="12" customFormat="1" ht="12" customHeight="1">
      <c r="A596" s="7">
        <v>64</v>
      </c>
      <c r="B596" s="7">
        <v>2014</v>
      </c>
      <c r="C596" s="7" t="s">
        <v>19</v>
      </c>
      <c r="D596" s="7" t="s">
        <v>19</v>
      </c>
      <c r="E596" s="7" t="s">
        <v>28</v>
      </c>
      <c r="F596" s="7" t="s">
        <v>44</v>
      </c>
      <c r="G596" s="13">
        <v>63</v>
      </c>
      <c r="H596" s="9">
        <v>128221</v>
      </c>
      <c r="I596" s="9">
        <v>1193</v>
      </c>
      <c r="J596" s="10">
        <v>9.3042481340810008E-3</v>
      </c>
      <c r="K596" s="9">
        <v>897351.07954433351</v>
      </c>
      <c r="L596" s="9">
        <v>8349.1771074659373</v>
      </c>
      <c r="M596" s="14">
        <v>21.147698343163157</v>
      </c>
    </row>
    <row r="597" spans="1:13" s="12" customFormat="1" ht="12" customHeight="1">
      <c r="A597" s="7">
        <v>65</v>
      </c>
      <c r="B597" s="7">
        <v>2014</v>
      </c>
      <c r="C597" s="7" t="s">
        <v>19</v>
      </c>
      <c r="D597" s="7" t="s">
        <v>19</v>
      </c>
      <c r="E597" s="7" t="s">
        <v>28</v>
      </c>
      <c r="F597" s="7" t="s">
        <v>44</v>
      </c>
      <c r="G597" s="13">
        <v>64</v>
      </c>
      <c r="H597" s="9">
        <v>126472</v>
      </c>
      <c r="I597" s="9">
        <v>1322</v>
      </c>
      <c r="J597" s="10">
        <v>1.0452906572205706E-2</v>
      </c>
      <c r="K597" s="9">
        <v>889001.90243686759</v>
      </c>
      <c r="L597" s="9">
        <v>9292.6538286857085</v>
      </c>
      <c r="M597" s="14">
        <v>20.341613890313326</v>
      </c>
    </row>
    <row r="598" spans="1:13" s="12" customFormat="1" ht="12" customHeight="1">
      <c r="A598" s="7">
        <v>66</v>
      </c>
      <c r="B598" s="7">
        <v>2014</v>
      </c>
      <c r="C598" s="7" t="s">
        <v>29</v>
      </c>
      <c r="D598" s="7" t="s">
        <v>30</v>
      </c>
      <c r="E598" s="7" t="s">
        <v>31</v>
      </c>
      <c r="F598" s="7" t="s">
        <v>30</v>
      </c>
      <c r="G598" s="13">
        <v>65</v>
      </c>
      <c r="H598" s="9">
        <v>126575</v>
      </c>
      <c r="I598" s="9">
        <v>1493</v>
      </c>
      <c r="J598" s="10">
        <v>1.179537823424847E-2</v>
      </c>
      <c r="K598" s="9">
        <v>879709.24860818184</v>
      </c>
      <c r="L598" s="9">
        <v>10376.503323500025</v>
      </c>
      <c r="M598" s="14">
        <v>19.551207286741558</v>
      </c>
    </row>
    <row r="599" spans="1:13" s="12" customFormat="1" ht="12" customHeight="1">
      <c r="A599" s="7">
        <v>67</v>
      </c>
      <c r="B599" s="7">
        <v>2014</v>
      </c>
      <c r="C599" s="7" t="s">
        <v>29</v>
      </c>
      <c r="D599" s="7" t="s">
        <v>30</v>
      </c>
      <c r="E599" s="7" t="s">
        <v>31</v>
      </c>
      <c r="F599" s="7" t="s">
        <v>30</v>
      </c>
      <c r="G599" s="13">
        <v>66</v>
      </c>
      <c r="H599" s="9">
        <v>123839</v>
      </c>
      <c r="I599" s="9">
        <v>1513</v>
      </c>
      <c r="J599" s="10">
        <v>1.2217475916310694E-2</v>
      </c>
      <c r="K599" s="9">
        <v>869332.74528468179</v>
      </c>
      <c r="L599" s="9">
        <v>10621.051878775859</v>
      </c>
      <c r="M599" s="14">
        <v>18.778605733193544</v>
      </c>
    </row>
    <row r="600" spans="1:13" s="12" customFormat="1" ht="12" customHeight="1">
      <c r="A600" s="7">
        <v>68</v>
      </c>
      <c r="B600" s="7">
        <v>2014</v>
      </c>
      <c r="C600" s="7" t="s">
        <v>29</v>
      </c>
      <c r="D600" s="7" t="s">
        <v>30</v>
      </c>
      <c r="E600" s="7" t="s">
        <v>31</v>
      </c>
      <c r="F600" s="7" t="s">
        <v>30</v>
      </c>
      <c r="G600" s="13">
        <v>67</v>
      </c>
      <c r="H600" s="9">
        <v>123027</v>
      </c>
      <c r="I600" s="9">
        <v>1640</v>
      </c>
      <c r="J600" s="10">
        <v>1.3330407146398758E-2</v>
      </c>
      <c r="K600" s="9">
        <v>858711.69340590597</v>
      </c>
      <c r="L600" s="9">
        <v>11446.976494474269</v>
      </c>
      <c r="M600" s="14">
        <v>18.004686292308705</v>
      </c>
    </row>
    <row r="601" spans="1:13" s="12" customFormat="1" ht="12" customHeight="1">
      <c r="A601" s="7">
        <v>69</v>
      </c>
      <c r="B601" s="7">
        <v>2014</v>
      </c>
      <c r="C601" s="7" t="s">
        <v>29</v>
      </c>
      <c r="D601" s="7" t="s">
        <v>30</v>
      </c>
      <c r="E601" s="7" t="s">
        <v>31</v>
      </c>
      <c r="F601" s="7" t="s">
        <v>30</v>
      </c>
      <c r="G601" s="13">
        <v>68</v>
      </c>
      <c r="H601" s="9">
        <v>102990</v>
      </c>
      <c r="I601" s="9">
        <v>1523</v>
      </c>
      <c r="J601" s="10">
        <v>1.4787843479949509E-2</v>
      </c>
      <c r="K601" s="9">
        <v>847264.71691143175</v>
      </c>
      <c r="L601" s="9">
        <v>12529.218019769982</v>
      </c>
      <c r="M601" s="14">
        <v>17.241183491509474</v>
      </c>
    </row>
    <row r="602" spans="1:13" s="12" customFormat="1" ht="12" customHeight="1">
      <c r="A602" s="7">
        <v>70</v>
      </c>
      <c r="B602" s="7">
        <v>2014</v>
      </c>
      <c r="C602" s="7" t="s">
        <v>29</v>
      </c>
      <c r="D602" s="7" t="s">
        <v>30</v>
      </c>
      <c r="E602" s="7" t="s">
        <v>31</v>
      </c>
      <c r="F602" s="7" t="s">
        <v>30</v>
      </c>
      <c r="G602" s="13">
        <v>69</v>
      </c>
      <c r="H602" s="9">
        <v>101564</v>
      </c>
      <c r="I602" s="9">
        <v>1625</v>
      </c>
      <c r="J602" s="10">
        <v>1.5999763695797725E-2</v>
      </c>
      <c r="K602" s="9">
        <v>834735.49889166176</v>
      </c>
      <c r="L602" s="9">
        <v>13355.570730760412</v>
      </c>
      <c r="M602" s="14">
        <v>16.492465410335981</v>
      </c>
    </row>
    <row r="603" spans="1:13" s="12" customFormat="1" ht="12" customHeight="1">
      <c r="A603" s="7">
        <v>71</v>
      </c>
      <c r="B603" s="7">
        <v>2014</v>
      </c>
      <c r="C603" s="7" t="s">
        <v>29</v>
      </c>
      <c r="D603" s="7" t="s">
        <v>30</v>
      </c>
      <c r="E603" s="7" t="s">
        <v>32</v>
      </c>
      <c r="F603" s="7" t="s">
        <v>30</v>
      </c>
      <c r="G603" s="13">
        <v>70</v>
      </c>
      <c r="H603" s="9">
        <v>95146</v>
      </c>
      <c r="I603" s="9">
        <v>1657</v>
      </c>
      <c r="J603" s="10">
        <v>1.7415340634393459E-2</v>
      </c>
      <c r="K603" s="9">
        <v>821379.9281609013</v>
      </c>
      <c r="L603" s="9">
        <v>14304.611239175725</v>
      </c>
      <c r="M603" s="14">
        <v>15.752501595326791</v>
      </c>
    </row>
    <row r="604" spans="1:13" s="12" customFormat="1" ht="12" customHeight="1">
      <c r="A604" s="7">
        <v>72</v>
      </c>
      <c r="B604" s="7">
        <v>2014</v>
      </c>
      <c r="C604" s="7" t="s">
        <v>29</v>
      </c>
      <c r="D604" s="7" t="s">
        <v>30</v>
      </c>
      <c r="E604" s="7" t="s">
        <v>32</v>
      </c>
      <c r="F604" s="7" t="s">
        <v>30</v>
      </c>
      <c r="G604" s="13">
        <v>71</v>
      </c>
      <c r="H604" s="9">
        <v>82976</v>
      </c>
      <c r="I604" s="9">
        <v>1546</v>
      </c>
      <c r="J604" s="10">
        <v>1.8631893559583494E-2</v>
      </c>
      <c r="K604" s="9">
        <v>807075.31692172552</v>
      </c>
      <c r="L604" s="9">
        <v>15037.341399452705</v>
      </c>
      <c r="M604" s="14">
        <v>15.022837090876607</v>
      </c>
    </row>
    <row r="605" spans="1:13" s="12" customFormat="1" ht="12" customHeight="1">
      <c r="A605" s="7">
        <v>73</v>
      </c>
      <c r="B605" s="7">
        <v>2014</v>
      </c>
      <c r="C605" s="7" t="s">
        <v>29</v>
      </c>
      <c r="D605" s="7" t="s">
        <v>30</v>
      </c>
      <c r="E605" s="7" t="s">
        <v>32</v>
      </c>
      <c r="F605" s="7" t="s">
        <v>30</v>
      </c>
      <c r="G605" s="13">
        <v>72</v>
      </c>
      <c r="H605" s="9">
        <v>74582</v>
      </c>
      <c r="I605" s="9">
        <v>1533</v>
      </c>
      <c r="J605" s="10">
        <v>2.0554557399908826E-2</v>
      </c>
      <c r="K605" s="9">
        <v>792037.97552227287</v>
      </c>
      <c r="L605" s="9">
        <v>16279.99003078014</v>
      </c>
      <c r="M605" s="14">
        <v>14.29856232902587</v>
      </c>
    </row>
    <row r="606" spans="1:13" s="12" customFormat="1" ht="12" customHeight="1">
      <c r="A606" s="7">
        <v>74</v>
      </c>
      <c r="B606" s="7">
        <v>2014</v>
      </c>
      <c r="C606" s="7" t="s">
        <v>29</v>
      </c>
      <c r="D606" s="7" t="s">
        <v>30</v>
      </c>
      <c r="E606" s="7" t="s">
        <v>32</v>
      </c>
      <c r="F606" s="7" t="s">
        <v>30</v>
      </c>
      <c r="G606" s="13">
        <v>73</v>
      </c>
      <c r="H606" s="9">
        <v>82031</v>
      </c>
      <c r="I606" s="9">
        <v>1716</v>
      </c>
      <c r="J606" s="10">
        <v>2.0918920895758919E-2</v>
      </c>
      <c r="K606" s="9">
        <v>775757.98549149279</v>
      </c>
      <c r="L606" s="9">
        <v>16228.019932749832</v>
      </c>
      <c r="M606" s="14">
        <v>13.588137765382228</v>
      </c>
    </row>
    <row r="607" spans="1:13" s="12" customFormat="1" ht="12" customHeight="1">
      <c r="A607" s="7">
        <v>75</v>
      </c>
      <c r="B607" s="7">
        <v>2014</v>
      </c>
      <c r="C607" s="7" t="s">
        <v>29</v>
      </c>
      <c r="D607" s="7" t="s">
        <v>30</v>
      </c>
      <c r="E607" s="7" t="s">
        <v>32</v>
      </c>
      <c r="F607" s="7" t="s">
        <v>30</v>
      </c>
      <c r="G607" s="13">
        <v>74</v>
      </c>
      <c r="H607" s="9">
        <v>87382</v>
      </c>
      <c r="I607" s="9">
        <v>2118</v>
      </c>
      <c r="J607" s="10">
        <v>2.4238401501453389E-2</v>
      </c>
      <c r="K607" s="9">
        <v>759529.96555874299</v>
      </c>
      <c r="L607" s="9">
        <v>18409.792257597877</v>
      </c>
      <c r="M607" s="14">
        <v>12.867777240018285</v>
      </c>
    </row>
    <row r="608" spans="1:13" s="12" customFormat="1" ht="12" customHeight="1">
      <c r="A608" s="7">
        <v>76</v>
      </c>
      <c r="B608" s="7">
        <v>2014</v>
      </c>
      <c r="C608" s="7" t="s">
        <v>29</v>
      </c>
      <c r="D608" s="7" t="s">
        <v>33</v>
      </c>
      <c r="E608" s="7" t="s">
        <v>34</v>
      </c>
      <c r="F608" s="7" t="s">
        <v>33</v>
      </c>
      <c r="G608" s="13">
        <v>75</v>
      </c>
      <c r="H608" s="9">
        <v>87021</v>
      </c>
      <c r="I608" s="9">
        <v>2251</v>
      </c>
      <c r="J608" s="10">
        <v>2.5867319382677743E-2</v>
      </c>
      <c r="K608" s="9">
        <v>741120.17330114509</v>
      </c>
      <c r="L608" s="9">
        <v>19170.792223726199</v>
      </c>
      <c r="M608" s="14">
        <v>12.174998953688288</v>
      </c>
    </row>
    <row r="609" spans="1:13" s="12" customFormat="1" ht="12" customHeight="1">
      <c r="A609" s="7">
        <v>77</v>
      </c>
      <c r="B609" s="7">
        <v>2014</v>
      </c>
      <c r="C609" s="7" t="s">
        <v>29</v>
      </c>
      <c r="D609" s="7" t="s">
        <v>33</v>
      </c>
      <c r="E609" s="7" t="s">
        <v>34</v>
      </c>
      <c r="F609" s="7" t="s">
        <v>33</v>
      </c>
      <c r="G609" s="13">
        <v>76</v>
      </c>
      <c r="H609" s="9">
        <v>81958</v>
      </c>
      <c r="I609" s="9">
        <v>2333</v>
      </c>
      <c r="J609" s="10">
        <v>2.8465799555870079E-2</v>
      </c>
      <c r="K609" s="9">
        <v>721949.38107741892</v>
      </c>
      <c r="L609" s="9">
        <v>20550.866371234271</v>
      </c>
      <c r="M609" s="14">
        <v>11.48501927508444</v>
      </c>
    </row>
    <row r="610" spans="1:13" s="12" customFormat="1" ht="12" customHeight="1">
      <c r="A610" s="7">
        <v>78</v>
      </c>
      <c r="B610" s="7">
        <v>2014</v>
      </c>
      <c r="C610" s="7" t="s">
        <v>29</v>
      </c>
      <c r="D610" s="7" t="s">
        <v>33</v>
      </c>
      <c r="E610" s="7" t="s">
        <v>34</v>
      </c>
      <c r="F610" s="7" t="s">
        <v>33</v>
      </c>
      <c r="G610" s="13">
        <v>77</v>
      </c>
      <c r="H610" s="9">
        <v>78075</v>
      </c>
      <c r="I610" s="9">
        <v>2533</v>
      </c>
      <c r="J610" s="10">
        <v>3.2443163624719822E-2</v>
      </c>
      <c r="K610" s="9">
        <v>701398.51470618462</v>
      </c>
      <c r="L610" s="9">
        <v>22755.586778748198</v>
      </c>
      <c r="M610" s="14">
        <v>10.806878615351593</v>
      </c>
    </row>
    <row r="611" spans="1:13" s="12" customFormat="1" ht="12" customHeight="1">
      <c r="A611" s="7">
        <v>79</v>
      </c>
      <c r="B611" s="7">
        <v>2014</v>
      </c>
      <c r="C611" s="7" t="s">
        <v>29</v>
      </c>
      <c r="D611" s="7" t="s">
        <v>33</v>
      </c>
      <c r="E611" s="7" t="s">
        <v>34</v>
      </c>
      <c r="F611" s="7" t="s">
        <v>33</v>
      </c>
      <c r="G611" s="13">
        <v>78</v>
      </c>
      <c r="H611" s="9">
        <v>75032</v>
      </c>
      <c r="I611" s="9">
        <v>2753</v>
      </c>
      <c r="J611" s="10">
        <v>3.6691011834950424E-2</v>
      </c>
      <c r="K611" s="9">
        <v>678642.92792743642</v>
      </c>
      <c r="L611" s="9">
        <v>24900.095700290978</v>
      </c>
      <c r="M611" s="14">
        <v>10.152478725656934</v>
      </c>
    </row>
    <row r="612" spans="1:13" s="12" customFormat="1" ht="12" customHeight="1">
      <c r="A612" s="7">
        <v>80</v>
      </c>
      <c r="B612" s="7">
        <v>2014</v>
      </c>
      <c r="C612" s="7" t="s">
        <v>29</v>
      </c>
      <c r="D612" s="7" t="s">
        <v>33</v>
      </c>
      <c r="E612" s="7" t="s">
        <v>34</v>
      </c>
      <c r="F612" s="7" t="s">
        <v>33</v>
      </c>
      <c r="G612" s="13">
        <v>79</v>
      </c>
      <c r="H612" s="9">
        <v>73751</v>
      </c>
      <c r="I612" s="9">
        <v>3039</v>
      </c>
      <c r="J612" s="10">
        <v>4.1206220932597522E-2</v>
      </c>
      <c r="K612" s="9">
        <v>653742.83222714544</v>
      </c>
      <c r="L612" s="9">
        <v>26938.271577853789</v>
      </c>
      <c r="M612" s="14">
        <v>9.5201273363423979</v>
      </c>
    </row>
    <row r="613" spans="1:13" s="12" customFormat="1" ht="12" customHeight="1">
      <c r="A613" s="7">
        <v>81</v>
      </c>
      <c r="B613" s="7">
        <v>2014</v>
      </c>
      <c r="C613" s="7" t="s">
        <v>29</v>
      </c>
      <c r="D613" s="7" t="s">
        <v>33</v>
      </c>
      <c r="E613" s="7" t="s">
        <v>35</v>
      </c>
      <c r="F613" s="7" t="s">
        <v>33</v>
      </c>
      <c r="G613" s="13">
        <v>80</v>
      </c>
      <c r="H613" s="9">
        <v>70389</v>
      </c>
      <c r="I613" s="9">
        <v>3309</v>
      </c>
      <c r="J613" s="10">
        <v>4.701018625069258E-2</v>
      </c>
      <c r="K613" s="9">
        <v>626804.56064929161</v>
      </c>
      <c r="L613" s="9">
        <v>29466.199138906733</v>
      </c>
      <c r="M613" s="14">
        <v>8.9077866724542929</v>
      </c>
    </row>
    <row r="614" spans="1:13" s="12" customFormat="1" ht="12" customHeight="1">
      <c r="A614" s="7">
        <v>82</v>
      </c>
      <c r="B614" s="7">
        <v>2014</v>
      </c>
      <c r="C614" s="7" t="s">
        <v>29</v>
      </c>
      <c r="D614" s="7" t="s">
        <v>33</v>
      </c>
      <c r="E614" s="7" t="s">
        <v>35</v>
      </c>
      <c r="F614" s="7" t="s">
        <v>33</v>
      </c>
      <c r="G614" s="13">
        <v>81</v>
      </c>
      <c r="H614" s="9">
        <v>69572</v>
      </c>
      <c r="I614" s="9">
        <v>3671</v>
      </c>
      <c r="J614" s="10">
        <v>5.276548036566435E-2</v>
      </c>
      <c r="K614" s="9">
        <v>597338.36151038483</v>
      </c>
      <c r="L614" s="9">
        <v>31518.845585934323</v>
      </c>
      <c r="M614" s="14">
        <v>8.3225357198477354</v>
      </c>
    </row>
    <row r="615" spans="1:13" s="12" customFormat="1" ht="12" customHeight="1">
      <c r="A615" s="7">
        <v>83</v>
      </c>
      <c r="B615" s="7">
        <v>2014</v>
      </c>
      <c r="C615" s="7" t="s">
        <v>29</v>
      </c>
      <c r="D615" s="7" t="s">
        <v>33</v>
      </c>
      <c r="E615" s="7" t="s">
        <v>35</v>
      </c>
      <c r="F615" s="7" t="s">
        <v>33</v>
      </c>
      <c r="G615" s="13">
        <v>82</v>
      </c>
      <c r="H615" s="9">
        <v>65726</v>
      </c>
      <c r="I615" s="9">
        <v>3895</v>
      </c>
      <c r="J615" s="10">
        <v>5.9261175181815416E-2</v>
      </c>
      <c r="K615" s="9">
        <v>565819.51592445048</v>
      </c>
      <c r="L615" s="9">
        <v>33531.129454488859</v>
      </c>
      <c r="M615" s="14">
        <v>7.75828826726827</v>
      </c>
    </row>
    <row r="616" spans="1:13" s="12" customFormat="1" ht="12" customHeight="1">
      <c r="A616" s="7">
        <v>84</v>
      </c>
      <c r="B616" s="7">
        <v>2014</v>
      </c>
      <c r="C616" s="7" t="s">
        <v>29</v>
      </c>
      <c r="D616" s="7" t="s">
        <v>33</v>
      </c>
      <c r="E616" s="7" t="s">
        <v>35</v>
      </c>
      <c r="F616" s="7" t="s">
        <v>33</v>
      </c>
      <c r="G616" s="13">
        <v>83</v>
      </c>
      <c r="H616" s="9">
        <v>61685</v>
      </c>
      <c r="I616" s="9">
        <v>4157</v>
      </c>
      <c r="J616" s="10">
        <v>6.739077571532788E-2</v>
      </c>
      <c r="K616" s="9">
        <v>532288.38646996161</v>
      </c>
      <c r="L616" s="9">
        <v>35871.327268470952</v>
      </c>
      <c r="M616" s="14">
        <v>7.2155189897377454</v>
      </c>
    </row>
    <row r="617" spans="1:13" s="12" customFormat="1" ht="12" customHeight="1">
      <c r="A617" s="7">
        <v>85</v>
      </c>
      <c r="B617" s="7">
        <v>2014</v>
      </c>
      <c r="C617" s="7" t="s">
        <v>29</v>
      </c>
      <c r="D617" s="7" t="s">
        <v>33</v>
      </c>
      <c r="E617" s="7" t="s">
        <v>35</v>
      </c>
      <c r="F617" s="7" t="s">
        <v>33</v>
      </c>
      <c r="G617" s="13">
        <v>84</v>
      </c>
      <c r="H617" s="9">
        <v>53373</v>
      </c>
      <c r="I617" s="9">
        <v>4063</v>
      </c>
      <c r="J617" s="10">
        <v>7.6124632304723355E-2</v>
      </c>
      <c r="K617" s="9">
        <v>496417.05920149066</v>
      </c>
      <c r="L617" s="9">
        <v>37789.566101505559</v>
      </c>
      <c r="M617" s="14">
        <v>6.7007855110897765</v>
      </c>
    </row>
    <row r="618" spans="1:13" s="12" customFormat="1" ht="12" customHeight="1">
      <c r="A618" s="7">
        <v>86</v>
      </c>
      <c r="B618" s="7">
        <v>2014</v>
      </c>
      <c r="C618" s="7" t="s">
        <v>29</v>
      </c>
      <c r="D618" s="7" t="s">
        <v>36</v>
      </c>
      <c r="E618" s="7" t="s">
        <v>37</v>
      </c>
      <c r="F618" s="7" t="s">
        <v>36</v>
      </c>
      <c r="G618" s="13">
        <v>85</v>
      </c>
      <c r="H618" s="9">
        <v>47770</v>
      </c>
      <c r="I618" s="9">
        <v>4223</v>
      </c>
      <c r="J618" s="10">
        <v>8.8402763240527524E-2</v>
      </c>
      <c r="K618" s="9">
        <v>458627.49309998512</v>
      </c>
      <c r="L618" s="9">
        <v>40543.937688114653</v>
      </c>
      <c r="M618" s="14">
        <v>6.2117121290487631</v>
      </c>
    </row>
    <row r="619" spans="1:13" s="12" customFormat="1" ht="12" customHeight="1">
      <c r="A619" s="7">
        <v>87</v>
      </c>
      <c r="B619" s="7">
        <v>2014</v>
      </c>
      <c r="C619" s="7" t="s">
        <v>29</v>
      </c>
      <c r="D619" s="7" t="s">
        <v>36</v>
      </c>
      <c r="E619" s="7" t="s">
        <v>37</v>
      </c>
      <c r="F619" s="7" t="s">
        <v>36</v>
      </c>
      <c r="G619" s="13">
        <v>86</v>
      </c>
      <c r="H619" s="9">
        <v>42242</v>
      </c>
      <c r="I619" s="9">
        <v>4165</v>
      </c>
      <c r="J619" s="10">
        <v>9.8598551204961887E-2</v>
      </c>
      <c r="K619" s="9">
        <v>418083.55541187047</v>
      </c>
      <c r="L619" s="9">
        <v>41222.432846229829</v>
      </c>
      <c r="M619" s="14">
        <v>5.7656093049959622</v>
      </c>
    </row>
    <row r="620" spans="1:13" s="12" customFormat="1" ht="12" customHeight="1">
      <c r="A620" s="7">
        <v>88</v>
      </c>
      <c r="B620" s="7">
        <v>2014</v>
      </c>
      <c r="C620" s="7" t="s">
        <v>29</v>
      </c>
      <c r="D620" s="7" t="s">
        <v>36</v>
      </c>
      <c r="E620" s="7" t="s">
        <v>37</v>
      </c>
      <c r="F620" s="7" t="s">
        <v>36</v>
      </c>
      <c r="G620" s="13">
        <v>87</v>
      </c>
      <c r="H620" s="9">
        <v>37501</v>
      </c>
      <c r="I620" s="9">
        <v>4163</v>
      </c>
      <c r="J620" s="10">
        <v>0.11101037305671849</v>
      </c>
      <c r="K620" s="9">
        <v>376861.12256564066</v>
      </c>
      <c r="L620" s="9">
        <v>41835.49380658548</v>
      </c>
      <c r="M620" s="14">
        <v>5.3415806986274958</v>
      </c>
    </row>
    <row r="621" spans="1:13" s="12" customFormat="1" ht="12" customHeight="1">
      <c r="A621" s="7">
        <v>89</v>
      </c>
      <c r="B621" s="7">
        <v>2014</v>
      </c>
      <c r="C621" s="7" t="s">
        <v>29</v>
      </c>
      <c r="D621" s="7" t="s">
        <v>36</v>
      </c>
      <c r="E621" s="7" t="s">
        <v>37</v>
      </c>
      <c r="F621" s="7" t="s">
        <v>36</v>
      </c>
      <c r="G621" s="13">
        <v>88</v>
      </c>
      <c r="H621" s="9">
        <v>33113</v>
      </c>
      <c r="I621" s="9">
        <v>4088</v>
      </c>
      <c r="J621" s="10">
        <v>0.12345604445383988</v>
      </c>
      <c r="K621" s="9">
        <v>335025.62875905517</v>
      </c>
      <c r="L621" s="9">
        <v>41360.938917253574</v>
      </c>
      <c r="M621" s="14">
        <v>4.946161070827003</v>
      </c>
    </row>
    <row r="622" spans="1:13" s="12" customFormat="1" ht="12" customHeight="1">
      <c r="A622" s="7">
        <v>90</v>
      </c>
      <c r="B622" s="7">
        <v>2014</v>
      </c>
      <c r="C622" s="7" t="s">
        <v>29</v>
      </c>
      <c r="D622" s="7" t="s">
        <v>36</v>
      </c>
      <c r="E622" s="7" t="s">
        <v>37</v>
      </c>
      <c r="F622" s="7" t="s">
        <v>36</v>
      </c>
      <c r="G622" s="13">
        <v>89</v>
      </c>
      <c r="H622" s="9">
        <v>28037</v>
      </c>
      <c r="I622" s="9">
        <v>3902</v>
      </c>
      <c r="J622" s="10">
        <v>0.13917323536755002</v>
      </c>
      <c r="K622" s="9">
        <v>293664.68984180159</v>
      </c>
      <c r="L622" s="9">
        <v>40870.264998491628</v>
      </c>
      <c r="M622" s="14">
        <v>4.5723766249197126</v>
      </c>
    </row>
    <row r="623" spans="1:13" s="12" customFormat="1" ht="12" customHeight="1">
      <c r="A623" s="7">
        <v>91</v>
      </c>
      <c r="B623" s="7">
        <v>2014</v>
      </c>
      <c r="C623" s="7" t="s">
        <v>29</v>
      </c>
      <c r="D623" s="7" t="s">
        <v>36</v>
      </c>
      <c r="E623" s="7" t="s">
        <v>38</v>
      </c>
      <c r="F623" s="7" t="s">
        <v>36</v>
      </c>
      <c r="G623" s="13">
        <v>90</v>
      </c>
      <c r="H623" s="9">
        <v>23361</v>
      </c>
      <c r="I623" s="9">
        <v>3625</v>
      </c>
      <c r="J623" s="10">
        <v>0.15517315183425368</v>
      </c>
      <c r="K623" s="9">
        <v>252794.42484330997</v>
      </c>
      <c r="L623" s="9">
        <v>39226.907669063767</v>
      </c>
      <c r="M623" s="14">
        <v>4.2307737075978622</v>
      </c>
    </row>
    <row r="624" spans="1:13" s="12" customFormat="1" ht="12" customHeight="1">
      <c r="A624" s="7">
        <v>92</v>
      </c>
      <c r="B624" s="7">
        <v>2014</v>
      </c>
      <c r="C624" s="7" t="s">
        <v>29</v>
      </c>
      <c r="D624" s="7" t="s">
        <v>36</v>
      </c>
      <c r="E624" s="7" t="s">
        <v>38</v>
      </c>
      <c r="F624" s="7" t="s">
        <v>36</v>
      </c>
      <c r="G624" s="13">
        <v>91</v>
      </c>
      <c r="H624" s="9">
        <v>18842</v>
      </c>
      <c r="I624" s="9">
        <v>3187</v>
      </c>
      <c r="J624" s="10">
        <v>0.16914340303577116</v>
      </c>
      <c r="K624" s="9">
        <v>213567.5171742462</v>
      </c>
      <c r="L624" s="9">
        <v>36123.536632752504</v>
      </c>
      <c r="M624" s="14">
        <v>3.9160217158083555</v>
      </c>
    </row>
    <row r="625" spans="1:13" s="12" customFormat="1" ht="12" customHeight="1">
      <c r="A625" s="7">
        <v>93</v>
      </c>
      <c r="B625" s="7">
        <v>2014</v>
      </c>
      <c r="C625" s="7" t="s">
        <v>29</v>
      </c>
      <c r="D625" s="7" t="s">
        <v>36</v>
      </c>
      <c r="E625" s="7" t="s">
        <v>38</v>
      </c>
      <c r="F625" s="7" t="s">
        <v>36</v>
      </c>
      <c r="G625" s="13">
        <v>92</v>
      </c>
      <c r="H625" s="9">
        <v>15312</v>
      </c>
      <c r="I625" s="9">
        <v>2966</v>
      </c>
      <c r="J625" s="10">
        <v>0.19370428422152561</v>
      </c>
      <c r="K625" s="9">
        <v>177443.98054149369</v>
      </c>
      <c r="L625" s="9">
        <v>34371.659240208355</v>
      </c>
      <c r="M625" s="14">
        <v>3.6114456192437245</v>
      </c>
    </row>
    <row r="626" spans="1:13" s="12" customFormat="1" ht="12" customHeight="1">
      <c r="A626" s="7">
        <v>94</v>
      </c>
      <c r="B626" s="7">
        <v>2014</v>
      </c>
      <c r="C626" s="7" t="s">
        <v>29</v>
      </c>
      <c r="D626" s="7" t="s">
        <v>36</v>
      </c>
      <c r="E626" s="7" t="s">
        <v>38</v>
      </c>
      <c r="F626" s="7" t="s">
        <v>36</v>
      </c>
      <c r="G626" s="13">
        <v>93</v>
      </c>
      <c r="H626" s="9">
        <v>11620</v>
      </c>
      <c r="I626" s="9">
        <v>2388</v>
      </c>
      <c r="J626" s="10">
        <v>0.20550774526678142</v>
      </c>
      <c r="K626" s="9">
        <v>143072.32130128532</v>
      </c>
      <c r="L626" s="9">
        <v>29402.470160711651</v>
      </c>
      <c r="M626" s="14">
        <v>3.3589385486684193</v>
      </c>
    </row>
    <row r="627" spans="1:13" s="12" customFormat="1" ht="12" customHeight="1">
      <c r="A627" s="7">
        <v>95</v>
      </c>
      <c r="B627" s="7">
        <v>2014</v>
      </c>
      <c r="C627" s="7" t="s">
        <v>29</v>
      </c>
      <c r="D627" s="7" t="s">
        <v>36</v>
      </c>
      <c r="E627" s="7" t="s">
        <v>38</v>
      </c>
      <c r="F627" s="7" t="s">
        <v>36</v>
      </c>
      <c r="G627" s="13">
        <v>94</v>
      </c>
      <c r="H627" s="9">
        <v>6674</v>
      </c>
      <c r="I627" s="9">
        <v>1517</v>
      </c>
      <c r="J627" s="10">
        <v>0.22729997003296373</v>
      </c>
      <c r="K627" s="9">
        <v>113669.85114057368</v>
      </c>
      <c r="L627" s="9">
        <v>25837.153757903845</v>
      </c>
      <c r="M627" s="14">
        <v>3.0984473500354142</v>
      </c>
    </row>
    <row r="628" spans="1:13" s="12" customFormat="1" ht="12" customHeight="1">
      <c r="A628" s="7">
        <v>96</v>
      </c>
      <c r="B628" s="7">
        <v>2014</v>
      </c>
      <c r="C628" s="7" t="s">
        <v>29</v>
      </c>
      <c r="D628" s="7" t="s">
        <v>36</v>
      </c>
      <c r="E628" s="7" t="s">
        <v>39</v>
      </c>
      <c r="F628" s="7" t="s">
        <v>36</v>
      </c>
      <c r="G628" s="13">
        <v>95</v>
      </c>
      <c r="H628" s="9">
        <v>3463</v>
      </c>
      <c r="I628" s="9">
        <v>898</v>
      </c>
      <c r="J628" s="10">
        <v>0.25931273462315912</v>
      </c>
      <c r="K628" s="9">
        <v>87832.697382669838</v>
      </c>
      <c r="L628" s="9">
        <v>22776.136947628507</v>
      </c>
      <c r="M628" s="14">
        <v>2.8628151278138887</v>
      </c>
    </row>
    <row r="629" spans="1:13" s="12" customFormat="1" ht="12" customHeight="1">
      <c r="A629" s="7">
        <v>97</v>
      </c>
      <c r="B629" s="7">
        <v>2014</v>
      </c>
      <c r="C629" s="7" t="s">
        <v>29</v>
      </c>
      <c r="D629" s="7" t="s">
        <v>36</v>
      </c>
      <c r="E629" s="7" t="s">
        <v>39</v>
      </c>
      <c r="F629" s="7" t="s">
        <v>36</v>
      </c>
      <c r="G629" s="13">
        <v>96</v>
      </c>
      <c r="H629" s="9">
        <v>2476</v>
      </c>
      <c r="I629" s="9">
        <v>656</v>
      </c>
      <c r="J629" s="10">
        <v>0.26494345718901452</v>
      </c>
      <c r="K629" s="9">
        <v>65056.560435041334</v>
      </c>
      <c r="L629" s="9">
        <v>17236.310034485909</v>
      </c>
      <c r="M629" s="14">
        <v>2.6900307164208499</v>
      </c>
    </row>
    <row r="630" spans="1:13" s="12" customFormat="1" ht="12" customHeight="1">
      <c r="A630" s="7">
        <v>98</v>
      </c>
      <c r="B630" s="7">
        <v>2014</v>
      </c>
      <c r="C630" s="7" t="s">
        <v>29</v>
      </c>
      <c r="D630" s="7" t="s">
        <v>36</v>
      </c>
      <c r="E630" s="7" t="s">
        <v>39</v>
      </c>
      <c r="F630" s="7" t="s">
        <v>36</v>
      </c>
      <c r="G630" s="13">
        <v>97</v>
      </c>
      <c r="H630" s="9">
        <v>1998</v>
      </c>
      <c r="I630" s="9">
        <v>595</v>
      </c>
      <c r="J630" s="10">
        <v>0.2977977977977978</v>
      </c>
      <c r="K630" s="9">
        <v>47820.250400555422</v>
      </c>
      <c r="L630" s="9">
        <v>14240.765259424663</v>
      </c>
      <c r="M630" s="14">
        <v>2.4794044251967335</v>
      </c>
    </row>
    <row r="631" spans="1:13" s="12" customFormat="1" ht="12" customHeight="1">
      <c r="A631" s="7">
        <v>99</v>
      </c>
      <c r="B631" s="7">
        <v>2014</v>
      </c>
      <c r="C631" s="7" t="s">
        <v>29</v>
      </c>
      <c r="D631" s="7" t="s">
        <v>36</v>
      </c>
      <c r="E631" s="7" t="s">
        <v>39</v>
      </c>
      <c r="F631" s="7" t="s">
        <v>36</v>
      </c>
      <c r="G631" s="13">
        <v>98</v>
      </c>
      <c r="H631" s="9">
        <v>1603</v>
      </c>
      <c r="I631" s="9">
        <v>495</v>
      </c>
      <c r="J631" s="10">
        <v>0.30879600748596381</v>
      </c>
      <c r="K631" s="9">
        <v>33579.485141130761</v>
      </c>
      <c r="L631" s="9">
        <v>10369.210945015426</v>
      </c>
      <c r="M631" s="14">
        <v>2.3188524886265469</v>
      </c>
    </row>
    <row r="632" spans="1:13" s="12" customFormat="1" ht="12" customHeight="1">
      <c r="A632" s="7">
        <v>100</v>
      </c>
      <c r="B632" s="7">
        <v>2014</v>
      </c>
      <c r="C632" s="7" t="s">
        <v>29</v>
      </c>
      <c r="D632" s="7" t="s">
        <v>36</v>
      </c>
      <c r="E632" s="7" t="s">
        <v>39</v>
      </c>
      <c r="F632" s="7" t="s">
        <v>36</v>
      </c>
      <c r="G632" s="13">
        <v>99</v>
      </c>
      <c r="H632" s="9">
        <v>1242</v>
      </c>
      <c r="I632" s="9">
        <v>412</v>
      </c>
      <c r="J632" s="10">
        <v>0.33172302737520126</v>
      </c>
      <c r="K632" s="9">
        <v>23210.274196115337</v>
      </c>
      <c r="L632" s="9">
        <v>7699.3824225438957</v>
      </c>
      <c r="M632" s="14">
        <v>2.1314264794840483</v>
      </c>
    </row>
    <row r="633" spans="1:13" s="12" customFormat="1" ht="12" customHeight="1">
      <c r="A633" s="7">
        <v>101</v>
      </c>
      <c r="B633" s="7">
        <v>2014</v>
      </c>
      <c r="C633" s="7" t="s">
        <v>29</v>
      </c>
      <c r="D633" s="7" t="s">
        <v>36</v>
      </c>
      <c r="E633" s="7" t="s">
        <v>40</v>
      </c>
      <c r="F633" s="7" t="s">
        <v>36</v>
      </c>
      <c r="G633" s="13">
        <v>100</v>
      </c>
      <c r="H633" s="9">
        <v>786</v>
      </c>
      <c r="I633" s="9">
        <v>284</v>
      </c>
      <c r="J633" s="10">
        <v>0.361323155216285</v>
      </c>
      <c r="K633" s="9">
        <v>15510.891773571442</v>
      </c>
      <c r="L633" s="9">
        <v>5604.4443558451521</v>
      </c>
      <c r="M633" s="14">
        <v>1.941242997011102</v>
      </c>
    </row>
    <row r="634" spans="1:13" s="12" customFormat="1" ht="12" customHeight="1">
      <c r="A634" s="7">
        <v>102</v>
      </c>
      <c r="B634" s="7">
        <v>2014</v>
      </c>
      <c r="C634" s="7" t="s">
        <v>29</v>
      </c>
      <c r="D634" s="7" t="s">
        <v>36</v>
      </c>
      <c r="E634" s="7" t="s">
        <v>40</v>
      </c>
      <c r="F634" s="7" t="s">
        <v>36</v>
      </c>
      <c r="G634" s="13">
        <v>101</v>
      </c>
      <c r="H634" s="9">
        <v>490</v>
      </c>
      <c r="I634" s="9">
        <v>178</v>
      </c>
      <c r="J634" s="10">
        <v>0.36326530612244901</v>
      </c>
      <c r="K634" s="9">
        <v>9906.4474177262891</v>
      </c>
      <c r="L634" s="9">
        <v>3598.6686537862847</v>
      </c>
      <c r="M634" s="14">
        <v>1.7566075610572085</v>
      </c>
    </row>
    <row r="635" spans="1:13" s="12" customFormat="1" ht="12" customHeight="1">
      <c r="A635" s="7">
        <v>103</v>
      </c>
      <c r="B635" s="7">
        <v>2014</v>
      </c>
      <c r="C635" s="7" t="s">
        <v>29</v>
      </c>
      <c r="D635" s="7" t="s">
        <v>36</v>
      </c>
      <c r="E635" s="7" t="s">
        <v>40</v>
      </c>
      <c r="F635" s="7" t="s">
        <v>36</v>
      </c>
      <c r="G635" s="13">
        <v>102</v>
      </c>
      <c r="H635" s="9">
        <v>305</v>
      </c>
      <c r="I635" s="9">
        <v>112</v>
      </c>
      <c r="J635" s="10">
        <v>0.36721311475409835</v>
      </c>
      <c r="K635" s="9">
        <v>6307.7787639400049</v>
      </c>
      <c r="L635" s="9">
        <v>2316.2990870861659</v>
      </c>
      <c r="M635" s="14">
        <v>1.4735182849936876</v>
      </c>
    </row>
    <row r="636" spans="1:13" s="12" customFormat="1" ht="12" customHeight="1">
      <c r="A636" s="7">
        <v>104</v>
      </c>
      <c r="B636" s="7">
        <v>2014</v>
      </c>
      <c r="C636" s="7" t="s">
        <v>29</v>
      </c>
      <c r="D636" s="7" t="s">
        <v>36</v>
      </c>
      <c r="E636" s="7" t="s">
        <v>40</v>
      </c>
      <c r="F636" s="7" t="s">
        <v>36</v>
      </c>
      <c r="G636" s="13">
        <v>103</v>
      </c>
      <c r="H636" s="9">
        <v>130</v>
      </c>
      <c r="I636" s="9">
        <v>60</v>
      </c>
      <c r="J636" s="10">
        <v>0.46153846153846156</v>
      </c>
      <c r="K636" s="9">
        <v>3991.479676853839</v>
      </c>
      <c r="L636" s="9">
        <v>1842.2213893171565</v>
      </c>
      <c r="M636" s="14">
        <v>1.038461538461533</v>
      </c>
    </row>
    <row r="637" spans="1:13" s="12" customFormat="1" ht="12" customHeight="1">
      <c r="A637" s="15">
        <v>105</v>
      </c>
      <c r="B637" s="7">
        <v>2014</v>
      </c>
      <c r="C637" s="7" t="s">
        <v>29</v>
      </c>
      <c r="D637" s="7" t="s">
        <v>36</v>
      </c>
      <c r="E637" s="7" t="s">
        <v>40</v>
      </c>
      <c r="F637" s="7" t="s">
        <v>36</v>
      </c>
      <c r="G637" s="16" t="s">
        <v>10</v>
      </c>
      <c r="H637" s="17">
        <v>179</v>
      </c>
      <c r="I637" s="17">
        <v>81</v>
      </c>
      <c r="J637" s="18">
        <v>1</v>
      </c>
      <c r="K637" s="17">
        <v>2149.2582875366825</v>
      </c>
      <c r="L637" s="17">
        <v>2149.2582875366825</v>
      </c>
      <c r="M637" s="19">
        <v>0.16667000000000001</v>
      </c>
    </row>
    <row r="638" spans="1:13" s="12" customFormat="1" ht="12" customHeight="1">
      <c r="A638" s="7">
        <v>0.1</v>
      </c>
      <c r="B638" s="7">
        <v>2013</v>
      </c>
      <c r="C638" s="8" t="s">
        <v>9</v>
      </c>
      <c r="D638" s="8" t="s">
        <v>9</v>
      </c>
      <c r="E638" s="8" t="s">
        <v>9</v>
      </c>
      <c r="F638" s="8" t="s">
        <v>9</v>
      </c>
      <c r="G638" s="8" t="s">
        <v>9</v>
      </c>
      <c r="H638" s="9">
        <v>124862</v>
      </c>
      <c r="I638" s="9">
        <v>364</v>
      </c>
      <c r="J638" s="10">
        <v>2.9152184011148308E-3</v>
      </c>
      <c r="K638" s="9">
        <v>1000000</v>
      </c>
      <c r="L638" s="9">
        <v>2915.2184011148306</v>
      </c>
      <c r="M638" s="11">
        <v>80.474751657171282</v>
      </c>
    </row>
    <row r="639" spans="1:13" s="12" customFormat="1" ht="12" customHeight="1">
      <c r="A639" s="7">
        <v>1</v>
      </c>
      <c r="B639" s="7">
        <v>2013</v>
      </c>
      <c r="C639" s="7" t="s">
        <v>14</v>
      </c>
      <c r="D639" s="7" t="s">
        <v>14</v>
      </c>
      <c r="E639" s="7" t="s">
        <v>15</v>
      </c>
      <c r="F639" s="7" t="s">
        <v>42</v>
      </c>
      <c r="G639" s="13">
        <v>0</v>
      </c>
      <c r="H639" s="9">
        <v>126948</v>
      </c>
      <c r="I639" s="9">
        <v>103</v>
      </c>
      <c r="J639" s="10">
        <v>8.1135583073384374E-4</v>
      </c>
      <c r="K639" s="9">
        <v>997084.78159888519</v>
      </c>
      <c r="L639" s="9">
        <v>808.99055128623661</v>
      </c>
      <c r="M639" s="14">
        <v>80.209746673984498</v>
      </c>
    </row>
    <row r="640" spans="1:13" s="12" customFormat="1" ht="12" customHeight="1">
      <c r="A640" s="7">
        <v>2</v>
      </c>
      <c r="B640" s="7">
        <v>2013</v>
      </c>
      <c r="C640" s="7" t="s">
        <v>14</v>
      </c>
      <c r="D640" s="7" t="s">
        <v>14</v>
      </c>
      <c r="E640" s="7" t="s">
        <v>15</v>
      </c>
      <c r="F640" s="7" t="s">
        <v>42</v>
      </c>
      <c r="G640" s="13">
        <v>1</v>
      </c>
      <c r="H640" s="9">
        <v>128993</v>
      </c>
      <c r="I640" s="9">
        <v>35</v>
      </c>
      <c r="J640" s="10">
        <v>2.7133255292922871E-4</v>
      </c>
      <c r="K640" s="9">
        <v>996275.79104759893</v>
      </c>
      <c r="L640" s="9">
        <v>270.32205380653187</v>
      </c>
      <c r="M640" s="14">
        <v>79.274472157112882</v>
      </c>
    </row>
    <row r="641" spans="1:13" s="12" customFormat="1" ht="12" customHeight="1">
      <c r="A641" s="7">
        <v>3</v>
      </c>
      <c r="B641" s="7">
        <v>2013</v>
      </c>
      <c r="C641" s="7" t="s">
        <v>14</v>
      </c>
      <c r="D641" s="7" t="s">
        <v>14</v>
      </c>
      <c r="E641" s="7" t="s">
        <v>15</v>
      </c>
      <c r="F641" s="7" t="s">
        <v>42</v>
      </c>
      <c r="G641" s="13">
        <v>2</v>
      </c>
      <c r="H641" s="9">
        <v>131541</v>
      </c>
      <c r="I641" s="9">
        <v>18</v>
      </c>
      <c r="J641" s="10">
        <v>1.3683946450156225E-4</v>
      </c>
      <c r="K641" s="9">
        <v>996005.46899379243</v>
      </c>
      <c r="L641" s="9">
        <v>136.29285501773791</v>
      </c>
      <c r="M641" s="14">
        <v>78.295852036806266</v>
      </c>
    </row>
    <row r="642" spans="1:13" s="12" customFormat="1" ht="12" customHeight="1">
      <c r="A642" s="7">
        <v>4</v>
      </c>
      <c r="B642" s="7">
        <v>2013</v>
      </c>
      <c r="C642" s="7" t="s">
        <v>14</v>
      </c>
      <c r="D642" s="7" t="s">
        <v>14</v>
      </c>
      <c r="E642" s="7" t="s">
        <v>15</v>
      </c>
      <c r="F642" s="7" t="s">
        <v>42</v>
      </c>
      <c r="G642" s="13">
        <v>3</v>
      </c>
      <c r="H642" s="9">
        <v>130640</v>
      </c>
      <c r="I642" s="9">
        <v>18</v>
      </c>
      <c r="J642" s="10">
        <v>1.3778322106552357E-4</v>
      </c>
      <c r="K642" s="9">
        <v>995869.17613877472</v>
      </c>
      <c r="L642" s="9">
        <v>137.21406284826963</v>
      </c>
      <c r="M642" s="14">
        <v>77.306499036469134</v>
      </c>
    </row>
    <row r="643" spans="1:13" s="12" customFormat="1" ht="12" customHeight="1">
      <c r="A643" s="7">
        <v>5</v>
      </c>
      <c r="B643" s="7">
        <v>2013</v>
      </c>
      <c r="C643" s="7" t="s">
        <v>14</v>
      </c>
      <c r="D643" s="7" t="s">
        <v>14</v>
      </c>
      <c r="E643" s="7" t="s">
        <v>15</v>
      </c>
      <c r="F643" s="7" t="s">
        <v>42</v>
      </c>
      <c r="G643" s="13">
        <v>4</v>
      </c>
      <c r="H643" s="9">
        <v>131266</v>
      </c>
      <c r="I643" s="9">
        <v>12</v>
      </c>
      <c r="J643" s="10">
        <v>9.1417427208873578E-5</v>
      </c>
      <c r="K643" s="9">
        <v>995731.96207592648</v>
      </c>
      <c r="L643" s="9">
        <v>91.027254162624871</v>
      </c>
      <c r="M643" s="14">
        <v>76.317083141617246</v>
      </c>
    </row>
    <row r="644" spans="1:13" s="12" customFormat="1" ht="12" customHeight="1">
      <c r="A644" s="7">
        <v>6</v>
      </c>
      <c r="B644" s="7">
        <v>2013</v>
      </c>
      <c r="C644" s="7" t="s">
        <v>14</v>
      </c>
      <c r="D644" s="7" t="s">
        <v>14</v>
      </c>
      <c r="E644" s="7" t="s">
        <v>16</v>
      </c>
      <c r="F644" s="7" t="s">
        <v>42</v>
      </c>
      <c r="G644" s="13">
        <v>5</v>
      </c>
      <c r="H644" s="9">
        <v>128771</v>
      </c>
      <c r="I644" s="9">
        <v>14</v>
      </c>
      <c r="J644" s="10">
        <v>1.0872013108541519E-4</v>
      </c>
      <c r="K644" s="9">
        <v>995640.93482176389</v>
      </c>
      <c r="L644" s="9">
        <v>108.24621294782749</v>
      </c>
      <c r="M644" s="14">
        <v>75.324014777968912</v>
      </c>
    </row>
    <row r="645" spans="1:13" s="12" customFormat="1" ht="12" customHeight="1">
      <c r="A645" s="7">
        <v>7</v>
      </c>
      <c r="B645" s="7">
        <v>2013</v>
      </c>
      <c r="C645" s="7" t="s">
        <v>14</v>
      </c>
      <c r="D645" s="7" t="s">
        <v>14</v>
      </c>
      <c r="E645" s="7" t="s">
        <v>16</v>
      </c>
      <c r="F645" s="7" t="s">
        <v>42</v>
      </c>
      <c r="G645" s="13">
        <v>6</v>
      </c>
      <c r="H645" s="9">
        <v>128136</v>
      </c>
      <c r="I645" s="9">
        <v>11</v>
      </c>
      <c r="J645" s="10">
        <v>8.5846288318661417E-5</v>
      </c>
      <c r="K645" s="9">
        <v>995532.68860881601</v>
      </c>
      <c r="L645" s="9">
        <v>85.462786216964602</v>
      </c>
      <c r="M645" s="14">
        <v>74.332150539184937</v>
      </c>
    </row>
    <row r="646" spans="1:13" s="12" customFormat="1" ht="12" customHeight="1">
      <c r="A646" s="7">
        <v>8</v>
      </c>
      <c r="B646" s="7">
        <v>2013</v>
      </c>
      <c r="C646" s="7" t="s">
        <v>14</v>
      </c>
      <c r="D646" s="7" t="s">
        <v>14</v>
      </c>
      <c r="E646" s="7" t="s">
        <v>16</v>
      </c>
      <c r="F646" s="7" t="s">
        <v>42</v>
      </c>
      <c r="G646" s="13">
        <v>7</v>
      </c>
      <c r="H646" s="9">
        <v>125057</v>
      </c>
      <c r="I646" s="9">
        <v>9</v>
      </c>
      <c r="J646" s="10">
        <v>7.1967182964568162E-5</v>
      </c>
      <c r="K646" s="9">
        <v>995447.22582259902</v>
      </c>
      <c r="L646" s="9">
        <v>71.639532632346786</v>
      </c>
      <c r="M646" s="14">
        <v>73.338489299426328</v>
      </c>
    </row>
    <row r="647" spans="1:13" s="12" customFormat="1" ht="12" customHeight="1">
      <c r="A647" s="7">
        <v>9</v>
      </c>
      <c r="B647" s="7">
        <v>2013</v>
      </c>
      <c r="C647" s="7" t="s">
        <v>14</v>
      </c>
      <c r="D647" s="7" t="s">
        <v>14</v>
      </c>
      <c r="E647" s="7" t="s">
        <v>16</v>
      </c>
      <c r="F647" s="7" t="s">
        <v>42</v>
      </c>
      <c r="G647" s="13">
        <v>8</v>
      </c>
      <c r="H647" s="9">
        <v>123436</v>
      </c>
      <c r="I647" s="9">
        <v>13</v>
      </c>
      <c r="J647" s="10">
        <v>1.0531773550665932E-4</v>
      </c>
      <c r="K647" s="9">
        <v>995375.58628996671</v>
      </c>
      <c r="L647" s="9">
        <v>104.83070272667265</v>
      </c>
      <c r="M647" s="14">
        <v>72.343731657590382</v>
      </c>
    </row>
    <row r="648" spans="1:13" s="12" customFormat="1" ht="12" customHeight="1">
      <c r="A648" s="7">
        <v>10</v>
      </c>
      <c r="B648" s="7">
        <v>2013</v>
      </c>
      <c r="C648" s="7" t="s">
        <v>14</v>
      </c>
      <c r="D648" s="7" t="s">
        <v>14</v>
      </c>
      <c r="E648" s="7" t="s">
        <v>16</v>
      </c>
      <c r="F648" s="7" t="s">
        <v>42</v>
      </c>
      <c r="G648" s="13">
        <v>9</v>
      </c>
      <c r="H648" s="9">
        <v>120383</v>
      </c>
      <c r="I648" s="9">
        <v>6</v>
      </c>
      <c r="J648" s="10">
        <v>4.9840924383010889E-5</v>
      </c>
      <c r="K648" s="9">
        <v>995270.75558723998</v>
      </c>
      <c r="L648" s="9">
        <v>49.605214469845741</v>
      </c>
      <c r="M648" s="14">
        <v>71.351298873680946</v>
      </c>
    </row>
    <row r="649" spans="1:13" s="12" customFormat="1" ht="12" customHeight="1">
      <c r="A649" s="7">
        <v>11</v>
      </c>
      <c r="B649" s="7">
        <v>2013</v>
      </c>
      <c r="C649" s="7" t="s">
        <v>14</v>
      </c>
      <c r="D649" s="7" t="s">
        <v>14</v>
      </c>
      <c r="E649" s="7" t="s">
        <v>17</v>
      </c>
      <c r="F649" s="7" t="s">
        <v>42</v>
      </c>
      <c r="G649" s="13">
        <v>10</v>
      </c>
      <c r="H649" s="9">
        <v>119510</v>
      </c>
      <c r="I649" s="9">
        <v>8</v>
      </c>
      <c r="J649" s="10">
        <v>6.6940005020500379E-5</v>
      </c>
      <c r="K649" s="9">
        <v>995221.15037277015</v>
      </c>
      <c r="L649" s="9">
        <v>66.620108802461402</v>
      </c>
      <c r="M649" s="14">
        <v>70.354830343922288</v>
      </c>
    </row>
    <row r="650" spans="1:13" s="12" customFormat="1" ht="12" customHeight="1">
      <c r="A650" s="7">
        <v>12</v>
      </c>
      <c r="B650" s="7">
        <v>2013</v>
      </c>
      <c r="C650" s="7" t="s">
        <v>14</v>
      </c>
      <c r="D650" s="7" t="s">
        <v>14</v>
      </c>
      <c r="E650" s="7" t="s">
        <v>17</v>
      </c>
      <c r="F650" s="7" t="s">
        <v>42</v>
      </c>
      <c r="G650" s="13">
        <v>11</v>
      </c>
      <c r="H650" s="9">
        <v>121543</v>
      </c>
      <c r="I650" s="9">
        <v>9</v>
      </c>
      <c r="J650" s="10">
        <v>7.4047867832783464E-5</v>
      </c>
      <c r="K650" s="9">
        <v>995154.5302639677</v>
      </c>
      <c r="L650" s="9">
        <v>73.689071130181986</v>
      </c>
      <c r="M650" s="14">
        <v>69.359506739654165</v>
      </c>
    </row>
    <row r="651" spans="1:13" s="12" customFormat="1" ht="12" customHeight="1">
      <c r="A651" s="7">
        <v>13</v>
      </c>
      <c r="B651" s="7">
        <v>2013</v>
      </c>
      <c r="C651" s="7" t="s">
        <v>14</v>
      </c>
      <c r="D651" s="7" t="s">
        <v>14</v>
      </c>
      <c r="E651" s="7" t="s">
        <v>17</v>
      </c>
      <c r="F651" s="7" t="s">
        <v>42</v>
      </c>
      <c r="G651" s="13">
        <v>12</v>
      </c>
      <c r="H651" s="9">
        <v>123617</v>
      </c>
      <c r="I651" s="9">
        <v>6</v>
      </c>
      <c r="J651" s="10">
        <v>4.8537013517558268E-5</v>
      </c>
      <c r="K651" s="9">
        <v>995080.84119283757</v>
      </c>
      <c r="L651" s="9">
        <v>48.298252240040007</v>
      </c>
      <c r="M651" s="14">
        <v>68.364606016898875</v>
      </c>
    </row>
    <row r="652" spans="1:13" s="12" customFormat="1" ht="12" customHeight="1">
      <c r="A652" s="7">
        <v>14</v>
      </c>
      <c r="B652" s="7">
        <v>2013</v>
      </c>
      <c r="C652" s="7" t="s">
        <v>14</v>
      </c>
      <c r="D652" s="7" t="s">
        <v>14</v>
      </c>
      <c r="E652" s="7" t="s">
        <v>17</v>
      </c>
      <c r="F652" s="7" t="s">
        <v>42</v>
      </c>
      <c r="G652" s="13">
        <v>13</v>
      </c>
      <c r="H652" s="9">
        <v>122055</v>
      </c>
      <c r="I652" s="9">
        <v>14</v>
      </c>
      <c r="J652" s="10">
        <v>1.1470238826758429E-4</v>
      </c>
      <c r="K652" s="9">
        <v>995032.54294059752</v>
      </c>
      <c r="L652" s="9">
        <v>114.13260907925415</v>
      </c>
      <c r="M652" s="14">
        <v>67.367900122084507</v>
      </c>
    </row>
    <row r="653" spans="1:13" s="12" customFormat="1" ht="12" customHeight="1">
      <c r="A653" s="7">
        <v>15</v>
      </c>
      <c r="B653" s="7">
        <v>2013</v>
      </c>
      <c r="C653" s="7" t="s">
        <v>14</v>
      </c>
      <c r="D653" s="7" t="s">
        <v>14</v>
      </c>
      <c r="E653" s="7" t="s">
        <v>17</v>
      </c>
      <c r="F653" s="7" t="s">
        <v>42</v>
      </c>
      <c r="G653" s="13">
        <v>14</v>
      </c>
      <c r="H653" s="9">
        <v>122860</v>
      </c>
      <c r="I653" s="9">
        <v>18</v>
      </c>
      <c r="J653" s="10">
        <v>1.4650822073905258E-4</v>
      </c>
      <c r="K653" s="9">
        <v>994918.41033151827</v>
      </c>
      <c r="L653" s="9">
        <v>145.76372607819738</v>
      </c>
      <c r="M653" s="14">
        <v>66.375570909784628</v>
      </c>
    </row>
    <row r="654" spans="1:13" s="12" customFormat="1" ht="12" customHeight="1">
      <c r="A654" s="7">
        <v>16</v>
      </c>
      <c r="B654" s="7">
        <v>2013</v>
      </c>
      <c r="C654" s="7" t="s">
        <v>14</v>
      </c>
      <c r="D654" s="7" t="s">
        <v>14</v>
      </c>
      <c r="E654" s="7" t="s">
        <v>18</v>
      </c>
      <c r="F654" s="7" t="s">
        <v>42</v>
      </c>
      <c r="G654" s="13">
        <v>15</v>
      </c>
      <c r="H654" s="9">
        <v>124694</v>
      </c>
      <c r="I654" s="9">
        <v>15</v>
      </c>
      <c r="J654" s="10">
        <v>1.202944808892168E-4</v>
      </c>
      <c r="K654" s="9">
        <v>994772.64660544007</v>
      </c>
      <c r="L654" s="9">
        <v>119.66565912619373</v>
      </c>
      <c r="M654" s="14">
        <v>65.38522363667262</v>
      </c>
    </row>
    <row r="655" spans="1:13" s="12" customFormat="1" ht="12" customHeight="1">
      <c r="A655" s="7">
        <v>17</v>
      </c>
      <c r="B655" s="7">
        <v>2013</v>
      </c>
      <c r="C655" s="7" t="s">
        <v>14</v>
      </c>
      <c r="D655" s="7" t="s">
        <v>14</v>
      </c>
      <c r="E655" s="7" t="s">
        <v>18</v>
      </c>
      <c r="F655" s="7" t="s">
        <v>42</v>
      </c>
      <c r="G655" s="13">
        <v>16</v>
      </c>
      <c r="H655" s="9">
        <v>124971</v>
      </c>
      <c r="I655" s="9">
        <v>26</v>
      </c>
      <c r="J655" s="10">
        <v>2.0804826719798993E-4</v>
      </c>
      <c r="K655" s="9">
        <v>994652.98094631382</v>
      </c>
      <c r="L655" s="9">
        <v>206.93582914919588</v>
      </c>
      <c r="M655" s="14">
        <v>64.393029910018981</v>
      </c>
    </row>
    <row r="656" spans="1:13" s="12" customFormat="1" ht="12" customHeight="1">
      <c r="A656" s="7">
        <v>18</v>
      </c>
      <c r="B656" s="7">
        <v>2013</v>
      </c>
      <c r="C656" s="7" t="s">
        <v>14</v>
      </c>
      <c r="D656" s="7" t="s">
        <v>14</v>
      </c>
      <c r="E656" s="7" t="s">
        <v>18</v>
      </c>
      <c r="F656" s="7" t="s">
        <v>42</v>
      </c>
      <c r="G656" s="13">
        <v>17</v>
      </c>
      <c r="H656" s="9">
        <v>124295</v>
      </c>
      <c r="I656" s="9">
        <v>40</v>
      </c>
      <c r="J656" s="10">
        <v>3.2181503680759482E-4</v>
      </c>
      <c r="K656" s="9">
        <v>994446.04511716461</v>
      </c>
      <c r="L656" s="9">
        <v>320.02769061254742</v>
      </c>
      <c r="M656" s="14">
        <v>63.406325510304399</v>
      </c>
    </row>
    <row r="657" spans="1:13" s="12" customFormat="1" ht="12" customHeight="1">
      <c r="A657" s="7">
        <v>19</v>
      </c>
      <c r="B657" s="7">
        <v>2013</v>
      </c>
      <c r="C657" s="7" t="s">
        <v>19</v>
      </c>
      <c r="D657" s="7" t="s">
        <v>19</v>
      </c>
      <c r="E657" s="7" t="s">
        <v>18</v>
      </c>
      <c r="F657" s="7" t="s">
        <v>42</v>
      </c>
      <c r="G657" s="13">
        <v>18</v>
      </c>
      <c r="H657" s="9">
        <v>126158</v>
      </c>
      <c r="I657" s="9">
        <v>55</v>
      </c>
      <c r="J657" s="10">
        <v>4.3596125493428875E-4</v>
      </c>
      <c r="K657" s="9">
        <v>994126.01742655202</v>
      </c>
      <c r="L657" s="9">
        <v>433.4004261201062</v>
      </c>
      <c r="M657" s="14">
        <v>62.426576228749639</v>
      </c>
    </row>
    <row r="658" spans="1:13" s="12" customFormat="1" ht="12" customHeight="1">
      <c r="A658" s="7">
        <v>20</v>
      </c>
      <c r="B658" s="7">
        <v>2013</v>
      </c>
      <c r="C658" s="7" t="s">
        <v>19</v>
      </c>
      <c r="D658" s="7" t="s">
        <v>19</v>
      </c>
      <c r="E658" s="7" t="s">
        <v>18</v>
      </c>
      <c r="F658" s="7" t="s">
        <v>42</v>
      </c>
      <c r="G658" s="13">
        <v>19</v>
      </c>
      <c r="H658" s="9">
        <v>131383</v>
      </c>
      <c r="I658" s="9">
        <v>47</v>
      </c>
      <c r="J658" s="10">
        <v>3.5773273558984038E-4</v>
      </c>
      <c r="K658" s="9">
        <v>993692.61700043187</v>
      </c>
      <c r="L658" s="9">
        <v>355.476378214992</v>
      </c>
      <c r="M658" s="14">
        <v>61.453585591671839</v>
      </c>
    </row>
    <row r="659" spans="1:13" s="12" customFormat="1" ht="12" customHeight="1">
      <c r="A659" s="7">
        <v>21</v>
      </c>
      <c r="B659" s="7">
        <v>2013</v>
      </c>
      <c r="C659" s="7" t="s">
        <v>19</v>
      </c>
      <c r="D659" s="7" t="s">
        <v>19</v>
      </c>
      <c r="E659" s="7" t="s">
        <v>20</v>
      </c>
      <c r="F659" s="7" t="s">
        <v>42</v>
      </c>
      <c r="G659" s="13">
        <v>20</v>
      </c>
      <c r="H659" s="9">
        <v>137116</v>
      </c>
      <c r="I659" s="9">
        <v>61</v>
      </c>
      <c r="J659" s="10">
        <v>4.4487878876279938E-4</v>
      </c>
      <c r="K659" s="9">
        <v>993337.14062221686</v>
      </c>
      <c r="L659" s="9">
        <v>441.91462395311436</v>
      </c>
      <c r="M659" s="14">
        <v>60.475398487776573</v>
      </c>
    </row>
    <row r="660" spans="1:13" s="12" customFormat="1" ht="12" customHeight="1">
      <c r="A660" s="7">
        <v>22</v>
      </c>
      <c r="B660" s="7">
        <v>2013</v>
      </c>
      <c r="C660" s="7" t="s">
        <v>19</v>
      </c>
      <c r="D660" s="7" t="s">
        <v>19</v>
      </c>
      <c r="E660" s="7" t="s">
        <v>20</v>
      </c>
      <c r="F660" s="7" t="s">
        <v>42</v>
      </c>
      <c r="G660" s="13">
        <v>21</v>
      </c>
      <c r="H660" s="9">
        <v>140152</v>
      </c>
      <c r="I660" s="9">
        <v>71</v>
      </c>
      <c r="J660" s="10">
        <v>5.0659284205719507E-4</v>
      </c>
      <c r="K660" s="9">
        <v>992895.22599826369</v>
      </c>
      <c r="L660" s="9">
        <v>502.99361440348139</v>
      </c>
      <c r="M660" s="14">
        <v>59.502092145853652</v>
      </c>
    </row>
    <row r="661" spans="1:13" s="12" customFormat="1" ht="12" customHeight="1">
      <c r="A661" s="7">
        <v>23</v>
      </c>
      <c r="B661" s="7">
        <v>2013</v>
      </c>
      <c r="C661" s="7" t="s">
        <v>19</v>
      </c>
      <c r="D661" s="7" t="s">
        <v>19</v>
      </c>
      <c r="E661" s="7" t="s">
        <v>20</v>
      </c>
      <c r="F661" s="7" t="s">
        <v>42</v>
      </c>
      <c r="G661" s="13">
        <v>22</v>
      </c>
      <c r="H661" s="9">
        <v>140764</v>
      </c>
      <c r="I661" s="9">
        <v>54</v>
      </c>
      <c r="J661" s="10">
        <v>3.8362081213946748E-4</v>
      </c>
      <c r="K661" s="9">
        <v>992392.23238386016</v>
      </c>
      <c r="L661" s="9">
        <v>380.70231414799559</v>
      </c>
      <c r="M661" s="14">
        <v>58.531997333154962</v>
      </c>
    </row>
    <row r="662" spans="1:13" s="12" customFormat="1" ht="12" customHeight="1">
      <c r="A662" s="7">
        <v>24</v>
      </c>
      <c r="B662" s="7">
        <v>2013</v>
      </c>
      <c r="C662" s="7" t="s">
        <v>19</v>
      </c>
      <c r="D662" s="7" t="s">
        <v>19</v>
      </c>
      <c r="E662" s="7" t="s">
        <v>20</v>
      </c>
      <c r="F662" s="7" t="s">
        <v>42</v>
      </c>
      <c r="G662" s="13">
        <v>23</v>
      </c>
      <c r="H662" s="9">
        <v>139475</v>
      </c>
      <c r="I662" s="9">
        <v>61</v>
      </c>
      <c r="J662" s="10">
        <v>4.3735436458146619E-4</v>
      </c>
      <c r="K662" s="9">
        <v>992011.5300697122</v>
      </c>
      <c r="L662" s="9">
        <v>433.86057239112699</v>
      </c>
      <c r="M662" s="14">
        <v>57.554268158654153</v>
      </c>
    </row>
    <row r="663" spans="1:13" s="12" customFormat="1" ht="12" customHeight="1">
      <c r="A663" s="7">
        <v>25</v>
      </c>
      <c r="B663" s="7">
        <v>2013</v>
      </c>
      <c r="C663" s="7" t="s">
        <v>19</v>
      </c>
      <c r="D663" s="7" t="s">
        <v>19</v>
      </c>
      <c r="E663" s="7" t="s">
        <v>20</v>
      </c>
      <c r="F663" s="7" t="s">
        <v>42</v>
      </c>
      <c r="G663" s="13">
        <v>24</v>
      </c>
      <c r="H663" s="9">
        <v>140165</v>
      </c>
      <c r="I663" s="9">
        <v>65</v>
      </c>
      <c r="J663" s="10">
        <v>4.6373916455605895E-4</v>
      </c>
      <c r="K663" s="9">
        <v>991577.66949732113</v>
      </c>
      <c r="L663" s="9">
        <v>459.83340004513161</v>
      </c>
      <c r="M663" s="14">
        <v>56.579232009900636</v>
      </c>
    </row>
    <row r="664" spans="1:13" s="12" customFormat="1" ht="12" customHeight="1">
      <c r="A664" s="7">
        <v>26</v>
      </c>
      <c r="B664" s="7">
        <v>2013</v>
      </c>
      <c r="C664" s="7" t="s">
        <v>19</v>
      </c>
      <c r="D664" s="7" t="s">
        <v>19</v>
      </c>
      <c r="E664" s="7" t="s">
        <v>21</v>
      </c>
      <c r="F664" s="7" t="s">
        <v>43</v>
      </c>
      <c r="G664" s="13">
        <v>25</v>
      </c>
      <c r="H664" s="9">
        <v>139046</v>
      </c>
      <c r="I664" s="9">
        <v>74</v>
      </c>
      <c r="J664" s="10">
        <v>5.3219797764768491E-4</v>
      </c>
      <c r="K664" s="9">
        <v>991117.83609727595</v>
      </c>
      <c r="L664" s="9">
        <v>527.47090798151987</v>
      </c>
      <c r="M664" s="14">
        <v>55.60525021176106</v>
      </c>
    </row>
    <row r="665" spans="1:13" s="12" customFormat="1" ht="12" customHeight="1">
      <c r="A665" s="7">
        <v>27</v>
      </c>
      <c r="B665" s="7">
        <v>2013</v>
      </c>
      <c r="C665" s="7" t="s">
        <v>19</v>
      </c>
      <c r="D665" s="7" t="s">
        <v>19</v>
      </c>
      <c r="E665" s="7" t="s">
        <v>21</v>
      </c>
      <c r="F665" s="7" t="s">
        <v>43</v>
      </c>
      <c r="G665" s="13">
        <v>26</v>
      </c>
      <c r="H665" s="9">
        <v>139922</v>
      </c>
      <c r="I665" s="9">
        <v>69</v>
      </c>
      <c r="J665" s="10">
        <v>4.9313188776604108E-4</v>
      </c>
      <c r="K665" s="9">
        <v>990590.36518929445</v>
      </c>
      <c r="L665" s="9">
        <v>488.49169678864877</v>
      </c>
      <c r="M665" s="14">
        <v>54.634592730510661</v>
      </c>
    </row>
    <row r="666" spans="1:13" s="12" customFormat="1" ht="12" customHeight="1">
      <c r="A666" s="7">
        <v>28</v>
      </c>
      <c r="B666" s="7">
        <v>2013</v>
      </c>
      <c r="C666" s="7" t="s">
        <v>19</v>
      </c>
      <c r="D666" s="7" t="s">
        <v>19</v>
      </c>
      <c r="E666" s="7" t="s">
        <v>21</v>
      </c>
      <c r="F666" s="7" t="s">
        <v>43</v>
      </c>
      <c r="G666" s="13">
        <v>27</v>
      </c>
      <c r="H666" s="9">
        <v>137598</v>
      </c>
      <c r="I666" s="9">
        <v>68</v>
      </c>
      <c r="J666" s="10">
        <v>4.9419322955275514E-4</v>
      </c>
      <c r="K666" s="9">
        <v>990101.87349250575</v>
      </c>
      <c r="L666" s="9">
        <v>489.30164244749483</v>
      </c>
      <c r="M666" s="14">
        <v>53.661301395311582</v>
      </c>
    </row>
    <row r="667" spans="1:13" s="12" customFormat="1" ht="12" customHeight="1">
      <c r="A667" s="7">
        <v>29</v>
      </c>
      <c r="B667" s="7">
        <v>2013</v>
      </c>
      <c r="C667" s="7" t="s">
        <v>19</v>
      </c>
      <c r="D667" s="7" t="s">
        <v>19</v>
      </c>
      <c r="E667" s="7" t="s">
        <v>21</v>
      </c>
      <c r="F667" s="7" t="s">
        <v>43</v>
      </c>
      <c r="G667" s="13">
        <v>28</v>
      </c>
      <c r="H667" s="9">
        <v>139978</v>
      </c>
      <c r="I667" s="9">
        <v>89</v>
      </c>
      <c r="J667" s="10">
        <v>6.3581419937418736E-4</v>
      </c>
      <c r="K667" s="9">
        <v>989612.57185005827</v>
      </c>
      <c r="L667" s="9">
        <v>629.2097250614753</v>
      </c>
      <c r="M667" s="14">
        <v>52.687586340377251</v>
      </c>
    </row>
    <row r="668" spans="1:13" s="12" customFormat="1" ht="12" customHeight="1">
      <c r="A668" s="7">
        <v>30</v>
      </c>
      <c r="B668" s="7">
        <v>2013</v>
      </c>
      <c r="C668" s="7" t="s">
        <v>19</v>
      </c>
      <c r="D668" s="7" t="s">
        <v>19</v>
      </c>
      <c r="E668" s="7" t="s">
        <v>21</v>
      </c>
      <c r="F668" s="7" t="s">
        <v>43</v>
      </c>
      <c r="G668" s="13">
        <v>29</v>
      </c>
      <c r="H668" s="9">
        <v>140858</v>
      </c>
      <c r="I668" s="9">
        <v>83</v>
      </c>
      <c r="J668" s="10">
        <v>5.8924590722571671E-4</v>
      </c>
      <c r="K668" s="9">
        <v>988983.36212499684</v>
      </c>
      <c r="L668" s="9">
        <v>582.75439844648326</v>
      </c>
      <c r="M668" s="14">
        <v>51.720789059563842</v>
      </c>
    </row>
    <row r="669" spans="1:13" s="12" customFormat="1" ht="12" customHeight="1">
      <c r="A669" s="7">
        <v>31</v>
      </c>
      <c r="B669" s="7">
        <v>2013</v>
      </c>
      <c r="C669" s="7" t="s">
        <v>19</v>
      </c>
      <c r="D669" s="7" t="s">
        <v>19</v>
      </c>
      <c r="E669" s="7" t="s">
        <v>22</v>
      </c>
      <c r="F669" s="7" t="s">
        <v>43</v>
      </c>
      <c r="G669" s="13">
        <v>30</v>
      </c>
      <c r="H669" s="9">
        <v>144490</v>
      </c>
      <c r="I669" s="9">
        <v>93</v>
      </c>
      <c r="J669" s="10">
        <v>6.4364315869610352E-4</v>
      </c>
      <c r="K669" s="9">
        <v>988400.60772655031</v>
      </c>
      <c r="L669" s="9">
        <v>636.17728921426522</v>
      </c>
      <c r="M669" s="14">
        <v>50.750988494775669</v>
      </c>
    </row>
    <row r="670" spans="1:13" s="12" customFormat="1" ht="12" customHeight="1">
      <c r="A670" s="7">
        <v>32</v>
      </c>
      <c r="B670" s="7">
        <v>2013</v>
      </c>
      <c r="C670" s="7" t="s">
        <v>19</v>
      </c>
      <c r="D670" s="7" t="s">
        <v>19</v>
      </c>
      <c r="E670" s="7" t="s">
        <v>22</v>
      </c>
      <c r="F670" s="7" t="s">
        <v>43</v>
      </c>
      <c r="G670" s="13">
        <v>31</v>
      </c>
      <c r="H670" s="9">
        <v>146763</v>
      </c>
      <c r="I670" s="9">
        <v>72</v>
      </c>
      <c r="J670" s="10">
        <v>4.9058686453670199E-4</v>
      </c>
      <c r="K670" s="9">
        <v>987764.43043733609</v>
      </c>
      <c r="L670" s="9">
        <v>484.58425482913401</v>
      </c>
      <c r="M670" s="14">
        <v>49.783353030950352</v>
      </c>
    </row>
    <row r="671" spans="1:13" s="12" customFormat="1" ht="12" customHeight="1">
      <c r="A671" s="7">
        <v>33</v>
      </c>
      <c r="B671" s="7">
        <v>2013</v>
      </c>
      <c r="C671" s="7" t="s">
        <v>19</v>
      </c>
      <c r="D671" s="7" t="s">
        <v>19</v>
      </c>
      <c r="E671" s="7" t="s">
        <v>22</v>
      </c>
      <c r="F671" s="7" t="s">
        <v>43</v>
      </c>
      <c r="G671" s="13">
        <v>32</v>
      </c>
      <c r="H671" s="9">
        <v>148610</v>
      </c>
      <c r="I671" s="9">
        <v>82</v>
      </c>
      <c r="J671" s="10">
        <v>5.5177982639122538E-4</v>
      </c>
      <c r="K671" s="9">
        <v>987279.846182507</v>
      </c>
      <c r="L671" s="9">
        <v>544.76110212613946</v>
      </c>
      <c r="M671" s="14">
        <v>48.807542663703742</v>
      </c>
    </row>
    <row r="672" spans="1:13" s="12" customFormat="1" ht="12" customHeight="1">
      <c r="A672" s="7">
        <v>34</v>
      </c>
      <c r="B672" s="7">
        <v>2013</v>
      </c>
      <c r="C672" s="7" t="s">
        <v>19</v>
      </c>
      <c r="D672" s="7" t="s">
        <v>19</v>
      </c>
      <c r="E672" s="7" t="s">
        <v>22</v>
      </c>
      <c r="F672" s="7" t="s">
        <v>43</v>
      </c>
      <c r="G672" s="13">
        <v>33</v>
      </c>
      <c r="H672" s="9">
        <v>146883</v>
      </c>
      <c r="I672" s="9">
        <v>86</v>
      </c>
      <c r="J672" s="10">
        <v>5.8550002382848939E-4</v>
      </c>
      <c r="K672" s="9">
        <v>986735.0850803809</v>
      </c>
      <c r="L672" s="9">
        <v>577.73341582696958</v>
      </c>
      <c r="M672" s="14">
        <v>47.834212507089646</v>
      </c>
    </row>
    <row r="673" spans="1:13" s="12" customFormat="1" ht="12" customHeight="1">
      <c r="A673" s="7">
        <v>35</v>
      </c>
      <c r="B673" s="7">
        <v>2013</v>
      </c>
      <c r="C673" s="7" t="s">
        <v>19</v>
      </c>
      <c r="D673" s="7" t="s">
        <v>19</v>
      </c>
      <c r="E673" s="7" t="s">
        <v>22</v>
      </c>
      <c r="F673" s="7" t="s">
        <v>43</v>
      </c>
      <c r="G673" s="13">
        <v>34</v>
      </c>
      <c r="H673" s="9">
        <v>145342</v>
      </c>
      <c r="I673" s="9">
        <v>108</v>
      </c>
      <c r="J673" s="10">
        <v>7.4307495424584774E-4</v>
      </c>
      <c r="K673" s="9">
        <v>986157.35166455398</v>
      </c>
      <c r="L673" s="9">
        <v>732.78882896734478</v>
      </c>
      <c r="M673" s="14">
        <v>46.861942925801259</v>
      </c>
    </row>
    <row r="674" spans="1:13" s="12" customFormat="1" ht="12" customHeight="1">
      <c r="A674" s="7">
        <v>36</v>
      </c>
      <c r="B674" s="7">
        <v>2013</v>
      </c>
      <c r="C674" s="7" t="s">
        <v>19</v>
      </c>
      <c r="D674" s="7" t="s">
        <v>19</v>
      </c>
      <c r="E674" s="7" t="s">
        <v>23</v>
      </c>
      <c r="F674" s="7" t="s">
        <v>43</v>
      </c>
      <c r="G674" s="13">
        <v>35</v>
      </c>
      <c r="H674" s="9">
        <v>143783</v>
      </c>
      <c r="I674" s="9">
        <v>115</v>
      </c>
      <c r="J674" s="10">
        <v>7.9981638997656185E-4</v>
      </c>
      <c r="K674" s="9">
        <v>985424.56283558661</v>
      </c>
      <c r="L674" s="9">
        <v>788.15871644139054</v>
      </c>
      <c r="M674" s="14">
        <v>45.896418942684264</v>
      </c>
    </row>
    <row r="675" spans="1:13" s="12" customFormat="1" ht="12" customHeight="1">
      <c r="A675" s="7">
        <v>37</v>
      </c>
      <c r="B675" s="7">
        <v>2013</v>
      </c>
      <c r="C675" s="7" t="s">
        <v>19</v>
      </c>
      <c r="D675" s="7" t="s">
        <v>19</v>
      </c>
      <c r="E675" s="7" t="s">
        <v>23</v>
      </c>
      <c r="F675" s="7" t="s">
        <v>43</v>
      </c>
      <c r="G675" s="13">
        <v>36</v>
      </c>
      <c r="H675" s="9">
        <v>142361</v>
      </c>
      <c r="I675" s="9">
        <v>109</v>
      </c>
      <c r="J675" s="10">
        <v>7.6565913417298275E-4</v>
      </c>
      <c r="K675" s="9">
        <v>984636.40411914524</v>
      </c>
      <c r="L675" s="9">
        <v>753.8958566530639</v>
      </c>
      <c r="M675" s="14">
        <v>44.932756806219714</v>
      </c>
    </row>
    <row r="676" spans="1:13" s="12" customFormat="1" ht="12" customHeight="1">
      <c r="A676" s="7">
        <v>38</v>
      </c>
      <c r="B676" s="7">
        <v>2013</v>
      </c>
      <c r="C676" s="7" t="s">
        <v>19</v>
      </c>
      <c r="D676" s="7" t="s">
        <v>19</v>
      </c>
      <c r="E676" s="7" t="s">
        <v>23</v>
      </c>
      <c r="F676" s="7" t="s">
        <v>43</v>
      </c>
      <c r="G676" s="13">
        <v>37</v>
      </c>
      <c r="H676" s="9">
        <v>140417</v>
      </c>
      <c r="I676" s="9">
        <v>137</v>
      </c>
      <c r="J676" s="10">
        <v>9.7566533966684946E-4</v>
      </c>
      <c r="K676" s="9">
        <v>983882.50826249213</v>
      </c>
      <c r="L676" s="9">
        <v>959.9400616161962</v>
      </c>
      <c r="M676" s="14">
        <v>43.96680322027278</v>
      </c>
    </row>
    <row r="677" spans="1:13" s="12" customFormat="1" ht="12" customHeight="1">
      <c r="A677" s="7">
        <v>39</v>
      </c>
      <c r="B677" s="7">
        <v>2013</v>
      </c>
      <c r="C677" s="7" t="s">
        <v>19</v>
      </c>
      <c r="D677" s="7" t="s">
        <v>19</v>
      </c>
      <c r="E677" s="7" t="s">
        <v>23</v>
      </c>
      <c r="F677" s="7" t="s">
        <v>43</v>
      </c>
      <c r="G677" s="13">
        <v>38</v>
      </c>
      <c r="H677" s="9">
        <v>144550</v>
      </c>
      <c r="I677" s="9">
        <v>147</v>
      </c>
      <c r="J677" s="10">
        <v>1.0169491525423729E-3</v>
      </c>
      <c r="K677" s="9">
        <v>982922.56820087589</v>
      </c>
      <c r="L677" s="9">
        <v>999.58227274665342</v>
      </c>
      <c r="M677" s="14">
        <v>43.009253691053942</v>
      </c>
    </row>
    <row r="678" spans="1:13" s="12" customFormat="1" ht="12" customHeight="1">
      <c r="A678" s="7">
        <v>40</v>
      </c>
      <c r="B678" s="7">
        <v>2013</v>
      </c>
      <c r="C678" s="7" t="s">
        <v>19</v>
      </c>
      <c r="D678" s="7" t="s">
        <v>19</v>
      </c>
      <c r="E678" s="7" t="s">
        <v>23</v>
      </c>
      <c r="F678" s="7" t="s">
        <v>43</v>
      </c>
      <c r="G678" s="13">
        <v>39</v>
      </c>
      <c r="H678" s="9">
        <v>148366</v>
      </c>
      <c r="I678" s="9">
        <v>180</v>
      </c>
      <c r="J678" s="10">
        <v>1.2132159659221115E-3</v>
      </c>
      <c r="K678" s="9">
        <v>981922.98592812929</v>
      </c>
      <c r="L678" s="9">
        <v>1191.2846438339193</v>
      </c>
      <c r="M678" s="14">
        <v>42.052527447780463</v>
      </c>
    </row>
    <row r="679" spans="1:13" s="12" customFormat="1" ht="12" customHeight="1">
      <c r="A679" s="7">
        <v>41</v>
      </c>
      <c r="B679" s="7">
        <v>2013</v>
      </c>
      <c r="C679" s="7" t="s">
        <v>19</v>
      </c>
      <c r="D679" s="7" t="s">
        <v>19</v>
      </c>
      <c r="E679" s="7" t="s">
        <v>24</v>
      </c>
      <c r="F679" s="7" t="s">
        <v>43</v>
      </c>
      <c r="G679" s="13">
        <v>40</v>
      </c>
      <c r="H679" s="9">
        <v>153294</v>
      </c>
      <c r="I679" s="9">
        <v>181</v>
      </c>
      <c r="J679" s="10">
        <v>1.1807376674886167E-3</v>
      </c>
      <c r="K679" s="9">
        <v>980731.70128429541</v>
      </c>
      <c r="L679" s="9">
        <v>1157.9868614065617</v>
      </c>
      <c r="M679" s="14">
        <v>41.103000872669483</v>
      </c>
    </row>
    <row r="680" spans="1:13" s="12" customFormat="1" ht="12" customHeight="1">
      <c r="A680" s="7">
        <v>42</v>
      </c>
      <c r="B680" s="7">
        <v>2013</v>
      </c>
      <c r="C680" s="7" t="s">
        <v>19</v>
      </c>
      <c r="D680" s="7" t="s">
        <v>19</v>
      </c>
      <c r="E680" s="7" t="s">
        <v>24</v>
      </c>
      <c r="F680" s="7" t="s">
        <v>43</v>
      </c>
      <c r="G680" s="13">
        <v>41</v>
      </c>
      <c r="H680" s="9">
        <v>156664</v>
      </c>
      <c r="I680" s="9">
        <v>174</v>
      </c>
      <c r="J680" s="10">
        <v>1.1106572026757901E-3</v>
      </c>
      <c r="K680" s="9">
        <v>979573.71442288882</v>
      </c>
      <c r="L680" s="9">
        <v>1087.9706014756589</v>
      </c>
      <c r="M680" s="14">
        <v>40.150999038455211</v>
      </c>
    </row>
    <row r="681" spans="1:13" s="12" customFormat="1" ht="12" customHeight="1">
      <c r="A681" s="7">
        <v>43</v>
      </c>
      <c r="B681" s="7">
        <v>2013</v>
      </c>
      <c r="C681" s="7" t="s">
        <v>19</v>
      </c>
      <c r="D681" s="7" t="s">
        <v>19</v>
      </c>
      <c r="E681" s="7" t="s">
        <v>24</v>
      </c>
      <c r="F681" s="7" t="s">
        <v>43</v>
      </c>
      <c r="G681" s="13">
        <v>42</v>
      </c>
      <c r="H681" s="9">
        <v>158394</v>
      </c>
      <c r="I681" s="9">
        <v>227</v>
      </c>
      <c r="J681" s="10">
        <v>1.4331350935010165E-3</v>
      </c>
      <c r="K681" s="9">
        <v>978485.74382141314</v>
      </c>
      <c r="L681" s="9">
        <v>1402.3022579609126</v>
      </c>
      <c r="M681" s="14">
        <v>39.195086672378721</v>
      </c>
    </row>
    <row r="682" spans="1:13" s="12" customFormat="1" ht="12" customHeight="1">
      <c r="A682" s="7">
        <v>44</v>
      </c>
      <c r="B682" s="7">
        <v>2013</v>
      </c>
      <c r="C682" s="7" t="s">
        <v>19</v>
      </c>
      <c r="D682" s="7" t="s">
        <v>19</v>
      </c>
      <c r="E682" s="7" t="s">
        <v>24</v>
      </c>
      <c r="F682" s="7" t="s">
        <v>43</v>
      </c>
      <c r="G682" s="13">
        <v>43</v>
      </c>
      <c r="H682" s="9">
        <v>156841</v>
      </c>
      <c r="I682" s="9">
        <v>251</v>
      </c>
      <c r="J682" s="10">
        <v>1.6003468480818154E-3</v>
      </c>
      <c r="K682" s="9">
        <v>977083.44156345224</v>
      </c>
      <c r="L682" s="9">
        <v>1563.6724060190033</v>
      </c>
      <c r="M682" s="14">
        <v>38.250621548014166</v>
      </c>
    </row>
    <row r="683" spans="1:13" s="12" customFormat="1" ht="12" customHeight="1">
      <c r="A683" s="7">
        <v>45</v>
      </c>
      <c r="B683" s="7">
        <v>2013</v>
      </c>
      <c r="C683" s="7" t="s">
        <v>19</v>
      </c>
      <c r="D683" s="7" t="s">
        <v>19</v>
      </c>
      <c r="E683" s="7" t="s">
        <v>24</v>
      </c>
      <c r="F683" s="7" t="s">
        <v>43</v>
      </c>
      <c r="G683" s="13">
        <v>44</v>
      </c>
      <c r="H683" s="9">
        <v>156338</v>
      </c>
      <c r="I683" s="9">
        <v>257</v>
      </c>
      <c r="J683" s="10">
        <v>1.6438741700674181E-3</v>
      </c>
      <c r="K683" s="9">
        <v>975519.76915743318</v>
      </c>
      <c r="L683" s="9">
        <v>1603.6317509080347</v>
      </c>
      <c r="M683" s="14">
        <v>37.311132474692457</v>
      </c>
    </row>
    <row r="684" spans="1:13" s="12" customFormat="1" ht="12" customHeight="1">
      <c r="A684" s="7">
        <v>46</v>
      </c>
      <c r="B684" s="7">
        <v>2013</v>
      </c>
      <c r="C684" s="7" t="s">
        <v>19</v>
      </c>
      <c r="D684" s="7" t="s">
        <v>19</v>
      </c>
      <c r="E684" s="7" t="s">
        <v>25</v>
      </c>
      <c r="F684" s="7" t="s">
        <v>44</v>
      </c>
      <c r="G684" s="13">
        <v>45</v>
      </c>
      <c r="H684" s="9">
        <v>157081</v>
      </c>
      <c r="I684" s="9">
        <v>278</v>
      </c>
      <c r="J684" s="10">
        <v>1.7697875618311572E-3</v>
      </c>
      <c r="K684" s="9">
        <v>973916.1374065252</v>
      </c>
      <c r="L684" s="9">
        <v>1723.6246662487126</v>
      </c>
      <c r="M684" s="14">
        <v>36.371744983876781</v>
      </c>
    </row>
    <row r="685" spans="1:13" s="12" customFormat="1" ht="12" customHeight="1">
      <c r="A685" s="7">
        <v>47</v>
      </c>
      <c r="B685" s="7">
        <v>2013</v>
      </c>
      <c r="C685" s="7" t="s">
        <v>19</v>
      </c>
      <c r="D685" s="7" t="s">
        <v>19</v>
      </c>
      <c r="E685" s="7" t="s">
        <v>25</v>
      </c>
      <c r="F685" s="7" t="s">
        <v>44</v>
      </c>
      <c r="G685" s="13">
        <v>46</v>
      </c>
      <c r="H685" s="9">
        <v>161354</v>
      </c>
      <c r="I685" s="9">
        <v>369</v>
      </c>
      <c r="J685" s="10">
        <v>2.2868971330118871E-3</v>
      </c>
      <c r="K685" s="9">
        <v>972192.51274027652</v>
      </c>
      <c r="L685" s="9">
        <v>2223.3042701213608</v>
      </c>
      <c r="M685" s="14">
        <v>35.435342906783319</v>
      </c>
    </row>
    <row r="686" spans="1:13" s="12" customFormat="1" ht="12" customHeight="1">
      <c r="A686" s="7">
        <v>48</v>
      </c>
      <c r="B686" s="7">
        <v>2013</v>
      </c>
      <c r="C686" s="7" t="s">
        <v>19</v>
      </c>
      <c r="D686" s="7" t="s">
        <v>19</v>
      </c>
      <c r="E686" s="7" t="s">
        <v>25</v>
      </c>
      <c r="F686" s="7" t="s">
        <v>44</v>
      </c>
      <c r="G686" s="13">
        <v>47</v>
      </c>
      <c r="H686" s="9">
        <v>164875</v>
      </c>
      <c r="I686" s="9">
        <v>343</v>
      </c>
      <c r="J686" s="10">
        <v>2.0803639120545868E-3</v>
      </c>
      <c r="K686" s="9">
        <v>969969.20847015514</v>
      </c>
      <c r="L686" s="9">
        <v>2017.8889371054629</v>
      </c>
      <c r="M686" s="14">
        <v>34.515419569407797</v>
      </c>
    </row>
    <row r="687" spans="1:13" s="12" customFormat="1" ht="12" customHeight="1">
      <c r="A687" s="7">
        <v>49</v>
      </c>
      <c r="B687" s="7">
        <v>2013</v>
      </c>
      <c r="C687" s="7" t="s">
        <v>19</v>
      </c>
      <c r="D687" s="7" t="s">
        <v>19</v>
      </c>
      <c r="E687" s="7" t="s">
        <v>25</v>
      </c>
      <c r="F687" s="7" t="s">
        <v>44</v>
      </c>
      <c r="G687" s="13">
        <v>48</v>
      </c>
      <c r="H687" s="9">
        <v>169486</v>
      </c>
      <c r="I687" s="9">
        <v>426</v>
      </c>
      <c r="J687" s="10">
        <v>2.5134819395112281E-3</v>
      </c>
      <c r="K687" s="9">
        <v>967951.31953304971</v>
      </c>
      <c r="L687" s="9">
        <v>2432.9281599723822</v>
      </c>
      <c r="M687" s="14">
        <v>33.586331543445127</v>
      </c>
    </row>
    <row r="688" spans="1:13" s="12" customFormat="1" ht="12" customHeight="1">
      <c r="A688" s="7">
        <v>50</v>
      </c>
      <c r="B688" s="7">
        <v>2013</v>
      </c>
      <c r="C688" s="7" t="s">
        <v>19</v>
      </c>
      <c r="D688" s="7" t="s">
        <v>19</v>
      </c>
      <c r="E688" s="7" t="s">
        <v>25</v>
      </c>
      <c r="F688" s="7" t="s">
        <v>44</v>
      </c>
      <c r="G688" s="13">
        <v>49</v>
      </c>
      <c r="H688" s="9">
        <v>166337</v>
      </c>
      <c r="I688" s="9">
        <v>474</v>
      </c>
      <c r="J688" s="10">
        <v>2.8496365811575297E-3</v>
      </c>
      <c r="K688" s="9">
        <v>965518.39137307729</v>
      </c>
      <c r="L688" s="9">
        <v>2751.3765278370938</v>
      </c>
      <c r="M688" s="14">
        <v>32.669702992856628</v>
      </c>
    </row>
    <row r="689" spans="1:13" s="12" customFormat="1" ht="12" customHeight="1">
      <c r="A689" s="7">
        <v>51</v>
      </c>
      <c r="B689" s="7">
        <v>2013</v>
      </c>
      <c r="C689" s="7" t="s">
        <v>19</v>
      </c>
      <c r="D689" s="7" t="s">
        <v>19</v>
      </c>
      <c r="E689" s="7" t="s">
        <v>26</v>
      </c>
      <c r="F689" s="7" t="s">
        <v>44</v>
      </c>
      <c r="G689" s="13">
        <v>50</v>
      </c>
      <c r="H689" s="9">
        <v>162488</v>
      </c>
      <c r="I689" s="9">
        <v>475</v>
      </c>
      <c r="J689" s="10">
        <v>2.9232927970065481E-3</v>
      </c>
      <c r="K689" s="9">
        <v>962767.01484524016</v>
      </c>
      <c r="L689" s="9">
        <v>2814.4498796925868</v>
      </c>
      <c r="M689" s="14">
        <v>31.761636933630712</v>
      </c>
    </row>
    <row r="690" spans="1:13" s="12" customFormat="1" ht="12" customHeight="1">
      <c r="A690" s="7">
        <v>52</v>
      </c>
      <c r="B690" s="7">
        <v>2013</v>
      </c>
      <c r="C690" s="7" t="s">
        <v>19</v>
      </c>
      <c r="D690" s="7" t="s">
        <v>19</v>
      </c>
      <c r="E690" s="7" t="s">
        <v>26</v>
      </c>
      <c r="F690" s="7" t="s">
        <v>44</v>
      </c>
      <c r="G690" s="13">
        <v>51</v>
      </c>
      <c r="H690" s="9">
        <v>161909</v>
      </c>
      <c r="I690" s="9">
        <v>534</v>
      </c>
      <c r="J690" s="10">
        <v>3.2981489602183943E-3</v>
      </c>
      <c r="K690" s="9">
        <v>959952.56496554753</v>
      </c>
      <c r="L690" s="9">
        <v>3166.066554000101</v>
      </c>
      <c r="M690" s="14">
        <v>30.853291785670223</v>
      </c>
    </row>
    <row r="691" spans="1:13" s="12" customFormat="1" ht="12" customHeight="1">
      <c r="A691" s="7">
        <v>53</v>
      </c>
      <c r="B691" s="7">
        <v>2013</v>
      </c>
      <c r="C691" s="7" t="s">
        <v>19</v>
      </c>
      <c r="D691" s="7" t="s">
        <v>19</v>
      </c>
      <c r="E691" s="7" t="s">
        <v>26</v>
      </c>
      <c r="F691" s="7" t="s">
        <v>44</v>
      </c>
      <c r="G691" s="13">
        <v>52</v>
      </c>
      <c r="H691" s="9">
        <v>159714</v>
      </c>
      <c r="I691" s="9">
        <v>604</v>
      </c>
      <c r="J691" s="10">
        <v>3.7817598958137669E-3</v>
      </c>
      <c r="K691" s="9">
        <v>956786.49841154739</v>
      </c>
      <c r="L691" s="9">
        <v>3618.3368085488723</v>
      </c>
      <c r="M691" s="14">
        <v>29.95373273261707</v>
      </c>
    </row>
    <row r="692" spans="1:13" s="12" customFormat="1" ht="12" customHeight="1">
      <c r="A692" s="7">
        <v>54</v>
      </c>
      <c r="B692" s="7">
        <v>2013</v>
      </c>
      <c r="C692" s="7" t="s">
        <v>19</v>
      </c>
      <c r="D692" s="7" t="s">
        <v>19</v>
      </c>
      <c r="E692" s="7" t="s">
        <v>26</v>
      </c>
      <c r="F692" s="7" t="s">
        <v>44</v>
      </c>
      <c r="G692" s="13">
        <v>53</v>
      </c>
      <c r="H692" s="9">
        <v>159574</v>
      </c>
      <c r="I692" s="9">
        <v>655</v>
      </c>
      <c r="J692" s="10">
        <v>4.1046787070575406E-3</v>
      </c>
      <c r="K692" s="9">
        <v>953168.1616029985</v>
      </c>
      <c r="L692" s="9">
        <v>3912.4490571770089</v>
      </c>
      <c r="M692" s="14">
        <v>29.065542515600541</v>
      </c>
    </row>
    <row r="693" spans="1:13" s="12" customFormat="1" ht="12" customHeight="1">
      <c r="A693" s="7">
        <v>55</v>
      </c>
      <c r="B693" s="7">
        <v>2013</v>
      </c>
      <c r="C693" s="7" t="s">
        <v>19</v>
      </c>
      <c r="D693" s="7" t="s">
        <v>19</v>
      </c>
      <c r="E693" s="7" t="s">
        <v>26</v>
      </c>
      <c r="F693" s="7" t="s">
        <v>44</v>
      </c>
      <c r="G693" s="13">
        <v>54</v>
      </c>
      <c r="H693" s="9">
        <v>155425</v>
      </c>
      <c r="I693" s="9">
        <v>752</v>
      </c>
      <c r="J693" s="10">
        <v>4.8383464693582115E-3</v>
      </c>
      <c r="K693" s="9">
        <v>949255.71254582144</v>
      </c>
      <c r="L693" s="9">
        <v>4592.8280253141884</v>
      </c>
      <c r="M693" s="14">
        <v>28.183278156698947</v>
      </c>
    </row>
    <row r="694" spans="1:13" s="12" customFormat="1" ht="12" customHeight="1">
      <c r="A694" s="7">
        <v>56</v>
      </c>
      <c r="B694" s="7">
        <v>2013</v>
      </c>
      <c r="C694" s="7" t="s">
        <v>19</v>
      </c>
      <c r="D694" s="7" t="s">
        <v>19</v>
      </c>
      <c r="E694" s="7" t="s">
        <v>27</v>
      </c>
      <c r="F694" s="7" t="s">
        <v>44</v>
      </c>
      <c r="G694" s="13">
        <v>55</v>
      </c>
      <c r="H694" s="9">
        <v>151721</v>
      </c>
      <c r="I694" s="9">
        <v>751</v>
      </c>
      <c r="J694" s="10">
        <v>4.9498750996895616E-3</v>
      </c>
      <c r="K694" s="9">
        <v>944662.8845205073</v>
      </c>
      <c r="L694" s="9">
        <v>4675.9632896889752</v>
      </c>
      <c r="M694" s="14">
        <v>27.317870652957765</v>
      </c>
    </row>
    <row r="695" spans="1:13" s="12" customFormat="1" ht="12" customHeight="1">
      <c r="A695" s="7">
        <v>57</v>
      </c>
      <c r="B695" s="7">
        <v>2013</v>
      </c>
      <c r="C695" s="7" t="s">
        <v>19</v>
      </c>
      <c r="D695" s="7" t="s">
        <v>19</v>
      </c>
      <c r="E695" s="7" t="s">
        <v>27</v>
      </c>
      <c r="F695" s="7" t="s">
        <v>44</v>
      </c>
      <c r="G695" s="13">
        <v>56</v>
      </c>
      <c r="H695" s="9">
        <v>148334</v>
      </c>
      <c r="I695" s="9">
        <v>890</v>
      </c>
      <c r="J695" s="10">
        <v>5.9999730338290615E-3</v>
      </c>
      <c r="K695" s="9">
        <v>939986.92123081838</v>
      </c>
      <c r="L695" s="9">
        <v>5639.8961795369123</v>
      </c>
      <c r="M695" s="14">
        <v>26.451276103447086</v>
      </c>
    </row>
    <row r="696" spans="1:13" s="12" customFormat="1" ht="12" customHeight="1">
      <c r="A696" s="7">
        <v>58</v>
      </c>
      <c r="B696" s="7">
        <v>2013</v>
      </c>
      <c r="C696" s="7" t="s">
        <v>19</v>
      </c>
      <c r="D696" s="7" t="s">
        <v>19</v>
      </c>
      <c r="E696" s="7" t="s">
        <v>27</v>
      </c>
      <c r="F696" s="7" t="s">
        <v>44</v>
      </c>
      <c r="G696" s="13">
        <v>57</v>
      </c>
      <c r="H696" s="9">
        <v>145826</v>
      </c>
      <c r="I696" s="9">
        <v>891</v>
      </c>
      <c r="J696" s="10">
        <v>6.1100215325113495E-3</v>
      </c>
      <c r="K696" s="9">
        <v>934347.02505128144</v>
      </c>
      <c r="L696" s="9">
        <v>5708.8804419012504</v>
      </c>
      <c r="M696" s="14">
        <v>25.607922937038595</v>
      </c>
    </row>
    <row r="697" spans="1:13" s="12" customFormat="1" ht="12" customHeight="1">
      <c r="A697" s="7">
        <v>59</v>
      </c>
      <c r="B697" s="7">
        <v>2013</v>
      </c>
      <c r="C697" s="7" t="s">
        <v>19</v>
      </c>
      <c r="D697" s="7" t="s">
        <v>19</v>
      </c>
      <c r="E697" s="7" t="s">
        <v>27</v>
      </c>
      <c r="F697" s="7" t="s">
        <v>44</v>
      </c>
      <c r="G697" s="13">
        <v>58</v>
      </c>
      <c r="H697" s="9">
        <v>142155</v>
      </c>
      <c r="I697" s="9">
        <v>963</v>
      </c>
      <c r="J697" s="10">
        <v>6.774295663184552E-3</v>
      </c>
      <c r="K697" s="9">
        <v>928638.14460938016</v>
      </c>
      <c r="L697" s="9">
        <v>6290.869355695073</v>
      </c>
      <c r="M697" s="14">
        <v>24.762275987281114</v>
      </c>
    </row>
    <row r="698" spans="1:13" s="12" customFormat="1" ht="12" customHeight="1">
      <c r="A698" s="7">
        <v>60</v>
      </c>
      <c r="B698" s="7">
        <v>2013</v>
      </c>
      <c r="C698" s="7" t="s">
        <v>19</v>
      </c>
      <c r="D698" s="7" t="s">
        <v>19</v>
      </c>
      <c r="E698" s="7" t="s">
        <v>27</v>
      </c>
      <c r="F698" s="7" t="s">
        <v>44</v>
      </c>
      <c r="G698" s="13">
        <v>59</v>
      </c>
      <c r="H698" s="9">
        <v>138074</v>
      </c>
      <c r="I698" s="9">
        <v>1045</v>
      </c>
      <c r="J698" s="10">
        <v>7.5684053478569466E-3</v>
      </c>
      <c r="K698" s="9">
        <v>922347.27525368507</v>
      </c>
      <c r="L698" s="9">
        <v>6980.6980506112732</v>
      </c>
      <c r="M698" s="14">
        <v>23.927756834466152</v>
      </c>
    </row>
    <row r="699" spans="1:13" s="12" customFormat="1" ht="12" customHeight="1">
      <c r="A699" s="7">
        <v>61</v>
      </c>
      <c r="B699" s="7">
        <v>2013</v>
      </c>
      <c r="C699" s="7" t="s">
        <v>19</v>
      </c>
      <c r="D699" s="7" t="s">
        <v>19</v>
      </c>
      <c r="E699" s="7" t="s">
        <v>28</v>
      </c>
      <c r="F699" s="7" t="s">
        <v>44</v>
      </c>
      <c r="G699" s="13">
        <v>60</v>
      </c>
      <c r="H699" s="9">
        <v>136032</v>
      </c>
      <c r="I699" s="9">
        <v>1106</v>
      </c>
      <c r="J699" s="10">
        <v>8.1304398964949422E-3</v>
      </c>
      <c r="K699" s="9">
        <v>915366.57720307377</v>
      </c>
      <c r="L699" s="9">
        <v>7442.3329392098885</v>
      </c>
      <c r="M699" s="14">
        <v>23.1064197882352</v>
      </c>
    </row>
    <row r="700" spans="1:13" s="12" customFormat="1" ht="12" customHeight="1">
      <c r="A700" s="7">
        <v>62</v>
      </c>
      <c r="B700" s="7">
        <v>2013</v>
      </c>
      <c r="C700" s="7" t="s">
        <v>19</v>
      </c>
      <c r="D700" s="7" t="s">
        <v>19</v>
      </c>
      <c r="E700" s="7" t="s">
        <v>28</v>
      </c>
      <c r="F700" s="7" t="s">
        <v>44</v>
      </c>
      <c r="G700" s="13">
        <v>61</v>
      </c>
      <c r="H700" s="9">
        <v>129821</v>
      </c>
      <c r="I700" s="9">
        <v>1146</v>
      </c>
      <c r="J700" s="10">
        <v>8.8275394581770281E-3</v>
      </c>
      <c r="K700" s="9">
        <v>907924.24426386389</v>
      </c>
      <c r="L700" s="9">
        <v>8014.7370912748165</v>
      </c>
      <c r="M700" s="14">
        <v>22.291726551096261</v>
      </c>
    </row>
    <row r="701" spans="1:13" s="12" customFormat="1" ht="12" customHeight="1">
      <c r="A701" s="7">
        <v>63</v>
      </c>
      <c r="B701" s="7">
        <v>2013</v>
      </c>
      <c r="C701" s="7" t="s">
        <v>19</v>
      </c>
      <c r="D701" s="7" t="s">
        <v>19</v>
      </c>
      <c r="E701" s="7" t="s">
        <v>28</v>
      </c>
      <c r="F701" s="7" t="s">
        <v>44</v>
      </c>
      <c r="G701" s="13">
        <v>62</v>
      </c>
      <c r="H701" s="9">
        <v>129639</v>
      </c>
      <c r="I701" s="9">
        <v>1205</v>
      </c>
      <c r="J701" s="10">
        <v>9.29504238693603E-3</v>
      </c>
      <c r="K701" s="9">
        <v>899909.50717258907</v>
      </c>
      <c r="L701" s="9">
        <v>8364.6970135759293</v>
      </c>
      <c r="M701" s="14">
        <v>21.485807131065599</v>
      </c>
    </row>
    <row r="702" spans="1:13" s="12" customFormat="1" ht="12" customHeight="1">
      <c r="A702" s="7">
        <v>64</v>
      </c>
      <c r="B702" s="7">
        <v>2013</v>
      </c>
      <c r="C702" s="7" t="s">
        <v>19</v>
      </c>
      <c r="D702" s="7" t="s">
        <v>19</v>
      </c>
      <c r="E702" s="7" t="s">
        <v>28</v>
      </c>
      <c r="F702" s="7" t="s">
        <v>44</v>
      </c>
      <c r="G702" s="13">
        <v>63</v>
      </c>
      <c r="H702" s="9">
        <v>127879</v>
      </c>
      <c r="I702" s="9">
        <v>1211</v>
      </c>
      <c r="J702" s="10">
        <v>9.4698895049226215E-3</v>
      </c>
      <c r="K702" s="9">
        <v>891544.81015901314</v>
      </c>
      <c r="L702" s="9">
        <v>8442.8308408930698</v>
      </c>
      <c r="M702" s="14">
        <v>20.682701236932701</v>
      </c>
    </row>
    <row r="703" spans="1:13" s="12" customFormat="1" ht="12" customHeight="1">
      <c r="A703" s="7">
        <v>65</v>
      </c>
      <c r="B703" s="7">
        <v>2013</v>
      </c>
      <c r="C703" s="7" t="s">
        <v>19</v>
      </c>
      <c r="D703" s="7" t="s">
        <v>19</v>
      </c>
      <c r="E703" s="7" t="s">
        <v>28</v>
      </c>
      <c r="F703" s="7" t="s">
        <v>44</v>
      </c>
      <c r="G703" s="13">
        <v>64</v>
      </c>
      <c r="H703" s="9">
        <v>128278</v>
      </c>
      <c r="I703" s="9">
        <v>1387</v>
      </c>
      <c r="J703" s="10">
        <v>1.0812454201032133E-2</v>
      </c>
      <c r="K703" s="9">
        <v>883101.97931812005</v>
      </c>
      <c r="L703" s="9">
        <v>9548.4997062179991</v>
      </c>
      <c r="M703" s="14">
        <v>19.875656452124574</v>
      </c>
    </row>
    <row r="704" spans="1:13" s="12" customFormat="1" ht="12" customHeight="1">
      <c r="A704" s="7">
        <v>66</v>
      </c>
      <c r="B704" s="7">
        <v>2013</v>
      </c>
      <c r="C704" s="7" t="s">
        <v>29</v>
      </c>
      <c r="D704" s="7" t="s">
        <v>30</v>
      </c>
      <c r="E704" s="7" t="s">
        <v>31</v>
      </c>
      <c r="F704" s="7" t="s">
        <v>30</v>
      </c>
      <c r="G704" s="13">
        <v>65</v>
      </c>
      <c r="H704" s="9">
        <v>125673</v>
      </c>
      <c r="I704" s="9">
        <v>1557</v>
      </c>
      <c r="J704" s="10">
        <v>1.2389296030173545E-2</v>
      </c>
      <c r="K704" s="9">
        <v>873553.47961190203</v>
      </c>
      <c r="L704" s="9">
        <v>10822.712657100024</v>
      </c>
      <c r="M704" s="14">
        <v>19.087444801961041</v>
      </c>
    </row>
    <row r="705" spans="1:13" s="12" customFormat="1" ht="12" customHeight="1">
      <c r="A705" s="7">
        <v>67</v>
      </c>
      <c r="B705" s="7">
        <v>2013</v>
      </c>
      <c r="C705" s="7" t="s">
        <v>29</v>
      </c>
      <c r="D705" s="7" t="s">
        <v>30</v>
      </c>
      <c r="E705" s="7" t="s">
        <v>31</v>
      </c>
      <c r="F705" s="7" t="s">
        <v>30</v>
      </c>
      <c r="G705" s="13">
        <v>66</v>
      </c>
      <c r="H705" s="9">
        <v>124878</v>
      </c>
      <c r="I705" s="9">
        <v>1626</v>
      </c>
      <c r="J705" s="10">
        <v>1.3020708211214146E-2</v>
      </c>
      <c r="K705" s="9">
        <v>862730.76695480198</v>
      </c>
      <c r="L705" s="9">
        <v>11233.365581355467</v>
      </c>
      <c r="M705" s="14">
        <v>18.320619022501944</v>
      </c>
    </row>
    <row r="706" spans="1:13" s="12" customFormat="1" ht="12" customHeight="1">
      <c r="A706" s="7">
        <v>68</v>
      </c>
      <c r="B706" s="7">
        <v>2013</v>
      </c>
      <c r="C706" s="7" t="s">
        <v>29</v>
      </c>
      <c r="D706" s="7" t="s">
        <v>30</v>
      </c>
      <c r="E706" s="7" t="s">
        <v>31</v>
      </c>
      <c r="F706" s="7" t="s">
        <v>30</v>
      </c>
      <c r="G706" s="13">
        <v>67</v>
      </c>
      <c r="H706" s="9">
        <v>104551</v>
      </c>
      <c r="I706" s="9">
        <v>1407</v>
      </c>
      <c r="J706" s="10">
        <v>1.3457547034461651E-2</v>
      </c>
      <c r="K706" s="9">
        <v>851497.40137344645</v>
      </c>
      <c r="L706" s="9">
        <v>11459.066328705027</v>
      </c>
      <c r="M706" s="14">
        <v>17.555717248336705</v>
      </c>
    </row>
    <row r="707" spans="1:13" s="12" customFormat="1" ht="12" customHeight="1">
      <c r="A707" s="7">
        <v>69</v>
      </c>
      <c r="B707" s="7">
        <v>2013</v>
      </c>
      <c r="C707" s="7" t="s">
        <v>29</v>
      </c>
      <c r="D707" s="7" t="s">
        <v>30</v>
      </c>
      <c r="E707" s="7" t="s">
        <v>31</v>
      </c>
      <c r="F707" s="7" t="s">
        <v>30</v>
      </c>
      <c r="G707" s="13">
        <v>68</v>
      </c>
      <c r="H707" s="9">
        <v>103275</v>
      </c>
      <c r="I707" s="9">
        <v>1555</v>
      </c>
      <c r="J707" s="10">
        <v>1.5056886952311789E-2</v>
      </c>
      <c r="K707" s="9">
        <v>840038.3350447414</v>
      </c>
      <c r="L707" s="9">
        <v>12648.362246376886</v>
      </c>
      <c r="M707" s="14">
        <v>16.788376386710354</v>
      </c>
    </row>
    <row r="708" spans="1:13" s="12" customFormat="1" ht="12" customHeight="1">
      <c r="A708" s="7">
        <v>70</v>
      </c>
      <c r="B708" s="7">
        <v>2013</v>
      </c>
      <c r="C708" s="7" t="s">
        <v>29</v>
      </c>
      <c r="D708" s="7" t="s">
        <v>30</v>
      </c>
      <c r="E708" s="7" t="s">
        <v>31</v>
      </c>
      <c r="F708" s="7" t="s">
        <v>30</v>
      </c>
      <c r="G708" s="13">
        <v>69</v>
      </c>
      <c r="H708" s="9">
        <v>96796</v>
      </c>
      <c r="I708" s="9">
        <v>1579</v>
      </c>
      <c r="J708" s="10">
        <v>1.6312657547832555E-2</v>
      </c>
      <c r="K708" s="9">
        <v>827389.97279836447</v>
      </c>
      <c r="L708" s="9">
        <v>13496.929284770213</v>
      </c>
      <c r="M708" s="14">
        <v>16.03737781495785</v>
      </c>
    </row>
    <row r="709" spans="1:13" s="12" customFormat="1" ht="12" customHeight="1">
      <c r="A709" s="7">
        <v>71</v>
      </c>
      <c r="B709" s="7">
        <v>2013</v>
      </c>
      <c r="C709" s="7" t="s">
        <v>29</v>
      </c>
      <c r="D709" s="7" t="s">
        <v>30</v>
      </c>
      <c r="E709" s="7" t="s">
        <v>32</v>
      </c>
      <c r="F709" s="7" t="s">
        <v>30</v>
      </c>
      <c r="G709" s="13">
        <v>70</v>
      </c>
      <c r="H709" s="9">
        <v>84559</v>
      </c>
      <c r="I709" s="9">
        <v>1502</v>
      </c>
      <c r="J709" s="10">
        <v>1.7762745538618008E-2</v>
      </c>
      <c r="K709" s="9">
        <v>813893.04351359431</v>
      </c>
      <c r="L709" s="9">
        <v>14456.97502758333</v>
      </c>
      <c r="M709" s="14">
        <v>15.295036841915405</v>
      </c>
    </row>
    <row r="710" spans="1:13" s="12" customFormat="1" ht="12" customHeight="1">
      <c r="A710" s="7">
        <v>72</v>
      </c>
      <c r="B710" s="7">
        <v>2013</v>
      </c>
      <c r="C710" s="7" t="s">
        <v>29</v>
      </c>
      <c r="D710" s="7" t="s">
        <v>30</v>
      </c>
      <c r="E710" s="7" t="s">
        <v>32</v>
      </c>
      <c r="F710" s="7" t="s">
        <v>30</v>
      </c>
      <c r="G710" s="13">
        <v>71</v>
      </c>
      <c r="H710" s="9">
        <v>76101</v>
      </c>
      <c r="I710" s="9">
        <v>1446</v>
      </c>
      <c r="J710" s="10">
        <v>1.9001064374975361E-2</v>
      </c>
      <c r="K710" s="9">
        <v>799436.06848601101</v>
      </c>
      <c r="L710" s="9">
        <v>15190.136200979907</v>
      </c>
      <c r="M710" s="14">
        <v>14.562589791535061</v>
      </c>
    </row>
    <row r="711" spans="1:13" s="12" customFormat="1" ht="12" customHeight="1">
      <c r="A711" s="7">
        <v>73</v>
      </c>
      <c r="B711" s="7">
        <v>2013</v>
      </c>
      <c r="C711" s="7" t="s">
        <v>29</v>
      </c>
      <c r="D711" s="7" t="s">
        <v>30</v>
      </c>
      <c r="E711" s="7" t="s">
        <v>32</v>
      </c>
      <c r="F711" s="7" t="s">
        <v>30</v>
      </c>
      <c r="G711" s="13">
        <v>72</v>
      </c>
      <c r="H711" s="9">
        <v>83918</v>
      </c>
      <c r="I711" s="9">
        <v>1815</v>
      </c>
      <c r="J711" s="10">
        <v>2.1628256154817799E-2</v>
      </c>
      <c r="K711" s="9">
        <v>784245.93228503107</v>
      </c>
      <c r="L711" s="9">
        <v>16961.871911834547</v>
      </c>
      <c r="M711" s="14">
        <v>13.834969469233258</v>
      </c>
    </row>
    <row r="712" spans="1:13" s="12" customFormat="1" ht="12" customHeight="1">
      <c r="A712" s="7">
        <v>74</v>
      </c>
      <c r="B712" s="7">
        <v>2013</v>
      </c>
      <c r="C712" s="7" t="s">
        <v>29</v>
      </c>
      <c r="D712" s="7" t="s">
        <v>30</v>
      </c>
      <c r="E712" s="7" t="s">
        <v>32</v>
      </c>
      <c r="F712" s="7" t="s">
        <v>30</v>
      </c>
      <c r="G712" s="13">
        <v>73</v>
      </c>
      <c r="H712" s="9">
        <v>89594</v>
      </c>
      <c r="I712" s="9">
        <v>2126</v>
      </c>
      <c r="J712" s="10">
        <v>2.3729267584882915E-2</v>
      </c>
      <c r="K712" s="9">
        <v>767284.06037319649</v>
      </c>
      <c r="L712" s="9">
        <v>18207.088782211038</v>
      </c>
      <c r="M712" s="14">
        <v>13.129757352582942</v>
      </c>
    </row>
    <row r="713" spans="1:13" s="12" customFormat="1" ht="12" customHeight="1">
      <c r="A713" s="7">
        <v>75</v>
      </c>
      <c r="B713" s="7">
        <v>2013</v>
      </c>
      <c r="C713" s="7" t="s">
        <v>29</v>
      </c>
      <c r="D713" s="7" t="s">
        <v>30</v>
      </c>
      <c r="E713" s="7" t="s">
        <v>32</v>
      </c>
      <c r="F713" s="7" t="s">
        <v>30</v>
      </c>
      <c r="G713" s="13">
        <v>74</v>
      </c>
      <c r="H713" s="9">
        <v>89327</v>
      </c>
      <c r="I713" s="9">
        <v>2266</v>
      </c>
      <c r="J713" s="10">
        <v>2.5367470081834161E-2</v>
      </c>
      <c r="K713" s="9">
        <v>749076.97159098543</v>
      </c>
      <c r="L713" s="9">
        <v>19002.187665825259</v>
      </c>
      <c r="M713" s="14">
        <v>12.436736637939788</v>
      </c>
    </row>
    <row r="714" spans="1:13" s="12" customFormat="1" ht="12" customHeight="1">
      <c r="A714" s="7">
        <v>76</v>
      </c>
      <c r="B714" s="7">
        <v>2013</v>
      </c>
      <c r="C714" s="7" t="s">
        <v>29</v>
      </c>
      <c r="D714" s="7" t="s">
        <v>33</v>
      </c>
      <c r="E714" s="7" t="s">
        <v>34</v>
      </c>
      <c r="F714" s="7" t="s">
        <v>33</v>
      </c>
      <c r="G714" s="13">
        <v>75</v>
      </c>
      <c r="H714" s="9">
        <v>84456</v>
      </c>
      <c r="I714" s="9">
        <v>2433</v>
      </c>
      <c r="J714" s="10">
        <v>2.8807899971582836E-2</v>
      </c>
      <c r="K714" s="9">
        <v>730074.78392516018</v>
      </c>
      <c r="L714" s="9">
        <v>21031.921347090967</v>
      </c>
      <c r="M714" s="14">
        <v>11.747422768601879</v>
      </c>
    </row>
    <row r="715" spans="1:13" s="12" customFormat="1" ht="12" customHeight="1">
      <c r="A715" s="7">
        <v>77</v>
      </c>
      <c r="B715" s="7">
        <v>2013</v>
      </c>
      <c r="C715" s="7" t="s">
        <v>29</v>
      </c>
      <c r="D715" s="7" t="s">
        <v>33</v>
      </c>
      <c r="E715" s="7" t="s">
        <v>34</v>
      </c>
      <c r="F715" s="7" t="s">
        <v>33</v>
      </c>
      <c r="G715" s="13">
        <v>76</v>
      </c>
      <c r="H715" s="9">
        <v>80662</v>
      </c>
      <c r="I715" s="9">
        <v>2549</v>
      </c>
      <c r="J715" s="10">
        <v>3.1601001710842777E-2</v>
      </c>
      <c r="K715" s="9">
        <v>709042.86257806921</v>
      </c>
      <c r="L715" s="9">
        <v>22406.464713390425</v>
      </c>
      <c r="M715" s="14">
        <v>11.081048454031674</v>
      </c>
    </row>
    <row r="716" spans="1:13" s="12" customFormat="1" ht="12" customHeight="1">
      <c r="A716" s="7">
        <v>78</v>
      </c>
      <c r="B716" s="7">
        <v>2013</v>
      </c>
      <c r="C716" s="7" t="s">
        <v>29</v>
      </c>
      <c r="D716" s="7" t="s">
        <v>33</v>
      </c>
      <c r="E716" s="7" t="s">
        <v>34</v>
      </c>
      <c r="F716" s="7" t="s">
        <v>33</v>
      </c>
      <c r="G716" s="13">
        <v>77</v>
      </c>
      <c r="H716" s="9">
        <v>77837</v>
      </c>
      <c r="I716" s="9">
        <v>2727</v>
      </c>
      <c r="J716" s="10">
        <v>3.5034752110178966E-2</v>
      </c>
      <c r="K716" s="9">
        <v>686636.39786467876</v>
      </c>
      <c r="L716" s="9">
        <v>24056.135989015238</v>
      </c>
      <c r="M716" s="14">
        <v>10.426331473622866</v>
      </c>
    </row>
    <row r="717" spans="1:13" s="12" customFormat="1" ht="12" customHeight="1">
      <c r="A717" s="7">
        <v>79</v>
      </c>
      <c r="B717" s="7">
        <v>2013</v>
      </c>
      <c r="C717" s="7" t="s">
        <v>29</v>
      </c>
      <c r="D717" s="7" t="s">
        <v>33</v>
      </c>
      <c r="E717" s="7" t="s">
        <v>34</v>
      </c>
      <c r="F717" s="7" t="s">
        <v>33</v>
      </c>
      <c r="G717" s="13">
        <v>78</v>
      </c>
      <c r="H717" s="9">
        <v>76831</v>
      </c>
      <c r="I717" s="9">
        <v>3045</v>
      </c>
      <c r="J717" s="10">
        <v>3.9632440030716767E-2</v>
      </c>
      <c r="K717" s="9">
        <v>662580.26187566353</v>
      </c>
      <c r="L717" s="9">
        <v>26259.672494323848</v>
      </c>
      <c r="M717" s="14">
        <v>9.7867243098440042</v>
      </c>
    </row>
    <row r="718" spans="1:13" s="12" customFormat="1" ht="12" customHeight="1">
      <c r="A718" s="7">
        <v>80</v>
      </c>
      <c r="B718" s="7">
        <v>2013</v>
      </c>
      <c r="C718" s="7" t="s">
        <v>29</v>
      </c>
      <c r="D718" s="7" t="s">
        <v>33</v>
      </c>
      <c r="E718" s="7" t="s">
        <v>34</v>
      </c>
      <c r="F718" s="7" t="s">
        <v>33</v>
      </c>
      <c r="G718" s="13">
        <v>79</v>
      </c>
      <c r="H718" s="9">
        <v>73610</v>
      </c>
      <c r="I718" s="9">
        <v>3165</v>
      </c>
      <c r="J718" s="10">
        <v>4.299687542453471E-2</v>
      </c>
      <c r="K718" s="9">
        <v>636320.58938133973</v>
      </c>
      <c r="L718" s="9">
        <v>27359.797111695967</v>
      </c>
      <c r="M718" s="14">
        <v>9.1699687671051748</v>
      </c>
    </row>
    <row r="719" spans="1:13" s="12" customFormat="1" ht="12" customHeight="1">
      <c r="A719" s="7">
        <v>81</v>
      </c>
      <c r="B719" s="7">
        <v>2013</v>
      </c>
      <c r="C719" s="7" t="s">
        <v>29</v>
      </c>
      <c r="D719" s="7" t="s">
        <v>33</v>
      </c>
      <c r="E719" s="7" t="s">
        <v>35</v>
      </c>
      <c r="F719" s="7" t="s">
        <v>33</v>
      </c>
      <c r="G719" s="13">
        <v>80</v>
      </c>
      <c r="H719" s="9">
        <v>73217</v>
      </c>
      <c r="I719" s="9">
        <v>3604</v>
      </c>
      <c r="J719" s="10">
        <v>4.9223540980919731E-2</v>
      </c>
      <c r="K719" s="9">
        <v>608960.79226964375</v>
      </c>
      <c r="L719" s="9">
        <v>29975.206514058154</v>
      </c>
      <c r="M719" s="14">
        <v>8.5594989132885786</v>
      </c>
    </row>
    <row r="720" spans="1:13" s="12" customFormat="1" ht="12" customHeight="1">
      <c r="A720" s="7">
        <v>82</v>
      </c>
      <c r="B720" s="7">
        <v>2013</v>
      </c>
      <c r="C720" s="7" t="s">
        <v>29</v>
      </c>
      <c r="D720" s="7" t="s">
        <v>33</v>
      </c>
      <c r="E720" s="7" t="s">
        <v>35</v>
      </c>
      <c r="F720" s="7" t="s">
        <v>33</v>
      </c>
      <c r="G720" s="13">
        <v>81</v>
      </c>
      <c r="H720" s="9">
        <v>69742</v>
      </c>
      <c r="I720" s="9">
        <v>3962</v>
      </c>
      <c r="J720" s="10">
        <v>5.6809383155057208E-2</v>
      </c>
      <c r="K720" s="9">
        <v>578985.58575558558</v>
      </c>
      <c r="L720" s="9">
        <v>32891.813982444291</v>
      </c>
      <c r="M720" s="14">
        <v>7.9767548006011566</v>
      </c>
    </row>
    <row r="721" spans="1:13" s="12" customFormat="1" ht="12" customHeight="1">
      <c r="A721" s="7">
        <v>83</v>
      </c>
      <c r="B721" s="7">
        <v>2013</v>
      </c>
      <c r="C721" s="7" t="s">
        <v>29</v>
      </c>
      <c r="D721" s="7" t="s">
        <v>33</v>
      </c>
      <c r="E721" s="7" t="s">
        <v>35</v>
      </c>
      <c r="F721" s="7" t="s">
        <v>33</v>
      </c>
      <c r="G721" s="13">
        <v>82</v>
      </c>
      <c r="H721" s="9">
        <v>65836</v>
      </c>
      <c r="I721" s="9">
        <v>4108</v>
      </c>
      <c r="J721" s="10">
        <v>6.2397472507442736E-2</v>
      </c>
      <c r="K721" s="9">
        <v>546093.77177314134</v>
      </c>
      <c r="L721" s="9">
        <v>34074.871110700296</v>
      </c>
      <c r="M721" s="14">
        <v>7.4270877668520257</v>
      </c>
    </row>
    <row r="722" spans="1:13" s="12" customFormat="1" ht="12" customHeight="1">
      <c r="A722" s="7">
        <v>84</v>
      </c>
      <c r="B722" s="7">
        <v>2013</v>
      </c>
      <c r="C722" s="7" t="s">
        <v>29</v>
      </c>
      <c r="D722" s="7" t="s">
        <v>33</v>
      </c>
      <c r="E722" s="7" t="s">
        <v>35</v>
      </c>
      <c r="F722" s="7" t="s">
        <v>33</v>
      </c>
      <c r="G722" s="13">
        <v>83</v>
      </c>
      <c r="H722" s="9">
        <v>57582</v>
      </c>
      <c r="I722" s="9">
        <v>4183</v>
      </c>
      <c r="J722" s="10">
        <v>7.2644229099371335E-2</v>
      </c>
      <c r="K722" s="9">
        <v>512018.90066244104</v>
      </c>
      <c r="L722" s="9">
        <v>37195.218322930617</v>
      </c>
      <c r="M722" s="14">
        <v>6.8880856372873183</v>
      </c>
    </row>
    <row r="723" spans="1:13" s="12" customFormat="1" ht="12" customHeight="1">
      <c r="A723" s="7">
        <v>85</v>
      </c>
      <c r="B723" s="7">
        <v>2013</v>
      </c>
      <c r="C723" s="7" t="s">
        <v>29</v>
      </c>
      <c r="D723" s="7" t="s">
        <v>33</v>
      </c>
      <c r="E723" s="7" t="s">
        <v>35</v>
      </c>
      <c r="F723" s="7" t="s">
        <v>33</v>
      </c>
      <c r="G723" s="13">
        <v>84</v>
      </c>
      <c r="H723" s="9">
        <v>52062</v>
      </c>
      <c r="I723" s="9">
        <v>4261</v>
      </c>
      <c r="J723" s="10">
        <v>8.1844723598786057E-2</v>
      </c>
      <c r="K723" s="9">
        <v>474823.68233951041</v>
      </c>
      <c r="L723" s="9">
        <v>38861.813039235021</v>
      </c>
      <c r="M723" s="14">
        <v>6.3884950498376014</v>
      </c>
    </row>
    <row r="724" spans="1:13" s="12" customFormat="1" ht="12" customHeight="1">
      <c r="A724" s="7">
        <v>86</v>
      </c>
      <c r="B724" s="7">
        <v>2013</v>
      </c>
      <c r="C724" s="7" t="s">
        <v>29</v>
      </c>
      <c r="D724" s="7" t="s">
        <v>36</v>
      </c>
      <c r="E724" s="7" t="s">
        <v>37</v>
      </c>
      <c r="F724" s="7" t="s">
        <v>36</v>
      </c>
      <c r="G724" s="13">
        <v>85</v>
      </c>
      <c r="H724" s="9">
        <v>46700</v>
      </c>
      <c r="I724" s="9">
        <v>4445</v>
      </c>
      <c r="J724" s="10">
        <v>9.5182012847965736E-2</v>
      </c>
      <c r="K724" s="9">
        <v>435961.8693002754</v>
      </c>
      <c r="L724" s="9">
        <v>41495.728244961974</v>
      </c>
      <c r="M724" s="14">
        <v>5.9133978219000767</v>
      </c>
    </row>
    <row r="725" spans="1:13" s="12" customFormat="1" ht="12" customHeight="1">
      <c r="A725" s="7">
        <v>87</v>
      </c>
      <c r="B725" s="7">
        <v>2013</v>
      </c>
      <c r="C725" s="7" t="s">
        <v>29</v>
      </c>
      <c r="D725" s="7" t="s">
        <v>36</v>
      </c>
      <c r="E725" s="7" t="s">
        <v>37</v>
      </c>
      <c r="F725" s="7" t="s">
        <v>36</v>
      </c>
      <c r="G725" s="13">
        <v>86</v>
      </c>
      <c r="H725" s="9">
        <v>42045</v>
      </c>
      <c r="I725" s="9">
        <v>4534</v>
      </c>
      <c r="J725" s="10">
        <v>0.10783684147936734</v>
      </c>
      <c r="K725" s="9">
        <v>394466.1410553134</v>
      </c>
      <c r="L725" s="9">
        <v>42537.98272195959</v>
      </c>
      <c r="M725" s="14">
        <v>5.4828583193168328</v>
      </c>
    </row>
    <row r="726" spans="1:13" s="12" customFormat="1" ht="12" customHeight="1">
      <c r="A726" s="7">
        <v>88</v>
      </c>
      <c r="B726" s="7">
        <v>2013</v>
      </c>
      <c r="C726" s="7" t="s">
        <v>29</v>
      </c>
      <c r="D726" s="7" t="s">
        <v>36</v>
      </c>
      <c r="E726" s="7" t="s">
        <v>37</v>
      </c>
      <c r="F726" s="7" t="s">
        <v>36</v>
      </c>
      <c r="G726" s="13">
        <v>87</v>
      </c>
      <c r="H726" s="9">
        <v>37577</v>
      </c>
      <c r="I726" s="9">
        <v>4446</v>
      </c>
      <c r="J726" s="10">
        <v>0.11831705564574074</v>
      </c>
      <c r="K726" s="9">
        <v>351928.15833335381</v>
      </c>
      <c r="L726" s="9">
        <v>41639.10349283048</v>
      </c>
      <c r="M726" s="14">
        <v>5.0851424391692035</v>
      </c>
    </row>
    <row r="727" spans="1:13" s="12" customFormat="1" ht="12" customHeight="1">
      <c r="A727" s="7">
        <v>89</v>
      </c>
      <c r="B727" s="7">
        <v>2013</v>
      </c>
      <c r="C727" s="7" t="s">
        <v>29</v>
      </c>
      <c r="D727" s="7" t="s">
        <v>36</v>
      </c>
      <c r="E727" s="7" t="s">
        <v>37</v>
      </c>
      <c r="F727" s="7" t="s">
        <v>36</v>
      </c>
      <c r="G727" s="13">
        <v>88</v>
      </c>
      <c r="H727" s="9">
        <v>32471</v>
      </c>
      <c r="I727" s="9">
        <v>4419</v>
      </c>
      <c r="J727" s="10">
        <v>0.13609066551692278</v>
      </c>
      <c r="K727" s="9">
        <v>310289.05484052334</v>
      </c>
      <c r="L727" s="9">
        <v>42227.443975863775</v>
      </c>
      <c r="M727" s="14">
        <v>4.7004436158480161</v>
      </c>
    </row>
    <row r="728" spans="1:13" s="12" customFormat="1" ht="12" customHeight="1">
      <c r="A728" s="7">
        <v>90</v>
      </c>
      <c r="B728" s="7">
        <v>2013</v>
      </c>
      <c r="C728" s="7" t="s">
        <v>29</v>
      </c>
      <c r="D728" s="7" t="s">
        <v>36</v>
      </c>
      <c r="E728" s="7" t="s">
        <v>37</v>
      </c>
      <c r="F728" s="7" t="s">
        <v>36</v>
      </c>
      <c r="G728" s="13">
        <v>89</v>
      </c>
      <c r="H728" s="9">
        <v>27513</v>
      </c>
      <c r="I728" s="9">
        <v>4134</v>
      </c>
      <c r="J728" s="10">
        <v>0.15025624250354377</v>
      </c>
      <c r="K728" s="9">
        <v>268061.61086465954</v>
      </c>
      <c r="L728" s="9">
        <v>40277.930407970867</v>
      </c>
      <c r="M728" s="14">
        <v>4.3621347729288971</v>
      </c>
    </row>
    <row r="729" spans="1:13" s="12" customFormat="1" ht="12" customHeight="1">
      <c r="A729" s="7">
        <v>91</v>
      </c>
      <c r="B729" s="7">
        <v>2013</v>
      </c>
      <c r="C729" s="7" t="s">
        <v>29</v>
      </c>
      <c r="D729" s="7" t="s">
        <v>36</v>
      </c>
      <c r="E729" s="7" t="s">
        <v>38</v>
      </c>
      <c r="F729" s="7" t="s">
        <v>36</v>
      </c>
      <c r="G729" s="13">
        <v>90</v>
      </c>
      <c r="H729" s="9">
        <v>22504</v>
      </c>
      <c r="I729" s="9">
        <v>3660</v>
      </c>
      <c r="J729" s="10">
        <v>0.16263775328830429</v>
      </c>
      <c r="K729" s="9">
        <v>227783.68045668869</v>
      </c>
      <c r="L729" s="9">
        <v>37046.226025216878</v>
      </c>
      <c r="M729" s="14">
        <v>4.0450581294149544</v>
      </c>
    </row>
    <row r="730" spans="1:13" s="12" customFormat="1" ht="12" customHeight="1">
      <c r="A730" s="7">
        <v>92</v>
      </c>
      <c r="B730" s="7">
        <v>2013</v>
      </c>
      <c r="C730" s="7" t="s">
        <v>29</v>
      </c>
      <c r="D730" s="7" t="s">
        <v>36</v>
      </c>
      <c r="E730" s="7" t="s">
        <v>38</v>
      </c>
      <c r="F730" s="7" t="s">
        <v>36</v>
      </c>
      <c r="G730" s="13">
        <v>91</v>
      </c>
      <c r="H730" s="9">
        <v>18719</v>
      </c>
      <c r="I730" s="9">
        <v>3399</v>
      </c>
      <c r="J730" s="10">
        <v>0.18158021261819543</v>
      </c>
      <c r="K730" s="9">
        <v>190737.45443147182</v>
      </c>
      <c r="L730" s="9">
        <v>34634.147529920017</v>
      </c>
      <c r="M730" s="14">
        <v>3.7336015784522516</v>
      </c>
    </row>
    <row r="731" spans="1:13" s="12" customFormat="1" ht="12" customHeight="1">
      <c r="A731" s="7">
        <v>93</v>
      </c>
      <c r="B731" s="7">
        <v>2013</v>
      </c>
      <c r="C731" s="7" t="s">
        <v>29</v>
      </c>
      <c r="D731" s="7" t="s">
        <v>36</v>
      </c>
      <c r="E731" s="7" t="s">
        <v>38</v>
      </c>
      <c r="F731" s="7" t="s">
        <v>36</v>
      </c>
      <c r="G731" s="13">
        <v>92</v>
      </c>
      <c r="H731" s="9">
        <v>14539</v>
      </c>
      <c r="I731" s="9">
        <v>2907</v>
      </c>
      <c r="J731" s="10">
        <v>0.19994497558291491</v>
      </c>
      <c r="K731" s="9">
        <v>156103.30690155181</v>
      </c>
      <c r="L731" s="9">
        <v>31212.071886843049</v>
      </c>
      <c r="M731" s="14">
        <v>3.4510305448464322</v>
      </c>
    </row>
    <row r="732" spans="1:13" s="12" customFormat="1" ht="12" customHeight="1">
      <c r="A732" s="7">
        <v>94</v>
      </c>
      <c r="B732" s="7">
        <v>2013</v>
      </c>
      <c r="C732" s="7" t="s">
        <v>29</v>
      </c>
      <c r="D732" s="7" t="s">
        <v>36</v>
      </c>
      <c r="E732" s="7" t="s">
        <v>38</v>
      </c>
      <c r="F732" s="7" t="s">
        <v>36</v>
      </c>
      <c r="G732" s="13">
        <v>93</v>
      </c>
      <c r="H732" s="9">
        <v>8589</v>
      </c>
      <c r="I732" s="9">
        <v>1918</v>
      </c>
      <c r="J732" s="10">
        <v>0.22330888345558272</v>
      </c>
      <c r="K732" s="9">
        <v>124891.23501470877</v>
      </c>
      <c r="L732" s="9">
        <v>27889.322244523395</v>
      </c>
      <c r="M732" s="14">
        <v>3.1885344817333419</v>
      </c>
    </row>
    <row r="733" spans="1:13" s="12" customFormat="1" ht="12" customHeight="1">
      <c r="A733" s="7">
        <v>95</v>
      </c>
      <c r="B733" s="7">
        <v>2013</v>
      </c>
      <c r="C733" s="7" t="s">
        <v>29</v>
      </c>
      <c r="D733" s="7" t="s">
        <v>36</v>
      </c>
      <c r="E733" s="7" t="s">
        <v>38</v>
      </c>
      <c r="F733" s="7" t="s">
        <v>36</v>
      </c>
      <c r="G733" s="13">
        <v>94</v>
      </c>
      <c r="H733" s="9">
        <v>4606</v>
      </c>
      <c r="I733" s="9">
        <v>1136</v>
      </c>
      <c r="J733" s="10">
        <v>0.24663482414242294</v>
      </c>
      <c r="K733" s="9">
        <v>97001.912770185372</v>
      </c>
      <c r="L733" s="9">
        <v>23924.049697553321</v>
      </c>
      <c r="M733" s="14">
        <v>2.9615234093251104</v>
      </c>
    </row>
    <row r="734" spans="1:13" s="12" customFormat="1" ht="12" customHeight="1">
      <c r="A734" s="7">
        <v>96</v>
      </c>
      <c r="B734" s="7">
        <v>2013</v>
      </c>
      <c r="C734" s="7" t="s">
        <v>29</v>
      </c>
      <c r="D734" s="7" t="s">
        <v>36</v>
      </c>
      <c r="E734" s="7" t="s">
        <v>39</v>
      </c>
      <c r="F734" s="7" t="s">
        <v>36</v>
      </c>
      <c r="G734" s="13">
        <v>95</v>
      </c>
      <c r="H734" s="9">
        <v>3362</v>
      </c>
      <c r="I734" s="9">
        <v>886</v>
      </c>
      <c r="J734" s="10">
        <v>0.26353361094586558</v>
      </c>
      <c r="K734" s="9">
        <v>73077.863072632055</v>
      </c>
      <c r="L734" s="9">
        <v>19258.473135738252</v>
      </c>
      <c r="M734" s="14">
        <v>2.7673708424643877</v>
      </c>
    </row>
    <row r="735" spans="1:13" s="12" customFormat="1" ht="12" customHeight="1">
      <c r="A735" s="7">
        <v>97</v>
      </c>
      <c r="B735" s="7">
        <v>2013</v>
      </c>
      <c r="C735" s="7" t="s">
        <v>29</v>
      </c>
      <c r="D735" s="7" t="s">
        <v>36</v>
      </c>
      <c r="E735" s="7" t="s">
        <v>39</v>
      </c>
      <c r="F735" s="7" t="s">
        <v>36</v>
      </c>
      <c r="G735" s="13">
        <v>96</v>
      </c>
      <c r="H735" s="9">
        <v>2790</v>
      </c>
      <c r="I735" s="9">
        <v>784</v>
      </c>
      <c r="J735" s="10">
        <v>0.2810035842293907</v>
      </c>
      <c r="K735" s="9">
        <v>53819.3899368938</v>
      </c>
      <c r="L735" s="9">
        <v>15123.441473306359</v>
      </c>
      <c r="M735" s="14">
        <v>2.5787159823769485</v>
      </c>
    </row>
    <row r="736" spans="1:13" s="12" customFormat="1" ht="12" customHeight="1">
      <c r="A736" s="7">
        <v>98</v>
      </c>
      <c r="B736" s="7">
        <v>2013</v>
      </c>
      <c r="C736" s="7" t="s">
        <v>29</v>
      </c>
      <c r="D736" s="7" t="s">
        <v>36</v>
      </c>
      <c r="E736" s="7" t="s">
        <v>39</v>
      </c>
      <c r="F736" s="7" t="s">
        <v>36</v>
      </c>
      <c r="G736" s="13">
        <v>97</v>
      </c>
      <c r="H736" s="9">
        <v>2291</v>
      </c>
      <c r="I736" s="9">
        <v>687</v>
      </c>
      <c r="J736" s="10">
        <v>0.29986905281536447</v>
      </c>
      <c r="K736" s="9">
        <v>38695.94846358744</v>
      </c>
      <c r="L736" s="9">
        <v>11603.717413568123</v>
      </c>
      <c r="M736" s="14">
        <v>2.3911353892480918</v>
      </c>
    </row>
    <row r="737" spans="1:13" s="12" customFormat="1" ht="12" customHeight="1">
      <c r="A737" s="7">
        <v>99</v>
      </c>
      <c r="B737" s="7">
        <v>2013</v>
      </c>
      <c r="C737" s="7" t="s">
        <v>29</v>
      </c>
      <c r="D737" s="7" t="s">
        <v>36</v>
      </c>
      <c r="E737" s="7" t="s">
        <v>39</v>
      </c>
      <c r="F737" s="7" t="s">
        <v>36</v>
      </c>
      <c r="G737" s="13">
        <v>98</v>
      </c>
      <c r="H737" s="9">
        <v>1861</v>
      </c>
      <c r="I737" s="9">
        <v>616</v>
      </c>
      <c r="J737" s="10">
        <v>0.33100483610961851</v>
      </c>
      <c r="K737" s="9">
        <v>27092.231050019316</v>
      </c>
      <c r="L737" s="9">
        <v>8967.6594985555621</v>
      </c>
      <c r="M737" s="14">
        <v>2.2011166937452629</v>
      </c>
    </row>
    <row r="738" spans="1:13" s="12" customFormat="1" ht="12" customHeight="1">
      <c r="A738" s="7">
        <v>100</v>
      </c>
      <c r="B738" s="7">
        <v>2013</v>
      </c>
      <c r="C738" s="7" t="s">
        <v>29</v>
      </c>
      <c r="D738" s="7" t="s">
        <v>36</v>
      </c>
      <c r="E738" s="7" t="s">
        <v>39</v>
      </c>
      <c r="F738" s="7" t="s">
        <v>36</v>
      </c>
      <c r="G738" s="13">
        <v>99</v>
      </c>
      <c r="H738" s="9">
        <v>1219</v>
      </c>
      <c r="I738" s="9">
        <v>429</v>
      </c>
      <c r="J738" s="10">
        <v>0.35192780968006565</v>
      </c>
      <c r="K738" s="9">
        <v>18124.571551463756</v>
      </c>
      <c r="L738" s="9">
        <v>6378.5407674962689</v>
      </c>
      <c r="M738" s="14">
        <v>2.0427937084818382</v>
      </c>
    </row>
    <row r="739" spans="1:13" s="12" customFormat="1" ht="12" customHeight="1">
      <c r="A739" s="7">
        <v>101</v>
      </c>
      <c r="B739" s="7">
        <v>2013</v>
      </c>
      <c r="C739" s="7" t="s">
        <v>29</v>
      </c>
      <c r="D739" s="7" t="s">
        <v>36</v>
      </c>
      <c r="E739" s="7" t="s">
        <v>40</v>
      </c>
      <c r="F739" s="7" t="s">
        <v>36</v>
      </c>
      <c r="G739" s="13">
        <v>100</v>
      </c>
      <c r="H739" s="9">
        <v>764</v>
      </c>
      <c r="I739" s="9">
        <v>272</v>
      </c>
      <c r="J739" s="10">
        <v>0.35602094240837695</v>
      </c>
      <c r="K739" s="9">
        <v>11746.030783967486</v>
      </c>
      <c r="L739" s="9">
        <v>4181.8329492659113</v>
      </c>
      <c r="M739" s="14">
        <v>1.8805892792903336</v>
      </c>
    </row>
    <row r="740" spans="1:13" s="12" customFormat="1" ht="12" customHeight="1">
      <c r="A740" s="7">
        <v>102</v>
      </c>
      <c r="B740" s="7">
        <v>2013</v>
      </c>
      <c r="C740" s="7" t="s">
        <v>29</v>
      </c>
      <c r="D740" s="7" t="s">
        <v>36</v>
      </c>
      <c r="E740" s="7" t="s">
        <v>40</v>
      </c>
      <c r="F740" s="7" t="s">
        <v>36</v>
      </c>
      <c r="G740" s="13">
        <v>101</v>
      </c>
      <c r="H740" s="9">
        <v>498</v>
      </c>
      <c r="I740" s="9">
        <v>191</v>
      </c>
      <c r="J740" s="10">
        <v>0.38353413654618473</v>
      </c>
      <c r="K740" s="9">
        <v>7564.1978347015747</v>
      </c>
      <c r="L740" s="9">
        <v>2901.1280851967886</v>
      </c>
      <c r="M740" s="14">
        <v>1.6438418889793098</v>
      </c>
    </row>
    <row r="741" spans="1:13" s="12" customFormat="1" ht="12" customHeight="1">
      <c r="A741" s="7">
        <v>103</v>
      </c>
      <c r="B741" s="7">
        <v>2013</v>
      </c>
      <c r="C741" s="7" t="s">
        <v>29</v>
      </c>
      <c r="D741" s="7" t="s">
        <v>36</v>
      </c>
      <c r="E741" s="7" t="s">
        <v>40</v>
      </c>
      <c r="F741" s="7" t="s">
        <v>36</v>
      </c>
      <c r="G741" s="13">
        <v>102</v>
      </c>
      <c r="H741" s="9">
        <v>252</v>
      </c>
      <c r="I741" s="9">
        <v>119</v>
      </c>
      <c r="J741" s="10">
        <v>0.47222222222222221</v>
      </c>
      <c r="K741" s="9">
        <v>4663.0697495047862</v>
      </c>
      <c r="L741" s="9">
        <v>2202.0051594883712</v>
      </c>
      <c r="M741" s="14">
        <v>1.3554829339143026</v>
      </c>
    </row>
    <row r="742" spans="1:13" s="12" customFormat="1" ht="12" customHeight="1">
      <c r="A742" s="7">
        <v>104</v>
      </c>
      <c r="B742" s="7">
        <v>2013</v>
      </c>
      <c r="C742" s="7" t="s">
        <v>29</v>
      </c>
      <c r="D742" s="7" t="s">
        <v>36</v>
      </c>
      <c r="E742" s="7" t="s">
        <v>40</v>
      </c>
      <c r="F742" s="7" t="s">
        <v>36</v>
      </c>
      <c r="G742" s="13">
        <v>103</v>
      </c>
      <c r="H742" s="9">
        <v>153</v>
      </c>
      <c r="I742" s="9">
        <v>58</v>
      </c>
      <c r="J742" s="10">
        <v>0.37908496732026142</v>
      </c>
      <c r="K742" s="9">
        <v>2461.064590016415</v>
      </c>
      <c r="L742" s="9">
        <v>932.95258967942527</v>
      </c>
      <c r="M742" s="14">
        <v>1.120915032679747</v>
      </c>
    </row>
    <row r="743" spans="1:13" s="12" customFormat="1" ht="12" customHeight="1">
      <c r="A743" s="15">
        <v>105</v>
      </c>
      <c r="B743" s="7">
        <v>2013</v>
      </c>
      <c r="C743" s="7" t="s">
        <v>29</v>
      </c>
      <c r="D743" s="7" t="s">
        <v>36</v>
      </c>
      <c r="E743" s="7" t="s">
        <v>40</v>
      </c>
      <c r="F743" s="7" t="s">
        <v>36</v>
      </c>
      <c r="G743" s="16" t="s">
        <v>10</v>
      </c>
      <c r="H743" s="17">
        <v>165</v>
      </c>
      <c r="I743" s="17">
        <v>79</v>
      </c>
      <c r="J743" s="18">
        <v>1</v>
      </c>
      <c r="K743" s="17">
        <v>1528.1120003369897</v>
      </c>
      <c r="L743" s="17">
        <v>1528.1120003369897</v>
      </c>
      <c r="M743" s="19">
        <v>0.16667000000000001</v>
      </c>
    </row>
    <row r="744" spans="1:13" s="12" customFormat="1" ht="12" customHeight="1">
      <c r="A744" s="7">
        <v>0.1</v>
      </c>
      <c r="B744" s="7">
        <v>2012</v>
      </c>
      <c r="C744" s="8" t="s">
        <v>9</v>
      </c>
      <c r="D744" s="8" t="s">
        <v>9</v>
      </c>
      <c r="E744" s="8" t="s">
        <v>9</v>
      </c>
      <c r="F744" s="8" t="s">
        <v>9</v>
      </c>
      <c r="G744" s="8" t="s">
        <v>9</v>
      </c>
      <c r="H744" s="9">
        <v>126993</v>
      </c>
      <c r="I744" s="9">
        <v>412</v>
      </c>
      <c r="J744" s="10">
        <v>3.244273306402715E-3</v>
      </c>
      <c r="K744" s="9">
        <v>1000000</v>
      </c>
      <c r="L744" s="9">
        <v>3244.2733064027152</v>
      </c>
      <c r="M744" s="11">
        <v>80.257282362530631</v>
      </c>
    </row>
    <row r="745" spans="1:13" s="12" customFormat="1" ht="12" customHeight="1">
      <c r="A745" s="7">
        <v>1</v>
      </c>
      <c r="B745" s="7">
        <v>2012</v>
      </c>
      <c r="C745" s="7" t="s">
        <v>14</v>
      </c>
      <c r="D745" s="7" t="s">
        <v>14</v>
      </c>
      <c r="E745" s="7" t="s">
        <v>15</v>
      </c>
      <c r="F745" s="7" t="s">
        <v>42</v>
      </c>
      <c r="G745" s="13">
        <v>0</v>
      </c>
      <c r="H745" s="9">
        <v>127852</v>
      </c>
      <c r="I745" s="9">
        <v>91</v>
      </c>
      <c r="J745" s="10">
        <v>7.1176047304696052E-4</v>
      </c>
      <c r="K745" s="9">
        <v>996755.72669359727</v>
      </c>
      <c r="L745" s="9">
        <v>709.45132754370172</v>
      </c>
      <c r="M745" s="14">
        <v>80.018180920239629</v>
      </c>
    </row>
    <row r="746" spans="1:13" s="12" customFormat="1" ht="12" customHeight="1">
      <c r="A746" s="7">
        <v>2</v>
      </c>
      <c r="B746" s="7">
        <v>2012</v>
      </c>
      <c r="C746" s="7" t="s">
        <v>14</v>
      </c>
      <c r="D746" s="7" t="s">
        <v>14</v>
      </c>
      <c r="E746" s="7" t="s">
        <v>15</v>
      </c>
      <c r="F746" s="7" t="s">
        <v>42</v>
      </c>
      <c r="G746" s="13">
        <v>1</v>
      </c>
      <c r="H746" s="9">
        <v>130782</v>
      </c>
      <c r="I746" s="9">
        <v>38</v>
      </c>
      <c r="J746" s="10">
        <v>2.9055986297808566E-4</v>
      </c>
      <c r="K746" s="9">
        <v>996046.27536605357</v>
      </c>
      <c r="L746" s="9">
        <v>289.4110692901931</v>
      </c>
      <c r="M746" s="14">
        <v>79.074819131147038</v>
      </c>
    </row>
    <row r="747" spans="1:13" s="12" customFormat="1" ht="12" customHeight="1">
      <c r="A747" s="7">
        <v>3</v>
      </c>
      <c r="B747" s="7">
        <v>2012</v>
      </c>
      <c r="C747" s="7" t="s">
        <v>14</v>
      </c>
      <c r="D747" s="7" t="s">
        <v>14</v>
      </c>
      <c r="E747" s="7" t="s">
        <v>15</v>
      </c>
      <c r="F747" s="7" t="s">
        <v>42</v>
      </c>
      <c r="G747" s="13">
        <v>2</v>
      </c>
      <c r="H747" s="9">
        <v>129867</v>
      </c>
      <c r="I747" s="9">
        <v>25</v>
      </c>
      <c r="J747" s="10">
        <v>1.9250463936180861E-4</v>
      </c>
      <c r="K747" s="9">
        <v>995756.86429676332</v>
      </c>
      <c r="L747" s="9">
        <v>191.68781605349383</v>
      </c>
      <c r="M747" s="14">
        <v>78.097656455437132</v>
      </c>
    </row>
    <row r="748" spans="1:13" s="12" customFormat="1" ht="12" customHeight="1">
      <c r="A748" s="7">
        <v>4</v>
      </c>
      <c r="B748" s="7">
        <v>2012</v>
      </c>
      <c r="C748" s="7" t="s">
        <v>14</v>
      </c>
      <c r="D748" s="7" t="s">
        <v>14</v>
      </c>
      <c r="E748" s="7" t="s">
        <v>15</v>
      </c>
      <c r="F748" s="7" t="s">
        <v>42</v>
      </c>
      <c r="G748" s="13">
        <v>3</v>
      </c>
      <c r="H748" s="9">
        <v>130501</v>
      </c>
      <c r="I748" s="9">
        <v>12</v>
      </c>
      <c r="J748" s="10">
        <v>9.1953318365376507E-5</v>
      </c>
      <c r="K748" s="9">
        <v>995565.17648070981</v>
      </c>
      <c r="L748" s="9">
        <v>91.545521626412963</v>
      </c>
      <c r="M748" s="14">
        <v>77.112597240478848</v>
      </c>
    </row>
    <row r="749" spans="1:13" s="12" customFormat="1" ht="12" customHeight="1">
      <c r="A749" s="7">
        <v>5</v>
      </c>
      <c r="B749" s="7">
        <v>2012</v>
      </c>
      <c r="C749" s="7" t="s">
        <v>14</v>
      </c>
      <c r="D749" s="7" t="s">
        <v>14</v>
      </c>
      <c r="E749" s="7" t="s">
        <v>15</v>
      </c>
      <c r="F749" s="7" t="s">
        <v>42</v>
      </c>
      <c r="G749" s="13">
        <v>4</v>
      </c>
      <c r="H749" s="9">
        <v>128169</v>
      </c>
      <c r="I749" s="9">
        <v>13</v>
      </c>
      <c r="J749" s="10">
        <v>1.0142858257456951E-4</v>
      </c>
      <c r="K749" s="9">
        <v>995473.63095908344</v>
      </c>
      <c r="L749" s="9">
        <v>100.96947937853993</v>
      </c>
      <c r="M749" s="14">
        <v>76.119642670874413</v>
      </c>
    </row>
    <row r="750" spans="1:13" s="12" customFormat="1" ht="12" customHeight="1">
      <c r="A750" s="7">
        <v>6</v>
      </c>
      <c r="B750" s="7">
        <v>2012</v>
      </c>
      <c r="C750" s="7" t="s">
        <v>14</v>
      </c>
      <c r="D750" s="7" t="s">
        <v>14</v>
      </c>
      <c r="E750" s="7" t="s">
        <v>16</v>
      </c>
      <c r="F750" s="7" t="s">
        <v>42</v>
      </c>
      <c r="G750" s="13">
        <v>5</v>
      </c>
      <c r="H750" s="9">
        <v>127493</v>
      </c>
      <c r="I750" s="9">
        <v>15</v>
      </c>
      <c r="J750" s="10">
        <v>1.1765351823237354E-4</v>
      </c>
      <c r="K750" s="9">
        <v>995372.6614797049</v>
      </c>
      <c r="L750" s="9">
        <v>117.10909557540863</v>
      </c>
      <c r="M750" s="14">
        <v>75.127313442080762</v>
      </c>
    </row>
    <row r="751" spans="1:13" s="12" customFormat="1" ht="12" customHeight="1">
      <c r="A751" s="7">
        <v>7</v>
      </c>
      <c r="B751" s="7">
        <v>2012</v>
      </c>
      <c r="C751" s="7" t="s">
        <v>14</v>
      </c>
      <c r="D751" s="7" t="s">
        <v>14</v>
      </c>
      <c r="E751" s="7" t="s">
        <v>16</v>
      </c>
      <c r="F751" s="7" t="s">
        <v>42</v>
      </c>
      <c r="G751" s="13">
        <v>6</v>
      </c>
      <c r="H751" s="9">
        <v>124636</v>
      </c>
      <c r="I751" s="9">
        <v>20</v>
      </c>
      <c r="J751" s="10">
        <v>1.6046728072146088E-4</v>
      </c>
      <c r="K751" s="9">
        <v>995255.55238412949</v>
      </c>
      <c r="L751" s="9">
        <v>159.70595211401672</v>
      </c>
      <c r="M751" s="14">
        <v>74.136094641202419</v>
      </c>
    </row>
    <row r="752" spans="1:13" s="12" customFormat="1" ht="12" customHeight="1">
      <c r="A752" s="7">
        <v>8</v>
      </c>
      <c r="B752" s="7">
        <v>2012</v>
      </c>
      <c r="C752" s="7" t="s">
        <v>14</v>
      </c>
      <c r="D752" s="7" t="s">
        <v>14</v>
      </c>
      <c r="E752" s="7" t="s">
        <v>16</v>
      </c>
      <c r="F752" s="7" t="s">
        <v>42</v>
      </c>
      <c r="G752" s="13">
        <v>7</v>
      </c>
      <c r="H752" s="9">
        <v>122919</v>
      </c>
      <c r="I752" s="9">
        <v>6</v>
      </c>
      <c r="J752" s="10">
        <v>4.8812632709345175E-5</v>
      </c>
      <c r="K752" s="9">
        <v>995095.84643201553</v>
      </c>
      <c r="L752" s="9">
        <v>48.573248062480921</v>
      </c>
      <c r="M752" s="14">
        <v>73.147912721487643</v>
      </c>
    </row>
    <row r="753" spans="1:13" s="12" customFormat="1" ht="12" customHeight="1">
      <c r="A753" s="7">
        <v>9</v>
      </c>
      <c r="B753" s="7">
        <v>2012</v>
      </c>
      <c r="C753" s="7" t="s">
        <v>14</v>
      </c>
      <c r="D753" s="7" t="s">
        <v>14</v>
      </c>
      <c r="E753" s="7" t="s">
        <v>16</v>
      </c>
      <c r="F753" s="7" t="s">
        <v>42</v>
      </c>
      <c r="G753" s="13">
        <v>8</v>
      </c>
      <c r="H753" s="9">
        <v>119923</v>
      </c>
      <c r="I753" s="9">
        <v>17</v>
      </c>
      <c r="J753" s="10">
        <v>1.4175762781117884E-4</v>
      </c>
      <c r="K753" s="9">
        <v>995047.27318395302</v>
      </c>
      <c r="L753" s="9">
        <v>141.05554100653922</v>
      </c>
      <c r="M753" s="14">
        <v>72.151459030473092</v>
      </c>
    </row>
    <row r="754" spans="1:13" s="12" customFormat="1" ht="12" customHeight="1">
      <c r="A754" s="7">
        <v>10</v>
      </c>
      <c r="B754" s="7">
        <v>2012</v>
      </c>
      <c r="C754" s="7" t="s">
        <v>14</v>
      </c>
      <c r="D754" s="7" t="s">
        <v>14</v>
      </c>
      <c r="E754" s="7" t="s">
        <v>16</v>
      </c>
      <c r="F754" s="7" t="s">
        <v>42</v>
      </c>
      <c r="G754" s="13">
        <v>9</v>
      </c>
      <c r="H754" s="9">
        <v>118952</v>
      </c>
      <c r="I754" s="9">
        <v>7</v>
      </c>
      <c r="J754" s="10">
        <v>5.8847266124150915E-5</v>
      </c>
      <c r="K754" s="9">
        <v>994906.21764294652</v>
      </c>
      <c r="L754" s="9">
        <v>58.547510958206885</v>
      </c>
      <c r="M754" s="14">
        <v>71.161617611390795</v>
      </c>
    </row>
    <row r="755" spans="1:13" s="12" customFormat="1" ht="12" customHeight="1">
      <c r="A755" s="7">
        <v>11</v>
      </c>
      <c r="B755" s="7">
        <v>2012</v>
      </c>
      <c r="C755" s="7" t="s">
        <v>14</v>
      </c>
      <c r="D755" s="7" t="s">
        <v>14</v>
      </c>
      <c r="E755" s="7" t="s">
        <v>17</v>
      </c>
      <c r="F755" s="7" t="s">
        <v>42</v>
      </c>
      <c r="G755" s="13">
        <v>10</v>
      </c>
      <c r="H755" s="9">
        <v>121087</v>
      </c>
      <c r="I755" s="9">
        <v>9</v>
      </c>
      <c r="J755" s="10">
        <v>7.4326723760601886E-5</v>
      </c>
      <c r="K755" s="9">
        <v>994847.67013198836</v>
      </c>
      <c r="L755" s="9">
        <v>73.94376796177869</v>
      </c>
      <c r="M755" s="14">
        <v>70.165776099122766</v>
      </c>
    </row>
    <row r="756" spans="1:13" s="12" customFormat="1" ht="12" customHeight="1">
      <c r="A756" s="7">
        <v>12</v>
      </c>
      <c r="B756" s="7">
        <v>2012</v>
      </c>
      <c r="C756" s="7" t="s">
        <v>14</v>
      </c>
      <c r="D756" s="7" t="s">
        <v>14</v>
      </c>
      <c r="E756" s="7" t="s">
        <v>17</v>
      </c>
      <c r="F756" s="7" t="s">
        <v>42</v>
      </c>
      <c r="G756" s="13">
        <v>11</v>
      </c>
      <c r="H756" s="9">
        <v>123059</v>
      </c>
      <c r="I756" s="9">
        <v>32</v>
      </c>
      <c r="J756" s="10">
        <v>2.6003786801452963E-4</v>
      </c>
      <c r="K756" s="9">
        <v>994773.72636402654</v>
      </c>
      <c r="L756" s="9">
        <v>258.67883896057054</v>
      </c>
      <c r="M756" s="14">
        <v>69.170954512912985</v>
      </c>
    </row>
    <row r="757" spans="1:13" s="12" customFormat="1" ht="12" customHeight="1">
      <c r="A757" s="7">
        <v>13</v>
      </c>
      <c r="B757" s="7">
        <v>2012</v>
      </c>
      <c r="C757" s="7" t="s">
        <v>14</v>
      </c>
      <c r="D757" s="7" t="s">
        <v>14</v>
      </c>
      <c r="E757" s="7" t="s">
        <v>17</v>
      </c>
      <c r="F757" s="7" t="s">
        <v>42</v>
      </c>
      <c r="G757" s="13">
        <v>12</v>
      </c>
      <c r="H757" s="9">
        <v>121498</v>
      </c>
      <c r="I757" s="9">
        <v>7</v>
      </c>
      <c r="J757" s="10">
        <v>5.7614117104808307E-5</v>
      </c>
      <c r="K757" s="9">
        <v>994515.04752506595</v>
      </c>
      <c r="L757" s="9">
        <v>57.298106410603147</v>
      </c>
      <c r="M757" s="14">
        <v>68.1888162062357</v>
      </c>
    </row>
    <row r="758" spans="1:13" s="12" customFormat="1" ht="12" customHeight="1">
      <c r="A758" s="7">
        <v>14</v>
      </c>
      <c r="B758" s="7">
        <v>2012</v>
      </c>
      <c r="C758" s="7" t="s">
        <v>14</v>
      </c>
      <c r="D758" s="7" t="s">
        <v>14</v>
      </c>
      <c r="E758" s="7" t="s">
        <v>17</v>
      </c>
      <c r="F758" s="7" t="s">
        <v>42</v>
      </c>
      <c r="G758" s="13">
        <v>13</v>
      </c>
      <c r="H758" s="9">
        <v>122362</v>
      </c>
      <c r="I758" s="9">
        <v>12</v>
      </c>
      <c r="J758" s="10">
        <v>9.8069662150013895E-5</v>
      </c>
      <c r="K758" s="9">
        <v>994457.74941865529</v>
      </c>
      <c r="L758" s="9">
        <v>97.526135507950698</v>
      </c>
      <c r="M758" s="14">
        <v>67.192716262317589</v>
      </c>
    </row>
    <row r="759" spans="1:13" s="12" customFormat="1" ht="12" customHeight="1">
      <c r="A759" s="7">
        <v>15</v>
      </c>
      <c r="B759" s="7">
        <v>2012</v>
      </c>
      <c r="C759" s="7" t="s">
        <v>14</v>
      </c>
      <c r="D759" s="7" t="s">
        <v>14</v>
      </c>
      <c r="E759" s="7" t="s">
        <v>17</v>
      </c>
      <c r="F759" s="7" t="s">
        <v>42</v>
      </c>
      <c r="G759" s="13">
        <v>14</v>
      </c>
      <c r="H759" s="9">
        <v>124226</v>
      </c>
      <c r="I759" s="9">
        <v>23</v>
      </c>
      <c r="J759" s="10">
        <v>1.8514642667396519E-4</v>
      </c>
      <c r="K759" s="9">
        <v>994360.22328314732</v>
      </c>
      <c r="L759" s="9">
        <v>184.10224216760091</v>
      </c>
      <c r="M759" s="14">
        <v>66.199257435959993</v>
      </c>
    </row>
    <row r="760" spans="1:13" s="12" customFormat="1" ht="12" customHeight="1">
      <c r="A760" s="7">
        <v>16</v>
      </c>
      <c r="B760" s="7">
        <v>2012</v>
      </c>
      <c r="C760" s="7" t="s">
        <v>14</v>
      </c>
      <c r="D760" s="7" t="s">
        <v>14</v>
      </c>
      <c r="E760" s="7" t="s">
        <v>18</v>
      </c>
      <c r="F760" s="7" t="s">
        <v>42</v>
      </c>
      <c r="G760" s="13">
        <v>15</v>
      </c>
      <c r="H760" s="9">
        <v>124319</v>
      </c>
      <c r="I760" s="9">
        <v>21</v>
      </c>
      <c r="J760" s="10">
        <v>1.689202776727612E-4</v>
      </c>
      <c r="K760" s="9">
        <v>994176.12104097975</v>
      </c>
      <c r="L760" s="9">
        <v>167.93650642187094</v>
      </c>
      <c r="M760" s="14">
        <v>65.211423671244376</v>
      </c>
    </row>
    <row r="761" spans="1:13" s="12" customFormat="1" ht="12" customHeight="1">
      <c r="A761" s="7">
        <v>17</v>
      </c>
      <c r="B761" s="7">
        <v>2012</v>
      </c>
      <c r="C761" s="7" t="s">
        <v>14</v>
      </c>
      <c r="D761" s="7" t="s">
        <v>14</v>
      </c>
      <c r="E761" s="7" t="s">
        <v>18</v>
      </c>
      <c r="F761" s="7" t="s">
        <v>42</v>
      </c>
      <c r="G761" s="13">
        <v>16</v>
      </c>
      <c r="H761" s="9">
        <v>123348</v>
      </c>
      <c r="I761" s="9">
        <v>30</v>
      </c>
      <c r="J761" s="10">
        <v>2.4321432045918862E-4</v>
      </c>
      <c r="K761" s="9">
        <v>994008.18453455786</v>
      </c>
      <c r="L761" s="9">
        <v>241.75702513244426</v>
      </c>
      <c r="M761" s="14">
        <v>64.222356589691145</v>
      </c>
    </row>
    <row r="762" spans="1:13" s="12" customFormat="1" ht="12" customHeight="1">
      <c r="A762" s="7">
        <v>18</v>
      </c>
      <c r="B762" s="7">
        <v>2012</v>
      </c>
      <c r="C762" s="7" t="s">
        <v>14</v>
      </c>
      <c r="D762" s="7" t="s">
        <v>14</v>
      </c>
      <c r="E762" s="7" t="s">
        <v>18</v>
      </c>
      <c r="F762" s="7" t="s">
        <v>42</v>
      </c>
      <c r="G762" s="13">
        <v>17</v>
      </c>
      <c r="H762" s="9">
        <v>124642</v>
      </c>
      <c r="I762" s="9">
        <v>41</v>
      </c>
      <c r="J762" s="10">
        <v>3.2894209014617864E-4</v>
      </c>
      <c r="K762" s="9">
        <v>993766.42750942544</v>
      </c>
      <c r="L762" s="9">
        <v>326.89160578205133</v>
      </c>
      <c r="M762" s="14">
        <v>63.237858549645821</v>
      </c>
    </row>
    <row r="763" spans="1:13" s="12" customFormat="1" ht="12" customHeight="1">
      <c r="A763" s="7">
        <v>19</v>
      </c>
      <c r="B763" s="7">
        <v>2012</v>
      </c>
      <c r="C763" s="7" t="s">
        <v>19</v>
      </c>
      <c r="D763" s="7" t="s">
        <v>19</v>
      </c>
      <c r="E763" s="7" t="s">
        <v>18</v>
      </c>
      <c r="F763" s="7" t="s">
        <v>42</v>
      </c>
      <c r="G763" s="13">
        <v>18</v>
      </c>
      <c r="H763" s="9">
        <v>130062</v>
      </c>
      <c r="I763" s="9">
        <v>49</v>
      </c>
      <c r="J763" s="10">
        <v>3.7674339930187143E-4</v>
      </c>
      <c r="K763" s="9">
        <v>993439.53590364335</v>
      </c>
      <c r="L763" s="9">
        <v>374.27178775721217</v>
      </c>
      <c r="M763" s="14">
        <v>62.258502462620314</v>
      </c>
    </row>
    <row r="764" spans="1:13" s="12" customFormat="1" ht="12" customHeight="1">
      <c r="A764" s="7">
        <v>20</v>
      </c>
      <c r="B764" s="7">
        <v>2012</v>
      </c>
      <c r="C764" s="7" t="s">
        <v>19</v>
      </c>
      <c r="D764" s="7" t="s">
        <v>19</v>
      </c>
      <c r="E764" s="7" t="s">
        <v>18</v>
      </c>
      <c r="F764" s="7" t="s">
        <v>42</v>
      </c>
      <c r="G764" s="13">
        <v>19</v>
      </c>
      <c r="H764" s="9">
        <v>135478</v>
      </c>
      <c r="I764" s="9">
        <v>63</v>
      </c>
      <c r="J764" s="10">
        <v>4.6502015087320452E-4</v>
      </c>
      <c r="K764" s="9">
        <v>993065.26411588618</v>
      </c>
      <c r="L764" s="9">
        <v>461.79535894610808</v>
      </c>
      <c r="M764" s="14">
        <v>61.281778339806976</v>
      </c>
    </row>
    <row r="765" spans="1:13" s="12" customFormat="1" ht="12" customHeight="1">
      <c r="A765" s="7">
        <v>21</v>
      </c>
      <c r="B765" s="7">
        <v>2012</v>
      </c>
      <c r="C765" s="7" t="s">
        <v>19</v>
      </c>
      <c r="D765" s="7" t="s">
        <v>19</v>
      </c>
      <c r="E765" s="7" t="s">
        <v>20</v>
      </c>
      <c r="F765" s="7" t="s">
        <v>42</v>
      </c>
      <c r="G765" s="13">
        <v>20</v>
      </c>
      <c r="H765" s="9">
        <v>138386</v>
      </c>
      <c r="I765" s="9">
        <v>61</v>
      </c>
      <c r="J765" s="10">
        <v>4.4079603428092437E-4</v>
      </c>
      <c r="K765" s="9">
        <v>992603.4687569401</v>
      </c>
      <c r="L765" s="9">
        <v>437.53567264154862</v>
      </c>
      <c r="M765" s="14">
        <v>60.310056241334919</v>
      </c>
    </row>
    <row r="766" spans="1:13" s="12" customFormat="1" ht="12" customHeight="1">
      <c r="A766" s="7">
        <v>22</v>
      </c>
      <c r="B766" s="7">
        <v>2012</v>
      </c>
      <c r="C766" s="7" t="s">
        <v>19</v>
      </c>
      <c r="D766" s="7" t="s">
        <v>19</v>
      </c>
      <c r="E766" s="7" t="s">
        <v>20</v>
      </c>
      <c r="F766" s="7" t="s">
        <v>42</v>
      </c>
      <c r="G766" s="13">
        <v>21</v>
      </c>
      <c r="H766" s="9">
        <v>138725</v>
      </c>
      <c r="I766" s="9">
        <v>71</v>
      </c>
      <c r="J766" s="10">
        <v>5.1180392863579025E-4</v>
      </c>
      <c r="K766" s="9">
        <v>992165.93308429851</v>
      </c>
      <c r="L766" s="9">
        <v>507.79442241113856</v>
      </c>
      <c r="M766" s="14">
        <v>59.336431903223399</v>
      </c>
    </row>
    <row r="767" spans="1:13" s="12" customFormat="1" ht="12" customHeight="1">
      <c r="A767" s="7">
        <v>23</v>
      </c>
      <c r="B767" s="7">
        <v>2012</v>
      </c>
      <c r="C767" s="7" t="s">
        <v>19</v>
      </c>
      <c r="D767" s="7" t="s">
        <v>19</v>
      </c>
      <c r="E767" s="7" t="s">
        <v>20</v>
      </c>
      <c r="F767" s="7" t="s">
        <v>42</v>
      </c>
      <c r="G767" s="13">
        <v>22</v>
      </c>
      <c r="H767" s="9">
        <v>137348</v>
      </c>
      <c r="I767" s="9">
        <v>57</v>
      </c>
      <c r="J767" s="10">
        <v>4.150042228499869E-4</v>
      </c>
      <c r="K767" s="9">
        <v>991658.13866188738</v>
      </c>
      <c r="L767" s="9">
        <v>411.54231516824115</v>
      </c>
      <c r="M767" s="14">
        <v>58.36656003991709</v>
      </c>
    </row>
    <row r="768" spans="1:13" s="12" customFormat="1" ht="12" customHeight="1">
      <c r="A768" s="7">
        <v>24</v>
      </c>
      <c r="B768" s="7">
        <v>2012</v>
      </c>
      <c r="C768" s="7" t="s">
        <v>19</v>
      </c>
      <c r="D768" s="7" t="s">
        <v>19</v>
      </c>
      <c r="E768" s="7" t="s">
        <v>20</v>
      </c>
      <c r="F768" s="7" t="s">
        <v>42</v>
      </c>
      <c r="G768" s="13">
        <v>23</v>
      </c>
      <c r="H768" s="9">
        <v>138027</v>
      </c>
      <c r="I768" s="9">
        <v>60</v>
      </c>
      <c r="J768" s="10">
        <v>4.3469755917320525E-4</v>
      </c>
      <c r="K768" s="9">
        <v>991246.59634671919</v>
      </c>
      <c r="L768" s="9">
        <v>430.89247597066628</v>
      </c>
      <c r="M768" s="14">
        <v>57.390584877104331</v>
      </c>
    </row>
    <row r="769" spans="1:13" s="12" customFormat="1" ht="12" customHeight="1">
      <c r="A769" s="7">
        <v>25</v>
      </c>
      <c r="B769" s="7">
        <v>2012</v>
      </c>
      <c r="C769" s="7" t="s">
        <v>19</v>
      </c>
      <c r="D769" s="7" t="s">
        <v>19</v>
      </c>
      <c r="E769" s="7" t="s">
        <v>20</v>
      </c>
      <c r="F769" s="7" t="s">
        <v>42</v>
      </c>
      <c r="G769" s="13">
        <v>24</v>
      </c>
      <c r="H769" s="9">
        <v>136904</v>
      </c>
      <c r="I769" s="9">
        <v>68</v>
      </c>
      <c r="J769" s="10">
        <v>4.9669841640857825E-4</v>
      </c>
      <c r="K769" s="9">
        <v>990815.70387074852</v>
      </c>
      <c r="L769" s="9">
        <v>492.13659106535158</v>
      </c>
      <c r="M769" s="14">
        <v>56.415325830322331</v>
      </c>
    </row>
    <row r="770" spans="1:13" s="12" customFormat="1" ht="12" customHeight="1">
      <c r="A770" s="7">
        <v>26</v>
      </c>
      <c r="B770" s="7">
        <v>2012</v>
      </c>
      <c r="C770" s="7" t="s">
        <v>19</v>
      </c>
      <c r="D770" s="7" t="s">
        <v>19</v>
      </c>
      <c r="E770" s="7" t="s">
        <v>21</v>
      </c>
      <c r="F770" s="7" t="s">
        <v>43</v>
      </c>
      <c r="G770" s="13">
        <v>25</v>
      </c>
      <c r="H770" s="9">
        <v>138016</v>
      </c>
      <c r="I770" s="9">
        <v>75</v>
      </c>
      <c r="J770" s="10">
        <v>5.4341525620217948E-4</v>
      </c>
      <c r="K770" s="9">
        <v>990323.56727968319</v>
      </c>
      <c r="L770" s="9">
        <v>538.15693503634532</v>
      </c>
      <c r="M770" s="14">
        <v>55.443112685802333</v>
      </c>
    </row>
    <row r="771" spans="1:13" s="12" customFormat="1" ht="12" customHeight="1">
      <c r="A771" s="7">
        <v>27</v>
      </c>
      <c r="B771" s="7">
        <v>2012</v>
      </c>
      <c r="C771" s="7" t="s">
        <v>19</v>
      </c>
      <c r="D771" s="7" t="s">
        <v>19</v>
      </c>
      <c r="E771" s="7" t="s">
        <v>21</v>
      </c>
      <c r="F771" s="7" t="s">
        <v>43</v>
      </c>
      <c r="G771" s="13">
        <v>26</v>
      </c>
      <c r="H771" s="9">
        <v>135664</v>
      </c>
      <c r="I771" s="9">
        <v>64</v>
      </c>
      <c r="J771" s="10">
        <v>4.7175374454534735E-4</v>
      </c>
      <c r="K771" s="9">
        <v>989785.41034464689</v>
      </c>
      <c r="L771" s="9">
        <v>466.93497362644035</v>
      </c>
      <c r="M771" s="14">
        <v>54.472985844989495</v>
      </c>
    </row>
    <row r="772" spans="1:13" s="12" customFormat="1" ht="12" customHeight="1">
      <c r="A772" s="7">
        <v>28</v>
      </c>
      <c r="B772" s="7">
        <v>2012</v>
      </c>
      <c r="C772" s="7" t="s">
        <v>19</v>
      </c>
      <c r="D772" s="7" t="s">
        <v>19</v>
      </c>
      <c r="E772" s="7" t="s">
        <v>21</v>
      </c>
      <c r="F772" s="7" t="s">
        <v>43</v>
      </c>
      <c r="G772" s="13">
        <v>27</v>
      </c>
      <c r="H772" s="9">
        <v>138321</v>
      </c>
      <c r="I772" s="9">
        <v>62</v>
      </c>
      <c r="J772" s="10">
        <v>4.4823273400279064E-4</v>
      </c>
      <c r="K772" s="9">
        <v>989318.4753710205</v>
      </c>
      <c r="L772" s="9">
        <v>443.44492501502504</v>
      </c>
      <c r="M772" s="14">
        <v>53.498459820609526</v>
      </c>
    </row>
    <row r="773" spans="1:13" s="12" customFormat="1" ht="12" customHeight="1">
      <c r="A773" s="7">
        <v>29</v>
      </c>
      <c r="B773" s="7">
        <v>2012</v>
      </c>
      <c r="C773" s="7" t="s">
        <v>19</v>
      </c>
      <c r="D773" s="7" t="s">
        <v>19</v>
      </c>
      <c r="E773" s="7" t="s">
        <v>21</v>
      </c>
      <c r="F773" s="7" t="s">
        <v>43</v>
      </c>
      <c r="G773" s="13">
        <v>28</v>
      </c>
      <c r="H773" s="9">
        <v>139310</v>
      </c>
      <c r="I773" s="9">
        <v>63</v>
      </c>
      <c r="J773" s="10">
        <v>4.5222884215059936E-4</v>
      </c>
      <c r="K773" s="9">
        <v>988875.03044600552</v>
      </c>
      <c r="L773" s="9">
        <v>447.19781005023577</v>
      </c>
      <c r="M773" s="14">
        <v>52.522226117985312</v>
      </c>
    </row>
    <row r="774" spans="1:13" s="12" customFormat="1" ht="12" customHeight="1">
      <c r="A774" s="7">
        <v>30</v>
      </c>
      <c r="B774" s="7">
        <v>2012</v>
      </c>
      <c r="C774" s="7" t="s">
        <v>19</v>
      </c>
      <c r="D774" s="7" t="s">
        <v>19</v>
      </c>
      <c r="E774" s="7" t="s">
        <v>21</v>
      </c>
      <c r="F774" s="7" t="s">
        <v>43</v>
      </c>
      <c r="G774" s="13">
        <v>29</v>
      </c>
      <c r="H774" s="9">
        <v>143187</v>
      </c>
      <c r="I774" s="9">
        <v>77</v>
      </c>
      <c r="J774" s="10">
        <v>5.3775831604824459E-4</v>
      </c>
      <c r="K774" s="9">
        <v>988427.8326359553</v>
      </c>
      <c r="L774" s="9">
        <v>531.53528681352748</v>
      </c>
      <c r="M774" s="14">
        <v>51.545762712995852</v>
      </c>
    </row>
    <row r="775" spans="1:13" s="12" customFormat="1" ht="12" customHeight="1">
      <c r="A775" s="7">
        <v>31</v>
      </c>
      <c r="B775" s="7">
        <v>2012</v>
      </c>
      <c r="C775" s="7" t="s">
        <v>19</v>
      </c>
      <c r="D775" s="7" t="s">
        <v>19</v>
      </c>
      <c r="E775" s="7" t="s">
        <v>22</v>
      </c>
      <c r="F775" s="7" t="s">
        <v>43</v>
      </c>
      <c r="G775" s="13">
        <v>30</v>
      </c>
      <c r="H775" s="9">
        <v>145525</v>
      </c>
      <c r="I775" s="9">
        <v>88</v>
      </c>
      <c r="J775" s="10">
        <v>6.0470709500085897E-4</v>
      </c>
      <c r="K775" s="9">
        <v>987896.29734914179</v>
      </c>
      <c r="L775" s="9">
        <v>597.38790013210428</v>
      </c>
      <c r="M775" s="14">
        <v>50.573227765954414</v>
      </c>
    </row>
    <row r="776" spans="1:13" s="12" customFormat="1" ht="12" customHeight="1">
      <c r="A776" s="7">
        <v>32</v>
      </c>
      <c r="B776" s="7">
        <v>2012</v>
      </c>
      <c r="C776" s="7" t="s">
        <v>19</v>
      </c>
      <c r="D776" s="7" t="s">
        <v>19</v>
      </c>
      <c r="E776" s="7" t="s">
        <v>22</v>
      </c>
      <c r="F776" s="7" t="s">
        <v>43</v>
      </c>
      <c r="G776" s="13">
        <v>31</v>
      </c>
      <c r="H776" s="9">
        <v>147368</v>
      </c>
      <c r="I776" s="9">
        <v>104</v>
      </c>
      <c r="J776" s="10">
        <v>7.0571630204657732E-4</v>
      </c>
      <c r="K776" s="9">
        <v>987298.90944900969</v>
      </c>
      <c r="L776" s="9">
        <v>696.75293539097368</v>
      </c>
      <c r="M776" s="14">
        <v>49.603525723443937</v>
      </c>
    </row>
    <row r="777" spans="1:13" s="12" customFormat="1" ht="12" customHeight="1">
      <c r="A777" s="7">
        <v>33</v>
      </c>
      <c r="B777" s="7">
        <v>2012</v>
      </c>
      <c r="C777" s="7" t="s">
        <v>19</v>
      </c>
      <c r="D777" s="7" t="s">
        <v>19</v>
      </c>
      <c r="E777" s="7" t="s">
        <v>22</v>
      </c>
      <c r="F777" s="7" t="s">
        <v>43</v>
      </c>
      <c r="G777" s="13">
        <v>32</v>
      </c>
      <c r="H777" s="9">
        <v>145928</v>
      </c>
      <c r="I777" s="9">
        <v>98</v>
      </c>
      <c r="J777" s="10">
        <v>6.7156405898799411E-4</v>
      </c>
      <c r="K777" s="9">
        <v>986602.15651361877</v>
      </c>
      <c r="L777" s="9">
        <v>662.56654883459407</v>
      </c>
      <c r="M777" s="14">
        <v>48.638203354604556</v>
      </c>
    </row>
    <row r="778" spans="1:13" s="12" customFormat="1" ht="12" customHeight="1">
      <c r="A778" s="7">
        <v>34</v>
      </c>
      <c r="B778" s="7">
        <v>2012</v>
      </c>
      <c r="C778" s="7" t="s">
        <v>19</v>
      </c>
      <c r="D778" s="7" t="s">
        <v>19</v>
      </c>
      <c r="E778" s="7" t="s">
        <v>22</v>
      </c>
      <c r="F778" s="7" t="s">
        <v>43</v>
      </c>
      <c r="G778" s="13">
        <v>33</v>
      </c>
      <c r="H778" s="9">
        <v>144562</v>
      </c>
      <c r="I778" s="9">
        <v>98</v>
      </c>
      <c r="J778" s="10">
        <v>6.7790982415849251E-4</v>
      </c>
      <c r="K778" s="9">
        <v>985939.58996478422</v>
      </c>
      <c r="L778" s="9">
        <v>668.37813406392308</v>
      </c>
      <c r="M778" s="14">
        <v>47.670552966678557</v>
      </c>
    </row>
    <row r="779" spans="1:13" s="12" customFormat="1" ht="12" customHeight="1">
      <c r="A779" s="7">
        <v>35</v>
      </c>
      <c r="B779" s="7">
        <v>2012</v>
      </c>
      <c r="C779" s="7" t="s">
        <v>19</v>
      </c>
      <c r="D779" s="7" t="s">
        <v>19</v>
      </c>
      <c r="E779" s="7" t="s">
        <v>22</v>
      </c>
      <c r="F779" s="7" t="s">
        <v>43</v>
      </c>
      <c r="G779" s="13">
        <v>34</v>
      </c>
      <c r="H779" s="9">
        <v>142963</v>
      </c>
      <c r="I779" s="9">
        <v>97</v>
      </c>
      <c r="J779" s="10">
        <v>6.784972335499395E-4</v>
      </c>
      <c r="K779" s="9">
        <v>985271.21183072031</v>
      </c>
      <c r="L779" s="9">
        <v>668.50379152354014</v>
      </c>
      <c r="M779" s="14">
        <v>46.702552040432124</v>
      </c>
    </row>
    <row r="780" spans="1:13" s="12" customFormat="1" ht="12" customHeight="1">
      <c r="A780" s="7">
        <v>36</v>
      </c>
      <c r="B780" s="7">
        <v>2012</v>
      </c>
      <c r="C780" s="7" t="s">
        <v>19</v>
      </c>
      <c r="D780" s="7" t="s">
        <v>19</v>
      </c>
      <c r="E780" s="7" t="s">
        <v>23</v>
      </c>
      <c r="F780" s="7" t="s">
        <v>43</v>
      </c>
      <c r="G780" s="13">
        <v>35</v>
      </c>
      <c r="H780" s="9">
        <v>141625</v>
      </c>
      <c r="I780" s="9">
        <v>106</v>
      </c>
      <c r="J780" s="10">
        <v>7.484554280670785E-4</v>
      </c>
      <c r="K780" s="9">
        <v>984602.70803919679</v>
      </c>
      <c r="L780" s="9">
        <v>736.93124132148171</v>
      </c>
      <c r="M780" s="14">
        <v>45.733921628353116</v>
      </c>
    </row>
    <row r="781" spans="1:13" s="12" customFormat="1" ht="12" customHeight="1">
      <c r="A781" s="7">
        <v>37</v>
      </c>
      <c r="B781" s="7">
        <v>2012</v>
      </c>
      <c r="C781" s="7" t="s">
        <v>19</v>
      </c>
      <c r="D781" s="7" t="s">
        <v>19</v>
      </c>
      <c r="E781" s="7" t="s">
        <v>23</v>
      </c>
      <c r="F781" s="7" t="s">
        <v>43</v>
      </c>
      <c r="G781" s="13">
        <v>36</v>
      </c>
      <c r="H781" s="9">
        <v>139721</v>
      </c>
      <c r="I781" s="9">
        <v>136</v>
      </c>
      <c r="J781" s="10">
        <v>9.7336835550847765E-4</v>
      </c>
      <c r="K781" s="9">
        <v>983865.7767978753</v>
      </c>
      <c r="L781" s="9">
        <v>957.6638132028188</v>
      </c>
      <c r="M781" s="14">
        <v>44.767802560896484</v>
      </c>
    </row>
    <row r="782" spans="1:13" s="12" customFormat="1" ht="12" customHeight="1">
      <c r="A782" s="7">
        <v>38</v>
      </c>
      <c r="B782" s="7">
        <v>2012</v>
      </c>
      <c r="C782" s="7" t="s">
        <v>19</v>
      </c>
      <c r="D782" s="7" t="s">
        <v>19</v>
      </c>
      <c r="E782" s="7" t="s">
        <v>23</v>
      </c>
      <c r="F782" s="7" t="s">
        <v>43</v>
      </c>
      <c r="G782" s="13">
        <v>37</v>
      </c>
      <c r="H782" s="9">
        <v>143815</v>
      </c>
      <c r="I782" s="9">
        <v>124</v>
      </c>
      <c r="J782" s="10">
        <v>8.622188227931718E-4</v>
      </c>
      <c r="K782" s="9">
        <v>982908.11298467242</v>
      </c>
      <c r="L782" s="9">
        <v>847.48187609150216</v>
      </c>
      <c r="M782" s="14">
        <v>43.810933421291821</v>
      </c>
    </row>
    <row r="783" spans="1:13" s="12" customFormat="1" ht="12" customHeight="1">
      <c r="A783" s="7">
        <v>39</v>
      </c>
      <c r="B783" s="7">
        <v>2012</v>
      </c>
      <c r="C783" s="7" t="s">
        <v>19</v>
      </c>
      <c r="D783" s="7" t="s">
        <v>19</v>
      </c>
      <c r="E783" s="7" t="s">
        <v>23</v>
      </c>
      <c r="F783" s="7" t="s">
        <v>43</v>
      </c>
      <c r="G783" s="13">
        <v>38</v>
      </c>
      <c r="H783" s="9">
        <v>147848</v>
      </c>
      <c r="I783" s="9">
        <v>142</v>
      </c>
      <c r="J783" s="10">
        <v>9.604458633190845E-4</v>
      </c>
      <c r="K783" s="9">
        <v>982060.63110858097</v>
      </c>
      <c r="L783" s="9">
        <v>943.21607067676598</v>
      </c>
      <c r="M783" s="14">
        <v>42.848309149376675</v>
      </c>
    </row>
    <row r="784" spans="1:13" s="12" customFormat="1" ht="12" customHeight="1">
      <c r="A784" s="7">
        <v>40</v>
      </c>
      <c r="B784" s="7">
        <v>2012</v>
      </c>
      <c r="C784" s="7" t="s">
        <v>19</v>
      </c>
      <c r="D784" s="7" t="s">
        <v>19</v>
      </c>
      <c r="E784" s="7" t="s">
        <v>23</v>
      </c>
      <c r="F784" s="7" t="s">
        <v>43</v>
      </c>
      <c r="G784" s="13">
        <v>39</v>
      </c>
      <c r="H784" s="9">
        <v>152847</v>
      </c>
      <c r="I784" s="9">
        <v>170</v>
      </c>
      <c r="J784" s="10">
        <v>1.1122233344455566E-3</v>
      </c>
      <c r="K784" s="9">
        <v>981117.41503790417</v>
      </c>
      <c r="L784" s="9">
        <v>1091.2216828360629</v>
      </c>
      <c r="M784" s="14">
        <v>41.889021509735841</v>
      </c>
    </row>
    <row r="785" spans="1:13" s="12" customFormat="1" ht="12" customHeight="1">
      <c r="A785" s="7">
        <v>41</v>
      </c>
      <c r="B785" s="7">
        <v>2012</v>
      </c>
      <c r="C785" s="7" t="s">
        <v>19</v>
      </c>
      <c r="D785" s="7" t="s">
        <v>19</v>
      </c>
      <c r="E785" s="7" t="s">
        <v>24</v>
      </c>
      <c r="F785" s="7" t="s">
        <v>43</v>
      </c>
      <c r="G785" s="13">
        <v>40</v>
      </c>
      <c r="H785" s="9">
        <v>156329</v>
      </c>
      <c r="I785" s="9">
        <v>176</v>
      </c>
      <c r="J785" s="10">
        <v>1.1258307799576533E-3</v>
      </c>
      <c r="K785" s="9">
        <v>980026.1933550681</v>
      </c>
      <c r="L785" s="9">
        <v>1103.3436536438662</v>
      </c>
      <c r="M785" s="14">
        <v>40.935106602163998</v>
      </c>
    </row>
    <row r="786" spans="1:13" s="12" customFormat="1" ht="12" customHeight="1">
      <c r="A786" s="7">
        <v>42</v>
      </c>
      <c r="B786" s="7">
        <v>2012</v>
      </c>
      <c r="C786" s="7" t="s">
        <v>19</v>
      </c>
      <c r="D786" s="7" t="s">
        <v>19</v>
      </c>
      <c r="E786" s="7" t="s">
        <v>24</v>
      </c>
      <c r="F786" s="7" t="s">
        <v>43</v>
      </c>
      <c r="G786" s="13">
        <v>41</v>
      </c>
      <c r="H786" s="9">
        <v>158052</v>
      </c>
      <c r="I786" s="9">
        <v>219</v>
      </c>
      <c r="J786" s="10">
        <v>1.3856199225571332E-3</v>
      </c>
      <c r="K786" s="9">
        <v>978922.84970142425</v>
      </c>
      <c r="L786" s="9">
        <v>1356.4150031926956</v>
      </c>
      <c r="M786" s="14">
        <v>39.980680998826116</v>
      </c>
    </row>
    <row r="787" spans="1:13" s="12" customFormat="1" ht="12" customHeight="1">
      <c r="A787" s="7">
        <v>43</v>
      </c>
      <c r="B787" s="7">
        <v>2012</v>
      </c>
      <c r="C787" s="7" t="s">
        <v>19</v>
      </c>
      <c r="D787" s="7" t="s">
        <v>19</v>
      </c>
      <c r="E787" s="7" t="s">
        <v>24</v>
      </c>
      <c r="F787" s="7" t="s">
        <v>43</v>
      </c>
      <c r="G787" s="13">
        <v>42</v>
      </c>
      <c r="H787" s="9">
        <v>156568</v>
      </c>
      <c r="I787" s="9">
        <v>231</v>
      </c>
      <c r="J787" s="10">
        <v>1.4753972714730979E-3</v>
      </c>
      <c r="K787" s="9">
        <v>977566.43469823152</v>
      </c>
      <c r="L787" s="9">
        <v>1442.2988504374553</v>
      </c>
      <c r="M787" s="14">
        <v>39.035462122790975</v>
      </c>
    </row>
    <row r="788" spans="1:13" s="12" customFormat="1" ht="12" customHeight="1">
      <c r="A788" s="7">
        <v>44</v>
      </c>
      <c r="B788" s="7">
        <v>2012</v>
      </c>
      <c r="C788" s="7" t="s">
        <v>19</v>
      </c>
      <c r="D788" s="7" t="s">
        <v>19</v>
      </c>
      <c r="E788" s="7" t="s">
        <v>24</v>
      </c>
      <c r="F788" s="7" t="s">
        <v>43</v>
      </c>
      <c r="G788" s="13">
        <v>43</v>
      </c>
      <c r="H788" s="9">
        <v>156201</v>
      </c>
      <c r="I788" s="9">
        <v>236</v>
      </c>
      <c r="J788" s="10">
        <v>1.5108738100268245E-3</v>
      </c>
      <c r="K788" s="9">
        <v>976124.13584779401</v>
      </c>
      <c r="L788" s="9">
        <v>1474.8003921874981</v>
      </c>
      <c r="M788" s="14">
        <v>38.092401246289342</v>
      </c>
    </row>
    <row r="789" spans="1:13" s="12" customFormat="1" ht="12" customHeight="1">
      <c r="A789" s="7">
        <v>45</v>
      </c>
      <c r="B789" s="7">
        <v>2012</v>
      </c>
      <c r="C789" s="7" t="s">
        <v>19</v>
      </c>
      <c r="D789" s="7" t="s">
        <v>19</v>
      </c>
      <c r="E789" s="7" t="s">
        <v>24</v>
      </c>
      <c r="F789" s="7" t="s">
        <v>43</v>
      </c>
      <c r="G789" s="13">
        <v>44</v>
      </c>
      <c r="H789" s="9">
        <v>157115</v>
      </c>
      <c r="I789" s="9">
        <v>261</v>
      </c>
      <c r="J789" s="10">
        <v>1.6612035769977406E-3</v>
      </c>
      <c r="K789" s="9">
        <v>974649.33545560646</v>
      </c>
      <c r="L789" s="9">
        <v>1619.0909623773243</v>
      </c>
      <c r="M789" s="14">
        <v>37.149284564303798</v>
      </c>
    </row>
    <row r="790" spans="1:13" s="12" customFormat="1" ht="12" customHeight="1">
      <c r="A790" s="7">
        <v>46</v>
      </c>
      <c r="B790" s="7">
        <v>2012</v>
      </c>
      <c r="C790" s="7" t="s">
        <v>19</v>
      </c>
      <c r="D790" s="7" t="s">
        <v>19</v>
      </c>
      <c r="E790" s="7" t="s">
        <v>25</v>
      </c>
      <c r="F790" s="7" t="s">
        <v>44</v>
      </c>
      <c r="G790" s="13">
        <v>45</v>
      </c>
      <c r="H790" s="9">
        <v>161285</v>
      </c>
      <c r="I790" s="9">
        <v>319</v>
      </c>
      <c r="J790" s="10">
        <v>1.9778652695538954E-3</v>
      </c>
      <c r="K790" s="9">
        <v>973030.24449322908</v>
      </c>
      <c r="L790" s="9">
        <v>1924.5227268086933</v>
      </c>
      <c r="M790" s="14">
        <v>36.210267792473218</v>
      </c>
    </row>
    <row r="791" spans="1:13" s="12" customFormat="1" ht="12" customHeight="1">
      <c r="A791" s="7">
        <v>47</v>
      </c>
      <c r="B791" s="7">
        <v>2012</v>
      </c>
      <c r="C791" s="7" t="s">
        <v>19</v>
      </c>
      <c r="D791" s="7" t="s">
        <v>19</v>
      </c>
      <c r="E791" s="7" t="s">
        <v>25</v>
      </c>
      <c r="F791" s="7" t="s">
        <v>44</v>
      </c>
      <c r="G791" s="13">
        <v>46</v>
      </c>
      <c r="H791" s="9">
        <v>164930</v>
      </c>
      <c r="I791" s="9">
        <v>352</v>
      </c>
      <c r="J791" s="10">
        <v>2.1342387679621658E-3</v>
      </c>
      <c r="K791" s="9">
        <v>971105.72176642041</v>
      </c>
      <c r="L791" s="9">
        <v>2072.571479183775</v>
      </c>
      <c r="M791" s="14">
        <v>35.281037864574145</v>
      </c>
    </row>
    <row r="792" spans="1:13" s="12" customFormat="1" ht="12" customHeight="1">
      <c r="A792" s="7">
        <v>48</v>
      </c>
      <c r="B792" s="7">
        <v>2012</v>
      </c>
      <c r="C792" s="7" t="s">
        <v>19</v>
      </c>
      <c r="D792" s="7" t="s">
        <v>19</v>
      </c>
      <c r="E792" s="7" t="s">
        <v>25</v>
      </c>
      <c r="F792" s="7" t="s">
        <v>44</v>
      </c>
      <c r="G792" s="13">
        <v>47</v>
      </c>
      <c r="H792" s="9">
        <v>169686</v>
      </c>
      <c r="I792" s="9">
        <v>394</v>
      </c>
      <c r="J792" s="10">
        <v>2.3219358108506299E-3</v>
      </c>
      <c r="K792" s="9">
        <v>969033.15028723667</v>
      </c>
      <c r="L792" s="9">
        <v>2250.0327735533351</v>
      </c>
      <c r="M792" s="14">
        <v>34.355427669580465</v>
      </c>
    </row>
    <row r="793" spans="1:13" s="12" customFormat="1" ht="12" customHeight="1">
      <c r="A793" s="7">
        <v>49</v>
      </c>
      <c r="B793" s="7">
        <v>2012</v>
      </c>
      <c r="C793" s="7" t="s">
        <v>19</v>
      </c>
      <c r="D793" s="7" t="s">
        <v>19</v>
      </c>
      <c r="E793" s="7" t="s">
        <v>25</v>
      </c>
      <c r="F793" s="7" t="s">
        <v>44</v>
      </c>
      <c r="G793" s="13">
        <v>48</v>
      </c>
      <c r="H793" s="9">
        <v>166413</v>
      </c>
      <c r="I793" s="9">
        <v>385</v>
      </c>
      <c r="J793" s="10">
        <v>2.3135211792347952E-3</v>
      </c>
      <c r="K793" s="9">
        <v>966783.11751368339</v>
      </c>
      <c r="L793" s="9">
        <v>2236.6732180945482</v>
      </c>
      <c r="M793" s="14">
        <v>33.434220751957739</v>
      </c>
    </row>
    <row r="794" spans="1:13" s="12" customFormat="1" ht="12" customHeight="1">
      <c r="A794" s="7">
        <v>50</v>
      </c>
      <c r="B794" s="7">
        <v>2012</v>
      </c>
      <c r="C794" s="7" t="s">
        <v>19</v>
      </c>
      <c r="D794" s="7" t="s">
        <v>19</v>
      </c>
      <c r="E794" s="7" t="s">
        <v>25</v>
      </c>
      <c r="F794" s="7" t="s">
        <v>44</v>
      </c>
      <c r="G794" s="13">
        <v>49</v>
      </c>
      <c r="H794" s="9">
        <v>162752</v>
      </c>
      <c r="I794" s="9">
        <v>430</v>
      </c>
      <c r="J794" s="10">
        <v>2.6420566260322454E-3</v>
      </c>
      <c r="K794" s="9">
        <v>964546.44429558888</v>
      </c>
      <c r="L794" s="9">
        <v>2548.3863242670027</v>
      </c>
      <c r="M794" s="14">
        <v>32.510591454426617</v>
      </c>
    </row>
    <row r="795" spans="1:13" s="12" customFormat="1" ht="12" customHeight="1">
      <c r="A795" s="7">
        <v>51</v>
      </c>
      <c r="B795" s="7">
        <v>2012</v>
      </c>
      <c r="C795" s="7" t="s">
        <v>19</v>
      </c>
      <c r="D795" s="7" t="s">
        <v>19</v>
      </c>
      <c r="E795" s="7" t="s">
        <v>26</v>
      </c>
      <c r="F795" s="7" t="s">
        <v>44</v>
      </c>
      <c r="G795" s="13">
        <v>50</v>
      </c>
      <c r="H795" s="9">
        <v>162344</v>
      </c>
      <c r="I795" s="9">
        <v>541</v>
      </c>
      <c r="J795" s="10">
        <v>3.3324299019366283E-3</v>
      </c>
      <c r="K795" s="9">
        <v>961998.05797132186</v>
      </c>
      <c r="L795" s="9">
        <v>3205.7910939885987</v>
      </c>
      <c r="M795" s="14">
        <v>31.595389290366313</v>
      </c>
    </row>
    <row r="796" spans="1:13" s="12" customFormat="1" ht="12" customHeight="1">
      <c r="A796" s="7">
        <v>52</v>
      </c>
      <c r="B796" s="7">
        <v>2012</v>
      </c>
      <c r="C796" s="7" t="s">
        <v>19</v>
      </c>
      <c r="D796" s="7" t="s">
        <v>19</v>
      </c>
      <c r="E796" s="7" t="s">
        <v>26</v>
      </c>
      <c r="F796" s="7" t="s">
        <v>44</v>
      </c>
      <c r="G796" s="13">
        <v>51</v>
      </c>
      <c r="H796" s="9">
        <v>160187</v>
      </c>
      <c r="I796" s="9">
        <v>599</v>
      </c>
      <c r="J796" s="10">
        <v>3.7393796000923922E-3</v>
      </c>
      <c r="K796" s="9">
        <v>958792.26687733328</v>
      </c>
      <c r="L796" s="9">
        <v>3585.2882434874405</v>
      </c>
      <c r="M796" s="14">
        <v>30.699358967109575</v>
      </c>
    </row>
    <row r="797" spans="1:13" s="12" customFormat="1" ht="12" customHeight="1">
      <c r="A797" s="7">
        <v>53</v>
      </c>
      <c r="B797" s="7">
        <v>2012</v>
      </c>
      <c r="C797" s="7" t="s">
        <v>19</v>
      </c>
      <c r="D797" s="7" t="s">
        <v>19</v>
      </c>
      <c r="E797" s="7" t="s">
        <v>26</v>
      </c>
      <c r="F797" s="7" t="s">
        <v>44</v>
      </c>
      <c r="G797" s="13">
        <v>52</v>
      </c>
      <c r="H797" s="9">
        <v>160167</v>
      </c>
      <c r="I797" s="9">
        <v>657</v>
      </c>
      <c r="J797" s="10">
        <v>4.1019685703047445E-3</v>
      </c>
      <c r="K797" s="9">
        <v>955206.97863384581</v>
      </c>
      <c r="L797" s="9">
        <v>3918.2290044917913</v>
      </c>
      <c r="M797" s="14">
        <v>29.812709695367957</v>
      </c>
    </row>
    <row r="798" spans="1:13" s="12" customFormat="1" ht="12" customHeight="1">
      <c r="A798" s="7">
        <v>54</v>
      </c>
      <c r="B798" s="7">
        <v>2012</v>
      </c>
      <c r="C798" s="7" t="s">
        <v>19</v>
      </c>
      <c r="D798" s="7" t="s">
        <v>19</v>
      </c>
      <c r="E798" s="7" t="s">
        <v>26</v>
      </c>
      <c r="F798" s="7" t="s">
        <v>44</v>
      </c>
      <c r="G798" s="13">
        <v>53</v>
      </c>
      <c r="H798" s="9">
        <v>156030</v>
      </c>
      <c r="I798" s="9">
        <v>683</v>
      </c>
      <c r="J798" s="10">
        <v>4.3773633275652115E-3</v>
      </c>
      <c r="K798" s="9">
        <v>951288.74962935399</v>
      </c>
      <c r="L798" s="9">
        <v>4164.1364865528985</v>
      </c>
      <c r="M798" s="14">
        <v>28.933444760692112</v>
      </c>
    </row>
    <row r="799" spans="1:13" s="12" customFormat="1" ht="12" customHeight="1">
      <c r="A799" s="7">
        <v>55</v>
      </c>
      <c r="B799" s="7">
        <v>2012</v>
      </c>
      <c r="C799" s="7" t="s">
        <v>19</v>
      </c>
      <c r="D799" s="7" t="s">
        <v>19</v>
      </c>
      <c r="E799" s="7" t="s">
        <v>26</v>
      </c>
      <c r="F799" s="7" t="s">
        <v>44</v>
      </c>
      <c r="G799" s="13">
        <v>54</v>
      </c>
      <c r="H799" s="9">
        <v>152455</v>
      </c>
      <c r="I799" s="9">
        <v>764</v>
      </c>
      <c r="J799" s="10">
        <v>5.0113148142074708E-3</v>
      </c>
      <c r="K799" s="9">
        <v>947124.6131428011</v>
      </c>
      <c r="L799" s="9">
        <v>4746.3396047430388</v>
      </c>
      <c r="M799" s="14">
        <v>28.058455496474281</v>
      </c>
    </row>
    <row r="800" spans="1:13" s="12" customFormat="1" ht="12" customHeight="1">
      <c r="A800" s="7">
        <v>56</v>
      </c>
      <c r="B800" s="7">
        <v>2012</v>
      </c>
      <c r="C800" s="7" t="s">
        <v>19</v>
      </c>
      <c r="D800" s="7" t="s">
        <v>19</v>
      </c>
      <c r="E800" s="7" t="s">
        <v>27</v>
      </c>
      <c r="F800" s="7" t="s">
        <v>44</v>
      </c>
      <c r="G800" s="13">
        <v>55</v>
      </c>
      <c r="H800" s="9">
        <v>149046</v>
      </c>
      <c r="I800" s="9">
        <v>743</v>
      </c>
      <c r="J800" s="10">
        <v>4.9850381761335424E-3</v>
      </c>
      <c r="K800" s="9">
        <v>942378.27353805804</v>
      </c>
      <c r="L800" s="9">
        <v>4697.7916699460375</v>
      </c>
      <c r="M800" s="14">
        <v>27.197255161578383</v>
      </c>
    </row>
    <row r="801" spans="1:13" s="12" customFormat="1" ht="12" customHeight="1">
      <c r="A801" s="7">
        <v>57</v>
      </c>
      <c r="B801" s="7">
        <v>2012</v>
      </c>
      <c r="C801" s="7" t="s">
        <v>19</v>
      </c>
      <c r="D801" s="7" t="s">
        <v>19</v>
      </c>
      <c r="E801" s="7" t="s">
        <v>27</v>
      </c>
      <c r="F801" s="7" t="s">
        <v>44</v>
      </c>
      <c r="G801" s="13">
        <v>56</v>
      </c>
      <c r="H801" s="9">
        <v>146697</v>
      </c>
      <c r="I801" s="9">
        <v>843</v>
      </c>
      <c r="J801" s="10">
        <v>5.7465387840242134E-3</v>
      </c>
      <c r="K801" s="9">
        <v>937680.48186811199</v>
      </c>
      <c r="L801" s="9">
        <v>5388.4172560776187</v>
      </c>
      <c r="M801" s="14">
        <v>26.331008764573966</v>
      </c>
    </row>
    <row r="802" spans="1:13" s="12" customFormat="1" ht="12" customHeight="1">
      <c r="A802" s="7">
        <v>58</v>
      </c>
      <c r="B802" s="7">
        <v>2012</v>
      </c>
      <c r="C802" s="7" t="s">
        <v>19</v>
      </c>
      <c r="D802" s="7" t="s">
        <v>19</v>
      </c>
      <c r="E802" s="7" t="s">
        <v>27</v>
      </c>
      <c r="F802" s="7" t="s">
        <v>44</v>
      </c>
      <c r="G802" s="13">
        <v>57</v>
      </c>
      <c r="H802" s="9">
        <v>143105</v>
      </c>
      <c r="I802" s="9">
        <v>894</v>
      </c>
      <c r="J802" s="10">
        <v>6.2471611753607487E-3</v>
      </c>
      <c r="K802" s="9">
        <v>932292.06461203436</v>
      </c>
      <c r="L802" s="9">
        <v>5824.1787901412154</v>
      </c>
      <c r="M802" s="14">
        <v>25.480305598315482</v>
      </c>
    </row>
    <row r="803" spans="1:13" s="12" customFormat="1" ht="12" customHeight="1">
      <c r="A803" s="7">
        <v>59</v>
      </c>
      <c r="B803" s="7">
        <v>2012</v>
      </c>
      <c r="C803" s="7" t="s">
        <v>19</v>
      </c>
      <c r="D803" s="7" t="s">
        <v>19</v>
      </c>
      <c r="E803" s="7" t="s">
        <v>27</v>
      </c>
      <c r="F803" s="7" t="s">
        <v>44</v>
      </c>
      <c r="G803" s="13">
        <v>58</v>
      </c>
      <c r="H803" s="9">
        <v>139163</v>
      </c>
      <c r="I803" s="9">
        <v>1023</v>
      </c>
      <c r="J803" s="10">
        <v>7.3510918850556543E-3</v>
      </c>
      <c r="K803" s="9">
        <v>926467.88582189311</v>
      </c>
      <c r="L803" s="9">
        <v>6810.5505572299871</v>
      </c>
      <c r="M803" s="14">
        <v>24.637342629240621</v>
      </c>
    </row>
    <row r="804" spans="1:13" s="12" customFormat="1" ht="12" customHeight="1">
      <c r="A804" s="7">
        <v>60</v>
      </c>
      <c r="B804" s="7">
        <v>2012</v>
      </c>
      <c r="C804" s="7" t="s">
        <v>19</v>
      </c>
      <c r="D804" s="7" t="s">
        <v>19</v>
      </c>
      <c r="E804" s="7" t="s">
        <v>27</v>
      </c>
      <c r="F804" s="7" t="s">
        <v>44</v>
      </c>
      <c r="G804" s="13">
        <v>59</v>
      </c>
      <c r="H804" s="9">
        <v>137284</v>
      </c>
      <c r="I804" s="9">
        <v>1042</v>
      </c>
      <c r="J804" s="10">
        <v>7.5901051834154016E-3</v>
      </c>
      <c r="K804" s="9">
        <v>919657.3352646631</v>
      </c>
      <c r="L804" s="9">
        <v>6980.2959073583152</v>
      </c>
      <c r="M804" s="14">
        <v>23.816092459193669</v>
      </c>
    </row>
    <row r="805" spans="1:13" s="12" customFormat="1" ht="12" customHeight="1">
      <c r="A805" s="7">
        <v>61</v>
      </c>
      <c r="B805" s="7">
        <v>2012</v>
      </c>
      <c r="C805" s="7" t="s">
        <v>19</v>
      </c>
      <c r="D805" s="7" t="s">
        <v>19</v>
      </c>
      <c r="E805" s="7" t="s">
        <v>28</v>
      </c>
      <c r="F805" s="7" t="s">
        <v>44</v>
      </c>
      <c r="G805" s="13">
        <v>60</v>
      </c>
      <c r="H805" s="9">
        <v>131067</v>
      </c>
      <c r="I805" s="9">
        <v>1052</v>
      </c>
      <c r="J805" s="10">
        <v>8.0264292308513969E-3</v>
      </c>
      <c r="K805" s="9">
        <v>912677.03935730481</v>
      </c>
      <c r="L805" s="9">
        <v>7325.5376670243822</v>
      </c>
      <c r="M805" s="14">
        <v>22.994417559694824</v>
      </c>
    </row>
    <row r="806" spans="1:13" s="12" customFormat="1" ht="12" customHeight="1">
      <c r="A806" s="7">
        <v>62</v>
      </c>
      <c r="B806" s="7">
        <v>2012</v>
      </c>
      <c r="C806" s="7" t="s">
        <v>19</v>
      </c>
      <c r="D806" s="7" t="s">
        <v>19</v>
      </c>
      <c r="E806" s="7" t="s">
        <v>28</v>
      </c>
      <c r="F806" s="7" t="s">
        <v>44</v>
      </c>
      <c r="G806" s="13">
        <v>61</v>
      </c>
      <c r="H806" s="9">
        <v>130933</v>
      </c>
      <c r="I806" s="9">
        <v>1159</v>
      </c>
      <c r="J806" s="10">
        <v>8.8518555291637706E-3</v>
      </c>
      <c r="K806" s="9">
        <v>905351.50169028039</v>
      </c>
      <c r="L806" s="9">
        <v>8014.040696073831</v>
      </c>
      <c r="M806" s="14">
        <v>22.176428306707095</v>
      </c>
    </row>
    <row r="807" spans="1:13" s="12" customFormat="1" ht="12" customHeight="1">
      <c r="A807" s="7">
        <v>63</v>
      </c>
      <c r="B807" s="7">
        <v>2012</v>
      </c>
      <c r="C807" s="7" t="s">
        <v>19</v>
      </c>
      <c r="D807" s="7" t="s">
        <v>19</v>
      </c>
      <c r="E807" s="7" t="s">
        <v>28</v>
      </c>
      <c r="F807" s="7" t="s">
        <v>44</v>
      </c>
      <c r="G807" s="13">
        <v>62</v>
      </c>
      <c r="H807" s="9">
        <v>129227</v>
      </c>
      <c r="I807" s="9">
        <v>1174</v>
      </c>
      <c r="J807" s="10">
        <v>9.0847887825299661E-3</v>
      </c>
      <c r="K807" s="9">
        <v>897337.4609942066</v>
      </c>
      <c r="L807" s="9">
        <v>8152.1212997840894</v>
      </c>
      <c r="M807" s="14">
        <v>21.370018551343705</v>
      </c>
    </row>
    <row r="808" spans="1:13" s="12" customFormat="1" ht="12" customHeight="1">
      <c r="A808" s="7">
        <v>64</v>
      </c>
      <c r="B808" s="7">
        <v>2012</v>
      </c>
      <c r="C808" s="7" t="s">
        <v>19</v>
      </c>
      <c r="D808" s="7" t="s">
        <v>19</v>
      </c>
      <c r="E808" s="7" t="s">
        <v>28</v>
      </c>
      <c r="F808" s="7" t="s">
        <v>44</v>
      </c>
      <c r="G808" s="13">
        <v>63</v>
      </c>
      <c r="H808" s="9">
        <v>129781</v>
      </c>
      <c r="I808" s="9">
        <v>1373</v>
      </c>
      <c r="J808" s="10">
        <v>1.0579360615190206E-2</v>
      </c>
      <c r="K808" s="9">
        <v>889185.33969442255</v>
      </c>
      <c r="L808" s="9">
        <v>9407.0123623676973</v>
      </c>
      <c r="M808" s="14">
        <v>20.561356526863818</v>
      </c>
    </row>
    <row r="809" spans="1:13" s="12" customFormat="1" ht="12" customHeight="1">
      <c r="A809" s="7">
        <v>65</v>
      </c>
      <c r="B809" s="7">
        <v>2012</v>
      </c>
      <c r="C809" s="7" t="s">
        <v>19</v>
      </c>
      <c r="D809" s="7" t="s">
        <v>19</v>
      </c>
      <c r="E809" s="7" t="s">
        <v>28</v>
      </c>
      <c r="F809" s="7" t="s">
        <v>44</v>
      </c>
      <c r="G809" s="13">
        <v>64</v>
      </c>
      <c r="H809" s="9">
        <v>127394</v>
      </c>
      <c r="I809" s="9">
        <v>1396</v>
      </c>
      <c r="J809" s="10">
        <v>1.0958129896227452E-2</v>
      </c>
      <c r="K809" s="9">
        <v>879778.32733205485</v>
      </c>
      <c r="L809" s="9">
        <v>9640.7251907903719</v>
      </c>
      <c r="M809" s="14">
        <v>19.775862184699662</v>
      </c>
    </row>
    <row r="810" spans="1:13" s="12" customFormat="1" ht="12" customHeight="1">
      <c r="A810" s="7">
        <v>66</v>
      </c>
      <c r="B810" s="7">
        <v>2012</v>
      </c>
      <c r="C810" s="7" t="s">
        <v>29</v>
      </c>
      <c r="D810" s="7" t="s">
        <v>30</v>
      </c>
      <c r="E810" s="7" t="s">
        <v>31</v>
      </c>
      <c r="F810" s="7" t="s">
        <v>30</v>
      </c>
      <c r="G810" s="13">
        <v>65</v>
      </c>
      <c r="H810" s="9">
        <v>126561</v>
      </c>
      <c r="I810" s="9">
        <v>1432</v>
      </c>
      <c r="J810" s="10">
        <v>1.1314702001406437E-2</v>
      </c>
      <c r="K810" s="9">
        <v>870137.60214126448</v>
      </c>
      <c r="L810" s="9">
        <v>9845.3476684467623</v>
      </c>
      <c r="M810" s="14">
        <v>18.989429889027051</v>
      </c>
    </row>
    <row r="811" spans="1:13" s="12" customFormat="1" ht="12" customHeight="1">
      <c r="A811" s="7">
        <v>67</v>
      </c>
      <c r="B811" s="7">
        <v>2012</v>
      </c>
      <c r="C811" s="7" t="s">
        <v>29</v>
      </c>
      <c r="D811" s="7" t="s">
        <v>30</v>
      </c>
      <c r="E811" s="7" t="s">
        <v>31</v>
      </c>
      <c r="F811" s="7" t="s">
        <v>30</v>
      </c>
      <c r="G811" s="13">
        <v>66</v>
      </c>
      <c r="H811" s="9">
        <v>106171</v>
      </c>
      <c r="I811" s="9">
        <v>1431</v>
      </c>
      <c r="J811" s="10">
        <v>1.3478256774448766E-2</v>
      </c>
      <c r="K811" s="9">
        <v>860292.25447281776</v>
      </c>
      <c r="L811" s="9">
        <v>11595.239906854058</v>
      </c>
      <c r="M811" s="14">
        <v>18.201026430205246</v>
      </c>
    </row>
    <row r="812" spans="1:13" s="12" customFormat="1" ht="12" customHeight="1">
      <c r="A812" s="7">
        <v>68</v>
      </c>
      <c r="B812" s="7">
        <v>2012</v>
      </c>
      <c r="C812" s="7" t="s">
        <v>29</v>
      </c>
      <c r="D812" s="7" t="s">
        <v>30</v>
      </c>
      <c r="E812" s="7" t="s">
        <v>31</v>
      </c>
      <c r="F812" s="7" t="s">
        <v>30</v>
      </c>
      <c r="G812" s="13">
        <v>67</v>
      </c>
      <c r="H812" s="9">
        <v>104789</v>
      </c>
      <c r="I812" s="9">
        <v>1388</v>
      </c>
      <c r="J812" s="10">
        <v>1.3245665098435904E-2</v>
      </c>
      <c r="K812" s="9">
        <v>848697.01456596365</v>
      </c>
      <c r="L812" s="9">
        <v>11241.556424983133</v>
      </c>
      <c r="M812" s="14">
        <v>17.442864971561207</v>
      </c>
    </row>
    <row r="813" spans="1:13" s="12" customFormat="1" ht="12" customHeight="1">
      <c r="A813" s="7">
        <v>69</v>
      </c>
      <c r="B813" s="7">
        <v>2012</v>
      </c>
      <c r="C813" s="7" t="s">
        <v>29</v>
      </c>
      <c r="D813" s="7" t="s">
        <v>30</v>
      </c>
      <c r="E813" s="7" t="s">
        <v>31</v>
      </c>
      <c r="F813" s="7" t="s">
        <v>30</v>
      </c>
      <c r="G813" s="13">
        <v>68</v>
      </c>
      <c r="H813" s="9">
        <v>98433</v>
      </c>
      <c r="I813" s="9">
        <v>1506</v>
      </c>
      <c r="J813" s="10">
        <v>1.5299747036054981E-2</v>
      </c>
      <c r="K813" s="9">
        <v>837455.45814098057</v>
      </c>
      <c r="L813" s="9">
        <v>12812.856663520533</v>
      </c>
      <c r="M813" s="14">
        <v>16.67029697493183</v>
      </c>
    </row>
    <row r="814" spans="1:13" s="12" customFormat="1" ht="12" customHeight="1">
      <c r="A814" s="7">
        <v>70</v>
      </c>
      <c r="B814" s="7">
        <v>2012</v>
      </c>
      <c r="C814" s="7" t="s">
        <v>29</v>
      </c>
      <c r="D814" s="7" t="s">
        <v>30</v>
      </c>
      <c r="E814" s="7" t="s">
        <v>31</v>
      </c>
      <c r="F814" s="7" t="s">
        <v>30</v>
      </c>
      <c r="G814" s="13">
        <v>69</v>
      </c>
      <c r="H814" s="9">
        <v>86058</v>
      </c>
      <c r="I814" s="9">
        <v>1436</v>
      </c>
      <c r="J814" s="10">
        <v>1.6686420785981548E-2</v>
      </c>
      <c r="K814" s="9">
        <v>824642.60147746</v>
      </c>
      <c r="L814" s="9">
        <v>13760.333446299386</v>
      </c>
      <c r="M814" s="14">
        <v>15.921542419898131</v>
      </c>
    </row>
    <row r="815" spans="1:13" s="12" customFormat="1" ht="12" customHeight="1">
      <c r="A815" s="7">
        <v>71</v>
      </c>
      <c r="B815" s="7">
        <v>2012</v>
      </c>
      <c r="C815" s="7" t="s">
        <v>29</v>
      </c>
      <c r="D815" s="7" t="s">
        <v>30</v>
      </c>
      <c r="E815" s="7" t="s">
        <v>32</v>
      </c>
      <c r="F815" s="7" t="s">
        <v>30</v>
      </c>
      <c r="G815" s="13">
        <v>70</v>
      </c>
      <c r="H815" s="9">
        <v>77682</v>
      </c>
      <c r="I815" s="9">
        <v>1469</v>
      </c>
      <c r="J815" s="10">
        <v>1.8910429700574136E-2</v>
      </c>
      <c r="K815" s="9">
        <v>810882.26803116058</v>
      </c>
      <c r="L815" s="9">
        <v>15334.132125045377</v>
      </c>
      <c r="M815" s="14">
        <v>15.183239554390028</v>
      </c>
    </row>
    <row r="816" spans="1:13" s="12" customFormat="1" ht="12" customHeight="1">
      <c r="A816" s="7">
        <v>72</v>
      </c>
      <c r="B816" s="7">
        <v>2012</v>
      </c>
      <c r="C816" s="7" t="s">
        <v>29</v>
      </c>
      <c r="D816" s="7" t="s">
        <v>30</v>
      </c>
      <c r="E816" s="7" t="s">
        <v>32</v>
      </c>
      <c r="F816" s="7" t="s">
        <v>30</v>
      </c>
      <c r="G816" s="13">
        <v>71</v>
      </c>
      <c r="H816" s="9">
        <v>85697</v>
      </c>
      <c r="I816" s="9">
        <v>1680</v>
      </c>
      <c r="J816" s="10">
        <v>1.9603953463948564E-2</v>
      </c>
      <c r="K816" s="9">
        <v>795548.13590611517</v>
      </c>
      <c r="L816" s="9">
        <v>15595.88863463451</v>
      </c>
      <c r="M816" s="14">
        <v>14.466257922718256</v>
      </c>
    </row>
    <row r="817" spans="1:13" s="12" customFormat="1" ht="12" customHeight="1">
      <c r="A817" s="7">
        <v>73</v>
      </c>
      <c r="B817" s="7">
        <v>2012</v>
      </c>
      <c r="C817" s="7" t="s">
        <v>29</v>
      </c>
      <c r="D817" s="7" t="s">
        <v>30</v>
      </c>
      <c r="E817" s="7" t="s">
        <v>32</v>
      </c>
      <c r="F817" s="7" t="s">
        <v>30</v>
      </c>
      <c r="G817" s="13">
        <v>72</v>
      </c>
      <c r="H817" s="9">
        <v>91605</v>
      </c>
      <c r="I817" s="9">
        <v>1952</v>
      </c>
      <c r="J817" s="10">
        <v>2.1308880519622292E-2</v>
      </c>
      <c r="K817" s="9">
        <v>779952.24727148062</v>
      </c>
      <c r="L817" s="9">
        <v>16619.909248118882</v>
      </c>
      <c r="M817" s="14">
        <v>13.745526562519345</v>
      </c>
    </row>
    <row r="818" spans="1:13" s="12" customFormat="1" ht="12" customHeight="1">
      <c r="A818" s="7">
        <v>74</v>
      </c>
      <c r="B818" s="7">
        <v>2012</v>
      </c>
      <c r="C818" s="7" t="s">
        <v>29</v>
      </c>
      <c r="D818" s="7" t="s">
        <v>30</v>
      </c>
      <c r="E818" s="7" t="s">
        <v>32</v>
      </c>
      <c r="F818" s="7" t="s">
        <v>30</v>
      </c>
      <c r="G818" s="13">
        <v>73</v>
      </c>
      <c r="H818" s="9">
        <v>91631</v>
      </c>
      <c r="I818" s="9">
        <v>2189</v>
      </c>
      <c r="J818" s="10">
        <v>2.3889295107550938E-2</v>
      </c>
      <c r="K818" s="9">
        <v>763332.33802336175</v>
      </c>
      <c r="L818" s="9">
        <v>18235.471488176914</v>
      </c>
      <c r="M818" s="14">
        <v>13.033919230361349</v>
      </c>
    </row>
    <row r="819" spans="1:13" s="12" customFormat="1" ht="12" customHeight="1">
      <c r="A819" s="7">
        <v>75</v>
      </c>
      <c r="B819" s="7">
        <v>2012</v>
      </c>
      <c r="C819" s="7" t="s">
        <v>29</v>
      </c>
      <c r="D819" s="7" t="s">
        <v>30</v>
      </c>
      <c r="E819" s="7" t="s">
        <v>32</v>
      </c>
      <c r="F819" s="7" t="s">
        <v>30</v>
      </c>
      <c r="G819" s="13">
        <v>74</v>
      </c>
      <c r="H819" s="9">
        <v>86720</v>
      </c>
      <c r="I819" s="9">
        <v>2179</v>
      </c>
      <c r="J819" s="10">
        <v>2.5126845018450184E-2</v>
      </c>
      <c r="K819" s="9">
        <v>745096.86653518479</v>
      </c>
      <c r="L819" s="9">
        <v>18721.933489162449</v>
      </c>
      <c r="M819" s="14">
        <v>12.340673878013035</v>
      </c>
    </row>
    <row r="820" spans="1:13" s="12" customFormat="1" ht="12" customHeight="1">
      <c r="A820" s="7">
        <v>76</v>
      </c>
      <c r="B820" s="7">
        <v>2012</v>
      </c>
      <c r="C820" s="7" t="s">
        <v>29</v>
      </c>
      <c r="D820" s="7" t="s">
        <v>33</v>
      </c>
      <c r="E820" s="7" t="s">
        <v>34</v>
      </c>
      <c r="F820" s="7" t="s">
        <v>33</v>
      </c>
      <c r="G820" s="13">
        <v>75</v>
      </c>
      <c r="H820" s="9">
        <v>83044</v>
      </c>
      <c r="I820" s="9">
        <v>2324</v>
      </c>
      <c r="J820" s="10">
        <v>2.7985164491113147E-2</v>
      </c>
      <c r="K820" s="9">
        <v>726374.93304602231</v>
      </c>
      <c r="L820" s="9">
        <v>20327.721983514231</v>
      </c>
      <c r="M820" s="14">
        <v>11.645861046134897</v>
      </c>
    </row>
    <row r="821" spans="1:13" s="12" customFormat="1" ht="12" customHeight="1">
      <c r="A821" s="7">
        <v>77</v>
      </c>
      <c r="B821" s="7">
        <v>2012</v>
      </c>
      <c r="C821" s="7" t="s">
        <v>29</v>
      </c>
      <c r="D821" s="7" t="s">
        <v>33</v>
      </c>
      <c r="E821" s="7" t="s">
        <v>34</v>
      </c>
      <c r="F821" s="7" t="s">
        <v>33</v>
      </c>
      <c r="G821" s="13">
        <v>76</v>
      </c>
      <c r="H821" s="9">
        <v>80430</v>
      </c>
      <c r="I821" s="9">
        <v>2560</v>
      </c>
      <c r="J821" s="10">
        <v>3.1828919557379085E-2</v>
      </c>
      <c r="K821" s="9">
        <v>706047.21106250805</v>
      </c>
      <c r="L821" s="9">
        <v>22472.719884620419</v>
      </c>
      <c r="M821" s="14">
        <v>10.966760216987439</v>
      </c>
    </row>
    <row r="822" spans="1:13" s="12" customFormat="1" ht="12" customHeight="1">
      <c r="A822" s="7">
        <v>78</v>
      </c>
      <c r="B822" s="7">
        <v>2012</v>
      </c>
      <c r="C822" s="7" t="s">
        <v>29</v>
      </c>
      <c r="D822" s="7" t="s">
        <v>33</v>
      </c>
      <c r="E822" s="7" t="s">
        <v>34</v>
      </c>
      <c r="F822" s="7" t="s">
        <v>33</v>
      </c>
      <c r="G822" s="13">
        <v>77</v>
      </c>
      <c r="H822" s="9">
        <v>79685</v>
      </c>
      <c r="I822" s="9">
        <v>2822</v>
      </c>
      <c r="J822" s="10">
        <v>3.5414444374725483E-2</v>
      </c>
      <c r="K822" s="9">
        <v>683574.49117788766</v>
      </c>
      <c r="L822" s="9">
        <v>24208.410793800576</v>
      </c>
      <c r="M822" s="14">
        <v>10.310858151435724</v>
      </c>
    </row>
    <row r="823" spans="1:13" s="12" customFormat="1" ht="12" customHeight="1">
      <c r="A823" s="7">
        <v>79</v>
      </c>
      <c r="B823" s="7">
        <v>2012</v>
      </c>
      <c r="C823" s="7" t="s">
        <v>29</v>
      </c>
      <c r="D823" s="7" t="s">
        <v>33</v>
      </c>
      <c r="E823" s="7" t="s">
        <v>34</v>
      </c>
      <c r="F823" s="7" t="s">
        <v>33</v>
      </c>
      <c r="G823" s="13">
        <v>78</v>
      </c>
      <c r="H823" s="9">
        <v>76731</v>
      </c>
      <c r="I823" s="9">
        <v>3082</v>
      </c>
      <c r="J823" s="10">
        <v>4.0166295239212314E-2</v>
      </c>
      <c r="K823" s="9">
        <v>659366.08038408705</v>
      </c>
      <c r="L823" s="9">
        <v>26484.292655429439</v>
      </c>
      <c r="M823" s="14">
        <v>9.6710606117007671</v>
      </c>
    </row>
    <row r="824" spans="1:13" s="12" customFormat="1" ht="12" customHeight="1">
      <c r="A824" s="7">
        <v>80</v>
      </c>
      <c r="B824" s="7">
        <v>2012</v>
      </c>
      <c r="C824" s="7" t="s">
        <v>29</v>
      </c>
      <c r="D824" s="7" t="s">
        <v>33</v>
      </c>
      <c r="E824" s="7" t="s">
        <v>34</v>
      </c>
      <c r="F824" s="7" t="s">
        <v>33</v>
      </c>
      <c r="G824" s="13">
        <v>79</v>
      </c>
      <c r="H824" s="9">
        <v>76722</v>
      </c>
      <c r="I824" s="9">
        <v>3471</v>
      </c>
      <c r="J824" s="10">
        <v>4.524126065535309E-2</v>
      </c>
      <c r="K824" s="9">
        <v>632881.7877286576</v>
      </c>
      <c r="L824" s="9">
        <v>28632.369922658043</v>
      </c>
      <c r="M824" s="14">
        <v>9.054843267341198</v>
      </c>
    </row>
    <row r="825" spans="1:13" s="12" customFormat="1" ht="12" customHeight="1">
      <c r="A825" s="7">
        <v>81</v>
      </c>
      <c r="B825" s="7">
        <v>2012</v>
      </c>
      <c r="C825" s="7" t="s">
        <v>29</v>
      </c>
      <c r="D825" s="7" t="s">
        <v>33</v>
      </c>
      <c r="E825" s="7" t="s">
        <v>35</v>
      </c>
      <c r="F825" s="7" t="s">
        <v>33</v>
      </c>
      <c r="G825" s="13">
        <v>80</v>
      </c>
      <c r="H825" s="9">
        <v>73584</v>
      </c>
      <c r="I825" s="9">
        <v>3786</v>
      </c>
      <c r="J825" s="10">
        <v>5.1451402478799736E-2</v>
      </c>
      <c r="K825" s="9">
        <v>604249.41780599952</v>
      </c>
      <c r="L825" s="9">
        <v>31089.4799931169</v>
      </c>
      <c r="M825" s="14">
        <v>8.4602146749798806</v>
      </c>
    </row>
    <row r="826" spans="1:13" s="12" customFormat="1" ht="12" customHeight="1">
      <c r="A826" s="7">
        <v>82</v>
      </c>
      <c r="B826" s="7">
        <v>2012</v>
      </c>
      <c r="C826" s="7" t="s">
        <v>29</v>
      </c>
      <c r="D826" s="7" t="s">
        <v>33</v>
      </c>
      <c r="E826" s="7" t="s">
        <v>35</v>
      </c>
      <c r="F826" s="7" t="s">
        <v>33</v>
      </c>
      <c r="G826" s="13">
        <v>81</v>
      </c>
      <c r="H826" s="9">
        <v>69819</v>
      </c>
      <c r="I826" s="9">
        <v>3949</v>
      </c>
      <c r="J826" s="10">
        <v>5.6560535097895985E-2</v>
      </c>
      <c r="K826" s="9">
        <v>573159.93781288259</v>
      </c>
      <c r="L826" s="9">
        <v>32418.232779373426</v>
      </c>
      <c r="M826" s="14">
        <v>7.8919945649405463</v>
      </c>
    </row>
    <row r="827" spans="1:13" s="12" customFormat="1" ht="12" customHeight="1">
      <c r="A827" s="7">
        <v>83</v>
      </c>
      <c r="B827" s="7">
        <v>2012</v>
      </c>
      <c r="C827" s="7" t="s">
        <v>29</v>
      </c>
      <c r="D827" s="7" t="s">
        <v>33</v>
      </c>
      <c r="E827" s="7" t="s">
        <v>35</v>
      </c>
      <c r="F827" s="7" t="s">
        <v>33</v>
      </c>
      <c r="G827" s="13">
        <v>82</v>
      </c>
      <c r="H827" s="9">
        <v>61637</v>
      </c>
      <c r="I827" s="9">
        <v>3999</v>
      </c>
      <c r="J827" s="10">
        <v>6.4879861122377799E-2</v>
      </c>
      <c r="K827" s="9">
        <v>540741.70503350918</v>
      </c>
      <c r="L827" s="9">
        <v>35083.246725651858</v>
      </c>
      <c r="M827" s="14">
        <v>7.3351551317684027</v>
      </c>
    </row>
    <row r="828" spans="1:13" s="12" customFormat="1" ht="12" customHeight="1">
      <c r="A828" s="7">
        <v>84</v>
      </c>
      <c r="B828" s="7">
        <v>2012</v>
      </c>
      <c r="C828" s="7" t="s">
        <v>29</v>
      </c>
      <c r="D828" s="7" t="s">
        <v>33</v>
      </c>
      <c r="E828" s="7" t="s">
        <v>35</v>
      </c>
      <c r="F828" s="7" t="s">
        <v>33</v>
      </c>
      <c r="G828" s="13">
        <v>83</v>
      </c>
      <c r="H828" s="9">
        <v>56231</v>
      </c>
      <c r="I828" s="9">
        <v>4152</v>
      </c>
      <c r="J828" s="10">
        <v>7.3838274261528336E-2</v>
      </c>
      <c r="K828" s="9">
        <v>505658.45830785733</v>
      </c>
      <c r="L828" s="9">
        <v>37336.947927197165</v>
      </c>
      <c r="M828" s="14">
        <v>6.8093871552935212</v>
      </c>
    </row>
    <row r="829" spans="1:13" s="12" customFormat="1" ht="12" customHeight="1">
      <c r="A829" s="7">
        <v>85</v>
      </c>
      <c r="B829" s="7">
        <v>2012</v>
      </c>
      <c r="C829" s="7" t="s">
        <v>29</v>
      </c>
      <c r="D829" s="7" t="s">
        <v>33</v>
      </c>
      <c r="E829" s="7" t="s">
        <v>35</v>
      </c>
      <c r="F829" s="7" t="s">
        <v>33</v>
      </c>
      <c r="G829" s="13">
        <v>84</v>
      </c>
      <c r="H829" s="9">
        <v>51026</v>
      </c>
      <c r="I829" s="9">
        <v>4307</v>
      </c>
      <c r="J829" s="10">
        <v>8.4407948888801793E-2</v>
      </c>
      <c r="K829" s="9">
        <v>468321.51038066018</v>
      </c>
      <c r="L829" s="9">
        <v>39530.05811173722</v>
      </c>
      <c r="M829" s="14">
        <v>6.3124032552335763</v>
      </c>
    </row>
    <row r="830" spans="1:13" s="12" customFormat="1" ht="12" customHeight="1">
      <c r="A830" s="7">
        <v>86</v>
      </c>
      <c r="B830" s="7">
        <v>2012</v>
      </c>
      <c r="C830" s="7" t="s">
        <v>29</v>
      </c>
      <c r="D830" s="7" t="s">
        <v>36</v>
      </c>
      <c r="E830" s="7" t="s">
        <v>37</v>
      </c>
      <c r="F830" s="7" t="s">
        <v>36</v>
      </c>
      <c r="G830" s="13">
        <v>85</v>
      </c>
      <c r="H830" s="9">
        <v>46482</v>
      </c>
      <c r="I830" s="9">
        <v>4414</v>
      </c>
      <c r="J830" s="10">
        <v>9.4961490469429033E-2</v>
      </c>
      <c r="K830" s="9">
        <v>428791.45226892293</v>
      </c>
      <c r="L830" s="9">
        <v>40718.675408007963</v>
      </c>
      <c r="M830" s="14">
        <v>5.8482456495547694</v>
      </c>
    </row>
    <row r="831" spans="1:13" s="12" customFormat="1" ht="12" customHeight="1">
      <c r="A831" s="7">
        <v>87</v>
      </c>
      <c r="B831" s="7">
        <v>2012</v>
      </c>
      <c r="C831" s="7" t="s">
        <v>29</v>
      </c>
      <c r="D831" s="7" t="s">
        <v>36</v>
      </c>
      <c r="E831" s="7" t="s">
        <v>37</v>
      </c>
      <c r="F831" s="7" t="s">
        <v>36</v>
      </c>
      <c r="G831" s="13">
        <v>86</v>
      </c>
      <c r="H831" s="9">
        <v>42159</v>
      </c>
      <c r="I831" s="9">
        <v>4566</v>
      </c>
      <c r="J831" s="10">
        <v>0.10830427666690387</v>
      </c>
      <c r="K831" s="9">
        <v>388072.77686091495</v>
      </c>
      <c r="L831" s="9">
        <v>42029.941392038185</v>
      </c>
      <c r="M831" s="14">
        <v>5.4094122440478571</v>
      </c>
    </row>
    <row r="832" spans="1:13" s="12" customFormat="1" ht="12" customHeight="1">
      <c r="A832" s="7">
        <v>88</v>
      </c>
      <c r="B832" s="7">
        <v>2012</v>
      </c>
      <c r="C832" s="7" t="s">
        <v>29</v>
      </c>
      <c r="D832" s="7" t="s">
        <v>36</v>
      </c>
      <c r="E832" s="7" t="s">
        <v>37</v>
      </c>
      <c r="F832" s="7" t="s">
        <v>36</v>
      </c>
      <c r="G832" s="13">
        <v>87</v>
      </c>
      <c r="H832" s="9">
        <v>36967</v>
      </c>
      <c r="I832" s="9">
        <v>4488</v>
      </c>
      <c r="J832" s="10">
        <v>0.12140557794789948</v>
      </c>
      <c r="K832" s="9">
        <v>346042.83546887676</v>
      </c>
      <c r="L832" s="9">
        <v>42011.53043482887</v>
      </c>
      <c r="M832" s="14">
        <v>5.0057034766263087</v>
      </c>
    </row>
    <row r="833" spans="1:13" s="12" customFormat="1" ht="12" customHeight="1">
      <c r="A833" s="7">
        <v>89</v>
      </c>
      <c r="B833" s="7">
        <v>2012</v>
      </c>
      <c r="C833" s="7" t="s">
        <v>29</v>
      </c>
      <c r="D833" s="7" t="s">
        <v>36</v>
      </c>
      <c r="E833" s="7" t="s">
        <v>37</v>
      </c>
      <c r="F833" s="7" t="s">
        <v>36</v>
      </c>
      <c r="G833" s="13">
        <v>88</v>
      </c>
      <c r="H833" s="9">
        <v>31931</v>
      </c>
      <c r="I833" s="9">
        <v>4411</v>
      </c>
      <c r="J833" s="10">
        <v>0.13814161786351822</v>
      </c>
      <c r="K833" s="9">
        <v>304031.30503404787</v>
      </c>
      <c r="L833" s="9">
        <v>41999.376358560185</v>
      </c>
      <c r="M833" s="14">
        <v>4.6283087662934577</v>
      </c>
    </row>
    <row r="834" spans="1:13" s="12" customFormat="1" ht="12" customHeight="1">
      <c r="A834" s="7">
        <v>90</v>
      </c>
      <c r="B834" s="7">
        <v>2012</v>
      </c>
      <c r="C834" s="7" t="s">
        <v>29</v>
      </c>
      <c r="D834" s="7" t="s">
        <v>36</v>
      </c>
      <c r="E834" s="7" t="s">
        <v>37</v>
      </c>
      <c r="F834" s="7" t="s">
        <v>36</v>
      </c>
      <c r="G834" s="13">
        <v>89</v>
      </c>
      <c r="H834" s="9">
        <v>26529</v>
      </c>
      <c r="I834" s="9">
        <v>4017</v>
      </c>
      <c r="J834" s="10">
        <v>0.15141920162840664</v>
      </c>
      <c r="K834" s="9">
        <v>262031.9286754877</v>
      </c>
      <c r="L834" s="9">
        <v>39676.665441193938</v>
      </c>
      <c r="M834" s="14">
        <v>4.2900082564140973</v>
      </c>
    </row>
    <row r="835" spans="1:13" s="12" customFormat="1" ht="12" customHeight="1">
      <c r="A835" s="7">
        <v>91</v>
      </c>
      <c r="B835" s="7">
        <v>2012</v>
      </c>
      <c r="C835" s="7" t="s">
        <v>29</v>
      </c>
      <c r="D835" s="7" t="s">
        <v>36</v>
      </c>
      <c r="E835" s="7" t="s">
        <v>38</v>
      </c>
      <c r="F835" s="7" t="s">
        <v>36</v>
      </c>
      <c r="G835" s="13">
        <v>90</v>
      </c>
      <c r="H835" s="9">
        <v>22343</v>
      </c>
      <c r="I835" s="9">
        <v>3630</v>
      </c>
      <c r="J835" s="10">
        <v>0.16246699189902877</v>
      </c>
      <c r="K835" s="9">
        <v>222355.26323429376</v>
      </c>
      <c r="L835" s="9">
        <v>36125.390750592414</v>
      </c>
      <c r="M835" s="14">
        <v>3.9662903799933389</v>
      </c>
    </row>
    <row r="836" spans="1:13" s="12" customFormat="1" ht="12" customHeight="1">
      <c r="A836" s="7">
        <v>92</v>
      </c>
      <c r="B836" s="7">
        <v>2012</v>
      </c>
      <c r="C836" s="7" t="s">
        <v>29</v>
      </c>
      <c r="D836" s="7" t="s">
        <v>36</v>
      </c>
      <c r="E836" s="7" t="s">
        <v>38</v>
      </c>
      <c r="F836" s="7" t="s">
        <v>36</v>
      </c>
      <c r="G836" s="13">
        <v>91</v>
      </c>
      <c r="H836" s="9">
        <v>17985</v>
      </c>
      <c r="I836" s="9">
        <v>3431</v>
      </c>
      <c r="J836" s="10">
        <v>0.19077008618293023</v>
      </c>
      <c r="K836" s="9">
        <v>186229.87248370133</v>
      </c>
      <c r="L836" s="9">
        <v>35527.088823551807</v>
      </c>
      <c r="M836" s="14">
        <v>3.6386910682515179</v>
      </c>
    </row>
    <row r="837" spans="1:13" s="12" customFormat="1" ht="12" customHeight="1">
      <c r="A837" s="7">
        <v>93</v>
      </c>
      <c r="B837" s="7">
        <v>2012</v>
      </c>
      <c r="C837" s="7" t="s">
        <v>29</v>
      </c>
      <c r="D837" s="7" t="s">
        <v>36</v>
      </c>
      <c r="E837" s="7" t="s">
        <v>38</v>
      </c>
      <c r="F837" s="7" t="s">
        <v>36</v>
      </c>
      <c r="G837" s="13">
        <v>92</v>
      </c>
      <c r="H837" s="9">
        <v>10852</v>
      </c>
      <c r="I837" s="9">
        <v>2268</v>
      </c>
      <c r="J837" s="10">
        <v>0.2089937338739403</v>
      </c>
      <c r="K837" s="9">
        <v>150702.78366014952</v>
      </c>
      <c r="L837" s="9">
        <v>31495.937462331287</v>
      </c>
      <c r="M837" s="14">
        <v>3.3786147356399709</v>
      </c>
    </row>
    <row r="838" spans="1:13" s="12" customFormat="1" ht="12" customHeight="1">
      <c r="A838" s="7">
        <v>94</v>
      </c>
      <c r="B838" s="7">
        <v>2012</v>
      </c>
      <c r="C838" s="7" t="s">
        <v>29</v>
      </c>
      <c r="D838" s="7" t="s">
        <v>36</v>
      </c>
      <c r="E838" s="7" t="s">
        <v>38</v>
      </c>
      <c r="F838" s="7" t="s">
        <v>36</v>
      </c>
      <c r="G838" s="13">
        <v>93</v>
      </c>
      <c r="H838" s="9">
        <v>5978</v>
      </c>
      <c r="I838" s="9">
        <v>1373</v>
      </c>
      <c r="J838" s="10">
        <v>0.22967547674807628</v>
      </c>
      <c r="K838" s="9">
        <v>119206.84619781823</v>
      </c>
      <c r="L838" s="9">
        <v>27378.889232118509</v>
      </c>
      <c r="M838" s="14">
        <v>3.1391806979456049</v>
      </c>
    </row>
    <row r="839" spans="1:13" s="12" customFormat="1" ht="12" customHeight="1">
      <c r="A839" s="7">
        <v>95</v>
      </c>
      <c r="B839" s="7">
        <v>2012</v>
      </c>
      <c r="C839" s="7" t="s">
        <v>29</v>
      </c>
      <c r="D839" s="7" t="s">
        <v>36</v>
      </c>
      <c r="E839" s="7" t="s">
        <v>38</v>
      </c>
      <c r="F839" s="7" t="s">
        <v>36</v>
      </c>
      <c r="G839" s="13">
        <v>94</v>
      </c>
      <c r="H839" s="9">
        <v>4495</v>
      </c>
      <c r="I839" s="9">
        <v>1127</v>
      </c>
      <c r="J839" s="10">
        <v>0.25072302558398218</v>
      </c>
      <c r="K839" s="9">
        <v>91827.956965699719</v>
      </c>
      <c r="L839" s="9">
        <v>23023.383203635945</v>
      </c>
      <c r="M839" s="14">
        <v>2.9260634554438099</v>
      </c>
    </row>
    <row r="840" spans="1:13" s="12" customFormat="1" ht="12" customHeight="1">
      <c r="A840" s="7">
        <v>96</v>
      </c>
      <c r="B840" s="7">
        <v>2012</v>
      </c>
      <c r="C840" s="7" t="s">
        <v>29</v>
      </c>
      <c r="D840" s="7" t="s">
        <v>36</v>
      </c>
      <c r="E840" s="7" t="s">
        <v>39</v>
      </c>
      <c r="F840" s="7" t="s">
        <v>36</v>
      </c>
      <c r="G840" s="13">
        <v>95</v>
      </c>
      <c r="H840" s="9">
        <v>3799</v>
      </c>
      <c r="I840" s="9">
        <v>1004</v>
      </c>
      <c r="J840" s="10">
        <v>0.26428007370360623</v>
      </c>
      <c r="K840" s="9">
        <v>68804.573762063781</v>
      </c>
      <c r="L840" s="9">
        <v>18183.677824983428</v>
      </c>
      <c r="M840" s="14">
        <v>2.7378726936519655</v>
      </c>
    </row>
    <row r="841" spans="1:13" s="12" customFormat="1" ht="12" customHeight="1">
      <c r="A841" s="7">
        <v>97</v>
      </c>
      <c r="B841" s="7">
        <v>2012</v>
      </c>
      <c r="C841" s="7" t="s">
        <v>29</v>
      </c>
      <c r="D841" s="7" t="s">
        <v>36</v>
      </c>
      <c r="E841" s="7" t="s">
        <v>39</v>
      </c>
      <c r="F841" s="7" t="s">
        <v>36</v>
      </c>
      <c r="G841" s="13">
        <v>96</v>
      </c>
      <c r="H841" s="9">
        <v>3214</v>
      </c>
      <c r="I841" s="9">
        <v>920</v>
      </c>
      <c r="J841" s="10">
        <v>0.28624766645924082</v>
      </c>
      <c r="K841" s="9">
        <v>50620.89593708035</v>
      </c>
      <c r="L841" s="9">
        <v>14490.113336065315</v>
      </c>
      <c r="M841" s="14">
        <v>2.5417453893323341</v>
      </c>
    </row>
    <row r="842" spans="1:13" s="12" customFormat="1" ht="12" customHeight="1">
      <c r="A842" s="7">
        <v>98</v>
      </c>
      <c r="B842" s="7">
        <v>2012</v>
      </c>
      <c r="C842" s="7" t="s">
        <v>29</v>
      </c>
      <c r="D842" s="7" t="s">
        <v>36</v>
      </c>
      <c r="E842" s="7" t="s">
        <v>39</v>
      </c>
      <c r="F842" s="7" t="s">
        <v>36</v>
      </c>
      <c r="G842" s="13">
        <v>97</v>
      </c>
      <c r="H842" s="9">
        <v>2711</v>
      </c>
      <c r="I842" s="9">
        <v>853</v>
      </c>
      <c r="J842" s="10">
        <v>0.31464404278863889</v>
      </c>
      <c r="K842" s="9">
        <v>36130.782601015031</v>
      </c>
      <c r="L842" s="9">
        <v>11368.335506700783</v>
      </c>
      <c r="M842" s="14">
        <v>2.3605796344002528</v>
      </c>
    </row>
    <row r="843" spans="1:13" s="12" customFormat="1" ht="12" customHeight="1">
      <c r="A843" s="7">
        <v>99</v>
      </c>
      <c r="B843" s="7">
        <v>2012</v>
      </c>
      <c r="C843" s="7" t="s">
        <v>29</v>
      </c>
      <c r="D843" s="7" t="s">
        <v>36</v>
      </c>
      <c r="E843" s="7" t="s">
        <v>39</v>
      </c>
      <c r="F843" s="7" t="s">
        <v>36</v>
      </c>
      <c r="G843" s="13">
        <v>98</v>
      </c>
      <c r="H843" s="9">
        <v>1813</v>
      </c>
      <c r="I843" s="9">
        <v>588</v>
      </c>
      <c r="J843" s="10">
        <v>0.32432432432432434</v>
      </c>
      <c r="K843" s="9">
        <v>24762.447094314248</v>
      </c>
      <c r="L843" s="9">
        <v>8031.0639224802972</v>
      </c>
      <c r="M843" s="14">
        <v>2.214763933723944</v>
      </c>
    </row>
    <row r="844" spans="1:13" s="12" customFormat="1" ht="12" customHeight="1">
      <c r="A844" s="7">
        <v>100</v>
      </c>
      <c r="B844" s="7">
        <v>2012</v>
      </c>
      <c r="C844" s="7" t="s">
        <v>29</v>
      </c>
      <c r="D844" s="7" t="s">
        <v>36</v>
      </c>
      <c r="E844" s="7" t="s">
        <v>39</v>
      </c>
      <c r="F844" s="7" t="s">
        <v>36</v>
      </c>
      <c r="G844" s="13">
        <v>99</v>
      </c>
      <c r="H844" s="9">
        <v>1166</v>
      </c>
      <c r="I844" s="9">
        <v>402</v>
      </c>
      <c r="J844" s="10">
        <v>0.34476843910806176</v>
      </c>
      <c r="K844" s="9">
        <v>16731.38317183395</v>
      </c>
      <c r="L844" s="9">
        <v>5768.452860272082</v>
      </c>
      <c r="M844" s="14">
        <v>2.0378506219114314</v>
      </c>
    </row>
    <row r="845" spans="1:13" s="12" customFormat="1" ht="12" customHeight="1">
      <c r="A845" s="7">
        <v>101</v>
      </c>
      <c r="B845" s="7">
        <v>2012</v>
      </c>
      <c r="C845" s="7" t="s">
        <v>29</v>
      </c>
      <c r="D845" s="7" t="s">
        <v>36</v>
      </c>
      <c r="E845" s="7" t="s">
        <v>40</v>
      </c>
      <c r="F845" s="7" t="s">
        <v>36</v>
      </c>
      <c r="G845" s="13">
        <v>100</v>
      </c>
      <c r="H845" s="9">
        <v>779</v>
      </c>
      <c r="I845" s="9">
        <v>279</v>
      </c>
      <c r="J845" s="10">
        <v>0.35815147625160459</v>
      </c>
      <c r="K845" s="9">
        <v>10962.930311561868</v>
      </c>
      <c r="L845" s="9">
        <v>3926.3896751293464</v>
      </c>
      <c r="M845" s="14">
        <v>1.8470338025506976</v>
      </c>
    </row>
    <row r="846" spans="1:13" s="12" customFormat="1" ht="12" customHeight="1">
      <c r="A846" s="7">
        <v>102</v>
      </c>
      <c r="B846" s="7">
        <v>2012</v>
      </c>
      <c r="C846" s="7" t="s">
        <v>29</v>
      </c>
      <c r="D846" s="7" t="s">
        <v>36</v>
      </c>
      <c r="E846" s="7" t="s">
        <v>40</v>
      </c>
      <c r="F846" s="7" t="s">
        <v>36</v>
      </c>
      <c r="G846" s="13">
        <v>101</v>
      </c>
      <c r="H846" s="9">
        <v>448</v>
      </c>
      <c r="I846" s="9">
        <v>194</v>
      </c>
      <c r="J846" s="10">
        <v>0.4330357142857143</v>
      </c>
      <c r="K846" s="9">
        <v>7036.5406364325208</v>
      </c>
      <c r="L846" s="9">
        <v>3047.0734005980112</v>
      </c>
      <c r="M846" s="14">
        <v>1.5986786643740061</v>
      </c>
    </row>
    <row r="847" spans="1:13" s="12" customFormat="1" ht="12" customHeight="1">
      <c r="A847" s="7">
        <v>103</v>
      </c>
      <c r="B847" s="7">
        <v>2012</v>
      </c>
      <c r="C847" s="7" t="s">
        <v>29</v>
      </c>
      <c r="D847" s="7" t="s">
        <v>36</v>
      </c>
      <c r="E847" s="7" t="s">
        <v>40</v>
      </c>
      <c r="F847" s="7" t="s">
        <v>36</v>
      </c>
      <c r="G847" s="13">
        <v>102</v>
      </c>
      <c r="H847" s="9">
        <v>265</v>
      </c>
      <c r="I847" s="9">
        <v>111</v>
      </c>
      <c r="J847" s="10">
        <v>0.4188679245283019</v>
      </c>
      <c r="K847" s="9">
        <v>3989.4672358345097</v>
      </c>
      <c r="L847" s="9">
        <v>1671.0598610476627</v>
      </c>
      <c r="M847" s="14">
        <v>1.4378269355888023</v>
      </c>
    </row>
    <row r="848" spans="1:13" s="12" customFormat="1" ht="12" customHeight="1">
      <c r="A848" s="7">
        <v>104</v>
      </c>
      <c r="B848" s="7">
        <v>2012</v>
      </c>
      <c r="C848" s="7" t="s">
        <v>29</v>
      </c>
      <c r="D848" s="7" t="s">
        <v>36</v>
      </c>
      <c r="E848" s="7" t="s">
        <v>40</v>
      </c>
      <c r="F848" s="7" t="s">
        <v>36</v>
      </c>
      <c r="G848" s="13">
        <v>103</v>
      </c>
      <c r="H848" s="9">
        <v>145</v>
      </c>
      <c r="I848" s="9">
        <v>56</v>
      </c>
      <c r="J848" s="10">
        <v>0.38620689655172413</v>
      </c>
      <c r="K848" s="9">
        <v>2318.407374786847</v>
      </c>
      <c r="L848" s="9">
        <v>895.38491715905809</v>
      </c>
      <c r="M848" s="14">
        <v>1.1137931034482733</v>
      </c>
    </row>
    <row r="849" spans="1:13" s="12" customFormat="1" ht="12" customHeight="1">
      <c r="A849" s="15">
        <v>105</v>
      </c>
      <c r="B849" s="7">
        <v>2012</v>
      </c>
      <c r="C849" s="7" t="s">
        <v>29</v>
      </c>
      <c r="D849" s="7" t="s">
        <v>36</v>
      </c>
      <c r="E849" s="7" t="s">
        <v>40</v>
      </c>
      <c r="F849" s="7" t="s">
        <v>36</v>
      </c>
      <c r="G849" s="16" t="s">
        <v>10</v>
      </c>
      <c r="H849" s="17">
        <v>155</v>
      </c>
      <c r="I849" s="17">
        <v>78</v>
      </c>
      <c r="J849" s="18">
        <v>1</v>
      </c>
      <c r="K849" s="17">
        <v>1423.0224576277888</v>
      </c>
      <c r="L849" s="17">
        <v>1423.0224576277888</v>
      </c>
      <c r="M849" s="19">
        <v>0.16667000000000001</v>
      </c>
    </row>
    <row r="850" spans="1:13" s="12" customFormat="1" ht="12" customHeight="1">
      <c r="A850" s="7">
        <v>0.1</v>
      </c>
      <c r="B850" s="7">
        <v>2011</v>
      </c>
      <c r="C850" s="8" t="s">
        <v>9</v>
      </c>
      <c r="D850" s="8" t="s">
        <v>9</v>
      </c>
      <c r="E850" s="8" t="s">
        <v>9</v>
      </c>
      <c r="F850" s="8" t="s">
        <v>9</v>
      </c>
      <c r="G850" s="8" t="s">
        <v>9</v>
      </c>
      <c r="H850" s="9">
        <v>127655</v>
      </c>
      <c r="I850" s="9">
        <v>370</v>
      </c>
      <c r="J850" s="10">
        <v>2.8984371939994517E-3</v>
      </c>
      <c r="K850" s="9">
        <v>1000000</v>
      </c>
      <c r="L850" s="9">
        <v>2898.4371939994517</v>
      </c>
      <c r="M850" s="11">
        <v>80.35266345756213</v>
      </c>
    </row>
    <row r="851" spans="1:13" s="12" customFormat="1" ht="12" customHeight="1">
      <c r="A851" s="7">
        <v>1</v>
      </c>
      <c r="B851" s="7">
        <v>2011</v>
      </c>
      <c r="C851" s="7" t="s">
        <v>14</v>
      </c>
      <c r="D851" s="7" t="s">
        <v>14</v>
      </c>
      <c r="E851" s="7" t="s">
        <v>15</v>
      </c>
      <c r="F851" s="7" t="s">
        <v>42</v>
      </c>
      <c r="G851" s="13">
        <v>0</v>
      </c>
      <c r="H851" s="9">
        <v>129358</v>
      </c>
      <c r="I851" s="9">
        <v>84</v>
      </c>
      <c r="J851" s="10">
        <v>6.4936068894076899E-4</v>
      </c>
      <c r="K851" s="9">
        <v>997101.56280600058</v>
      </c>
      <c r="L851" s="9">
        <v>647.47855776762196</v>
      </c>
      <c r="M851" s="14">
        <v>80.085946919708476</v>
      </c>
    </row>
    <row r="852" spans="1:13" s="12" customFormat="1" ht="12" customHeight="1">
      <c r="A852" s="7">
        <v>2</v>
      </c>
      <c r="B852" s="7">
        <v>2011</v>
      </c>
      <c r="C852" s="7" t="s">
        <v>14</v>
      </c>
      <c r="D852" s="7" t="s">
        <v>14</v>
      </c>
      <c r="E852" s="7" t="s">
        <v>15</v>
      </c>
      <c r="F852" s="7" t="s">
        <v>42</v>
      </c>
      <c r="G852" s="13">
        <v>1</v>
      </c>
      <c r="H852" s="9">
        <v>128702</v>
      </c>
      <c r="I852" s="9">
        <v>35</v>
      </c>
      <c r="J852" s="10">
        <v>2.7194604590449257E-4</v>
      </c>
      <c r="K852" s="9">
        <v>996454.084248233</v>
      </c>
      <c r="L852" s="9">
        <v>270.98174813668908</v>
      </c>
      <c r="M852" s="14">
        <v>79.137660485787151</v>
      </c>
    </row>
    <row r="853" spans="1:13" s="12" customFormat="1" ht="12" customHeight="1">
      <c r="A853" s="7">
        <v>3</v>
      </c>
      <c r="B853" s="7">
        <v>2011</v>
      </c>
      <c r="C853" s="7" t="s">
        <v>14</v>
      </c>
      <c r="D853" s="7" t="s">
        <v>14</v>
      </c>
      <c r="E853" s="7" t="s">
        <v>15</v>
      </c>
      <c r="F853" s="7" t="s">
        <v>42</v>
      </c>
      <c r="G853" s="13">
        <v>2</v>
      </c>
      <c r="H853" s="9">
        <v>129458</v>
      </c>
      <c r="I853" s="9">
        <v>35</v>
      </c>
      <c r="J853" s="10">
        <v>2.7035795393100465E-4</v>
      </c>
      <c r="K853" s="9">
        <v>996183.10250009631</v>
      </c>
      <c r="L853" s="9">
        <v>269.3260253325663</v>
      </c>
      <c r="M853" s="14">
        <v>78.159051503818219</v>
      </c>
    </row>
    <row r="854" spans="1:13" s="12" customFormat="1" ht="12" customHeight="1">
      <c r="A854" s="7">
        <v>4</v>
      </c>
      <c r="B854" s="7">
        <v>2011</v>
      </c>
      <c r="C854" s="7" t="s">
        <v>14</v>
      </c>
      <c r="D854" s="7" t="s">
        <v>14</v>
      </c>
      <c r="E854" s="7" t="s">
        <v>15</v>
      </c>
      <c r="F854" s="7" t="s">
        <v>42</v>
      </c>
      <c r="G854" s="13">
        <v>3</v>
      </c>
      <c r="H854" s="9">
        <v>127188</v>
      </c>
      <c r="I854" s="9">
        <v>12</v>
      </c>
      <c r="J854" s="10">
        <v>9.4348523445608078E-5</v>
      </c>
      <c r="K854" s="9">
        <v>995913.77647476376</v>
      </c>
      <c r="L854" s="9">
        <v>93.962994289533327</v>
      </c>
      <c r="M854" s="14">
        <v>77.180052923987986</v>
      </c>
    </row>
    <row r="855" spans="1:13" s="12" customFormat="1" ht="12" customHeight="1">
      <c r="A855" s="7">
        <v>5</v>
      </c>
      <c r="B855" s="7">
        <v>2011</v>
      </c>
      <c r="C855" s="7" t="s">
        <v>14</v>
      </c>
      <c r="D855" s="7" t="s">
        <v>14</v>
      </c>
      <c r="E855" s="7" t="s">
        <v>15</v>
      </c>
      <c r="F855" s="7" t="s">
        <v>42</v>
      </c>
      <c r="G855" s="13">
        <v>4</v>
      </c>
      <c r="H855" s="9">
        <v>126559</v>
      </c>
      <c r="I855" s="9">
        <v>10</v>
      </c>
      <c r="J855" s="10">
        <v>7.9014530772209007E-5</v>
      </c>
      <c r="K855" s="9">
        <v>995819.81348047417</v>
      </c>
      <c r="L855" s="9">
        <v>78.684235295828358</v>
      </c>
      <c r="M855" s="14">
        <v>76.187288256402027</v>
      </c>
    </row>
    <row r="856" spans="1:13" s="12" customFormat="1" ht="12" customHeight="1">
      <c r="A856" s="7">
        <v>6</v>
      </c>
      <c r="B856" s="7">
        <v>2011</v>
      </c>
      <c r="C856" s="7" t="s">
        <v>14</v>
      </c>
      <c r="D856" s="7" t="s">
        <v>14</v>
      </c>
      <c r="E856" s="7" t="s">
        <v>16</v>
      </c>
      <c r="F856" s="7" t="s">
        <v>42</v>
      </c>
      <c r="G856" s="13">
        <v>5</v>
      </c>
      <c r="H856" s="9">
        <v>123910</v>
      </c>
      <c r="I856" s="9">
        <v>14</v>
      </c>
      <c r="J856" s="10">
        <v>1.1298523121620531E-4</v>
      </c>
      <c r="K856" s="9">
        <v>995741.12924517831</v>
      </c>
      <c r="L856" s="9">
        <v>112.50404171925184</v>
      </c>
      <c r="M856" s="14">
        <v>75.193269124544528</v>
      </c>
    </row>
    <row r="857" spans="1:13" s="12" customFormat="1" ht="12" customHeight="1">
      <c r="A857" s="7">
        <v>7</v>
      </c>
      <c r="B857" s="7">
        <v>2011</v>
      </c>
      <c r="C857" s="7" t="s">
        <v>14</v>
      </c>
      <c r="D857" s="7" t="s">
        <v>14</v>
      </c>
      <c r="E857" s="7" t="s">
        <v>16</v>
      </c>
      <c r="F857" s="7" t="s">
        <v>42</v>
      </c>
      <c r="G857" s="13">
        <v>6</v>
      </c>
      <c r="H857" s="9">
        <v>122139</v>
      </c>
      <c r="I857" s="9">
        <v>14</v>
      </c>
      <c r="J857" s="10">
        <v>1.1462350273049558E-4</v>
      </c>
      <c r="K857" s="9">
        <v>995628.62520345906</v>
      </c>
      <c r="L857" s="9">
        <v>114.12244043956825</v>
      </c>
      <c r="M857" s="14">
        <v>74.201709314443661</v>
      </c>
    </row>
    <row r="858" spans="1:13" s="12" customFormat="1" ht="12" customHeight="1">
      <c r="A858" s="7">
        <v>8</v>
      </c>
      <c r="B858" s="7">
        <v>2011</v>
      </c>
      <c r="C858" s="7" t="s">
        <v>14</v>
      </c>
      <c r="D858" s="7" t="s">
        <v>14</v>
      </c>
      <c r="E858" s="7" t="s">
        <v>16</v>
      </c>
      <c r="F858" s="7" t="s">
        <v>42</v>
      </c>
      <c r="G858" s="13">
        <v>7</v>
      </c>
      <c r="H858" s="9">
        <v>119134</v>
      </c>
      <c r="I858" s="9">
        <v>12</v>
      </c>
      <c r="J858" s="10">
        <v>1.0072691255225209E-4</v>
      </c>
      <c r="K858" s="9">
        <v>995514.50276301953</v>
      </c>
      <c r="L858" s="9">
        <v>100.2751022643094</v>
      </c>
      <c r="M858" s="14">
        <v>73.210158230966911</v>
      </c>
    </row>
    <row r="859" spans="1:13" s="12" customFormat="1" ht="12" customHeight="1">
      <c r="A859" s="7">
        <v>9</v>
      </c>
      <c r="B859" s="7">
        <v>2011</v>
      </c>
      <c r="C859" s="7" t="s">
        <v>14</v>
      </c>
      <c r="D859" s="7" t="s">
        <v>14</v>
      </c>
      <c r="E859" s="7" t="s">
        <v>16</v>
      </c>
      <c r="F859" s="7" t="s">
        <v>42</v>
      </c>
      <c r="G859" s="13">
        <v>8</v>
      </c>
      <c r="H859" s="9">
        <v>118247</v>
      </c>
      <c r="I859" s="9">
        <v>17</v>
      </c>
      <c r="J859" s="10">
        <v>1.4376686089287677E-4</v>
      </c>
      <c r="K859" s="9">
        <v>995414.22766075516</v>
      </c>
      <c r="L859" s="9">
        <v>143.10757879889414</v>
      </c>
      <c r="M859" s="14">
        <v>72.217482838501823</v>
      </c>
    </row>
    <row r="860" spans="1:13" s="12" customFormat="1" ht="12" customHeight="1">
      <c r="A860" s="7">
        <v>10</v>
      </c>
      <c r="B860" s="7">
        <v>2011</v>
      </c>
      <c r="C860" s="7" t="s">
        <v>14</v>
      </c>
      <c r="D860" s="7" t="s">
        <v>14</v>
      </c>
      <c r="E860" s="7" t="s">
        <v>16</v>
      </c>
      <c r="F860" s="7" t="s">
        <v>42</v>
      </c>
      <c r="G860" s="13">
        <v>9</v>
      </c>
      <c r="H860" s="9">
        <v>120324</v>
      </c>
      <c r="I860" s="9">
        <v>13</v>
      </c>
      <c r="J860" s="10">
        <v>1.0804162095675011E-4</v>
      </c>
      <c r="K860" s="9">
        <v>995271.12008195627</v>
      </c>
      <c r="L860" s="9">
        <v>107.53070510509484</v>
      </c>
      <c r="M860" s="14">
        <v>71.227794918416009</v>
      </c>
    </row>
    <row r="861" spans="1:13" s="12" customFormat="1" ht="12" customHeight="1">
      <c r="A861" s="7">
        <v>11</v>
      </c>
      <c r="B861" s="7">
        <v>2011</v>
      </c>
      <c r="C861" s="7" t="s">
        <v>14</v>
      </c>
      <c r="D861" s="7" t="s">
        <v>14</v>
      </c>
      <c r="E861" s="7" t="s">
        <v>17</v>
      </c>
      <c r="F861" s="7" t="s">
        <v>42</v>
      </c>
      <c r="G861" s="13">
        <v>10</v>
      </c>
      <c r="H861" s="9">
        <v>122159</v>
      </c>
      <c r="I861" s="9">
        <v>12</v>
      </c>
      <c r="J861" s="10">
        <v>9.8232631242888368E-5</v>
      </c>
      <c r="K861" s="9">
        <v>995163.58937685122</v>
      </c>
      <c r="L861" s="9">
        <v>97.757537901605403</v>
      </c>
      <c r="M861" s="14">
        <v>70.235437289719869</v>
      </c>
    </row>
    <row r="862" spans="1:13" s="12" customFormat="1" ht="12" customHeight="1">
      <c r="A862" s="7">
        <v>12</v>
      </c>
      <c r="B862" s="7">
        <v>2011</v>
      </c>
      <c r="C862" s="7" t="s">
        <v>14</v>
      </c>
      <c r="D862" s="7" t="s">
        <v>14</v>
      </c>
      <c r="E862" s="7" t="s">
        <v>17</v>
      </c>
      <c r="F862" s="7" t="s">
        <v>42</v>
      </c>
      <c r="G862" s="13">
        <v>11</v>
      </c>
      <c r="H862" s="9">
        <v>120740</v>
      </c>
      <c r="I862" s="9">
        <v>12</v>
      </c>
      <c r="J862" s="10">
        <v>9.9387112804373036E-5</v>
      </c>
      <c r="K862" s="9">
        <v>995065.83183894958</v>
      </c>
      <c r="L862" s="9">
        <v>98.896720076754974</v>
      </c>
      <c r="M862" s="14">
        <v>69.242288258204383</v>
      </c>
    </row>
    <row r="863" spans="1:13" s="12" customFormat="1" ht="12" customHeight="1">
      <c r="A863" s="7">
        <v>13</v>
      </c>
      <c r="B863" s="7">
        <v>2011</v>
      </c>
      <c r="C863" s="7" t="s">
        <v>14</v>
      </c>
      <c r="D863" s="7" t="s">
        <v>14</v>
      </c>
      <c r="E863" s="7" t="s">
        <v>17</v>
      </c>
      <c r="F863" s="7" t="s">
        <v>42</v>
      </c>
      <c r="G863" s="13">
        <v>12</v>
      </c>
      <c r="H863" s="9">
        <v>121597</v>
      </c>
      <c r="I863" s="9">
        <v>11</v>
      </c>
      <c r="J863" s="10">
        <v>9.0462758127256423E-5</v>
      </c>
      <c r="K863" s="9">
        <v>994966.93511887279</v>
      </c>
      <c r="L863" s="9">
        <v>90.007453196276231</v>
      </c>
      <c r="M863" s="14">
        <v>68.249121034851854</v>
      </c>
    </row>
    <row r="864" spans="1:13" s="12" customFormat="1" ht="12" customHeight="1">
      <c r="A864" s="7">
        <v>14</v>
      </c>
      <c r="B864" s="7">
        <v>2011</v>
      </c>
      <c r="C864" s="7" t="s">
        <v>14</v>
      </c>
      <c r="D864" s="7" t="s">
        <v>14</v>
      </c>
      <c r="E864" s="7" t="s">
        <v>17</v>
      </c>
      <c r="F864" s="7" t="s">
        <v>42</v>
      </c>
      <c r="G864" s="13">
        <v>13</v>
      </c>
      <c r="H864" s="9">
        <v>123428</v>
      </c>
      <c r="I864" s="9">
        <v>17</v>
      </c>
      <c r="J864" s="10">
        <v>1.3773211913018115E-4</v>
      </c>
      <c r="K864" s="9">
        <v>994876.92766567646</v>
      </c>
      <c r="L864" s="9">
        <v>137.02650752111757</v>
      </c>
      <c r="M864" s="14">
        <v>67.255250361677184</v>
      </c>
    </row>
    <row r="865" spans="1:13" s="12" customFormat="1" ht="12" customHeight="1">
      <c r="A865" s="7">
        <v>15</v>
      </c>
      <c r="B865" s="7">
        <v>2011</v>
      </c>
      <c r="C865" s="7" t="s">
        <v>14</v>
      </c>
      <c r="D865" s="7" t="s">
        <v>14</v>
      </c>
      <c r="E865" s="7" t="s">
        <v>17</v>
      </c>
      <c r="F865" s="7" t="s">
        <v>42</v>
      </c>
      <c r="G865" s="13">
        <v>14</v>
      </c>
      <c r="H865" s="9">
        <v>123586</v>
      </c>
      <c r="I865" s="9">
        <v>13</v>
      </c>
      <c r="J865" s="10">
        <v>1.0518990824203389E-4</v>
      </c>
      <c r="K865" s="9">
        <v>994739.90115815529</v>
      </c>
      <c r="L865" s="9">
        <v>104.63659892751622</v>
      </c>
      <c r="M865" s="14">
        <v>66.264445970303242</v>
      </c>
    </row>
    <row r="866" spans="1:13" s="12" customFormat="1" ht="12" customHeight="1">
      <c r="A866" s="7">
        <v>16</v>
      </c>
      <c r="B866" s="7">
        <v>2011</v>
      </c>
      <c r="C866" s="7" t="s">
        <v>14</v>
      </c>
      <c r="D866" s="7" t="s">
        <v>14</v>
      </c>
      <c r="E866" s="7" t="s">
        <v>18</v>
      </c>
      <c r="F866" s="7" t="s">
        <v>42</v>
      </c>
      <c r="G866" s="13">
        <v>15</v>
      </c>
      <c r="H866" s="9">
        <v>122474</v>
      </c>
      <c r="I866" s="9">
        <v>30</v>
      </c>
      <c r="J866" s="10">
        <v>2.4494994856051079E-4</v>
      </c>
      <c r="K866" s="9">
        <v>994635.26455922774</v>
      </c>
      <c r="L866" s="9">
        <v>243.63585689025288</v>
      </c>
      <c r="M866" s="14">
        <v>65.271364454095121</v>
      </c>
    </row>
    <row r="867" spans="1:13" s="12" customFormat="1" ht="12" customHeight="1">
      <c r="A867" s="7">
        <v>17</v>
      </c>
      <c r="B867" s="7">
        <v>2011</v>
      </c>
      <c r="C867" s="7" t="s">
        <v>14</v>
      </c>
      <c r="D867" s="7" t="s">
        <v>14</v>
      </c>
      <c r="E867" s="7" t="s">
        <v>18</v>
      </c>
      <c r="F867" s="7" t="s">
        <v>42</v>
      </c>
      <c r="G867" s="13">
        <v>16</v>
      </c>
      <c r="H867" s="9">
        <v>123588</v>
      </c>
      <c r="I867" s="9">
        <v>38</v>
      </c>
      <c r="J867" s="10">
        <v>3.0747321746447877E-4</v>
      </c>
      <c r="K867" s="9">
        <v>994391.6287023375</v>
      </c>
      <c r="L867" s="9">
        <v>305.74879349685108</v>
      </c>
      <c r="M867" s="14">
        <v>64.287234083751315</v>
      </c>
    </row>
    <row r="868" spans="1:13" s="12" customFormat="1" ht="12" customHeight="1">
      <c r="A868" s="7">
        <v>18</v>
      </c>
      <c r="B868" s="7">
        <v>2011</v>
      </c>
      <c r="C868" s="7" t="s">
        <v>14</v>
      </c>
      <c r="D868" s="7" t="s">
        <v>14</v>
      </c>
      <c r="E868" s="7" t="s">
        <v>18</v>
      </c>
      <c r="F868" s="7" t="s">
        <v>42</v>
      </c>
      <c r="G868" s="13">
        <v>17</v>
      </c>
      <c r="H868" s="9">
        <v>128442</v>
      </c>
      <c r="I868" s="9">
        <v>39</v>
      </c>
      <c r="J868" s="10">
        <v>3.0363899658990051E-4</v>
      </c>
      <c r="K868" s="9">
        <v>994085.87990884064</v>
      </c>
      <c r="L868" s="9">
        <v>301.84323909970868</v>
      </c>
      <c r="M868" s="14">
        <v>63.306852982134018</v>
      </c>
    </row>
    <row r="869" spans="1:13" s="12" customFormat="1" ht="12" customHeight="1">
      <c r="A869" s="7">
        <v>19</v>
      </c>
      <c r="B869" s="7">
        <v>2011</v>
      </c>
      <c r="C869" s="7" t="s">
        <v>19</v>
      </c>
      <c r="D869" s="7" t="s">
        <v>19</v>
      </c>
      <c r="E869" s="7" t="s">
        <v>18</v>
      </c>
      <c r="F869" s="7" t="s">
        <v>42</v>
      </c>
      <c r="G869" s="13">
        <v>18</v>
      </c>
      <c r="H869" s="9">
        <v>133758</v>
      </c>
      <c r="I869" s="9">
        <v>52</v>
      </c>
      <c r="J869" s="10">
        <v>3.8876179368710654E-4</v>
      </c>
      <c r="K869" s="9">
        <v>993784.03666974092</v>
      </c>
      <c r="L869" s="9">
        <v>386.34526463334174</v>
      </c>
      <c r="M869" s="14">
        <v>62.325929384292095</v>
      </c>
    </row>
    <row r="870" spans="1:13" s="12" customFormat="1" ht="12" customHeight="1">
      <c r="A870" s="7">
        <v>20</v>
      </c>
      <c r="B870" s="7">
        <v>2011</v>
      </c>
      <c r="C870" s="7" t="s">
        <v>19</v>
      </c>
      <c r="D870" s="7" t="s">
        <v>19</v>
      </c>
      <c r="E870" s="7" t="s">
        <v>18</v>
      </c>
      <c r="F870" s="7" t="s">
        <v>42</v>
      </c>
      <c r="G870" s="13">
        <v>19</v>
      </c>
      <c r="H870" s="9">
        <v>136500</v>
      </c>
      <c r="I870" s="9">
        <v>70</v>
      </c>
      <c r="J870" s="10">
        <v>5.1282051282051282E-4</v>
      </c>
      <c r="K870" s="9">
        <v>993397.69140510762</v>
      </c>
      <c r="L870" s="9">
        <v>509.43471354108084</v>
      </c>
      <c r="M870" s="14">
        <v>61.349974291237046</v>
      </c>
    </row>
    <row r="871" spans="1:13" s="12" customFormat="1" ht="12" customHeight="1">
      <c r="A871" s="7">
        <v>21</v>
      </c>
      <c r="B871" s="7">
        <v>2011</v>
      </c>
      <c r="C871" s="7" t="s">
        <v>19</v>
      </c>
      <c r="D871" s="7" t="s">
        <v>19</v>
      </c>
      <c r="E871" s="7" t="s">
        <v>20</v>
      </c>
      <c r="F871" s="7" t="s">
        <v>42</v>
      </c>
      <c r="G871" s="13">
        <v>20</v>
      </c>
      <c r="H871" s="9">
        <v>136595</v>
      </c>
      <c r="I871" s="9">
        <v>60</v>
      </c>
      <c r="J871" s="10">
        <v>4.392547311395E-4</v>
      </c>
      <c r="K871" s="9">
        <v>992888.25669156655</v>
      </c>
      <c r="L871" s="9">
        <v>436.13086424462091</v>
      </c>
      <c r="M871" s="14">
        <v>60.381195417091959</v>
      </c>
    </row>
    <row r="872" spans="1:13" s="12" customFormat="1" ht="12" customHeight="1">
      <c r="A872" s="7">
        <v>22</v>
      </c>
      <c r="B872" s="7">
        <v>2011</v>
      </c>
      <c r="C872" s="7" t="s">
        <v>19</v>
      </c>
      <c r="D872" s="7" t="s">
        <v>19</v>
      </c>
      <c r="E872" s="7" t="s">
        <v>20</v>
      </c>
      <c r="F872" s="7" t="s">
        <v>42</v>
      </c>
      <c r="G872" s="13">
        <v>21</v>
      </c>
      <c r="H872" s="9">
        <v>135252</v>
      </c>
      <c r="I872" s="9">
        <v>80</v>
      </c>
      <c r="J872" s="10">
        <v>5.9148848076183717E-4</v>
      </c>
      <c r="K872" s="9">
        <v>992452.1258273219</v>
      </c>
      <c r="L872" s="9">
        <v>587.02400013445833</v>
      </c>
      <c r="M872" s="14">
        <v>59.4075100743229</v>
      </c>
    </row>
    <row r="873" spans="1:13" s="12" customFormat="1" ht="12" customHeight="1">
      <c r="A873" s="7">
        <v>23</v>
      </c>
      <c r="B873" s="7">
        <v>2011</v>
      </c>
      <c r="C873" s="7" t="s">
        <v>19</v>
      </c>
      <c r="D873" s="7" t="s">
        <v>19</v>
      </c>
      <c r="E873" s="7" t="s">
        <v>20</v>
      </c>
      <c r="F873" s="7" t="s">
        <v>42</v>
      </c>
      <c r="G873" s="13">
        <v>22</v>
      </c>
      <c r="H873" s="9">
        <v>135725</v>
      </c>
      <c r="I873" s="9">
        <v>59</v>
      </c>
      <c r="J873" s="10">
        <v>4.3470252348498802E-4</v>
      </c>
      <c r="K873" s="9">
        <v>991865.10182718746</v>
      </c>
      <c r="L873" s="9">
        <v>431.16626272097301</v>
      </c>
      <c r="M873" s="14">
        <v>58.442373809459951</v>
      </c>
    </row>
    <row r="874" spans="1:13" s="12" customFormat="1" ht="12" customHeight="1">
      <c r="A874" s="7">
        <v>24</v>
      </c>
      <c r="B874" s="7">
        <v>2011</v>
      </c>
      <c r="C874" s="7" t="s">
        <v>19</v>
      </c>
      <c r="D874" s="7" t="s">
        <v>19</v>
      </c>
      <c r="E874" s="7" t="s">
        <v>20</v>
      </c>
      <c r="F874" s="7" t="s">
        <v>42</v>
      </c>
      <c r="G874" s="13">
        <v>23</v>
      </c>
      <c r="H874" s="9">
        <v>134659</v>
      </c>
      <c r="I874" s="9">
        <v>73</v>
      </c>
      <c r="J874" s="10">
        <v>5.421100706228325E-4</v>
      </c>
      <c r="K874" s="9">
        <v>991433.93556446652</v>
      </c>
      <c r="L874" s="9">
        <v>537.46632082672568</v>
      </c>
      <c r="M874" s="14">
        <v>57.46757245948838</v>
      </c>
    </row>
    <row r="875" spans="1:13" s="12" customFormat="1" ht="12" customHeight="1">
      <c r="A875" s="7">
        <v>25</v>
      </c>
      <c r="B875" s="7">
        <v>2011</v>
      </c>
      <c r="C875" s="7" t="s">
        <v>19</v>
      </c>
      <c r="D875" s="7" t="s">
        <v>19</v>
      </c>
      <c r="E875" s="7" t="s">
        <v>20</v>
      </c>
      <c r="F875" s="7" t="s">
        <v>42</v>
      </c>
      <c r="G875" s="13">
        <v>24</v>
      </c>
      <c r="H875" s="9">
        <v>135703</v>
      </c>
      <c r="I875" s="9">
        <v>77</v>
      </c>
      <c r="J875" s="10">
        <v>5.67415606139879E-4</v>
      </c>
      <c r="K875" s="9">
        <v>990896.46924363985</v>
      </c>
      <c r="L875" s="9">
        <v>562.25012071774586</v>
      </c>
      <c r="M875" s="14">
        <v>56.498471905118265</v>
      </c>
    </row>
    <row r="876" spans="1:13" s="12" customFormat="1" ht="12" customHeight="1">
      <c r="A876" s="7">
        <v>26</v>
      </c>
      <c r="B876" s="7">
        <v>2011</v>
      </c>
      <c r="C876" s="7" t="s">
        <v>19</v>
      </c>
      <c r="D876" s="7" t="s">
        <v>19</v>
      </c>
      <c r="E876" s="7" t="s">
        <v>21</v>
      </c>
      <c r="F876" s="7" t="s">
        <v>43</v>
      </c>
      <c r="G876" s="13">
        <v>25</v>
      </c>
      <c r="H876" s="9">
        <v>133543</v>
      </c>
      <c r="I876" s="9">
        <v>77</v>
      </c>
      <c r="J876" s="10">
        <v>5.7659330702470365E-4</v>
      </c>
      <c r="K876" s="9">
        <v>990334.21912292205</v>
      </c>
      <c r="L876" s="9">
        <v>571.02008246381308</v>
      </c>
      <c r="M876" s="14">
        <v>55.530264351527464</v>
      </c>
    </row>
    <row r="877" spans="1:13" s="12" customFormat="1" ht="12" customHeight="1">
      <c r="A877" s="7">
        <v>27</v>
      </c>
      <c r="B877" s="7">
        <v>2011</v>
      </c>
      <c r="C877" s="7" t="s">
        <v>19</v>
      </c>
      <c r="D877" s="7" t="s">
        <v>19</v>
      </c>
      <c r="E877" s="7" t="s">
        <v>21</v>
      </c>
      <c r="F877" s="7" t="s">
        <v>43</v>
      </c>
      <c r="G877" s="13">
        <v>26</v>
      </c>
      <c r="H877" s="9">
        <v>136289</v>
      </c>
      <c r="I877" s="9">
        <v>69</v>
      </c>
      <c r="J877" s="10">
        <v>5.062771023340108E-4</v>
      </c>
      <c r="K877" s="9">
        <v>989763.19904045819</v>
      </c>
      <c r="L877" s="9">
        <v>501.09444440704397</v>
      </c>
      <c r="M877" s="14">
        <v>54.5620127395444</v>
      </c>
    </row>
    <row r="878" spans="1:13" s="12" customFormat="1" ht="12" customHeight="1">
      <c r="A878" s="7">
        <v>28</v>
      </c>
      <c r="B878" s="7">
        <v>2011</v>
      </c>
      <c r="C878" s="7" t="s">
        <v>19</v>
      </c>
      <c r="D878" s="7" t="s">
        <v>19</v>
      </c>
      <c r="E878" s="7" t="s">
        <v>21</v>
      </c>
      <c r="F878" s="7" t="s">
        <v>43</v>
      </c>
      <c r="G878" s="13">
        <v>27</v>
      </c>
      <c r="H878" s="9">
        <v>137459</v>
      </c>
      <c r="I878" s="9">
        <v>83</v>
      </c>
      <c r="J878" s="10">
        <v>6.0381641071155761E-4</v>
      </c>
      <c r="K878" s="9">
        <v>989262.10459605115</v>
      </c>
      <c r="L878" s="9">
        <v>597.33269325014908</v>
      </c>
      <c r="M878" s="14">
        <v>53.589396962705678</v>
      </c>
    </row>
    <row r="879" spans="1:13" s="12" customFormat="1" ht="12" customHeight="1">
      <c r="A879" s="7">
        <v>29</v>
      </c>
      <c r="B879" s="7">
        <v>2011</v>
      </c>
      <c r="C879" s="7" t="s">
        <v>19</v>
      </c>
      <c r="D879" s="7" t="s">
        <v>19</v>
      </c>
      <c r="E879" s="7" t="s">
        <v>21</v>
      </c>
      <c r="F879" s="7" t="s">
        <v>43</v>
      </c>
      <c r="G879" s="13">
        <v>28</v>
      </c>
      <c r="H879" s="9">
        <v>141461</v>
      </c>
      <c r="I879" s="9">
        <v>99</v>
      </c>
      <c r="J879" s="10">
        <v>6.9983953174373146E-4</v>
      </c>
      <c r="K879" s="9">
        <v>988664.771902801</v>
      </c>
      <c r="L879" s="9">
        <v>691.90669101997935</v>
      </c>
      <c r="M879" s="14">
        <v>52.621472579610412</v>
      </c>
    </row>
    <row r="880" spans="1:13" s="12" customFormat="1" ht="12" customHeight="1">
      <c r="A880" s="7">
        <v>30</v>
      </c>
      <c r="B880" s="7">
        <v>2011</v>
      </c>
      <c r="C880" s="7" t="s">
        <v>19</v>
      </c>
      <c r="D880" s="7" t="s">
        <v>19</v>
      </c>
      <c r="E880" s="7" t="s">
        <v>21</v>
      </c>
      <c r="F880" s="7" t="s">
        <v>43</v>
      </c>
      <c r="G880" s="13">
        <v>29</v>
      </c>
      <c r="H880" s="9">
        <v>143914</v>
      </c>
      <c r="I880" s="9">
        <v>98</v>
      </c>
      <c r="J880" s="10">
        <v>6.8096224133857718E-4</v>
      </c>
      <c r="K880" s="9">
        <v>987972.865211781</v>
      </c>
      <c r="L880" s="9">
        <v>672.77221667631034</v>
      </c>
      <c r="M880" s="14">
        <v>51.657974792265719</v>
      </c>
    </row>
    <row r="881" spans="1:13" s="12" customFormat="1" ht="12" customHeight="1">
      <c r="A881" s="7">
        <v>31</v>
      </c>
      <c r="B881" s="7">
        <v>2011</v>
      </c>
      <c r="C881" s="7" t="s">
        <v>19</v>
      </c>
      <c r="D881" s="7" t="s">
        <v>19</v>
      </c>
      <c r="E881" s="7" t="s">
        <v>22</v>
      </c>
      <c r="F881" s="7" t="s">
        <v>43</v>
      </c>
      <c r="G881" s="13">
        <v>30</v>
      </c>
      <c r="H881" s="9">
        <v>145821</v>
      </c>
      <c r="I881" s="9">
        <v>93</v>
      </c>
      <c r="J881" s="10">
        <v>6.3776822268397557E-4</v>
      </c>
      <c r="K881" s="9">
        <v>987300.09299510473</v>
      </c>
      <c r="L881" s="9">
        <v>629.66862556521176</v>
      </c>
      <c r="M881" s="14">
        <v>50.692835180050409</v>
      </c>
    </row>
    <row r="882" spans="1:13" s="12" customFormat="1" ht="12" customHeight="1">
      <c r="A882" s="7">
        <v>32</v>
      </c>
      <c r="B882" s="7">
        <v>2011</v>
      </c>
      <c r="C882" s="7" t="s">
        <v>19</v>
      </c>
      <c r="D882" s="7" t="s">
        <v>19</v>
      </c>
      <c r="E882" s="7" t="s">
        <v>22</v>
      </c>
      <c r="F882" s="7" t="s">
        <v>43</v>
      </c>
      <c r="G882" s="13">
        <v>31</v>
      </c>
      <c r="H882" s="9">
        <v>144570</v>
      </c>
      <c r="I882" s="9">
        <v>77</v>
      </c>
      <c r="J882" s="10">
        <v>5.3261395863595494E-4</v>
      </c>
      <c r="K882" s="9">
        <v>986670.42436953948</v>
      </c>
      <c r="L882" s="9">
        <v>525.51444059247797</v>
      </c>
      <c r="M882" s="14">
        <v>49.724867004214218</v>
      </c>
    </row>
    <row r="883" spans="1:13" s="12" customFormat="1" ht="12" customHeight="1">
      <c r="A883" s="7">
        <v>33</v>
      </c>
      <c r="B883" s="7">
        <v>2011</v>
      </c>
      <c r="C883" s="7" t="s">
        <v>19</v>
      </c>
      <c r="D883" s="7" t="s">
        <v>19</v>
      </c>
      <c r="E883" s="7" t="s">
        <v>22</v>
      </c>
      <c r="F883" s="7" t="s">
        <v>43</v>
      </c>
      <c r="G883" s="13">
        <v>32</v>
      </c>
      <c r="H883" s="9">
        <v>143090</v>
      </c>
      <c r="I883" s="9">
        <v>110</v>
      </c>
      <c r="J883" s="10">
        <v>7.6874694248375147E-4</v>
      </c>
      <c r="K883" s="9">
        <v>986144.90992894699</v>
      </c>
      <c r="L883" s="9">
        <v>758.09588435379248</v>
      </c>
      <c r="M883" s="14">
        <v>48.751098826927603</v>
      </c>
    </row>
    <row r="884" spans="1:13" s="12" customFormat="1" ht="12" customHeight="1">
      <c r="A884" s="7">
        <v>34</v>
      </c>
      <c r="B884" s="7">
        <v>2011</v>
      </c>
      <c r="C884" s="7" t="s">
        <v>19</v>
      </c>
      <c r="D884" s="7" t="s">
        <v>19</v>
      </c>
      <c r="E884" s="7" t="s">
        <v>22</v>
      </c>
      <c r="F884" s="7" t="s">
        <v>43</v>
      </c>
      <c r="G884" s="13">
        <v>33</v>
      </c>
      <c r="H884" s="9">
        <v>141635</v>
      </c>
      <c r="I884" s="9">
        <v>97</v>
      </c>
      <c r="J884" s="10">
        <v>6.8485896847530624E-4</v>
      </c>
      <c r="K884" s="9">
        <v>985386.81404459325</v>
      </c>
      <c r="L884" s="9">
        <v>674.85099701574859</v>
      </c>
      <c r="M884" s="14">
        <v>47.788220248601689</v>
      </c>
    </row>
    <row r="885" spans="1:13" s="12" customFormat="1" ht="12" customHeight="1">
      <c r="A885" s="7">
        <v>35</v>
      </c>
      <c r="B885" s="7">
        <v>2011</v>
      </c>
      <c r="C885" s="7" t="s">
        <v>19</v>
      </c>
      <c r="D885" s="7" t="s">
        <v>19</v>
      </c>
      <c r="E885" s="7" t="s">
        <v>22</v>
      </c>
      <c r="F885" s="7" t="s">
        <v>43</v>
      </c>
      <c r="G885" s="13">
        <v>34</v>
      </c>
      <c r="H885" s="9">
        <v>140467</v>
      </c>
      <c r="I885" s="9">
        <v>108</v>
      </c>
      <c r="J885" s="10">
        <v>7.6886386126278771E-4</v>
      </c>
      <c r="K885" s="9">
        <v>984711.96304757753</v>
      </c>
      <c r="L885" s="9">
        <v>757.10944214042001</v>
      </c>
      <c r="M885" s="14">
        <v>46.820628205221922</v>
      </c>
    </row>
    <row r="886" spans="1:13" s="12" customFormat="1" ht="12" customHeight="1">
      <c r="A886" s="7">
        <v>36</v>
      </c>
      <c r="B886" s="7">
        <v>2011</v>
      </c>
      <c r="C886" s="7" t="s">
        <v>19</v>
      </c>
      <c r="D886" s="7" t="s">
        <v>19</v>
      </c>
      <c r="E886" s="7" t="s">
        <v>23</v>
      </c>
      <c r="F886" s="7" t="s">
        <v>43</v>
      </c>
      <c r="G886" s="13">
        <v>35</v>
      </c>
      <c r="H886" s="9">
        <v>138516</v>
      </c>
      <c r="I886" s="9">
        <v>102</v>
      </c>
      <c r="J886" s="10">
        <v>7.3637702503681884E-4</v>
      </c>
      <c r="K886" s="9">
        <v>983954.85360543709</v>
      </c>
      <c r="L886" s="9">
        <v>724.56174786851034</v>
      </c>
      <c r="M886" s="14">
        <v>45.856269865864732</v>
      </c>
    </row>
    <row r="887" spans="1:13" s="12" customFormat="1" ht="12" customHeight="1">
      <c r="A887" s="7">
        <v>37</v>
      </c>
      <c r="B887" s="7">
        <v>2011</v>
      </c>
      <c r="C887" s="7" t="s">
        <v>19</v>
      </c>
      <c r="D887" s="7" t="s">
        <v>19</v>
      </c>
      <c r="E887" s="7" t="s">
        <v>23</v>
      </c>
      <c r="F887" s="7" t="s">
        <v>43</v>
      </c>
      <c r="G887" s="13">
        <v>36</v>
      </c>
      <c r="H887" s="9">
        <v>142861</v>
      </c>
      <c r="I887" s="9">
        <v>129</v>
      </c>
      <c r="J887" s="10">
        <v>9.0297561965826923E-4</v>
      </c>
      <c r="K887" s="9">
        <v>983230.29185756855</v>
      </c>
      <c r="L887" s="9">
        <v>887.8329820568689</v>
      </c>
      <c r="M887" s="14">
        <v>44.889693793547764</v>
      </c>
    </row>
    <row r="888" spans="1:13" s="12" customFormat="1" ht="12" customHeight="1">
      <c r="A888" s="7">
        <v>38</v>
      </c>
      <c r="B888" s="7">
        <v>2011</v>
      </c>
      <c r="C888" s="7" t="s">
        <v>19</v>
      </c>
      <c r="D888" s="7" t="s">
        <v>19</v>
      </c>
      <c r="E888" s="7" t="s">
        <v>23</v>
      </c>
      <c r="F888" s="7" t="s">
        <v>43</v>
      </c>
      <c r="G888" s="13">
        <v>37</v>
      </c>
      <c r="H888" s="9">
        <v>146957</v>
      </c>
      <c r="I888" s="9">
        <v>136</v>
      </c>
      <c r="J888" s="10">
        <v>9.2544077519274347E-4</v>
      </c>
      <c r="K888" s="9">
        <v>982342.45887551166</v>
      </c>
      <c r="L888" s="9">
        <v>909.09976664649923</v>
      </c>
      <c r="M888" s="14">
        <v>43.929812831320433</v>
      </c>
    </row>
    <row r="889" spans="1:13" s="12" customFormat="1" ht="12" customHeight="1">
      <c r="A889" s="7">
        <v>39</v>
      </c>
      <c r="B889" s="7">
        <v>2011</v>
      </c>
      <c r="C889" s="7" t="s">
        <v>19</v>
      </c>
      <c r="D889" s="7" t="s">
        <v>19</v>
      </c>
      <c r="E889" s="7" t="s">
        <v>23</v>
      </c>
      <c r="F889" s="7" t="s">
        <v>43</v>
      </c>
      <c r="G889" s="13">
        <v>38</v>
      </c>
      <c r="H889" s="9">
        <v>152160</v>
      </c>
      <c r="I889" s="9">
        <v>162</v>
      </c>
      <c r="J889" s="10">
        <v>1.0646687697160883E-3</v>
      </c>
      <c r="K889" s="9">
        <v>981433.35910886514</v>
      </c>
      <c r="L889" s="9">
        <v>1044.9014470007635</v>
      </c>
      <c r="M889" s="14">
        <v>42.970041780483413</v>
      </c>
    </row>
    <row r="890" spans="1:13" s="12" customFormat="1" ht="12" customHeight="1">
      <c r="A890" s="7">
        <v>40</v>
      </c>
      <c r="B890" s="7">
        <v>2011</v>
      </c>
      <c r="C890" s="7" t="s">
        <v>19</v>
      </c>
      <c r="D890" s="7" t="s">
        <v>19</v>
      </c>
      <c r="E890" s="7" t="s">
        <v>23</v>
      </c>
      <c r="F890" s="7" t="s">
        <v>43</v>
      </c>
      <c r="G890" s="13">
        <v>39</v>
      </c>
      <c r="H890" s="9">
        <v>155615</v>
      </c>
      <c r="I890" s="9">
        <v>160</v>
      </c>
      <c r="J890" s="10">
        <v>1.0281785174951002E-3</v>
      </c>
      <c r="K890" s="9">
        <v>980388.45766186435</v>
      </c>
      <c r="L890" s="9">
        <v>1008.0143509680835</v>
      </c>
      <c r="M890" s="14">
        <v>42.015306499548402</v>
      </c>
    </row>
    <row r="891" spans="1:13" s="12" customFormat="1" ht="12" customHeight="1">
      <c r="A891" s="7">
        <v>41</v>
      </c>
      <c r="B891" s="7">
        <v>2011</v>
      </c>
      <c r="C891" s="7" t="s">
        <v>19</v>
      </c>
      <c r="D891" s="7" t="s">
        <v>19</v>
      </c>
      <c r="E891" s="7" t="s">
        <v>24</v>
      </c>
      <c r="F891" s="7" t="s">
        <v>43</v>
      </c>
      <c r="G891" s="13">
        <v>40</v>
      </c>
      <c r="H891" s="9">
        <v>157309</v>
      </c>
      <c r="I891" s="9">
        <v>198</v>
      </c>
      <c r="J891" s="10">
        <v>1.2586692433363634E-3</v>
      </c>
      <c r="K891" s="9">
        <v>979380.44331089628</v>
      </c>
      <c r="L891" s="9">
        <v>1232.7160415205581</v>
      </c>
      <c r="M891" s="14">
        <v>41.058035578959988</v>
      </c>
    </row>
    <row r="892" spans="1:13" s="12" customFormat="1" ht="12" customHeight="1">
      <c r="A892" s="7">
        <v>42</v>
      </c>
      <c r="B892" s="7">
        <v>2011</v>
      </c>
      <c r="C892" s="7" t="s">
        <v>19</v>
      </c>
      <c r="D892" s="7" t="s">
        <v>19</v>
      </c>
      <c r="E892" s="7" t="s">
        <v>24</v>
      </c>
      <c r="F892" s="7" t="s">
        <v>43</v>
      </c>
      <c r="G892" s="13">
        <v>41</v>
      </c>
      <c r="H892" s="9">
        <v>155936</v>
      </c>
      <c r="I892" s="9">
        <v>184</v>
      </c>
      <c r="J892" s="10">
        <v>1.1799712702647239E-3</v>
      </c>
      <c r="K892" s="9">
        <v>978147.7272693757</v>
      </c>
      <c r="L892" s="9">
        <v>1154.1862162525979</v>
      </c>
      <c r="M892" s="14">
        <v>40.10914906588728</v>
      </c>
    </row>
    <row r="893" spans="1:13" s="12" customFormat="1" ht="12" customHeight="1">
      <c r="A893" s="7">
        <v>43</v>
      </c>
      <c r="B893" s="7">
        <v>2011</v>
      </c>
      <c r="C893" s="7" t="s">
        <v>19</v>
      </c>
      <c r="D893" s="7" t="s">
        <v>19</v>
      </c>
      <c r="E893" s="7" t="s">
        <v>24</v>
      </c>
      <c r="F893" s="7" t="s">
        <v>43</v>
      </c>
      <c r="G893" s="13">
        <v>42</v>
      </c>
      <c r="H893" s="9">
        <v>155574</v>
      </c>
      <c r="I893" s="9">
        <v>227</v>
      </c>
      <c r="J893" s="10">
        <v>1.459112705207811E-3</v>
      </c>
      <c r="K893" s="9">
        <v>976993.54105312307</v>
      </c>
      <c r="L893" s="9">
        <v>1425.543688656581</v>
      </c>
      <c r="M893" s="14">
        <v>39.155941938069489</v>
      </c>
    </row>
    <row r="894" spans="1:13" s="12" customFormat="1" ht="12" customHeight="1">
      <c r="A894" s="7">
        <v>44</v>
      </c>
      <c r="B894" s="7">
        <v>2011</v>
      </c>
      <c r="C894" s="7" t="s">
        <v>19</v>
      </c>
      <c r="D894" s="7" t="s">
        <v>19</v>
      </c>
      <c r="E894" s="7" t="s">
        <v>24</v>
      </c>
      <c r="F894" s="7" t="s">
        <v>43</v>
      </c>
      <c r="G894" s="13">
        <v>43</v>
      </c>
      <c r="H894" s="9">
        <v>156774</v>
      </c>
      <c r="I894" s="9">
        <v>256</v>
      </c>
      <c r="J894" s="10">
        <v>1.6329238266549299E-3</v>
      </c>
      <c r="K894" s="9">
        <v>975567.99736446654</v>
      </c>
      <c r="L894" s="9">
        <v>1593.0282274184713</v>
      </c>
      <c r="M894" s="14">
        <v>38.212427733224473</v>
      </c>
    </row>
    <row r="895" spans="1:13" s="12" customFormat="1" ht="12" customHeight="1">
      <c r="A895" s="7">
        <v>45</v>
      </c>
      <c r="B895" s="7">
        <v>2011</v>
      </c>
      <c r="C895" s="7" t="s">
        <v>19</v>
      </c>
      <c r="D895" s="7" t="s">
        <v>19</v>
      </c>
      <c r="E895" s="7" t="s">
        <v>24</v>
      </c>
      <c r="F895" s="7" t="s">
        <v>43</v>
      </c>
      <c r="G895" s="13">
        <v>44</v>
      </c>
      <c r="H895" s="9">
        <v>161007</v>
      </c>
      <c r="I895" s="9">
        <v>292</v>
      </c>
      <c r="J895" s="10">
        <v>1.8135857447191736E-3</v>
      </c>
      <c r="K895" s="9">
        <v>973974.96913704812</v>
      </c>
      <c r="L895" s="9">
        <v>1766.3871197402475</v>
      </c>
      <c r="M895" s="14">
        <v>37.274109977437305</v>
      </c>
    </row>
    <row r="896" spans="1:13" s="12" customFormat="1" ht="12" customHeight="1">
      <c r="A896" s="7">
        <v>46</v>
      </c>
      <c r="B896" s="7">
        <v>2011</v>
      </c>
      <c r="C896" s="7" t="s">
        <v>19</v>
      </c>
      <c r="D896" s="7" t="s">
        <v>19</v>
      </c>
      <c r="E896" s="7" t="s">
        <v>25</v>
      </c>
      <c r="F896" s="7" t="s">
        <v>44</v>
      </c>
      <c r="G896" s="13">
        <v>45</v>
      </c>
      <c r="H896" s="9">
        <v>164845</v>
      </c>
      <c r="I896" s="9">
        <v>333</v>
      </c>
      <c r="J896" s="10">
        <v>2.0200794685917072E-3</v>
      </c>
      <c r="K896" s="9">
        <v>972208.58201730787</v>
      </c>
      <c r="L896" s="9">
        <v>1963.9385957218205</v>
      </c>
      <c r="M896" s="14">
        <v>36.340924152302193</v>
      </c>
    </row>
    <row r="897" spans="1:13" s="12" customFormat="1" ht="12" customHeight="1">
      <c r="A897" s="7">
        <v>47</v>
      </c>
      <c r="B897" s="7">
        <v>2011</v>
      </c>
      <c r="C897" s="7" t="s">
        <v>19</v>
      </c>
      <c r="D897" s="7" t="s">
        <v>19</v>
      </c>
      <c r="E897" s="7" t="s">
        <v>25</v>
      </c>
      <c r="F897" s="7" t="s">
        <v>44</v>
      </c>
      <c r="G897" s="13">
        <v>46</v>
      </c>
      <c r="H897" s="9">
        <v>169588</v>
      </c>
      <c r="I897" s="9">
        <v>354</v>
      </c>
      <c r="J897" s="10">
        <v>2.0874118451777246E-3</v>
      </c>
      <c r="K897" s="9">
        <v>970244.64342158602</v>
      </c>
      <c r="L897" s="9">
        <v>2025.3001613984563</v>
      </c>
      <c r="M897" s="14">
        <v>35.41347222018004</v>
      </c>
    </row>
    <row r="898" spans="1:13" s="12" customFormat="1" ht="12" customHeight="1">
      <c r="A898" s="7">
        <v>48</v>
      </c>
      <c r="B898" s="7">
        <v>2011</v>
      </c>
      <c r="C898" s="7" t="s">
        <v>19</v>
      </c>
      <c r="D898" s="7" t="s">
        <v>19</v>
      </c>
      <c r="E898" s="7" t="s">
        <v>25</v>
      </c>
      <c r="F898" s="7" t="s">
        <v>44</v>
      </c>
      <c r="G898" s="13">
        <v>47</v>
      </c>
      <c r="H898" s="9">
        <v>166407</v>
      </c>
      <c r="I898" s="9">
        <v>388</v>
      </c>
      <c r="J898" s="10">
        <v>2.3316326837212378E-3</v>
      </c>
      <c r="K898" s="9">
        <v>968219.34326018754</v>
      </c>
      <c r="L898" s="9">
        <v>2257.5318657565654</v>
      </c>
      <c r="M898" s="14">
        <v>34.486503461927825</v>
      </c>
    </row>
    <row r="899" spans="1:13" s="12" customFormat="1" ht="12" customHeight="1">
      <c r="A899" s="7">
        <v>49</v>
      </c>
      <c r="B899" s="7">
        <v>2011</v>
      </c>
      <c r="C899" s="7" t="s">
        <v>19</v>
      </c>
      <c r="D899" s="7" t="s">
        <v>19</v>
      </c>
      <c r="E899" s="7" t="s">
        <v>25</v>
      </c>
      <c r="F899" s="7" t="s">
        <v>44</v>
      </c>
      <c r="G899" s="13">
        <v>48</v>
      </c>
      <c r="H899" s="9">
        <v>162860</v>
      </c>
      <c r="I899" s="9">
        <v>428</v>
      </c>
      <c r="J899" s="10">
        <v>2.6280240697531621E-3</v>
      </c>
      <c r="K899" s="9">
        <v>965961.81139443093</v>
      </c>
      <c r="L899" s="9">
        <v>2538.5708908069287</v>
      </c>
      <c r="M899" s="14">
        <v>33.565932704021961</v>
      </c>
    </row>
    <row r="900" spans="1:13" s="12" customFormat="1" ht="12" customHeight="1">
      <c r="A900" s="7">
        <v>50</v>
      </c>
      <c r="B900" s="7">
        <v>2011</v>
      </c>
      <c r="C900" s="7" t="s">
        <v>19</v>
      </c>
      <c r="D900" s="7" t="s">
        <v>19</v>
      </c>
      <c r="E900" s="7" t="s">
        <v>25</v>
      </c>
      <c r="F900" s="7" t="s">
        <v>44</v>
      </c>
      <c r="G900" s="13">
        <v>49</v>
      </c>
      <c r="H900" s="9">
        <v>162506</v>
      </c>
      <c r="I900" s="9">
        <v>468</v>
      </c>
      <c r="J900" s="10">
        <v>2.8798936654646596E-3</v>
      </c>
      <c r="K900" s="9">
        <v>963423.24050362397</v>
      </c>
      <c r="L900" s="9">
        <v>2774.5564874878219</v>
      </c>
      <c r="M900" s="14">
        <v>32.653059743012577</v>
      </c>
    </row>
    <row r="901" spans="1:13" s="12" customFormat="1" ht="12" customHeight="1">
      <c r="A901" s="7">
        <v>51</v>
      </c>
      <c r="B901" s="7">
        <v>2011</v>
      </c>
      <c r="C901" s="7" t="s">
        <v>19</v>
      </c>
      <c r="D901" s="7" t="s">
        <v>19</v>
      </c>
      <c r="E901" s="7" t="s">
        <v>26</v>
      </c>
      <c r="F901" s="7" t="s">
        <v>44</v>
      </c>
      <c r="G901" s="13">
        <v>50</v>
      </c>
      <c r="H901" s="9">
        <v>160433</v>
      </c>
      <c r="I901" s="9">
        <v>533</v>
      </c>
      <c r="J901" s="10">
        <v>3.3222591362126247E-3</v>
      </c>
      <c r="K901" s="9">
        <v>960648.6840161361</v>
      </c>
      <c r="L901" s="9">
        <v>3191.5238671632428</v>
      </c>
      <c r="M901" s="14">
        <v>31.745924576938748</v>
      </c>
    </row>
    <row r="902" spans="1:13" s="12" customFormat="1" ht="12" customHeight="1">
      <c r="A902" s="7">
        <v>52</v>
      </c>
      <c r="B902" s="7">
        <v>2011</v>
      </c>
      <c r="C902" s="7" t="s">
        <v>19</v>
      </c>
      <c r="D902" s="7" t="s">
        <v>19</v>
      </c>
      <c r="E902" s="7" t="s">
        <v>26</v>
      </c>
      <c r="F902" s="7" t="s">
        <v>44</v>
      </c>
      <c r="G902" s="13">
        <v>51</v>
      </c>
      <c r="H902" s="9">
        <v>160440</v>
      </c>
      <c r="I902" s="9">
        <v>525</v>
      </c>
      <c r="J902" s="10">
        <v>3.2722513089005235E-3</v>
      </c>
      <c r="K902" s="9">
        <v>957457.16014897288</v>
      </c>
      <c r="L902" s="9">
        <v>3133.0404455136545</v>
      </c>
      <c r="M902" s="14">
        <v>30.850077658861878</v>
      </c>
    </row>
    <row r="903" spans="1:13" s="12" customFormat="1" ht="12" customHeight="1">
      <c r="A903" s="7">
        <v>53</v>
      </c>
      <c r="B903" s="7">
        <v>2011</v>
      </c>
      <c r="C903" s="7" t="s">
        <v>19</v>
      </c>
      <c r="D903" s="7" t="s">
        <v>19</v>
      </c>
      <c r="E903" s="7" t="s">
        <v>26</v>
      </c>
      <c r="F903" s="7" t="s">
        <v>44</v>
      </c>
      <c r="G903" s="13">
        <v>52</v>
      </c>
      <c r="H903" s="9">
        <v>156436</v>
      </c>
      <c r="I903" s="9">
        <v>659</v>
      </c>
      <c r="J903" s="10">
        <v>4.212585338413153E-3</v>
      </c>
      <c r="K903" s="9">
        <v>954324.1197034592</v>
      </c>
      <c r="L903" s="9">
        <v>4020.1717947568309</v>
      </c>
      <c r="M903" s="14">
        <v>29.949716784465494</v>
      </c>
    </row>
    <row r="904" spans="1:13" s="12" customFormat="1" ht="12" customHeight="1">
      <c r="A904" s="7">
        <v>54</v>
      </c>
      <c r="B904" s="7">
        <v>2011</v>
      </c>
      <c r="C904" s="7" t="s">
        <v>19</v>
      </c>
      <c r="D904" s="7" t="s">
        <v>19</v>
      </c>
      <c r="E904" s="7" t="s">
        <v>26</v>
      </c>
      <c r="F904" s="7" t="s">
        <v>44</v>
      </c>
      <c r="G904" s="13">
        <v>53</v>
      </c>
      <c r="H904" s="9">
        <v>152994</v>
      </c>
      <c r="I904" s="9">
        <v>677</v>
      </c>
      <c r="J904" s="10">
        <v>4.4250101311162533E-3</v>
      </c>
      <c r="K904" s="9">
        <v>950303.94790870242</v>
      </c>
      <c r="L904" s="9">
        <v>4205.1045971357808</v>
      </c>
      <c r="M904" s="14">
        <v>29.074301051468737</v>
      </c>
    </row>
    <row r="905" spans="1:13" s="12" customFormat="1" ht="12" customHeight="1">
      <c r="A905" s="7">
        <v>55</v>
      </c>
      <c r="B905" s="7">
        <v>2011</v>
      </c>
      <c r="C905" s="7" t="s">
        <v>19</v>
      </c>
      <c r="D905" s="7" t="s">
        <v>19</v>
      </c>
      <c r="E905" s="7" t="s">
        <v>26</v>
      </c>
      <c r="F905" s="7" t="s">
        <v>44</v>
      </c>
      <c r="G905" s="13">
        <v>54</v>
      </c>
      <c r="H905" s="9">
        <v>149640</v>
      </c>
      <c r="I905" s="9">
        <v>760</v>
      </c>
      <c r="J905" s="10">
        <v>5.0788559208767708E-3</v>
      </c>
      <c r="K905" s="9">
        <v>946098.84331156663</v>
      </c>
      <c r="L905" s="9">
        <v>4805.0997120876145</v>
      </c>
      <c r="M905" s="14">
        <v>28.201304615167103</v>
      </c>
    </row>
    <row r="906" spans="1:13" s="12" customFormat="1" ht="12" customHeight="1">
      <c r="A906" s="7">
        <v>56</v>
      </c>
      <c r="B906" s="7">
        <v>2011</v>
      </c>
      <c r="C906" s="7" t="s">
        <v>19</v>
      </c>
      <c r="D906" s="7" t="s">
        <v>19</v>
      </c>
      <c r="E906" s="7" t="s">
        <v>27</v>
      </c>
      <c r="F906" s="7" t="s">
        <v>44</v>
      </c>
      <c r="G906" s="13">
        <v>55</v>
      </c>
      <c r="H906" s="9">
        <v>147340</v>
      </c>
      <c r="I906" s="9">
        <v>766</v>
      </c>
      <c r="J906" s="10">
        <v>5.1988597801004479E-3</v>
      </c>
      <c r="K906" s="9">
        <v>941293.74359947897</v>
      </c>
      <c r="L906" s="9">
        <v>4893.6541848595143</v>
      </c>
      <c r="M906" s="14">
        <v>27.342713746732969</v>
      </c>
    </row>
    <row r="907" spans="1:13" s="12" customFormat="1" ht="12" customHeight="1">
      <c r="A907" s="7">
        <v>57</v>
      </c>
      <c r="B907" s="7">
        <v>2011</v>
      </c>
      <c r="C907" s="7" t="s">
        <v>19</v>
      </c>
      <c r="D907" s="7" t="s">
        <v>19</v>
      </c>
      <c r="E907" s="7" t="s">
        <v>27</v>
      </c>
      <c r="F907" s="7" t="s">
        <v>44</v>
      </c>
      <c r="G907" s="13">
        <v>56</v>
      </c>
      <c r="H907" s="9">
        <v>143919</v>
      </c>
      <c r="I907" s="9">
        <v>904</v>
      </c>
      <c r="J907" s="10">
        <v>6.2813110152238408E-3</v>
      </c>
      <c r="K907" s="9">
        <v>936400.08941461949</v>
      </c>
      <c r="L907" s="9">
        <v>5881.8201962966386</v>
      </c>
      <c r="M907" s="14">
        <v>26.482994551855285</v>
      </c>
    </row>
    <row r="908" spans="1:13" s="12" customFormat="1" ht="12" customHeight="1">
      <c r="A908" s="7">
        <v>58</v>
      </c>
      <c r="B908" s="7">
        <v>2011</v>
      </c>
      <c r="C908" s="7" t="s">
        <v>19</v>
      </c>
      <c r="D908" s="7" t="s">
        <v>19</v>
      </c>
      <c r="E908" s="7" t="s">
        <v>27</v>
      </c>
      <c r="F908" s="7" t="s">
        <v>44</v>
      </c>
      <c r="G908" s="13">
        <v>57</v>
      </c>
      <c r="H908" s="9">
        <v>139939</v>
      </c>
      <c r="I908" s="9">
        <v>870</v>
      </c>
      <c r="J908" s="10">
        <v>6.2169945476243217E-3</v>
      </c>
      <c r="K908" s="9">
        <v>930518.26921832282</v>
      </c>
      <c r="L908" s="9">
        <v>5785.0270061951342</v>
      </c>
      <c r="M908" s="14">
        <v>25.647233457388793</v>
      </c>
    </row>
    <row r="909" spans="1:13" s="12" customFormat="1" ht="12" customHeight="1">
      <c r="A909" s="7">
        <v>59</v>
      </c>
      <c r="B909" s="7">
        <v>2011</v>
      </c>
      <c r="C909" s="7" t="s">
        <v>19</v>
      </c>
      <c r="D909" s="7" t="s">
        <v>19</v>
      </c>
      <c r="E909" s="7" t="s">
        <v>27</v>
      </c>
      <c r="F909" s="7" t="s">
        <v>44</v>
      </c>
      <c r="G909" s="13">
        <v>58</v>
      </c>
      <c r="H909" s="9">
        <v>138232</v>
      </c>
      <c r="I909" s="9">
        <v>964</v>
      </c>
      <c r="J909" s="10">
        <v>6.9737832050465881E-3</v>
      </c>
      <c r="K909" s="9">
        <v>924733.24221212766</v>
      </c>
      <c r="L909" s="9">
        <v>6448.8891536872143</v>
      </c>
      <c r="M909" s="14">
        <v>24.804551717446245</v>
      </c>
    </row>
    <row r="910" spans="1:13" s="12" customFormat="1" ht="12" customHeight="1">
      <c r="A910" s="7">
        <v>60</v>
      </c>
      <c r="B910" s="7">
        <v>2011</v>
      </c>
      <c r="C910" s="7" t="s">
        <v>19</v>
      </c>
      <c r="D910" s="7" t="s">
        <v>19</v>
      </c>
      <c r="E910" s="7" t="s">
        <v>27</v>
      </c>
      <c r="F910" s="7" t="s">
        <v>44</v>
      </c>
      <c r="G910" s="13">
        <v>59</v>
      </c>
      <c r="H910" s="9">
        <v>132189</v>
      </c>
      <c r="I910" s="9">
        <v>1033</v>
      </c>
      <c r="J910" s="10">
        <v>7.8145685344468904E-3</v>
      </c>
      <c r="K910" s="9">
        <v>918284.35305844049</v>
      </c>
      <c r="L910" s="9">
        <v>7175.9960110854081</v>
      </c>
      <c r="M910" s="14">
        <v>23.975236712169121</v>
      </c>
    </row>
    <row r="911" spans="1:13" s="12" customFormat="1" ht="12" customHeight="1">
      <c r="A911" s="7">
        <v>61</v>
      </c>
      <c r="B911" s="7">
        <v>2011</v>
      </c>
      <c r="C911" s="7" t="s">
        <v>19</v>
      </c>
      <c r="D911" s="7" t="s">
        <v>19</v>
      </c>
      <c r="E911" s="7" t="s">
        <v>28</v>
      </c>
      <c r="F911" s="7" t="s">
        <v>44</v>
      </c>
      <c r="G911" s="13">
        <v>60</v>
      </c>
      <c r="H911" s="9">
        <v>132139</v>
      </c>
      <c r="I911" s="9">
        <v>1132</v>
      </c>
      <c r="J911" s="10">
        <v>8.5667365425801615E-3</v>
      </c>
      <c r="K911" s="9">
        <v>911108.35704735504</v>
      </c>
      <c r="L911" s="9">
        <v>7805.22525656775</v>
      </c>
      <c r="M911" s="14">
        <v>23.160130422892763</v>
      </c>
    </row>
    <row r="912" spans="1:13" s="12" customFormat="1" ht="12" customHeight="1">
      <c r="A912" s="7">
        <v>62</v>
      </c>
      <c r="B912" s="7">
        <v>2011</v>
      </c>
      <c r="C912" s="7" t="s">
        <v>19</v>
      </c>
      <c r="D912" s="7" t="s">
        <v>19</v>
      </c>
      <c r="E912" s="7" t="s">
        <v>28</v>
      </c>
      <c r="F912" s="7" t="s">
        <v>44</v>
      </c>
      <c r="G912" s="13">
        <v>61</v>
      </c>
      <c r="H912" s="9">
        <v>130453</v>
      </c>
      <c r="I912" s="9">
        <v>1164</v>
      </c>
      <c r="J912" s="10">
        <v>8.9227537887208424E-3</v>
      </c>
      <c r="K912" s="9">
        <v>903303.13179078733</v>
      </c>
      <c r="L912" s="9">
        <v>8059.9514415496496</v>
      </c>
      <c r="M912" s="14">
        <v>22.355931163606726</v>
      </c>
    </row>
    <row r="913" spans="1:13" s="12" customFormat="1" ht="12" customHeight="1">
      <c r="A913" s="7">
        <v>63</v>
      </c>
      <c r="B913" s="7">
        <v>2011</v>
      </c>
      <c r="C913" s="7" t="s">
        <v>19</v>
      </c>
      <c r="D913" s="7" t="s">
        <v>19</v>
      </c>
      <c r="E913" s="7" t="s">
        <v>28</v>
      </c>
      <c r="F913" s="7" t="s">
        <v>44</v>
      </c>
      <c r="G913" s="13">
        <v>62</v>
      </c>
      <c r="H913" s="9">
        <v>131084</v>
      </c>
      <c r="I913" s="9">
        <v>1256</v>
      </c>
      <c r="J913" s="10">
        <v>9.5816423056971096E-3</v>
      </c>
      <c r="K913" s="9">
        <v>895243.18034923763</v>
      </c>
      <c r="L913" s="9">
        <v>8577.8999307210834</v>
      </c>
      <c r="M913" s="14">
        <v>21.552701993874095</v>
      </c>
    </row>
    <row r="914" spans="1:13" s="12" customFormat="1" ht="12" customHeight="1">
      <c r="A914" s="7">
        <v>64</v>
      </c>
      <c r="B914" s="7">
        <v>2011</v>
      </c>
      <c r="C914" s="7" t="s">
        <v>19</v>
      </c>
      <c r="D914" s="7" t="s">
        <v>19</v>
      </c>
      <c r="E914" s="7" t="s">
        <v>28</v>
      </c>
      <c r="F914" s="7" t="s">
        <v>44</v>
      </c>
      <c r="G914" s="13">
        <v>63</v>
      </c>
      <c r="H914" s="9">
        <v>128719</v>
      </c>
      <c r="I914" s="9">
        <v>1251</v>
      </c>
      <c r="J914" s="10">
        <v>9.7188449257685338E-3</v>
      </c>
      <c r="K914" s="9">
        <v>886665.2804185166</v>
      </c>
      <c r="L914" s="9">
        <v>8617.3623614506341</v>
      </c>
      <c r="M914" s="14">
        <v>20.756372956257451</v>
      </c>
    </row>
    <row r="915" spans="1:13" s="12" customFormat="1" ht="12" customHeight="1">
      <c r="A915" s="7">
        <v>65</v>
      </c>
      <c r="B915" s="7">
        <v>2011</v>
      </c>
      <c r="C915" s="7" t="s">
        <v>19</v>
      </c>
      <c r="D915" s="7" t="s">
        <v>19</v>
      </c>
      <c r="E915" s="7" t="s">
        <v>28</v>
      </c>
      <c r="F915" s="7" t="s">
        <v>44</v>
      </c>
      <c r="G915" s="13">
        <v>64</v>
      </c>
      <c r="H915" s="9">
        <v>128115</v>
      </c>
      <c r="I915" s="9">
        <v>1374</v>
      </c>
      <c r="J915" s="10">
        <v>1.072473949186278E-2</v>
      </c>
      <c r="K915" s="9">
        <v>878047.91805706592</v>
      </c>
      <c r="L915" s="9">
        <v>9416.8351825345089</v>
      </c>
      <c r="M915" s="14">
        <v>19.95517361656654</v>
      </c>
    </row>
    <row r="916" spans="1:13" s="12" customFormat="1" ht="12" customHeight="1">
      <c r="A916" s="7">
        <v>66</v>
      </c>
      <c r="B916" s="7">
        <v>2011</v>
      </c>
      <c r="C916" s="7" t="s">
        <v>29</v>
      </c>
      <c r="D916" s="7" t="s">
        <v>30</v>
      </c>
      <c r="E916" s="7" t="s">
        <v>31</v>
      </c>
      <c r="F916" s="7" t="s">
        <v>30</v>
      </c>
      <c r="G916" s="13">
        <v>65</v>
      </c>
      <c r="H916" s="9">
        <v>107615</v>
      </c>
      <c r="I916" s="9">
        <v>1326</v>
      </c>
      <c r="J916" s="10">
        <v>1.2321702364911955E-2</v>
      </c>
      <c r="K916" s="9">
        <v>868631.08287453139</v>
      </c>
      <c r="L916" s="9">
        <v>10703.013668091146</v>
      </c>
      <c r="M916" s="14">
        <v>19.166087279463014</v>
      </c>
    </row>
    <row r="917" spans="1:13" s="12" customFormat="1" ht="12" customHeight="1">
      <c r="A917" s="7">
        <v>67</v>
      </c>
      <c r="B917" s="7">
        <v>2011</v>
      </c>
      <c r="C917" s="7" t="s">
        <v>29</v>
      </c>
      <c r="D917" s="7" t="s">
        <v>30</v>
      </c>
      <c r="E917" s="7" t="s">
        <v>31</v>
      </c>
      <c r="F917" s="7" t="s">
        <v>30</v>
      </c>
      <c r="G917" s="13">
        <v>66</v>
      </c>
      <c r="H917" s="9">
        <v>106143</v>
      </c>
      <c r="I917" s="9">
        <v>1294</v>
      </c>
      <c r="J917" s="10">
        <v>1.2191100684925054E-2</v>
      </c>
      <c r="K917" s="9">
        <v>857928.06920644024</v>
      </c>
      <c r="L917" s="9">
        <v>10459.087472119063</v>
      </c>
      <c r="M917" s="14">
        <v>18.398954572716008</v>
      </c>
    </row>
    <row r="918" spans="1:13" s="12" customFormat="1" ht="12" customHeight="1">
      <c r="A918" s="7">
        <v>68</v>
      </c>
      <c r="B918" s="7">
        <v>2011</v>
      </c>
      <c r="C918" s="7" t="s">
        <v>29</v>
      </c>
      <c r="D918" s="7" t="s">
        <v>30</v>
      </c>
      <c r="E918" s="7" t="s">
        <v>31</v>
      </c>
      <c r="F918" s="7" t="s">
        <v>30</v>
      </c>
      <c r="G918" s="13">
        <v>67</v>
      </c>
      <c r="H918" s="9">
        <v>99942</v>
      </c>
      <c r="I918" s="9">
        <v>1449</v>
      </c>
      <c r="J918" s="10">
        <v>1.4498409077264813E-2</v>
      </c>
      <c r="K918" s="9">
        <v>847468.98173432122</v>
      </c>
      <c r="L918" s="9">
        <v>12286.951977477251</v>
      </c>
      <c r="M918" s="14">
        <v>17.619855556197919</v>
      </c>
    </row>
    <row r="919" spans="1:13" s="12" customFormat="1" ht="12" customHeight="1">
      <c r="A919" s="7">
        <v>69</v>
      </c>
      <c r="B919" s="7">
        <v>2011</v>
      </c>
      <c r="C919" s="7" t="s">
        <v>29</v>
      </c>
      <c r="D919" s="7" t="s">
        <v>30</v>
      </c>
      <c r="E919" s="7" t="s">
        <v>31</v>
      </c>
      <c r="F919" s="7" t="s">
        <v>30</v>
      </c>
      <c r="G919" s="13">
        <v>68</v>
      </c>
      <c r="H919" s="9">
        <v>87367</v>
      </c>
      <c r="I919" s="9">
        <v>1248</v>
      </c>
      <c r="J919" s="10">
        <v>1.4284569688784094E-2</v>
      </c>
      <c r="K919" s="9">
        <v>835182.02975684393</v>
      </c>
      <c r="L919" s="9">
        <v>11930.215906881789</v>
      </c>
      <c r="M919" s="14">
        <v>16.871717827637823</v>
      </c>
    </row>
    <row r="920" spans="1:13" s="12" customFormat="1" ht="12" customHeight="1">
      <c r="A920" s="7">
        <v>70</v>
      </c>
      <c r="B920" s="7">
        <v>2011</v>
      </c>
      <c r="C920" s="7" t="s">
        <v>29</v>
      </c>
      <c r="D920" s="7" t="s">
        <v>30</v>
      </c>
      <c r="E920" s="7" t="s">
        <v>31</v>
      </c>
      <c r="F920" s="7" t="s">
        <v>30</v>
      </c>
      <c r="G920" s="13">
        <v>69</v>
      </c>
      <c r="H920" s="9">
        <v>78968</v>
      </c>
      <c r="I920" s="9">
        <v>1251</v>
      </c>
      <c r="J920" s="10">
        <v>1.5841859993921587E-2</v>
      </c>
      <c r="K920" s="9">
        <v>823251.81384996208</v>
      </c>
      <c r="L920" s="9">
        <v>13041.839974753097</v>
      </c>
      <c r="M920" s="14">
        <v>16.108969814410685</v>
      </c>
    </row>
    <row r="921" spans="1:13" s="12" customFormat="1" ht="12" customHeight="1">
      <c r="A921" s="7">
        <v>71</v>
      </c>
      <c r="B921" s="7">
        <v>2011</v>
      </c>
      <c r="C921" s="7" t="s">
        <v>29</v>
      </c>
      <c r="D921" s="7" t="s">
        <v>30</v>
      </c>
      <c r="E921" s="7" t="s">
        <v>32</v>
      </c>
      <c r="F921" s="7" t="s">
        <v>30</v>
      </c>
      <c r="G921" s="13">
        <v>70</v>
      </c>
      <c r="H921" s="9">
        <v>87233</v>
      </c>
      <c r="I921" s="9">
        <v>1521</v>
      </c>
      <c r="J921" s="10">
        <v>1.7436062040741461E-2</v>
      </c>
      <c r="K921" s="9">
        <v>810209.97387520899</v>
      </c>
      <c r="L921" s="9">
        <v>14126.871370515662</v>
      </c>
      <c r="M921" s="14">
        <v>15.360225282813062</v>
      </c>
    </row>
    <row r="922" spans="1:13" s="12" customFormat="1" ht="12" customHeight="1">
      <c r="A922" s="7">
        <v>72</v>
      </c>
      <c r="B922" s="7">
        <v>2011</v>
      </c>
      <c r="C922" s="7" t="s">
        <v>29</v>
      </c>
      <c r="D922" s="7" t="s">
        <v>30</v>
      </c>
      <c r="E922" s="7" t="s">
        <v>32</v>
      </c>
      <c r="F922" s="7" t="s">
        <v>30</v>
      </c>
      <c r="G922" s="13">
        <v>71</v>
      </c>
      <c r="H922" s="9">
        <v>93474</v>
      </c>
      <c r="I922" s="9">
        <v>1847</v>
      </c>
      <c r="J922" s="10">
        <v>1.9759505316986541E-2</v>
      </c>
      <c r="K922" s="9">
        <v>796083.10250469332</v>
      </c>
      <c r="L922" s="9">
        <v>15730.20829670463</v>
      </c>
      <c r="M922" s="14">
        <v>14.623927012502733</v>
      </c>
    </row>
    <row r="923" spans="1:13" s="12" customFormat="1" ht="12" customHeight="1">
      <c r="A923" s="7">
        <v>73</v>
      </c>
      <c r="B923" s="7">
        <v>2011</v>
      </c>
      <c r="C923" s="7" t="s">
        <v>29</v>
      </c>
      <c r="D923" s="7" t="s">
        <v>30</v>
      </c>
      <c r="E923" s="7" t="s">
        <v>32</v>
      </c>
      <c r="F923" s="7" t="s">
        <v>30</v>
      </c>
      <c r="G923" s="13">
        <v>72</v>
      </c>
      <c r="H923" s="9">
        <v>93608</v>
      </c>
      <c r="I923" s="9">
        <v>1980</v>
      </c>
      <c r="J923" s="10">
        <v>2.1152038287325869E-2</v>
      </c>
      <c r="K923" s="9">
        <v>780352.89420798863</v>
      </c>
      <c r="L923" s="9">
        <v>16506.054295912931</v>
      </c>
      <c r="M923" s="14">
        <v>13.908634502566727</v>
      </c>
    </row>
    <row r="924" spans="1:13" s="12" customFormat="1" ht="12" customHeight="1">
      <c r="A924" s="7">
        <v>74</v>
      </c>
      <c r="B924" s="7">
        <v>2011</v>
      </c>
      <c r="C924" s="7" t="s">
        <v>29</v>
      </c>
      <c r="D924" s="7" t="s">
        <v>30</v>
      </c>
      <c r="E924" s="7" t="s">
        <v>32</v>
      </c>
      <c r="F924" s="7" t="s">
        <v>30</v>
      </c>
      <c r="G924" s="13">
        <v>73</v>
      </c>
      <c r="H924" s="9">
        <v>88795</v>
      </c>
      <c r="I924" s="9">
        <v>2039</v>
      </c>
      <c r="J924" s="10">
        <v>2.2963004673686581E-2</v>
      </c>
      <c r="K924" s="9">
        <v>763846.83991207567</v>
      </c>
      <c r="L924" s="9">
        <v>17540.218554881718</v>
      </c>
      <c r="M924" s="14">
        <v>13.198383229103172</v>
      </c>
    </row>
    <row r="925" spans="1:13" s="12" customFormat="1" ht="12" customHeight="1">
      <c r="A925" s="7">
        <v>75</v>
      </c>
      <c r="B925" s="7">
        <v>2011</v>
      </c>
      <c r="C925" s="7" t="s">
        <v>29</v>
      </c>
      <c r="D925" s="7" t="s">
        <v>30</v>
      </c>
      <c r="E925" s="7" t="s">
        <v>32</v>
      </c>
      <c r="F925" s="7" t="s">
        <v>30</v>
      </c>
      <c r="G925" s="13">
        <v>74</v>
      </c>
      <c r="H925" s="9">
        <v>85139</v>
      </c>
      <c r="I925" s="9">
        <v>2096</v>
      </c>
      <c r="J925" s="10">
        <v>2.4618564934988665E-2</v>
      </c>
      <c r="K925" s="9">
        <v>746306.62135719392</v>
      </c>
      <c r="L925" s="9">
        <v>18372.998019294078</v>
      </c>
      <c r="M925" s="14">
        <v>12.496829485317647</v>
      </c>
    </row>
    <row r="926" spans="1:13" s="12" customFormat="1" ht="12" customHeight="1">
      <c r="A926" s="7">
        <v>76</v>
      </c>
      <c r="B926" s="7">
        <v>2011</v>
      </c>
      <c r="C926" s="7" t="s">
        <v>29</v>
      </c>
      <c r="D926" s="7" t="s">
        <v>33</v>
      </c>
      <c r="E926" s="7" t="s">
        <v>34</v>
      </c>
      <c r="F926" s="7" t="s">
        <v>33</v>
      </c>
      <c r="G926" s="13">
        <v>75</v>
      </c>
      <c r="H926" s="9">
        <v>82696</v>
      </c>
      <c r="I926" s="9">
        <v>2278</v>
      </c>
      <c r="J926" s="10">
        <v>2.7546676985585761E-2</v>
      </c>
      <c r="K926" s="9">
        <v>727933.6233378998</v>
      </c>
      <c r="L926" s="9">
        <v>20052.152389036179</v>
      </c>
      <c r="M926" s="14">
        <v>11.799628692971822</v>
      </c>
    </row>
    <row r="927" spans="1:13" s="12" customFormat="1" ht="12" customHeight="1">
      <c r="A927" s="7">
        <v>77</v>
      </c>
      <c r="B927" s="7">
        <v>2011</v>
      </c>
      <c r="C927" s="7" t="s">
        <v>29</v>
      </c>
      <c r="D927" s="7" t="s">
        <v>33</v>
      </c>
      <c r="E927" s="7" t="s">
        <v>34</v>
      </c>
      <c r="F927" s="7" t="s">
        <v>33</v>
      </c>
      <c r="G927" s="13">
        <v>76</v>
      </c>
      <c r="H927" s="9">
        <v>82267</v>
      </c>
      <c r="I927" s="9">
        <v>2575</v>
      </c>
      <c r="J927" s="10">
        <v>3.1300521472765505E-2</v>
      </c>
      <c r="K927" s="9">
        <v>707881.47094886366</v>
      </c>
      <c r="L927" s="9">
        <v>22157.059181607739</v>
      </c>
      <c r="M927" s="14">
        <v>11.119713178566968</v>
      </c>
    </row>
    <row r="928" spans="1:13" s="12" customFormat="1" ht="12" customHeight="1">
      <c r="A928" s="7">
        <v>78</v>
      </c>
      <c r="B928" s="7">
        <v>2011</v>
      </c>
      <c r="C928" s="7" t="s">
        <v>29</v>
      </c>
      <c r="D928" s="7" t="s">
        <v>33</v>
      </c>
      <c r="E928" s="7" t="s">
        <v>34</v>
      </c>
      <c r="F928" s="7" t="s">
        <v>33</v>
      </c>
      <c r="G928" s="13">
        <v>77</v>
      </c>
      <c r="H928" s="9">
        <v>79552</v>
      </c>
      <c r="I928" s="9">
        <v>2789</v>
      </c>
      <c r="J928" s="10">
        <v>3.5058829444891394E-2</v>
      </c>
      <c r="K928" s="9">
        <v>685724.41176725586</v>
      </c>
      <c r="L928" s="9">
        <v>24040.695198346701</v>
      </c>
      <c r="M928" s="14">
        <v>10.462856297510029</v>
      </c>
    </row>
    <row r="929" spans="1:13" s="12" customFormat="1" ht="12" customHeight="1">
      <c r="A929" s="7">
        <v>79</v>
      </c>
      <c r="B929" s="7">
        <v>2011</v>
      </c>
      <c r="C929" s="7" t="s">
        <v>29</v>
      </c>
      <c r="D929" s="7" t="s">
        <v>33</v>
      </c>
      <c r="E929" s="7" t="s">
        <v>34</v>
      </c>
      <c r="F929" s="7" t="s">
        <v>33</v>
      </c>
      <c r="G929" s="13">
        <v>78</v>
      </c>
      <c r="H929" s="9">
        <v>79953</v>
      </c>
      <c r="I929" s="9">
        <v>3225</v>
      </c>
      <c r="J929" s="10">
        <v>4.0336197516040673E-2</v>
      </c>
      <c r="K929" s="9">
        <v>661683.71656890912</v>
      </c>
      <c r="L929" s="9">
        <v>26689.805084671392</v>
      </c>
      <c r="M929" s="14">
        <v>9.8248328514977032</v>
      </c>
    </row>
    <row r="930" spans="1:13" s="12" customFormat="1" ht="12" customHeight="1">
      <c r="A930" s="7">
        <v>80</v>
      </c>
      <c r="B930" s="7">
        <v>2011</v>
      </c>
      <c r="C930" s="7" t="s">
        <v>29</v>
      </c>
      <c r="D930" s="7" t="s">
        <v>33</v>
      </c>
      <c r="E930" s="7" t="s">
        <v>34</v>
      </c>
      <c r="F930" s="7" t="s">
        <v>33</v>
      </c>
      <c r="G930" s="13">
        <v>79</v>
      </c>
      <c r="H930" s="9">
        <v>77073</v>
      </c>
      <c r="I930" s="9">
        <v>3461</v>
      </c>
      <c r="J930" s="10">
        <v>4.4905479220998273E-2</v>
      </c>
      <c r="K930" s="9">
        <v>634993.91148423776</v>
      </c>
      <c r="L930" s="9">
        <v>28514.705897615855</v>
      </c>
      <c r="M930" s="14">
        <v>9.2167704224767419</v>
      </c>
    </row>
    <row r="931" spans="1:13" s="12" customFormat="1" ht="12" customHeight="1">
      <c r="A931" s="7">
        <v>81</v>
      </c>
      <c r="B931" s="7">
        <v>2011</v>
      </c>
      <c r="C931" s="7" t="s">
        <v>29</v>
      </c>
      <c r="D931" s="7" t="s">
        <v>33</v>
      </c>
      <c r="E931" s="7" t="s">
        <v>35</v>
      </c>
      <c r="F931" s="7" t="s">
        <v>33</v>
      </c>
      <c r="G931" s="13">
        <v>80</v>
      </c>
      <c r="H931" s="9">
        <v>73633</v>
      </c>
      <c r="I931" s="9">
        <v>3799</v>
      </c>
      <c r="J931" s="10">
        <v>5.1593714774625508E-2</v>
      </c>
      <c r="K931" s="9">
        <v>606479.20558662189</v>
      </c>
      <c r="L931" s="9">
        <v>31290.515149777635</v>
      </c>
      <c r="M931" s="14">
        <v>8.6266049933645377</v>
      </c>
    </row>
    <row r="932" spans="1:13" s="12" customFormat="1" ht="12" customHeight="1">
      <c r="A932" s="7">
        <v>82</v>
      </c>
      <c r="B932" s="7">
        <v>2011</v>
      </c>
      <c r="C932" s="7" t="s">
        <v>29</v>
      </c>
      <c r="D932" s="7" t="s">
        <v>33</v>
      </c>
      <c r="E932" s="7" t="s">
        <v>35</v>
      </c>
      <c r="F932" s="7" t="s">
        <v>33</v>
      </c>
      <c r="G932" s="13">
        <v>81</v>
      </c>
      <c r="H932" s="9">
        <v>65254</v>
      </c>
      <c r="I932" s="9">
        <v>3631</v>
      </c>
      <c r="J932" s="10">
        <v>5.5644098446072272E-2</v>
      </c>
      <c r="K932" s="9">
        <v>575188.69043684425</v>
      </c>
      <c r="L932" s="9">
        <v>32005.856115735151</v>
      </c>
      <c r="M932" s="14">
        <v>8.0686958426613273</v>
      </c>
    </row>
    <row r="933" spans="1:13" s="12" customFormat="1" ht="12" customHeight="1">
      <c r="A933" s="7">
        <v>83</v>
      </c>
      <c r="B933" s="7">
        <v>2011</v>
      </c>
      <c r="C933" s="7" t="s">
        <v>29</v>
      </c>
      <c r="D933" s="7" t="s">
        <v>33</v>
      </c>
      <c r="E933" s="7" t="s">
        <v>35</v>
      </c>
      <c r="F933" s="7" t="s">
        <v>33</v>
      </c>
      <c r="G933" s="13">
        <v>82</v>
      </c>
      <c r="H933" s="9">
        <v>60240</v>
      </c>
      <c r="I933" s="9">
        <v>3983</v>
      </c>
      <c r="J933" s="10">
        <v>6.6118857901726433E-2</v>
      </c>
      <c r="K933" s="9">
        <v>543182.83432110911</v>
      </c>
      <c r="L933" s="9">
        <v>35914.628637134425</v>
      </c>
      <c r="M933" s="14">
        <v>7.5146646303656439</v>
      </c>
    </row>
    <row r="934" spans="1:13" s="12" customFormat="1" ht="12" customHeight="1">
      <c r="A934" s="7">
        <v>84</v>
      </c>
      <c r="B934" s="7">
        <v>2011</v>
      </c>
      <c r="C934" s="7" t="s">
        <v>29</v>
      </c>
      <c r="D934" s="7" t="s">
        <v>33</v>
      </c>
      <c r="E934" s="7" t="s">
        <v>35</v>
      </c>
      <c r="F934" s="7" t="s">
        <v>33</v>
      </c>
      <c r="G934" s="13">
        <v>83</v>
      </c>
      <c r="H934" s="9">
        <v>55002</v>
      </c>
      <c r="I934" s="9">
        <v>3978</v>
      </c>
      <c r="J934" s="10">
        <v>7.2324642740263984E-2</v>
      </c>
      <c r="K934" s="9">
        <v>507268.20568397467</v>
      </c>
      <c r="L934" s="9">
        <v>36687.991749588218</v>
      </c>
      <c r="M934" s="14">
        <v>7.0113034348299124</v>
      </c>
    </row>
    <row r="935" spans="1:13" s="12" customFormat="1" ht="12" customHeight="1">
      <c r="A935" s="7">
        <v>85</v>
      </c>
      <c r="B935" s="7">
        <v>2011</v>
      </c>
      <c r="C935" s="7" t="s">
        <v>29</v>
      </c>
      <c r="D935" s="7" t="s">
        <v>33</v>
      </c>
      <c r="E935" s="7" t="s">
        <v>35</v>
      </c>
      <c r="F935" s="7" t="s">
        <v>33</v>
      </c>
      <c r="G935" s="13">
        <v>84</v>
      </c>
      <c r="H935" s="9">
        <v>50632</v>
      </c>
      <c r="I935" s="9">
        <v>4149</v>
      </c>
      <c r="J935" s="10">
        <v>8.1944224996049933E-2</v>
      </c>
      <c r="K935" s="9">
        <v>470580.21393438644</v>
      </c>
      <c r="L935" s="9">
        <v>38561.330929328673</v>
      </c>
      <c r="M935" s="14">
        <v>6.51894621202797</v>
      </c>
    </row>
    <row r="936" spans="1:13" s="12" customFormat="1" ht="12" customHeight="1">
      <c r="A936" s="7">
        <v>86</v>
      </c>
      <c r="B936" s="7">
        <v>2011</v>
      </c>
      <c r="C936" s="7" t="s">
        <v>29</v>
      </c>
      <c r="D936" s="7" t="s">
        <v>36</v>
      </c>
      <c r="E936" s="7" t="s">
        <v>37</v>
      </c>
      <c r="F936" s="7" t="s">
        <v>36</v>
      </c>
      <c r="G936" s="13">
        <v>85</v>
      </c>
      <c r="H936" s="9">
        <v>46546</v>
      </c>
      <c r="I936" s="9">
        <v>4381</v>
      </c>
      <c r="J936" s="10">
        <v>9.4121943883470116E-2</v>
      </c>
      <c r="K936" s="9">
        <v>432018.88300505775</v>
      </c>
      <c r="L936" s="9">
        <v>40662.457062801484</v>
      </c>
      <c r="M936" s="14">
        <v>6.0561879527440254</v>
      </c>
    </row>
    <row r="937" spans="1:13" s="12" customFormat="1" ht="12" customHeight="1">
      <c r="A937" s="7">
        <v>87</v>
      </c>
      <c r="B937" s="7">
        <v>2011</v>
      </c>
      <c r="C937" s="7" t="s">
        <v>29</v>
      </c>
      <c r="D937" s="7" t="s">
        <v>36</v>
      </c>
      <c r="E937" s="7" t="s">
        <v>37</v>
      </c>
      <c r="F937" s="7" t="s">
        <v>36</v>
      </c>
      <c r="G937" s="13">
        <v>86</v>
      </c>
      <c r="H937" s="9">
        <v>41133</v>
      </c>
      <c r="I937" s="9">
        <v>4170</v>
      </c>
      <c r="J937" s="10">
        <v>0.10137845525490483</v>
      </c>
      <c r="K937" s="9">
        <v>391356.42594225629</v>
      </c>
      <c r="L937" s="9">
        <v>39675.109916106507</v>
      </c>
      <c r="M937" s="14">
        <v>5.6334833261810076</v>
      </c>
    </row>
    <row r="938" spans="1:13" s="12" customFormat="1" ht="12" customHeight="1">
      <c r="A938" s="7">
        <v>88</v>
      </c>
      <c r="B938" s="7">
        <v>2011</v>
      </c>
      <c r="C938" s="7" t="s">
        <v>29</v>
      </c>
      <c r="D938" s="7" t="s">
        <v>36</v>
      </c>
      <c r="E938" s="7" t="s">
        <v>37</v>
      </c>
      <c r="F938" s="7" t="s">
        <v>36</v>
      </c>
      <c r="G938" s="13">
        <v>87</v>
      </c>
      <c r="H938" s="9">
        <v>36148</v>
      </c>
      <c r="I938" s="9">
        <v>4227</v>
      </c>
      <c r="J938" s="10">
        <v>0.11693593006528716</v>
      </c>
      <c r="K938" s="9">
        <v>351681.31602614978</v>
      </c>
      <c r="L938" s="9">
        <v>41124.181776101999</v>
      </c>
      <c r="M938" s="14">
        <v>5.212619907902635</v>
      </c>
    </row>
    <row r="939" spans="1:13" s="12" customFormat="1" ht="12" customHeight="1">
      <c r="A939" s="7">
        <v>89</v>
      </c>
      <c r="B939" s="7">
        <v>2011</v>
      </c>
      <c r="C939" s="7" t="s">
        <v>29</v>
      </c>
      <c r="D939" s="7" t="s">
        <v>36</v>
      </c>
      <c r="E939" s="7" t="s">
        <v>37</v>
      </c>
      <c r="F939" s="7" t="s">
        <v>36</v>
      </c>
      <c r="G939" s="13">
        <v>88</v>
      </c>
      <c r="H939" s="9">
        <v>30510</v>
      </c>
      <c r="I939" s="9">
        <v>3980</v>
      </c>
      <c r="J939" s="10">
        <v>0.13044903310390035</v>
      </c>
      <c r="K939" s="9">
        <v>310557.13425004779</v>
      </c>
      <c r="L939" s="9">
        <v>40511.877886436909</v>
      </c>
      <c r="M939" s="14">
        <v>4.8366681629919128</v>
      </c>
    </row>
    <row r="940" spans="1:13" s="12" customFormat="1" ht="12" customHeight="1">
      <c r="A940" s="7">
        <v>90</v>
      </c>
      <c r="B940" s="7">
        <v>2011</v>
      </c>
      <c r="C940" s="7" t="s">
        <v>29</v>
      </c>
      <c r="D940" s="7" t="s">
        <v>36</v>
      </c>
      <c r="E940" s="7" t="s">
        <v>37</v>
      </c>
      <c r="F940" s="7" t="s">
        <v>36</v>
      </c>
      <c r="G940" s="13">
        <v>89</v>
      </c>
      <c r="H940" s="9">
        <v>26154</v>
      </c>
      <c r="I940" s="9">
        <v>3812</v>
      </c>
      <c r="J940" s="10">
        <v>0.14575208381127169</v>
      </c>
      <c r="K940" s="9">
        <v>270045.25636361085</v>
      </c>
      <c r="L940" s="9">
        <v>39359.658838345356</v>
      </c>
      <c r="M940" s="14">
        <v>4.4872501188421694</v>
      </c>
    </row>
    <row r="941" spans="1:13" s="12" customFormat="1" ht="12" customHeight="1">
      <c r="A941" s="7">
        <v>91</v>
      </c>
      <c r="B941" s="7">
        <v>2011</v>
      </c>
      <c r="C941" s="7" t="s">
        <v>29</v>
      </c>
      <c r="D941" s="7" t="s">
        <v>36</v>
      </c>
      <c r="E941" s="7" t="s">
        <v>38</v>
      </c>
      <c r="F941" s="7" t="s">
        <v>36</v>
      </c>
      <c r="G941" s="13">
        <v>90</v>
      </c>
      <c r="H941" s="9">
        <v>21455</v>
      </c>
      <c r="I941" s="9">
        <v>3466</v>
      </c>
      <c r="J941" s="10">
        <v>0.16154742484269402</v>
      </c>
      <c r="K941" s="9">
        <v>230685.5975252655</v>
      </c>
      <c r="L941" s="9">
        <v>37266.664228504793</v>
      </c>
      <c r="M941" s="14">
        <v>4.1675561546951343</v>
      </c>
    </row>
    <row r="942" spans="1:13" s="12" customFormat="1" ht="12" customHeight="1">
      <c r="A942" s="7">
        <v>92</v>
      </c>
      <c r="B942" s="7">
        <v>2011</v>
      </c>
      <c r="C942" s="7" t="s">
        <v>29</v>
      </c>
      <c r="D942" s="7" t="s">
        <v>36</v>
      </c>
      <c r="E942" s="7" t="s">
        <v>38</v>
      </c>
      <c r="F942" s="7" t="s">
        <v>36</v>
      </c>
      <c r="G942" s="13">
        <v>91</v>
      </c>
      <c r="H942" s="9">
        <v>13187</v>
      </c>
      <c r="I942" s="9">
        <v>2333</v>
      </c>
      <c r="J942" s="10">
        <v>0.17691666034731174</v>
      </c>
      <c r="K942" s="9">
        <v>193418.93329676072</v>
      </c>
      <c r="L942" s="9">
        <v>34219.031726802365</v>
      </c>
      <c r="M942" s="14">
        <v>3.8741963032399553</v>
      </c>
    </row>
    <row r="943" spans="1:13" s="12" customFormat="1" ht="12" customHeight="1">
      <c r="A943" s="7">
        <v>93</v>
      </c>
      <c r="B943" s="7">
        <v>2011</v>
      </c>
      <c r="C943" s="7" t="s">
        <v>29</v>
      </c>
      <c r="D943" s="7" t="s">
        <v>36</v>
      </c>
      <c r="E943" s="7" t="s">
        <v>38</v>
      </c>
      <c r="F943" s="7" t="s">
        <v>36</v>
      </c>
      <c r="G943" s="13">
        <v>92</v>
      </c>
      <c r="H943" s="9">
        <v>7405</v>
      </c>
      <c r="I943" s="9">
        <v>1426</v>
      </c>
      <c r="J943" s="10">
        <v>0.19257258609047942</v>
      </c>
      <c r="K943" s="9">
        <v>159199.90156995837</v>
      </c>
      <c r="L943" s="9">
        <v>30657.536750676656</v>
      </c>
      <c r="M943" s="14">
        <v>3.5994588769877538</v>
      </c>
    </row>
    <row r="944" spans="1:13" s="12" customFormat="1" ht="12" customHeight="1">
      <c r="A944" s="7">
        <v>94</v>
      </c>
      <c r="B944" s="7">
        <v>2011</v>
      </c>
      <c r="C944" s="7" t="s">
        <v>29</v>
      </c>
      <c r="D944" s="7" t="s">
        <v>36</v>
      </c>
      <c r="E944" s="7" t="s">
        <v>38</v>
      </c>
      <c r="F944" s="7" t="s">
        <v>36</v>
      </c>
      <c r="G944" s="13">
        <v>93</v>
      </c>
      <c r="H944" s="9">
        <v>5758</v>
      </c>
      <c r="I944" s="9">
        <v>1261</v>
      </c>
      <c r="J944" s="10">
        <v>0.21899965265717264</v>
      </c>
      <c r="K944" s="9">
        <v>128542.36481928171</v>
      </c>
      <c r="L944" s="9">
        <v>28150.733247154261</v>
      </c>
      <c r="M944" s="14">
        <v>3.338684225471539</v>
      </c>
    </row>
    <row r="945" spans="1:13" s="12" customFormat="1" ht="12" customHeight="1">
      <c r="A945" s="7">
        <v>95</v>
      </c>
      <c r="B945" s="7">
        <v>2011</v>
      </c>
      <c r="C945" s="7" t="s">
        <v>29</v>
      </c>
      <c r="D945" s="7" t="s">
        <v>36</v>
      </c>
      <c r="E945" s="7" t="s">
        <v>38</v>
      </c>
      <c r="F945" s="7" t="s">
        <v>36</v>
      </c>
      <c r="G945" s="13">
        <v>94</v>
      </c>
      <c r="H945" s="9">
        <v>4901</v>
      </c>
      <c r="I945" s="9">
        <v>1105</v>
      </c>
      <c r="J945" s="10">
        <v>0.22546419098143236</v>
      </c>
      <c r="K945" s="9">
        <v>100391.63157212744</v>
      </c>
      <c r="L945" s="9">
        <v>22634.717993715738</v>
      </c>
      <c r="M945" s="14">
        <v>3.1346772893629407</v>
      </c>
    </row>
    <row r="946" spans="1:13" s="12" customFormat="1" ht="12" customHeight="1">
      <c r="A946" s="7">
        <v>96</v>
      </c>
      <c r="B946" s="7">
        <v>2011</v>
      </c>
      <c r="C946" s="7" t="s">
        <v>29</v>
      </c>
      <c r="D946" s="7" t="s">
        <v>36</v>
      </c>
      <c r="E946" s="7" t="s">
        <v>39</v>
      </c>
      <c r="F946" s="7" t="s">
        <v>36</v>
      </c>
      <c r="G946" s="13">
        <v>95</v>
      </c>
      <c r="H946" s="9">
        <v>4358</v>
      </c>
      <c r="I946" s="9">
        <v>1145</v>
      </c>
      <c r="J946" s="10">
        <v>0.26273519963285913</v>
      </c>
      <c r="K946" s="9">
        <v>77756.91357841171</v>
      </c>
      <c r="L946" s="9">
        <v>20429.478211858976</v>
      </c>
      <c r="M946" s="14">
        <v>2.9016210208555862</v>
      </c>
    </row>
    <row r="947" spans="1:13" s="12" customFormat="1" ht="12" customHeight="1">
      <c r="A947" s="7">
        <v>97</v>
      </c>
      <c r="B947" s="7">
        <v>2011</v>
      </c>
      <c r="C947" s="7" t="s">
        <v>29</v>
      </c>
      <c r="D947" s="7" t="s">
        <v>36</v>
      </c>
      <c r="E947" s="7" t="s">
        <v>39</v>
      </c>
      <c r="F947" s="7" t="s">
        <v>36</v>
      </c>
      <c r="G947" s="13">
        <v>96</v>
      </c>
      <c r="H947" s="9">
        <v>3697</v>
      </c>
      <c r="I947" s="9">
        <v>982</v>
      </c>
      <c r="J947" s="10">
        <v>0.26562077360021641</v>
      </c>
      <c r="K947" s="9">
        <v>57327.435366552731</v>
      </c>
      <c r="L947" s="9">
        <v>15227.357730580143</v>
      </c>
      <c r="M947" s="14">
        <v>2.7574741390876625</v>
      </c>
    </row>
    <row r="948" spans="1:13" s="12" customFormat="1" ht="12" customHeight="1">
      <c r="A948" s="7">
        <v>98</v>
      </c>
      <c r="B948" s="7">
        <v>2011</v>
      </c>
      <c r="C948" s="7" t="s">
        <v>29</v>
      </c>
      <c r="D948" s="7" t="s">
        <v>36</v>
      </c>
      <c r="E948" s="7" t="s">
        <v>39</v>
      </c>
      <c r="F948" s="7" t="s">
        <v>36</v>
      </c>
      <c r="G948" s="13">
        <v>97</v>
      </c>
      <c r="H948" s="9">
        <v>2534</v>
      </c>
      <c r="I948" s="9">
        <v>721</v>
      </c>
      <c r="J948" s="10">
        <v>0.28453038674033149</v>
      </c>
      <c r="K948" s="9">
        <v>42100.077635972586</v>
      </c>
      <c r="L948" s="9">
        <v>11978.75137156126</v>
      </c>
      <c r="M948" s="14">
        <v>2.5739896472217509</v>
      </c>
    </row>
    <row r="949" spans="1:13" s="12" customFormat="1" ht="12" customHeight="1">
      <c r="A949" s="7">
        <v>99</v>
      </c>
      <c r="B949" s="7">
        <v>2011</v>
      </c>
      <c r="C949" s="7" t="s">
        <v>29</v>
      </c>
      <c r="D949" s="7" t="s">
        <v>36</v>
      </c>
      <c r="E949" s="7" t="s">
        <v>39</v>
      </c>
      <c r="F949" s="7" t="s">
        <v>36</v>
      </c>
      <c r="G949" s="13">
        <v>98</v>
      </c>
      <c r="H949" s="9">
        <v>1665</v>
      </c>
      <c r="I949" s="9">
        <v>495</v>
      </c>
      <c r="J949" s="10">
        <v>0.29729729729729731</v>
      </c>
      <c r="K949" s="9">
        <v>30121.326264411327</v>
      </c>
      <c r="L949" s="9">
        <v>8954.9888894195847</v>
      </c>
      <c r="M949" s="14">
        <v>2.3987808968890931</v>
      </c>
    </row>
    <row r="950" spans="1:13" s="12" customFormat="1" ht="12" customHeight="1">
      <c r="A950" s="7">
        <v>100</v>
      </c>
      <c r="B950" s="7">
        <v>2011</v>
      </c>
      <c r="C950" s="7" t="s">
        <v>29</v>
      </c>
      <c r="D950" s="7" t="s">
        <v>36</v>
      </c>
      <c r="E950" s="7" t="s">
        <v>39</v>
      </c>
      <c r="F950" s="7" t="s">
        <v>36</v>
      </c>
      <c r="G950" s="13">
        <v>99</v>
      </c>
      <c r="H950" s="9">
        <v>1138</v>
      </c>
      <c r="I950" s="9">
        <v>355</v>
      </c>
      <c r="J950" s="10">
        <v>0.31195079086115995</v>
      </c>
      <c r="K950" s="9">
        <v>21166.337374991745</v>
      </c>
      <c r="L950" s="9">
        <v>6602.855683762803</v>
      </c>
      <c r="M950" s="14">
        <v>2.2021112763421371</v>
      </c>
    </row>
    <row r="951" spans="1:13" s="12" customFormat="1" ht="12" customHeight="1">
      <c r="A951" s="7">
        <v>101</v>
      </c>
      <c r="B951" s="7">
        <v>2011</v>
      </c>
      <c r="C951" s="7" t="s">
        <v>29</v>
      </c>
      <c r="D951" s="7" t="s">
        <v>36</v>
      </c>
      <c r="E951" s="7" t="s">
        <v>40</v>
      </c>
      <c r="F951" s="7" t="s">
        <v>36</v>
      </c>
      <c r="G951" s="13">
        <v>100</v>
      </c>
      <c r="H951" s="9">
        <v>692</v>
      </c>
      <c r="I951" s="9">
        <v>244</v>
      </c>
      <c r="J951" s="10">
        <v>0.35260115606936415</v>
      </c>
      <c r="K951" s="9">
        <v>14563.481691228943</v>
      </c>
      <c r="L951" s="9">
        <v>5135.1004807223435</v>
      </c>
      <c r="M951" s="14">
        <v>1.9738220082725064</v>
      </c>
    </row>
    <row r="952" spans="1:13" s="12" customFormat="1" ht="12" customHeight="1">
      <c r="A952" s="7">
        <v>102</v>
      </c>
      <c r="B952" s="7">
        <v>2011</v>
      </c>
      <c r="C952" s="7" t="s">
        <v>29</v>
      </c>
      <c r="D952" s="7" t="s">
        <v>36</v>
      </c>
      <c r="E952" s="7" t="s">
        <v>40</v>
      </c>
      <c r="F952" s="7" t="s">
        <v>36</v>
      </c>
      <c r="G952" s="13">
        <v>101</v>
      </c>
      <c r="H952" s="9">
        <v>407</v>
      </c>
      <c r="I952" s="9">
        <v>142</v>
      </c>
      <c r="J952" s="10">
        <v>0.34889434889434889</v>
      </c>
      <c r="K952" s="9">
        <v>9428.381210506599</v>
      </c>
      <c r="L952" s="9">
        <v>3289.5089235674127</v>
      </c>
      <c r="M952" s="14">
        <v>1.7765286377780569</v>
      </c>
    </row>
    <row r="953" spans="1:13" s="12" customFormat="1" ht="12" customHeight="1">
      <c r="A953" s="7">
        <v>103</v>
      </c>
      <c r="B953" s="7">
        <v>2011</v>
      </c>
      <c r="C953" s="7" t="s">
        <v>29</v>
      </c>
      <c r="D953" s="7" t="s">
        <v>36</v>
      </c>
      <c r="E953" s="7" t="s">
        <v>40</v>
      </c>
      <c r="F953" s="7" t="s">
        <v>36</v>
      </c>
      <c r="G953" s="13">
        <v>102</v>
      </c>
      <c r="H953" s="9">
        <v>235</v>
      </c>
      <c r="I953" s="9">
        <v>89</v>
      </c>
      <c r="J953" s="10">
        <v>0.37872340425531914</v>
      </c>
      <c r="K953" s="9">
        <v>6138.8722869391859</v>
      </c>
      <c r="L953" s="9">
        <v>2324.9346107982446</v>
      </c>
      <c r="M953" s="14">
        <v>1.4605553040591559</v>
      </c>
    </row>
    <row r="954" spans="1:13" s="12" customFormat="1" ht="12" customHeight="1">
      <c r="A954" s="7">
        <v>104</v>
      </c>
      <c r="B954" s="7">
        <v>2011</v>
      </c>
      <c r="C954" s="7" t="s">
        <v>29</v>
      </c>
      <c r="D954" s="7" t="s">
        <v>36</v>
      </c>
      <c r="E954" s="7" t="s">
        <v>40</v>
      </c>
      <c r="F954" s="7" t="s">
        <v>36</v>
      </c>
      <c r="G954" s="13">
        <v>103</v>
      </c>
      <c r="H954" s="9">
        <v>141</v>
      </c>
      <c r="I954" s="9">
        <v>64</v>
      </c>
      <c r="J954" s="10">
        <v>0.45390070921985815</v>
      </c>
      <c r="K954" s="9">
        <v>3813.9376761409412</v>
      </c>
      <c r="L954" s="9">
        <v>1731.1490161207109</v>
      </c>
      <c r="M954" s="14">
        <v>1.0460992907801341</v>
      </c>
    </row>
    <row r="955" spans="1:13" s="12" customFormat="1" ht="12" customHeight="1">
      <c r="A955" s="15">
        <v>105</v>
      </c>
      <c r="B955" s="7">
        <v>2011</v>
      </c>
      <c r="C955" s="7" t="s">
        <v>29</v>
      </c>
      <c r="D955" s="7" t="s">
        <v>36</v>
      </c>
      <c r="E955" s="7" t="s">
        <v>40</v>
      </c>
      <c r="F955" s="7" t="s">
        <v>36</v>
      </c>
      <c r="G955" s="16" t="s">
        <v>10</v>
      </c>
      <c r="H955" s="17">
        <v>155</v>
      </c>
      <c r="I955" s="17">
        <v>75</v>
      </c>
      <c r="J955" s="18">
        <v>1</v>
      </c>
      <c r="K955" s="17">
        <v>2082.7886600202301</v>
      </c>
      <c r="L955" s="17">
        <v>2082.7886600202301</v>
      </c>
      <c r="M955" s="19">
        <v>0.16667000000000001</v>
      </c>
    </row>
    <row r="956" spans="1:13" s="12" customFormat="1" ht="12" customHeight="1">
      <c r="A956" s="7">
        <v>0.1</v>
      </c>
      <c r="B956" s="7">
        <v>2010</v>
      </c>
      <c r="C956" s="8" t="s">
        <v>9</v>
      </c>
      <c r="D956" s="8" t="s">
        <v>9</v>
      </c>
      <c r="E956" s="8" t="s">
        <v>9</v>
      </c>
      <c r="F956" s="8" t="s">
        <v>9</v>
      </c>
      <c r="G956" s="8" t="s">
        <v>9</v>
      </c>
      <c r="H956" s="9">
        <v>129173</v>
      </c>
      <c r="I956" s="9">
        <v>384</v>
      </c>
      <c r="J956" s="10">
        <v>2.9727574647952747E-3</v>
      </c>
      <c r="K956" s="9">
        <v>1000000</v>
      </c>
      <c r="L956" s="9">
        <v>2972.7574647952747</v>
      </c>
      <c r="M956" s="11">
        <v>80.048506451240925</v>
      </c>
    </row>
    <row r="957" spans="1:13" s="12" customFormat="1" ht="12" customHeight="1">
      <c r="A957" s="7">
        <v>1</v>
      </c>
      <c r="B957" s="7">
        <v>2010</v>
      </c>
      <c r="C957" s="7" t="s">
        <v>14</v>
      </c>
      <c r="D957" s="7" t="s">
        <v>14</v>
      </c>
      <c r="E957" s="7" t="s">
        <v>15</v>
      </c>
      <c r="F957" s="7" t="s">
        <v>42</v>
      </c>
      <c r="G957" s="13">
        <v>0</v>
      </c>
      <c r="H957" s="9">
        <v>126834</v>
      </c>
      <c r="I957" s="9">
        <v>102</v>
      </c>
      <c r="J957" s="10">
        <v>8.0420076635602446E-4</v>
      </c>
      <c r="K957" s="9">
        <v>997027.24253520474</v>
      </c>
      <c r="L957" s="9">
        <v>801.81007252464553</v>
      </c>
      <c r="M957" s="14">
        <v>79.786882605083846</v>
      </c>
    </row>
    <row r="958" spans="1:13" s="12" customFormat="1" ht="12" customHeight="1">
      <c r="A958" s="7">
        <v>2</v>
      </c>
      <c r="B958" s="7">
        <v>2010</v>
      </c>
      <c r="C958" s="7" t="s">
        <v>14</v>
      </c>
      <c r="D958" s="7" t="s">
        <v>14</v>
      </c>
      <c r="E958" s="7" t="s">
        <v>15</v>
      </c>
      <c r="F958" s="7" t="s">
        <v>42</v>
      </c>
      <c r="G958" s="13">
        <v>1</v>
      </c>
      <c r="H958" s="9">
        <v>128082</v>
      </c>
      <c r="I958" s="9">
        <v>28</v>
      </c>
      <c r="J958" s="10">
        <v>2.1860995299886012E-4</v>
      </c>
      <c r="K958" s="9">
        <v>996225.43246268015</v>
      </c>
      <c r="L958" s="9">
        <v>217.78479496693561</v>
      </c>
      <c r="M958" s="14">
        <v>78.850696496016823</v>
      </c>
    </row>
    <row r="959" spans="1:13" s="12" customFormat="1" ht="12" customHeight="1">
      <c r="A959" s="7">
        <v>3</v>
      </c>
      <c r="B959" s="7">
        <v>2010</v>
      </c>
      <c r="C959" s="7" t="s">
        <v>14</v>
      </c>
      <c r="D959" s="7" t="s">
        <v>14</v>
      </c>
      <c r="E959" s="7" t="s">
        <v>15</v>
      </c>
      <c r="F959" s="7" t="s">
        <v>42</v>
      </c>
      <c r="G959" s="13">
        <v>2</v>
      </c>
      <c r="H959" s="9">
        <v>125846</v>
      </c>
      <c r="I959" s="9">
        <v>18</v>
      </c>
      <c r="J959" s="10">
        <v>1.4303195969677225E-4</v>
      </c>
      <c r="K959" s="9">
        <v>996007.64766771323</v>
      </c>
      <c r="L959" s="9">
        <v>142.46092571888531</v>
      </c>
      <c r="M959" s="14">
        <v>77.867828483318192</v>
      </c>
    </row>
    <row r="960" spans="1:13" s="12" customFormat="1" ht="12" customHeight="1">
      <c r="A960" s="7">
        <v>4</v>
      </c>
      <c r="B960" s="7">
        <v>2010</v>
      </c>
      <c r="C960" s="7" t="s">
        <v>14</v>
      </c>
      <c r="D960" s="7" t="s">
        <v>14</v>
      </c>
      <c r="E960" s="7" t="s">
        <v>15</v>
      </c>
      <c r="F960" s="7" t="s">
        <v>42</v>
      </c>
      <c r="G960" s="13">
        <v>3</v>
      </c>
      <c r="H960" s="9">
        <v>125256</v>
      </c>
      <c r="I960" s="9">
        <v>24</v>
      </c>
      <c r="J960" s="10">
        <v>1.9160758766047136E-4</v>
      </c>
      <c r="K960" s="9">
        <v>995865.18674199434</v>
      </c>
      <c r="L960" s="9">
        <v>190.81532606667835</v>
      </c>
      <c r="M960" s="14">
        <v>76.878896138472058</v>
      </c>
    </row>
    <row r="961" spans="1:13" s="12" customFormat="1" ht="12" customHeight="1">
      <c r="A961" s="7">
        <v>5</v>
      </c>
      <c r="B961" s="7">
        <v>2010</v>
      </c>
      <c r="C961" s="7" t="s">
        <v>14</v>
      </c>
      <c r="D961" s="7" t="s">
        <v>14</v>
      </c>
      <c r="E961" s="7" t="s">
        <v>15</v>
      </c>
      <c r="F961" s="7" t="s">
        <v>42</v>
      </c>
      <c r="G961" s="13">
        <v>4</v>
      </c>
      <c r="H961" s="9">
        <v>122716</v>
      </c>
      <c r="I961" s="9">
        <v>17</v>
      </c>
      <c r="J961" s="10">
        <v>1.3853124286971545E-4</v>
      </c>
      <c r="K961" s="9">
        <v>995674.37141592766</v>
      </c>
      <c r="L961" s="9">
        <v>137.93200816577115</v>
      </c>
      <c r="M961" s="14">
        <v>75.893533719180837</v>
      </c>
    </row>
    <row r="962" spans="1:13" s="12" customFormat="1" ht="12" customHeight="1">
      <c r="A962" s="7">
        <v>6</v>
      </c>
      <c r="B962" s="7">
        <v>2010</v>
      </c>
      <c r="C962" s="7" t="s">
        <v>14</v>
      </c>
      <c r="D962" s="7" t="s">
        <v>14</v>
      </c>
      <c r="E962" s="7" t="s">
        <v>16</v>
      </c>
      <c r="F962" s="7" t="s">
        <v>42</v>
      </c>
      <c r="G962" s="13">
        <v>5</v>
      </c>
      <c r="H962" s="9">
        <v>121027</v>
      </c>
      <c r="I962" s="9">
        <v>8</v>
      </c>
      <c r="J962" s="10">
        <v>6.6100952679980498E-5</v>
      </c>
      <c r="K962" s="9">
        <v>995536.43940776191</v>
      </c>
      <c r="L962" s="9">
        <v>65.805907072488736</v>
      </c>
      <c r="M962" s="14">
        <v>74.903979526181928</v>
      </c>
    </row>
    <row r="963" spans="1:13" s="12" customFormat="1" ht="12" customHeight="1">
      <c r="A963" s="7">
        <v>7</v>
      </c>
      <c r="B963" s="7">
        <v>2010</v>
      </c>
      <c r="C963" s="7" t="s">
        <v>14</v>
      </c>
      <c r="D963" s="7" t="s">
        <v>14</v>
      </c>
      <c r="E963" s="7" t="s">
        <v>16</v>
      </c>
      <c r="F963" s="7" t="s">
        <v>42</v>
      </c>
      <c r="G963" s="13">
        <v>6</v>
      </c>
      <c r="H963" s="9">
        <v>118064</v>
      </c>
      <c r="I963" s="9">
        <v>15</v>
      </c>
      <c r="J963" s="10">
        <v>1.2704973573654966E-4</v>
      </c>
      <c r="K963" s="9">
        <v>995470.63350068941</v>
      </c>
      <c r="L963" s="9">
        <v>126.47428091975826</v>
      </c>
      <c r="M963" s="14">
        <v>73.908898025229249</v>
      </c>
    </row>
    <row r="964" spans="1:13" s="12" customFormat="1" ht="12" customHeight="1">
      <c r="A964" s="7">
        <v>8</v>
      </c>
      <c r="B964" s="7">
        <v>2010</v>
      </c>
      <c r="C964" s="7" t="s">
        <v>14</v>
      </c>
      <c r="D964" s="7" t="s">
        <v>14</v>
      </c>
      <c r="E964" s="7" t="s">
        <v>16</v>
      </c>
      <c r="F964" s="7" t="s">
        <v>42</v>
      </c>
      <c r="G964" s="13">
        <v>7</v>
      </c>
      <c r="H964" s="9">
        <v>117091</v>
      </c>
      <c r="I964" s="9">
        <v>6</v>
      </c>
      <c r="J964" s="10">
        <v>5.1242196240530866E-5</v>
      </c>
      <c r="K964" s="9">
        <v>995344.15921976964</v>
      </c>
      <c r="L964" s="9">
        <v>51.003620733605636</v>
      </c>
      <c r="M964" s="14">
        <v>72.918225791414301</v>
      </c>
    </row>
    <row r="965" spans="1:13" s="12" customFormat="1" ht="12" customHeight="1">
      <c r="A965" s="7">
        <v>9</v>
      </c>
      <c r="B965" s="7">
        <v>2010</v>
      </c>
      <c r="C965" s="7" t="s">
        <v>14</v>
      </c>
      <c r="D965" s="7" t="s">
        <v>14</v>
      </c>
      <c r="E965" s="7" t="s">
        <v>16</v>
      </c>
      <c r="F965" s="7" t="s">
        <v>42</v>
      </c>
      <c r="G965" s="13">
        <v>8</v>
      </c>
      <c r="H965" s="9">
        <v>119284</v>
      </c>
      <c r="I965" s="9">
        <v>8</v>
      </c>
      <c r="J965" s="10">
        <v>6.7066832098185844E-5</v>
      </c>
      <c r="K965" s="9">
        <v>995293.15559903602</v>
      </c>
      <c r="L965" s="9">
        <v>66.7511589550341</v>
      </c>
      <c r="M965" s="14">
        <v>71.921936850514513</v>
      </c>
    </row>
    <row r="966" spans="1:13" s="12" customFormat="1" ht="12" customHeight="1">
      <c r="A966" s="7">
        <v>10</v>
      </c>
      <c r="B966" s="7">
        <v>2010</v>
      </c>
      <c r="C966" s="7" t="s">
        <v>14</v>
      </c>
      <c r="D966" s="7" t="s">
        <v>14</v>
      </c>
      <c r="E966" s="7" t="s">
        <v>16</v>
      </c>
      <c r="F966" s="7" t="s">
        <v>42</v>
      </c>
      <c r="G966" s="13">
        <v>9</v>
      </c>
      <c r="H966" s="9">
        <v>121040</v>
      </c>
      <c r="I966" s="9">
        <v>13</v>
      </c>
      <c r="J966" s="10">
        <v>1.0740251156642433E-4</v>
      </c>
      <c r="K966" s="9">
        <v>995226.40444008098</v>
      </c>
      <c r="L966" s="9">
        <v>106.8898154140867</v>
      </c>
      <c r="M966" s="14">
        <v>70.926727214835964</v>
      </c>
    </row>
    <row r="967" spans="1:13" s="12" customFormat="1" ht="12" customHeight="1">
      <c r="A967" s="7">
        <v>11</v>
      </c>
      <c r="B967" s="7">
        <v>2010</v>
      </c>
      <c r="C967" s="7" t="s">
        <v>14</v>
      </c>
      <c r="D967" s="7" t="s">
        <v>14</v>
      </c>
      <c r="E967" s="7" t="s">
        <v>17</v>
      </c>
      <c r="F967" s="7" t="s">
        <v>42</v>
      </c>
      <c r="G967" s="13">
        <v>10</v>
      </c>
      <c r="H967" s="9">
        <v>119683</v>
      </c>
      <c r="I967" s="9">
        <v>9</v>
      </c>
      <c r="J967" s="10">
        <v>7.5198649766466415E-5</v>
      </c>
      <c r="K967" s="9">
        <v>995119.51462466689</v>
      </c>
      <c r="L967" s="9">
        <v>74.831643856036379</v>
      </c>
      <c r="M967" s="14">
        <v>69.934292034700889</v>
      </c>
    </row>
    <row r="968" spans="1:13" s="12" customFormat="1" ht="12" customHeight="1">
      <c r="A968" s="7">
        <v>12</v>
      </c>
      <c r="B968" s="7">
        <v>2010</v>
      </c>
      <c r="C968" s="7" t="s">
        <v>14</v>
      </c>
      <c r="D968" s="7" t="s">
        <v>14</v>
      </c>
      <c r="E968" s="7" t="s">
        <v>17</v>
      </c>
      <c r="F968" s="7" t="s">
        <v>42</v>
      </c>
      <c r="G968" s="13">
        <v>11</v>
      </c>
      <c r="H968" s="9">
        <v>120589</v>
      </c>
      <c r="I968" s="9">
        <v>7</v>
      </c>
      <c r="J968" s="10">
        <v>5.804841237592152E-5</v>
      </c>
      <c r="K968" s="9">
        <v>995044.68298081087</v>
      </c>
      <c r="L968" s="9">
        <v>57.76076409013821</v>
      </c>
      <c r="M968" s="14">
        <v>68.939513792378506</v>
      </c>
    </row>
    <row r="969" spans="1:13" s="12" customFormat="1" ht="12" customHeight="1">
      <c r="A969" s="7">
        <v>13</v>
      </c>
      <c r="B969" s="7">
        <v>2010</v>
      </c>
      <c r="C969" s="7" t="s">
        <v>14</v>
      </c>
      <c r="D969" s="7" t="s">
        <v>14</v>
      </c>
      <c r="E969" s="7" t="s">
        <v>17</v>
      </c>
      <c r="F969" s="7" t="s">
        <v>42</v>
      </c>
      <c r="G969" s="13">
        <v>12</v>
      </c>
      <c r="H969" s="9">
        <v>122499</v>
      </c>
      <c r="I969" s="9">
        <v>18</v>
      </c>
      <c r="J969" s="10">
        <v>1.4693997502020423E-4</v>
      </c>
      <c r="K969" s="9">
        <v>994986.92221672076</v>
      </c>
      <c r="L969" s="9">
        <v>146.20335349595484</v>
      </c>
      <c r="M969" s="14">
        <v>67.943486828126353</v>
      </c>
    </row>
    <row r="970" spans="1:13" s="12" customFormat="1" ht="12" customHeight="1">
      <c r="A970" s="7">
        <v>14</v>
      </c>
      <c r="B970" s="7">
        <v>2010</v>
      </c>
      <c r="C970" s="7" t="s">
        <v>14</v>
      </c>
      <c r="D970" s="7" t="s">
        <v>14</v>
      </c>
      <c r="E970" s="7" t="s">
        <v>17</v>
      </c>
      <c r="F970" s="7" t="s">
        <v>42</v>
      </c>
      <c r="G970" s="13">
        <v>13</v>
      </c>
      <c r="H970" s="9">
        <v>122618</v>
      </c>
      <c r="I970" s="9">
        <v>18</v>
      </c>
      <c r="J970" s="10">
        <v>1.4679737069598264E-4</v>
      </c>
      <c r="K970" s="9">
        <v>994840.71886322484</v>
      </c>
      <c r="L970" s="9">
        <v>146.04000179042268</v>
      </c>
      <c r="M970" s="14">
        <v>66.953398428806508</v>
      </c>
    </row>
    <row r="971" spans="1:13" s="12" customFormat="1" ht="12" customHeight="1">
      <c r="A971" s="7">
        <v>15</v>
      </c>
      <c r="B971" s="7">
        <v>2010</v>
      </c>
      <c r="C971" s="7" t="s">
        <v>14</v>
      </c>
      <c r="D971" s="7" t="s">
        <v>14</v>
      </c>
      <c r="E971" s="7" t="s">
        <v>17</v>
      </c>
      <c r="F971" s="7" t="s">
        <v>42</v>
      </c>
      <c r="G971" s="13">
        <v>14</v>
      </c>
      <c r="H971" s="9">
        <v>121605</v>
      </c>
      <c r="I971" s="9">
        <v>19</v>
      </c>
      <c r="J971" s="10">
        <v>1.5624357551087537E-4</v>
      </c>
      <c r="K971" s="9">
        <v>994694.67886143446</v>
      </c>
      <c r="L971" s="9">
        <v>155.41465316695246</v>
      </c>
      <c r="M971" s="14">
        <v>65.963155045215302</v>
      </c>
    </row>
    <row r="972" spans="1:13" s="12" customFormat="1" ht="12" customHeight="1">
      <c r="A972" s="7">
        <v>16</v>
      </c>
      <c r="B972" s="7">
        <v>2010</v>
      </c>
      <c r="C972" s="7" t="s">
        <v>14</v>
      </c>
      <c r="D972" s="7" t="s">
        <v>14</v>
      </c>
      <c r="E972" s="7" t="s">
        <v>18</v>
      </c>
      <c r="F972" s="7" t="s">
        <v>42</v>
      </c>
      <c r="G972" s="13">
        <v>15</v>
      </c>
      <c r="H972" s="9">
        <v>122641</v>
      </c>
      <c r="I972" s="9">
        <v>27</v>
      </c>
      <c r="J972" s="10">
        <v>2.2015476064285189E-4</v>
      </c>
      <c r="K972" s="9">
        <v>994539.26420826756</v>
      </c>
      <c r="L972" s="9">
        <v>218.95255366168919</v>
      </c>
      <c r="M972" s="14">
        <v>64.973384840963661</v>
      </c>
    </row>
    <row r="973" spans="1:13" s="12" customFormat="1" ht="12" customHeight="1">
      <c r="A973" s="7">
        <v>17</v>
      </c>
      <c r="B973" s="7">
        <v>2010</v>
      </c>
      <c r="C973" s="7" t="s">
        <v>14</v>
      </c>
      <c r="D973" s="7" t="s">
        <v>14</v>
      </c>
      <c r="E973" s="7" t="s">
        <v>18</v>
      </c>
      <c r="F973" s="7" t="s">
        <v>42</v>
      </c>
      <c r="G973" s="13">
        <v>16</v>
      </c>
      <c r="H973" s="9">
        <v>127239</v>
      </c>
      <c r="I973" s="9">
        <v>31</v>
      </c>
      <c r="J973" s="10">
        <v>2.4363599210933755E-4</v>
      </c>
      <c r="K973" s="9">
        <v>994320.3116546059</v>
      </c>
      <c r="L973" s="9">
        <v>242.25221560443561</v>
      </c>
      <c r="M973" s="14">
        <v>63.987582089162927</v>
      </c>
    </row>
    <row r="974" spans="1:13" s="12" customFormat="1" ht="12" customHeight="1">
      <c r="A974" s="7">
        <v>18</v>
      </c>
      <c r="B974" s="7">
        <v>2010</v>
      </c>
      <c r="C974" s="7" t="s">
        <v>14</v>
      </c>
      <c r="D974" s="7" t="s">
        <v>14</v>
      </c>
      <c r="E974" s="7" t="s">
        <v>18</v>
      </c>
      <c r="F974" s="7" t="s">
        <v>42</v>
      </c>
      <c r="G974" s="13">
        <v>17</v>
      </c>
      <c r="H974" s="9">
        <v>132042</v>
      </c>
      <c r="I974" s="9">
        <v>40</v>
      </c>
      <c r="J974" s="10">
        <v>3.0293391496645007E-4</v>
      </c>
      <c r="K974" s="9">
        <v>994078.05943900149</v>
      </c>
      <c r="L974" s="9">
        <v>301.13995832810815</v>
      </c>
      <c r="M974" s="14">
        <v>63.003053718657654</v>
      </c>
    </row>
    <row r="975" spans="1:13" s="12" customFormat="1" ht="12" customHeight="1">
      <c r="A975" s="7">
        <v>19</v>
      </c>
      <c r="B975" s="7">
        <v>2010</v>
      </c>
      <c r="C975" s="7" t="s">
        <v>19</v>
      </c>
      <c r="D975" s="7" t="s">
        <v>19</v>
      </c>
      <c r="E975" s="7" t="s">
        <v>18</v>
      </c>
      <c r="F975" s="7" t="s">
        <v>42</v>
      </c>
      <c r="G975" s="13">
        <v>18</v>
      </c>
      <c r="H975" s="9">
        <v>134615</v>
      </c>
      <c r="I975" s="9">
        <v>57</v>
      </c>
      <c r="J975" s="10">
        <v>4.2342978122794639E-4</v>
      </c>
      <c r="K975" s="9">
        <v>993776.91948067339</v>
      </c>
      <c r="L975" s="9">
        <v>420.79474360508402</v>
      </c>
      <c r="M975" s="14">
        <v>62.021993750996131</v>
      </c>
    </row>
    <row r="976" spans="1:13" s="12" customFormat="1" ht="12" customHeight="1">
      <c r="A976" s="7">
        <v>20</v>
      </c>
      <c r="B976" s="7">
        <v>2010</v>
      </c>
      <c r="C976" s="7" t="s">
        <v>19</v>
      </c>
      <c r="D976" s="7" t="s">
        <v>19</v>
      </c>
      <c r="E976" s="7" t="s">
        <v>18</v>
      </c>
      <c r="F976" s="7" t="s">
        <v>42</v>
      </c>
      <c r="G976" s="13">
        <v>19</v>
      </c>
      <c r="H976" s="9">
        <v>134095</v>
      </c>
      <c r="I976" s="9">
        <v>44</v>
      </c>
      <c r="J976" s="10">
        <v>3.2812558260934414E-4</v>
      </c>
      <c r="K976" s="9">
        <v>993356.12473706831</v>
      </c>
      <c r="L976" s="9">
        <v>325.94555716791086</v>
      </c>
      <c r="M976" s="14">
        <v>61.048055030472696</v>
      </c>
    </row>
    <row r="977" spans="1:13" s="12" customFormat="1" ht="12" customHeight="1">
      <c r="A977" s="7">
        <v>21</v>
      </c>
      <c r="B977" s="7">
        <v>2010</v>
      </c>
      <c r="C977" s="7" t="s">
        <v>19</v>
      </c>
      <c r="D977" s="7" t="s">
        <v>19</v>
      </c>
      <c r="E977" s="7" t="s">
        <v>20</v>
      </c>
      <c r="F977" s="7" t="s">
        <v>42</v>
      </c>
      <c r="G977" s="13">
        <v>20</v>
      </c>
      <c r="H977" s="9">
        <v>132606</v>
      </c>
      <c r="I977" s="9">
        <v>68</v>
      </c>
      <c r="J977" s="10">
        <v>5.1279730932235349E-4</v>
      </c>
      <c r="K977" s="9">
        <v>993030.17917990044</v>
      </c>
      <c r="L977" s="9">
        <v>509.22320395934753</v>
      </c>
      <c r="M977" s="14">
        <v>60.067928917436163</v>
      </c>
    </row>
    <row r="978" spans="1:13" s="12" customFormat="1" ht="12" customHeight="1">
      <c r="A978" s="7">
        <v>22</v>
      </c>
      <c r="B978" s="7">
        <v>2010</v>
      </c>
      <c r="C978" s="7" t="s">
        <v>19</v>
      </c>
      <c r="D978" s="7" t="s">
        <v>19</v>
      </c>
      <c r="E978" s="7" t="s">
        <v>20</v>
      </c>
      <c r="F978" s="7" t="s">
        <v>42</v>
      </c>
      <c r="G978" s="13">
        <v>21</v>
      </c>
      <c r="H978" s="9">
        <v>132910</v>
      </c>
      <c r="I978" s="9">
        <v>81</v>
      </c>
      <c r="J978" s="10">
        <v>6.0943495598525315E-4</v>
      </c>
      <c r="K978" s="9">
        <v>992520.95597594115</v>
      </c>
      <c r="L978" s="9">
        <v>604.87696511963907</v>
      </c>
      <c r="M978" s="14">
        <v>59.098490863190477</v>
      </c>
    </row>
    <row r="979" spans="1:13" s="12" customFormat="1" ht="12" customHeight="1">
      <c r="A979" s="7">
        <v>23</v>
      </c>
      <c r="B979" s="7">
        <v>2010</v>
      </c>
      <c r="C979" s="7" t="s">
        <v>19</v>
      </c>
      <c r="D979" s="7" t="s">
        <v>19</v>
      </c>
      <c r="E979" s="7" t="s">
        <v>20</v>
      </c>
      <c r="F979" s="7" t="s">
        <v>42</v>
      </c>
      <c r="G979" s="13">
        <v>22</v>
      </c>
      <c r="H979" s="9">
        <v>131827</v>
      </c>
      <c r="I979" s="9">
        <v>75</v>
      </c>
      <c r="J979" s="10">
        <v>5.6892745795626091E-4</v>
      </c>
      <c r="K979" s="9">
        <v>991916.07901082153</v>
      </c>
      <c r="L979" s="9">
        <v>564.32829333756831</v>
      </c>
      <c r="M979" s="14">
        <v>58.134224609284473</v>
      </c>
    </row>
    <row r="980" spans="1:13" s="12" customFormat="1" ht="12" customHeight="1">
      <c r="A980" s="7">
        <v>24</v>
      </c>
      <c r="B980" s="7">
        <v>2010</v>
      </c>
      <c r="C980" s="7" t="s">
        <v>19</v>
      </c>
      <c r="D980" s="7" t="s">
        <v>19</v>
      </c>
      <c r="E980" s="7" t="s">
        <v>20</v>
      </c>
      <c r="F980" s="7" t="s">
        <v>42</v>
      </c>
      <c r="G980" s="13">
        <v>23</v>
      </c>
      <c r="H980" s="9">
        <v>132719</v>
      </c>
      <c r="I980" s="9">
        <v>63</v>
      </c>
      <c r="J980" s="10">
        <v>4.7468712090959094E-4</v>
      </c>
      <c r="K980" s="9">
        <v>991351.75071748393</v>
      </c>
      <c r="L980" s="9">
        <v>470.58190835676493</v>
      </c>
      <c r="M980" s="14">
        <v>57.167032967758686</v>
      </c>
    </row>
    <row r="981" spans="1:13" s="12" customFormat="1" ht="12" customHeight="1">
      <c r="A981" s="7">
        <v>25</v>
      </c>
      <c r="B981" s="7">
        <v>2010</v>
      </c>
      <c r="C981" s="7" t="s">
        <v>19</v>
      </c>
      <c r="D981" s="7" t="s">
        <v>19</v>
      </c>
      <c r="E981" s="7" t="s">
        <v>20</v>
      </c>
      <c r="F981" s="7" t="s">
        <v>42</v>
      </c>
      <c r="G981" s="13">
        <v>24</v>
      </c>
      <c r="H981" s="9">
        <v>130656</v>
      </c>
      <c r="I981" s="9">
        <v>80</v>
      </c>
      <c r="J981" s="10">
        <v>6.1229488121479307E-4</v>
      </c>
      <c r="K981" s="9">
        <v>990881.16880912718</v>
      </c>
      <c r="L981" s="9">
        <v>606.71146755395989</v>
      </c>
      <c r="M981" s="14">
        <v>56.193944853214077</v>
      </c>
    </row>
    <row r="982" spans="1:13" s="12" customFormat="1" ht="12" customHeight="1">
      <c r="A982" s="7">
        <v>26</v>
      </c>
      <c r="B982" s="7">
        <v>2010</v>
      </c>
      <c r="C982" s="7" t="s">
        <v>19</v>
      </c>
      <c r="D982" s="7" t="s">
        <v>19</v>
      </c>
      <c r="E982" s="7" t="s">
        <v>21</v>
      </c>
      <c r="F982" s="7" t="s">
        <v>43</v>
      </c>
      <c r="G982" s="13">
        <v>25</v>
      </c>
      <c r="H982" s="9">
        <v>133456</v>
      </c>
      <c r="I982" s="9">
        <v>90</v>
      </c>
      <c r="J982" s="10">
        <v>6.7437957079486874E-4</v>
      </c>
      <c r="K982" s="9">
        <v>990274.4573415732</v>
      </c>
      <c r="L982" s="9">
        <v>667.82086351113173</v>
      </c>
      <c r="M982" s="14">
        <v>55.228066863294472</v>
      </c>
    </row>
    <row r="983" spans="1:13" s="12" customFormat="1" ht="12" customHeight="1">
      <c r="A983" s="7">
        <v>27</v>
      </c>
      <c r="B983" s="7">
        <v>2010</v>
      </c>
      <c r="C983" s="7" t="s">
        <v>19</v>
      </c>
      <c r="D983" s="7" t="s">
        <v>19</v>
      </c>
      <c r="E983" s="7" t="s">
        <v>21</v>
      </c>
      <c r="F983" s="7" t="s">
        <v>43</v>
      </c>
      <c r="G983" s="13">
        <v>26</v>
      </c>
      <c r="H983" s="9">
        <v>134669</v>
      </c>
      <c r="I983" s="9">
        <v>92</v>
      </c>
      <c r="J983" s="10">
        <v>6.8315647996198083E-4</v>
      </c>
      <c r="K983" s="9">
        <v>989606.63647806202</v>
      </c>
      <c r="L983" s="9">
        <v>676.05618632336848</v>
      </c>
      <c r="M983" s="14">
        <v>54.264999259990006</v>
      </c>
    </row>
    <row r="984" spans="1:13" s="12" customFormat="1" ht="12" customHeight="1">
      <c r="A984" s="7">
        <v>28</v>
      </c>
      <c r="B984" s="7">
        <v>2010</v>
      </c>
      <c r="C984" s="7" t="s">
        <v>19</v>
      </c>
      <c r="D984" s="7" t="s">
        <v>19</v>
      </c>
      <c r="E984" s="7" t="s">
        <v>21</v>
      </c>
      <c r="F984" s="7" t="s">
        <v>43</v>
      </c>
      <c r="G984" s="13">
        <v>27</v>
      </c>
      <c r="H984" s="9">
        <v>138704</v>
      </c>
      <c r="I984" s="9">
        <v>79</v>
      </c>
      <c r="J984" s="10">
        <v>5.6955819587034258E-4</v>
      </c>
      <c r="K984" s="9">
        <v>988930.58029173862</v>
      </c>
      <c r="L984" s="9">
        <v>563.2535171519736</v>
      </c>
      <c r="M984" s="14">
        <v>53.301754277057711</v>
      </c>
    </row>
    <row r="985" spans="1:13" s="12" customFormat="1" ht="12" customHeight="1">
      <c r="A985" s="7">
        <v>29</v>
      </c>
      <c r="B985" s="7">
        <v>2010</v>
      </c>
      <c r="C985" s="7" t="s">
        <v>19</v>
      </c>
      <c r="D985" s="7" t="s">
        <v>19</v>
      </c>
      <c r="E985" s="7" t="s">
        <v>21</v>
      </c>
      <c r="F985" s="7" t="s">
        <v>43</v>
      </c>
      <c r="G985" s="13">
        <v>28</v>
      </c>
      <c r="H985" s="9">
        <v>141574</v>
      </c>
      <c r="I985" s="9">
        <v>91</v>
      </c>
      <c r="J985" s="10">
        <v>6.4277339059431819E-4</v>
      </c>
      <c r="K985" s="9">
        <v>988367.32677458669</v>
      </c>
      <c r="L985" s="9">
        <v>635.29621778354351</v>
      </c>
      <c r="M985" s="14">
        <v>52.331845087430196</v>
      </c>
    </row>
    <row r="986" spans="1:13" s="12" customFormat="1" ht="12" customHeight="1">
      <c r="A986" s="7">
        <v>30</v>
      </c>
      <c r="B986" s="7">
        <v>2010</v>
      </c>
      <c r="C986" s="7" t="s">
        <v>19</v>
      </c>
      <c r="D986" s="7" t="s">
        <v>19</v>
      </c>
      <c r="E986" s="7" t="s">
        <v>21</v>
      </c>
      <c r="F986" s="7" t="s">
        <v>43</v>
      </c>
      <c r="G986" s="13">
        <v>29</v>
      </c>
      <c r="H986" s="9">
        <v>143306</v>
      </c>
      <c r="I986" s="9">
        <v>93</v>
      </c>
      <c r="J986" s="10">
        <v>6.4896096464907261E-4</v>
      </c>
      <c r="K986" s="9">
        <v>987732.0305568031</v>
      </c>
      <c r="L986" s="9">
        <v>640.99953136493025</v>
      </c>
      <c r="M986" s="14">
        <v>51.365182646733828</v>
      </c>
    </row>
    <row r="987" spans="1:13" s="12" customFormat="1" ht="12" customHeight="1">
      <c r="A987" s="7">
        <v>31</v>
      </c>
      <c r="B987" s="7">
        <v>2010</v>
      </c>
      <c r="C987" s="7" t="s">
        <v>19</v>
      </c>
      <c r="D987" s="7" t="s">
        <v>19</v>
      </c>
      <c r="E987" s="7" t="s">
        <v>22</v>
      </c>
      <c r="F987" s="7" t="s">
        <v>43</v>
      </c>
      <c r="G987" s="13">
        <v>30</v>
      </c>
      <c r="H987" s="9">
        <v>142418</v>
      </c>
      <c r="I987" s="9">
        <v>88</v>
      </c>
      <c r="J987" s="10">
        <v>6.1789942282576636E-4</v>
      </c>
      <c r="K987" s="9">
        <v>987091.03102543822</v>
      </c>
      <c r="L987" s="9">
        <v>609.92297834710894</v>
      </c>
      <c r="M987" s="14">
        <v>50.398213600530951</v>
      </c>
    </row>
    <row r="988" spans="1:13" s="12" customFormat="1" ht="12" customHeight="1">
      <c r="A988" s="7">
        <v>32</v>
      </c>
      <c r="B988" s="7">
        <v>2010</v>
      </c>
      <c r="C988" s="7" t="s">
        <v>19</v>
      </c>
      <c r="D988" s="7" t="s">
        <v>19</v>
      </c>
      <c r="E988" s="7" t="s">
        <v>22</v>
      </c>
      <c r="F988" s="7" t="s">
        <v>43</v>
      </c>
      <c r="G988" s="13">
        <v>31</v>
      </c>
      <c r="H988" s="9">
        <v>140899</v>
      </c>
      <c r="I988" s="9">
        <v>91</v>
      </c>
      <c r="J988" s="10">
        <v>6.458527030000213E-4</v>
      </c>
      <c r="K988" s="9">
        <v>986481.10804709117</v>
      </c>
      <c r="L988" s="9">
        <v>637.12149009066991</v>
      </c>
      <c r="M988" s="14">
        <v>49.429064740816528</v>
      </c>
    </row>
    <row r="989" spans="1:13" s="12" customFormat="1" ht="12" customHeight="1">
      <c r="A989" s="7">
        <v>33</v>
      </c>
      <c r="B989" s="7">
        <v>2010</v>
      </c>
      <c r="C989" s="7" t="s">
        <v>19</v>
      </c>
      <c r="D989" s="7" t="s">
        <v>19</v>
      </c>
      <c r="E989" s="7" t="s">
        <v>22</v>
      </c>
      <c r="F989" s="7" t="s">
        <v>43</v>
      </c>
      <c r="G989" s="13">
        <v>32</v>
      </c>
      <c r="H989" s="9">
        <v>139642</v>
      </c>
      <c r="I989" s="9">
        <v>111</v>
      </c>
      <c r="J989" s="10">
        <v>7.9488978960484669E-4</v>
      </c>
      <c r="K989" s="9">
        <v>985843.98655700055</v>
      </c>
      <c r="L989" s="9">
        <v>783.63731905749751</v>
      </c>
      <c r="M989" s="14">
        <v>48.460686132295791</v>
      </c>
    </row>
    <row r="990" spans="1:13" s="12" customFormat="1" ht="12" customHeight="1">
      <c r="A990" s="7">
        <v>34</v>
      </c>
      <c r="B990" s="7">
        <v>2010</v>
      </c>
      <c r="C990" s="7" t="s">
        <v>19</v>
      </c>
      <c r="D990" s="7" t="s">
        <v>19</v>
      </c>
      <c r="E990" s="7" t="s">
        <v>22</v>
      </c>
      <c r="F990" s="7" t="s">
        <v>43</v>
      </c>
      <c r="G990" s="13">
        <v>33</v>
      </c>
      <c r="H990" s="9">
        <v>138434</v>
      </c>
      <c r="I990" s="9">
        <v>85</v>
      </c>
      <c r="J990" s="10">
        <v>6.1401100885620584E-4</v>
      </c>
      <c r="K990" s="9">
        <v>985060.34923794307</v>
      </c>
      <c r="L990" s="9">
        <v>604.83789881983591</v>
      </c>
      <c r="M990" s="14">
        <v>47.49883992006113</v>
      </c>
    </row>
    <row r="991" spans="1:13" s="12" customFormat="1" ht="12" customHeight="1">
      <c r="A991" s="7">
        <v>35</v>
      </c>
      <c r="B991" s="7">
        <v>2010</v>
      </c>
      <c r="C991" s="7" t="s">
        <v>19</v>
      </c>
      <c r="D991" s="7" t="s">
        <v>19</v>
      </c>
      <c r="E991" s="7" t="s">
        <v>22</v>
      </c>
      <c r="F991" s="7" t="s">
        <v>43</v>
      </c>
      <c r="G991" s="13">
        <v>34</v>
      </c>
      <c r="H991" s="9">
        <v>136663</v>
      </c>
      <c r="I991" s="9">
        <v>103</v>
      </c>
      <c r="J991" s="10">
        <v>7.5367875723495023E-4</v>
      </c>
      <c r="K991" s="9">
        <v>984455.51133912324</v>
      </c>
      <c r="L991" s="9">
        <v>741.96320633916787</v>
      </c>
      <c r="M991" s="14">
        <v>46.527715455071899</v>
      </c>
    </row>
    <row r="992" spans="1:13" s="12" customFormat="1" ht="12" customHeight="1">
      <c r="A992" s="7">
        <v>36</v>
      </c>
      <c r="B992" s="7">
        <v>2010</v>
      </c>
      <c r="C992" s="7" t="s">
        <v>19</v>
      </c>
      <c r="D992" s="7" t="s">
        <v>19</v>
      </c>
      <c r="E992" s="7" t="s">
        <v>23</v>
      </c>
      <c r="F992" s="7" t="s">
        <v>43</v>
      </c>
      <c r="G992" s="13">
        <v>35</v>
      </c>
      <c r="H992" s="9">
        <v>141187</v>
      </c>
      <c r="I992" s="9">
        <v>123</v>
      </c>
      <c r="J992" s="10">
        <v>8.7118502411695129E-4</v>
      </c>
      <c r="K992" s="9">
        <v>983713.54813278408</v>
      </c>
      <c r="L992" s="9">
        <v>856.99651115423126</v>
      </c>
      <c r="M992" s="14">
        <v>45.562431731374417</v>
      </c>
    </row>
    <row r="993" spans="1:13" s="12" customFormat="1" ht="12" customHeight="1">
      <c r="A993" s="7">
        <v>37</v>
      </c>
      <c r="B993" s="7">
        <v>2010</v>
      </c>
      <c r="C993" s="7" t="s">
        <v>19</v>
      </c>
      <c r="D993" s="7" t="s">
        <v>19</v>
      </c>
      <c r="E993" s="7" t="s">
        <v>23</v>
      </c>
      <c r="F993" s="7" t="s">
        <v>43</v>
      </c>
      <c r="G993" s="13">
        <v>36</v>
      </c>
      <c r="H993" s="9">
        <v>145399</v>
      </c>
      <c r="I993" s="9">
        <v>143</v>
      </c>
      <c r="J993" s="10">
        <v>9.8350057428180397E-4</v>
      </c>
      <c r="K993" s="9">
        <v>982856.55162162986</v>
      </c>
      <c r="L993" s="9">
        <v>966.63998295650651</v>
      </c>
      <c r="M993" s="14">
        <v>44.601723677604213</v>
      </c>
    </row>
    <row r="994" spans="1:13" s="12" customFormat="1" ht="12" customHeight="1">
      <c r="A994" s="7">
        <v>38</v>
      </c>
      <c r="B994" s="7">
        <v>2010</v>
      </c>
      <c r="C994" s="7" t="s">
        <v>19</v>
      </c>
      <c r="D994" s="7" t="s">
        <v>19</v>
      </c>
      <c r="E994" s="7" t="s">
        <v>23</v>
      </c>
      <c r="F994" s="7" t="s">
        <v>43</v>
      </c>
      <c r="G994" s="13">
        <v>37</v>
      </c>
      <c r="H994" s="9">
        <v>150851</v>
      </c>
      <c r="I994" s="9">
        <v>158</v>
      </c>
      <c r="J994" s="10">
        <v>1.0473911342980822E-3</v>
      </c>
      <c r="K994" s="9">
        <v>981889.91163867339</v>
      </c>
      <c r="L994" s="9">
        <v>1028.4227883070737</v>
      </c>
      <c r="M994" s="14">
        <v>43.645140448587142</v>
      </c>
    </row>
    <row r="995" spans="1:13" s="12" customFormat="1" ht="12" customHeight="1">
      <c r="A995" s="7">
        <v>39</v>
      </c>
      <c r="B995" s="7">
        <v>2010</v>
      </c>
      <c r="C995" s="7" t="s">
        <v>19</v>
      </c>
      <c r="D995" s="7" t="s">
        <v>19</v>
      </c>
      <c r="E995" s="7" t="s">
        <v>23</v>
      </c>
      <c r="F995" s="7" t="s">
        <v>43</v>
      </c>
      <c r="G995" s="13">
        <v>38</v>
      </c>
      <c r="H995" s="9">
        <v>154317</v>
      </c>
      <c r="I995" s="9">
        <v>169</v>
      </c>
      <c r="J995" s="10">
        <v>1.0951482986320366E-3</v>
      </c>
      <c r="K995" s="9">
        <v>980861.48885036632</v>
      </c>
      <c r="L995" s="9">
        <v>1074.188790708165</v>
      </c>
      <c r="M995" s="14">
        <v>42.690377667242799</v>
      </c>
    </row>
    <row r="996" spans="1:13" s="12" customFormat="1" ht="12" customHeight="1">
      <c r="A996" s="7">
        <v>40</v>
      </c>
      <c r="B996" s="7">
        <v>2010</v>
      </c>
      <c r="C996" s="7" t="s">
        <v>19</v>
      </c>
      <c r="D996" s="7" t="s">
        <v>19</v>
      </c>
      <c r="E996" s="7" t="s">
        <v>23</v>
      </c>
      <c r="F996" s="7" t="s">
        <v>43</v>
      </c>
      <c r="G996" s="13">
        <v>39</v>
      </c>
      <c r="H996" s="9">
        <v>155972</v>
      </c>
      <c r="I996" s="9">
        <v>179</v>
      </c>
      <c r="J996" s="10">
        <v>1.1476418844407971E-3</v>
      </c>
      <c r="K996" s="9">
        <v>979787.30005965813</v>
      </c>
      <c r="L996" s="9">
        <v>1124.4449433916268</v>
      </c>
      <c r="M996" s="14">
        <v>41.736633044060952</v>
      </c>
    </row>
    <row r="997" spans="1:13" s="12" customFormat="1" ht="12" customHeight="1">
      <c r="A997" s="7">
        <v>41</v>
      </c>
      <c r="B997" s="7">
        <v>2010</v>
      </c>
      <c r="C997" s="7" t="s">
        <v>19</v>
      </c>
      <c r="D997" s="7" t="s">
        <v>19</v>
      </c>
      <c r="E997" s="7" t="s">
        <v>24</v>
      </c>
      <c r="F997" s="7" t="s">
        <v>43</v>
      </c>
      <c r="G997" s="13">
        <v>40</v>
      </c>
      <c r="H997" s="9">
        <v>154938</v>
      </c>
      <c r="I997" s="9">
        <v>173</v>
      </c>
      <c r="J997" s="10">
        <v>1.1165756625230738E-3</v>
      </c>
      <c r="K997" s="9">
        <v>978662.85511626652</v>
      </c>
      <c r="L997" s="9">
        <v>1092.7511258381683</v>
      </c>
      <c r="M997" s="14">
        <v>40.784012305740788</v>
      </c>
    </row>
    <row r="998" spans="1:13" s="12" customFormat="1" ht="12" customHeight="1">
      <c r="A998" s="7">
        <v>42</v>
      </c>
      <c r="B998" s="7">
        <v>2010</v>
      </c>
      <c r="C998" s="7" t="s">
        <v>19</v>
      </c>
      <c r="D998" s="7" t="s">
        <v>19</v>
      </c>
      <c r="E998" s="7" t="s">
        <v>24</v>
      </c>
      <c r="F998" s="7" t="s">
        <v>43</v>
      </c>
      <c r="G998" s="13">
        <v>41</v>
      </c>
      <c r="H998" s="9">
        <v>154460</v>
      </c>
      <c r="I998" s="9">
        <v>182</v>
      </c>
      <c r="J998" s="10">
        <v>1.1782985886313608E-3</v>
      </c>
      <c r="K998" s="9">
        <v>977570.10399042838</v>
      </c>
      <c r="L998" s="9">
        <v>1151.8694738201343</v>
      </c>
      <c r="M998" s="14">
        <v>39.829042733349695</v>
      </c>
    </row>
    <row r="999" spans="1:13" s="12" customFormat="1" ht="12" customHeight="1">
      <c r="A999" s="7">
        <v>43</v>
      </c>
      <c r="B999" s="7">
        <v>2010</v>
      </c>
      <c r="C999" s="7" t="s">
        <v>19</v>
      </c>
      <c r="D999" s="7" t="s">
        <v>19</v>
      </c>
      <c r="E999" s="7" t="s">
        <v>24</v>
      </c>
      <c r="F999" s="7" t="s">
        <v>43</v>
      </c>
      <c r="G999" s="13">
        <v>42</v>
      </c>
      <c r="H999" s="9">
        <v>155846</v>
      </c>
      <c r="I999" s="9">
        <v>250</v>
      </c>
      <c r="J999" s="10">
        <v>1.604147684252403E-3</v>
      </c>
      <c r="K999" s="9">
        <v>976418.2345166083</v>
      </c>
      <c r="L999" s="9">
        <v>1566.319049761637</v>
      </c>
      <c r="M999" s="14">
        <v>38.875438757264106</v>
      </c>
    </row>
    <row r="1000" spans="1:13" s="12" customFormat="1" ht="12" customHeight="1">
      <c r="A1000" s="7">
        <v>44</v>
      </c>
      <c r="B1000" s="7">
        <v>2010</v>
      </c>
      <c r="C1000" s="7" t="s">
        <v>19</v>
      </c>
      <c r="D1000" s="7" t="s">
        <v>19</v>
      </c>
      <c r="E1000" s="7" t="s">
        <v>24</v>
      </c>
      <c r="F1000" s="7" t="s">
        <v>43</v>
      </c>
      <c r="G1000" s="13">
        <v>43</v>
      </c>
      <c r="H1000" s="9">
        <v>160364</v>
      </c>
      <c r="I1000" s="9">
        <v>284</v>
      </c>
      <c r="J1000" s="10">
        <v>1.7709710408819934E-3</v>
      </c>
      <c r="K1000" s="9">
        <v>974851.91546684667</v>
      </c>
      <c r="L1000" s="9">
        <v>1726.4345114401265</v>
      </c>
      <c r="M1000" s="14">
        <v>37.937097538269512</v>
      </c>
    </row>
    <row r="1001" spans="1:13" s="12" customFormat="1" ht="12" customHeight="1">
      <c r="A1001" s="7">
        <v>45</v>
      </c>
      <c r="B1001" s="7">
        <v>2010</v>
      </c>
      <c r="C1001" s="7" t="s">
        <v>19</v>
      </c>
      <c r="D1001" s="7" t="s">
        <v>19</v>
      </c>
      <c r="E1001" s="7" t="s">
        <v>24</v>
      </c>
      <c r="F1001" s="7" t="s">
        <v>43</v>
      </c>
      <c r="G1001" s="13">
        <v>44</v>
      </c>
      <c r="H1001" s="9">
        <v>164146</v>
      </c>
      <c r="I1001" s="9">
        <v>290</v>
      </c>
      <c r="J1001" s="10">
        <v>1.7667198713340563E-3</v>
      </c>
      <c r="K1001" s="9">
        <v>973125.48095540656</v>
      </c>
      <c r="L1001" s="9">
        <v>1719.2401245054275</v>
      </c>
      <c r="M1001" s="14">
        <v>37.003515177580297</v>
      </c>
    </row>
    <row r="1002" spans="1:13" s="12" customFormat="1" ht="12" customHeight="1">
      <c r="A1002" s="7">
        <v>46</v>
      </c>
      <c r="B1002" s="7">
        <v>2010</v>
      </c>
      <c r="C1002" s="7" t="s">
        <v>19</v>
      </c>
      <c r="D1002" s="7" t="s">
        <v>19</v>
      </c>
      <c r="E1002" s="7" t="s">
        <v>25</v>
      </c>
      <c r="F1002" s="7" t="s">
        <v>44</v>
      </c>
      <c r="G1002" s="13">
        <v>45</v>
      </c>
      <c r="H1002" s="9">
        <v>169077</v>
      </c>
      <c r="I1002" s="9">
        <v>374</v>
      </c>
      <c r="J1002" s="10">
        <v>2.212009912643352E-3</v>
      </c>
      <c r="K1002" s="9">
        <v>971406.24083090108</v>
      </c>
      <c r="L1002" s="9">
        <v>2148.7602339215682</v>
      </c>
      <c r="M1002" s="14">
        <v>36.068120803260769</v>
      </c>
    </row>
    <row r="1003" spans="1:13" s="12" customFormat="1" ht="12" customHeight="1">
      <c r="A1003" s="7">
        <v>47</v>
      </c>
      <c r="B1003" s="7">
        <v>2010</v>
      </c>
      <c r="C1003" s="7" t="s">
        <v>19</v>
      </c>
      <c r="D1003" s="7" t="s">
        <v>19</v>
      </c>
      <c r="E1003" s="7" t="s">
        <v>25</v>
      </c>
      <c r="F1003" s="7" t="s">
        <v>44</v>
      </c>
      <c r="G1003" s="13">
        <v>46</v>
      </c>
      <c r="H1003" s="9">
        <v>166016</v>
      </c>
      <c r="I1003" s="9">
        <v>385</v>
      </c>
      <c r="J1003" s="10">
        <v>2.3190535851966075E-3</v>
      </c>
      <c r="K1003" s="9">
        <v>969257.4805969795</v>
      </c>
      <c r="L1003" s="9">
        <v>2247.7600353570565</v>
      </c>
      <c r="M1003" s="14">
        <v>35.146972259253943</v>
      </c>
    </row>
    <row r="1004" spans="1:13" s="12" customFormat="1" ht="12" customHeight="1">
      <c r="A1004" s="7">
        <v>48</v>
      </c>
      <c r="B1004" s="7">
        <v>2010</v>
      </c>
      <c r="C1004" s="7" t="s">
        <v>19</v>
      </c>
      <c r="D1004" s="7" t="s">
        <v>19</v>
      </c>
      <c r="E1004" s="7" t="s">
        <v>25</v>
      </c>
      <c r="F1004" s="7" t="s">
        <v>44</v>
      </c>
      <c r="G1004" s="13">
        <v>47</v>
      </c>
      <c r="H1004" s="9">
        <v>162435</v>
      </c>
      <c r="I1004" s="9">
        <v>365</v>
      </c>
      <c r="J1004" s="10">
        <v>2.2470526672207346E-3</v>
      </c>
      <c r="K1004" s="9">
        <v>967009.72056162241</v>
      </c>
      <c r="L1004" s="9">
        <v>2172.9217718163709</v>
      </c>
      <c r="M1004" s="14">
        <v>34.227507209352737</v>
      </c>
    </row>
    <row r="1005" spans="1:13" s="12" customFormat="1" ht="12" customHeight="1">
      <c r="A1005" s="7">
        <v>49</v>
      </c>
      <c r="B1005" s="7">
        <v>2010</v>
      </c>
      <c r="C1005" s="7" t="s">
        <v>19</v>
      </c>
      <c r="D1005" s="7" t="s">
        <v>19</v>
      </c>
      <c r="E1005" s="7" t="s">
        <v>25</v>
      </c>
      <c r="F1005" s="7" t="s">
        <v>44</v>
      </c>
      <c r="G1005" s="13">
        <v>48</v>
      </c>
      <c r="H1005" s="9">
        <v>162287</v>
      </c>
      <c r="I1005" s="9">
        <v>457</v>
      </c>
      <c r="J1005" s="10">
        <v>2.8159988169107813E-3</v>
      </c>
      <c r="K1005" s="9">
        <v>964836.79878980608</v>
      </c>
      <c r="L1005" s="9">
        <v>2716.9792839040797</v>
      </c>
      <c r="M1005" s="14">
        <v>33.303465376388061</v>
      </c>
    </row>
    <row r="1006" spans="1:13" s="12" customFormat="1" ht="12" customHeight="1">
      <c r="A1006" s="7">
        <v>50</v>
      </c>
      <c r="B1006" s="7">
        <v>2010</v>
      </c>
      <c r="C1006" s="7" t="s">
        <v>19</v>
      </c>
      <c r="D1006" s="7" t="s">
        <v>19</v>
      </c>
      <c r="E1006" s="7" t="s">
        <v>25</v>
      </c>
      <c r="F1006" s="7" t="s">
        <v>44</v>
      </c>
      <c r="G1006" s="13">
        <v>49</v>
      </c>
      <c r="H1006" s="9">
        <v>160252</v>
      </c>
      <c r="I1006" s="9">
        <v>458</v>
      </c>
      <c r="J1006" s="10">
        <v>2.8579986521229065E-3</v>
      </c>
      <c r="K1006" s="9">
        <v>962119.81950590201</v>
      </c>
      <c r="L1006" s="9">
        <v>2749.7371473286021</v>
      </c>
      <c r="M1006" s="14">
        <v>32.39610075720131</v>
      </c>
    </row>
    <row r="1007" spans="1:13" s="12" customFormat="1" ht="12" customHeight="1">
      <c r="A1007" s="7">
        <v>51</v>
      </c>
      <c r="B1007" s="7">
        <v>2010</v>
      </c>
      <c r="C1007" s="7" t="s">
        <v>19</v>
      </c>
      <c r="D1007" s="7" t="s">
        <v>19</v>
      </c>
      <c r="E1007" s="7" t="s">
        <v>26</v>
      </c>
      <c r="F1007" s="7" t="s">
        <v>44</v>
      </c>
      <c r="G1007" s="13">
        <v>50</v>
      </c>
      <c r="H1007" s="9">
        <v>160438</v>
      </c>
      <c r="I1007" s="9">
        <v>553</v>
      </c>
      <c r="J1007" s="10">
        <v>3.446814345728568E-3</v>
      </c>
      <c r="K1007" s="9">
        <v>959370.08235857345</v>
      </c>
      <c r="L1007" s="9">
        <v>3306.7705627363289</v>
      </c>
      <c r="M1007" s="14">
        <v>31.487521049244805</v>
      </c>
    </row>
    <row r="1008" spans="1:13" s="12" customFormat="1" ht="12" customHeight="1">
      <c r="A1008" s="7">
        <v>52</v>
      </c>
      <c r="B1008" s="7">
        <v>2010</v>
      </c>
      <c r="C1008" s="7" t="s">
        <v>19</v>
      </c>
      <c r="D1008" s="7" t="s">
        <v>19</v>
      </c>
      <c r="E1008" s="7" t="s">
        <v>26</v>
      </c>
      <c r="F1008" s="7" t="s">
        <v>44</v>
      </c>
      <c r="G1008" s="13">
        <v>51</v>
      </c>
      <c r="H1008" s="9">
        <v>156437</v>
      </c>
      <c r="I1008" s="9">
        <v>582</v>
      </c>
      <c r="J1008" s="10">
        <v>3.7203474881262106E-3</v>
      </c>
      <c r="K1008" s="9">
        <v>956063.31179583713</v>
      </c>
      <c r="L1008" s="9">
        <v>3556.8877405292687</v>
      </c>
      <c r="M1008" s="14">
        <v>30.594698702809751</v>
      </c>
    </row>
    <row r="1009" spans="1:13" s="12" customFormat="1" ht="12" customHeight="1">
      <c r="A1009" s="7">
        <v>53</v>
      </c>
      <c r="B1009" s="7">
        <v>2010</v>
      </c>
      <c r="C1009" s="7" t="s">
        <v>19</v>
      </c>
      <c r="D1009" s="7" t="s">
        <v>19</v>
      </c>
      <c r="E1009" s="7" t="s">
        <v>26</v>
      </c>
      <c r="F1009" s="7" t="s">
        <v>44</v>
      </c>
      <c r="G1009" s="13">
        <v>52</v>
      </c>
      <c r="H1009" s="9">
        <v>153085</v>
      </c>
      <c r="I1009" s="9">
        <v>647</v>
      </c>
      <c r="J1009" s="10">
        <v>4.2264101642878141E-3</v>
      </c>
      <c r="K1009" s="9">
        <v>952506.42405530787</v>
      </c>
      <c r="L1009" s="9">
        <v>4025.6828321767921</v>
      </c>
      <c r="M1009" s="14">
        <v>29.70707953528246</v>
      </c>
    </row>
    <row r="1010" spans="1:13" s="12" customFormat="1" ht="12" customHeight="1">
      <c r="A1010" s="7">
        <v>54</v>
      </c>
      <c r="B1010" s="7">
        <v>2010</v>
      </c>
      <c r="C1010" s="7" t="s">
        <v>19</v>
      </c>
      <c r="D1010" s="7" t="s">
        <v>19</v>
      </c>
      <c r="E1010" s="7" t="s">
        <v>26</v>
      </c>
      <c r="F1010" s="7" t="s">
        <v>44</v>
      </c>
      <c r="G1010" s="13">
        <v>53</v>
      </c>
      <c r="H1010" s="9">
        <v>149907</v>
      </c>
      <c r="I1010" s="9">
        <v>664</v>
      </c>
      <c r="J1010" s="10">
        <v>4.4294129026663199E-3</v>
      </c>
      <c r="K1010" s="9">
        <v>948480.74122313107</v>
      </c>
      <c r="L1010" s="9">
        <v>4201.2128331042513</v>
      </c>
      <c r="M1010" s="14">
        <v>28.831044560140626</v>
      </c>
    </row>
    <row r="1011" spans="1:13" s="12" customFormat="1" ht="12" customHeight="1">
      <c r="A1011" s="7">
        <v>55</v>
      </c>
      <c r="B1011" s="7">
        <v>2010</v>
      </c>
      <c r="C1011" s="7" t="s">
        <v>19</v>
      </c>
      <c r="D1011" s="7" t="s">
        <v>19</v>
      </c>
      <c r="E1011" s="7" t="s">
        <v>26</v>
      </c>
      <c r="F1011" s="7" t="s">
        <v>44</v>
      </c>
      <c r="G1011" s="13">
        <v>54</v>
      </c>
      <c r="H1011" s="9">
        <v>147660</v>
      </c>
      <c r="I1011" s="9">
        <v>722</v>
      </c>
      <c r="J1011" s="10">
        <v>4.8896112691317892E-3</v>
      </c>
      <c r="K1011" s="9">
        <v>944279.52839002677</v>
      </c>
      <c r="L1011" s="9">
        <v>4617.1598232263259</v>
      </c>
      <c r="M1011" s="14">
        <v>27.957092774046359</v>
      </c>
    </row>
    <row r="1012" spans="1:13" s="12" customFormat="1" ht="12" customHeight="1">
      <c r="A1012" s="7">
        <v>56</v>
      </c>
      <c r="B1012" s="7">
        <v>2010</v>
      </c>
      <c r="C1012" s="7" t="s">
        <v>19</v>
      </c>
      <c r="D1012" s="7" t="s">
        <v>19</v>
      </c>
      <c r="E1012" s="7" t="s">
        <v>27</v>
      </c>
      <c r="F1012" s="7" t="s">
        <v>44</v>
      </c>
      <c r="G1012" s="13">
        <v>55</v>
      </c>
      <c r="H1012" s="9">
        <v>144297</v>
      </c>
      <c r="I1012" s="9">
        <v>771</v>
      </c>
      <c r="J1012" s="10">
        <v>5.343146427160648E-3</v>
      </c>
      <c r="K1012" s="9">
        <v>939662.36856680049</v>
      </c>
      <c r="L1012" s="9">
        <v>5020.7536273450123</v>
      </c>
      <c r="M1012" s="14">
        <v>27.092006962226819</v>
      </c>
    </row>
    <row r="1013" spans="1:13" s="12" customFormat="1" ht="12" customHeight="1">
      <c r="A1013" s="7">
        <v>57</v>
      </c>
      <c r="B1013" s="7">
        <v>2010</v>
      </c>
      <c r="C1013" s="7" t="s">
        <v>19</v>
      </c>
      <c r="D1013" s="7" t="s">
        <v>19</v>
      </c>
      <c r="E1013" s="7" t="s">
        <v>27</v>
      </c>
      <c r="F1013" s="7" t="s">
        <v>44</v>
      </c>
      <c r="G1013" s="13">
        <v>56</v>
      </c>
      <c r="H1013" s="9">
        <v>140419</v>
      </c>
      <c r="I1013" s="9">
        <v>792</v>
      </c>
      <c r="J1013" s="10">
        <v>5.6402623576581514E-3</v>
      </c>
      <c r="K1013" s="9">
        <v>934641.61493945553</v>
      </c>
      <c r="L1013" s="9">
        <v>5271.6239186438352</v>
      </c>
      <c r="M1013" s="14">
        <v>26.234855208313775</v>
      </c>
    </row>
    <row r="1014" spans="1:13" s="12" customFormat="1" ht="12" customHeight="1">
      <c r="A1014" s="7">
        <v>58</v>
      </c>
      <c r="B1014" s="7">
        <v>2010</v>
      </c>
      <c r="C1014" s="7" t="s">
        <v>19</v>
      </c>
      <c r="D1014" s="7" t="s">
        <v>19</v>
      </c>
      <c r="E1014" s="7" t="s">
        <v>27</v>
      </c>
      <c r="F1014" s="7" t="s">
        <v>44</v>
      </c>
      <c r="G1014" s="13">
        <v>57</v>
      </c>
      <c r="H1014" s="9">
        <v>138834</v>
      </c>
      <c r="I1014" s="9">
        <v>918</v>
      </c>
      <c r="J1014" s="10">
        <v>6.6122131466355505E-3</v>
      </c>
      <c r="K1014" s="9">
        <v>929369.99102081172</v>
      </c>
      <c r="L1014" s="9">
        <v>6145.1924727163751</v>
      </c>
      <c r="M1014" s="14">
        <v>25.380829878864489</v>
      </c>
    </row>
    <row r="1015" spans="1:13" s="12" customFormat="1" ht="12" customHeight="1">
      <c r="A1015" s="7">
        <v>59</v>
      </c>
      <c r="B1015" s="7">
        <v>2010</v>
      </c>
      <c r="C1015" s="7" t="s">
        <v>19</v>
      </c>
      <c r="D1015" s="7" t="s">
        <v>19</v>
      </c>
      <c r="E1015" s="7" t="s">
        <v>27</v>
      </c>
      <c r="F1015" s="7" t="s">
        <v>44</v>
      </c>
      <c r="G1015" s="13">
        <v>58</v>
      </c>
      <c r="H1015" s="9">
        <v>132857</v>
      </c>
      <c r="I1015" s="9">
        <v>879</v>
      </c>
      <c r="J1015" s="10">
        <v>6.6161361463829534E-3</v>
      </c>
      <c r="K1015" s="9">
        <v>923224.79854809539</v>
      </c>
      <c r="L1015" s="9">
        <v>6108.1809609111742</v>
      </c>
      <c r="M1015" s="14">
        <v>24.54644229387651</v>
      </c>
    </row>
    <row r="1016" spans="1:13" s="12" customFormat="1" ht="12" customHeight="1">
      <c r="A1016" s="7">
        <v>60</v>
      </c>
      <c r="B1016" s="7">
        <v>2010</v>
      </c>
      <c r="C1016" s="7" t="s">
        <v>19</v>
      </c>
      <c r="D1016" s="7" t="s">
        <v>19</v>
      </c>
      <c r="E1016" s="7" t="s">
        <v>27</v>
      </c>
      <c r="F1016" s="7" t="s">
        <v>44</v>
      </c>
      <c r="G1016" s="13">
        <v>59</v>
      </c>
      <c r="H1016" s="9">
        <v>133044</v>
      </c>
      <c r="I1016" s="9">
        <v>1014</v>
      </c>
      <c r="J1016" s="10">
        <v>7.6215387390637683E-3</v>
      </c>
      <c r="K1016" s="9">
        <v>917116.61758718418</v>
      </c>
      <c r="L1016" s="9">
        <v>6989.8398291798558</v>
      </c>
      <c r="M1016" s="14">
        <v>23.706596431507904</v>
      </c>
    </row>
    <row r="1017" spans="1:13" s="12" customFormat="1" ht="12" customHeight="1">
      <c r="A1017" s="7">
        <v>61</v>
      </c>
      <c r="B1017" s="7">
        <v>2010</v>
      </c>
      <c r="C1017" s="7" t="s">
        <v>19</v>
      </c>
      <c r="D1017" s="7" t="s">
        <v>19</v>
      </c>
      <c r="E1017" s="7" t="s">
        <v>28</v>
      </c>
      <c r="F1017" s="7" t="s">
        <v>44</v>
      </c>
      <c r="G1017" s="13">
        <v>60</v>
      </c>
      <c r="H1017" s="9">
        <v>131411</v>
      </c>
      <c r="I1017" s="9">
        <v>1071</v>
      </c>
      <c r="J1017" s="10">
        <v>8.1500026633995627E-3</v>
      </c>
      <c r="K1017" s="9">
        <v>910126.77775800438</v>
      </c>
      <c r="L1017" s="9">
        <v>7417.5356627589972</v>
      </c>
      <c r="M1017" s="14">
        <v>22.884824779470861</v>
      </c>
    </row>
    <row r="1018" spans="1:13" s="12" customFormat="1" ht="12" customHeight="1">
      <c r="A1018" s="7">
        <v>62</v>
      </c>
      <c r="B1018" s="7">
        <v>2010</v>
      </c>
      <c r="C1018" s="7" t="s">
        <v>19</v>
      </c>
      <c r="D1018" s="7" t="s">
        <v>19</v>
      </c>
      <c r="E1018" s="7" t="s">
        <v>28</v>
      </c>
      <c r="F1018" s="7" t="s">
        <v>44</v>
      </c>
      <c r="G1018" s="13">
        <v>61</v>
      </c>
      <c r="H1018" s="9">
        <v>132188</v>
      </c>
      <c r="I1018" s="9">
        <v>1174</v>
      </c>
      <c r="J1018" s="10">
        <v>8.88129028353557E-3</v>
      </c>
      <c r="K1018" s="9">
        <v>902709.2420952454</v>
      </c>
      <c r="L1018" s="9">
        <v>8017.2228206782611</v>
      </c>
      <c r="M1018" s="14">
        <v>22.068760235499809</v>
      </c>
    </row>
    <row r="1019" spans="1:13" s="12" customFormat="1" ht="12" customHeight="1">
      <c r="A1019" s="7">
        <v>63</v>
      </c>
      <c r="B1019" s="7">
        <v>2010</v>
      </c>
      <c r="C1019" s="7" t="s">
        <v>19</v>
      </c>
      <c r="D1019" s="7" t="s">
        <v>19</v>
      </c>
      <c r="E1019" s="7" t="s">
        <v>28</v>
      </c>
      <c r="F1019" s="7" t="s">
        <v>44</v>
      </c>
      <c r="G1019" s="13">
        <v>62</v>
      </c>
      <c r="H1019" s="9">
        <v>129996</v>
      </c>
      <c r="I1019" s="9">
        <v>1282</v>
      </c>
      <c r="J1019" s="10">
        <v>9.8618419028277792E-3</v>
      </c>
      <c r="K1019" s="9">
        <v>894692.01927456714</v>
      </c>
      <c r="L1019" s="9">
        <v>8823.3112458075248</v>
      </c>
      <c r="M1019" s="14">
        <v>21.262035187157466</v>
      </c>
    </row>
    <row r="1020" spans="1:13" s="12" customFormat="1" ht="12" customHeight="1">
      <c r="A1020" s="7">
        <v>64</v>
      </c>
      <c r="B1020" s="7">
        <v>2010</v>
      </c>
      <c r="C1020" s="7" t="s">
        <v>19</v>
      </c>
      <c r="D1020" s="7" t="s">
        <v>19</v>
      </c>
      <c r="E1020" s="7" t="s">
        <v>28</v>
      </c>
      <c r="F1020" s="7" t="s">
        <v>44</v>
      </c>
      <c r="G1020" s="13">
        <v>63</v>
      </c>
      <c r="H1020" s="9">
        <v>129404</v>
      </c>
      <c r="I1020" s="9">
        <v>1370</v>
      </c>
      <c r="J1020" s="10">
        <v>1.0586998856295014E-2</v>
      </c>
      <c r="K1020" s="9">
        <v>885868.70802875957</v>
      </c>
      <c r="L1020" s="9">
        <v>9378.6909987280196</v>
      </c>
      <c r="M1020" s="14">
        <v>20.468826438380617</v>
      </c>
    </row>
    <row r="1021" spans="1:13" s="12" customFormat="1" ht="12" customHeight="1">
      <c r="A1021" s="7">
        <v>65</v>
      </c>
      <c r="B1021" s="7">
        <v>2010</v>
      </c>
      <c r="C1021" s="7" t="s">
        <v>19</v>
      </c>
      <c r="D1021" s="7" t="s">
        <v>19</v>
      </c>
      <c r="E1021" s="7" t="s">
        <v>28</v>
      </c>
      <c r="F1021" s="7" t="s">
        <v>44</v>
      </c>
      <c r="G1021" s="13">
        <v>64</v>
      </c>
      <c r="H1021" s="9">
        <v>108873</v>
      </c>
      <c r="I1021" s="9">
        <v>1224</v>
      </c>
      <c r="J1021" s="10">
        <v>1.1242456807472927E-2</v>
      </c>
      <c r="K1021" s="9">
        <v>876490.01703003154</v>
      </c>
      <c r="L1021" s="9">
        <v>9853.9011586413399</v>
      </c>
      <c r="M1021" s="14">
        <v>19.682498527205311</v>
      </c>
    </row>
    <row r="1022" spans="1:13" s="12" customFormat="1" ht="12" customHeight="1">
      <c r="A1022" s="7">
        <v>66</v>
      </c>
      <c r="B1022" s="7">
        <v>2010</v>
      </c>
      <c r="C1022" s="7" t="s">
        <v>29</v>
      </c>
      <c r="D1022" s="7" t="s">
        <v>30</v>
      </c>
      <c r="E1022" s="7" t="s">
        <v>31</v>
      </c>
      <c r="F1022" s="7" t="s">
        <v>30</v>
      </c>
      <c r="G1022" s="13">
        <v>65</v>
      </c>
      <c r="H1022" s="9">
        <v>107455</v>
      </c>
      <c r="I1022" s="9">
        <v>1327</v>
      </c>
      <c r="J1022" s="10">
        <v>1.2349355544181284E-2</v>
      </c>
      <c r="K1022" s="9">
        <v>866636.11587139021</v>
      </c>
      <c r="L1022" s="9">
        <v>10702.397522324087</v>
      </c>
      <c r="M1022" s="14">
        <v>18.900609036334984</v>
      </c>
    </row>
    <row r="1023" spans="1:13" s="12" customFormat="1" ht="12" customHeight="1">
      <c r="A1023" s="7">
        <v>67</v>
      </c>
      <c r="B1023" s="7">
        <v>2010</v>
      </c>
      <c r="C1023" s="7" t="s">
        <v>29</v>
      </c>
      <c r="D1023" s="7" t="s">
        <v>30</v>
      </c>
      <c r="E1023" s="7" t="s">
        <v>31</v>
      </c>
      <c r="F1023" s="7" t="s">
        <v>30</v>
      </c>
      <c r="G1023" s="13">
        <v>66</v>
      </c>
      <c r="H1023" s="9">
        <v>101236</v>
      </c>
      <c r="I1023" s="9">
        <v>1306</v>
      </c>
      <c r="J1023" s="10">
        <v>1.2900549211742858E-2</v>
      </c>
      <c r="K1023" s="9">
        <v>855933.7183490661</v>
      </c>
      <c r="L1023" s="9">
        <v>11042.015055552178</v>
      </c>
      <c r="M1023" s="14">
        <v>18.130686001803241</v>
      </c>
    </row>
    <row r="1024" spans="1:13" s="12" customFormat="1" ht="12" customHeight="1">
      <c r="A1024" s="7">
        <v>68</v>
      </c>
      <c r="B1024" s="7">
        <v>2010</v>
      </c>
      <c r="C1024" s="7" t="s">
        <v>29</v>
      </c>
      <c r="D1024" s="7" t="s">
        <v>30</v>
      </c>
      <c r="E1024" s="7" t="s">
        <v>31</v>
      </c>
      <c r="F1024" s="7" t="s">
        <v>30</v>
      </c>
      <c r="G1024" s="13">
        <v>67</v>
      </c>
      <c r="H1024" s="9">
        <v>88560</v>
      </c>
      <c r="I1024" s="9">
        <v>1235</v>
      </c>
      <c r="J1024" s="10">
        <v>1.3945347786811202E-2</v>
      </c>
      <c r="K1024" s="9">
        <v>844891.70329351397</v>
      </c>
      <c r="L1024" s="9">
        <v>11782.308644619352</v>
      </c>
      <c r="M1024" s="14">
        <v>17.361104053623066</v>
      </c>
    </row>
    <row r="1025" spans="1:13" s="12" customFormat="1" ht="12" customHeight="1">
      <c r="A1025" s="7">
        <v>69</v>
      </c>
      <c r="B1025" s="7">
        <v>2010</v>
      </c>
      <c r="C1025" s="7" t="s">
        <v>29</v>
      </c>
      <c r="D1025" s="7" t="s">
        <v>30</v>
      </c>
      <c r="E1025" s="7" t="s">
        <v>31</v>
      </c>
      <c r="F1025" s="7" t="s">
        <v>30</v>
      </c>
      <c r="G1025" s="13">
        <v>68</v>
      </c>
      <c r="H1025" s="9">
        <v>80170</v>
      </c>
      <c r="I1025" s="9">
        <v>1228</v>
      </c>
      <c r="J1025" s="10">
        <v>1.5317450417862043E-2</v>
      </c>
      <c r="K1025" s="9">
        <v>833109.39464889467</v>
      </c>
      <c r="L1025" s="9">
        <v>12761.111845189505</v>
      </c>
      <c r="M1025" s="14">
        <v>16.599563412411783</v>
      </c>
    </row>
    <row r="1026" spans="1:13" s="12" customFormat="1" ht="12" customHeight="1">
      <c r="A1026" s="7">
        <v>70</v>
      </c>
      <c r="B1026" s="7">
        <v>2010</v>
      </c>
      <c r="C1026" s="7" t="s">
        <v>29</v>
      </c>
      <c r="D1026" s="7" t="s">
        <v>30</v>
      </c>
      <c r="E1026" s="7" t="s">
        <v>31</v>
      </c>
      <c r="F1026" s="7" t="s">
        <v>30</v>
      </c>
      <c r="G1026" s="13">
        <v>69</v>
      </c>
      <c r="H1026" s="9">
        <v>88724</v>
      </c>
      <c r="I1026" s="9">
        <v>1558</v>
      </c>
      <c r="J1026" s="10">
        <v>1.756007393715342E-2</v>
      </c>
      <c r="K1026" s="9">
        <v>820348.28280370519</v>
      </c>
      <c r="L1026" s="9">
        <v>14405.376500249906</v>
      </c>
      <c r="M1026" s="14">
        <v>15.850003784716037</v>
      </c>
    </row>
    <row r="1027" spans="1:13" s="12" customFormat="1" ht="12" customHeight="1">
      <c r="A1027" s="7">
        <v>71</v>
      </c>
      <c r="B1027" s="7">
        <v>2010</v>
      </c>
      <c r="C1027" s="7" t="s">
        <v>29</v>
      </c>
      <c r="D1027" s="7" t="s">
        <v>30</v>
      </c>
      <c r="E1027" s="7" t="s">
        <v>32</v>
      </c>
      <c r="F1027" s="7" t="s">
        <v>30</v>
      </c>
      <c r="G1027" s="13">
        <v>70</v>
      </c>
      <c r="H1027" s="9">
        <v>95117</v>
      </c>
      <c r="I1027" s="9">
        <v>1689</v>
      </c>
      <c r="J1027" s="10">
        <v>1.7757078124835728E-2</v>
      </c>
      <c r="K1027" s="9">
        <v>805942.90630345524</v>
      </c>
      <c r="L1027" s="9">
        <v>14311.191151387615</v>
      </c>
      <c r="M1027" s="14">
        <v>15.124368857067495</v>
      </c>
    </row>
    <row r="1028" spans="1:13" s="12" customFormat="1" ht="12" customHeight="1">
      <c r="A1028" s="7">
        <v>72</v>
      </c>
      <c r="B1028" s="7">
        <v>2010</v>
      </c>
      <c r="C1028" s="7" t="s">
        <v>29</v>
      </c>
      <c r="D1028" s="7" t="s">
        <v>30</v>
      </c>
      <c r="E1028" s="7" t="s">
        <v>32</v>
      </c>
      <c r="F1028" s="7" t="s">
        <v>30</v>
      </c>
      <c r="G1028" s="13">
        <v>71</v>
      </c>
      <c r="H1028" s="9">
        <v>95517</v>
      </c>
      <c r="I1028" s="9">
        <v>1932</v>
      </c>
      <c r="J1028" s="10">
        <v>2.0226765916014949E-2</v>
      </c>
      <c r="K1028" s="9">
        <v>791631.7151520676</v>
      </c>
      <c r="L1028" s="9">
        <v>16012.149394074295</v>
      </c>
      <c r="M1028" s="14">
        <v>14.388749545935781</v>
      </c>
    </row>
    <row r="1029" spans="1:13" s="12" customFormat="1" ht="12" customHeight="1">
      <c r="A1029" s="7">
        <v>73</v>
      </c>
      <c r="B1029" s="7">
        <v>2010</v>
      </c>
      <c r="C1029" s="7" t="s">
        <v>29</v>
      </c>
      <c r="D1029" s="7" t="s">
        <v>30</v>
      </c>
      <c r="E1029" s="7" t="s">
        <v>32</v>
      </c>
      <c r="F1029" s="7" t="s">
        <v>30</v>
      </c>
      <c r="G1029" s="13">
        <v>72</v>
      </c>
      <c r="H1029" s="9">
        <v>90664</v>
      </c>
      <c r="I1029" s="9">
        <v>1890</v>
      </c>
      <c r="J1029" s="10">
        <v>2.0846201358863496E-2</v>
      </c>
      <c r="K1029" s="9">
        <v>775619.56575799326</v>
      </c>
      <c r="L1029" s="9">
        <v>16168.721645665393</v>
      </c>
      <c r="M1029" s="14">
        <v>13.675473530791791</v>
      </c>
    </row>
    <row r="1030" spans="1:13" s="12" customFormat="1" ht="12" customHeight="1">
      <c r="A1030" s="7">
        <v>74</v>
      </c>
      <c r="B1030" s="7">
        <v>2010</v>
      </c>
      <c r="C1030" s="7" t="s">
        <v>29</v>
      </c>
      <c r="D1030" s="7" t="s">
        <v>30</v>
      </c>
      <c r="E1030" s="7" t="s">
        <v>32</v>
      </c>
      <c r="F1030" s="7" t="s">
        <v>30</v>
      </c>
      <c r="G1030" s="13">
        <v>73</v>
      </c>
      <c r="H1030" s="9">
        <v>87084</v>
      </c>
      <c r="I1030" s="9">
        <v>2003</v>
      </c>
      <c r="J1030" s="10">
        <v>2.3000780855266179E-2</v>
      </c>
      <c r="K1030" s="9">
        <v>759450.8441123279</v>
      </c>
      <c r="L1030" s="9">
        <v>17467.962435774571</v>
      </c>
      <c r="M1030" s="14">
        <v>12.955979590822835</v>
      </c>
    </row>
    <row r="1031" spans="1:13" s="12" customFormat="1" ht="12" customHeight="1">
      <c r="A1031" s="7">
        <v>75</v>
      </c>
      <c r="B1031" s="7">
        <v>2010</v>
      </c>
      <c r="C1031" s="7" t="s">
        <v>29</v>
      </c>
      <c r="D1031" s="7" t="s">
        <v>30</v>
      </c>
      <c r="E1031" s="7" t="s">
        <v>32</v>
      </c>
      <c r="F1031" s="7" t="s">
        <v>30</v>
      </c>
      <c r="G1031" s="13">
        <v>74</v>
      </c>
      <c r="H1031" s="9">
        <v>84905</v>
      </c>
      <c r="I1031" s="9">
        <v>2239</v>
      </c>
      <c r="J1031" s="10">
        <v>2.6370649549496496E-2</v>
      </c>
      <c r="K1031" s="9">
        <v>741982.88167655328</v>
      </c>
      <c r="L1031" s="9">
        <v>19566.570544417911</v>
      </c>
      <c r="M1031" s="14">
        <v>12.249221643930099</v>
      </c>
    </row>
    <row r="1032" spans="1:13" s="12" customFormat="1" ht="12" customHeight="1">
      <c r="A1032" s="7">
        <v>76</v>
      </c>
      <c r="B1032" s="7">
        <v>2010</v>
      </c>
      <c r="C1032" s="7" t="s">
        <v>29</v>
      </c>
      <c r="D1032" s="7" t="s">
        <v>33</v>
      </c>
      <c r="E1032" s="7" t="s">
        <v>34</v>
      </c>
      <c r="F1032" s="7" t="s">
        <v>33</v>
      </c>
      <c r="G1032" s="13">
        <v>75</v>
      </c>
      <c r="H1032" s="9">
        <v>84659</v>
      </c>
      <c r="I1032" s="9">
        <v>2431</v>
      </c>
      <c r="J1032" s="10">
        <v>2.871519862034751E-2</v>
      </c>
      <c r="K1032" s="9">
        <v>722416.31113213534</v>
      </c>
      <c r="L1032" s="9">
        <v>20744.327860738031</v>
      </c>
      <c r="M1032" s="14">
        <v>11.567448088426744</v>
      </c>
    </row>
    <row r="1033" spans="1:13" s="12" customFormat="1" ht="12" customHeight="1">
      <c r="A1033" s="7">
        <v>77</v>
      </c>
      <c r="B1033" s="7">
        <v>2010</v>
      </c>
      <c r="C1033" s="7" t="s">
        <v>29</v>
      </c>
      <c r="D1033" s="7" t="s">
        <v>33</v>
      </c>
      <c r="E1033" s="7" t="s">
        <v>34</v>
      </c>
      <c r="F1033" s="7" t="s">
        <v>33</v>
      </c>
      <c r="G1033" s="13">
        <v>76</v>
      </c>
      <c r="H1033" s="9">
        <v>82300</v>
      </c>
      <c r="I1033" s="9">
        <v>2741</v>
      </c>
      <c r="J1033" s="10">
        <v>3.3304981773997572E-2</v>
      </c>
      <c r="K1033" s="9">
        <v>701671.9832713973</v>
      </c>
      <c r="L1033" s="9">
        <v>23369.172614178617</v>
      </c>
      <c r="M1033" s="14">
        <v>10.894647659168655</v>
      </c>
    </row>
    <row r="1034" spans="1:13" s="12" customFormat="1" ht="12" customHeight="1">
      <c r="A1034" s="7">
        <v>78</v>
      </c>
      <c r="B1034" s="7">
        <v>2010</v>
      </c>
      <c r="C1034" s="7" t="s">
        <v>29</v>
      </c>
      <c r="D1034" s="7" t="s">
        <v>33</v>
      </c>
      <c r="E1034" s="7" t="s">
        <v>34</v>
      </c>
      <c r="F1034" s="7" t="s">
        <v>33</v>
      </c>
      <c r="G1034" s="13">
        <v>77</v>
      </c>
      <c r="H1034" s="9">
        <v>83004</v>
      </c>
      <c r="I1034" s="9">
        <v>3046</v>
      </c>
      <c r="J1034" s="10">
        <v>3.6697026649318107E-2</v>
      </c>
      <c r="K1034" s="9">
        <v>678302.81065721868</v>
      </c>
      <c r="L1034" s="9">
        <v>24891.696318995328</v>
      </c>
      <c r="M1034" s="14">
        <v>10.252768415258871</v>
      </c>
    </row>
    <row r="1035" spans="1:13" s="12" customFormat="1" ht="12" customHeight="1">
      <c r="A1035" s="7">
        <v>79</v>
      </c>
      <c r="B1035" s="7">
        <v>2010</v>
      </c>
      <c r="C1035" s="7" t="s">
        <v>29</v>
      </c>
      <c r="D1035" s="7" t="s">
        <v>33</v>
      </c>
      <c r="E1035" s="7" t="s">
        <v>34</v>
      </c>
      <c r="F1035" s="7" t="s">
        <v>33</v>
      </c>
      <c r="G1035" s="13">
        <v>78</v>
      </c>
      <c r="H1035" s="9">
        <v>80365</v>
      </c>
      <c r="I1035" s="9">
        <v>3290</v>
      </c>
      <c r="J1035" s="10">
        <v>4.093821937410564E-2</v>
      </c>
      <c r="K1035" s="9">
        <v>653411.11433822336</v>
      </c>
      <c r="L1035" s="9">
        <v>26749.487540257011</v>
      </c>
      <c r="M1035" s="14">
        <v>9.6243001268184116</v>
      </c>
    </row>
    <row r="1036" spans="1:13" s="12" customFormat="1" ht="12" customHeight="1">
      <c r="A1036" s="7">
        <v>80</v>
      </c>
      <c r="B1036" s="7">
        <v>2010</v>
      </c>
      <c r="C1036" s="7" t="s">
        <v>29</v>
      </c>
      <c r="D1036" s="7" t="s">
        <v>33</v>
      </c>
      <c r="E1036" s="7" t="s">
        <v>34</v>
      </c>
      <c r="F1036" s="7" t="s">
        <v>33</v>
      </c>
      <c r="G1036" s="13">
        <v>79</v>
      </c>
      <c r="H1036" s="9">
        <v>77251</v>
      </c>
      <c r="I1036" s="9">
        <v>3634</v>
      </c>
      <c r="J1036" s="10">
        <v>4.7041462246443413E-2</v>
      </c>
      <c r="K1036" s="9">
        <v>626661.62679796631</v>
      </c>
      <c r="L1036" s="9">
        <v>29479.079258311343</v>
      </c>
      <c r="M1036" s="14">
        <v>9.0137772259716087</v>
      </c>
    </row>
    <row r="1037" spans="1:13" s="12" customFormat="1" ht="12" customHeight="1">
      <c r="A1037" s="7">
        <v>81</v>
      </c>
      <c r="B1037" s="7">
        <v>2010</v>
      </c>
      <c r="C1037" s="7" t="s">
        <v>29</v>
      </c>
      <c r="D1037" s="7" t="s">
        <v>33</v>
      </c>
      <c r="E1037" s="7" t="s">
        <v>35</v>
      </c>
      <c r="F1037" s="7" t="s">
        <v>33</v>
      </c>
      <c r="G1037" s="13">
        <v>80</v>
      </c>
      <c r="H1037" s="9">
        <v>68844</v>
      </c>
      <c r="I1037" s="9">
        <v>3580</v>
      </c>
      <c r="J1037" s="10">
        <v>5.2001626866538843E-2</v>
      </c>
      <c r="K1037" s="9">
        <v>597182.547539655</v>
      </c>
      <c r="L1037" s="9">
        <v>31054.464008366234</v>
      </c>
      <c r="M1037" s="14">
        <v>8.43404790311385</v>
      </c>
    </row>
    <row r="1038" spans="1:13" s="12" customFormat="1" ht="12" customHeight="1">
      <c r="A1038" s="7">
        <v>82</v>
      </c>
      <c r="B1038" s="7">
        <v>2010</v>
      </c>
      <c r="C1038" s="7" t="s">
        <v>29</v>
      </c>
      <c r="D1038" s="7" t="s">
        <v>33</v>
      </c>
      <c r="E1038" s="7" t="s">
        <v>35</v>
      </c>
      <c r="F1038" s="7" t="s">
        <v>33</v>
      </c>
      <c r="G1038" s="13">
        <v>81</v>
      </c>
      <c r="H1038" s="9">
        <v>64165</v>
      </c>
      <c r="I1038" s="9">
        <v>3916</v>
      </c>
      <c r="J1038" s="10">
        <v>6.1030156627444869E-2</v>
      </c>
      <c r="K1038" s="9">
        <v>566128.08353128878</v>
      </c>
      <c r="L1038" s="9">
        <v>34550.885609109748</v>
      </c>
      <c r="M1038" s="14">
        <v>7.8692632054727056</v>
      </c>
    </row>
    <row r="1039" spans="1:13" s="12" customFormat="1" ht="12" customHeight="1">
      <c r="A1039" s="7">
        <v>83</v>
      </c>
      <c r="B1039" s="7">
        <v>2010</v>
      </c>
      <c r="C1039" s="7" t="s">
        <v>29</v>
      </c>
      <c r="D1039" s="7" t="s">
        <v>33</v>
      </c>
      <c r="E1039" s="7" t="s">
        <v>35</v>
      </c>
      <c r="F1039" s="7" t="s">
        <v>33</v>
      </c>
      <c r="G1039" s="13">
        <v>82</v>
      </c>
      <c r="H1039" s="9">
        <v>59019</v>
      </c>
      <c r="I1039" s="9">
        <v>4009</v>
      </c>
      <c r="J1039" s="10">
        <v>6.7927277656347956E-2</v>
      </c>
      <c r="K1039" s="9">
        <v>531577.19792217901</v>
      </c>
      <c r="L1039" s="9">
        <v>36108.591919043283</v>
      </c>
      <c r="M1039" s="14">
        <v>7.3482426858397076</v>
      </c>
    </row>
    <row r="1040" spans="1:13" s="12" customFormat="1" ht="12" customHeight="1">
      <c r="A1040" s="7">
        <v>84</v>
      </c>
      <c r="B1040" s="7">
        <v>2010</v>
      </c>
      <c r="C1040" s="7" t="s">
        <v>29</v>
      </c>
      <c r="D1040" s="7" t="s">
        <v>33</v>
      </c>
      <c r="E1040" s="7" t="s">
        <v>35</v>
      </c>
      <c r="F1040" s="7" t="s">
        <v>33</v>
      </c>
      <c r="G1040" s="13">
        <v>83</v>
      </c>
      <c r="H1040" s="9">
        <v>54781</v>
      </c>
      <c r="I1040" s="9">
        <v>4139</v>
      </c>
      <c r="J1040" s="10">
        <v>7.5555393293295123E-2</v>
      </c>
      <c r="K1040" s="9">
        <v>495468.60600313573</v>
      </c>
      <c r="L1040" s="9">
        <v>37435.325391047605</v>
      </c>
      <c r="M1040" s="14">
        <v>6.8473265783598123</v>
      </c>
    </row>
    <row r="1041" spans="1:13" s="12" customFormat="1" ht="12" customHeight="1">
      <c r="A1041" s="7">
        <v>85</v>
      </c>
      <c r="B1041" s="7">
        <v>2010</v>
      </c>
      <c r="C1041" s="7" t="s">
        <v>29</v>
      </c>
      <c r="D1041" s="7" t="s">
        <v>33</v>
      </c>
      <c r="E1041" s="7" t="s">
        <v>35</v>
      </c>
      <c r="F1041" s="7" t="s">
        <v>33</v>
      </c>
      <c r="G1041" s="13">
        <v>84</v>
      </c>
      <c r="H1041" s="9">
        <v>50918</v>
      </c>
      <c r="I1041" s="9">
        <v>4367</v>
      </c>
      <c r="J1041" s="10">
        <v>8.576534820692093E-2</v>
      </c>
      <c r="K1041" s="9">
        <v>458033.28061208816</v>
      </c>
      <c r="L1041" s="9">
        <v>39283.383802054064</v>
      </c>
      <c r="M1041" s="14">
        <v>6.3660972570026644</v>
      </c>
    </row>
    <row r="1042" spans="1:13" s="12" customFormat="1" ht="12" customHeight="1">
      <c r="A1042" s="7">
        <v>86</v>
      </c>
      <c r="B1042" s="7">
        <v>2010</v>
      </c>
      <c r="C1042" s="7" t="s">
        <v>29</v>
      </c>
      <c r="D1042" s="7" t="s">
        <v>36</v>
      </c>
      <c r="E1042" s="7" t="s">
        <v>37</v>
      </c>
      <c r="F1042" s="7" t="s">
        <v>36</v>
      </c>
      <c r="G1042" s="13">
        <v>85</v>
      </c>
      <c r="H1042" s="9">
        <v>45456</v>
      </c>
      <c r="I1042" s="9">
        <v>4333</v>
      </c>
      <c r="J1042" s="10">
        <v>9.5322949665610696E-2</v>
      </c>
      <c r="K1042" s="9">
        <v>418749.89681003412</v>
      </c>
      <c r="L1042" s="9">
        <v>39916.475336102558</v>
      </c>
      <c r="M1042" s="14">
        <v>5.9164022283530215</v>
      </c>
    </row>
    <row r="1043" spans="1:13" s="12" customFormat="1" ht="12" customHeight="1">
      <c r="A1043" s="7">
        <v>87</v>
      </c>
      <c r="B1043" s="7">
        <v>2010</v>
      </c>
      <c r="C1043" s="7" t="s">
        <v>29</v>
      </c>
      <c r="D1043" s="7" t="s">
        <v>36</v>
      </c>
      <c r="E1043" s="7" t="s">
        <v>37</v>
      </c>
      <c r="F1043" s="7" t="s">
        <v>36</v>
      </c>
      <c r="G1043" s="13">
        <v>86</v>
      </c>
      <c r="H1043" s="9">
        <v>40435</v>
      </c>
      <c r="I1043" s="9">
        <v>4282</v>
      </c>
      <c r="J1043" s="10">
        <v>0.1058983553851861</v>
      </c>
      <c r="K1043" s="9">
        <v>378833.42147393158</v>
      </c>
      <c r="L1043" s="9">
        <v>40117.836299032402</v>
      </c>
      <c r="M1043" s="14">
        <v>5.487111341390829</v>
      </c>
    </row>
    <row r="1044" spans="1:13" s="12" customFormat="1" ht="12" customHeight="1">
      <c r="A1044" s="7">
        <v>88</v>
      </c>
      <c r="B1044" s="7">
        <v>2010</v>
      </c>
      <c r="C1044" s="7" t="s">
        <v>29</v>
      </c>
      <c r="D1044" s="7" t="s">
        <v>36</v>
      </c>
      <c r="E1044" s="7" t="s">
        <v>37</v>
      </c>
      <c r="F1044" s="7" t="s">
        <v>36</v>
      </c>
      <c r="G1044" s="13">
        <v>87</v>
      </c>
      <c r="H1044" s="9">
        <v>34707</v>
      </c>
      <c r="I1044" s="9">
        <v>4193</v>
      </c>
      <c r="J1044" s="10">
        <v>0.12081136370184689</v>
      </c>
      <c r="K1044" s="9">
        <v>338715.5851748992</v>
      </c>
      <c r="L1044" s="9">
        <v>40920.691752048646</v>
      </c>
      <c r="M1044" s="14">
        <v>5.0777901443624955</v>
      </c>
    </row>
    <row r="1045" spans="1:13" s="12" customFormat="1" ht="12" customHeight="1">
      <c r="A1045" s="7">
        <v>89</v>
      </c>
      <c r="B1045" s="7">
        <v>2010</v>
      </c>
      <c r="C1045" s="7" t="s">
        <v>29</v>
      </c>
      <c r="D1045" s="7" t="s">
        <v>36</v>
      </c>
      <c r="E1045" s="7" t="s">
        <v>37</v>
      </c>
      <c r="F1045" s="7" t="s">
        <v>36</v>
      </c>
      <c r="G1045" s="13">
        <v>88</v>
      </c>
      <c r="H1045" s="9">
        <v>30270</v>
      </c>
      <c r="I1045" s="9">
        <v>4115</v>
      </c>
      <c r="J1045" s="10">
        <v>0.13594317806408987</v>
      </c>
      <c r="K1045" s="9">
        <v>297794.89342285052</v>
      </c>
      <c r="L1045" s="9">
        <v>40483.184223159231</v>
      </c>
      <c r="M1045" s="14">
        <v>4.7068349787110435</v>
      </c>
    </row>
    <row r="1046" spans="1:13" s="12" customFormat="1" ht="12" customHeight="1">
      <c r="A1046" s="7">
        <v>90</v>
      </c>
      <c r="B1046" s="7">
        <v>2010</v>
      </c>
      <c r="C1046" s="7" t="s">
        <v>29</v>
      </c>
      <c r="D1046" s="7" t="s">
        <v>36</v>
      </c>
      <c r="E1046" s="7" t="s">
        <v>37</v>
      </c>
      <c r="F1046" s="7" t="s">
        <v>36</v>
      </c>
      <c r="G1046" s="13">
        <v>89</v>
      </c>
      <c r="H1046" s="9">
        <v>25246</v>
      </c>
      <c r="I1046" s="9">
        <v>3769</v>
      </c>
      <c r="J1046" s="10">
        <v>0.14929097678840211</v>
      </c>
      <c r="K1046" s="9">
        <v>257311.70919969131</v>
      </c>
      <c r="L1046" s="9">
        <v>38414.316405515186</v>
      </c>
      <c r="M1046" s="14">
        <v>4.3687017704294959</v>
      </c>
    </row>
    <row r="1047" spans="1:13" s="12" customFormat="1" ht="12" customHeight="1">
      <c r="A1047" s="7">
        <v>91</v>
      </c>
      <c r="B1047" s="7">
        <v>2010</v>
      </c>
      <c r="C1047" s="7" t="s">
        <v>29</v>
      </c>
      <c r="D1047" s="7" t="s">
        <v>36</v>
      </c>
      <c r="E1047" s="7" t="s">
        <v>38</v>
      </c>
      <c r="F1047" s="7" t="s">
        <v>36</v>
      </c>
      <c r="G1047" s="13">
        <v>90</v>
      </c>
      <c r="H1047" s="9">
        <v>15840</v>
      </c>
      <c r="I1047" s="9">
        <v>2643</v>
      </c>
      <c r="J1047" s="10">
        <v>0.16685606060606062</v>
      </c>
      <c r="K1047" s="9">
        <v>218897.39279417612</v>
      </c>
      <c r="L1047" s="9">
        <v>36524.356638573707</v>
      </c>
      <c r="M1047" s="14">
        <v>4.0476204728902303</v>
      </c>
    </row>
    <row r="1048" spans="1:13" s="12" customFormat="1" ht="12" customHeight="1">
      <c r="A1048" s="7">
        <v>92</v>
      </c>
      <c r="B1048" s="7">
        <v>2010</v>
      </c>
      <c r="C1048" s="7" t="s">
        <v>29</v>
      </c>
      <c r="D1048" s="7" t="s">
        <v>36</v>
      </c>
      <c r="E1048" s="7" t="s">
        <v>38</v>
      </c>
      <c r="F1048" s="7" t="s">
        <v>36</v>
      </c>
      <c r="G1048" s="13">
        <v>91</v>
      </c>
      <c r="H1048" s="9">
        <v>9122</v>
      </c>
      <c r="I1048" s="9">
        <v>1720</v>
      </c>
      <c r="J1048" s="10">
        <v>0.18855514141635607</v>
      </c>
      <c r="K1048" s="9">
        <v>182373.03615560243</v>
      </c>
      <c r="L1048" s="9">
        <v>34387.373622849831</v>
      </c>
      <c r="M1048" s="14">
        <v>3.7581123202683386</v>
      </c>
    </row>
    <row r="1049" spans="1:13" s="12" customFormat="1" ht="12" customHeight="1">
      <c r="A1049" s="7">
        <v>93</v>
      </c>
      <c r="B1049" s="7">
        <v>2010</v>
      </c>
      <c r="C1049" s="7" t="s">
        <v>29</v>
      </c>
      <c r="D1049" s="7" t="s">
        <v>36</v>
      </c>
      <c r="E1049" s="7" t="s">
        <v>38</v>
      </c>
      <c r="F1049" s="7" t="s">
        <v>36</v>
      </c>
      <c r="G1049" s="13">
        <v>92</v>
      </c>
      <c r="H1049" s="9">
        <v>7131</v>
      </c>
      <c r="I1049" s="9">
        <v>1373</v>
      </c>
      <c r="J1049" s="10">
        <v>0.19253961576216519</v>
      </c>
      <c r="K1049" s="9">
        <v>147985.66253275261</v>
      </c>
      <c r="L1049" s="9">
        <v>28493.102602365634</v>
      </c>
      <c r="M1049" s="14">
        <v>3.5151986740729058</v>
      </c>
    </row>
    <row r="1050" spans="1:13" s="12" customFormat="1" ht="12" customHeight="1">
      <c r="A1050" s="7">
        <v>94</v>
      </c>
      <c r="B1050" s="7">
        <v>2010</v>
      </c>
      <c r="C1050" s="7" t="s">
        <v>29</v>
      </c>
      <c r="D1050" s="7" t="s">
        <v>36</v>
      </c>
      <c r="E1050" s="7" t="s">
        <v>38</v>
      </c>
      <c r="F1050" s="7" t="s">
        <v>36</v>
      </c>
      <c r="G1050" s="13">
        <v>93</v>
      </c>
      <c r="H1050" s="9">
        <v>6260</v>
      </c>
      <c r="I1050" s="9">
        <v>1355</v>
      </c>
      <c r="J1050" s="10">
        <v>0.21645367412140576</v>
      </c>
      <c r="K1050" s="9">
        <v>119492.55993038698</v>
      </c>
      <c r="L1050" s="9">
        <v>25864.60362710453</v>
      </c>
      <c r="M1050" s="14">
        <v>3.2341753638092854</v>
      </c>
    </row>
    <row r="1051" spans="1:13" s="12" customFormat="1" ht="12" customHeight="1">
      <c r="A1051" s="7">
        <v>95</v>
      </c>
      <c r="B1051" s="7">
        <v>2010</v>
      </c>
      <c r="C1051" s="7" t="s">
        <v>29</v>
      </c>
      <c r="D1051" s="7" t="s">
        <v>36</v>
      </c>
      <c r="E1051" s="7" t="s">
        <v>38</v>
      </c>
      <c r="F1051" s="7" t="s">
        <v>36</v>
      </c>
      <c r="G1051" s="13">
        <v>94</v>
      </c>
      <c r="H1051" s="9">
        <v>5780</v>
      </c>
      <c r="I1051" s="9">
        <v>1423</v>
      </c>
      <c r="J1051" s="10">
        <v>0.24619377162629758</v>
      </c>
      <c r="K1051" s="9">
        <v>93627.956303282452</v>
      </c>
      <c r="L1051" s="9">
        <v>23050.619691967288</v>
      </c>
      <c r="M1051" s="14">
        <v>2.9894878241480427</v>
      </c>
    </row>
    <row r="1052" spans="1:13" s="12" customFormat="1" ht="12" customHeight="1">
      <c r="A1052" s="7">
        <v>96</v>
      </c>
      <c r="B1052" s="7">
        <v>2010</v>
      </c>
      <c r="C1052" s="7" t="s">
        <v>29</v>
      </c>
      <c r="D1052" s="7" t="s">
        <v>36</v>
      </c>
      <c r="E1052" s="7" t="s">
        <v>39</v>
      </c>
      <c r="F1052" s="7" t="s">
        <v>36</v>
      </c>
      <c r="G1052" s="13">
        <v>95</v>
      </c>
      <c r="H1052" s="9">
        <v>5019</v>
      </c>
      <c r="I1052" s="9">
        <v>1317</v>
      </c>
      <c r="J1052" s="10">
        <v>0.26240286909742977</v>
      </c>
      <c r="K1052" s="9">
        <v>70577.336611315171</v>
      </c>
      <c r="L1052" s="9">
        <v>18519.695620064173</v>
      </c>
      <c r="M1052" s="14">
        <v>2.8025567187458194</v>
      </c>
    </row>
    <row r="1053" spans="1:13" s="12" customFormat="1" ht="12" customHeight="1">
      <c r="A1053" s="7">
        <v>97</v>
      </c>
      <c r="B1053" s="7">
        <v>2010</v>
      </c>
      <c r="C1053" s="7" t="s">
        <v>29</v>
      </c>
      <c r="D1053" s="7" t="s">
        <v>36</v>
      </c>
      <c r="E1053" s="7" t="s">
        <v>39</v>
      </c>
      <c r="F1053" s="7" t="s">
        <v>36</v>
      </c>
      <c r="G1053" s="13">
        <v>96</v>
      </c>
      <c r="H1053" s="9">
        <v>3528</v>
      </c>
      <c r="I1053" s="9">
        <v>993</v>
      </c>
      <c r="J1053" s="10">
        <v>0.28146258503401361</v>
      </c>
      <c r="K1053" s="9">
        <v>52057.640991250999</v>
      </c>
      <c r="L1053" s="9">
        <v>14652.278204170138</v>
      </c>
      <c r="M1053" s="14">
        <v>2.6216996681213516</v>
      </c>
    </row>
    <row r="1054" spans="1:13" s="12" customFormat="1" ht="12" customHeight="1">
      <c r="A1054" s="7">
        <v>98</v>
      </c>
      <c r="B1054" s="7">
        <v>2010</v>
      </c>
      <c r="C1054" s="7" t="s">
        <v>29</v>
      </c>
      <c r="D1054" s="7" t="s">
        <v>36</v>
      </c>
      <c r="E1054" s="7" t="s">
        <v>39</v>
      </c>
      <c r="F1054" s="7" t="s">
        <v>36</v>
      </c>
      <c r="G1054" s="13">
        <v>97</v>
      </c>
      <c r="H1054" s="9">
        <v>2371</v>
      </c>
      <c r="I1054" s="9">
        <v>703</v>
      </c>
      <c r="J1054" s="10">
        <v>0.29649936735554616</v>
      </c>
      <c r="K1054" s="9">
        <v>37405.362787080863</v>
      </c>
      <c r="L1054" s="9">
        <v>11090.666402074165</v>
      </c>
      <c r="M1054" s="14">
        <v>2.4528033251014705</v>
      </c>
    </row>
    <row r="1055" spans="1:13" s="12" customFormat="1" ht="12" customHeight="1">
      <c r="A1055" s="7">
        <v>99</v>
      </c>
      <c r="B1055" s="7">
        <v>2010</v>
      </c>
      <c r="C1055" s="7" t="s">
        <v>29</v>
      </c>
      <c r="D1055" s="7" t="s">
        <v>36</v>
      </c>
      <c r="E1055" s="7" t="s">
        <v>39</v>
      </c>
      <c r="F1055" s="7" t="s">
        <v>36</v>
      </c>
      <c r="G1055" s="13">
        <v>98</v>
      </c>
      <c r="H1055" s="9">
        <v>1638</v>
      </c>
      <c r="I1055" s="9">
        <v>500</v>
      </c>
      <c r="J1055" s="10">
        <v>0.30525030525030528</v>
      </c>
      <c r="K1055" s="9">
        <v>26314.696385006697</v>
      </c>
      <c r="L1055" s="9">
        <v>8032.5691040923994</v>
      </c>
      <c r="M1055" s="14">
        <v>2.2758373404170271</v>
      </c>
    </row>
    <row r="1056" spans="1:13" s="12" customFormat="1" ht="12" customHeight="1">
      <c r="A1056" s="7">
        <v>100</v>
      </c>
      <c r="B1056" s="7">
        <v>2010</v>
      </c>
      <c r="C1056" s="7" t="s">
        <v>29</v>
      </c>
      <c r="D1056" s="7" t="s">
        <v>36</v>
      </c>
      <c r="E1056" s="7" t="s">
        <v>39</v>
      </c>
      <c r="F1056" s="7" t="s">
        <v>36</v>
      </c>
      <c r="G1056" s="13">
        <v>99</v>
      </c>
      <c r="H1056" s="9">
        <v>1059</v>
      </c>
      <c r="I1056" s="9">
        <v>365</v>
      </c>
      <c r="J1056" s="10">
        <v>0.34466477809254015</v>
      </c>
      <c r="K1056" s="9">
        <v>18282.127280914297</v>
      </c>
      <c r="L1056" s="9">
        <v>6301.2053423359012</v>
      </c>
      <c r="M1056" s="14">
        <v>2.0560822175774263</v>
      </c>
    </row>
    <row r="1057" spans="1:13" s="12" customFormat="1" ht="12" customHeight="1">
      <c r="A1057" s="7">
        <v>101</v>
      </c>
      <c r="B1057" s="7">
        <v>2010</v>
      </c>
      <c r="C1057" s="7" t="s">
        <v>29</v>
      </c>
      <c r="D1057" s="7" t="s">
        <v>36</v>
      </c>
      <c r="E1057" s="7" t="s">
        <v>40</v>
      </c>
      <c r="F1057" s="7" t="s">
        <v>36</v>
      </c>
      <c r="G1057" s="13">
        <v>100</v>
      </c>
      <c r="H1057" s="9">
        <v>633</v>
      </c>
      <c r="I1057" s="9">
        <v>221</v>
      </c>
      <c r="J1057" s="10">
        <v>0.34913112164297</v>
      </c>
      <c r="K1057" s="9">
        <v>11980.921938578396</v>
      </c>
      <c r="L1057" s="9">
        <v>4182.9127147327417</v>
      </c>
      <c r="M1057" s="14">
        <v>1.8744828075136724</v>
      </c>
    </row>
    <row r="1058" spans="1:13" s="12" customFormat="1" ht="12" customHeight="1">
      <c r="A1058" s="7">
        <v>102</v>
      </c>
      <c r="B1058" s="7">
        <v>2010</v>
      </c>
      <c r="C1058" s="7" t="s">
        <v>29</v>
      </c>
      <c r="D1058" s="7" t="s">
        <v>36</v>
      </c>
      <c r="E1058" s="7" t="s">
        <v>40</v>
      </c>
      <c r="F1058" s="7" t="s">
        <v>36</v>
      </c>
      <c r="G1058" s="13">
        <v>101</v>
      </c>
      <c r="H1058" s="9">
        <v>421</v>
      </c>
      <c r="I1058" s="9">
        <v>185</v>
      </c>
      <c r="J1058" s="10">
        <v>0.43942992874109266</v>
      </c>
      <c r="K1058" s="9">
        <v>7798.0092238456546</v>
      </c>
      <c r="L1058" s="9">
        <v>3426.678637556879</v>
      </c>
      <c r="M1058" s="14">
        <v>1.6117660610586171</v>
      </c>
    </row>
    <row r="1059" spans="1:13" s="12" customFormat="1" ht="12" customHeight="1">
      <c r="A1059" s="7">
        <v>103</v>
      </c>
      <c r="B1059" s="7">
        <v>2010</v>
      </c>
      <c r="C1059" s="7" t="s">
        <v>29</v>
      </c>
      <c r="D1059" s="7" t="s">
        <v>36</v>
      </c>
      <c r="E1059" s="7" t="s">
        <v>40</v>
      </c>
      <c r="F1059" s="7" t="s">
        <v>36</v>
      </c>
      <c r="G1059" s="13">
        <v>102</v>
      </c>
      <c r="H1059" s="9">
        <v>230</v>
      </c>
      <c r="I1059" s="9">
        <v>90</v>
      </c>
      <c r="J1059" s="10">
        <v>0.39130434782608697</v>
      </c>
      <c r="K1059" s="9">
        <v>4371.3305862887755</v>
      </c>
      <c r="L1059" s="9">
        <v>1710.5206641999557</v>
      </c>
      <c r="M1059" s="14">
        <v>1.4832775919732342</v>
      </c>
    </row>
    <row r="1060" spans="1:13" s="12" customFormat="1" ht="12" customHeight="1">
      <c r="A1060" s="7">
        <v>104</v>
      </c>
      <c r="B1060" s="7">
        <v>2010</v>
      </c>
      <c r="C1060" s="7" t="s">
        <v>29</v>
      </c>
      <c r="D1060" s="7" t="s">
        <v>36</v>
      </c>
      <c r="E1060" s="7" t="s">
        <v>40</v>
      </c>
      <c r="F1060" s="7" t="s">
        <v>36</v>
      </c>
      <c r="G1060" s="13">
        <v>103</v>
      </c>
      <c r="H1060" s="9">
        <v>117</v>
      </c>
      <c r="I1060" s="9">
        <v>45</v>
      </c>
      <c r="J1060" s="10">
        <v>0.38461538461538464</v>
      </c>
      <c r="K1060" s="9">
        <v>2660.8099220888198</v>
      </c>
      <c r="L1060" s="9">
        <v>1023.3884315726231</v>
      </c>
      <c r="M1060" s="14">
        <v>1.115384615384599</v>
      </c>
    </row>
    <row r="1061" spans="1:13" s="12" customFormat="1" ht="12" customHeight="1">
      <c r="A1061" s="15">
        <v>105</v>
      </c>
      <c r="B1061" s="7">
        <v>2010</v>
      </c>
      <c r="C1061" s="7" t="s">
        <v>29</v>
      </c>
      <c r="D1061" s="7" t="s">
        <v>36</v>
      </c>
      <c r="E1061" s="7" t="s">
        <v>40</v>
      </c>
      <c r="F1061" s="7" t="s">
        <v>36</v>
      </c>
      <c r="G1061" s="16" t="s">
        <v>10</v>
      </c>
      <c r="H1061" s="17">
        <v>158</v>
      </c>
      <c r="I1061" s="17">
        <v>73</v>
      </c>
      <c r="J1061" s="18">
        <v>1</v>
      </c>
      <c r="K1061" s="17">
        <v>1637.4214905161966</v>
      </c>
      <c r="L1061" s="17">
        <v>1637.4214905161966</v>
      </c>
      <c r="M1061" s="19">
        <v>0.16667000000000001</v>
      </c>
    </row>
    <row r="1062" spans="1:13" s="12" customFormat="1" ht="12" customHeight="1">
      <c r="A1062" s="7">
        <v>0.1</v>
      </c>
      <c r="B1062" s="15">
        <v>2005</v>
      </c>
      <c r="C1062" s="8" t="s">
        <v>9</v>
      </c>
      <c r="D1062" s="8" t="s">
        <v>9</v>
      </c>
      <c r="E1062" s="8" t="s">
        <v>9</v>
      </c>
      <c r="F1062" s="8" t="s">
        <v>9</v>
      </c>
      <c r="G1062" s="8" t="s">
        <v>9</v>
      </c>
      <c r="H1062" s="9">
        <v>118002</v>
      </c>
      <c r="I1062" s="9">
        <v>379</v>
      </c>
      <c r="J1062" s="10">
        <v>3.211809969322554E-3</v>
      </c>
      <c r="K1062" s="9">
        <v>1000000</v>
      </c>
      <c r="L1062" s="9">
        <v>3211.809969322554</v>
      </c>
      <c r="M1062" s="11">
        <v>79.054124167041152</v>
      </c>
    </row>
    <row r="1063" spans="1:13" s="12" customFormat="1" ht="12" customHeight="1">
      <c r="A1063" s="7">
        <f t="shared" ref="A1063:A1126" si="0">G1063+1</f>
        <v>1</v>
      </c>
      <c r="B1063" s="15">
        <v>2005</v>
      </c>
      <c r="C1063" s="7" t="s">
        <v>14</v>
      </c>
      <c r="D1063" s="7" t="s">
        <v>14</v>
      </c>
      <c r="E1063" s="7" t="s">
        <v>15</v>
      </c>
      <c r="F1063" s="7" t="s">
        <v>42</v>
      </c>
      <c r="G1063" s="13">
        <v>0</v>
      </c>
      <c r="H1063" s="9">
        <v>115888</v>
      </c>
      <c r="I1063" s="9">
        <v>83</v>
      </c>
      <c r="J1063" s="10">
        <v>7.1620875327902799E-4</v>
      </c>
      <c r="K1063" s="9">
        <v>996788.19003067748</v>
      </c>
      <c r="L1063" s="9">
        <v>713.90842686513031</v>
      </c>
      <c r="M1063" s="14">
        <v>78.808526903404854</v>
      </c>
    </row>
    <row r="1064" spans="1:13" s="12" customFormat="1" ht="12" customHeight="1">
      <c r="A1064" s="7">
        <f t="shared" si="0"/>
        <v>2</v>
      </c>
      <c r="B1064" s="15">
        <v>2005</v>
      </c>
      <c r="C1064" s="7" t="s">
        <v>14</v>
      </c>
      <c r="D1064" s="7" t="s">
        <v>14</v>
      </c>
      <c r="E1064" s="7" t="s">
        <v>15</v>
      </c>
      <c r="F1064" s="7" t="s">
        <v>42</v>
      </c>
      <c r="G1064" s="13">
        <f t="shared" ref="G1064:G1127" si="1">G1063+1</f>
        <v>1</v>
      </c>
      <c r="H1064" s="9">
        <v>113503</v>
      </c>
      <c r="I1064" s="9">
        <v>50</v>
      </c>
      <c r="J1064" s="10">
        <v>4.4051699074033288E-4</v>
      </c>
      <c r="K1064" s="9">
        <v>996074.28160381236</v>
      </c>
      <c r="L1064" s="9">
        <v>438.78764508595032</v>
      </c>
      <c r="M1064" s="14">
        <v>77.864652353368001</v>
      </c>
    </row>
    <row r="1065" spans="1:13" s="12" customFormat="1" ht="12" customHeight="1">
      <c r="A1065" s="7">
        <f t="shared" si="0"/>
        <v>3</v>
      </c>
      <c r="B1065" s="15">
        <v>2005</v>
      </c>
      <c r="C1065" s="7" t="s">
        <v>14</v>
      </c>
      <c r="D1065" s="7" t="s">
        <v>14</v>
      </c>
      <c r="E1065" s="7" t="s">
        <v>15</v>
      </c>
      <c r="F1065" s="7" t="s">
        <v>42</v>
      </c>
      <c r="G1065" s="13">
        <f t="shared" si="1"/>
        <v>2</v>
      </c>
      <c r="H1065" s="9">
        <v>112949</v>
      </c>
      <c r="I1065" s="9">
        <v>22</v>
      </c>
      <c r="J1065" s="10">
        <v>1.9477817422022329E-4</v>
      </c>
      <c r="K1065" s="9">
        <v>995635.49395872641</v>
      </c>
      <c r="L1065" s="9">
        <v>193.92806370213088</v>
      </c>
      <c r="M1065" s="14">
        <v>76.89874781684334</v>
      </c>
    </row>
    <row r="1066" spans="1:13" s="12" customFormat="1" ht="12" customHeight="1">
      <c r="A1066" s="7">
        <f t="shared" si="0"/>
        <v>4</v>
      </c>
      <c r="B1066" s="15">
        <v>2005</v>
      </c>
      <c r="C1066" s="7" t="s">
        <v>14</v>
      </c>
      <c r="D1066" s="7" t="s">
        <v>14</v>
      </c>
      <c r="E1066" s="7" t="s">
        <v>15</v>
      </c>
      <c r="F1066" s="7" t="s">
        <v>42</v>
      </c>
      <c r="G1066" s="13">
        <f t="shared" si="1"/>
        <v>3</v>
      </c>
      <c r="H1066" s="9">
        <v>115415</v>
      </c>
      <c r="I1066" s="9">
        <v>21</v>
      </c>
      <c r="J1066" s="10">
        <v>1.8195208595069964E-4</v>
      </c>
      <c r="K1066" s="9">
        <v>995441.56589502422</v>
      </c>
      <c r="L1066" s="9">
        <v>181.1226693566305</v>
      </c>
      <c r="M1066" s="14">
        <v>75.913631524477225</v>
      </c>
    </row>
    <row r="1067" spans="1:13" s="12" customFormat="1" ht="12" customHeight="1">
      <c r="A1067" s="7">
        <f t="shared" si="0"/>
        <v>5</v>
      </c>
      <c r="B1067" s="15">
        <v>2005</v>
      </c>
      <c r="C1067" s="7" t="s">
        <v>14</v>
      </c>
      <c r="D1067" s="7" t="s">
        <v>14</v>
      </c>
      <c r="E1067" s="7" t="s">
        <v>15</v>
      </c>
      <c r="F1067" s="7" t="s">
        <v>42</v>
      </c>
      <c r="G1067" s="13">
        <f t="shared" si="1"/>
        <v>4</v>
      </c>
      <c r="H1067" s="9">
        <v>117104</v>
      </c>
      <c r="I1067" s="9">
        <v>14</v>
      </c>
      <c r="J1067" s="10">
        <v>1.1955185134581227E-4</v>
      </c>
      <c r="K1067" s="9">
        <v>995260.44322566758</v>
      </c>
      <c r="L1067" s="9">
        <v>118.98522855888224</v>
      </c>
      <c r="M1067" s="14">
        <v>74.927355689182619</v>
      </c>
    </row>
    <row r="1068" spans="1:13" s="12" customFormat="1" ht="12" customHeight="1">
      <c r="A1068" s="7">
        <f t="shared" si="0"/>
        <v>6</v>
      </c>
      <c r="B1068" s="15">
        <v>2005</v>
      </c>
      <c r="C1068" s="7" t="s">
        <v>14</v>
      </c>
      <c r="D1068" s="7" t="s">
        <v>14</v>
      </c>
      <c r="E1068" s="7" t="s">
        <v>16</v>
      </c>
      <c r="F1068" s="7" t="s">
        <v>42</v>
      </c>
      <c r="G1068" s="13">
        <f t="shared" si="1"/>
        <v>5</v>
      </c>
      <c r="H1068" s="9">
        <v>115919</v>
      </c>
      <c r="I1068" s="9">
        <v>13</v>
      </c>
      <c r="J1068" s="10">
        <v>1.1214727525254704E-4</v>
      </c>
      <c r="K1068" s="9">
        <v>995141.45799710869</v>
      </c>
      <c r="L1068" s="9">
        <v>111.60240300522273</v>
      </c>
      <c r="M1068" s="14">
        <v>73.936254681237003</v>
      </c>
    </row>
    <row r="1069" spans="1:13" s="12" customFormat="1" ht="12" customHeight="1">
      <c r="A1069" s="7">
        <f t="shared" si="0"/>
        <v>7</v>
      </c>
      <c r="B1069" s="15">
        <v>2005</v>
      </c>
      <c r="C1069" s="7" t="s">
        <v>14</v>
      </c>
      <c r="D1069" s="7" t="s">
        <v>14</v>
      </c>
      <c r="E1069" s="7" t="s">
        <v>16</v>
      </c>
      <c r="F1069" s="7" t="s">
        <v>42</v>
      </c>
      <c r="G1069" s="13">
        <f t="shared" si="1"/>
        <v>6</v>
      </c>
      <c r="H1069" s="9">
        <v>116997</v>
      </c>
      <c r="I1069" s="9">
        <v>15</v>
      </c>
      <c r="J1069" s="10">
        <v>1.282084156004E-4</v>
      </c>
      <c r="K1069" s="9">
        <v>995029.85559410346</v>
      </c>
      <c r="L1069" s="9">
        <v>127.57120126081482</v>
      </c>
      <c r="M1069" s="14">
        <v>72.944491280816464</v>
      </c>
    </row>
    <row r="1070" spans="1:13" s="12" customFormat="1" ht="12" customHeight="1">
      <c r="A1070" s="7">
        <f t="shared" si="0"/>
        <v>8</v>
      </c>
      <c r="B1070" s="15">
        <v>2005</v>
      </c>
      <c r="C1070" s="7" t="s">
        <v>14</v>
      </c>
      <c r="D1070" s="7" t="s">
        <v>14</v>
      </c>
      <c r="E1070" s="7" t="s">
        <v>16</v>
      </c>
      <c r="F1070" s="7" t="s">
        <v>42</v>
      </c>
      <c r="G1070" s="13">
        <f t="shared" si="1"/>
        <v>7</v>
      </c>
      <c r="H1070" s="9">
        <v>118809</v>
      </c>
      <c r="I1070" s="9">
        <v>21</v>
      </c>
      <c r="J1070" s="10">
        <v>1.7675428629144256E-4</v>
      </c>
      <c r="K1070" s="9">
        <v>994902.28439284267</v>
      </c>
      <c r="L1070" s="9">
        <v>175.85324320758272</v>
      </c>
      <c r="M1070" s="14">
        <v>71.953780465214166</v>
      </c>
    </row>
    <row r="1071" spans="1:13" s="12" customFormat="1" ht="12" customHeight="1">
      <c r="A1071" s="7">
        <f t="shared" si="0"/>
        <v>9</v>
      </c>
      <c r="B1071" s="15">
        <v>2005</v>
      </c>
      <c r="C1071" s="7" t="s">
        <v>14</v>
      </c>
      <c r="D1071" s="7" t="s">
        <v>14</v>
      </c>
      <c r="E1071" s="7" t="s">
        <v>16</v>
      </c>
      <c r="F1071" s="7" t="s">
        <v>42</v>
      </c>
      <c r="G1071" s="13">
        <f t="shared" si="1"/>
        <v>8</v>
      </c>
      <c r="H1071" s="9">
        <v>119193</v>
      </c>
      <c r="I1071" s="9">
        <v>14</v>
      </c>
      <c r="J1071" s="10">
        <v>1.174565620464289E-4</v>
      </c>
      <c r="K1071" s="9">
        <v>994726.43114963511</v>
      </c>
      <c r="L1071" s="9">
        <v>116.8371467795499</v>
      </c>
      <c r="M1071" s="14">
        <v>70.966412459942333</v>
      </c>
    </row>
    <row r="1072" spans="1:13" s="12" customFormat="1" ht="12" customHeight="1">
      <c r="A1072" s="7">
        <f t="shared" si="0"/>
        <v>10</v>
      </c>
      <c r="B1072" s="15">
        <v>2005</v>
      </c>
      <c r="C1072" s="7" t="s">
        <v>14</v>
      </c>
      <c r="D1072" s="7" t="s">
        <v>14</v>
      </c>
      <c r="E1072" s="7" t="s">
        <v>16</v>
      </c>
      <c r="F1072" s="7" t="s">
        <v>42</v>
      </c>
      <c r="G1072" s="13">
        <f t="shared" si="1"/>
        <v>9</v>
      </c>
      <c r="H1072" s="9">
        <v>118196</v>
      </c>
      <c r="I1072" s="9">
        <v>10</v>
      </c>
      <c r="J1072" s="10">
        <v>8.460523198754611E-5</v>
      </c>
      <c r="K1072" s="9">
        <v>994609.59400285559</v>
      </c>
      <c r="L1072" s="9">
        <v>84.149175437650655</v>
      </c>
      <c r="M1072" s="14">
        <v>69.974690174761548</v>
      </c>
    </row>
    <row r="1073" spans="1:13" s="12" customFormat="1" ht="12" customHeight="1">
      <c r="A1073" s="7">
        <f t="shared" si="0"/>
        <v>11</v>
      </c>
      <c r="B1073" s="15">
        <v>2005</v>
      </c>
      <c r="C1073" s="7" t="s">
        <v>14</v>
      </c>
      <c r="D1073" s="7" t="s">
        <v>14</v>
      </c>
      <c r="E1073" s="7" t="s">
        <v>17</v>
      </c>
      <c r="F1073" s="7" t="s">
        <v>42</v>
      </c>
      <c r="G1073" s="13">
        <f t="shared" si="1"/>
        <v>10</v>
      </c>
      <c r="H1073" s="9">
        <v>119194</v>
      </c>
      <c r="I1073" s="9">
        <v>11</v>
      </c>
      <c r="J1073" s="10">
        <v>9.228652448948772E-5</v>
      </c>
      <c r="K1073" s="9">
        <v>994525.44482741796</v>
      </c>
      <c r="L1073" s="9">
        <v>91.781296819484169</v>
      </c>
      <c r="M1073" s="14">
        <v>68.980568594386099</v>
      </c>
    </row>
    <row r="1074" spans="1:13" s="12" customFormat="1" ht="12" customHeight="1">
      <c r="A1074" s="7">
        <f t="shared" si="0"/>
        <v>12</v>
      </c>
      <c r="B1074" s="15">
        <v>2005</v>
      </c>
      <c r="C1074" s="7" t="s">
        <v>14</v>
      </c>
      <c r="D1074" s="7" t="s">
        <v>14</v>
      </c>
      <c r="E1074" s="7" t="s">
        <v>17</v>
      </c>
      <c r="F1074" s="7" t="s">
        <v>42</v>
      </c>
      <c r="G1074" s="13">
        <f t="shared" si="1"/>
        <v>11</v>
      </c>
      <c r="H1074" s="9">
        <v>123897</v>
      </c>
      <c r="I1074" s="9">
        <v>13</v>
      </c>
      <c r="J1074" s="10">
        <v>1.0492586584017369E-4</v>
      </c>
      <c r="K1074" s="9">
        <v>994433.66353059851</v>
      </c>
      <c r="L1074" s="9">
        <v>104.34181316656401</v>
      </c>
      <c r="M1074" s="14">
        <v>67.986889011346051</v>
      </c>
    </row>
    <row r="1075" spans="1:13" s="12" customFormat="1" ht="12" customHeight="1">
      <c r="A1075" s="7">
        <f t="shared" si="0"/>
        <v>13</v>
      </c>
      <c r="B1075" s="15">
        <v>2005</v>
      </c>
      <c r="C1075" s="7" t="s">
        <v>14</v>
      </c>
      <c r="D1075" s="7" t="s">
        <v>14</v>
      </c>
      <c r="E1075" s="7" t="s">
        <v>17</v>
      </c>
      <c r="F1075" s="7" t="s">
        <v>42</v>
      </c>
      <c r="G1075" s="13">
        <f t="shared" si="1"/>
        <v>12</v>
      </c>
      <c r="H1075" s="9">
        <v>128402</v>
      </c>
      <c r="I1075" s="9">
        <v>22</v>
      </c>
      <c r="J1075" s="10">
        <v>1.7133689506393981E-4</v>
      </c>
      <c r="K1075" s="9">
        <v>994329.321717432</v>
      </c>
      <c r="L1075" s="9">
        <v>170.3652986540981</v>
      </c>
      <c r="M1075" s="14">
        <v>66.993970874679064</v>
      </c>
    </row>
    <row r="1076" spans="1:13" s="12" customFormat="1" ht="12" customHeight="1">
      <c r="A1076" s="7">
        <f t="shared" si="0"/>
        <v>14</v>
      </c>
      <c r="B1076" s="15">
        <v>2005</v>
      </c>
      <c r="C1076" s="7" t="s">
        <v>14</v>
      </c>
      <c r="D1076" s="7" t="s">
        <v>14</v>
      </c>
      <c r="E1076" s="7" t="s">
        <v>17</v>
      </c>
      <c r="F1076" s="7" t="s">
        <v>42</v>
      </c>
      <c r="G1076" s="13">
        <f t="shared" si="1"/>
        <v>13</v>
      </c>
      <c r="H1076" s="9">
        <v>130356</v>
      </c>
      <c r="I1076" s="9">
        <v>12</v>
      </c>
      <c r="J1076" s="10">
        <v>9.2055601583356344E-5</v>
      </c>
      <c r="K1076" s="9">
        <v>994158.95641877793</v>
      </c>
      <c r="L1076" s="9">
        <v>91.517900802612346</v>
      </c>
      <c r="M1076" s="14">
        <v>66.005365697542757</v>
      </c>
    </row>
    <row r="1077" spans="1:13" s="12" customFormat="1" ht="12" customHeight="1">
      <c r="A1077" s="7">
        <f t="shared" si="0"/>
        <v>15</v>
      </c>
      <c r="B1077" s="15">
        <v>2005</v>
      </c>
      <c r="C1077" s="7" t="s">
        <v>14</v>
      </c>
      <c r="D1077" s="7" t="s">
        <v>14</v>
      </c>
      <c r="E1077" s="7" t="s">
        <v>17</v>
      </c>
      <c r="F1077" s="7" t="s">
        <v>42</v>
      </c>
      <c r="G1077" s="13">
        <f t="shared" si="1"/>
        <v>14</v>
      </c>
      <c r="H1077" s="9">
        <v>129036</v>
      </c>
      <c r="I1077" s="9">
        <v>32</v>
      </c>
      <c r="J1077" s="10">
        <v>2.4799280820856197E-4</v>
      </c>
      <c r="K1077" s="9">
        <v>994067.43851797527</v>
      </c>
      <c r="L1077" s="9">
        <v>246.5215756267647</v>
      </c>
      <c r="M1077" s="14">
        <v>65.01139638854788</v>
      </c>
    </row>
    <row r="1078" spans="1:13" s="12" customFormat="1" ht="12" customHeight="1">
      <c r="A1078" s="7">
        <f t="shared" si="0"/>
        <v>16</v>
      </c>
      <c r="B1078" s="15">
        <v>2005</v>
      </c>
      <c r="C1078" s="7" t="s">
        <v>14</v>
      </c>
      <c r="D1078" s="7" t="s">
        <v>14</v>
      </c>
      <c r="E1078" s="7" t="s">
        <v>18</v>
      </c>
      <c r="F1078" s="7" t="s">
        <v>42</v>
      </c>
      <c r="G1078" s="13">
        <f t="shared" si="1"/>
        <v>15</v>
      </c>
      <c r="H1078" s="9">
        <v>126406</v>
      </c>
      <c r="I1078" s="9">
        <v>26</v>
      </c>
      <c r="J1078" s="10">
        <v>2.0568643893486069E-4</v>
      </c>
      <c r="K1078" s="9">
        <v>993820.91694234847</v>
      </c>
      <c r="L1078" s="9">
        <v>204.41548534484963</v>
      </c>
      <c r="M1078" s="14">
        <v>64.027398719362694</v>
      </c>
    </row>
    <row r="1079" spans="1:13" s="12" customFormat="1" ht="12" customHeight="1">
      <c r="A1079" s="7">
        <f t="shared" si="0"/>
        <v>17</v>
      </c>
      <c r="B1079" s="15">
        <v>2005</v>
      </c>
      <c r="C1079" s="7" t="s">
        <v>14</v>
      </c>
      <c r="D1079" s="7" t="s">
        <v>14</v>
      </c>
      <c r="E1079" s="7" t="s">
        <v>18</v>
      </c>
      <c r="F1079" s="7" t="s">
        <v>42</v>
      </c>
      <c r="G1079" s="13">
        <f t="shared" si="1"/>
        <v>16</v>
      </c>
      <c r="H1079" s="9">
        <v>125495</v>
      </c>
      <c r="I1079" s="9">
        <v>30</v>
      </c>
      <c r="J1079" s="10">
        <v>2.3905334873899358E-4</v>
      </c>
      <c r="K1079" s="9">
        <v>993616.50145700364</v>
      </c>
      <c r="L1079" s="9">
        <v>237.5273520356198</v>
      </c>
      <c r="M1079" s="14">
        <v>63.040468131981015</v>
      </c>
    </row>
    <row r="1080" spans="1:13" s="12" customFormat="1" ht="12" customHeight="1">
      <c r="A1080" s="7">
        <f t="shared" si="0"/>
        <v>18</v>
      </c>
      <c r="B1080" s="15">
        <v>2005</v>
      </c>
      <c r="C1080" s="7" t="s">
        <v>14</v>
      </c>
      <c r="D1080" s="7" t="s">
        <v>14</v>
      </c>
      <c r="E1080" s="7" t="s">
        <v>18</v>
      </c>
      <c r="F1080" s="7" t="s">
        <v>42</v>
      </c>
      <c r="G1080" s="13">
        <f t="shared" si="1"/>
        <v>17</v>
      </c>
      <c r="H1080" s="9">
        <v>123174</v>
      </c>
      <c r="I1080" s="9">
        <v>52</v>
      </c>
      <c r="J1080" s="10">
        <v>4.2216701576631435E-4</v>
      </c>
      <c r="K1080" s="9">
        <v>993378.97410496802</v>
      </c>
      <c r="L1080" s="9">
        <v>419.37183702289718</v>
      </c>
      <c r="M1080" s="14">
        <v>62.055422215143324</v>
      </c>
    </row>
    <row r="1081" spans="1:13" s="12" customFormat="1" ht="12" customHeight="1">
      <c r="A1081" s="7">
        <f t="shared" si="0"/>
        <v>19</v>
      </c>
      <c r="B1081" s="15">
        <v>2005</v>
      </c>
      <c r="C1081" s="7" t="s">
        <v>19</v>
      </c>
      <c r="D1081" s="7" t="s">
        <v>19</v>
      </c>
      <c r="E1081" s="7" t="s">
        <v>18</v>
      </c>
      <c r="F1081" s="7" t="s">
        <v>42</v>
      </c>
      <c r="G1081" s="13">
        <f t="shared" si="1"/>
        <v>18</v>
      </c>
      <c r="H1081" s="9">
        <v>123515</v>
      </c>
      <c r="I1081" s="9">
        <v>64</v>
      </c>
      <c r="J1081" s="10">
        <v>5.1815568959235724E-4</v>
      </c>
      <c r="K1081" s="9">
        <v>992959.60226794507</v>
      </c>
      <c r="L1081" s="9">
        <v>514.50766745049987</v>
      </c>
      <c r="M1081" s="14">
        <v>61.081419859392028</v>
      </c>
    </row>
    <row r="1082" spans="1:13" s="12" customFormat="1" ht="12" customHeight="1">
      <c r="A1082" s="7">
        <f t="shared" si="0"/>
        <v>20</v>
      </c>
      <c r="B1082" s="15">
        <v>2005</v>
      </c>
      <c r="C1082" s="7" t="s">
        <v>19</v>
      </c>
      <c r="D1082" s="7" t="s">
        <v>19</v>
      </c>
      <c r="E1082" s="7" t="s">
        <v>18</v>
      </c>
      <c r="F1082" s="7" t="s">
        <v>42</v>
      </c>
      <c r="G1082" s="13">
        <f t="shared" si="1"/>
        <v>19</v>
      </c>
      <c r="H1082" s="9">
        <v>120593</v>
      </c>
      <c r="I1082" s="9">
        <v>79</v>
      </c>
      <c r="J1082" s="10">
        <v>6.5509606693589181E-4</v>
      </c>
      <c r="K1082" s="9">
        <v>992445.0946004946</v>
      </c>
      <c r="L1082" s="9">
        <v>650.14687812260308</v>
      </c>
      <c r="M1082" s="14">
        <v>60.112826740429853</v>
      </c>
    </row>
    <row r="1083" spans="1:13" s="12" customFormat="1" ht="12" customHeight="1">
      <c r="A1083" s="7">
        <f t="shared" si="0"/>
        <v>21</v>
      </c>
      <c r="B1083" s="15">
        <v>2005</v>
      </c>
      <c r="C1083" s="7" t="s">
        <v>19</v>
      </c>
      <c r="D1083" s="7" t="s">
        <v>19</v>
      </c>
      <c r="E1083" s="7" t="s">
        <v>20</v>
      </c>
      <c r="F1083" s="7" t="s">
        <v>42</v>
      </c>
      <c r="G1083" s="13">
        <f t="shared" si="1"/>
        <v>20</v>
      </c>
      <c r="H1083" s="9">
        <v>122795</v>
      </c>
      <c r="I1083" s="9">
        <v>67</v>
      </c>
      <c r="J1083" s="10">
        <v>5.4562482185756744E-4</v>
      </c>
      <c r="K1083" s="9">
        <v>991794.94772237202</v>
      </c>
      <c r="L1083" s="9">
        <v>541.14794167025468</v>
      </c>
      <c r="M1083" s="14">
        <v>59.151904468432363</v>
      </c>
    </row>
    <row r="1084" spans="1:13" s="12" customFormat="1" ht="12" customHeight="1">
      <c r="A1084" s="7">
        <f t="shared" si="0"/>
        <v>22</v>
      </c>
      <c r="B1084" s="15">
        <v>2005</v>
      </c>
      <c r="C1084" s="7" t="s">
        <v>19</v>
      </c>
      <c r="D1084" s="7" t="s">
        <v>19</v>
      </c>
      <c r="E1084" s="7" t="s">
        <v>20</v>
      </c>
      <c r="F1084" s="7" t="s">
        <v>42</v>
      </c>
      <c r="G1084" s="13">
        <f t="shared" si="1"/>
        <v>21</v>
      </c>
      <c r="H1084" s="9">
        <v>124746</v>
      </c>
      <c r="I1084" s="9">
        <v>70</v>
      </c>
      <c r="J1084" s="10">
        <v>5.6114023696150577E-4</v>
      </c>
      <c r="K1084" s="9">
        <v>991253.79978070175</v>
      </c>
      <c r="L1084" s="9">
        <v>556.23239209793599</v>
      </c>
      <c r="M1084" s="14">
        <v>58.183923873941978</v>
      </c>
    </row>
    <row r="1085" spans="1:13" s="12" customFormat="1" ht="12" customHeight="1">
      <c r="A1085" s="7">
        <f t="shared" si="0"/>
        <v>23</v>
      </c>
      <c r="B1085" s="15">
        <v>2005</v>
      </c>
      <c r="C1085" s="7" t="s">
        <v>19</v>
      </c>
      <c r="D1085" s="7" t="s">
        <v>19</v>
      </c>
      <c r="E1085" s="7" t="s">
        <v>20</v>
      </c>
      <c r="F1085" s="7" t="s">
        <v>42</v>
      </c>
      <c r="G1085" s="13">
        <f t="shared" si="1"/>
        <v>22</v>
      </c>
      <c r="H1085" s="9">
        <v>128448</v>
      </c>
      <c r="I1085" s="9">
        <v>69</v>
      </c>
      <c r="J1085" s="10">
        <v>5.371823617339312E-4</v>
      </c>
      <c r="K1085" s="9">
        <v>990697.56738860381</v>
      </c>
      <c r="L1085" s="9">
        <v>532.18525901387068</v>
      </c>
      <c r="M1085" s="14">
        <v>57.216310818271083</v>
      </c>
    </row>
    <row r="1086" spans="1:13" s="12" customFormat="1" ht="12" customHeight="1">
      <c r="A1086" s="7">
        <f t="shared" si="0"/>
        <v>24</v>
      </c>
      <c r="B1086" s="15">
        <v>2005</v>
      </c>
      <c r="C1086" s="7" t="s">
        <v>19</v>
      </c>
      <c r="D1086" s="7" t="s">
        <v>19</v>
      </c>
      <c r="E1086" s="7" t="s">
        <v>20</v>
      </c>
      <c r="F1086" s="7" t="s">
        <v>42</v>
      </c>
      <c r="G1086" s="13">
        <f t="shared" si="1"/>
        <v>23</v>
      </c>
      <c r="H1086" s="9">
        <v>132324</v>
      </c>
      <c r="I1086" s="9">
        <v>75</v>
      </c>
      <c r="J1086" s="10">
        <v>5.6679060487893358E-4</v>
      </c>
      <c r="K1086" s="9">
        <v>990165.38212958991</v>
      </c>
      <c r="L1086" s="9">
        <v>561.21643586741072</v>
      </c>
      <c r="M1086" s="14">
        <v>56.246794195197694</v>
      </c>
    </row>
    <row r="1087" spans="1:13" s="12" customFormat="1" ht="12" customHeight="1">
      <c r="A1087" s="7">
        <f t="shared" si="0"/>
        <v>25</v>
      </c>
      <c r="B1087" s="15">
        <v>2005</v>
      </c>
      <c r="C1087" s="7" t="s">
        <v>19</v>
      </c>
      <c r="D1087" s="7" t="s">
        <v>19</v>
      </c>
      <c r="E1087" s="7" t="s">
        <v>20</v>
      </c>
      <c r="F1087" s="7" t="s">
        <v>42</v>
      </c>
      <c r="G1087" s="13">
        <f t="shared" si="1"/>
        <v>24</v>
      </c>
      <c r="H1087" s="9">
        <v>133452</v>
      </c>
      <c r="I1087" s="9">
        <v>79</v>
      </c>
      <c r="J1087" s="10">
        <v>5.9197314390192724E-4</v>
      </c>
      <c r="K1087" s="9">
        <v>989604.16569372255</v>
      </c>
      <c r="L1087" s="9">
        <v>585.81908918415672</v>
      </c>
      <c r="M1087" s="14">
        <v>55.278408873302183</v>
      </c>
    </row>
    <row r="1088" spans="1:13" s="12" customFormat="1" ht="12" customHeight="1">
      <c r="A1088" s="7">
        <f t="shared" si="0"/>
        <v>26</v>
      </c>
      <c r="B1088" s="15">
        <v>2005</v>
      </c>
      <c r="C1088" s="7" t="s">
        <v>19</v>
      </c>
      <c r="D1088" s="7" t="s">
        <v>19</v>
      </c>
      <c r="E1088" s="7" t="s">
        <v>21</v>
      </c>
      <c r="F1088" s="7" t="s">
        <v>43</v>
      </c>
      <c r="G1088" s="13">
        <f t="shared" si="1"/>
        <v>25</v>
      </c>
      <c r="H1088" s="9">
        <v>132873</v>
      </c>
      <c r="I1088" s="9">
        <v>83</v>
      </c>
      <c r="J1088" s="10">
        <v>6.2465662700473385E-4</v>
      </c>
      <c r="K1088" s="9">
        <v>989018.34660453838</v>
      </c>
      <c r="L1088" s="9">
        <v>617.79686443578976</v>
      </c>
      <c r="M1088" s="14">
        <v>54.310855427709669</v>
      </c>
    </row>
    <row r="1089" spans="1:13" s="12" customFormat="1" ht="12" customHeight="1">
      <c r="A1089" s="7">
        <f t="shared" si="0"/>
        <v>27</v>
      </c>
      <c r="B1089" s="15">
        <v>2005</v>
      </c>
      <c r="C1089" s="7" t="s">
        <v>19</v>
      </c>
      <c r="D1089" s="7" t="s">
        <v>19</v>
      </c>
      <c r="E1089" s="7" t="s">
        <v>21</v>
      </c>
      <c r="F1089" s="7" t="s">
        <v>43</v>
      </c>
      <c r="G1089" s="13">
        <f t="shared" si="1"/>
        <v>26</v>
      </c>
      <c r="H1089" s="9">
        <v>131914</v>
      </c>
      <c r="I1089" s="9">
        <v>73</v>
      </c>
      <c r="J1089" s="10">
        <v>5.5339084555088925E-4</v>
      </c>
      <c r="K1089" s="9">
        <v>988400.54974010261</v>
      </c>
      <c r="L1089" s="9">
        <v>546.97181596363919</v>
      </c>
      <c r="M1089" s="14">
        <v>53.344489745056606</v>
      </c>
    </row>
    <row r="1090" spans="1:13" s="12" customFormat="1" ht="12" customHeight="1">
      <c r="A1090" s="7">
        <f t="shared" si="0"/>
        <v>28</v>
      </c>
      <c r="B1090" s="15">
        <v>2005</v>
      </c>
      <c r="C1090" s="7" t="s">
        <v>19</v>
      </c>
      <c r="D1090" s="7" t="s">
        <v>19</v>
      </c>
      <c r="E1090" s="7" t="s">
        <v>21</v>
      </c>
      <c r="F1090" s="7" t="s">
        <v>43</v>
      </c>
      <c r="G1090" s="13">
        <f t="shared" si="1"/>
        <v>27</v>
      </c>
      <c r="H1090" s="9">
        <v>131275</v>
      </c>
      <c r="I1090" s="9">
        <v>83</v>
      </c>
      <c r="J1090" s="10">
        <v>6.3226052180537045E-4</v>
      </c>
      <c r="K1090" s="9">
        <v>987853.57792413898</v>
      </c>
      <c r="L1090" s="9">
        <v>624.58081864561825</v>
      </c>
      <c r="M1090" s="14">
        <v>52.373749594051915</v>
      </c>
    </row>
    <row r="1091" spans="1:13" s="12" customFormat="1" ht="12" customHeight="1">
      <c r="A1091" s="7">
        <f t="shared" si="0"/>
        <v>29</v>
      </c>
      <c r="B1091" s="15">
        <v>2005</v>
      </c>
      <c r="C1091" s="7" t="s">
        <v>19</v>
      </c>
      <c r="D1091" s="7" t="s">
        <v>19</v>
      </c>
      <c r="E1091" s="7" t="s">
        <v>21</v>
      </c>
      <c r="F1091" s="7" t="s">
        <v>43</v>
      </c>
      <c r="G1091" s="13">
        <f t="shared" si="1"/>
        <v>28</v>
      </c>
      <c r="H1091" s="9">
        <v>130507</v>
      </c>
      <c r="I1091" s="9">
        <v>79</v>
      </c>
      <c r="J1091" s="10">
        <v>6.053315147846476E-4</v>
      </c>
      <c r="K1091" s="9">
        <v>987228.99710549333</v>
      </c>
      <c r="L1091" s="9">
        <v>597.60082425719679</v>
      </c>
      <c r="M1091" s="14">
        <v>51.406568067863631</v>
      </c>
    </row>
    <row r="1092" spans="1:13" s="12" customFormat="1" ht="12" customHeight="1">
      <c r="A1092" s="7">
        <f t="shared" si="0"/>
        <v>30</v>
      </c>
      <c r="B1092" s="15">
        <v>2005</v>
      </c>
      <c r="C1092" s="7" t="s">
        <v>19</v>
      </c>
      <c r="D1092" s="7" t="s">
        <v>19</v>
      </c>
      <c r="E1092" s="7" t="s">
        <v>21</v>
      </c>
      <c r="F1092" s="7" t="s">
        <v>43</v>
      </c>
      <c r="G1092" s="13">
        <f t="shared" si="1"/>
        <v>29</v>
      </c>
      <c r="H1092" s="9">
        <v>129193</v>
      </c>
      <c r="I1092" s="9">
        <v>102</v>
      </c>
      <c r="J1092" s="10">
        <v>7.8951645987011679E-4</v>
      </c>
      <c r="K1092" s="9">
        <v>986631.39628123608</v>
      </c>
      <c r="L1092" s="9">
        <v>778.96172718867183</v>
      </c>
      <c r="M1092" s="14">
        <v>50.437402082625496</v>
      </c>
    </row>
    <row r="1093" spans="1:13" s="12" customFormat="1" ht="12" customHeight="1">
      <c r="A1093" s="7">
        <f t="shared" si="0"/>
        <v>31</v>
      </c>
      <c r="B1093" s="15">
        <v>2005</v>
      </c>
      <c r="C1093" s="7" t="s">
        <v>19</v>
      </c>
      <c r="D1093" s="7" t="s">
        <v>19</v>
      </c>
      <c r="E1093" s="7" t="s">
        <v>22</v>
      </c>
      <c r="F1093" s="7" t="s">
        <v>43</v>
      </c>
      <c r="G1093" s="13">
        <f t="shared" si="1"/>
        <v>30</v>
      </c>
      <c r="H1093" s="9">
        <v>134317</v>
      </c>
      <c r="I1093" s="9">
        <v>95</v>
      </c>
      <c r="J1093" s="10">
        <v>7.0728202684693672E-4</v>
      </c>
      <c r="K1093" s="9">
        <v>985852.43455404742</v>
      </c>
      <c r="L1093" s="9">
        <v>697.27570808337373</v>
      </c>
      <c r="M1093" s="14">
        <v>49.476859635920675</v>
      </c>
    </row>
    <row r="1094" spans="1:13" s="12" customFormat="1" ht="12" customHeight="1">
      <c r="A1094" s="7">
        <f t="shared" si="0"/>
        <v>32</v>
      </c>
      <c r="B1094" s="15">
        <v>2005</v>
      </c>
      <c r="C1094" s="7" t="s">
        <v>19</v>
      </c>
      <c r="D1094" s="7" t="s">
        <v>19</v>
      </c>
      <c r="E1094" s="7" t="s">
        <v>22</v>
      </c>
      <c r="F1094" s="7" t="s">
        <v>43</v>
      </c>
      <c r="G1094" s="13">
        <f t="shared" si="1"/>
        <v>31</v>
      </c>
      <c r="H1094" s="9">
        <v>139367</v>
      </c>
      <c r="I1094" s="9">
        <v>100</v>
      </c>
      <c r="J1094" s="10">
        <v>7.1752997481469788E-4</v>
      </c>
      <c r="K1094" s="9">
        <v>985155.158845964</v>
      </c>
      <c r="L1094" s="9">
        <v>706.87835631531425</v>
      </c>
      <c r="M1094" s="14">
        <v>48.511524606383134</v>
      </c>
    </row>
    <row r="1095" spans="1:13" s="12" customFormat="1" ht="12" customHeight="1">
      <c r="A1095" s="7">
        <f t="shared" si="0"/>
        <v>33</v>
      </c>
      <c r="B1095" s="15">
        <v>2005</v>
      </c>
      <c r="C1095" s="7" t="s">
        <v>19</v>
      </c>
      <c r="D1095" s="7" t="s">
        <v>19</v>
      </c>
      <c r="E1095" s="7" t="s">
        <v>22</v>
      </c>
      <c r="F1095" s="7" t="s">
        <v>43</v>
      </c>
      <c r="G1095" s="13">
        <f t="shared" si="1"/>
        <v>32</v>
      </c>
      <c r="H1095" s="9">
        <v>145250</v>
      </c>
      <c r="I1095" s="9">
        <v>110</v>
      </c>
      <c r="J1095" s="10">
        <v>7.5731497418244406E-4</v>
      </c>
      <c r="K1095" s="9">
        <v>984448.28048964869</v>
      </c>
      <c r="L1095" s="9">
        <v>745.5374241229697</v>
      </c>
      <c r="M1095" s="14">
        <v>47.545999050872055</v>
      </c>
    </row>
    <row r="1096" spans="1:13" s="12" customFormat="1" ht="12" customHeight="1">
      <c r="A1096" s="7">
        <f t="shared" si="0"/>
        <v>34</v>
      </c>
      <c r="B1096" s="15">
        <v>2005</v>
      </c>
      <c r="C1096" s="7" t="s">
        <v>19</v>
      </c>
      <c r="D1096" s="7" t="s">
        <v>19</v>
      </c>
      <c r="E1096" s="7" t="s">
        <v>22</v>
      </c>
      <c r="F1096" s="7" t="s">
        <v>43</v>
      </c>
      <c r="G1096" s="13">
        <f t="shared" si="1"/>
        <v>33</v>
      </c>
      <c r="H1096" s="9">
        <v>149450</v>
      </c>
      <c r="I1096" s="9">
        <v>120</v>
      </c>
      <c r="J1096" s="10">
        <v>8.029441284710606E-4</v>
      </c>
      <c r="K1096" s="9">
        <v>983702.74306552578</v>
      </c>
      <c r="L1096" s="9">
        <v>789.85834170534019</v>
      </c>
      <c r="M1096" s="14">
        <v>46.581654692980337</v>
      </c>
    </row>
    <row r="1097" spans="1:13" s="12" customFormat="1" ht="12" customHeight="1">
      <c r="A1097" s="7">
        <f t="shared" si="0"/>
        <v>35</v>
      </c>
      <c r="B1097" s="15">
        <v>2005</v>
      </c>
      <c r="C1097" s="7" t="s">
        <v>19</v>
      </c>
      <c r="D1097" s="7" t="s">
        <v>19</v>
      </c>
      <c r="E1097" s="7" t="s">
        <v>22</v>
      </c>
      <c r="F1097" s="7" t="s">
        <v>43</v>
      </c>
      <c r="G1097" s="13">
        <f t="shared" si="1"/>
        <v>34</v>
      </c>
      <c r="H1097" s="9">
        <v>151113</v>
      </c>
      <c r="I1097" s="9">
        <v>113</v>
      </c>
      <c r="J1097" s="10">
        <v>7.4778477033742962E-4</v>
      </c>
      <c r="K1097" s="9">
        <v>982912.88472382049</v>
      </c>
      <c r="L1097" s="9">
        <v>735.00728576490258</v>
      </c>
      <c r="M1097" s="14">
        <v>45.618685420651659</v>
      </c>
    </row>
    <row r="1098" spans="1:13" s="12" customFormat="1" ht="12" customHeight="1">
      <c r="A1098" s="7">
        <f t="shared" si="0"/>
        <v>36</v>
      </c>
      <c r="B1098" s="15">
        <v>2005</v>
      </c>
      <c r="C1098" s="7" t="s">
        <v>19</v>
      </c>
      <c r="D1098" s="7" t="s">
        <v>19</v>
      </c>
      <c r="E1098" s="7" t="s">
        <v>23</v>
      </c>
      <c r="F1098" s="7" t="s">
        <v>43</v>
      </c>
      <c r="G1098" s="13">
        <f t="shared" si="1"/>
        <v>35</v>
      </c>
      <c r="H1098" s="9">
        <v>150789</v>
      </c>
      <c r="I1098" s="9">
        <v>135</v>
      </c>
      <c r="J1098" s="10">
        <v>8.9529077054692323E-4</v>
      </c>
      <c r="K1098" s="9">
        <v>982177.87743805558</v>
      </c>
      <c r="L1098" s="9">
        <v>879.3347887056583</v>
      </c>
      <c r="M1098" s="14">
        <v>44.652449734906853</v>
      </c>
    </row>
    <row r="1099" spans="1:13" s="12" customFormat="1" ht="12" customHeight="1">
      <c r="A1099" s="7">
        <f t="shared" si="0"/>
        <v>37</v>
      </c>
      <c r="B1099" s="15">
        <v>2005</v>
      </c>
      <c r="C1099" s="7" t="s">
        <v>19</v>
      </c>
      <c r="D1099" s="7" t="s">
        <v>19</v>
      </c>
      <c r="E1099" s="7" t="s">
        <v>23</v>
      </c>
      <c r="F1099" s="7" t="s">
        <v>43</v>
      </c>
      <c r="G1099" s="13">
        <f t="shared" si="1"/>
        <v>36</v>
      </c>
      <c r="H1099" s="9">
        <v>150684</v>
      </c>
      <c r="I1099" s="9">
        <v>158</v>
      </c>
      <c r="J1099" s="10">
        <v>1.0485519365028802E-3</v>
      </c>
      <c r="K1099" s="9">
        <v>981298.5426493499</v>
      </c>
      <c r="L1099" s="9">
        <v>1028.9424871824301</v>
      </c>
      <c r="M1099" s="14">
        <v>43.69201443756468</v>
      </c>
    </row>
    <row r="1100" spans="1:13" s="12" customFormat="1" ht="12" customHeight="1">
      <c r="A1100" s="7">
        <f t="shared" si="0"/>
        <v>38</v>
      </c>
      <c r="B1100" s="15">
        <v>2005</v>
      </c>
      <c r="C1100" s="7" t="s">
        <v>19</v>
      </c>
      <c r="D1100" s="7" t="s">
        <v>19</v>
      </c>
      <c r="E1100" s="7" t="s">
        <v>23</v>
      </c>
      <c r="F1100" s="7" t="s">
        <v>43</v>
      </c>
      <c r="G1100" s="13">
        <f t="shared" si="1"/>
        <v>37</v>
      </c>
      <c r="H1100" s="9">
        <v>152614</v>
      </c>
      <c r="I1100" s="9">
        <v>159</v>
      </c>
      <c r="J1100" s="10">
        <v>1.0418441296342407E-3</v>
      </c>
      <c r="K1100" s="9">
        <v>980269.60016216745</v>
      </c>
      <c r="L1100" s="9">
        <v>1021.2881283878585</v>
      </c>
      <c r="M1100" s="14">
        <v>42.737351045732936</v>
      </c>
    </row>
    <row r="1101" spans="1:13" s="12" customFormat="1" ht="12" customHeight="1">
      <c r="A1101" s="7">
        <f t="shared" si="0"/>
        <v>39</v>
      </c>
      <c r="B1101" s="15">
        <v>2005</v>
      </c>
      <c r="C1101" s="7" t="s">
        <v>19</v>
      </c>
      <c r="D1101" s="7" t="s">
        <v>19</v>
      </c>
      <c r="E1101" s="7" t="s">
        <v>23</v>
      </c>
      <c r="F1101" s="7" t="s">
        <v>43</v>
      </c>
      <c r="G1101" s="13">
        <f t="shared" si="1"/>
        <v>38</v>
      </c>
      <c r="H1101" s="9">
        <v>157675</v>
      </c>
      <c r="I1101" s="9">
        <v>158</v>
      </c>
      <c r="J1101" s="10">
        <v>1.0020612018392262E-3</v>
      </c>
      <c r="K1101" s="9">
        <v>979248.31203377957</v>
      </c>
      <c r="L1101" s="9">
        <v>981.26674045560276</v>
      </c>
      <c r="M1101" s="14">
        <v>41.78140167586163</v>
      </c>
    </row>
    <row r="1102" spans="1:13" s="12" customFormat="1" ht="12" customHeight="1">
      <c r="A1102" s="7">
        <f t="shared" si="0"/>
        <v>40</v>
      </c>
      <c r="B1102" s="15">
        <v>2005</v>
      </c>
      <c r="C1102" s="7" t="s">
        <v>19</v>
      </c>
      <c r="D1102" s="7" t="s">
        <v>19</v>
      </c>
      <c r="E1102" s="7" t="s">
        <v>23</v>
      </c>
      <c r="F1102" s="7" t="s">
        <v>43</v>
      </c>
      <c r="G1102" s="13">
        <f t="shared" si="1"/>
        <v>39</v>
      </c>
      <c r="H1102" s="9">
        <v>161957</v>
      </c>
      <c r="I1102" s="9">
        <v>208</v>
      </c>
      <c r="J1102" s="10">
        <v>1.284291509474737E-3</v>
      </c>
      <c r="K1102" s="9">
        <v>978267.04529332393</v>
      </c>
      <c r="L1102" s="9">
        <v>1256.380060269154</v>
      </c>
      <c r="M1102" s="14">
        <v>40.822809660173093</v>
      </c>
    </row>
    <row r="1103" spans="1:13" s="12" customFormat="1" ht="12" customHeight="1">
      <c r="A1103" s="7">
        <f t="shared" si="0"/>
        <v>41</v>
      </c>
      <c r="B1103" s="15">
        <v>2005</v>
      </c>
      <c r="C1103" s="7" t="s">
        <v>19</v>
      </c>
      <c r="D1103" s="7" t="s">
        <v>19</v>
      </c>
      <c r="E1103" s="7" t="s">
        <v>24</v>
      </c>
      <c r="F1103" s="7" t="s">
        <v>43</v>
      </c>
      <c r="G1103" s="13">
        <f t="shared" si="1"/>
        <v>40</v>
      </c>
      <c r="H1103" s="9">
        <v>167338</v>
      </c>
      <c r="I1103" s="9">
        <v>268</v>
      </c>
      <c r="J1103" s="10">
        <v>1.6015489607859542E-3</v>
      </c>
      <c r="K1103" s="9">
        <v>977010.66523305478</v>
      </c>
      <c r="L1103" s="9">
        <v>1564.7304155807926</v>
      </c>
      <c r="M1103" s="14">
        <v>39.874662496415141</v>
      </c>
    </row>
    <row r="1104" spans="1:13" s="12" customFormat="1" ht="12" customHeight="1">
      <c r="A1104" s="7">
        <f t="shared" si="0"/>
        <v>42</v>
      </c>
      <c r="B1104" s="15">
        <v>2005</v>
      </c>
      <c r="C1104" s="7" t="s">
        <v>19</v>
      </c>
      <c r="D1104" s="7" t="s">
        <v>19</v>
      </c>
      <c r="E1104" s="7" t="s">
        <v>24</v>
      </c>
      <c r="F1104" s="7" t="s">
        <v>43</v>
      </c>
      <c r="G1104" s="13">
        <f t="shared" si="1"/>
        <v>41</v>
      </c>
      <c r="H1104" s="9">
        <v>164608</v>
      </c>
      <c r="I1104" s="9">
        <v>233</v>
      </c>
      <c r="J1104" s="10">
        <v>1.4154840590979783E-3</v>
      </c>
      <c r="K1104" s="9">
        <v>975445.93481747399</v>
      </c>
      <c r="L1104" s="9">
        <v>1380.7281712460601</v>
      </c>
      <c r="M1104" s="14">
        <v>38.937824102622344</v>
      </c>
    </row>
    <row r="1105" spans="1:13" s="12" customFormat="1" ht="12" customHeight="1">
      <c r="A1105" s="7">
        <f t="shared" si="0"/>
        <v>43</v>
      </c>
      <c r="B1105" s="15">
        <v>2005</v>
      </c>
      <c r="C1105" s="7" t="s">
        <v>19</v>
      </c>
      <c r="D1105" s="7" t="s">
        <v>19</v>
      </c>
      <c r="E1105" s="7" t="s">
        <v>24</v>
      </c>
      <c r="F1105" s="7" t="s">
        <v>43</v>
      </c>
      <c r="G1105" s="13">
        <f t="shared" si="1"/>
        <v>42</v>
      </c>
      <c r="H1105" s="9">
        <v>161462</v>
      </c>
      <c r="I1105" s="9">
        <v>258</v>
      </c>
      <c r="J1105" s="10">
        <v>1.5978991960956758E-3</v>
      </c>
      <c r="K1105" s="9">
        <v>974065.20664622798</v>
      </c>
      <c r="L1105" s="9">
        <v>1556.4580106447761</v>
      </c>
      <c r="M1105" s="14">
        <v>37.99230935290926</v>
      </c>
    </row>
    <row r="1106" spans="1:13" s="12" customFormat="1" ht="12" customHeight="1">
      <c r="A1106" s="7">
        <f t="shared" si="0"/>
        <v>44</v>
      </c>
      <c r="B1106" s="15">
        <v>2005</v>
      </c>
      <c r="C1106" s="7" t="s">
        <v>19</v>
      </c>
      <c r="D1106" s="7" t="s">
        <v>19</v>
      </c>
      <c r="E1106" s="7" t="s">
        <v>24</v>
      </c>
      <c r="F1106" s="7" t="s">
        <v>43</v>
      </c>
      <c r="G1106" s="13">
        <f t="shared" si="1"/>
        <v>43</v>
      </c>
      <c r="H1106" s="9">
        <v>161900</v>
      </c>
      <c r="I1106" s="9">
        <v>306</v>
      </c>
      <c r="J1106" s="10">
        <v>1.8900555898702903E-3</v>
      </c>
      <c r="K1106" s="9">
        <v>972508.74863558321</v>
      </c>
      <c r="L1106" s="9">
        <v>1838.0955965564451</v>
      </c>
      <c r="M1106" s="14">
        <v>37.052314165525885</v>
      </c>
    </row>
    <row r="1107" spans="1:13" s="12" customFormat="1" ht="12" customHeight="1">
      <c r="A1107" s="7">
        <f t="shared" si="0"/>
        <v>45</v>
      </c>
      <c r="B1107" s="15">
        <v>2005</v>
      </c>
      <c r="C1107" s="7" t="s">
        <v>19</v>
      </c>
      <c r="D1107" s="7" t="s">
        <v>19</v>
      </c>
      <c r="E1107" s="7" t="s">
        <v>24</v>
      </c>
      <c r="F1107" s="7" t="s">
        <v>43</v>
      </c>
      <c r="G1107" s="13">
        <f t="shared" si="1"/>
        <v>44</v>
      </c>
      <c r="H1107" s="9">
        <v>159684</v>
      </c>
      <c r="I1107" s="9">
        <v>370</v>
      </c>
      <c r="J1107" s="10">
        <v>2.3170762255454525E-3</v>
      </c>
      <c r="K1107" s="9">
        <v>970670.65303902677</v>
      </c>
      <c r="L1107" s="9">
        <v>2249.1178929914076</v>
      </c>
      <c r="M1107" s="14">
        <v>36.121530894703028</v>
      </c>
    </row>
    <row r="1108" spans="1:13" s="12" customFormat="1" ht="12" customHeight="1">
      <c r="A1108" s="7">
        <f t="shared" si="0"/>
        <v>46</v>
      </c>
      <c r="B1108" s="15">
        <v>2005</v>
      </c>
      <c r="C1108" s="7" t="s">
        <v>19</v>
      </c>
      <c r="D1108" s="7" t="s">
        <v>19</v>
      </c>
      <c r="E1108" s="7" t="s">
        <v>25</v>
      </c>
      <c r="F1108" s="7" t="s">
        <v>44</v>
      </c>
      <c r="G1108" s="13">
        <f t="shared" si="1"/>
        <v>45</v>
      </c>
      <c r="H1108" s="9">
        <v>160714</v>
      </c>
      <c r="I1108" s="9">
        <v>383</v>
      </c>
      <c r="J1108" s="10">
        <v>2.3831153477606184E-3</v>
      </c>
      <c r="K1108" s="9">
        <v>968421.53514603537</v>
      </c>
      <c r="L1108" s="9">
        <v>2307.8602235084159</v>
      </c>
      <c r="M1108" s="14">
        <v>35.204260387597813</v>
      </c>
    </row>
    <row r="1109" spans="1:13" s="12" customFormat="1" ht="12" customHeight="1">
      <c r="A1109" s="7">
        <f t="shared" si="0"/>
        <v>47</v>
      </c>
      <c r="B1109" s="15">
        <v>2005</v>
      </c>
      <c r="C1109" s="7" t="s">
        <v>19</v>
      </c>
      <c r="D1109" s="7" t="s">
        <v>19</v>
      </c>
      <c r="E1109" s="7" t="s">
        <v>25</v>
      </c>
      <c r="F1109" s="7" t="s">
        <v>44</v>
      </c>
      <c r="G1109" s="13">
        <f t="shared" si="1"/>
        <v>46</v>
      </c>
      <c r="H1109" s="9">
        <v>157088</v>
      </c>
      <c r="I1109" s="9">
        <v>389</v>
      </c>
      <c r="J1109" s="10">
        <v>2.4763190059075169E-3</v>
      </c>
      <c r="K1109" s="9">
        <v>966113.67492252693</v>
      </c>
      <c r="L1109" s="9">
        <v>2392.40565507781</v>
      </c>
      <c r="M1109" s="14">
        <v>34.287162207760161</v>
      </c>
    </row>
    <row r="1110" spans="1:13" s="12" customFormat="1" ht="12" customHeight="1">
      <c r="A1110" s="7">
        <f t="shared" si="0"/>
        <v>48</v>
      </c>
      <c r="B1110" s="15">
        <v>2005</v>
      </c>
      <c r="C1110" s="7" t="s">
        <v>19</v>
      </c>
      <c r="D1110" s="7" t="s">
        <v>19</v>
      </c>
      <c r="E1110" s="7" t="s">
        <v>25</v>
      </c>
      <c r="F1110" s="7" t="s">
        <v>44</v>
      </c>
      <c r="G1110" s="13">
        <f t="shared" si="1"/>
        <v>47</v>
      </c>
      <c r="H1110" s="9">
        <v>154048</v>
      </c>
      <c r="I1110" s="9">
        <v>441</v>
      </c>
      <c r="J1110" s="10">
        <v>2.862744079767345E-3</v>
      </c>
      <c r="K1110" s="9">
        <v>963721.26926744916</v>
      </c>
      <c r="L1110" s="9">
        <v>2758.8873581412613</v>
      </c>
      <c r="M1110" s="14">
        <v>33.371037702171861</v>
      </c>
    </row>
    <row r="1111" spans="1:13" s="12" customFormat="1" ht="12" customHeight="1">
      <c r="A1111" s="7">
        <f t="shared" si="0"/>
        <v>49</v>
      </c>
      <c r="B1111" s="15">
        <v>2005</v>
      </c>
      <c r="C1111" s="7" t="s">
        <v>19</v>
      </c>
      <c r="D1111" s="7" t="s">
        <v>19</v>
      </c>
      <c r="E1111" s="7" t="s">
        <v>25</v>
      </c>
      <c r="F1111" s="7" t="s">
        <v>44</v>
      </c>
      <c r="G1111" s="13">
        <f t="shared" si="1"/>
        <v>48</v>
      </c>
      <c r="H1111" s="9">
        <v>151353</v>
      </c>
      <c r="I1111" s="9">
        <v>466</v>
      </c>
      <c r="J1111" s="10">
        <v>3.0788950334648141E-3</v>
      </c>
      <c r="K1111" s="9">
        <v>960962.38190930791</v>
      </c>
      <c r="L1111" s="9">
        <v>2958.7023050070861</v>
      </c>
      <c r="M1111" s="14">
        <v>32.465409232288707</v>
      </c>
    </row>
    <row r="1112" spans="1:13" s="12" customFormat="1" ht="12" customHeight="1">
      <c r="A1112" s="7">
        <f t="shared" si="0"/>
        <v>50</v>
      </c>
      <c r="B1112" s="15">
        <v>2005</v>
      </c>
      <c r="C1112" s="7" t="s">
        <v>19</v>
      </c>
      <c r="D1112" s="7" t="s">
        <v>19</v>
      </c>
      <c r="E1112" s="7" t="s">
        <v>25</v>
      </c>
      <c r="F1112" s="7" t="s">
        <v>44</v>
      </c>
      <c r="G1112" s="13">
        <f t="shared" si="1"/>
        <v>49</v>
      </c>
      <c r="H1112" s="9">
        <v>149259</v>
      </c>
      <c r="I1112" s="9">
        <v>503</v>
      </c>
      <c r="J1112" s="10">
        <v>3.3699810396692997E-3</v>
      </c>
      <c r="K1112" s="9">
        <v>958003.67960430076</v>
      </c>
      <c r="L1112" s="9">
        <v>3228.4542361999161</v>
      </c>
      <c r="M1112" s="14">
        <v>31.564131326983713</v>
      </c>
    </row>
    <row r="1113" spans="1:13" s="12" customFormat="1" ht="12" customHeight="1">
      <c r="A1113" s="7">
        <f t="shared" si="0"/>
        <v>51</v>
      </c>
      <c r="B1113" s="15">
        <v>2005</v>
      </c>
      <c r="C1113" s="7" t="s">
        <v>19</v>
      </c>
      <c r="D1113" s="7" t="s">
        <v>19</v>
      </c>
      <c r="E1113" s="7" t="s">
        <v>26</v>
      </c>
      <c r="F1113" s="7" t="s">
        <v>44</v>
      </c>
      <c r="G1113" s="13">
        <f t="shared" si="1"/>
        <v>50</v>
      </c>
      <c r="H1113" s="9">
        <v>146341</v>
      </c>
      <c r="I1113" s="9">
        <v>567</v>
      </c>
      <c r="J1113" s="10">
        <v>3.8745122692888526E-3</v>
      </c>
      <c r="K1113" s="9">
        <v>954775.2253681008</v>
      </c>
      <c r="L1113" s="9">
        <v>3699.2883251017361</v>
      </c>
      <c r="M1113" s="14">
        <v>30.669170841742613</v>
      </c>
    </row>
    <row r="1114" spans="1:13" s="12" customFormat="1" ht="12" customHeight="1">
      <c r="A1114" s="7">
        <f t="shared" si="0"/>
        <v>52</v>
      </c>
      <c r="B1114" s="15">
        <v>2005</v>
      </c>
      <c r="C1114" s="7" t="s">
        <v>19</v>
      </c>
      <c r="D1114" s="7" t="s">
        <v>19</v>
      </c>
      <c r="E1114" s="7" t="s">
        <v>26</v>
      </c>
      <c r="F1114" s="7" t="s">
        <v>44</v>
      </c>
      <c r="G1114" s="13">
        <f t="shared" si="1"/>
        <v>51</v>
      </c>
      <c r="H1114" s="9">
        <v>142763</v>
      </c>
      <c r="I1114" s="9">
        <v>566</v>
      </c>
      <c r="J1114" s="10">
        <v>3.9646126797559592E-3</v>
      </c>
      <c r="K1114" s="9">
        <v>951075.93704299908</v>
      </c>
      <c r="L1114" s="9">
        <v>3770.6477194114545</v>
      </c>
      <c r="M1114" s="14">
        <v>29.786516320821647</v>
      </c>
    </row>
    <row r="1115" spans="1:13" s="12" customFormat="1" ht="12" customHeight="1">
      <c r="A1115" s="7">
        <f t="shared" si="0"/>
        <v>53</v>
      </c>
      <c r="B1115" s="15">
        <v>2005</v>
      </c>
      <c r="C1115" s="7" t="s">
        <v>19</v>
      </c>
      <c r="D1115" s="7" t="s">
        <v>19</v>
      </c>
      <c r="E1115" s="7" t="s">
        <v>26</v>
      </c>
      <c r="F1115" s="7" t="s">
        <v>44</v>
      </c>
      <c r="G1115" s="13">
        <f t="shared" si="1"/>
        <v>52</v>
      </c>
      <c r="H1115" s="9">
        <v>141755</v>
      </c>
      <c r="I1115" s="9">
        <v>654</v>
      </c>
      <c r="J1115" s="10">
        <v>4.6135938767591974E-3</v>
      </c>
      <c r="K1115" s="9">
        <v>947305.28932358767</v>
      </c>
      <c r="L1115" s="9">
        <v>4370.4818822449042</v>
      </c>
      <c r="M1115" s="14">
        <v>28.903088177032302</v>
      </c>
    </row>
    <row r="1116" spans="1:13" s="12" customFormat="1" ht="12" customHeight="1">
      <c r="A1116" s="7">
        <f t="shared" si="0"/>
        <v>54</v>
      </c>
      <c r="B1116" s="15">
        <v>2005</v>
      </c>
      <c r="C1116" s="7" t="s">
        <v>19</v>
      </c>
      <c r="D1116" s="7" t="s">
        <v>19</v>
      </c>
      <c r="E1116" s="7" t="s">
        <v>26</v>
      </c>
      <c r="F1116" s="7" t="s">
        <v>44</v>
      </c>
      <c r="G1116" s="13">
        <f t="shared" si="1"/>
        <v>53</v>
      </c>
      <c r="H1116" s="9">
        <v>136020</v>
      </c>
      <c r="I1116" s="9">
        <v>646</v>
      </c>
      <c r="J1116" s="10">
        <v>4.7493015732980445E-3</v>
      </c>
      <c r="K1116" s="9">
        <v>942934.80744134274</v>
      </c>
      <c r="L1116" s="9">
        <v>4478.281764498658</v>
      </c>
      <c r="M1116" s="14">
        <v>28.034735859669411</v>
      </c>
    </row>
    <row r="1117" spans="1:13" s="12" customFormat="1" ht="12" customHeight="1">
      <c r="A1117" s="7">
        <f t="shared" si="0"/>
        <v>55</v>
      </c>
      <c r="B1117" s="15">
        <v>2005</v>
      </c>
      <c r="C1117" s="7" t="s">
        <v>19</v>
      </c>
      <c r="D1117" s="7" t="s">
        <v>19</v>
      </c>
      <c r="E1117" s="7" t="s">
        <v>26</v>
      </c>
      <c r="F1117" s="7" t="s">
        <v>44</v>
      </c>
      <c r="G1117" s="13">
        <f t="shared" si="1"/>
        <v>54</v>
      </c>
      <c r="H1117" s="9">
        <v>136613</v>
      </c>
      <c r="I1117" s="9">
        <v>741</v>
      </c>
      <c r="J1117" s="10">
        <v>5.4240811635788691E-3</v>
      </c>
      <c r="K1117" s="9">
        <v>938456.52567684406</v>
      </c>
      <c r="L1117" s="9">
        <v>5090.2643637614392</v>
      </c>
      <c r="M1117" s="14">
        <v>27.166130657528271</v>
      </c>
    </row>
    <row r="1118" spans="1:13" s="12" customFormat="1" ht="12" customHeight="1">
      <c r="A1118" s="7">
        <f t="shared" si="0"/>
        <v>56</v>
      </c>
      <c r="B1118" s="15">
        <v>2005</v>
      </c>
      <c r="C1118" s="7" t="s">
        <v>19</v>
      </c>
      <c r="D1118" s="7" t="s">
        <v>19</v>
      </c>
      <c r="E1118" s="7" t="s">
        <v>27</v>
      </c>
      <c r="F1118" s="7" t="s">
        <v>44</v>
      </c>
      <c r="G1118" s="13">
        <f t="shared" si="1"/>
        <v>55</v>
      </c>
      <c r="H1118" s="9">
        <v>135461</v>
      </c>
      <c r="I1118" s="9">
        <v>812</v>
      </c>
      <c r="J1118" s="10">
        <v>5.9943452358981551E-3</v>
      </c>
      <c r="K1118" s="9">
        <v>933366.26131308265</v>
      </c>
      <c r="L1118" s="9">
        <v>5594.9196018501498</v>
      </c>
      <c r="M1118" s="14">
        <v>26.31155872819204</v>
      </c>
    </row>
    <row r="1119" spans="1:13" s="12" customFormat="1" ht="12" customHeight="1">
      <c r="A1119" s="7">
        <f t="shared" si="0"/>
        <v>57</v>
      </c>
      <c r="B1119" s="15">
        <v>2005</v>
      </c>
      <c r="C1119" s="7" t="s">
        <v>19</v>
      </c>
      <c r="D1119" s="7" t="s">
        <v>19</v>
      </c>
      <c r="E1119" s="7" t="s">
        <v>27</v>
      </c>
      <c r="F1119" s="7" t="s">
        <v>44</v>
      </c>
      <c r="G1119" s="13">
        <f t="shared" si="1"/>
        <v>56</v>
      </c>
      <c r="H1119" s="9">
        <v>136774</v>
      </c>
      <c r="I1119" s="9">
        <v>820</v>
      </c>
      <c r="J1119" s="10">
        <v>5.9952915027709948E-3</v>
      </c>
      <c r="K1119" s="9">
        <v>927771.34171123256</v>
      </c>
      <c r="L1119" s="9">
        <v>5562.2596414757973</v>
      </c>
      <c r="M1119" s="14">
        <v>25.467215180800622</v>
      </c>
    </row>
    <row r="1120" spans="1:13" s="12" customFormat="1" ht="12" customHeight="1">
      <c r="A1120" s="7">
        <f t="shared" si="0"/>
        <v>58</v>
      </c>
      <c r="B1120" s="15">
        <v>2005</v>
      </c>
      <c r="C1120" s="7" t="s">
        <v>19</v>
      </c>
      <c r="D1120" s="7" t="s">
        <v>19</v>
      </c>
      <c r="E1120" s="7" t="s">
        <v>27</v>
      </c>
      <c r="F1120" s="7" t="s">
        <v>44</v>
      </c>
      <c r="G1120" s="13">
        <f t="shared" si="1"/>
        <v>57</v>
      </c>
      <c r="H1120" s="9">
        <v>135162</v>
      </c>
      <c r="I1120" s="9">
        <v>903</v>
      </c>
      <c r="J1120" s="10">
        <v>6.6808718426776756E-3</v>
      </c>
      <c r="K1120" s="9">
        <v>922209.08206975681</v>
      </c>
      <c r="L1120" s="9">
        <v>6161.1606894614642</v>
      </c>
      <c r="M1120" s="14">
        <v>24.617803736107973</v>
      </c>
    </row>
    <row r="1121" spans="1:13" s="12" customFormat="1" ht="12" customHeight="1">
      <c r="A1121" s="7">
        <f t="shared" si="0"/>
        <v>59</v>
      </c>
      <c r="B1121" s="15">
        <v>2005</v>
      </c>
      <c r="C1121" s="7" t="s">
        <v>19</v>
      </c>
      <c r="D1121" s="7" t="s">
        <v>19</v>
      </c>
      <c r="E1121" s="7" t="s">
        <v>27</v>
      </c>
      <c r="F1121" s="7" t="s">
        <v>44</v>
      </c>
      <c r="G1121" s="13">
        <f t="shared" si="1"/>
        <v>58</v>
      </c>
      <c r="H1121" s="9">
        <v>135102</v>
      </c>
      <c r="I1121" s="9">
        <v>1013</v>
      </c>
      <c r="J1121" s="10">
        <v>7.4980385190448699E-3</v>
      </c>
      <c r="K1121" s="9">
        <v>916047.9213802953</v>
      </c>
      <c r="L1121" s="9">
        <v>6868.5625998004407</v>
      </c>
      <c r="M1121" s="14">
        <v>23.780015407382933</v>
      </c>
    </row>
    <row r="1122" spans="1:13" s="12" customFormat="1" ht="12" customHeight="1">
      <c r="A1122" s="7">
        <f t="shared" si="0"/>
        <v>60</v>
      </c>
      <c r="B1122" s="15">
        <v>2005</v>
      </c>
      <c r="C1122" s="7" t="s">
        <v>19</v>
      </c>
      <c r="D1122" s="7" t="s">
        <v>19</v>
      </c>
      <c r="E1122" s="7" t="s">
        <v>27</v>
      </c>
      <c r="F1122" s="7" t="s">
        <v>44</v>
      </c>
      <c r="G1122" s="13">
        <f t="shared" si="1"/>
        <v>59</v>
      </c>
      <c r="H1122" s="9">
        <v>113987</v>
      </c>
      <c r="I1122" s="9">
        <v>921</v>
      </c>
      <c r="J1122" s="10">
        <v>8.0798687569635132E-3</v>
      </c>
      <c r="K1122" s="9">
        <v>909179.35878049489</v>
      </c>
      <c r="L1122" s="9">
        <v>7346.0498954866416</v>
      </c>
      <c r="M1122" s="14">
        <v>22.955888563329196</v>
      </c>
    </row>
    <row r="1123" spans="1:13" s="12" customFormat="1" ht="12" customHeight="1">
      <c r="A1123" s="7">
        <f t="shared" si="0"/>
        <v>61</v>
      </c>
      <c r="B1123" s="15">
        <v>2005</v>
      </c>
      <c r="C1123" s="7" t="s">
        <v>19</v>
      </c>
      <c r="D1123" s="7" t="s">
        <v>19</v>
      </c>
      <c r="E1123" s="7" t="s">
        <v>28</v>
      </c>
      <c r="F1123" s="7" t="s">
        <v>44</v>
      </c>
      <c r="G1123" s="13">
        <f t="shared" si="1"/>
        <v>60</v>
      </c>
      <c r="H1123" s="9">
        <v>113148</v>
      </c>
      <c r="I1123" s="9">
        <v>985</v>
      </c>
      <c r="J1123" s="10">
        <v>8.7054123802453431E-3</v>
      </c>
      <c r="K1123" s="9">
        <v>901833.30888500821</v>
      </c>
      <c r="L1123" s="9">
        <v>7850.8308520851733</v>
      </c>
      <c r="M1123" s="14">
        <v>22.138807153947297</v>
      </c>
    </row>
    <row r="1124" spans="1:13" s="12" customFormat="1" ht="12" customHeight="1">
      <c r="A1124" s="7">
        <f t="shared" si="0"/>
        <v>62</v>
      </c>
      <c r="B1124" s="15">
        <v>2005</v>
      </c>
      <c r="C1124" s="7" t="s">
        <v>19</v>
      </c>
      <c r="D1124" s="7" t="s">
        <v>19</v>
      </c>
      <c r="E1124" s="7" t="s">
        <v>28</v>
      </c>
      <c r="F1124" s="7" t="s">
        <v>44</v>
      </c>
      <c r="G1124" s="13">
        <f t="shared" si="1"/>
        <v>61</v>
      </c>
      <c r="H1124" s="9">
        <v>106913</v>
      </c>
      <c r="I1124" s="9">
        <v>1043</v>
      </c>
      <c r="J1124" s="10">
        <v>9.755595671246715E-3</v>
      </c>
      <c r="K1124" s="9">
        <v>893982.47803292307</v>
      </c>
      <c r="L1124" s="9">
        <v>8721.3315928683951</v>
      </c>
      <c r="M1124" s="14">
        <v>21.328836174628265</v>
      </c>
    </row>
    <row r="1125" spans="1:13" s="12" customFormat="1" ht="12" customHeight="1">
      <c r="A1125" s="7">
        <f t="shared" si="0"/>
        <v>63</v>
      </c>
      <c r="B1125" s="15">
        <v>2005</v>
      </c>
      <c r="C1125" s="7" t="s">
        <v>19</v>
      </c>
      <c r="D1125" s="7" t="s">
        <v>19</v>
      </c>
      <c r="E1125" s="7" t="s">
        <v>28</v>
      </c>
      <c r="F1125" s="7" t="s">
        <v>44</v>
      </c>
      <c r="G1125" s="13">
        <f t="shared" si="1"/>
        <v>62</v>
      </c>
      <c r="H1125" s="9">
        <v>93743</v>
      </c>
      <c r="I1125" s="9">
        <v>903</v>
      </c>
      <c r="J1125" s="10">
        <v>9.6327192430368126E-3</v>
      </c>
      <c r="K1125" s="9">
        <v>885261.14644005464</v>
      </c>
      <c r="L1125" s="9">
        <v>8527.4720804259432</v>
      </c>
      <c r="M1125" s="14">
        <v>20.534035722471245</v>
      </c>
    </row>
    <row r="1126" spans="1:13" s="12" customFormat="1" ht="12" customHeight="1">
      <c r="A1126" s="7">
        <f t="shared" si="0"/>
        <v>64</v>
      </c>
      <c r="B1126" s="15">
        <v>2005</v>
      </c>
      <c r="C1126" s="7" t="s">
        <v>19</v>
      </c>
      <c r="D1126" s="7" t="s">
        <v>19</v>
      </c>
      <c r="E1126" s="7" t="s">
        <v>28</v>
      </c>
      <c r="F1126" s="7" t="s">
        <v>44</v>
      </c>
      <c r="G1126" s="13">
        <f t="shared" si="1"/>
        <v>63</v>
      </c>
      <c r="H1126" s="9">
        <v>85395</v>
      </c>
      <c r="I1126" s="9">
        <v>949</v>
      </c>
      <c r="J1126" s="10">
        <v>1.111306282569237E-2</v>
      </c>
      <c r="K1126" s="9">
        <v>876733.6743596287</v>
      </c>
      <c r="L1126" s="9">
        <v>9743.1964045586701</v>
      </c>
      <c r="M1126" s="14">
        <v>19.728894988492257</v>
      </c>
    </row>
    <row r="1127" spans="1:13" s="12" customFormat="1" ht="12" customHeight="1">
      <c r="A1127" s="7">
        <f t="shared" ref="A1127:A1166" si="2">G1127+1</f>
        <v>65</v>
      </c>
      <c r="B1127" s="15">
        <v>2005</v>
      </c>
      <c r="C1127" s="7" t="s">
        <v>19</v>
      </c>
      <c r="D1127" s="7" t="s">
        <v>19</v>
      </c>
      <c r="E1127" s="7" t="s">
        <v>28</v>
      </c>
      <c r="F1127" s="7" t="s">
        <v>44</v>
      </c>
      <c r="G1127" s="13">
        <f t="shared" si="1"/>
        <v>64</v>
      </c>
      <c r="H1127" s="9">
        <v>94937</v>
      </c>
      <c r="I1127" s="9">
        <v>1117</v>
      </c>
      <c r="J1127" s="10">
        <v>1.1765697251861761E-2</v>
      </c>
      <c r="K1127" s="9">
        <v>866990.47795506997</v>
      </c>
      <c r="L1127" s="9">
        <v>10200.747483866282</v>
      </c>
      <c r="M1127" s="14">
        <v>18.944988365846783</v>
      </c>
    </row>
    <row r="1128" spans="1:13" s="12" customFormat="1" ht="12" customHeight="1">
      <c r="A1128" s="7">
        <f t="shared" si="2"/>
        <v>66</v>
      </c>
      <c r="B1128" s="15">
        <v>2005</v>
      </c>
      <c r="C1128" s="7" t="s">
        <v>29</v>
      </c>
      <c r="D1128" s="7" t="s">
        <v>30</v>
      </c>
      <c r="E1128" s="7" t="s">
        <v>31</v>
      </c>
      <c r="F1128" s="7" t="s">
        <v>30</v>
      </c>
      <c r="G1128" s="13">
        <f t="shared" ref="G1128:G1166" si="3">G1127+1</f>
        <v>65</v>
      </c>
      <c r="H1128" s="9">
        <v>102156</v>
      </c>
      <c r="I1128" s="9">
        <v>1247</v>
      </c>
      <c r="J1128" s="10">
        <v>1.2206820940522339E-2</v>
      </c>
      <c r="K1128" s="9">
        <v>856789.73047120369</v>
      </c>
      <c r="L1128" s="9">
        <v>10458.67882354038</v>
      </c>
      <c r="M1128" s="14">
        <v>18.164590284463827</v>
      </c>
    </row>
    <row r="1129" spans="1:13" s="12" customFormat="1" ht="12" customHeight="1">
      <c r="A1129" s="7">
        <f t="shared" si="2"/>
        <v>67</v>
      </c>
      <c r="B1129" s="15">
        <v>2005</v>
      </c>
      <c r="C1129" s="7" t="s">
        <v>29</v>
      </c>
      <c r="D1129" s="7" t="s">
        <v>30</v>
      </c>
      <c r="E1129" s="7" t="s">
        <v>31</v>
      </c>
      <c r="F1129" s="7" t="s">
        <v>30</v>
      </c>
      <c r="G1129" s="13">
        <f t="shared" si="3"/>
        <v>66</v>
      </c>
      <c r="H1129" s="9">
        <v>103312</v>
      </c>
      <c r="I1129" s="9">
        <v>1389</v>
      </c>
      <c r="J1129" s="10">
        <v>1.3444711166176243E-2</v>
      </c>
      <c r="K1129" s="9">
        <v>846331.05164766335</v>
      </c>
      <c r="L1129" s="9">
        <v>11378.676540369022</v>
      </c>
      <c r="M1129" s="14">
        <v>17.382883440522534</v>
      </c>
    </row>
    <row r="1130" spans="1:13" s="12" customFormat="1" ht="12" customHeight="1">
      <c r="A1130" s="7">
        <f t="shared" si="2"/>
        <v>68</v>
      </c>
      <c r="B1130" s="15">
        <v>2005</v>
      </c>
      <c r="C1130" s="7" t="s">
        <v>29</v>
      </c>
      <c r="D1130" s="7" t="s">
        <v>30</v>
      </c>
      <c r="E1130" s="7" t="s">
        <v>31</v>
      </c>
      <c r="F1130" s="7" t="s">
        <v>30</v>
      </c>
      <c r="G1130" s="13">
        <f t="shared" si="3"/>
        <v>67</v>
      </c>
      <c r="H1130" s="9">
        <v>98655</v>
      </c>
      <c r="I1130" s="9">
        <v>1466</v>
      </c>
      <c r="J1130" s="10">
        <v>1.4859865186761948E-2</v>
      </c>
      <c r="K1130" s="9">
        <v>834952.3751072943</v>
      </c>
      <c r="L1130" s="9">
        <v>12407.279731461085</v>
      </c>
      <c r="M1130" s="14">
        <v>16.612962275514505</v>
      </c>
    </row>
    <row r="1131" spans="1:13" s="12" customFormat="1" ht="12" customHeight="1">
      <c r="A1131" s="7">
        <f t="shared" si="2"/>
        <v>69</v>
      </c>
      <c r="B1131" s="15">
        <v>2005</v>
      </c>
      <c r="C1131" s="7" t="s">
        <v>29</v>
      </c>
      <c r="D1131" s="7" t="s">
        <v>30</v>
      </c>
      <c r="E1131" s="7" t="s">
        <v>31</v>
      </c>
      <c r="F1131" s="7" t="s">
        <v>30</v>
      </c>
      <c r="G1131" s="13">
        <f t="shared" si="3"/>
        <v>68</v>
      </c>
      <c r="H1131" s="9">
        <v>95706</v>
      </c>
      <c r="I1131" s="9">
        <v>1551</v>
      </c>
      <c r="J1131" s="10">
        <v>1.6205880509058992E-2</v>
      </c>
      <c r="K1131" s="9">
        <v>822545.09537583322</v>
      </c>
      <c r="L1131" s="9">
        <v>13330.067528973284</v>
      </c>
      <c r="M1131" s="14">
        <v>15.856010384826291</v>
      </c>
    </row>
    <row r="1132" spans="1:13" s="12" customFormat="1" ht="12" customHeight="1">
      <c r="A1132" s="7">
        <f t="shared" si="2"/>
        <v>70</v>
      </c>
      <c r="B1132" s="15">
        <v>2005</v>
      </c>
      <c r="C1132" s="7" t="s">
        <v>29</v>
      </c>
      <c r="D1132" s="7" t="s">
        <v>30</v>
      </c>
      <c r="E1132" s="7" t="s">
        <v>31</v>
      </c>
      <c r="F1132" s="7" t="s">
        <v>30</v>
      </c>
      <c r="G1132" s="13">
        <f t="shared" si="3"/>
        <v>69</v>
      </c>
      <c r="H1132" s="9">
        <v>94162</v>
      </c>
      <c r="I1132" s="9">
        <v>1713</v>
      </c>
      <c r="J1132" s="10">
        <v>1.8192051995497123E-2</v>
      </c>
      <c r="K1132" s="9">
        <v>809215.02784685988</v>
      </c>
      <c r="L1132" s="9">
        <v>14721.281862127727</v>
      </c>
      <c r="M1132" s="14">
        <v>15.10896744612802</v>
      </c>
    </row>
    <row r="1133" spans="1:13" s="12" customFormat="1" ht="12" customHeight="1">
      <c r="A1133" s="7">
        <f t="shared" si="2"/>
        <v>71</v>
      </c>
      <c r="B1133" s="15">
        <v>2005</v>
      </c>
      <c r="C1133" s="7" t="s">
        <v>29</v>
      </c>
      <c r="D1133" s="7" t="s">
        <v>30</v>
      </c>
      <c r="E1133" s="7" t="s">
        <v>32</v>
      </c>
      <c r="F1133" s="7" t="s">
        <v>30</v>
      </c>
      <c r="G1133" s="13">
        <f t="shared" si="3"/>
        <v>70</v>
      </c>
      <c r="H1133" s="9">
        <v>94917</v>
      </c>
      <c r="I1133" s="9">
        <v>1895</v>
      </c>
      <c r="J1133" s="10">
        <v>1.9964811361505314E-2</v>
      </c>
      <c r="K1133" s="9">
        <v>794493.74598473217</v>
      </c>
      <c r="L1133" s="9">
        <v>15861.917766480898</v>
      </c>
      <c r="M1133" s="14">
        <v>14.379658975892696</v>
      </c>
    </row>
    <row r="1134" spans="1:13" s="12" customFormat="1" ht="12" customHeight="1">
      <c r="A1134" s="7">
        <f t="shared" si="2"/>
        <v>72</v>
      </c>
      <c r="B1134" s="15">
        <v>2005</v>
      </c>
      <c r="C1134" s="7" t="s">
        <v>29</v>
      </c>
      <c r="D1134" s="7" t="s">
        <v>30</v>
      </c>
      <c r="E1134" s="7" t="s">
        <v>32</v>
      </c>
      <c r="F1134" s="7" t="s">
        <v>30</v>
      </c>
      <c r="G1134" s="13">
        <f t="shared" si="3"/>
        <v>71</v>
      </c>
      <c r="H1134" s="9">
        <v>93733</v>
      </c>
      <c r="I1134" s="9">
        <v>2094</v>
      </c>
      <c r="J1134" s="10">
        <v>2.2340050995913924E-2</v>
      </c>
      <c r="K1134" s="9">
        <v>778631.82821825123</v>
      </c>
      <c r="L1134" s="9">
        <v>17394.674749437425</v>
      </c>
      <c r="M1134" s="14">
        <v>13.662408795927931</v>
      </c>
    </row>
    <row r="1135" spans="1:13" s="12" customFormat="1" ht="12" customHeight="1">
      <c r="A1135" s="7">
        <f t="shared" si="2"/>
        <v>73</v>
      </c>
      <c r="B1135" s="15">
        <v>2005</v>
      </c>
      <c r="C1135" s="7" t="s">
        <v>29</v>
      </c>
      <c r="D1135" s="7" t="s">
        <v>30</v>
      </c>
      <c r="E1135" s="7" t="s">
        <v>32</v>
      </c>
      <c r="F1135" s="7" t="s">
        <v>30</v>
      </c>
      <c r="G1135" s="13">
        <f t="shared" si="3"/>
        <v>72</v>
      </c>
      <c r="H1135" s="9">
        <v>95916</v>
      </c>
      <c r="I1135" s="9">
        <v>2344</v>
      </c>
      <c r="J1135" s="10">
        <v>2.4438049960382E-2</v>
      </c>
      <c r="K1135" s="9">
        <v>761237.15346881386</v>
      </c>
      <c r="L1135" s="9">
        <v>18603.151588169854</v>
      </c>
      <c r="M1135" s="14">
        <v>12.963176853399872</v>
      </c>
    </row>
    <row r="1136" spans="1:13" s="12" customFormat="1" ht="12" customHeight="1">
      <c r="A1136" s="7">
        <f t="shared" si="2"/>
        <v>74</v>
      </c>
      <c r="B1136" s="15">
        <v>2005</v>
      </c>
      <c r="C1136" s="7" t="s">
        <v>29</v>
      </c>
      <c r="D1136" s="7" t="s">
        <v>30</v>
      </c>
      <c r="E1136" s="7" t="s">
        <v>32</v>
      </c>
      <c r="F1136" s="7" t="s">
        <v>30</v>
      </c>
      <c r="G1136" s="13">
        <f t="shared" si="3"/>
        <v>73</v>
      </c>
      <c r="H1136" s="9">
        <v>94502</v>
      </c>
      <c r="I1136" s="9">
        <v>2571</v>
      </c>
      <c r="J1136" s="10">
        <v>2.7205773422784702E-2</v>
      </c>
      <c r="K1136" s="9">
        <v>742634.00188064401</v>
      </c>
      <c r="L1136" s="9">
        <v>20203.932391220671</v>
      </c>
      <c r="M1136" s="14">
        <v>12.275382283917224</v>
      </c>
    </row>
    <row r="1137" spans="1:13" s="12" customFormat="1" ht="12" customHeight="1">
      <c r="A1137" s="7">
        <f t="shared" si="2"/>
        <v>75</v>
      </c>
      <c r="B1137" s="15">
        <v>2005</v>
      </c>
      <c r="C1137" s="7" t="s">
        <v>29</v>
      </c>
      <c r="D1137" s="7" t="s">
        <v>30</v>
      </c>
      <c r="E1137" s="7" t="s">
        <v>32</v>
      </c>
      <c r="F1137" s="7" t="s">
        <v>30</v>
      </c>
      <c r="G1137" s="13">
        <f t="shared" si="3"/>
        <v>74</v>
      </c>
      <c r="H1137" s="9">
        <v>92683</v>
      </c>
      <c r="I1137" s="9">
        <v>2763</v>
      </c>
      <c r="J1137" s="10">
        <v>2.9811292254242956E-2</v>
      </c>
      <c r="K1137" s="9">
        <v>722430.0694894233</v>
      </c>
      <c r="L1137" s="9">
        <v>21536.573934802247</v>
      </c>
      <c r="M1137" s="14">
        <v>11.604700009732795</v>
      </c>
    </row>
    <row r="1138" spans="1:13" s="12" customFormat="1" ht="12" customHeight="1">
      <c r="A1138" s="7">
        <f t="shared" si="2"/>
        <v>76</v>
      </c>
      <c r="B1138" s="15">
        <v>2005</v>
      </c>
      <c r="C1138" s="7" t="s">
        <v>29</v>
      </c>
      <c r="D1138" s="7" t="s">
        <v>33</v>
      </c>
      <c r="E1138" s="7" t="s">
        <v>34</v>
      </c>
      <c r="F1138" s="7" t="s">
        <v>33</v>
      </c>
      <c r="G1138" s="13">
        <f t="shared" si="3"/>
        <v>75</v>
      </c>
      <c r="H1138" s="9">
        <v>84559</v>
      </c>
      <c r="I1138" s="9">
        <v>2855</v>
      </c>
      <c r="J1138" s="10">
        <v>3.3763407798105466E-2</v>
      </c>
      <c r="K1138" s="9">
        <v>700893.4955546211</v>
      </c>
      <c r="L1138" s="9">
        <v>23664.552913450294</v>
      </c>
      <c r="M1138" s="14">
        <v>10.945917604560321</v>
      </c>
    </row>
    <row r="1139" spans="1:13" s="12" customFormat="1" ht="12" customHeight="1">
      <c r="A1139" s="7">
        <f t="shared" si="2"/>
        <v>77</v>
      </c>
      <c r="B1139" s="15">
        <v>2005</v>
      </c>
      <c r="C1139" s="7" t="s">
        <v>29</v>
      </c>
      <c r="D1139" s="7" t="s">
        <v>33</v>
      </c>
      <c r="E1139" s="7" t="s">
        <v>34</v>
      </c>
      <c r="F1139" s="7" t="s">
        <v>33</v>
      </c>
      <c r="G1139" s="13">
        <f t="shared" si="3"/>
        <v>76</v>
      </c>
      <c r="H1139" s="9">
        <v>80835</v>
      </c>
      <c r="I1139" s="9">
        <v>2916</v>
      </c>
      <c r="J1139" s="10">
        <v>3.607348302096864E-2</v>
      </c>
      <c r="K1139" s="9">
        <v>677228.94264117081</v>
      </c>
      <c r="L1139" s="9">
        <v>24430.006763674821</v>
      </c>
      <c r="M1139" s="14">
        <v>10.310931493244112</v>
      </c>
    </row>
    <row r="1140" spans="1:13" s="12" customFormat="1" ht="12" customHeight="1">
      <c r="A1140" s="7">
        <f t="shared" si="2"/>
        <v>78</v>
      </c>
      <c r="B1140" s="15">
        <v>2005</v>
      </c>
      <c r="C1140" s="7" t="s">
        <v>29</v>
      </c>
      <c r="D1140" s="7" t="s">
        <v>33</v>
      </c>
      <c r="E1140" s="7" t="s">
        <v>34</v>
      </c>
      <c r="F1140" s="7" t="s">
        <v>33</v>
      </c>
      <c r="G1140" s="13">
        <f t="shared" si="3"/>
        <v>77</v>
      </c>
      <c r="H1140" s="9">
        <v>76315</v>
      </c>
      <c r="I1140" s="9">
        <v>3206</v>
      </c>
      <c r="J1140" s="10">
        <v>4.2010089759549236E-2</v>
      </c>
      <c r="K1140" s="9">
        <v>652798.93587749603</v>
      </c>
      <c r="L1140" s="9">
        <v>27424.141891151834</v>
      </c>
      <c r="M1140" s="14">
        <v>9.6780906743719441</v>
      </c>
    </row>
    <row r="1141" spans="1:13" s="12" customFormat="1" ht="12" customHeight="1">
      <c r="A1141" s="7">
        <f t="shared" si="2"/>
        <v>79</v>
      </c>
      <c r="B1141" s="15">
        <v>2005</v>
      </c>
      <c r="C1141" s="7" t="s">
        <v>29</v>
      </c>
      <c r="D1141" s="7" t="s">
        <v>33</v>
      </c>
      <c r="E1141" s="7" t="s">
        <v>34</v>
      </c>
      <c r="F1141" s="7" t="s">
        <v>33</v>
      </c>
      <c r="G1141" s="13">
        <f t="shared" si="3"/>
        <v>78</v>
      </c>
      <c r="H1141" s="9">
        <v>73529</v>
      </c>
      <c r="I1141" s="9">
        <v>3449</v>
      </c>
      <c r="J1141" s="10">
        <v>4.6906662677310994E-2</v>
      </c>
      <c r="K1141" s="9">
        <v>625374.79398634424</v>
      </c>
      <c r="L1141" s="9">
        <v>29334.244508410306</v>
      </c>
      <c r="M1141" s="14">
        <v>9.0805713361514222</v>
      </c>
    </row>
    <row r="1142" spans="1:13" s="12" customFormat="1" ht="12" customHeight="1">
      <c r="A1142" s="7">
        <f t="shared" si="2"/>
        <v>80</v>
      </c>
      <c r="B1142" s="15">
        <v>2005</v>
      </c>
      <c r="C1142" s="7" t="s">
        <v>29</v>
      </c>
      <c r="D1142" s="7" t="s">
        <v>33</v>
      </c>
      <c r="E1142" s="7" t="s">
        <v>34</v>
      </c>
      <c r="F1142" s="7" t="s">
        <v>33</v>
      </c>
      <c r="G1142" s="13">
        <f t="shared" si="3"/>
        <v>79</v>
      </c>
      <c r="H1142" s="9">
        <v>70868</v>
      </c>
      <c r="I1142" s="9">
        <v>3806</v>
      </c>
      <c r="J1142" s="10">
        <v>5.3705480611841737E-2</v>
      </c>
      <c r="K1142" s="9">
        <v>596040.54947793391</v>
      </c>
      <c r="L1142" s="9">
        <v>32010.644173858676</v>
      </c>
      <c r="M1142" s="14">
        <v>8.5028657216877406</v>
      </c>
    </row>
    <row r="1143" spans="1:13" s="12" customFormat="1" ht="12" customHeight="1">
      <c r="A1143" s="7">
        <f t="shared" si="2"/>
        <v>81</v>
      </c>
      <c r="B1143" s="15">
        <v>2005</v>
      </c>
      <c r="C1143" s="7" t="s">
        <v>29</v>
      </c>
      <c r="D1143" s="7" t="s">
        <v>33</v>
      </c>
      <c r="E1143" s="7" t="s">
        <v>35</v>
      </c>
      <c r="F1143" s="7" t="s">
        <v>33</v>
      </c>
      <c r="G1143" s="13">
        <f t="shared" si="3"/>
        <v>80</v>
      </c>
      <c r="H1143" s="9">
        <v>66104</v>
      </c>
      <c r="I1143" s="9">
        <v>3895</v>
      </c>
      <c r="J1143" s="10">
        <v>5.8922304247851873E-2</v>
      </c>
      <c r="K1143" s="9">
        <v>564029.90530407522</v>
      </c>
      <c r="L1143" s="9">
        <v>33233.941685213802</v>
      </c>
      <c r="M1143" s="14">
        <v>7.9570559775218044</v>
      </c>
    </row>
    <row r="1144" spans="1:13" s="12" customFormat="1" ht="12" customHeight="1">
      <c r="A1144" s="7">
        <f t="shared" si="2"/>
        <v>82</v>
      </c>
      <c r="B1144" s="15">
        <v>2005</v>
      </c>
      <c r="C1144" s="7" t="s">
        <v>29</v>
      </c>
      <c r="D1144" s="7" t="s">
        <v>33</v>
      </c>
      <c r="E1144" s="7" t="s">
        <v>35</v>
      </c>
      <c r="F1144" s="7" t="s">
        <v>33</v>
      </c>
      <c r="G1144" s="13">
        <f t="shared" si="3"/>
        <v>81</v>
      </c>
      <c r="H1144" s="9">
        <v>61787</v>
      </c>
      <c r="I1144" s="9">
        <v>4121</v>
      </c>
      <c r="J1144" s="10">
        <v>6.6696877984041947E-2</v>
      </c>
      <c r="K1144" s="9">
        <v>530795.96361886139</v>
      </c>
      <c r="L1144" s="9">
        <v>35402.433619909163</v>
      </c>
      <c r="M1144" s="14">
        <v>7.4239535812840955</v>
      </c>
    </row>
    <row r="1145" spans="1:13" s="12" customFormat="1" ht="12" customHeight="1">
      <c r="A1145" s="7">
        <f t="shared" si="2"/>
        <v>83</v>
      </c>
      <c r="B1145" s="15">
        <v>2005</v>
      </c>
      <c r="C1145" s="7" t="s">
        <v>29</v>
      </c>
      <c r="D1145" s="7" t="s">
        <v>33</v>
      </c>
      <c r="E1145" s="7" t="s">
        <v>35</v>
      </c>
      <c r="F1145" s="7" t="s">
        <v>33</v>
      </c>
      <c r="G1145" s="13">
        <f t="shared" si="3"/>
        <v>82</v>
      </c>
      <c r="H1145" s="9">
        <v>55870</v>
      </c>
      <c r="I1145" s="9">
        <v>4055</v>
      </c>
      <c r="J1145" s="10">
        <v>7.2579201718274561E-2</v>
      </c>
      <c r="K1145" s="9">
        <v>495393.52999895223</v>
      </c>
      <c r="L1145" s="9">
        <v>35955.266943722054</v>
      </c>
      <c r="M1145" s="14">
        <v>6.9187618341275936</v>
      </c>
    </row>
    <row r="1146" spans="1:13" s="12" customFormat="1" ht="12" customHeight="1">
      <c r="A1146" s="7">
        <f t="shared" si="2"/>
        <v>84</v>
      </c>
      <c r="B1146" s="15">
        <v>2005</v>
      </c>
      <c r="C1146" s="7" t="s">
        <v>29</v>
      </c>
      <c r="D1146" s="7" t="s">
        <v>33</v>
      </c>
      <c r="E1146" s="7" t="s">
        <v>35</v>
      </c>
      <c r="F1146" s="7" t="s">
        <v>33</v>
      </c>
      <c r="G1146" s="13">
        <f t="shared" si="3"/>
        <v>83</v>
      </c>
      <c r="H1146" s="9">
        <v>51858</v>
      </c>
      <c r="I1146" s="9">
        <v>4373</v>
      </c>
      <c r="J1146" s="10">
        <v>8.4326429866173017E-2</v>
      </c>
      <c r="K1146" s="9">
        <v>459438.2630552302</v>
      </c>
      <c r="L1146" s="9">
        <v>38742.788467363222</v>
      </c>
      <c r="M1146" s="14">
        <v>6.4210889447594042</v>
      </c>
    </row>
    <row r="1147" spans="1:13" s="12" customFormat="1" ht="12" customHeight="1">
      <c r="A1147" s="7">
        <f t="shared" si="2"/>
        <v>85</v>
      </c>
      <c r="B1147" s="15">
        <v>2005</v>
      </c>
      <c r="C1147" s="7" t="s">
        <v>29</v>
      </c>
      <c r="D1147" s="7" t="s">
        <v>33</v>
      </c>
      <c r="E1147" s="7" t="s">
        <v>35</v>
      </c>
      <c r="F1147" s="7" t="s">
        <v>33</v>
      </c>
      <c r="G1147" s="13">
        <f t="shared" si="3"/>
        <v>84</v>
      </c>
      <c r="H1147" s="9">
        <v>46454</v>
      </c>
      <c r="I1147" s="9">
        <v>4386</v>
      </c>
      <c r="J1147" s="10">
        <v>9.4415981400955779E-2</v>
      </c>
      <c r="K1147" s="9">
        <v>420695.47458786698</v>
      </c>
      <c r="L1147" s="9">
        <v>39720.376104154311</v>
      </c>
      <c r="M1147" s="14">
        <v>5.966375286876513</v>
      </c>
    </row>
    <row r="1148" spans="1:13" s="12" customFormat="1" ht="12" customHeight="1">
      <c r="A1148" s="7">
        <f t="shared" si="2"/>
        <v>86</v>
      </c>
      <c r="B1148" s="15">
        <v>2005</v>
      </c>
      <c r="C1148" s="7" t="s">
        <v>29</v>
      </c>
      <c r="D1148" s="7" t="s">
        <v>36</v>
      </c>
      <c r="E1148" s="7" t="s">
        <v>37</v>
      </c>
      <c r="F1148" s="7" t="s">
        <v>36</v>
      </c>
      <c r="G1148" s="13">
        <f t="shared" si="3"/>
        <v>85</v>
      </c>
      <c r="H1148" s="9">
        <v>31351</v>
      </c>
      <c r="I1148" s="9">
        <v>3354</v>
      </c>
      <c r="J1148" s="10">
        <v>0.10698223342158145</v>
      </c>
      <c r="K1148" s="9">
        <v>380975.09848371265</v>
      </c>
      <c r="L1148" s="9">
        <v>40757.566913794522</v>
      </c>
      <c r="M1148" s="14">
        <v>5.5362983164534114</v>
      </c>
    </row>
    <row r="1149" spans="1:13" s="12" customFormat="1" ht="12" customHeight="1">
      <c r="A1149" s="7">
        <f t="shared" si="2"/>
        <v>87</v>
      </c>
      <c r="B1149" s="15">
        <v>2005</v>
      </c>
      <c r="C1149" s="7" t="s">
        <v>29</v>
      </c>
      <c r="D1149" s="7" t="s">
        <v>36</v>
      </c>
      <c r="E1149" s="7" t="s">
        <v>37</v>
      </c>
      <c r="F1149" s="7" t="s">
        <v>36</v>
      </c>
      <c r="G1149" s="13">
        <f t="shared" si="3"/>
        <v>86</v>
      </c>
      <c r="H1149" s="9">
        <v>19571</v>
      </c>
      <c r="I1149" s="9">
        <v>2378</v>
      </c>
      <c r="J1149" s="10">
        <v>0.12150631035716111</v>
      </c>
      <c r="K1149" s="9">
        <v>340217.53156991815</v>
      </c>
      <c r="L1149" s="9">
        <v>41338.576979881735</v>
      </c>
      <c r="M1149" s="14">
        <v>5.1396395513494753</v>
      </c>
    </row>
    <row r="1150" spans="1:13" s="12" customFormat="1" ht="12" customHeight="1">
      <c r="A1150" s="7">
        <f t="shared" si="2"/>
        <v>88</v>
      </c>
      <c r="B1150" s="15">
        <v>2005</v>
      </c>
      <c r="C1150" s="7" t="s">
        <v>29</v>
      </c>
      <c r="D1150" s="7" t="s">
        <v>36</v>
      </c>
      <c r="E1150" s="7" t="s">
        <v>37</v>
      </c>
      <c r="F1150" s="7" t="s">
        <v>36</v>
      </c>
      <c r="G1150" s="13">
        <f t="shared" si="3"/>
        <v>87</v>
      </c>
      <c r="H1150" s="9">
        <v>16722</v>
      </c>
      <c r="I1150" s="9">
        <v>2228</v>
      </c>
      <c r="J1150" s="10">
        <v>0.13323765099868437</v>
      </c>
      <c r="K1150" s="9">
        <v>298878.95459003642</v>
      </c>
      <c r="L1150" s="9">
        <v>39821.929842518904</v>
      </c>
      <c r="M1150" s="14">
        <v>4.7813578583993888</v>
      </c>
    </row>
    <row r="1151" spans="1:13" s="12" customFormat="1" ht="12" customHeight="1">
      <c r="A1151" s="7">
        <f t="shared" si="2"/>
        <v>89</v>
      </c>
      <c r="B1151" s="15">
        <v>2005</v>
      </c>
      <c r="C1151" s="7" t="s">
        <v>29</v>
      </c>
      <c r="D1151" s="7" t="s">
        <v>36</v>
      </c>
      <c r="E1151" s="7" t="s">
        <v>37</v>
      </c>
      <c r="F1151" s="7" t="s">
        <v>36</v>
      </c>
      <c r="G1151" s="13">
        <f t="shared" si="3"/>
        <v>88</v>
      </c>
      <c r="H1151" s="9">
        <v>16262</v>
      </c>
      <c r="I1151" s="9">
        <v>2411</v>
      </c>
      <c r="J1151" s="10">
        <v>0.1482597466486287</v>
      </c>
      <c r="K1151" s="9">
        <v>259057.02474751751</v>
      </c>
      <c r="L1151" s="9">
        <v>38407.728856614485</v>
      </c>
      <c r="M1151" s="14">
        <v>4.4394829659275814</v>
      </c>
    </row>
    <row r="1152" spans="1:13" s="12" customFormat="1" ht="12" customHeight="1">
      <c r="A1152" s="7">
        <f t="shared" si="2"/>
        <v>90</v>
      </c>
      <c r="B1152" s="15">
        <v>2005</v>
      </c>
      <c r="C1152" s="7" t="s">
        <v>29</v>
      </c>
      <c r="D1152" s="7" t="s">
        <v>36</v>
      </c>
      <c r="E1152" s="7" t="s">
        <v>37</v>
      </c>
      <c r="F1152" s="7" t="s">
        <v>36</v>
      </c>
      <c r="G1152" s="13">
        <f t="shared" si="3"/>
        <v>89</v>
      </c>
      <c r="H1152" s="9">
        <v>16626</v>
      </c>
      <c r="I1152" s="9">
        <v>2666</v>
      </c>
      <c r="J1152" s="10">
        <v>0.16035125706724407</v>
      </c>
      <c r="K1152" s="9">
        <v>220649.29589090304</v>
      </c>
      <c r="L1152" s="9">
        <v>35381.391967108597</v>
      </c>
      <c r="M1152" s="14">
        <v>4.1252163736852623</v>
      </c>
    </row>
    <row r="1153" spans="1:13" s="12" customFormat="1" ht="12" customHeight="1">
      <c r="A1153" s="7">
        <f t="shared" si="2"/>
        <v>91</v>
      </c>
      <c r="B1153" s="15">
        <v>2005</v>
      </c>
      <c r="C1153" s="7" t="s">
        <v>29</v>
      </c>
      <c r="D1153" s="7" t="s">
        <v>36</v>
      </c>
      <c r="E1153" s="7" t="s">
        <v>38</v>
      </c>
      <c r="F1153" s="7" t="s">
        <v>36</v>
      </c>
      <c r="G1153" s="13">
        <f t="shared" si="3"/>
        <v>90</v>
      </c>
      <c r="H1153" s="9">
        <v>16320</v>
      </c>
      <c r="I1153" s="9">
        <v>2950</v>
      </c>
      <c r="J1153" s="10">
        <v>0.18075980392156862</v>
      </c>
      <c r="K1153" s="9">
        <v>185267.90392379445</v>
      </c>
      <c r="L1153" s="9">
        <v>33488.989986225097</v>
      </c>
      <c r="M1153" s="14">
        <v>3.817539214103931</v>
      </c>
    </row>
    <row r="1154" spans="1:13" s="12" customFormat="1" ht="12" customHeight="1">
      <c r="A1154" s="7">
        <f t="shared" si="2"/>
        <v>92</v>
      </c>
      <c r="B1154" s="15">
        <v>2005</v>
      </c>
      <c r="C1154" s="7" t="s">
        <v>29</v>
      </c>
      <c r="D1154" s="7" t="s">
        <v>36</v>
      </c>
      <c r="E1154" s="7" t="s">
        <v>38</v>
      </c>
      <c r="F1154" s="7" t="s">
        <v>36</v>
      </c>
      <c r="G1154" s="13">
        <f t="shared" si="3"/>
        <v>91</v>
      </c>
      <c r="H1154" s="9">
        <v>13066</v>
      </c>
      <c r="I1154" s="9">
        <v>2611</v>
      </c>
      <c r="J1154" s="10">
        <v>0.19983162406245217</v>
      </c>
      <c r="K1154" s="9">
        <v>151778.91393756936</v>
      </c>
      <c r="L1154" s="9">
        <v>30330.226870579641</v>
      </c>
      <c r="M1154" s="14">
        <v>3.5495317856526611</v>
      </c>
    </row>
    <row r="1155" spans="1:13" s="12" customFormat="1" ht="12" customHeight="1">
      <c r="A1155" s="7">
        <f t="shared" si="2"/>
        <v>93</v>
      </c>
      <c r="B1155" s="15">
        <v>2005</v>
      </c>
      <c r="C1155" s="7" t="s">
        <v>29</v>
      </c>
      <c r="D1155" s="7" t="s">
        <v>36</v>
      </c>
      <c r="E1155" s="7" t="s">
        <v>38</v>
      </c>
      <c r="F1155" s="7" t="s">
        <v>36</v>
      </c>
      <c r="G1155" s="13">
        <f t="shared" si="3"/>
        <v>92</v>
      </c>
      <c r="H1155" s="9">
        <v>10230</v>
      </c>
      <c r="I1155" s="9">
        <v>2151</v>
      </c>
      <c r="J1155" s="10">
        <v>0.21026392961876833</v>
      </c>
      <c r="K1155" s="9">
        <v>121448.68706698972</v>
      </c>
      <c r="L1155" s="9">
        <v>25536.278189745346</v>
      </c>
      <c r="M1155" s="14">
        <v>3.311112607492845</v>
      </c>
    </row>
    <row r="1156" spans="1:13" s="12" customFormat="1" ht="12" customHeight="1">
      <c r="A1156" s="7">
        <f t="shared" si="2"/>
        <v>94</v>
      </c>
      <c r="B1156" s="15">
        <v>2005</v>
      </c>
      <c r="C1156" s="7" t="s">
        <v>29</v>
      </c>
      <c r="D1156" s="7" t="s">
        <v>36</v>
      </c>
      <c r="E1156" s="7" t="s">
        <v>38</v>
      </c>
      <c r="F1156" s="7" t="s">
        <v>36</v>
      </c>
      <c r="G1156" s="13">
        <f t="shared" si="3"/>
        <v>93</v>
      </c>
      <c r="H1156" s="9">
        <v>7388</v>
      </c>
      <c r="I1156" s="9">
        <v>1771</v>
      </c>
      <c r="J1156" s="10">
        <v>0.23971304818624797</v>
      </c>
      <c r="K1156" s="9">
        <v>95912.408877244365</v>
      </c>
      <c r="L1156" s="9">
        <v>22991.455890849997</v>
      </c>
      <c r="M1156" s="14">
        <v>3.0595595958227335</v>
      </c>
    </row>
    <row r="1157" spans="1:13" s="12" customFormat="1" ht="12" customHeight="1">
      <c r="A1157" s="7">
        <f t="shared" si="2"/>
        <v>95</v>
      </c>
      <c r="B1157" s="15">
        <v>2005</v>
      </c>
      <c r="C1157" s="7" t="s">
        <v>29</v>
      </c>
      <c r="D1157" s="7" t="s">
        <v>36</v>
      </c>
      <c r="E1157" s="7" t="s">
        <v>38</v>
      </c>
      <c r="F1157" s="7" t="s">
        <v>36</v>
      </c>
      <c r="G1157" s="13">
        <f t="shared" si="3"/>
        <v>94</v>
      </c>
      <c r="H1157" s="9">
        <v>5694</v>
      </c>
      <c r="I1157" s="9">
        <v>1398</v>
      </c>
      <c r="J1157" s="10">
        <v>0.24552160168598525</v>
      </c>
      <c r="K1157" s="9">
        <v>72920.952986394375</v>
      </c>
      <c r="L1157" s="9">
        <v>17903.669173687977</v>
      </c>
      <c r="M1157" s="14">
        <v>2.8665704635816667</v>
      </c>
    </row>
    <row r="1158" spans="1:13" s="12" customFormat="1" ht="12" customHeight="1">
      <c r="A1158" s="7">
        <f t="shared" si="2"/>
        <v>96</v>
      </c>
      <c r="B1158" s="15">
        <v>2005</v>
      </c>
      <c r="C1158" s="7" t="s">
        <v>29</v>
      </c>
      <c r="D1158" s="7" t="s">
        <v>36</v>
      </c>
      <c r="E1158" s="7" t="s">
        <v>39</v>
      </c>
      <c r="F1158" s="7" t="s">
        <v>36</v>
      </c>
      <c r="G1158" s="13">
        <f t="shared" si="3"/>
        <v>95</v>
      </c>
      <c r="H1158" s="9">
        <v>3956</v>
      </c>
      <c r="I1158" s="9">
        <v>1113</v>
      </c>
      <c r="J1158" s="10">
        <v>0.28134479271991913</v>
      </c>
      <c r="K1158" s="9">
        <v>55017.283812706402</v>
      </c>
      <c r="L1158" s="9">
        <v>15478.826310298846</v>
      </c>
      <c r="M1158" s="14">
        <v>2.6366974440488917</v>
      </c>
    </row>
    <row r="1159" spans="1:13" s="12" customFormat="1" ht="12" customHeight="1">
      <c r="A1159" s="7">
        <f t="shared" si="2"/>
        <v>97</v>
      </c>
      <c r="B1159" s="15">
        <v>2005</v>
      </c>
      <c r="C1159" s="7" t="s">
        <v>29</v>
      </c>
      <c r="D1159" s="7" t="s">
        <v>36</v>
      </c>
      <c r="E1159" s="7" t="s">
        <v>39</v>
      </c>
      <c r="F1159" s="7" t="s">
        <v>36</v>
      </c>
      <c r="G1159" s="13">
        <f t="shared" si="3"/>
        <v>96</v>
      </c>
      <c r="H1159" s="9">
        <v>2974</v>
      </c>
      <c r="I1159" s="9">
        <v>905</v>
      </c>
      <c r="J1159" s="10">
        <v>0.3043039677202421</v>
      </c>
      <c r="K1159" s="9">
        <v>39538.45750240756</v>
      </c>
      <c r="L1159" s="9">
        <v>12031.709495520794</v>
      </c>
      <c r="M1159" s="14">
        <v>2.4731885644239924</v>
      </c>
    </row>
    <row r="1160" spans="1:13" s="12" customFormat="1" ht="12" customHeight="1">
      <c r="A1160" s="7">
        <f t="shared" si="2"/>
        <v>98</v>
      </c>
      <c r="B1160" s="15">
        <v>2005</v>
      </c>
      <c r="C1160" s="7" t="s">
        <v>29</v>
      </c>
      <c r="D1160" s="7" t="s">
        <v>36</v>
      </c>
      <c r="E1160" s="7" t="s">
        <v>39</v>
      </c>
      <c r="F1160" s="7" t="s">
        <v>36</v>
      </c>
      <c r="G1160" s="13">
        <f t="shared" si="3"/>
        <v>97</v>
      </c>
      <c r="H1160" s="9">
        <v>1978</v>
      </c>
      <c r="I1160" s="9">
        <v>604</v>
      </c>
      <c r="J1160" s="10">
        <v>0.30535894843276035</v>
      </c>
      <c r="K1160" s="9">
        <v>27506.748006886766</v>
      </c>
      <c r="L1160" s="9">
        <v>8399.4316461878698</v>
      </c>
      <c r="M1160" s="14">
        <v>2.3362797441261449</v>
      </c>
    </row>
    <row r="1161" spans="1:13" s="12" customFormat="1" ht="12" customHeight="1">
      <c r="A1161" s="7">
        <f t="shared" si="2"/>
        <v>99</v>
      </c>
      <c r="B1161" s="15">
        <v>2005</v>
      </c>
      <c r="C1161" s="7" t="s">
        <v>29</v>
      </c>
      <c r="D1161" s="7" t="s">
        <v>36</v>
      </c>
      <c r="E1161" s="7" t="s">
        <v>39</v>
      </c>
      <c r="F1161" s="7" t="s">
        <v>36</v>
      </c>
      <c r="G1161" s="13">
        <f t="shared" si="3"/>
        <v>98</v>
      </c>
      <c r="H1161" s="9">
        <v>1296</v>
      </c>
      <c r="I1161" s="9">
        <v>442</v>
      </c>
      <c r="J1161" s="10">
        <v>0.3410493827160494</v>
      </c>
      <c r="K1161" s="9">
        <v>19107.316360698896</v>
      </c>
      <c r="L1161" s="9">
        <v>6516.5384501766302</v>
      </c>
      <c r="M1161" s="14">
        <v>2.1434944205833233</v>
      </c>
    </row>
    <row r="1162" spans="1:13" s="12" customFormat="1" ht="12" customHeight="1">
      <c r="A1162" s="7">
        <f t="shared" si="2"/>
        <v>100</v>
      </c>
      <c r="B1162" s="15">
        <v>2005</v>
      </c>
      <c r="C1162" s="7" t="s">
        <v>29</v>
      </c>
      <c r="D1162" s="7" t="s">
        <v>36</v>
      </c>
      <c r="E1162" s="7" t="s">
        <v>39</v>
      </c>
      <c r="F1162" s="7" t="s">
        <v>36</v>
      </c>
      <c r="G1162" s="13">
        <f t="shared" si="3"/>
        <v>99</v>
      </c>
      <c r="H1162" s="9">
        <v>898</v>
      </c>
      <c r="I1162" s="9">
        <v>295</v>
      </c>
      <c r="J1162" s="10">
        <v>0.32850779510022271</v>
      </c>
      <c r="K1162" s="9">
        <v>12590.777910522265</v>
      </c>
      <c r="L1162" s="9">
        <v>4136.1686899822589</v>
      </c>
      <c r="M1162" s="14">
        <v>1.9941086288946082</v>
      </c>
    </row>
    <row r="1163" spans="1:13" s="12" customFormat="1" ht="12" customHeight="1">
      <c r="A1163" s="7">
        <f t="shared" si="2"/>
        <v>101</v>
      </c>
      <c r="B1163" s="15">
        <v>2005</v>
      </c>
      <c r="C1163" s="7" t="s">
        <v>29</v>
      </c>
      <c r="D1163" s="7" t="s">
        <v>36</v>
      </c>
      <c r="E1163" s="7" t="s">
        <v>40</v>
      </c>
      <c r="F1163" s="7" t="s">
        <v>36</v>
      </c>
      <c r="G1163" s="13">
        <f t="shared" si="3"/>
        <v>100</v>
      </c>
      <c r="H1163" s="9">
        <v>552</v>
      </c>
      <c r="I1163" s="9">
        <v>216</v>
      </c>
      <c r="J1163" s="10">
        <v>0.39130434782608697</v>
      </c>
      <c r="K1163" s="9">
        <v>8454.6092205400055</v>
      </c>
      <c r="L1163" s="9">
        <v>3308.3253471678286</v>
      </c>
      <c r="M1163" s="14">
        <v>1.7250572947717728</v>
      </c>
    </row>
    <row r="1164" spans="1:13" s="12" customFormat="1" ht="12" customHeight="1">
      <c r="A1164" s="7">
        <f t="shared" si="2"/>
        <v>102</v>
      </c>
      <c r="B1164" s="15">
        <v>2005</v>
      </c>
      <c r="C1164" s="7" t="s">
        <v>29</v>
      </c>
      <c r="D1164" s="7" t="s">
        <v>36</v>
      </c>
      <c r="E1164" s="7" t="s">
        <v>40</v>
      </c>
      <c r="F1164" s="7" t="s">
        <v>36</v>
      </c>
      <c r="G1164" s="13">
        <f t="shared" si="3"/>
        <v>101</v>
      </c>
      <c r="H1164" s="9">
        <v>327</v>
      </c>
      <c r="I1164" s="9">
        <v>149</v>
      </c>
      <c r="J1164" s="10">
        <v>0.45565749235474007</v>
      </c>
      <c r="K1164" s="9">
        <v>5146.2838733721765</v>
      </c>
      <c r="L1164" s="9">
        <v>2344.9428046864045</v>
      </c>
      <c r="M1164" s="14">
        <v>1.5125941271250412</v>
      </c>
    </row>
    <row r="1165" spans="1:13" s="12" customFormat="1" ht="12" customHeight="1">
      <c r="A1165" s="7">
        <f t="shared" si="2"/>
        <v>103</v>
      </c>
      <c r="B1165" s="15">
        <v>2005</v>
      </c>
      <c r="C1165" s="7" t="s">
        <v>29</v>
      </c>
      <c r="D1165" s="7" t="s">
        <v>36</v>
      </c>
      <c r="E1165" s="7" t="s">
        <v>40</v>
      </c>
      <c r="F1165" s="7" t="s">
        <v>36</v>
      </c>
      <c r="G1165" s="13">
        <f t="shared" si="3"/>
        <v>102</v>
      </c>
      <c r="H1165" s="9">
        <v>180</v>
      </c>
      <c r="I1165" s="9">
        <v>84</v>
      </c>
      <c r="J1165" s="10">
        <v>0.46666666666666667</v>
      </c>
      <c r="K1165" s="9">
        <v>2801.3410686857719</v>
      </c>
      <c r="L1165" s="9">
        <v>1307.292498720027</v>
      </c>
      <c r="M1165" s="14">
        <v>1.3602150537634259</v>
      </c>
    </row>
    <row r="1166" spans="1:13" s="12" customFormat="1" ht="12" customHeight="1">
      <c r="A1166" s="7">
        <f t="shared" si="2"/>
        <v>104</v>
      </c>
      <c r="B1166" s="15">
        <v>2005</v>
      </c>
      <c r="C1166" s="7" t="s">
        <v>29</v>
      </c>
      <c r="D1166" s="7" t="s">
        <v>36</v>
      </c>
      <c r="E1166" s="7" t="s">
        <v>40</v>
      </c>
      <c r="F1166" s="7" t="s">
        <v>36</v>
      </c>
      <c r="G1166" s="13">
        <f t="shared" si="3"/>
        <v>103</v>
      </c>
      <c r="H1166" s="9">
        <v>93</v>
      </c>
      <c r="I1166" s="9">
        <v>36</v>
      </c>
      <c r="J1166" s="10">
        <v>0.38709677419354838</v>
      </c>
      <c r="K1166" s="9">
        <v>1494.0485699657449</v>
      </c>
      <c r="L1166" s="9">
        <v>578.34138192222383</v>
      </c>
      <c r="M1166" s="14">
        <v>1.1129032258064484</v>
      </c>
    </row>
    <row r="1167" spans="1:13" s="12" customFormat="1" ht="12" customHeight="1">
      <c r="A1167" s="15">
        <f>A1166+1</f>
        <v>105</v>
      </c>
      <c r="B1167" s="15">
        <v>2005</v>
      </c>
      <c r="C1167" s="7" t="s">
        <v>29</v>
      </c>
      <c r="D1167" s="7" t="s">
        <v>36</v>
      </c>
      <c r="E1167" s="7" t="s">
        <v>40</v>
      </c>
      <c r="F1167" s="7" t="s">
        <v>36</v>
      </c>
      <c r="G1167" s="16" t="str">
        <f>G1166+1 &amp; "+"</f>
        <v>104+</v>
      </c>
      <c r="H1167" s="17">
        <v>95</v>
      </c>
      <c r="I1167" s="17">
        <v>45</v>
      </c>
      <c r="J1167" s="18">
        <v>1</v>
      </c>
      <c r="K1167" s="17">
        <v>915.70718804352111</v>
      </c>
      <c r="L1167" s="17">
        <v>915.70718804352111</v>
      </c>
      <c r="M1167" s="19">
        <v>0.16667000000000001</v>
      </c>
    </row>
    <row r="1168" spans="1:13" s="12" customFormat="1" ht="12" customHeight="1">
      <c r="A1168" s="7">
        <v>0.1</v>
      </c>
      <c r="B1168" s="7">
        <v>2000</v>
      </c>
      <c r="C1168" s="8" t="s">
        <v>9</v>
      </c>
      <c r="D1168" s="8" t="s">
        <v>9</v>
      </c>
      <c r="E1168" s="8" t="s">
        <v>9</v>
      </c>
      <c r="F1168" s="8" t="s">
        <v>9</v>
      </c>
      <c r="G1168" s="8" t="s">
        <v>9</v>
      </c>
      <c r="H1168" s="9">
        <v>114883</v>
      </c>
      <c r="I1168" s="9">
        <v>462</v>
      </c>
      <c r="J1168" s="10">
        <v>4.0214827259037458E-3</v>
      </c>
      <c r="K1168" s="9">
        <v>1000000</v>
      </c>
      <c r="L1168" s="9">
        <v>4021.4827259037456</v>
      </c>
      <c r="M1168" s="11">
        <v>77.786855199283735</v>
      </c>
    </row>
    <row r="1169" spans="1:13" s="12" customFormat="1" ht="12" customHeight="1">
      <c r="A1169" s="7">
        <f t="shared" ref="A1169:A1232" si="4">G1169+1</f>
        <v>1</v>
      </c>
      <c r="B1169" s="7">
        <v>2000</v>
      </c>
      <c r="C1169" s="7" t="s">
        <v>14</v>
      </c>
      <c r="D1169" s="7" t="s">
        <v>14</v>
      </c>
      <c r="E1169" s="7" t="s">
        <v>15</v>
      </c>
      <c r="F1169" s="7" t="s">
        <v>42</v>
      </c>
      <c r="G1169" s="13">
        <v>0</v>
      </c>
      <c r="H1169" s="9">
        <v>112912</v>
      </c>
      <c r="I1169" s="9">
        <v>115</v>
      </c>
      <c r="J1169" s="10">
        <v>1.0184922771716027E-3</v>
      </c>
      <c r="K1169" s="9">
        <v>995978.51727409626</v>
      </c>
      <c r="L1169" s="9">
        <v>1014.3964280724907</v>
      </c>
      <c r="M1169" s="14">
        <v>77.600532995335769</v>
      </c>
    </row>
    <row r="1170" spans="1:13" s="12" customFormat="1" ht="12" customHeight="1">
      <c r="A1170" s="7">
        <f t="shared" si="4"/>
        <v>2</v>
      </c>
      <c r="B1170" s="7">
        <v>2000</v>
      </c>
      <c r="C1170" s="7" t="s">
        <v>14</v>
      </c>
      <c r="D1170" s="7" t="s">
        <v>14</v>
      </c>
      <c r="E1170" s="7" t="s">
        <v>15</v>
      </c>
      <c r="F1170" s="7" t="s">
        <v>42</v>
      </c>
      <c r="G1170" s="13">
        <f t="shared" ref="G1170:G1233" si="5">G1169+1</f>
        <v>1</v>
      </c>
      <c r="H1170" s="9">
        <v>114576</v>
      </c>
      <c r="I1170" s="9">
        <v>51</v>
      </c>
      <c r="J1170" s="10">
        <v>4.4511939673229996E-4</v>
      </c>
      <c r="K1170" s="9">
        <v>994964.12084602378</v>
      </c>
      <c r="L1170" s="9">
        <v>442.87782924126532</v>
      </c>
      <c r="M1170" s="14">
        <v>76.679139352725258</v>
      </c>
    </row>
    <row r="1171" spans="1:13" s="12" customFormat="1" ht="12" customHeight="1">
      <c r="A1171" s="7">
        <f t="shared" si="4"/>
        <v>3</v>
      </c>
      <c r="B1171" s="7">
        <v>2000</v>
      </c>
      <c r="C1171" s="7" t="s">
        <v>14</v>
      </c>
      <c r="D1171" s="7" t="s">
        <v>14</v>
      </c>
      <c r="E1171" s="7" t="s">
        <v>15</v>
      </c>
      <c r="F1171" s="7" t="s">
        <v>42</v>
      </c>
      <c r="G1171" s="13">
        <f t="shared" si="5"/>
        <v>2</v>
      </c>
      <c r="H1171" s="9">
        <v>116529</v>
      </c>
      <c r="I1171" s="9">
        <v>30</v>
      </c>
      <c r="J1171" s="10">
        <v>2.5744664418299307E-4</v>
      </c>
      <c r="K1171" s="9">
        <v>994521.24301678257</v>
      </c>
      <c r="L1171" s="9">
        <v>256.03615658336957</v>
      </c>
      <c r="M1171" s="14">
        <v>75.713063265469103</v>
      </c>
    </row>
    <row r="1172" spans="1:13" s="12" customFormat="1" ht="12" customHeight="1">
      <c r="A1172" s="7">
        <f t="shared" si="4"/>
        <v>4</v>
      </c>
      <c r="B1172" s="7">
        <v>2000</v>
      </c>
      <c r="C1172" s="7" t="s">
        <v>14</v>
      </c>
      <c r="D1172" s="7" t="s">
        <v>14</v>
      </c>
      <c r="E1172" s="7" t="s">
        <v>15</v>
      </c>
      <c r="F1172" s="7" t="s">
        <v>42</v>
      </c>
      <c r="G1172" s="13">
        <f t="shared" si="5"/>
        <v>3</v>
      </c>
      <c r="H1172" s="9">
        <v>117060</v>
      </c>
      <c r="I1172" s="9">
        <v>26</v>
      </c>
      <c r="J1172" s="10">
        <v>2.2210832051939176E-4</v>
      </c>
      <c r="K1172" s="9">
        <v>994265.20686019922</v>
      </c>
      <c r="L1172" s="9">
        <v>220.83457524658448</v>
      </c>
      <c r="M1172" s="14">
        <v>74.732431602518901</v>
      </c>
    </row>
    <row r="1173" spans="1:13" s="12" customFormat="1" ht="12" customHeight="1">
      <c r="A1173" s="7">
        <f t="shared" si="4"/>
        <v>5</v>
      </c>
      <c r="B1173" s="7">
        <v>2000</v>
      </c>
      <c r="C1173" s="7" t="s">
        <v>14</v>
      </c>
      <c r="D1173" s="7" t="s">
        <v>14</v>
      </c>
      <c r="E1173" s="7" t="s">
        <v>15</v>
      </c>
      <c r="F1173" s="7" t="s">
        <v>42</v>
      </c>
      <c r="G1173" s="13">
        <f t="shared" si="5"/>
        <v>4</v>
      </c>
      <c r="H1173" s="9">
        <v>116140</v>
      </c>
      <c r="I1173" s="9">
        <v>14</v>
      </c>
      <c r="J1173" s="10">
        <v>1.2054417082831066E-4</v>
      </c>
      <c r="K1173" s="9">
        <v>994044.37228495267</v>
      </c>
      <c r="L1173" s="9">
        <v>119.82625462363818</v>
      </c>
      <c r="M1173" s="14">
        <v>73.748922906085937</v>
      </c>
    </row>
    <row r="1174" spans="1:13" s="12" customFormat="1" ht="12" customHeight="1">
      <c r="A1174" s="7">
        <f t="shared" si="4"/>
        <v>6</v>
      </c>
      <c r="B1174" s="7">
        <v>2000</v>
      </c>
      <c r="C1174" s="7" t="s">
        <v>14</v>
      </c>
      <c r="D1174" s="7" t="s">
        <v>14</v>
      </c>
      <c r="E1174" s="7" t="s">
        <v>16</v>
      </c>
      <c r="F1174" s="7" t="s">
        <v>42</v>
      </c>
      <c r="G1174" s="13">
        <f t="shared" si="5"/>
        <v>5</v>
      </c>
      <c r="H1174" s="9">
        <v>117127</v>
      </c>
      <c r="I1174" s="9">
        <v>6</v>
      </c>
      <c r="J1174" s="10">
        <v>5.1226446506783235E-5</v>
      </c>
      <c r="K1174" s="9">
        <v>993924.54603032907</v>
      </c>
      <c r="L1174" s="9">
        <v>50.915222589001466</v>
      </c>
      <c r="M1174" s="14">
        <v>72.757753701262601</v>
      </c>
    </row>
    <row r="1175" spans="1:13" s="12" customFormat="1" ht="12" customHeight="1">
      <c r="A1175" s="7">
        <f t="shared" si="4"/>
        <v>7</v>
      </c>
      <c r="B1175" s="7">
        <v>2000</v>
      </c>
      <c r="C1175" s="7" t="s">
        <v>14</v>
      </c>
      <c r="D1175" s="7" t="s">
        <v>14</v>
      </c>
      <c r="E1175" s="7" t="s">
        <v>16</v>
      </c>
      <c r="F1175" s="7" t="s">
        <v>42</v>
      </c>
      <c r="G1175" s="13">
        <f t="shared" si="5"/>
        <v>6</v>
      </c>
      <c r="H1175" s="9">
        <v>121881</v>
      </c>
      <c r="I1175" s="9">
        <v>14</v>
      </c>
      <c r="J1175" s="10">
        <v>1.1486613992336788E-4</v>
      </c>
      <c r="K1175" s="9">
        <v>993873.63080774003</v>
      </c>
      <c r="L1175" s="9">
        <v>114.16242754250753</v>
      </c>
      <c r="M1175" s="14">
        <v>71.761455398842088</v>
      </c>
    </row>
    <row r="1176" spans="1:13" s="12" customFormat="1" ht="12" customHeight="1">
      <c r="A1176" s="7">
        <f t="shared" si="4"/>
        <v>8</v>
      </c>
      <c r="B1176" s="7">
        <v>2000</v>
      </c>
      <c r="C1176" s="7" t="s">
        <v>14</v>
      </c>
      <c r="D1176" s="7" t="s">
        <v>14</v>
      </c>
      <c r="E1176" s="7" t="s">
        <v>16</v>
      </c>
      <c r="F1176" s="7" t="s">
        <v>42</v>
      </c>
      <c r="G1176" s="13">
        <f t="shared" si="5"/>
        <v>7</v>
      </c>
      <c r="H1176" s="9">
        <v>126593</v>
      </c>
      <c r="I1176" s="9">
        <v>20</v>
      </c>
      <c r="J1176" s="10">
        <v>1.5798661853341022E-4</v>
      </c>
      <c r="K1176" s="9">
        <v>993759.46838019753</v>
      </c>
      <c r="L1176" s="9">
        <v>157.0006980449468</v>
      </c>
      <c r="M1176" s="14">
        <v>70.769641867497128</v>
      </c>
    </row>
    <row r="1177" spans="1:13" s="12" customFormat="1" ht="12" customHeight="1">
      <c r="A1177" s="7">
        <f t="shared" si="4"/>
        <v>9</v>
      </c>
      <c r="B1177" s="7">
        <v>2000</v>
      </c>
      <c r="C1177" s="7" t="s">
        <v>14</v>
      </c>
      <c r="D1177" s="7" t="s">
        <v>14</v>
      </c>
      <c r="E1177" s="7" t="s">
        <v>16</v>
      </c>
      <c r="F1177" s="7" t="s">
        <v>42</v>
      </c>
      <c r="G1177" s="13">
        <f t="shared" si="5"/>
        <v>8</v>
      </c>
      <c r="H1177" s="9">
        <v>128310</v>
      </c>
      <c r="I1177" s="9">
        <v>12</v>
      </c>
      <c r="J1177" s="10">
        <v>9.3523497778816924E-5</v>
      </c>
      <c r="K1177" s="9">
        <v>993602.46768215264</v>
      </c>
      <c r="L1177" s="9">
        <v>92.925178179298811</v>
      </c>
      <c r="M1177" s="14">
        <v>69.780745284792687</v>
      </c>
    </row>
    <row r="1178" spans="1:13" s="12" customFormat="1" ht="12" customHeight="1">
      <c r="A1178" s="7">
        <f t="shared" si="4"/>
        <v>10</v>
      </c>
      <c r="B1178" s="7">
        <v>2000</v>
      </c>
      <c r="C1178" s="7" t="s">
        <v>14</v>
      </c>
      <c r="D1178" s="7" t="s">
        <v>14</v>
      </c>
      <c r="E1178" s="7" t="s">
        <v>16</v>
      </c>
      <c r="F1178" s="7" t="s">
        <v>42</v>
      </c>
      <c r="G1178" s="13">
        <f t="shared" si="5"/>
        <v>9</v>
      </c>
      <c r="H1178" s="9">
        <v>127198</v>
      </c>
      <c r="I1178" s="9">
        <v>15</v>
      </c>
      <c r="J1178" s="10">
        <v>1.1792638249029072E-4</v>
      </c>
      <c r="K1178" s="9">
        <v>993509.54250397335</v>
      </c>
      <c r="L1178" s="9">
        <v>117.16098631707732</v>
      </c>
      <c r="M1178" s="14">
        <v>68.787225268451181</v>
      </c>
    </row>
    <row r="1179" spans="1:13" s="12" customFormat="1" ht="12" customHeight="1">
      <c r="A1179" s="7">
        <f t="shared" si="4"/>
        <v>11</v>
      </c>
      <c r="B1179" s="7">
        <v>2000</v>
      </c>
      <c r="C1179" s="7" t="s">
        <v>14</v>
      </c>
      <c r="D1179" s="7" t="s">
        <v>14</v>
      </c>
      <c r="E1179" s="7" t="s">
        <v>17</v>
      </c>
      <c r="F1179" s="7" t="s">
        <v>42</v>
      </c>
      <c r="G1179" s="13">
        <f t="shared" si="5"/>
        <v>10</v>
      </c>
      <c r="H1179" s="9">
        <v>124489</v>
      </c>
      <c r="I1179" s="9">
        <v>9</v>
      </c>
      <c r="J1179" s="10">
        <v>7.2295544184626748E-5</v>
      </c>
      <c r="K1179" s="9">
        <v>993392.38151765626</v>
      </c>
      <c r="L1179" s="9">
        <v>71.817842810681313</v>
      </c>
      <c r="M1179" s="14">
        <v>67.795279083654677</v>
      </c>
    </row>
    <row r="1180" spans="1:13" s="12" customFormat="1" ht="12" customHeight="1">
      <c r="A1180" s="7">
        <f t="shared" si="4"/>
        <v>12</v>
      </c>
      <c r="B1180" s="7">
        <v>2000</v>
      </c>
      <c r="C1180" s="7" t="s">
        <v>14</v>
      </c>
      <c r="D1180" s="7" t="s">
        <v>14</v>
      </c>
      <c r="E1180" s="7" t="s">
        <v>17</v>
      </c>
      <c r="F1180" s="7" t="s">
        <v>42</v>
      </c>
      <c r="G1180" s="13">
        <f t="shared" si="5"/>
        <v>11</v>
      </c>
      <c r="H1180" s="9">
        <v>123411</v>
      </c>
      <c r="I1180" s="9">
        <v>15</v>
      </c>
      <c r="J1180" s="10">
        <v>1.2154508107056907E-4</v>
      </c>
      <c r="K1180" s="9">
        <v>993320.56367484562</v>
      </c>
      <c r="L1180" s="9">
        <v>120.73322844092247</v>
      </c>
      <c r="M1180" s="14">
        <v>66.800144584231091</v>
      </c>
    </row>
    <row r="1181" spans="1:13" s="12" customFormat="1" ht="12" customHeight="1">
      <c r="A1181" s="7">
        <f t="shared" si="4"/>
        <v>13</v>
      </c>
      <c r="B1181" s="7">
        <v>2000</v>
      </c>
      <c r="C1181" s="7" t="s">
        <v>14</v>
      </c>
      <c r="D1181" s="7" t="s">
        <v>14</v>
      </c>
      <c r="E1181" s="7" t="s">
        <v>17</v>
      </c>
      <c r="F1181" s="7" t="s">
        <v>42</v>
      </c>
      <c r="G1181" s="13">
        <f t="shared" si="5"/>
        <v>12</v>
      </c>
      <c r="H1181" s="9">
        <v>120828</v>
      </c>
      <c r="I1181" s="9">
        <v>27</v>
      </c>
      <c r="J1181" s="10">
        <v>2.2345813884199026E-4</v>
      </c>
      <c r="K1181" s="9">
        <v>993199.83044640464</v>
      </c>
      <c r="L1181" s="9">
        <v>221.93858560973388</v>
      </c>
      <c r="M1181" s="14">
        <v>65.808204020264384</v>
      </c>
    </row>
    <row r="1182" spans="1:13" s="12" customFormat="1" ht="12" customHeight="1">
      <c r="A1182" s="7">
        <f t="shared" si="4"/>
        <v>14</v>
      </c>
      <c r="B1182" s="7">
        <v>2000</v>
      </c>
      <c r="C1182" s="7" t="s">
        <v>14</v>
      </c>
      <c r="D1182" s="7" t="s">
        <v>14</v>
      </c>
      <c r="E1182" s="7" t="s">
        <v>17</v>
      </c>
      <c r="F1182" s="7" t="s">
        <v>42</v>
      </c>
      <c r="G1182" s="13">
        <f t="shared" si="5"/>
        <v>13</v>
      </c>
      <c r="H1182" s="9">
        <v>120494</v>
      </c>
      <c r="I1182" s="9">
        <v>27</v>
      </c>
      <c r="J1182" s="10">
        <v>2.2407754742974755E-4</v>
      </c>
      <c r="K1182" s="9">
        <v>992977.89186079486</v>
      </c>
      <c r="L1182" s="9">
        <v>222.504050660128</v>
      </c>
      <c r="M1182" s="14">
        <v>64.822800931784542</v>
      </c>
    </row>
    <row r="1183" spans="1:13" s="12" customFormat="1" ht="12" customHeight="1">
      <c r="A1183" s="7">
        <f t="shared" si="4"/>
        <v>15</v>
      </c>
      <c r="B1183" s="7">
        <v>2000</v>
      </c>
      <c r="C1183" s="7" t="s">
        <v>14</v>
      </c>
      <c r="D1183" s="7" t="s">
        <v>14</v>
      </c>
      <c r="E1183" s="7" t="s">
        <v>17</v>
      </c>
      <c r="F1183" s="7" t="s">
        <v>42</v>
      </c>
      <c r="G1183" s="13">
        <f t="shared" si="5"/>
        <v>14</v>
      </c>
      <c r="H1183" s="9">
        <v>117237</v>
      </c>
      <c r="I1183" s="9">
        <v>34</v>
      </c>
      <c r="J1183" s="10">
        <v>2.9001083275757654E-4</v>
      </c>
      <c r="K1183" s="9">
        <v>992755.38781013468</v>
      </c>
      <c r="L1183" s="9">
        <v>287.90981674338803</v>
      </c>
      <c r="M1183" s="14">
        <v>63.837217457680936</v>
      </c>
    </row>
    <row r="1184" spans="1:13" s="12" customFormat="1" ht="12" customHeight="1">
      <c r="A1184" s="7">
        <f t="shared" si="4"/>
        <v>16</v>
      </c>
      <c r="B1184" s="7">
        <v>2000</v>
      </c>
      <c r="C1184" s="7" t="s">
        <v>14</v>
      </c>
      <c r="D1184" s="7" t="s">
        <v>14</v>
      </c>
      <c r="E1184" s="7" t="s">
        <v>18</v>
      </c>
      <c r="F1184" s="7" t="s">
        <v>42</v>
      </c>
      <c r="G1184" s="13">
        <f t="shared" si="5"/>
        <v>15</v>
      </c>
      <c r="H1184" s="9">
        <v>118640</v>
      </c>
      <c r="I1184" s="9">
        <v>39</v>
      </c>
      <c r="J1184" s="10">
        <v>3.2872555630478759E-4</v>
      </c>
      <c r="K1184" s="9">
        <v>992467.47799339134</v>
      </c>
      <c r="L1184" s="9">
        <v>326.24942381778709</v>
      </c>
      <c r="M1184" s="14">
        <v>62.855591265463673</v>
      </c>
    </row>
    <row r="1185" spans="1:13" s="12" customFormat="1" ht="12" customHeight="1">
      <c r="A1185" s="7">
        <f t="shared" si="4"/>
        <v>17</v>
      </c>
      <c r="B1185" s="7">
        <v>2000</v>
      </c>
      <c r="C1185" s="7" t="s">
        <v>14</v>
      </c>
      <c r="D1185" s="7" t="s">
        <v>14</v>
      </c>
      <c r="E1185" s="7" t="s">
        <v>18</v>
      </c>
      <c r="F1185" s="7" t="s">
        <v>42</v>
      </c>
      <c r="G1185" s="13">
        <f t="shared" si="5"/>
        <v>16</v>
      </c>
      <c r="H1185" s="9">
        <v>119812</v>
      </c>
      <c r="I1185" s="9">
        <v>43</v>
      </c>
      <c r="J1185" s="10">
        <v>3.5889560311154142E-4</v>
      </c>
      <c r="K1185" s="9">
        <v>992141.22856957361</v>
      </c>
      <c r="L1185" s="9">
        <v>356.0751245993028</v>
      </c>
      <c r="M1185" s="14">
        <v>61.876095882282684</v>
      </c>
    </row>
    <row r="1186" spans="1:13" s="12" customFormat="1" ht="12" customHeight="1">
      <c r="A1186" s="7">
        <f t="shared" si="4"/>
        <v>18</v>
      </c>
      <c r="B1186" s="7">
        <v>2000</v>
      </c>
      <c r="C1186" s="7" t="s">
        <v>14</v>
      </c>
      <c r="D1186" s="7" t="s">
        <v>14</v>
      </c>
      <c r="E1186" s="7" t="s">
        <v>18</v>
      </c>
      <c r="F1186" s="7" t="s">
        <v>42</v>
      </c>
      <c r="G1186" s="13">
        <f t="shared" si="5"/>
        <v>17</v>
      </c>
      <c r="H1186" s="9">
        <v>122794</v>
      </c>
      <c r="I1186" s="9">
        <v>82</v>
      </c>
      <c r="J1186" s="10">
        <v>6.6778507093180443E-4</v>
      </c>
      <c r="K1186" s="9">
        <v>991785.15344497433</v>
      </c>
      <c r="L1186" s="9">
        <v>662.29931904236275</v>
      </c>
      <c r="M1186" s="14">
        <v>60.898131401682008</v>
      </c>
    </row>
    <row r="1187" spans="1:13" s="12" customFormat="1" ht="12" customHeight="1">
      <c r="A1187" s="7">
        <f t="shared" si="4"/>
        <v>19</v>
      </c>
      <c r="B1187" s="7">
        <v>2000</v>
      </c>
      <c r="C1187" s="7" t="s">
        <v>19</v>
      </c>
      <c r="D1187" s="7" t="s">
        <v>19</v>
      </c>
      <c r="E1187" s="7" t="s">
        <v>18</v>
      </c>
      <c r="F1187" s="7" t="s">
        <v>42</v>
      </c>
      <c r="G1187" s="13">
        <f t="shared" si="5"/>
        <v>18</v>
      </c>
      <c r="H1187" s="9">
        <v>126601</v>
      </c>
      <c r="I1187" s="9">
        <v>104</v>
      </c>
      <c r="J1187" s="10">
        <v>8.2147850332935763E-4</v>
      </c>
      <c r="K1187" s="9">
        <v>991122.85412593198</v>
      </c>
      <c r="L1187" s="9">
        <v>814.1861188228919</v>
      </c>
      <c r="M1187" s="14">
        <v>59.938491323897765</v>
      </c>
    </row>
    <row r="1188" spans="1:13" s="12" customFormat="1" ht="12" customHeight="1">
      <c r="A1188" s="7">
        <f t="shared" si="4"/>
        <v>20</v>
      </c>
      <c r="B1188" s="7">
        <v>2000</v>
      </c>
      <c r="C1188" s="7" t="s">
        <v>19</v>
      </c>
      <c r="D1188" s="7" t="s">
        <v>19</v>
      </c>
      <c r="E1188" s="7" t="s">
        <v>18</v>
      </c>
      <c r="F1188" s="7" t="s">
        <v>42</v>
      </c>
      <c r="G1188" s="13">
        <f t="shared" si="5"/>
        <v>19</v>
      </c>
      <c r="H1188" s="9">
        <v>127332</v>
      </c>
      <c r="I1188" s="9">
        <v>94</v>
      </c>
      <c r="J1188" s="10">
        <v>7.3822762542016145E-4</v>
      </c>
      <c r="K1188" s="9">
        <v>990308.66800710908</v>
      </c>
      <c r="L1188" s="9">
        <v>731.07321641589112</v>
      </c>
      <c r="M1188" s="14">
        <v>58.987358910462532</v>
      </c>
    </row>
    <row r="1189" spans="1:13" s="12" customFormat="1" ht="12" customHeight="1">
      <c r="A1189" s="7">
        <f t="shared" si="4"/>
        <v>21</v>
      </c>
      <c r="B1189" s="7">
        <v>2000</v>
      </c>
      <c r="C1189" s="7" t="s">
        <v>19</v>
      </c>
      <c r="D1189" s="7" t="s">
        <v>19</v>
      </c>
      <c r="E1189" s="7" t="s">
        <v>20</v>
      </c>
      <c r="F1189" s="7" t="s">
        <v>42</v>
      </c>
      <c r="G1189" s="13">
        <f t="shared" si="5"/>
        <v>20</v>
      </c>
      <c r="H1189" s="9">
        <v>126947</v>
      </c>
      <c r="I1189" s="9">
        <v>110</v>
      </c>
      <c r="J1189" s="10">
        <v>8.6650334391517717E-4</v>
      </c>
      <c r="K1189" s="9">
        <v>989577.59479069314</v>
      </c>
      <c r="L1189" s="9">
        <v>857.47229494967382</v>
      </c>
      <c r="M1189" s="14">
        <v>58.03056779253852</v>
      </c>
    </row>
    <row r="1190" spans="1:13" s="12" customFormat="1" ht="12" customHeight="1">
      <c r="A1190" s="7">
        <f t="shared" si="4"/>
        <v>22</v>
      </c>
      <c r="B1190" s="7">
        <v>2000</v>
      </c>
      <c r="C1190" s="7" t="s">
        <v>19</v>
      </c>
      <c r="D1190" s="7" t="s">
        <v>19</v>
      </c>
      <c r="E1190" s="7" t="s">
        <v>20</v>
      </c>
      <c r="F1190" s="7" t="s">
        <v>42</v>
      </c>
      <c r="G1190" s="13">
        <f t="shared" si="5"/>
        <v>21</v>
      </c>
      <c r="H1190" s="9">
        <v>126079</v>
      </c>
      <c r="I1190" s="9">
        <v>110</v>
      </c>
      <c r="J1190" s="10">
        <v>8.7246884889632687E-4</v>
      </c>
      <c r="K1190" s="9">
        <v>988720.12249574345</v>
      </c>
      <c r="L1190" s="9">
        <v>862.62750715449658</v>
      </c>
      <c r="M1190" s="14">
        <v>57.080461454933413</v>
      </c>
    </row>
    <row r="1191" spans="1:13" s="12" customFormat="1" ht="12" customHeight="1">
      <c r="A1191" s="7">
        <f t="shared" si="4"/>
        <v>23</v>
      </c>
      <c r="B1191" s="7">
        <v>2000</v>
      </c>
      <c r="C1191" s="7" t="s">
        <v>19</v>
      </c>
      <c r="D1191" s="7" t="s">
        <v>19</v>
      </c>
      <c r="E1191" s="7" t="s">
        <v>20</v>
      </c>
      <c r="F1191" s="7" t="s">
        <v>42</v>
      </c>
      <c r="G1191" s="13">
        <f t="shared" si="5"/>
        <v>22</v>
      </c>
      <c r="H1191" s="9">
        <v>126024</v>
      </c>
      <c r="I1191" s="9">
        <v>98</v>
      </c>
      <c r="J1191" s="10">
        <v>7.7762965784295053E-4</v>
      </c>
      <c r="K1191" s="9">
        <v>987857.49498858897</v>
      </c>
      <c r="L1191" s="9">
        <v>768.1872858255706</v>
      </c>
      <c r="M1191" s="14">
        <v>56.129869251772632</v>
      </c>
    </row>
    <row r="1192" spans="1:13" s="12" customFormat="1" ht="12" customHeight="1">
      <c r="A1192" s="7">
        <f t="shared" si="4"/>
        <v>24</v>
      </c>
      <c r="B1192" s="7">
        <v>2000</v>
      </c>
      <c r="C1192" s="7" t="s">
        <v>19</v>
      </c>
      <c r="D1192" s="7" t="s">
        <v>19</v>
      </c>
      <c r="E1192" s="7" t="s">
        <v>20</v>
      </c>
      <c r="F1192" s="7" t="s">
        <v>42</v>
      </c>
      <c r="G1192" s="13">
        <f t="shared" si="5"/>
        <v>23</v>
      </c>
      <c r="H1192" s="9">
        <v>125351</v>
      </c>
      <c r="I1192" s="9">
        <v>108</v>
      </c>
      <c r="J1192" s="10">
        <v>8.6158068144649822E-4</v>
      </c>
      <c r="K1192" s="9">
        <v>987089.30770276336</v>
      </c>
      <c r="L1192" s="9">
        <v>850.45707837909902</v>
      </c>
      <c r="M1192" s="14">
        <v>55.173162353964983</v>
      </c>
    </row>
    <row r="1193" spans="1:13" s="12" customFormat="1" ht="12" customHeight="1">
      <c r="A1193" s="7">
        <f t="shared" si="4"/>
        <v>25</v>
      </c>
      <c r="B1193" s="7">
        <v>2000</v>
      </c>
      <c r="C1193" s="7" t="s">
        <v>19</v>
      </c>
      <c r="D1193" s="7" t="s">
        <v>19</v>
      </c>
      <c r="E1193" s="7" t="s">
        <v>20</v>
      </c>
      <c r="F1193" s="7" t="s">
        <v>42</v>
      </c>
      <c r="G1193" s="13">
        <f t="shared" si="5"/>
        <v>24</v>
      </c>
      <c r="H1193" s="9">
        <v>124340</v>
      </c>
      <c r="I1193" s="9">
        <v>127</v>
      </c>
      <c r="J1193" s="10">
        <v>1.0213929548013511E-3</v>
      </c>
      <c r="K1193" s="9">
        <v>986238.85062438424</v>
      </c>
      <c r="L1193" s="9">
        <v>1007.3374137791282</v>
      </c>
      <c r="M1193" s="14">
        <v>54.220308314491561</v>
      </c>
    </row>
    <row r="1194" spans="1:13" s="12" customFormat="1" ht="12" customHeight="1">
      <c r="A1194" s="7">
        <f t="shared" si="4"/>
        <v>26</v>
      </c>
      <c r="B1194" s="7">
        <v>2000</v>
      </c>
      <c r="C1194" s="7" t="s">
        <v>19</v>
      </c>
      <c r="D1194" s="7" t="s">
        <v>19</v>
      </c>
      <c r="E1194" s="7" t="s">
        <v>21</v>
      </c>
      <c r="F1194" s="7" t="s">
        <v>43</v>
      </c>
      <c r="G1194" s="13">
        <f t="shared" si="5"/>
        <v>25</v>
      </c>
      <c r="H1194" s="9">
        <v>129553</v>
      </c>
      <c r="I1194" s="9">
        <v>100</v>
      </c>
      <c r="J1194" s="10">
        <v>7.7188486565343915E-4</v>
      </c>
      <c r="K1194" s="9">
        <v>985231.51321060513</v>
      </c>
      <c r="L1194" s="9">
        <v>760.48529421210253</v>
      </c>
      <c r="M1194" s="14">
        <v>53.275233959600683</v>
      </c>
    </row>
    <row r="1195" spans="1:13" s="12" customFormat="1" ht="12" customHeight="1">
      <c r="A1195" s="7">
        <f t="shared" si="4"/>
        <v>27</v>
      </c>
      <c r="B1195" s="7">
        <v>2000</v>
      </c>
      <c r="C1195" s="7" t="s">
        <v>19</v>
      </c>
      <c r="D1195" s="7" t="s">
        <v>19</v>
      </c>
      <c r="E1195" s="7" t="s">
        <v>21</v>
      </c>
      <c r="F1195" s="7" t="s">
        <v>43</v>
      </c>
      <c r="G1195" s="13">
        <f t="shared" si="5"/>
        <v>26</v>
      </c>
      <c r="H1195" s="9">
        <v>134948</v>
      </c>
      <c r="I1195" s="9">
        <v>117</v>
      </c>
      <c r="J1195" s="10">
        <v>8.6700062246198532E-4</v>
      </c>
      <c r="K1195" s="9">
        <v>984471.02791639301</v>
      </c>
      <c r="L1195" s="9">
        <v>853.53699399930326</v>
      </c>
      <c r="M1195" s="14">
        <v>52.316001832079195</v>
      </c>
    </row>
    <row r="1196" spans="1:13" s="12" customFormat="1" ht="12" customHeight="1">
      <c r="A1196" s="7">
        <f t="shared" si="4"/>
        <v>28</v>
      </c>
      <c r="B1196" s="7">
        <v>2000</v>
      </c>
      <c r="C1196" s="7" t="s">
        <v>19</v>
      </c>
      <c r="D1196" s="7" t="s">
        <v>19</v>
      </c>
      <c r="E1196" s="7" t="s">
        <v>21</v>
      </c>
      <c r="F1196" s="7" t="s">
        <v>43</v>
      </c>
      <c r="G1196" s="13">
        <f t="shared" si="5"/>
        <v>27</v>
      </c>
      <c r="H1196" s="9">
        <v>140853</v>
      </c>
      <c r="I1196" s="9">
        <v>117</v>
      </c>
      <c r="J1196" s="10">
        <v>8.306532342229133E-4</v>
      </c>
      <c r="K1196" s="9">
        <v>983617.49092239374</v>
      </c>
      <c r="L1196" s="9">
        <v>817.04505007291345</v>
      </c>
      <c r="M1196" s="14">
        <v>51.360965321294245</v>
      </c>
    </row>
    <row r="1197" spans="1:13" s="12" customFormat="1" ht="12" customHeight="1">
      <c r="A1197" s="7">
        <f t="shared" si="4"/>
        <v>29</v>
      </c>
      <c r="B1197" s="7">
        <v>2000</v>
      </c>
      <c r="C1197" s="7" t="s">
        <v>19</v>
      </c>
      <c r="D1197" s="7" t="s">
        <v>19</v>
      </c>
      <c r="E1197" s="7" t="s">
        <v>21</v>
      </c>
      <c r="F1197" s="7" t="s">
        <v>43</v>
      </c>
      <c r="G1197" s="13">
        <f t="shared" si="5"/>
        <v>28</v>
      </c>
      <c r="H1197" s="9">
        <v>145807</v>
      </c>
      <c r="I1197" s="9">
        <v>89</v>
      </c>
      <c r="J1197" s="10">
        <v>6.1039593435157431E-4</v>
      </c>
      <c r="K1197" s="9">
        <v>982800.44587232079</v>
      </c>
      <c r="L1197" s="9">
        <v>599.89739643937912</v>
      </c>
      <c r="M1197" s="14">
        <v>50.403248269101425</v>
      </c>
    </row>
    <row r="1198" spans="1:13" s="12" customFormat="1" ht="12" customHeight="1">
      <c r="A1198" s="7">
        <f t="shared" si="4"/>
        <v>30</v>
      </c>
      <c r="B1198" s="7">
        <v>2000</v>
      </c>
      <c r="C1198" s="7" t="s">
        <v>19</v>
      </c>
      <c r="D1198" s="7" t="s">
        <v>19</v>
      </c>
      <c r="E1198" s="7" t="s">
        <v>21</v>
      </c>
      <c r="F1198" s="7" t="s">
        <v>43</v>
      </c>
      <c r="G1198" s="13">
        <f t="shared" si="5"/>
        <v>29</v>
      </c>
      <c r="H1198" s="9">
        <v>147074</v>
      </c>
      <c r="I1198" s="9">
        <v>134</v>
      </c>
      <c r="J1198" s="10">
        <v>9.1110597386349728E-4</v>
      </c>
      <c r="K1198" s="9">
        <v>982200.54847588146</v>
      </c>
      <c r="L1198" s="9">
        <v>894.88878724837912</v>
      </c>
      <c r="M1198" s="14">
        <v>49.43372761342367</v>
      </c>
    </row>
    <row r="1199" spans="1:13" s="12" customFormat="1" ht="12" customHeight="1">
      <c r="A1199" s="7">
        <f t="shared" si="4"/>
        <v>31</v>
      </c>
      <c r="B1199" s="7">
        <v>2000</v>
      </c>
      <c r="C1199" s="7" t="s">
        <v>19</v>
      </c>
      <c r="D1199" s="7" t="s">
        <v>19</v>
      </c>
      <c r="E1199" s="7" t="s">
        <v>22</v>
      </c>
      <c r="F1199" s="7" t="s">
        <v>43</v>
      </c>
      <c r="G1199" s="13">
        <f t="shared" si="5"/>
        <v>30</v>
      </c>
      <c r="H1199" s="9">
        <v>147249</v>
      </c>
      <c r="I1199" s="9">
        <v>127</v>
      </c>
      <c r="J1199" s="10">
        <v>8.6248463487018589E-4</v>
      </c>
      <c r="K1199" s="9">
        <v>981305.65968863305</v>
      </c>
      <c r="L1199" s="9">
        <v>846.36105359259761</v>
      </c>
      <c r="M1199" s="14">
        <v>48.478352082596118</v>
      </c>
    </row>
    <row r="1200" spans="1:13" s="12" customFormat="1" ht="12" customHeight="1">
      <c r="A1200" s="7">
        <f t="shared" si="4"/>
        <v>32</v>
      </c>
      <c r="B1200" s="7">
        <v>2000</v>
      </c>
      <c r="C1200" s="7" t="s">
        <v>19</v>
      </c>
      <c r="D1200" s="7" t="s">
        <v>19</v>
      </c>
      <c r="E1200" s="7" t="s">
        <v>22</v>
      </c>
      <c r="F1200" s="7" t="s">
        <v>43</v>
      </c>
      <c r="G1200" s="13">
        <f t="shared" si="5"/>
        <v>31</v>
      </c>
      <c r="H1200" s="9">
        <v>147625</v>
      </c>
      <c r="I1200" s="9">
        <v>122</v>
      </c>
      <c r="J1200" s="10">
        <v>8.2641828958509743E-4</v>
      </c>
      <c r="K1200" s="9">
        <v>980459.29863504041</v>
      </c>
      <c r="L1200" s="9">
        <v>810.26949658577439</v>
      </c>
      <c r="M1200" s="14">
        <v>47.519768395006835</v>
      </c>
    </row>
    <row r="1201" spans="1:13" s="12" customFormat="1" ht="12" customHeight="1">
      <c r="A1201" s="7">
        <f t="shared" si="4"/>
        <v>33</v>
      </c>
      <c r="B1201" s="7">
        <v>2000</v>
      </c>
      <c r="C1201" s="7" t="s">
        <v>19</v>
      </c>
      <c r="D1201" s="7" t="s">
        <v>19</v>
      </c>
      <c r="E1201" s="7" t="s">
        <v>22</v>
      </c>
      <c r="F1201" s="7" t="s">
        <v>43</v>
      </c>
      <c r="G1201" s="13">
        <f t="shared" si="5"/>
        <v>32</v>
      </c>
      <c r="H1201" s="9">
        <v>150074</v>
      </c>
      <c r="I1201" s="9">
        <v>131</v>
      </c>
      <c r="J1201" s="10">
        <v>8.7290270133400861E-4</v>
      </c>
      <c r="K1201" s="9">
        <v>979649.02913845459</v>
      </c>
      <c r="L1201" s="9">
        <v>855.13828389419587</v>
      </c>
      <c r="M1201" s="14">
        <v>46.558658531100278</v>
      </c>
    </row>
    <row r="1202" spans="1:13" s="12" customFormat="1" ht="12" customHeight="1">
      <c r="A1202" s="7">
        <f t="shared" si="4"/>
        <v>34</v>
      </c>
      <c r="B1202" s="7">
        <v>2000</v>
      </c>
      <c r="C1202" s="7" t="s">
        <v>19</v>
      </c>
      <c r="D1202" s="7" t="s">
        <v>19</v>
      </c>
      <c r="E1202" s="7" t="s">
        <v>22</v>
      </c>
      <c r="F1202" s="7" t="s">
        <v>43</v>
      </c>
      <c r="G1202" s="13">
        <f t="shared" si="5"/>
        <v>33</v>
      </c>
      <c r="H1202" s="9">
        <v>155745</v>
      </c>
      <c r="I1202" s="9">
        <v>163</v>
      </c>
      <c r="J1202" s="10">
        <v>1.0465825548171691E-3</v>
      </c>
      <c r="K1202" s="9">
        <v>978793.89085456042</v>
      </c>
      <c r="L1202" s="9">
        <v>1024.3886109300031</v>
      </c>
      <c r="M1202" s="14">
        <v>45.598898384028217</v>
      </c>
    </row>
    <row r="1203" spans="1:13" s="12" customFormat="1" ht="12" customHeight="1">
      <c r="A1203" s="7">
        <f t="shared" si="4"/>
        <v>35</v>
      </c>
      <c r="B1203" s="7">
        <v>2000</v>
      </c>
      <c r="C1203" s="7" t="s">
        <v>19</v>
      </c>
      <c r="D1203" s="7" t="s">
        <v>19</v>
      </c>
      <c r="E1203" s="7" t="s">
        <v>22</v>
      </c>
      <c r="F1203" s="7" t="s">
        <v>43</v>
      </c>
      <c r="G1203" s="13">
        <f t="shared" si="5"/>
        <v>34</v>
      </c>
      <c r="H1203" s="9">
        <v>160213</v>
      </c>
      <c r="I1203" s="9">
        <v>164</v>
      </c>
      <c r="J1203" s="10">
        <v>1.023637282867183E-3</v>
      </c>
      <c r="K1203" s="9">
        <v>977769.50224363047</v>
      </c>
      <c r="L1203" s="9">
        <v>1000.8813165470679</v>
      </c>
      <c r="M1203" s="14">
        <v>44.646147554475931</v>
      </c>
    </row>
    <row r="1204" spans="1:13" s="12" customFormat="1" ht="12" customHeight="1">
      <c r="A1204" s="7">
        <f t="shared" si="4"/>
        <v>36</v>
      </c>
      <c r="B1204" s="7">
        <v>2000</v>
      </c>
      <c r="C1204" s="7" t="s">
        <v>19</v>
      </c>
      <c r="D1204" s="7" t="s">
        <v>19</v>
      </c>
      <c r="E1204" s="7" t="s">
        <v>23</v>
      </c>
      <c r="F1204" s="7" t="s">
        <v>43</v>
      </c>
      <c r="G1204" s="13">
        <f t="shared" si="5"/>
        <v>35</v>
      </c>
      <c r="H1204" s="9">
        <v>166016</v>
      </c>
      <c r="I1204" s="9">
        <v>178</v>
      </c>
      <c r="J1204" s="10">
        <v>1.0721858134155745E-3</v>
      </c>
      <c r="K1204" s="9">
        <v>976768.62092708342</v>
      </c>
      <c r="L1204" s="9">
        <v>1047.2774583475139</v>
      </c>
      <c r="M1204" s="14">
        <v>43.691383502210272</v>
      </c>
    </row>
    <row r="1205" spans="1:13" s="12" customFormat="1" ht="12" customHeight="1">
      <c r="A1205" s="7">
        <f t="shared" si="4"/>
        <v>37</v>
      </c>
      <c r="B1205" s="7">
        <v>2000</v>
      </c>
      <c r="C1205" s="7" t="s">
        <v>19</v>
      </c>
      <c r="D1205" s="7" t="s">
        <v>19</v>
      </c>
      <c r="E1205" s="7" t="s">
        <v>23</v>
      </c>
      <c r="F1205" s="7" t="s">
        <v>43</v>
      </c>
      <c r="G1205" s="13">
        <f t="shared" si="5"/>
        <v>36</v>
      </c>
      <c r="H1205" s="9">
        <v>163906</v>
      </c>
      <c r="I1205" s="9">
        <v>184</v>
      </c>
      <c r="J1205" s="10">
        <v>1.1225946579136823E-3</v>
      </c>
      <c r="K1205" s="9">
        <v>975721.34346873593</v>
      </c>
      <c r="L1205" s="9">
        <v>1095.3395677903641</v>
      </c>
      <c r="M1205" s="14">
        <v>42.737742396211601</v>
      </c>
    </row>
    <row r="1206" spans="1:13" s="12" customFormat="1" ht="12" customHeight="1">
      <c r="A1206" s="7">
        <f t="shared" si="4"/>
        <v>38</v>
      </c>
      <c r="B1206" s="7">
        <v>2000</v>
      </c>
      <c r="C1206" s="7" t="s">
        <v>19</v>
      </c>
      <c r="D1206" s="7" t="s">
        <v>19</v>
      </c>
      <c r="E1206" s="7" t="s">
        <v>23</v>
      </c>
      <c r="F1206" s="7" t="s">
        <v>43</v>
      </c>
      <c r="G1206" s="13">
        <f t="shared" si="5"/>
        <v>37</v>
      </c>
      <c r="H1206" s="9">
        <v>160905</v>
      </c>
      <c r="I1206" s="9">
        <v>220</v>
      </c>
      <c r="J1206" s="10">
        <v>1.367266399428234E-3</v>
      </c>
      <c r="K1206" s="9">
        <v>974626.00390094554</v>
      </c>
      <c r="L1206" s="9">
        <v>1332.5733871427738</v>
      </c>
      <c r="M1206" s="14">
        <v>41.785211548805052</v>
      </c>
    </row>
    <row r="1207" spans="1:13" s="12" customFormat="1" ht="12" customHeight="1">
      <c r="A1207" s="7">
        <f t="shared" si="4"/>
        <v>39</v>
      </c>
      <c r="B1207" s="7">
        <v>2000</v>
      </c>
      <c r="C1207" s="7" t="s">
        <v>19</v>
      </c>
      <c r="D1207" s="7" t="s">
        <v>19</v>
      </c>
      <c r="E1207" s="7" t="s">
        <v>23</v>
      </c>
      <c r="F1207" s="7" t="s">
        <v>43</v>
      </c>
      <c r="G1207" s="13">
        <f t="shared" si="5"/>
        <v>38</v>
      </c>
      <c r="H1207" s="9">
        <v>161700</v>
      </c>
      <c r="I1207" s="9">
        <v>229</v>
      </c>
      <c r="J1207" s="10">
        <v>1.4162028447742734E-3</v>
      </c>
      <c r="K1207" s="9">
        <v>973293.4305138028</v>
      </c>
      <c r="L1207" s="9">
        <v>1378.3809250937591</v>
      </c>
      <c r="M1207" s="14">
        <v>40.841736716311274</v>
      </c>
    </row>
    <row r="1208" spans="1:13" s="12" customFormat="1" ht="12" customHeight="1">
      <c r="A1208" s="7">
        <f t="shared" si="4"/>
        <v>40</v>
      </c>
      <c r="B1208" s="7">
        <v>2000</v>
      </c>
      <c r="C1208" s="7" t="s">
        <v>19</v>
      </c>
      <c r="D1208" s="7" t="s">
        <v>19</v>
      </c>
      <c r="E1208" s="7" t="s">
        <v>23</v>
      </c>
      <c r="F1208" s="7" t="s">
        <v>43</v>
      </c>
      <c r="G1208" s="13">
        <f t="shared" si="5"/>
        <v>39</v>
      </c>
      <c r="H1208" s="9">
        <v>159413</v>
      </c>
      <c r="I1208" s="9">
        <v>212</v>
      </c>
      <c r="J1208" s="10">
        <v>1.3298789935576145E-3</v>
      </c>
      <c r="K1208" s="9">
        <v>971915.04958870902</v>
      </c>
      <c r="L1208" s="9">
        <v>1292.5294079705313</v>
      </c>
      <c r="M1208" s="14">
        <v>39.898949823977887</v>
      </c>
    </row>
    <row r="1209" spans="1:13" s="12" customFormat="1" ht="12" customHeight="1">
      <c r="A1209" s="7">
        <f t="shared" si="4"/>
        <v>41</v>
      </c>
      <c r="B1209" s="7">
        <v>2000</v>
      </c>
      <c r="C1209" s="7" t="s">
        <v>19</v>
      </c>
      <c r="D1209" s="7" t="s">
        <v>19</v>
      </c>
      <c r="E1209" s="7" t="s">
        <v>24</v>
      </c>
      <c r="F1209" s="7" t="s">
        <v>43</v>
      </c>
      <c r="G1209" s="13">
        <f t="shared" si="5"/>
        <v>40</v>
      </c>
      <c r="H1209" s="9">
        <v>161066</v>
      </c>
      <c r="I1209" s="9">
        <v>287</v>
      </c>
      <c r="J1209" s="10">
        <v>1.781878236250978E-3</v>
      </c>
      <c r="K1209" s="9">
        <v>970622.52018073853</v>
      </c>
      <c r="L1209" s="9">
        <v>1729.5311443251337</v>
      </c>
      <c r="M1209" s="14">
        <v>38.95141543262784</v>
      </c>
    </row>
    <row r="1210" spans="1:13" s="12" customFormat="1" ht="12" customHeight="1">
      <c r="A1210" s="7">
        <f t="shared" si="4"/>
        <v>42</v>
      </c>
      <c r="B1210" s="7">
        <v>2000</v>
      </c>
      <c r="C1210" s="7" t="s">
        <v>19</v>
      </c>
      <c r="D1210" s="7" t="s">
        <v>19</v>
      </c>
      <c r="E1210" s="7" t="s">
        <v>24</v>
      </c>
      <c r="F1210" s="7" t="s">
        <v>43</v>
      </c>
      <c r="G1210" s="13">
        <f t="shared" si="5"/>
        <v>41</v>
      </c>
      <c r="H1210" s="9">
        <v>157537</v>
      </c>
      <c r="I1210" s="9">
        <v>279</v>
      </c>
      <c r="J1210" s="10">
        <v>1.771012524041971E-3</v>
      </c>
      <c r="K1210" s="9">
        <v>968892.98903641338</v>
      </c>
      <c r="L1210" s="9">
        <v>1715.9216180399483</v>
      </c>
      <c r="M1210" s="14">
        <v>38.020053477578756</v>
      </c>
    </row>
    <row r="1211" spans="1:13" s="12" customFormat="1" ht="12" customHeight="1">
      <c r="A1211" s="7">
        <f t="shared" si="4"/>
        <v>43</v>
      </c>
      <c r="B1211" s="7">
        <v>2000</v>
      </c>
      <c r="C1211" s="7" t="s">
        <v>19</v>
      </c>
      <c r="D1211" s="7" t="s">
        <v>19</v>
      </c>
      <c r="E1211" s="7" t="s">
        <v>24</v>
      </c>
      <c r="F1211" s="7" t="s">
        <v>43</v>
      </c>
      <c r="G1211" s="13">
        <f t="shared" si="5"/>
        <v>42</v>
      </c>
      <c r="H1211" s="9">
        <v>154814</v>
      </c>
      <c r="I1211" s="9">
        <v>293</v>
      </c>
      <c r="J1211" s="10">
        <v>1.8925936930768534E-3</v>
      </c>
      <c r="K1211" s="9">
        <v>967177.06741837342</v>
      </c>
      <c r="L1211" s="9">
        <v>1830.4732178845802</v>
      </c>
      <c r="M1211" s="14">
        <v>37.086619852073198</v>
      </c>
    </row>
    <row r="1212" spans="1:13" s="12" customFormat="1" ht="12" customHeight="1">
      <c r="A1212" s="7">
        <f t="shared" si="4"/>
        <v>44</v>
      </c>
      <c r="B1212" s="7">
        <v>2000</v>
      </c>
      <c r="C1212" s="7" t="s">
        <v>19</v>
      </c>
      <c r="D1212" s="7" t="s">
        <v>19</v>
      </c>
      <c r="E1212" s="7" t="s">
        <v>24</v>
      </c>
      <c r="F1212" s="7" t="s">
        <v>43</v>
      </c>
      <c r="G1212" s="13">
        <f t="shared" si="5"/>
        <v>43</v>
      </c>
      <c r="H1212" s="9">
        <v>152574</v>
      </c>
      <c r="I1212" s="9">
        <v>326</v>
      </c>
      <c r="J1212" s="10">
        <v>2.13666810858993E-3</v>
      </c>
      <c r="K1212" s="9">
        <v>965346.59420048888</v>
      </c>
      <c r="L1212" s="9">
        <v>2062.6252815640892</v>
      </c>
      <c r="M1212" s="14">
        <v>36.155994756562919</v>
      </c>
    </row>
    <row r="1213" spans="1:13" s="12" customFormat="1" ht="12" customHeight="1">
      <c r="A1213" s="7">
        <f t="shared" si="4"/>
        <v>45</v>
      </c>
      <c r="B1213" s="7">
        <v>2000</v>
      </c>
      <c r="C1213" s="7" t="s">
        <v>19</v>
      </c>
      <c r="D1213" s="7" t="s">
        <v>19</v>
      </c>
      <c r="E1213" s="7" t="s">
        <v>24</v>
      </c>
      <c r="F1213" s="7" t="s">
        <v>43</v>
      </c>
      <c r="G1213" s="13">
        <f t="shared" si="5"/>
        <v>44</v>
      </c>
      <c r="H1213" s="9">
        <v>150626</v>
      </c>
      <c r="I1213" s="9">
        <v>359</v>
      </c>
      <c r="J1213" s="10">
        <v>2.3833866663125888E-3</v>
      </c>
      <c r="K1213" s="9">
        <v>963283.9689189248</v>
      </c>
      <c r="L1213" s="9">
        <v>2295.8781673940357</v>
      </c>
      <c r="M1213" s="14">
        <v>35.232342914112706</v>
      </c>
    </row>
    <row r="1214" spans="1:13" s="12" customFormat="1" ht="12" customHeight="1">
      <c r="A1214" s="7">
        <f t="shared" si="4"/>
        <v>46</v>
      </c>
      <c r="B1214" s="7">
        <v>2000</v>
      </c>
      <c r="C1214" s="7" t="s">
        <v>19</v>
      </c>
      <c r="D1214" s="7" t="s">
        <v>19</v>
      </c>
      <c r="E1214" s="7" t="s">
        <v>25</v>
      </c>
      <c r="F1214" s="7" t="s">
        <v>44</v>
      </c>
      <c r="G1214" s="13">
        <f t="shared" si="5"/>
        <v>45</v>
      </c>
      <c r="H1214" s="9">
        <v>147756</v>
      </c>
      <c r="I1214" s="9">
        <v>377</v>
      </c>
      <c r="J1214" s="10">
        <v>2.5515038306397034E-3</v>
      </c>
      <c r="K1214" s="9">
        <v>960988.09075153072</v>
      </c>
      <c r="L1214" s="9">
        <v>2451.9647947516655</v>
      </c>
      <c r="M1214" s="14">
        <v>34.315321286650715</v>
      </c>
    </row>
    <row r="1215" spans="1:13" s="12" customFormat="1" ht="12" customHeight="1">
      <c r="A1215" s="7">
        <f t="shared" si="4"/>
        <v>47</v>
      </c>
      <c r="B1215" s="7">
        <v>2000</v>
      </c>
      <c r="C1215" s="7" t="s">
        <v>19</v>
      </c>
      <c r="D1215" s="7" t="s">
        <v>19</v>
      </c>
      <c r="E1215" s="7" t="s">
        <v>25</v>
      </c>
      <c r="F1215" s="7" t="s">
        <v>44</v>
      </c>
      <c r="G1215" s="13">
        <f t="shared" si="5"/>
        <v>46</v>
      </c>
      <c r="H1215" s="9">
        <v>144590</v>
      </c>
      <c r="I1215" s="9">
        <v>438</v>
      </c>
      <c r="J1215" s="10">
        <v>3.0292551352099038E-3</v>
      </c>
      <c r="K1215" s="9">
        <v>958536.125956779</v>
      </c>
      <c r="L1215" s="9">
        <v>2903.6504818387798</v>
      </c>
      <c r="M1215" s="14">
        <v>33.401821915132842</v>
      </c>
    </row>
    <row r="1216" spans="1:13" s="12" customFormat="1" ht="12" customHeight="1">
      <c r="A1216" s="7">
        <f t="shared" si="4"/>
        <v>48</v>
      </c>
      <c r="B1216" s="7">
        <v>2000</v>
      </c>
      <c r="C1216" s="7" t="s">
        <v>19</v>
      </c>
      <c r="D1216" s="7" t="s">
        <v>19</v>
      </c>
      <c r="E1216" s="7" t="s">
        <v>25</v>
      </c>
      <c r="F1216" s="7" t="s">
        <v>44</v>
      </c>
      <c r="G1216" s="13">
        <f t="shared" si="5"/>
        <v>47</v>
      </c>
      <c r="H1216" s="9">
        <v>143829</v>
      </c>
      <c r="I1216" s="9">
        <v>458</v>
      </c>
      <c r="J1216" s="10">
        <v>3.1843369556904381E-3</v>
      </c>
      <c r="K1216" s="9">
        <v>955632.47547494026</v>
      </c>
      <c r="L1216" s="9">
        <v>3043.0558077127885</v>
      </c>
      <c r="M1216" s="14">
        <v>32.501792765338365</v>
      </c>
    </row>
    <row r="1217" spans="1:13" s="12" customFormat="1" ht="12" customHeight="1">
      <c r="A1217" s="7">
        <f t="shared" si="4"/>
        <v>49</v>
      </c>
      <c r="B1217" s="7">
        <v>2000</v>
      </c>
      <c r="C1217" s="7" t="s">
        <v>19</v>
      </c>
      <c r="D1217" s="7" t="s">
        <v>19</v>
      </c>
      <c r="E1217" s="7" t="s">
        <v>25</v>
      </c>
      <c r="F1217" s="7" t="s">
        <v>44</v>
      </c>
      <c r="G1217" s="13">
        <f t="shared" si="5"/>
        <v>48</v>
      </c>
      <c r="H1217" s="9">
        <v>138288</v>
      </c>
      <c r="I1217" s="9">
        <v>479</v>
      </c>
      <c r="J1217" s="10">
        <v>3.4637857225500407E-3</v>
      </c>
      <c r="K1217" s="9">
        <v>952589.41966722743</v>
      </c>
      <c r="L1217" s="9">
        <v>3299.5656312955712</v>
      </c>
      <c r="M1217" s="14">
        <v>31.604022791539791</v>
      </c>
    </row>
    <row r="1218" spans="1:13" s="12" customFormat="1" ht="12" customHeight="1">
      <c r="A1218" s="7">
        <f t="shared" si="4"/>
        <v>50</v>
      </c>
      <c r="B1218" s="7">
        <v>2000</v>
      </c>
      <c r="C1218" s="7" t="s">
        <v>19</v>
      </c>
      <c r="D1218" s="7" t="s">
        <v>19</v>
      </c>
      <c r="E1218" s="7" t="s">
        <v>25</v>
      </c>
      <c r="F1218" s="7" t="s">
        <v>44</v>
      </c>
      <c r="G1218" s="13">
        <f t="shared" si="5"/>
        <v>49</v>
      </c>
      <c r="H1218" s="9">
        <v>139161</v>
      </c>
      <c r="I1218" s="9">
        <v>551</v>
      </c>
      <c r="J1218" s="10">
        <v>3.9594426599406443E-3</v>
      </c>
      <c r="K1218" s="9">
        <v>949289.85403593187</v>
      </c>
      <c r="L1218" s="9">
        <v>3758.6587447186962</v>
      </c>
      <c r="M1218" s="14">
        <v>30.712134938911504</v>
      </c>
    </row>
    <row r="1219" spans="1:13" s="12" customFormat="1" ht="12" customHeight="1">
      <c r="A1219" s="7">
        <f t="shared" si="4"/>
        <v>51</v>
      </c>
      <c r="B1219" s="7">
        <v>2000</v>
      </c>
      <c r="C1219" s="7" t="s">
        <v>19</v>
      </c>
      <c r="D1219" s="7" t="s">
        <v>19</v>
      </c>
      <c r="E1219" s="7" t="s">
        <v>26</v>
      </c>
      <c r="F1219" s="7" t="s">
        <v>44</v>
      </c>
      <c r="G1219" s="13">
        <f t="shared" si="5"/>
        <v>50</v>
      </c>
      <c r="H1219" s="9">
        <v>138300</v>
      </c>
      <c r="I1219" s="9">
        <v>579</v>
      </c>
      <c r="J1219" s="10">
        <v>4.1865509761388284E-3</v>
      </c>
      <c r="K1219" s="9">
        <v>945531.19529121323</v>
      </c>
      <c r="L1219" s="9">
        <v>3958.5145486161418</v>
      </c>
      <c r="M1219" s="14">
        <v>29.832233678911066</v>
      </c>
    </row>
    <row r="1220" spans="1:13" s="12" customFormat="1" ht="12" customHeight="1">
      <c r="A1220" s="7">
        <f t="shared" si="4"/>
        <v>52</v>
      </c>
      <c r="B1220" s="7">
        <v>2000</v>
      </c>
      <c r="C1220" s="7" t="s">
        <v>19</v>
      </c>
      <c r="D1220" s="7" t="s">
        <v>19</v>
      </c>
      <c r="E1220" s="7" t="s">
        <v>26</v>
      </c>
      <c r="F1220" s="7" t="s">
        <v>44</v>
      </c>
      <c r="G1220" s="13">
        <f t="shared" si="5"/>
        <v>51</v>
      </c>
      <c r="H1220" s="9">
        <v>139834</v>
      </c>
      <c r="I1220" s="9">
        <v>576</v>
      </c>
      <c r="J1220" s="10">
        <v>4.1191698728492354E-3</v>
      </c>
      <c r="K1220" s="9">
        <v>941572.68074259709</v>
      </c>
      <c r="L1220" s="9">
        <v>3878.4978196127972</v>
      </c>
      <c r="M1220" s="14">
        <v>28.955550844049924</v>
      </c>
    </row>
    <row r="1221" spans="1:13" s="12" customFormat="1" ht="12" customHeight="1">
      <c r="A1221" s="7">
        <f t="shared" si="4"/>
        <v>53</v>
      </c>
      <c r="B1221" s="7">
        <v>2000</v>
      </c>
      <c r="C1221" s="7" t="s">
        <v>19</v>
      </c>
      <c r="D1221" s="7" t="s">
        <v>19</v>
      </c>
      <c r="E1221" s="7" t="s">
        <v>26</v>
      </c>
      <c r="F1221" s="7" t="s">
        <v>44</v>
      </c>
      <c r="G1221" s="13">
        <f t="shared" si="5"/>
        <v>52</v>
      </c>
      <c r="H1221" s="9">
        <v>138779</v>
      </c>
      <c r="I1221" s="9">
        <v>675</v>
      </c>
      <c r="J1221" s="10">
        <v>4.8638482767565695E-3</v>
      </c>
      <c r="K1221" s="9">
        <v>937694.18292298424</v>
      </c>
      <c r="L1221" s="9">
        <v>4560.8022357346163</v>
      </c>
      <c r="M1221" s="14">
        <v>28.073248910129962</v>
      </c>
    </row>
    <row r="1222" spans="1:13" s="12" customFormat="1" ht="12" customHeight="1">
      <c r="A1222" s="7">
        <f t="shared" si="4"/>
        <v>54</v>
      </c>
      <c r="B1222" s="7">
        <v>2000</v>
      </c>
      <c r="C1222" s="7" t="s">
        <v>19</v>
      </c>
      <c r="D1222" s="7" t="s">
        <v>19</v>
      </c>
      <c r="E1222" s="7" t="s">
        <v>26</v>
      </c>
      <c r="F1222" s="7" t="s">
        <v>44</v>
      </c>
      <c r="G1222" s="13">
        <f t="shared" si="5"/>
        <v>53</v>
      </c>
      <c r="H1222" s="9">
        <v>138961</v>
      </c>
      <c r="I1222" s="9">
        <v>738</v>
      </c>
      <c r="J1222" s="10">
        <v>5.3108426105166195E-3</v>
      </c>
      <c r="K1222" s="9">
        <v>933133.38068724959</v>
      </c>
      <c r="L1222" s="9">
        <v>4955.7245194492716</v>
      </c>
      <c r="M1222" s="14">
        <v>27.208016498428194</v>
      </c>
    </row>
    <row r="1223" spans="1:13" s="12" customFormat="1" ht="12" customHeight="1">
      <c r="A1223" s="7">
        <f t="shared" si="4"/>
        <v>55</v>
      </c>
      <c r="B1223" s="7">
        <v>2000</v>
      </c>
      <c r="C1223" s="7" t="s">
        <v>19</v>
      </c>
      <c r="D1223" s="7" t="s">
        <v>19</v>
      </c>
      <c r="E1223" s="7" t="s">
        <v>26</v>
      </c>
      <c r="F1223" s="7" t="s">
        <v>44</v>
      </c>
      <c r="G1223" s="13">
        <f t="shared" si="5"/>
        <v>54</v>
      </c>
      <c r="H1223" s="9">
        <v>117642</v>
      </c>
      <c r="I1223" s="9">
        <v>692</v>
      </c>
      <c r="J1223" s="10">
        <v>5.8822529368762859E-3</v>
      </c>
      <c r="K1223" s="9">
        <v>928177.65616780031</v>
      </c>
      <c r="L1223" s="9">
        <v>5459.7757439359912</v>
      </c>
      <c r="M1223" s="14">
        <v>26.350615893433655</v>
      </c>
    </row>
    <row r="1224" spans="1:13" s="12" customFormat="1" ht="12" customHeight="1">
      <c r="A1224" s="7">
        <f t="shared" si="4"/>
        <v>56</v>
      </c>
      <c r="B1224" s="7">
        <v>2000</v>
      </c>
      <c r="C1224" s="7" t="s">
        <v>19</v>
      </c>
      <c r="D1224" s="7" t="s">
        <v>19</v>
      </c>
      <c r="E1224" s="7" t="s">
        <v>27</v>
      </c>
      <c r="F1224" s="7" t="s">
        <v>44</v>
      </c>
      <c r="G1224" s="13">
        <f t="shared" si="5"/>
        <v>55</v>
      </c>
      <c r="H1224" s="9">
        <v>117104</v>
      </c>
      <c r="I1224" s="9">
        <v>747</v>
      </c>
      <c r="J1224" s="10">
        <v>6.3789452110944115E-3</v>
      </c>
      <c r="K1224" s="9">
        <v>922717.88042386435</v>
      </c>
      <c r="L1224" s="9">
        <v>5885.9668045209955</v>
      </c>
      <c r="M1224" s="14">
        <v>25.503575501798394</v>
      </c>
    </row>
    <row r="1225" spans="1:13" s="12" customFormat="1" ht="12" customHeight="1">
      <c r="A1225" s="7">
        <f t="shared" si="4"/>
        <v>57</v>
      </c>
      <c r="B1225" s="7">
        <v>2000</v>
      </c>
      <c r="C1225" s="7" t="s">
        <v>19</v>
      </c>
      <c r="D1225" s="7" t="s">
        <v>19</v>
      </c>
      <c r="E1225" s="7" t="s">
        <v>27</v>
      </c>
      <c r="F1225" s="7" t="s">
        <v>44</v>
      </c>
      <c r="G1225" s="13">
        <f t="shared" si="5"/>
        <v>56</v>
      </c>
      <c r="H1225" s="9">
        <v>111129</v>
      </c>
      <c r="I1225" s="9">
        <v>756</v>
      </c>
      <c r="J1225" s="10">
        <v>6.8029047323380932E-3</v>
      </c>
      <c r="K1225" s="9">
        <v>916831.91361934331</v>
      </c>
      <c r="L1225" s="9">
        <v>6237.1201639196206</v>
      </c>
      <c r="M1225" s="14">
        <v>24.664095890772344</v>
      </c>
    </row>
    <row r="1226" spans="1:13" s="12" customFormat="1" ht="12" customHeight="1">
      <c r="A1226" s="7">
        <f t="shared" si="4"/>
        <v>58</v>
      </c>
      <c r="B1226" s="7">
        <v>2000</v>
      </c>
      <c r="C1226" s="7" t="s">
        <v>19</v>
      </c>
      <c r="D1226" s="7" t="s">
        <v>19</v>
      </c>
      <c r="E1226" s="7" t="s">
        <v>27</v>
      </c>
      <c r="F1226" s="7" t="s">
        <v>44</v>
      </c>
      <c r="G1226" s="13">
        <f t="shared" si="5"/>
        <v>57</v>
      </c>
      <c r="H1226" s="9">
        <v>97512</v>
      </c>
      <c r="I1226" s="9">
        <v>730</v>
      </c>
      <c r="J1226" s="10">
        <v>7.4862581015669866E-3</v>
      </c>
      <c r="K1226" s="9">
        <v>910594.79345542367</v>
      </c>
      <c r="L1226" s="9">
        <v>6816.947649750382</v>
      </c>
      <c r="M1226" s="14">
        <v>23.829607895460313</v>
      </c>
    </row>
    <row r="1227" spans="1:13" s="12" customFormat="1" ht="12" customHeight="1">
      <c r="A1227" s="7">
        <f t="shared" si="4"/>
        <v>59</v>
      </c>
      <c r="B1227" s="7">
        <v>2000</v>
      </c>
      <c r="C1227" s="7" t="s">
        <v>19</v>
      </c>
      <c r="D1227" s="7" t="s">
        <v>19</v>
      </c>
      <c r="E1227" s="7" t="s">
        <v>27</v>
      </c>
      <c r="F1227" s="7" t="s">
        <v>44</v>
      </c>
      <c r="G1227" s="13">
        <f t="shared" si="5"/>
        <v>58</v>
      </c>
      <c r="H1227" s="9">
        <v>89403</v>
      </c>
      <c r="I1227" s="9">
        <v>700</v>
      </c>
      <c r="J1227" s="10">
        <v>7.8297148865250615E-3</v>
      </c>
      <c r="K1227" s="9">
        <v>903777.84580567328</v>
      </c>
      <c r="L1227" s="9">
        <v>7076.3228534162317</v>
      </c>
      <c r="M1227" s="14">
        <v>23.005576709534068</v>
      </c>
    </row>
    <row r="1228" spans="1:13" s="12" customFormat="1" ht="12" customHeight="1">
      <c r="A1228" s="7">
        <f t="shared" si="4"/>
        <v>60</v>
      </c>
      <c r="B1228" s="7">
        <v>2000</v>
      </c>
      <c r="C1228" s="7" t="s">
        <v>19</v>
      </c>
      <c r="D1228" s="7" t="s">
        <v>19</v>
      </c>
      <c r="E1228" s="7" t="s">
        <v>27</v>
      </c>
      <c r="F1228" s="7" t="s">
        <v>44</v>
      </c>
      <c r="G1228" s="13">
        <f t="shared" si="5"/>
        <v>59</v>
      </c>
      <c r="H1228" s="9">
        <v>99562</v>
      </c>
      <c r="I1228" s="9">
        <v>829</v>
      </c>
      <c r="J1228" s="10">
        <v>8.3264699383298856E-3</v>
      </c>
      <c r="K1228" s="9">
        <v>896701.52295225707</v>
      </c>
      <c r="L1228" s="9">
        <v>7466.3582745165941</v>
      </c>
      <c r="M1228" s="14">
        <v>22.183179538036754</v>
      </c>
    </row>
    <row r="1229" spans="1:13" s="12" customFormat="1" ht="12" customHeight="1">
      <c r="A1229" s="7">
        <f t="shared" si="4"/>
        <v>61</v>
      </c>
      <c r="B1229" s="7">
        <v>2000</v>
      </c>
      <c r="C1229" s="7" t="s">
        <v>19</v>
      </c>
      <c r="D1229" s="7" t="s">
        <v>19</v>
      </c>
      <c r="E1229" s="7" t="s">
        <v>28</v>
      </c>
      <c r="F1229" s="7" t="s">
        <v>44</v>
      </c>
      <c r="G1229" s="13">
        <f t="shared" si="5"/>
        <v>60</v>
      </c>
      <c r="H1229" s="9">
        <v>107688</v>
      </c>
      <c r="I1229" s="9">
        <v>956</v>
      </c>
      <c r="J1229" s="10">
        <v>8.8774979570611402E-3</v>
      </c>
      <c r="K1229" s="9">
        <v>889235.16467774042</v>
      </c>
      <c r="L1229" s="9">
        <v>7894.183357773567</v>
      </c>
      <c r="M1229" s="14">
        <v>21.36523979992522</v>
      </c>
    </row>
    <row r="1230" spans="1:13" s="12" customFormat="1" ht="12" customHeight="1">
      <c r="A1230" s="7">
        <f t="shared" si="4"/>
        <v>62</v>
      </c>
      <c r="B1230" s="7">
        <v>2000</v>
      </c>
      <c r="C1230" s="7" t="s">
        <v>19</v>
      </c>
      <c r="D1230" s="7" t="s">
        <v>19</v>
      </c>
      <c r="E1230" s="7" t="s">
        <v>28</v>
      </c>
      <c r="F1230" s="7" t="s">
        <v>44</v>
      </c>
      <c r="G1230" s="13">
        <f t="shared" si="5"/>
        <v>61</v>
      </c>
      <c r="H1230" s="9">
        <v>109267</v>
      </c>
      <c r="I1230" s="9">
        <v>1088</v>
      </c>
      <c r="J1230" s="10">
        <v>9.9572606550925712E-3</v>
      </c>
      <c r="K1230" s="9">
        <v>881340.98131996684</v>
      </c>
      <c r="L1230" s="9">
        <v>8775.7418770179829</v>
      </c>
      <c r="M1230" s="14">
        <v>20.552130041359163</v>
      </c>
    </row>
    <row r="1231" spans="1:13" s="12" customFormat="1" ht="12" customHeight="1">
      <c r="A1231" s="7">
        <f t="shared" si="4"/>
        <v>63</v>
      </c>
      <c r="B1231" s="7">
        <v>2000</v>
      </c>
      <c r="C1231" s="7" t="s">
        <v>19</v>
      </c>
      <c r="D1231" s="7" t="s">
        <v>19</v>
      </c>
      <c r="E1231" s="7" t="s">
        <v>28</v>
      </c>
      <c r="F1231" s="7" t="s">
        <v>44</v>
      </c>
      <c r="G1231" s="13">
        <f t="shared" si="5"/>
        <v>62</v>
      </c>
      <c r="H1231" s="9">
        <v>104845</v>
      </c>
      <c r="I1231" s="9">
        <v>1069</v>
      </c>
      <c r="J1231" s="10">
        <v>1.0196003624397921E-2</v>
      </c>
      <c r="K1231" s="9">
        <v>872565.23944294883</v>
      </c>
      <c r="L1231" s="9">
        <v>8896.6783438839466</v>
      </c>
      <c r="M1231" s="14">
        <v>19.753802431425626</v>
      </c>
    </row>
    <row r="1232" spans="1:13" s="12" customFormat="1" ht="12" customHeight="1">
      <c r="A1232" s="7">
        <f t="shared" si="4"/>
        <v>64</v>
      </c>
      <c r="B1232" s="7">
        <v>2000</v>
      </c>
      <c r="C1232" s="7" t="s">
        <v>19</v>
      </c>
      <c r="D1232" s="7" t="s">
        <v>19</v>
      </c>
      <c r="E1232" s="7" t="s">
        <v>28</v>
      </c>
      <c r="F1232" s="7" t="s">
        <v>44</v>
      </c>
      <c r="G1232" s="13">
        <f t="shared" si="5"/>
        <v>63</v>
      </c>
      <c r="H1232" s="9">
        <v>102482</v>
      </c>
      <c r="I1232" s="9">
        <v>1166</v>
      </c>
      <c r="J1232" s="10">
        <v>1.1377607775023906E-2</v>
      </c>
      <c r="K1232" s="9">
        <v>863668.56109906489</v>
      </c>
      <c r="L1232" s="9">
        <v>9826.4821358044301</v>
      </c>
      <c r="M1232" s="14">
        <v>18.95213648553441</v>
      </c>
    </row>
    <row r="1233" spans="1:13" s="12" customFormat="1" ht="12" customHeight="1">
      <c r="A1233" s="7">
        <f t="shared" ref="A1233:A1272" si="6">G1233+1</f>
        <v>65</v>
      </c>
      <c r="B1233" s="7">
        <v>2000</v>
      </c>
      <c r="C1233" s="7" t="s">
        <v>19</v>
      </c>
      <c r="D1233" s="7" t="s">
        <v>19</v>
      </c>
      <c r="E1233" s="7" t="s">
        <v>28</v>
      </c>
      <c r="F1233" s="7" t="s">
        <v>44</v>
      </c>
      <c r="G1233" s="13">
        <f t="shared" si="5"/>
        <v>64</v>
      </c>
      <c r="H1233" s="9">
        <v>101457</v>
      </c>
      <c r="I1233" s="9">
        <v>1290</v>
      </c>
      <c r="J1233" s="10">
        <v>1.2714746148614684E-2</v>
      </c>
      <c r="K1233" s="9">
        <v>853842.0789632604</v>
      </c>
      <c r="L1233" s="9">
        <v>10856.385285023271</v>
      </c>
      <c r="M1233" s="14">
        <v>18.164493775026031</v>
      </c>
    </row>
    <row r="1234" spans="1:13" s="12" customFormat="1" ht="12" customHeight="1">
      <c r="A1234" s="7">
        <f t="shared" si="6"/>
        <v>66</v>
      </c>
      <c r="B1234" s="7">
        <v>2000</v>
      </c>
      <c r="C1234" s="7" t="s">
        <v>29</v>
      </c>
      <c r="D1234" s="7" t="s">
        <v>30</v>
      </c>
      <c r="E1234" s="7" t="s">
        <v>31</v>
      </c>
      <c r="F1234" s="7" t="s">
        <v>30</v>
      </c>
      <c r="G1234" s="13">
        <f t="shared" ref="G1234:G1272" si="7">G1233+1</f>
        <v>65</v>
      </c>
      <c r="H1234" s="9">
        <v>102976</v>
      </c>
      <c r="I1234" s="9">
        <v>1471</v>
      </c>
      <c r="J1234" s="10">
        <v>1.4284881914232442E-2</v>
      </c>
      <c r="K1234" s="9">
        <v>842985.69367823715</v>
      </c>
      <c r="L1234" s="9">
        <v>12041.95108958094</v>
      </c>
      <c r="M1234" s="14">
        <v>17.391985832987075</v>
      </c>
    </row>
    <row r="1235" spans="1:13" s="12" customFormat="1" ht="12" customHeight="1">
      <c r="A1235" s="7">
        <f t="shared" si="6"/>
        <v>67</v>
      </c>
      <c r="B1235" s="7">
        <v>2000</v>
      </c>
      <c r="C1235" s="7" t="s">
        <v>29</v>
      </c>
      <c r="D1235" s="7" t="s">
        <v>30</v>
      </c>
      <c r="E1235" s="7" t="s">
        <v>31</v>
      </c>
      <c r="F1235" s="7" t="s">
        <v>30</v>
      </c>
      <c r="G1235" s="13">
        <f t="shared" si="7"/>
        <v>66</v>
      </c>
      <c r="H1235" s="9">
        <v>102389</v>
      </c>
      <c r="I1235" s="9">
        <v>1518</v>
      </c>
      <c r="J1235" s="10">
        <v>1.4825811366455381E-2</v>
      </c>
      <c r="K1235" s="9">
        <v>830943.74258865626</v>
      </c>
      <c r="L1235" s="9">
        <v>12319.415183755875</v>
      </c>
      <c r="M1235" s="14">
        <v>16.636782750974604</v>
      </c>
    </row>
    <row r="1236" spans="1:13" s="12" customFormat="1" ht="12" customHeight="1">
      <c r="A1236" s="7">
        <f t="shared" si="6"/>
        <v>68</v>
      </c>
      <c r="B1236" s="7">
        <v>2000</v>
      </c>
      <c r="C1236" s="7" t="s">
        <v>29</v>
      </c>
      <c r="D1236" s="7" t="s">
        <v>30</v>
      </c>
      <c r="E1236" s="7" t="s">
        <v>31</v>
      </c>
      <c r="F1236" s="7" t="s">
        <v>30</v>
      </c>
      <c r="G1236" s="13">
        <f t="shared" si="7"/>
        <v>67</v>
      </c>
      <c r="H1236" s="9">
        <v>105904</v>
      </c>
      <c r="I1236" s="9">
        <v>1725</v>
      </c>
      <c r="J1236" s="10">
        <v>1.6288336606738178E-2</v>
      </c>
      <c r="K1236" s="9">
        <v>818624.32740490034</v>
      </c>
      <c r="L1236" s="9">
        <v>13334.028599235657</v>
      </c>
      <c r="M1236" s="14">
        <v>15.87962396615022</v>
      </c>
    </row>
    <row r="1237" spans="1:13" s="12" customFormat="1" ht="12" customHeight="1">
      <c r="A1237" s="7">
        <f t="shared" si="6"/>
        <v>69</v>
      </c>
      <c r="B1237" s="7">
        <v>2000</v>
      </c>
      <c r="C1237" s="7" t="s">
        <v>29</v>
      </c>
      <c r="D1237" s="7" t="s">
        <v>30</v>
      </c>
      <c r="E1237" s="7" t="s">
        <v>31</v>
      </c>
      <c r="F1237" s="7" t="s">
        <v>30</v>
      </c>
      <c r="G1237" s="13">
        <f t="shared" si="7"/>
        <v>68</v>
      </c>
      <c r="H1237" s="9">
        <v>105583</v>
      </c>
      <c r="I1237" s="9">
        <v>2042</v>
      </c>
      <c r="J1237" s="10">
        <v>1.934023469687355E-2</v>
      </c>
      <c r="K1237" s="9">
        <v>805290.29880566464</v>
      </c>
      <c r="L1237" s="9">
        <v>15574.503378016983</v>
      </c>
      <c r="M1237" s="14">
        <v>15.134280387709353</v>
      </c>
    </row>
    <row r="1238" spans="1:13" s="12" customFormat="1" ht="12" customHeight="1">
      <c r="A1238" s="7">
        <f t="shared" si="6"/>
        <v>70</v>
      </c>
      <c r="B1238" s="7">
        <v>2000</v>
      </c>
      <c r="C1238" s="7" t="s">
        <v>29</v>
      </c>
      <c r="D1238" s="7" t="s">
        <v>30</v>
      </c>
      <c r="E1238" s="7" t="s">
        <v>31</v>
      </c>
      <c r="F1238" s="7" t="s">
        <v>30</v>
      </c>
      <c r="G1238" s="13">
        <f t="shared" si="7"/>
        <v>69</v>
      </c>
      <c r="H1238" s="9">
        <v>104564</v>
      </c>
      <c r="I1238" s="9">
        <v>2204</v>
      </c>
      <c r="J1238" s="10">
        <v>2.1078000076508167E-2</v>
      </c>
      <c r="K1238" s="9">
        <v>789715.79542764765</v>
      </c>
      <c r="L1238" s="9">
        <v>16645.629596443665</v>
      </c>
      <c r="M1238" s="14">
        <v>14.422892633599417</v>
      </c>
    </row>
    <row r="1239" spans="1:13" s="12" customFormat="1" ht="12" customHeight="1">
      <c r="A1239" s="7">
        <f t="shared" si="6"/>
        <v>71</v>
      </c>
      <c r="B1239" s="7">
        <v>2000</v>
      </c>
      <c r="C1239" s="7" t="s">
        <v>29</v>
      </c>
      <c r="D1239" s="7" t="s">
        <v>30</v>
      </c>
      <c r="E1239" s="7" t="s">
        <v>32</v>
      </c>
      <c r="F1239" s="7" t="s">
        <v>30</v>
      </c>
      <c r="G1239" s="13">
        <f t="shared" si="7"/>
        <v>70</v>
      </c>
      <c r="H1239" s="9">
        <v>96874</v>
      </c>
      <c r="I1239" s="9">
        <v>2285</v>
      </c>
      <c r="J1239" s="10">
        <v>2.358734025641555E-2</v>
      </c>
      <c r="K1239" s="9">
        <v>773070.16583120404</v>
      </c>
      <c r="L1239" s="9">
        <v>18234.669043544203</v>
      </c>
      <c r="M1239" s="14">
        <v>13.722678246773043</v>
      </c>
    </row>
    <row r="1240" spans="1:13" s="12" customFormat="1" ht="12" customHeight="1">
      <c r="A1240" s="7">
        <f t="shared" si="6"/>
        <v>72</v>
      </c>
      <c r="B1240" s="7">
        <v>2000</v>
      </c>
      <c r="C1240" s="7" t="s">
        <v>29</v>
      </c>
      <c r="D1240" s="7" t="s">
        <v>30</v>
      </c>
      <c r="E1240" s="7" t="s">
        <v>32</v>
      </c>
      <c r="F1240" s="7" t="s">
        <v>30</v>
      </c>
      <c r="G1240" s="13">
        <f t="shared" si="7"/>
        <v>71</v>
      </c>
      <c r="H1240" s="9">
        <v>94117</v>
      </c>
      <c r="I1240" s="9">
        <v>2433</v>
      </c>
      <c r="J1240" s="10">
        <v>2.5850802724268731E-2</v>
      </c>
      <c r="K1240" s="9">
        <v>754835.49678765982</v>
      </c>
      <c r="L1240" s="9">
        <v>19513.103516733176</v>
      </c>
      <c r="M1240" s="14">
        <v>13.042100376131401</v>
      </c>
    </row>
    <row r="1241" spans="1:13" s="12" customFormat="1" ht="12" customHeight="1">
      <c r="A1241" s="7">
        <f t="shared" si="6"/>
        <v>73</v>
      </c>
      <c r="B1241" s="7">
        <v>2000</v>
      </c>
      <c r="C1241" s="7" t="s">
        <v>29</v>
      </c>
      <c r="D1241" s="7" t="s">
        <v>30</v>
      </c>
      <c r="E1241" s="7" t="s">
        <v>32</v>
      </c>
      <c r="F1241" s="7" t="s">
        <v>30</v>
      </c>
      <c r="G1241" s="13">
        <f t="shared" si="7"/>
        <v>72</v>
      </c>
      <c r="H1241" s="9">
        <v>90316</v>
      </c>
      <c r="I1241" s="9">
        <v>2526</v>
      </c>
      <c r="J1241" s="10">
        <v>2.7968466273971388E-2</v>
      </c>
      <c r="K1241" s="9">
        <v>735322.39327092667</v>
      </c>
      <c r="L1241" s="9">
        <v>20565.839556693838</v>
      </c>
      <c r="M1241" s="14">
        <v>12.374927589332472</v>
      </c>
    </row>
    <row r="1242" spans="1:13" s="12" customFormat="1" ht="12" customHeight="1">
      <c r="A1242" s="7">
        <f t="shared" si="6"/>
        <v>74</v>
      </c>
      <c r="B1242" s="7">
        <v>2000</v>
      </c>
      <c r="C1242" s="7" t="s">
        <v>29</v>
      </c>
      <c r="D1242" s="7" t="s">
        <v>30</v>
      </c>
      <c r="E1242" s="7" t="s">
        <v>32</v>
      </c>
      <c r="F1242" s="7" t="s">
        <v>30</v>
      </c>
      <c r="G1242" s="13">
        <f t="shared" si="7"/>
        <v>73</v>
      </c>
      <c r="H1242" s="9">
        <v>88977</v>
      </c>
      <c r="I1242" s="9">
        <v>2806</v>
      </c>
      <c r="J1242" s="10">
        <v>3.1536239702395004E-2</v>
      </c>
      <c r="K1242" s="9">
        <v>714756.55371423287</v>
      </c>
      <c r="L1242" s="9">
        <v>22540.734006789819</v>
      </c>
      <c r="M1242" s="14">
        <v>11.716607360270558</v>
      </c>
    </row>
    <row r="1243" spans="1:13" s="12" customFormat="1" ht="12" customHeight="1">
      <c r="A1243" s="7">
        <f t="shared" si="6"/>
        <v>75</v>
      </c>
      <c r="B1243" s="7">
        <v>2000</v>
      </c>
      <c r="C1243" s="7" t="s">
        <v>29</v>
      </c>
      <c r="D1243" s="7" t="s">
        <v>30</v>
      </c>
      <c r="E1243" s="7" t="s">
        <v>32</v>
      </c>
      <c r="F1243" s="7" t="s">
        <v>30</v>
      </c>
      <c r="G1243" s="13">
        <f t="shared" si="7"/>
        <v>74</v>
      </c>
      <c r="H1243" s="9">
        <v>87531</v>
      </c>
      <c r="I1243" s="9">
        <v>3045</v>
      </c>
      <c r="J1243" s="10">
        <v>3.4787675223635052E-2</v>
      </c>
      <c r="K1243" s="9">
        <v>692215.81970744301</v>
      </c>
      <c r="L1243" s="9">
        <v>24080.579120644845</v>
      </c>
      <c r="M1243" s="14">
        <v>11.081855532543344</v>
      </c>
    </row>
    <row r="1244" spans="1:13" s="12" customFormat="1" ht="12" customHeight="1">
      <c r="A1244" s="7">
        <f t="shared" si="6"/>
        <v>76</v>
      </c>
      <c r="B1244" s="7">
        <v>2000</v>
      </c>
      <c r="C1244" s="7" t="s">
        <v>29</v>
      </c>
      <c r="D1244" s="7" t="s">
        <v>33</v>
      </c>
      <c r="E1244" s="7" t="s">
        <v>34</v>
      </c>
      <c r="F1244" s="7" t="s">
        <v>33</v>
      </c>
      <c r="G1244" s="13">
        <f t="shared" si="7"/>
        <v>75</v>
      </c>
      <c r="H1244" s="9">
        <v>83842</v>
      </c>
      <c r="I1244" s="9">
        <v>3184</v>
      </c>
      <c r="J1244" s="10">
        <v>3.7976193315999142E-2</v>
      </c>
      <c r="K1244" s="9">
        <v>668135.24058679817</v>
      </c>
      <c r="L1244" s="9">
        <v>25373.233057755842</v>
      </c>
      <c r="M1244" s="14">
        <v>10.463241207052675</v>
      </c>
    </row>
    <row r="1245" spans="1:13" s="12" customFormat="1" ht="12" customHeight="1">
      <c r="A1245" s="7">
        <f t="shared" si="6"/>
        <v>77</v>
      </c>
      <c r="B1245" s="7">
        <v>2000</v>
      </c>
      <c r="C1245" s="7" t="s">
        <v>29</v>
      </c>
      <c r="D1245" s="7" t="s">
        <v>33</v>
      </c>
      <c r="E1245" s="7" t="s">
        <v>34</v>
      </c>
      <c r="F1245" s="7" t="s">
        <v>33</v>
      </c>
      <c r="G1245" s="13">
        <f t="shared" si="7"/>
        <v>76</v>
      </c>
      <c r="H1245" s="9">
        <v>80339</v>
      </c>
      <c r="I1245" s="9">
        <v>3414</v>
      </c>
      <c r="J1245" s="10">
        <v>4.2494927743686128E-2</v>
      </c>
      <c r="K1245" s="9">
        <v>642762.00752904231</v>
      </c>
      <c r="L1245" s="9">
        <v>27314.125066333294</v>
      </c>
      <c r="M1245" s="14">
        <v>9.8565432974002505</v>
      </c>
    </row>
    <row r="1246" spans="1:13" s="12" customFormat="1" ht="12" customHeight="1">
      <c r="A1246" s="7">
        <f t="shared" si="6"/>
        <v>78</v>
      </c>
      <c r="B1246" s="7">
        <v>2000</v>
      </c>
      <c r="C1246" s="7" t="s">
        <v>29</v>
      </c>
      <c r="D1246" s="7" t="s">
        <v>33</v>
      </c>
      <c r="E1246" s="7" t="s">
        <v>34</v>
      </c>
      <c r="F1246" s="7" t="s">
        <v>33</v>
      </c>
      <c r="G1246" s="13">
        <f t="shared" si="7"/>
        <v>77</v>
      </c>
      <c r="H1246" s="9">
        <v>74924</v>
      </c>
      <c r="I1246" s="9">
        <v>3420</v>
      </c>
      <c r="J1246" s="10">
        <v>4.5646254871603224E-2</v>
      </c>
      <c r="K1246" s="9">
        <v>615447.88246270898</v>
      </c>
      <c r="L1246" s="9">
        <v>28092.890903081319</v>
      </c>
      <c r="M1246" s="14">
        <v>9.271795020732398</v>
      </c>
    </row>
    <row r="1247" spans="1:13" s="12" customFormat="1" ht="12" customHeight="1">
      <c r="A1247" s="7">
        <f t="shared" si="6"/>
        <v>79</v>
      </c>
      <c r="B1247" s="7">
        <v>2000</v>
      </c>
      <c r="C1247" s="7" t="s">
        <v>29</v>
      </c>
      <c r="D1247" s="7" t="s">
        <v>33</v>
      </c>
      <c r="E1247" s="7" t="s">
        <v>34</v>
      </c>
      <c r="F1247" s="7" t="s">
        <v>33</v>
      </c>
      <c r="G1247" s="13">
        <f t="shared" si="7"/>
        <v>78</v>
      </c>
      <c r="H1247" s="9">
        <v>72380</v>
      </c>
      <c r="I1247" s="9">
        <v>3783</v>
      </c>
      <c r="J1247" s="10">
        <v>5.226581928709588E-2</v>
      </c>
      <c r="K1247" s="9">
        <v>587354.9915596277</v>
      </c>
      <c r="L1247" s="9">
        <v>30698.589846229228</v>
      </c>
      <c r="M1247" s="14">
        <v>8.6913455209967765</v>
      </c>
    </row>
    <row r="1248" spans="1:13" s="12" customFormat="1" ht="12" customHeight="1">
      <c r="A1248" s="7">
        <f t="shared" si="6"/>
        <v>80</v>
      </c>
      <c r="B1248" s="7">
        <v>2000</v>
      </c>
      <c r="C1248" s="7" t="s">
        <v>29</v>
      </c>
      <c r="D1248" s="7" t="s">
        <v>33</v>
      </c>
      <c r="E1248" s="7" t="s">
        <v>34</v>
      </c>
      <c r="F1248" s="7" t="s">
        <v>33</v>
      </c>
      <c r="G1248" s="13">
        <f t="shared" si="7"/>
        <v>79</v>
      </c>
      <c r="H1248" s="9">
        <v>67879</v>
      </c>
      <c r="I1248" s="9">
        <v>4070</v>
      </c>
      <c r="J1248" s="10">
        <v>5.9959634054715008E-2</v>
      </c>
      <c r="K1248" s="9">
        <v>556656.40171339852</v>
      </c>
      <c r="L1248" s="9">
        <v>33376.914140949804</v>
      </c>
      <c r="M1248" s="14">
        <v>8.1430833536415008</v>
      </c>
    </row>
    <row r="1249" spans="1:13" s="12" customFormat="1" ht="12" customHeight="1">
      <c r="A1249" s="7">
        <f t="shared" si="6"/>
        <v>81</v>
      </c>
      <c r="B1249" s="7">
        <v>2000</v>
      </c>
      <c r="C1249" s="7" t="s">
        <v>29</v>
      </c>
      <c r="D1249" s="7" t="s">
        <v>33</v>
      </c>
      <c r="E1249" s="7" t="s">
        <v>35</v>
      </c>
      <c r="F1249" s="7" t="s">
        <v>33</v>
      </c>
      <c r="G1249" s="13">
        <f t="shared" si="7"/>
        <v>80</v>
      </c>
      <c r="H1249" s="9">
        <v>47911</v>
      </c>
      <c r="I1249" s="9">
        <v>3224</v>
      </c>
      <c r="J1249" s="10">
        <v>6.7291436204629421E-2</v>
      </c>
      <c r="K1249" s="9">
        <v>523279.48757244874</v>
      </c>
      <c r="L1249" s="9">
        <v>35212.228255172609</v>
      </c>
      <c r="M1249" s="14">
        <v>7.6305905900708666</v>
      </c>
    </row>
    <row r="1250" spans="1:13" s="12" customFormat="1" ht="12" customHeight="1">
      <c r="A1250" s="7">
        <f t="shared" si="6"/>
        <v>82</v>
      </c>
      <c r="B1250" s="7">
        <v>2000</v>
      </c>
      <c r="C1250" s="7" t="s">
        <v>29</v>
      </c>
      <c r="D1250" s="7" t="s">
        <v>33</v>
      </c>
      <c r="E1250" s="7" t="s">
        <v>35</v>
      </c>
      <c r="F1250" s="7" t="s">
        <v>33</v>
      </c>
      <c r="G1250" s="13">
        <f t="shared" si="7"/>
        <v>81</v>
      </c>
      <c r="H1250" s="9">
        <v>31293</v>
      </c>
      <c r="I1250" s="9">
        <v>2314</v>
      </c>
      <c r="J1250" s="10">
        <v>7.3946249960054958E-2</v>
      </c>
      <c r="K1250" s="9">
        <v>488067.25931727613</v>
      </c>
      <c r="L1250" s="9">
        <v>36090.743554794266</v>
      </c>
      <c r="M1250" s="14">
        <v>7.1450360454021364</v>
      </c>
    </row>
    <row r="1251" spans="1:13" s="12" customFormat="1" ht="12" customHeight="1">
      <c r="A1251" s="7">
        <f t="shared" si="6"/>
        <v>83</v>
      </c>
      <c r="B1251" s="7">
        <v>2000</v>
      </c>
      <c r="C1251" s="7" t="s">
        <v>29</v>
      </c>
      <c r="D1251" s="7" t="s">
        <v>33</v>
      </c>
      <c r="E1251" s="7" t="s">
        <v>35</v>
      </c>
      <c r="F1251" s="7" t="s">
        <v>33</v>
      </c>
      <c r="G1251" s="13">
        <f t="shared" si="7"/>
        <v>82</v>
      </c>
      <c r="H1251" s="9">
        <v>28641</v>
      </c>
      <c r="I1251" s="9">
        <v>2351</v>
      </c>
      <c r="J1251" s="10">
        <v>8.2085122726161794E-2</v>
      </c>
      <c r="K1251" s="9">
        <v>451976.51576248184</v>
      </c>
      <c r="L1251" s="9">
        <v>37100.547765706324</v>
      </c>
      <c r="M1251" s="14">
        <v>6.6756483304727396</v>
      </c>
    </row>
    <row r="1252" spans="1:13" s="12" customFormat="1" ht="12" customHeight="1">
      <c r="A1252" s="7">
        <f t="shared" si="6"/>
        <v>84</v>
      </c>
      <c r="B1252" s="7">
        <v>2000</v>
      </c>
      <c r="C1252" s="7" t="s">
        <v>29</v>
      </c>
      <c r="D1252" s="7" t="s">
        <v>33</v>
      </c>
      <c r="E1252" s="7" t="s">
        <v>35</v>
      </c>
      <c r="F1252" s="7" t="s">
        <v>33</v>
      </c>
      <c r="G1252" s="13">
        <f t="shared" si="7"/>
        <v>83</v>
      </c>
      <c r="H1252" s="9">
        <v>29658</v>
      </c>
      <c r="I1252" s="9">
        <v>2679</v>
      </c>
      <c r="J1252" s="10">
        <v>9.0329759255512843E-2</v>
      </c>
      <c r="K1252" s="9">
        <v>414875.96799677552</v>
      </c>
      <c r="L1252" s="9">
        <v>37475.646310046584</v>
      </c>
      <c r="M1252" s="14">
        <v>6.2279096170813943</v>
      </c>
    </row>
    <row r="1253" spans="1:13" s="12" customFormat="1" ht="12" customHeight="1">
      <c r="A1253" s="7">
        <f t="shared" si="6"/>
        <v>85</v>
      </c>
      <c r="B1253" s="7">
        <v>2000</v>
      </c>
      <c r="C1253" s="7" t="s">
        <v>29</v>
      </c>
      <c r="D1253" s="7" t="s">
        <v>33</v>
      </c>
      <c r="E1253" s="7" t="s">
        <v>35</v>
      </c>
      <c r="F1253" s="7" t="s">
        <v>33</v>
      </c>
      <c r="G1253" s="13">
        <f t="shared" si="7"/>
        <v>84</v>
      </c>
      <c r="H1253" s="9">
        <v>32590</v>
      </c>
      <c r="I1253" s="9">
        <v>3409</v>
      </c>
      <c r="J1253" s="10">
        <v>0.10460263884627186</v>
      </c>
      <c r="K1253" s="9">
        <v>377400.32168672892</v>
      </c>
      <c r="L1253" s="9">
        <v>39477.069549863721</v>
      </c>
      <c r="M1253" s="14">
        <v>5.7966879211015794</v>
      </c>
    </row>
    <row r="1254" spans="1:13" s="12" customFormat="1" ht="12" customHeight="1">
      <c r="A1254" s="7">
        <f t="shared" si="6"/>
        <v>86</v>
      </c>
      <c r="B1254" s="7">
        <v>2000</v>
      </c>
      <c r="C1254" s="7" t="s">
        <v>29</v>
      </c>
      <c r="D1254" s="7" t="s">
        <v>36</v>
      </c>
      <c r="E1254" s="7" t="s">
        <v>37</v>
      </c>
      <c r="F1254" s="7" t="s">
        <v>36</v>
      </c>
      <c r="G1254" s="13">
        <f t="shared" si="7"/>
        <v>85</v>
      </c>
      <c r="H1254" s="9">
        <v>34232</v>
      </c>
      <c r="I1254" s="9">
        <v>3929</v>
      </c>
      <c r="J1254" s="10">
        <v>0.11477564851600841</v>
      </c>
      <c r="K1254" s="9">
        <v>337923.25213686517</v>
      </c>
      <c r="L1254" s="9">
        <v>38785.360412647322</v>
      </c>
      <c r="M1254" s="14">
        <v>5.4154607226860492</v>
      </c>
    </row>
    <row r="1255" spans="1:13" s="12" customFormat="1" ht="12" customHeight="1">
      <c r="A1255" s="7">
        <f t="shared" si="6"/>
        <v>87</v>
      </c>
      <c r="B1255" s="7">
        <v>2000</v>
      </c>
      <c r="C1255" s="7" t="s">
        <v>29</v>
      </c>
      <c r="D1255" s="7" t="s">
        <v>36</v>
      </c>
      <c r="E1255" s="7" t="s">
        <v>37</v>
      </c>
      <c r="F1255" s="7" t="s">
        <v>36</v>
      </c>
      <c r="G1255" s="13">
        <f t="shared" si="7"/>
        <v>86</v>
      </c>
      <c r="H1255" s="9">
        <v>30058</v>
      </c>
      <c r="I1255" s="9">
        <v>3747</v>
      </c>
      <c r="J1255" s="10">
        <v>0.12465899261427905</v>
      </c>
      <c r="K1255" s="9">
        <v>299137.89172421786</v>
      </c>
      <c r="L1255" s="9">
        <v>37290.22823510028</v>
      </c>
      <c r="M1255" s="14">
        <v>5.052785250931862</v>
      </c>
    </row>
    <row r="1256" spans="1:13" s="12" customFormat="1" ht="12" customHeight="1">
      <c r="A1256" s="7">
        <f t="shared" si="6"/>
        <v>88</v>
      </c>
      <c r="B1256" s="7">
        <v>2000</v>
      </c>
      <c r="C1256" s="7" t="s">
        <v>29</v>
      </c>
      <c r="D1256" s="7" t="s">
        <v>36</v>
      </c>
      <c r="E1256" s="7" t="s">
        <v>37</v>
      </c>
      <c r="F1256" s="7" t="s">
        <v>36</v>
      </c>
      <c r="G1256" s="13">
        <f t="shared" si="7"/>
        <v>87</v>
      </c>
      <c r="H1256" s="9">
        <v>25899</v>
      </c>
      <c r="I1256" s="9">
        <v>3598</v>
      </c>
      <c r="J1256" s="10">
        <v>0.13892428279084135</v>
      </c>
      <c r="K1256" s="9">
        <v>261847.66348911758</v>
      </c>
      <c r="L1256" s="9">
        <v>36376.998850683231</v>
      </c>
      <c r="M1256" s="14">
        <v>4.7011561351719848</v>
      </c>
    </row>
    <row r="1257" spans="1:13" s="12" customFormat="1" ht="12" customHeight="1">
      <c r="A1257" s="7">
        <f t="shared" si="6"/>
        <v>89</v>
      </c>
      <c r="B1257" s="7">
        <v>2000</v>
      </c>
      <c r="C1257" s="7" t="s">
        <v>29</v>
      </c>
      <c r="D1257" s="7" t="s">
        <v>36</v>
      </c>
      <c r="E1257" s="7" t="s">
        <v>37</v>
      </c>
      <c r="F1257" s="7" t="s">
        <v>36</v>
      </c>
      <c r="G1257" s="13">
        <f t="shared" si="7"/>
        <v>88</v>
      </c>
      <c r="H1257" s="9">
        <v>21103</v>
      </c>
      <c r="I1257" s="9">
        <v>3153</v>
      </c>
      <c r="J1257" s="10">
        <v>0.14941003648770318</v>
      </c>
      <c r="K1257" s="9">
        <v>225470.66463843436</v>
      </c>
      <c r="L1257" s="9">
        <v>33687.580230535168</v>
      </c>
      <c r="M1257" s="14">
        <v>4.3789625014492231</v>
      </c>
    </row>
    <row r="1258" spans="1:13" s="12" customFormat="1" ht="12" customHeight="1">
      <c r="A1258" s="7">
        <f t="shared" si="6"/>
        <v>90</v>
      </c>
      <c r="B1258" s="7">
        <v>2000</v>
      </c>
      <c r="C1258" s="7" t="s">
        <v>29</v>
      </c>
      <c r="D1258" s="7" t="s">
        <v>36</v>
      </c>
      <c r="E1258" s="7" t="s">
        <v>37</v>
      </c>
      <c r="F1258" s="7" t="s">
        <v>36</v>
      </c>
      <c r="G1258" s="13">
        <f t="shared" si="7"/>
        <v>89</v>
      </c>
      <c r="H1258" s="9">
        <v>17932</v>
      </c>
      <c r="I1258" s="9">
        <v>3075</v>
      </c>
      <c r="J1258" s="10">
        <v>0.17148115101494535</v>
      </c>
      <c r="K1258" s="9">
        <v>191783.08440789918</v>
      </c>
      <c r="L1258" s="9">
        <v>32887.184059462968</v>
      </c>
      <c r="M1258" s="14">
        <v>4.0603200929294161</v>
      </c>
    </row>
    <row r="1259" spans="1:13" s="12" customFormat="1" ht="12" customHeight="1">
      <c r="A1259" s="7">
        <f t="shared" si="6"/>
        <v>91</v>
      </c>
      <c r="B1259" s="7">
        <v>2000</v>
      </c>
      <c r="C1259" s="7" t="s">
        <v>29</v>
      </c>
      <c r="D1259" s="7" t="s">
        <v>36</v>
      </c>
      <c r="E1259" s="7" t="s">
        <v>38</v>
      </c>
      <c r="F1259" s="7" t="s">
        <v>36</v>
      </c>
      <c r="G1259" s="13">
        <f t="shared" si="7"/>
        <v>90</v>
      </c>
      <c r="H1259" s="9">
        <v>14163</v>
      </c>
      <c r="I1259" s="9">
        <v>2684</v>
      </c>
      <c r="J1259" s="10">
        <v>0.18950787262585611</v>
      </c>
      <c r="K1259" s="9">
        <v>158895.9003484362</v>
      </c>
      <c r="L1259" s="9">
        <v>30112.024044002173</v>
      </c>
      <c r="M1259" s="14">
        <v>3.7972107361115661</v>
      </c>
    </row>
    <row r="1260" spans="1:13" s="12" customFormat="1" ht="12" customHeight="1">
      <c r="A1260" s="7">
        <f t="shared" si="6"/>
        <v>92</v>
      </c>
      <c r="B1260" s="7">
        <v>2000</v>
      </c>
      <c r="C1260" s="7" t="s">
        <v>29</v>
      </c>
      <c r="D1260" s="7" t="s">
        <v>36</v>
      </c>
      <c r="E1260" s="7" t="s">
        <v>38</v>
      </c>
      <c r="F1260" s="7" t="s">
        <v>36</v>
      </c>
      <c r="G1260" s="13">
        <f t="shared" si="7"/>
        <v>91</v>
      </c>
      <c r="H1260" s="9">
        <v>11793</v>
      </c>
      <c r="I1260" s="9">
        <v>2351</v>
      </c>
      <c r="J1260" s="10">
        <v>0.19935554990248452</v>
      </c>
      <c r="K1260" s="9">
        <v>128783.87630443403</v>
      </c>
      <c r="L1260" s="9">
        <v>25673.780479243993</v>
      </c>
      <c r="M1260" s="14">
        <v>3.5681588688516541</v>
      </c>
    </row>
    <row r="1261" spans="1:13" s="12" customFormat="1" ht="12" customHeight="1">
      <c r="A1261" s="7">
        <f t="shared" si="6"/>
        <v>93</v>
      </c>
      <c r="B1261" s="7">
        <v>2000</v>
      </c>
      <c r="C1261" s="7" t="s">
        <v>29</v>
      </c>
      <c r="D1261" s="7" t="s">
        <v>36</v>
      </c>
      <c r="E1261" s="7" t="s">
        <v>38</v>
      </c>
      <c r="F1261" s="7" t="s">
        <v>36</v>
      </c>
      <c r="G1261" s="13">
        <f t="shared" si="7"/>
        <v>92</v>
      </c>
      <c r="H1261" s="9">
        <v>9037</v>
      </c>
      <c r="I1261" s="9">
        <v>1977</v>
      </c>
      <c r="J1261" s="10">
        <v>0.21876729002987716</v>
      </c>
      <c r="K1261" s="9">
        <v>103110.09582519004</v>
      </c>
      <c r="L1261" s="9">
        <v>22557.116238397775</v>
      </c>
      <c r="M1261" s="14">
        <v>3.3321115802126116</v>
      </c>
    </row>
    <row r="1262" spans="1:13" s="12" customFormat="1" ht="12" customHeight="1">
      <c r="A1262" s="7">
        <f t="shared" si="6"/>
        <v>94</v>
      </c>
      <c r="B1262" s="7">
        <v>2000</v>
      </c>
      <c r="C1262" s="7" t="s">
        <v>29</v>
      </c>
      <c r="D1262" s="7" t="s">
        <v>36</v>
      </c>
      <c r="E1262" s="7" t="s">
        <v>38</v>
      </c>
      <c r="F1262" s="7" t="s">
        <v>36</v>
      </c>
      <c r="G1262" s="13">
        <f t="shared" si="7"/>
        <v>93</v>
      </c>
      <c r="H1262" s="9">
        <v>6649</v>
      </c>
      <c r="I1262" s="9">
        <v>1540</v>
      </c>
      <c r="J1262" s="10">
        <v>0.23161377650774553</v>
      </c>
      <c r="K1262" s="9">
        <v>80552.979586792266</v>
      </c>
      <c r="L1262" s="9">
        <v>18657.179811048292</v>
      </c>
      <c r="M1262" s="14">
        <v>3.1251830524619919</v>
      </c>
    </row>
    <row r="1263" spans="1:13" s="12" customFormat="1" ht="12" customHeight="1">
      <c r="A1263" s="7">
        <f t="shared" si="6"/>
        <v>95</v>
      </c>
      <c r="B1263" s="7">
        <v>2000</v>
      </c>
      <c r="C1263" s="7" t="s">
        <v>29</v>
      </c>
      <c r="D1263" s="7" t="s">
        <v>36</v>
      </c>
      <c r="E1263" s="7" t="s">
        <v>38</v>
      </c>
      <c r="F1263" s="7" t="s">
        <v>36</v>
      </c>
      <c r="G1263" s="13">
        <f t="shared" si="7"/>
        <v>94</v>
      </c>
      <c r="H1263" s="9">
        <v>5046</v>
      </c>
      <c r="I1263" s="9">
        <v>1231</v>
      </c>
      <c r="J1263" s="10">
        <v>0.2439556084026952</v>
      </c>
      <c r="K1263" s="9">
        <v>61895.799775743973</v>
      </c>
      <c r="L1263" s="9">
        <v>15099.827491863027</v>
      </c>
      <c r="M1263" s="14">
        <v>2.9164889637541336</v>
      </c>
    </row>
    <row r="1264" spans="1:13" s="12" customFormat="1" ht="12" customHeight="1">
      <c r="A1264" s="7">
        <f t="shared" si="6"/>
        <v>96</v>
      </c>
      <c r="B1264" s="7">
        <v>2000</v>
      </c>
      <c r="C1264" s="7" t="s">
        <v>29</v>
      </c>
      <c r="D1264" s="7" t="s">
        <v>36</v>
      </c>
      <c r="E1264" s="7" t="s">
        <v>39</v>
      </c>
      <c r="F1264" s="7" t="s">
        <v>36</v>
      </c>
      <c r="G1264" s="13">
        <f t="shared" si="7"/>
        <v>95</v>
      </c>
      <c r="H1264" s="9">
        <v>3642</v>
      </c>
      <c r="I1264" s="9">
        <v>1057</v>
      </c>
      <c r="J1264" s="10">
        <v>0.29022515101592533</v>
      </c>
      <c r="K1264" s="9">
        <v>46795.972283880947</v>
      </c>
      <c r="L1264" s="9">
        <v>13581.368123026405</v>
      </c>
      <c r="M1264" s="14">
        <v>2.6962262938671699</v>
      </c>
    </row>
    <row r="1265" spans="1:13" s="12" customFormat="1" ht="12" customHeight="1">
      <c r="A1265" s="7">
        <f t="shared" si="6"/>
        <v>97</v>
      </c>
      <c r="B1265" s="7">
        <v>2000</v>
      </c>
      <c r="C1265" s="7" t="s">
        <v>29</v>
      </c>
      <c r="D1265" s="7" t="s">
        <v>36</v>
      </c>
      <c r="E1265" s="7" t="s">
        <v>39</v>
      </c>
      <c r="F1265" s="7" t="s">
        <v>36</v>
      </c>
      <c r="G1265" s="13">
        <f t="shared" si="7"/>
        <v>96</v>
      </c>
      <c r="H1265" s="9">
        <v>2470</v>
      </c>
      <c r="I1265" s="9">
        <v>684</v>
      </c>
      <c r="J1265" s="10">
        <v>0.27692307692307694</v>
      </c>
      <c r="K1265" s="9">
        <v>33214.604160854542</v>
      </c>
      <c r="L1265" s="9">
        <v>9197.8903830058734</v>
      </c>
      <c r="M1265" s="14">
        <v>2.5942577030036063</v>
      </c>
    </row>
    <row r="1266" spans="1:13" s="12" customFormat="1" ht="12" customHeight="1">
      <c r="A1266" s="7">
        <f t="shared" si="6"/>
        <v>98</v>
      </c>
      <c r="B1266" s="7">
        <v>2000</v>
      </c>
      <c r="C1266" s="7" t="s">
        <v>29</v>
      </c>
      <c r="D1266" s="7" t="s">
        <v>36</v>
      </c>
      <c r="E1266" s="7" t="s">
        <v>39</v>
      </c>
      <c r="F1266" s="7" t="s">
        <v>36</v>
      </c>
      <c r="G1266" s="13">
        <f t="shared" si="7"/>
        <v>97</v>
      </c>
      <c r="H1266" s="9">
        <v>1671</v>
      </c>
      <c r="I1266" s="9">
        <v>521</v>
      </c>
      <c r="J1266" s="10">
        <v>0.31178934769599043</v>
      </c>
      <c r="K1266" s="9">
        <v>24016.713777848669</v>
      </c>
      <c r="L1266" s="9">
        <v>7488.1555225967422</v>
      </c>
      <c r="M1266" s="14">
        <v>2.3963138445794669</v>
      </c>
    </row>
    <row r="1267" spans="1:13" s="12" customFormat="1" ht="12" customHeight="1">
      <c r="A1267" s="7">
        <f t="shared" si="6"/>
        <v>99</v>
      </c>
      <c r="B1267" s="7">
        <v>2000</v>
      </c>
      <c r="C1267" s="7" t="s">
        <v>29</v>
      </c>
      <c r="D1267" s="7" t="s">
        <v>36</v>
      </c>
      <c r="E1267" s="7" t="s">
        <v>39</v>
      </c>
      <c r="F1267" s="7" t="s">
        <v>36</v>
      </c>
      <c r="G1267" s="13">
        <f t="shared" si="7"/>
        <v>98</v>
      </c>
      <c r="H1267" s="9">
        <v>1128</v>
      </c>
      <c r="I1267" s="9">
        <v>366</v>
      </c>
      <c r="J1267" s="10">
        <v>0.32446808510638298</v>
      </c>
      <c r="K1267" s="9">
        <v>16528.558255251926</v>
      </c>
      <c r="L1267" s="9">
        <v>5362.9896466508908</v>
      </c>
      <c r="M1267" s="14">
        <v>2.2554264646019817</v>
      </c>
    </row>
    <row r="1268" spans="1:13" s="12" customFormat="1" ht="12" customHeight="1">
      <c r="A1268" s="7">
        <f t="shared" si="6"/>
        <v>100</v>
      </c>
      <c r="B1268" s="7">
        <v>2000</v>
      </c>
      <c r="C1268" s="7" t="s">
        <v>29</v>
      </c>
      <c r="D1268" s="7" t="s">
        <v>36</v>
      </c>
      <c r="E1268" s="7" t="s">
        <v>39</v>
      </c>
      <c r="F1268" s="7" t="s">
        <v>36</v>
      </c>
      <c r="G1268" s="13">
        <f t="shared" si="7"/>
        <v>99</v>
      </c>
      <c r="H1268" s="9">
        <v>665</v>
      </c>
      <c r="I1268" s="9">
        <v>223</v>
      </c>
      <c r="J1268" s="10">
        <v>0.33533834586466166</v>
      </c>
      <c r="K1268" s="9">
        <v>11165.568608601036</v>
      </c>
      <c r="L1268" s="9">
        <v>3744.2433078466629</v>
      </c>
      <c r="M1268" s="14">
        <v>2.0985840578359927</v>
      </c>
    </row>
    <row r="1269" spans="1:13" s="12" customFormat="1" ht="12" customHeight="1">
      <c r="A1269" s="7">
        <f t="shared" si="6"/>
        <v>101</v>
      </c>
      <c r="B1269" s="7">
        <v>2000</v>
      </c>
      <c r="C1269" s="7" t="s">
        <v>29</v>
      </c>
      <c r="D1269" s="7" t="s">
        <v>36</v>
      </c>
      <c r="E1269" s="7" t="s">
        <v>40</v>
      </c>
      <c r="F1269" s="7" t="s">
        <v>36</v>
      </c>
      <c r="G1269" s="13">
        <f t="shared" si="7"/>
        <v>100</v>
      </c>
      <c r="H1269" s="9">
        <v>370</v>
      </c>
      <c r="I1269" s="9">
        <v>124</v>
      </c>
      <c r="J1269" s="10">
        <v>0.33513513513513515</v>
      </c>
      <c r="K1269" s="9">
        <v>7421.3253007543726</v>
      </c>
      <c r="L1269" s="9">
        <v>2487.1468575501144</v>
      </c>
      <c r="M1269" s="14">
        <v>1.9051094987803765</v>
      </c>
    </row>
    <row r="1270" spans="1:13" s="12" customFormat="1" ht="12" customHeight="1">
      <c r="A1270" s="7">
        <f t="shared" si="6"/>
        <v>102</v>
      </c>
      <c r="B1270" s="7">
        <v>2000</v>
      </c>
      <c r="C1270" s="7" t="s">
        <v>29</v>
      </c>
      <c r="D1270" s="7" t="s">
        <v>36</v>
      </c>
      <c r="E1270" s="7" t="s">
        <v>40</v>
      </c>
      <c r="F1270" s="7" t="s">
        <v>36</v>
      </c>
      <c r="G1270" s="13">
        <f t="shared" si="7"/>
        <v>101</v>
      </c>
      <c r="H1270" s="9">
        <v>231</v>
      </c>
      <c r="I1270" s="9">
        <v>93</v>
      </c>
      <c r="J1270" s="10">
        <v>0.40259740259740262</v>
      </c>
      <c r="K1270" s="9">
        <v>4934.1784432042587</v>
      </c>
      <c r="L1270" s="9">
        <v>1986.4874251861302</v>
      </c>
      <c r="M1270" s="14">
        <v>1.6133760754013764</v>
      </c>
    </row>
    <row r="1271" spans="1:13" s="12" customFormat="1" ht="12" customHeight="1">
      <c r="A1271" s="7">
        <f t="shared" si="6"/>
        <v>103</v>
      </c>
      <c r="B1271" s="7">
        <v>2000</v>
      </c>
      <c r="C1271" s="7" t="s">
        <v>29</v>
      </c>
      <c r="D1271" s="7" t="s">
        <v>36</v>
      </c>
      <c r="E1271" s="7" t="s">
        <v>40</v>
      </c>
      <c r="F1271" s="7" t="s">
        <v>36</v>
      </c>
      <c r="G1271" s="13">
        <f t="shared" si="7"/>
        <v>102</v>
      </c>
      <c r="H1271" s="9">
        <v>158</v>
      </c>
      <c r="I1271" s="9">
        <v>70</v>
      </c>
      <c r="J1271" s="10">
        <v>0.44303797468354428</v>
      </c>
      <c r="K1271" s="9">
        <v>2947.6910180181285</v>
      </c>
      <c r="L1271" s="9">
        <v>1305.9390586156264</v>
      </c>
      <c r="M1271" s="14">
        <v>1.3636947349110216</v>
      </c>
    </row>
    <row r="1272" spans="1:13" s="12" customFormat="1" ht="12" customHeight="1">
      <c r="A1272" s="7">
        <f t="shared" si="6"/>
        <v>104</v>
      </c>
      <c r="B1272" s="7">
        <v>2000</v>
      </c>
      <c r="C1272" s="7" t="s">
        <v>29</v>
      </c>
      <c r="D1272" s="7" t="s">
        <v>36</v>
      </c>
      <c r="E1272" s="7" t="s">
        <v>40</v>
      </c>
      <c r="F1272" s="7" t="s">
        <v>36</v>
      </c>
      <c r="G1272" s="13">
        <f t="shared" si="7"/>
        <v>103</v>
      </c>
      <c r="H1272" s="9">
        <v>69</v>
      </c>
      <c r="I1272" s="9">
        <v>31</v>
      </c>
      <c r="J1272" s="10">
        <v>0.44927536231884058</v>
      </c>
      <c r="K1272" s="9">
        <v>1641.7519594025021</v>
      </c>
      <c r="L1272" s="9">
        <v>737.59870639822554</v>
      </c>
      <c r="M1272" s="14">
        <v>1.0507246376811707</v>
      </c>
    </row>
    <row r="1273" spans="1:13" s="12" customFormat="1" ht="12" customHeight="1">
      <c r="A1273" s="15">
        <f>A1272+1</f>
        <v>105</v>
      </c>
      <c r="B1273" s="7">
        <v>2000</v>
      </c>
      <c r="C1273" s="7" t="s">
        <v>29</v>
      </c>
      <c r="D1273" s="7" t="s">
        <v>36</v>
      </c>
      <c r="E1273" s="7" t="s">
        <v>40</v>
      </c>
      <c r="F1273" s="7" t="s">
        <v>36</v>
      </c>
      <c r="G1273" s="16" t="str">
        <f>G1272+1 &amp; "+"</f>
        <v>104+</v>
      </c>
      <c r="H1273" s="17">
        <v>89</v>
      </c>
      <c r="I1273" s="17">
        <v>29</v>
      </c>
      <c r="J1273" s="18">
        <v>1</v>
      </c>
      <c r="K1273" s="17">
        <v>904.15325300427651</v>
      </c>
      <c r="L1273" s="17">
        <v>904.15325300427651</v>
      </c>
      <c r="M1273" s="19">
        <v>0.16667000000000001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A259F-111F-4B36-A160-E42BD43A01F3}">
  <dimension ref="B2:N14"/>
  <sheetViews>
    <sheetView tabSelected="1" workbookViewId="0">
      <selection activeCell="E10" sqref="E10"/>
    </sheetView>
  </sheetViews>
  <sheetFormatPr defaultRowHeight="14.4"/>
  <cols>
    <col min="3" max="3" width="13.88671875" bestFit="1" customWidth="1"/>
    <col min="5" max="5" width="10.88671875" customWidth="1"/>
    <col min="7" max="13" width="11.77734375" style="250" customWidth="1"/>
    <col min="14" max="14" width="17.44140625" style="250" customWidth="1"/>
  </cols>
  <sheetData>
    <row r="2" spans="2:14" s="256" customFormat="1" ht="28.2" customHeight="1">
      <c r="B2" s="250" t="s">
        <v>558</v>
      </c>
      <c r="C2" s="250" t="s">
        <v>950</v>
      </c>
      <c r="D2" s="250" t="s">
        <v>452</v>
      </c>
      <c r="E2" s="250" t="s">
        <v>955</v>
      </c>
      <c r="F2" s="250" t="s">
        <v>452</v>
      </c>
      <c r="G2" s="250" t="s">
        <v>444</v>
      </c>
      <c r="H2" s="250" t="s">
        <v>445</v>
      </c>
      <c r="I2" s="250" t="s">
        <v>446</v>
      </c>
      <c r="J2" s="250" t="s">
        <v>465</v>
      </c>
      <c r="K2" s="250" t="s">
        <v>447</v>
      </c>
      <c r="L2" s="250" t="s">
        <v>449</v>
      </c>
      <c r="M2" s="250" t="s">
        <v>448</v>
      </c>
      <c r="N2" s="250" t="s">
        <v>510</v>
      </c>
    </row>
    <row r="3" spans="2:14" s="256" customFormat="1" ht="29.4" thickBot="1">
      <c r="B3" s="250" t="s">
        <v>952</v>
      </c>
      <c r="C3" s="250" t="s">
        <v>953</v>
      </c>
      <c r="D3" s="250" t="s">
        <v>452</v>
      </c>
      <c r="E3" s="250" t="s">
        <v>954</v>
      </c>
      <c r="F3" s="250" t="s">
        <v>452</v>
      </c>
      <c r="G3" s="250" t="s">
        <v>502</v>
      </c>
      <c r="H3" s="250" t="s">
        <v>503</v>
      </c>
      <c r="I3" s="250" t="s">
        <v>504</v>
      </c>
      <c r="J3" s="250" t="s">
        <v>505</v>
      </c>
      <c r="K3" s="250" t="s">
        <v>506</v>
      </c>
      <c r="L3" s="250" t="s">
        <v>507</v>
      </c>
      <c r="M3" s="250" t="s">
        <v>508</v>
      </c>
      <c r="N3" s="250" t="s">
        <v>509</v>
      </c>
    </row>
    <row r="4" spans="2:14" s="256" customFormat="1" ht="31.2" customHeight="1" thickBot="1">
      <c r="B4" s="303" t="s">
        <v>951</v>
      </c>
      <c r="C4" s="304" t="s">
        <v>950</v>
      </c>
      <c r="D4" s="304" t="s">
        <v>452</v>
      </c>
      <c r="E4" s="304" t="s">
        <v>955</v>
      </c>
      <c r="F4" s="305" t="s">
        <v>452</v>
      </c>
      <c r="G4" s="299" t="s">
        <v>444</v>
      </c>
      <c r="H4" s="289" t="s">
        <v>445</v>
      </c>
      <c r="I4" s="289" t="s">
        <v>446</v>
      </c>
      <c r="J4" s="289" t="s">
        <v>465</v>
      </c>
      <c r="K4" s="289" t="s">
        <v>447</v>
      </c>
      <c r="L4" s="289" t="s">
        <v>449</v>
      </c>
      <c r="M4" s="289" t="s">
        <v>448</v>
      </c>
      <c r="N4" s="290" t="s">
        <v>510</v>
      </c>
    </row>
    <row r="5" spans="2:14">
      <c r="B5" s="300" t="s">
        <v>42</v>
      </c>
      <c r="C5" s="301">
        <f>'Sterfte Prognose'!N44</f>
        <v>3237498</v>
      </c>
      <c r="D5" s="308">
        <f>C5/C$11</f>
        <v>0.28170182989271136</v>
      </c>
      <c r="E5" s="302">
        <f>SUM(Scienscano!M32:M41)</f>
        <v>8</v>
      </c>
      <c r="F5" s="310">
        <f>E5/E$11</f>
        <v>4.2076473991479514E-4</v>
      </c>
      <c r="G5" s="291" t="s">
        <v>943</v>
      </c>
      <c r="H5" s="292" t="s">
        <v>944</v>
      </c>
      <c r="I5" s="292" t="s">
        <v>944</v>
      </c>
      <c r="J5" s="292" t="s">
        <v>944</v>
      </c>
      <c r="K5" s="292" t="s">
        <v>943</v>
      </c>
      <c r="L5" s="292" t="s">
        <v>943</v>
      </c>
      <c r="M5" s="292" t="s">
        <v>551</v>
      </c>
      <c r="N5" s="293" t="s">
        <v>551</v>
      </c>
    </row>
    <row r="6" spans="2:14">
      <c r="B6" s="294" t="s">
        <v>43</v>
      </c>
      <c r="C6" s="276">
        <f>'Sterfte Prognose'!N45</f>
        <v>2968631</v>
      </c>
      <c r="D6" s="309">
        <f>C6/C$11</f>
        <v>0.25830712018238455</v>
      </c>
      <c r="E6" s="275">
        <f>SUM(Scienscano!N32:N41)</f>
        <v>82</v>
      </c>
      <c r="F6" s="311">
        <f>E6/E$11</f>
        <v>4.3128385841266501E-3</v>
      </c>
      <c r="G6" s="281" t="s">
        <v>944</v>
      </c>
      <c r="H6" s="278" t="s">
        <v>944</v>
      </c>
      <c r="I6" s="278" t="s">
        <v>944</v>
      </c>
      <c r="J6" s="278" t="s">
        <v>944</v>
      </c>
      <c r="K6" s="278" t="s">
        <v>944</v>
      </c>
      <c r="L6" s="278" t="s">
        <v>944</v>
      </c>
      <c r="M6" s="278" t="s">
        <v>551</v>
      </c>
      <c r="N6" s="282" t="s">
        <v>551</v>
      </c>
    </row>
    <row r="7" spans="2:14">
      <c r="B7" s="294" t="s">
        <v>44</v>
      </c>
      <c r="C7" s="276">
        <f>'Sterfte Prognose'!N46</f>
        <v>3082034</v>
      </c>
      <c r="D7" s="277">
        <f>C7/C$11</f>
        <v>0.26817456492376296</v>
      </c>
      <c r="E7" s="275">
        <f>SUM(Scienscano!O32:O41)</f>
        <v>1076</v>
      </c>
      <c r="F7" s="311">
        <f>E7/E$11</f>
        <v>5.6592857518539944E-2</v>
      </c>
      <c r="G7" s="281" t="s">
        <v>551</v>
      </c>
      <c r="H7" s="278" t="s">
        <v>944</v>
      </c>
      <c r="I7" s="278" t="s">
        <v>944</v>
      </c>
      <c r="J7" s="278" t="s">
        <v>944</v>
      </c>
      <c r="K7" s="278" t="s">
        <v>551</v>
      </c>
      <c r="L7" s="278" t="s">
        <v>551</v>
      </c>
      <c r="M7" s="278" t="s">
        <v>551</v>
      </c>
      <c r="N7" s="282" t="s">
        <v>551</v>
      </c>
    </row>
    <row r="8" spans="2:14">
      <c r="B8" s="294" t="s">
        <v>30</v>
      </c>
      <c r="C8" s="276">
        <f>'Sterfte Prognose'!N47</f>
        <v>1170399</v>
      </c>
      <c r="D8" s="277">
        <f>C8/C$11</f>
        <v>0.10183899418767192</v>
      </c>
      <c r="E8" s="275">
        <f>SUM(Scienscano!P32:P41)</f>
        <v>2309</v>
      </c>
      <c r="F8" s="311">
        <f>E8/E$11</f>
        <v>0.12144322305790775</v>
      </c>
      <c r="G8" s="283" t="s">
        <v>946</v>
      </c>
      <c r="H8" s="278" t="s">
        <v>944</v>
      </c>
      <c r="I8" s="278" t="s">
        <v>944</v>
      </c>
      <c r="J8" s="278" t="s">
        <v>944</v>
      </c>
      <c r="K8" s="279" t="s">
        <v>946</v>
      </c>
      <c r="L8" s="280">
        <v>0</v>
      </c>
      <c r="M8" s="278" t="s">
        <v>551</v>
      </c>
      <c r="N8" s="282" t="s">
        <v>551</v>
      </c>
    </row>
    <row r="9" spans="2:14">
      <c r="B9" s="294" t="s">
        <v>33</v>
      </c>
      <c r="C9" s="276">
        <f>'Sterfte Prognose'!N48</f>
        <v>698940</v>
      </c>
      <c r="D9" s="277">
        <f>C9/C$11</f>
        <v>6.0816308453383344E-2</v>
      </c>
      <c r="E9" s="275">
        <f>SUM(Scienscano!Q32:Q41)</f>
        <v>5483</v>
      </c>
      <c r="F9" s="311">
        <f>E9/E$11</f>
        <v>0.28838163361910274</v>
      </c>
      <c r="G9" s="283" t="s">
        <v>945</v>
      </c>
      <c r="H9" s="280">
        <v>0</v>
      </c>
      <c r="I9" s="280">
        <v>0</v>
      </c>
      <c r="J9" s="280">
        <v>0</v>
      </c>
      <c r="K9" s="279" t="s">
        <v>946</v>
      </c>
      <c r="L9" s="280">
        <v>0</v>
      </c>
      <c r="M9" s="280">
        <v>0</v>
      </c>
      <c r="N9" s="284">
        <v>0</v>
      </c>
    </row>
    <row r="10" spans="2:14" ht="15" thickBot="1">
      <c r="B10" s="295" t="s">
        <v>36</v>
      </c>
      <c r="C10" s="296">
        <f>'Sterfte Prognose'!N49</f>
        <v>335139</v>
      </c>
      <c r="D10" s="297">
        <f>C10/C$11</f>
        <v>2.9161182360085903E-2</v>
      </c>
      <c r="E10" s="298">
        <f>SUM(Scienscano!R32:R41)</f>
        <v>10055</v>
      </c>
      <c r="F10" s="312">
        <f>E10/E$11</f>
        <v>0.52884868248040817</v>
      </c>
      <c r="G10" s="285" t="s">
        <v>942</v>
      </c>
      <c r="H10" s="286">
        <v>0</v>
      </c>
      <c r="I10" s="286">
        <v>0</v>
      </c>
      <c r="J10" s="286">
        <v>0</v>
      </c>
      <c r="K10" s="287" t="s">
        <v>946</v>
      </c>
      <c r="L10" s="286">
        <v>0</v>
      </c>
      <c r="M10" s="286">
        <v>0</v>
      </c>
      <c r="N10" s="288">
        <v>0</v>
      </c>
    </row>
    <row r="11" spans="2:14" ht="15" thickBot="1">
      <c r="C11" s="307">
        <f>SUM(C5:C10)</f>
        <v>11492641</v>
      </c>
      <c r="E11" s="155">
        <f>SUM(E5:E10)</f>
        <v>19013</v>
      </c>
    </row>
    <row r="12" spans="2:14">
      <c r="G12" s="274"/>
      <c r="H12" s="306" t="s">
        <v>947</v>
      </c>
    </row>
    <row r="13" spans="2:14">
      <c r="G13" s="261"/>
      <c r="H13" s="306" t="s">
        <v>948</v>
      </c>
    </row>
    <row r="14" spans="2:14">
      <c r="G14" s="30"/>
      <c r="H14" s="306" t="s">
        <v>949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A116A-F0DB-44F5-965D-23C79BB09825}">
  <dimension ref="A1:BP98"/>
  <sheetViews>
    <sheetView zoomScale="58" zoomScaleNormal="58" workbookViewId="0">
      <pane xSplit="1" ySplit="3" topLeftCell="J4" activePane="bottomRight" state="frozen"/>
      <selection pane="topRight" activeCell="B1" sqref="B1"/>
      <selection pane="bottomLeft" activeCell="A4" sqref="A4"/>
      <selection pane="bottomRight" activeCell="AS27" sqref="AS27"/>
    </sheetView>
  </sheetViews>
  <sheetFormatPr defaultRowHeight="14.4"/>
  <cols>
    <col min="1" max="1" width="11.109375" customWidth="1"/>
    <col min="2" max="13" width="12.5546875" customWidth="1"/>
    <col min="14" max="14" width="14.21875" customWidth="1"/>
    <col min="16" max="26" width="9.5546875" customWidth="1"/>
    <col min="27" max="27" width="11.88671875" customWidth="1"/>
    <col min="28" max="28" width="12.109375" customWidth="1"/>
    <col min="29" max="29" width="12.109375" bestFit="1" customWidth="1"/>
    <col min="30" max="30" width="14.33203125" customWidth="1"/>
    <col min="31" max="33" width="11.44140625" customWidth="1"/>
    <col min="34" max="34" width="10.44140625" bestFit="1" customWidth="1"/>
    <col min="35" max="35" width="12" customWidth="1"/>
    <col min="36" max="36" width="9.44140625" bestFit="1" customWidth="1"/>
    <col min="37" max="37" width="14.77734375" customWidth="1"/>
    <col min="38" max="39" width="9.21875" customWidth="1"/>
    <col min="40" max="40" width="4.6640625" customWidth="1"/>
    <col min="41" max="41" width="87.44140625" customWidth="1"/>
    <col min="42" max="42" width="15.44140625" bestFit="1" customWidth="1"/>
    <col min="43" max="43" width="18.44140625" customWidth="1"/>
    <col min="44" max="44" width="9.33203125" customWidth="1"/>
    <col min="46" max="46" width="8.88671875" customWidth="1"/>
    <col min="48" max="59" width="10.44140625" customWidth="1"/>
    <col min="60" max="60" width="17.21875" customWidth="1"/>
    <col min="61" max="61" width="12.109375" customWidth="1"/>
    <col min="62" max="62" width="14.77734375" customWidth="1"/>
    <col min="65" max="65" width="89.5546875" bestFit="1" customWidth="1"/>
    <col min="66" max="66" width="19.44140625" bestFit="1" customWidth="1"/>
    <col min="67" max="67" width="18.88671875" bestFit="1" customWidth="1"/>
    <col min="68" max="68" width="8" bestFit="1" customWidth="1"/>
  </cols>
  <sheetData>
    <row r="1" spans="1:68" ht="15" thickBot="1"/>
    <row r="2" spans="1:68" ht="15" thickBot="1">
      <c r="P2" s="268" t="s">
        <v>628</v>
      </c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70"/>
      <c r="AB2" s="32" t="s">
        <v>938</v>
      </c>
      <c r="AC2" s="147" t="s">
        <v>482</v>
      </c>
      <c r="AD2" s="61" t="s">
        <v>939</v>
      </c>
      <c r="AE2" s="29" t="s">
        <v>66</v>
      </c>
      <c r="AF2" s="27"/>
      <c r="AG2" s="27"/>
      <c r="AV2" s="268" t="s">
        <v>941</v>
      </c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70"/>
      <c r="BH2" s="147" t="s">
        <v>940</v>
      </c>
      <c r="BI2" s="147" t="s">
        <v>489</v>
      </c>
      <c r="BJ2" s="61" t="s">
        <v>939</v>
      </c>
    </row>
    <row r="3" spans="1:68" ht="17.399999999999999" customHeight="1" thickBot="1">
      <c r="A3" s="49"/>
      <c r="B3" s="35">
        <v>2000</v>
      </c>
      <c r="C3" s="35">
        <v>2005</v>
      </c>
      <c r="D3" s="35">
        <v>2010</v>
      </c>
      <c r="E3" s="35">
        <v>2011</v>
      </c>
      <c r="F3" s="35">
        <v>2012</v>
      </c>
      <c r="G3" s="35">
        <v>2013</v>
      </c>
      <c r="H3" s="35">
        <v>2014</v>
      </c>
      <c r="I3" s="35">
        <v>2015</v>
      </c>
      <c r="J3" s="35">
        <v>2016</v>
      </c>
      <c r="K3" s="35">
        <v>2017</v>
      </c>
      <c r="L3" s="35">
        <v>2018</v>
      </c>
      <c r="M3" s="50">
        <v>2019</v>
      </c>
      <c r="N3" s="22">
        <v>2020</v>
      </c>
      <c r="O3" s="49"/>
      <c r="P3" s="64">
        <v>2000</v>
      </c>
      <c r="Q3" s="65">
        <v>2005</v>
      </c>
      <c r="R3" s="65">
        <v>2010</v>
      </c>
      <c r="S3" s="65">
        <v>2011</v>
      </c>
      <c r="T3" s="65">
        <v>2012</v>
      </c>
      <c r="U3" s="65">
        <v>2013</v>
      </c>
      <c r="V3" s="65">
        <v>2014</v>
      </c>
      <c r="W3" s="65">
        <v>2015</v>
      </c>
      <c r="X3" s="65">
        <v>2016</v>
      </c>
      <c r="Y3" s="65">
        <v>2017</v>
      </c>
      <c r="Z3" s="65">
        <v>2018</v>
      </c>
      <c r="AA3" s="65">
        <v>2019</v>
      </c>
      <c r="AB3" s="67">
        <v>2020</v>
      </c>
      <c r="AC3" s="66">
        <v>2020</v>
      </c>
      <c r="AD3" s="67">
        <v>2020</v>
      </c>
      <c r="AE3" s="22">
        <v>2020</v>
      </c>
      <c r="AF3" s="22" t="s">
        <v>67</v>
      </c>
      <c r="AG3" s="22" t="s">
        <v>69</v>
      </c>
      <c r="AH3" s="22" t="s">
        <v>64</v>
      </c>
      <c r="AI3" s="22" t="s">
        <v>69</v>
      </c>
      <c r="AJ3" s="22" t="s">
        <v>68</v>
      </c>
      <c r="AK3" s="22" t="s">
        <v>69</v>
      </c>
      <c r="AO3" s="82" t="s">
        <v>464</v>
      </c>
      <c r="AP3" s="102" t="s">
        <v>455</v>
      </c>
      <c r="AQ3" s="101" t="s">
        <v>454</v>
      </c>
      <c r="AR3" s="93" t="s">
        <v>452</v>
      </c>
      <c r="AU3" s="49"/>
      <c r="AV3" s="64">
        <v>2000</v>
      </c>
      <c r="AW3" s="65">
        <v>2005</v>
      </c>
      <c r="AX3" s="65">
        <v>2010</v>
      </c>
      <c r="AY3" s="65">
        <v>2011</v>
      </c>
      <c r="AZ3" s="65">
        <v>2012</v>
      </c>
      <c r="BA3" s="65">
        <v>2013</v>
      </c>
      <c r="BB3" s="65">
        <v>2014</v>
      </c>
      <c r="BC3" s="65">
        <v>2015</v>
      </c>
      <c r="BD3" s="65">
        <v>2016</v>
      </c>
      <c r="BE3" s="65">
        <v>2017</v>
      </c>
      <c r="BF3" s="65">
        <v>2018</v>
      </c>
      <c r="BG3" s="65">
        <v>2019</v>
      </c>
      <c r="BH3" s="67">
        <v>2020</v>
      </c>
      <c r="BI3" s="66">
        <v>2020</v>
      </c>
      <c r="BJ3" s="67">
        <v>2020</v>
      </c>
      <c r="BM3" s="82" t="s">
        <v>490</v>
      </c>
      <c r="BN3" s="102" t="s">
        <v>491</v>
      </c>
      <c r="BO3" s="101" t="s">
        <v>492</v>
      </c>
      <c r="BP3" s="93" t="s">
        <v>452</v>
      </c>
    </row>
    <row r="4" spans="1:68">
      <c r="A4" s="61" t="s">
        <v>42</v>
      </c>
      <c r="B4" s="56">
        <v>4.3625080156984685E-4</v>
      </c>
      <c r="C4" s="57">
        <v>3.1546505242806646E-4</v>
      </c>
      <c r="D4" s="57">
        <v>2.7866282561560306E-4</v>
      </c>
      <c r="E4" s="57">
        <v>2.7962789673583973E-4</v>
      </c>
      <c r="F4" s="57">
        <v>2.6495321919723551E-4</v>
      </c>
      <c r="G4" s="57">
        <v>2.4549391103537133E-4</v>
      </c>
      <c r="H4" s="57">
        <v>2.3637306191949214E-4</v>
      </c>
      <c r="I4" s="57">
        <v>2.2828260145393685E-4</v>
      </c>
      <c r="J4" s="57">
        <v>2.1323303116022635E-4</v>
      </c>
      <c r="K4" s="57">
        <v>2.1820871105292212E-4</v>
      </c>
      <c r="L4" s="57">
        <v>2.0581565612419364E-4</v>
      </c>
      <c r="M4" s="58">
        <v>1.8551243862449494E-4</v>
      </c>
      <c r="N4">
        <v>3237498</v>
      </c>
      <c r="O4" s="49" t="s">
        <v>42</v>
      </c>
      <c r="P4" s="68">
        <v>1412.361097580776</v>
      </c>
      <c r="Q4" s="69">
        <v>1021.3174763057604</v>
      </c>
      <c r="R4" s="69">
        <v>902.17034060486367</v>
      </c>
      <c r="S4" s="69">
        <v>905.29475642648765</v>
      </c>
      <c r="T4" s="69">
        <v>857.78551724461158</v>
      </c>
      <c r="U4" s="69">
        <v>794.78604598919264</v>
      </c>
      <c r="V4" s="69">
        <v>765.25731521823195</v>
      </c>
      <c r="W4" s="69">
        <v>739.06446564191765</v>
      </c>
      <c r="X4" s="69">
        <v>690.34151191517049</v>
      </c>
      <c r="Y4" s="69">
        <v>706.45026561641328</v>
      </c>
      <c r="Z4" s="231">
        <v>666.32777507076469</v>
      </c>
      <c r="AA4" s="262">
        <v>600.59614902192516</v>
      </c>
      <c r="AB4" s="70">
        <v>546</v>
      </c>
      <c r="AC4" s="71">
        <v>591</v>
      </c>
      <c r="AD4" s="255">
        <f>Evaluatie!E5</f>
        <v>8</v>
      </c>
      <c r="AE4" s="20">
        <f>+AD4/AC4</f>
        <v>1.3536379018612521E-2</v>
      </c>
      <c r="AF4" s="21">
        <f>AVERAGE(Y4:AA4)</f>
        <v>657.79139656970108</v>
      </c>
      <c r="AG4" s="20">
        <f>$AC4/AF4-1</f>
        <v>-0.10153887222911362</v>
      </c>
      <c r="AH4" s="21">
        <f t="shared" ref="AH4:AH9" si="0">AVERAGE(W4:AA4)</f>
        <v>680.55603345323823</v>
      </c>
      <c r="AI4" s="20">
        <f>$AC4/AH4-1</f>
        <v>-0.13159244654524349</v>
      </c>
      <c r="AJ4" s="21">
        <f>AVERAGE(R4:AA4)</f>
        <v>762.80741427495786</v>
      </c>
      <c r="AK4" s="20">
        <f>$AC4/AJ4-1</f>
        <v>-0.22523039375313281</v>
      </c>
      <c r="AL4" s="26"/>
      <c r="AM4" s="26"/>
      <c r="AO4" s="80" t="s">
        <v>641</v>
      </c>
      <c r="AP4" s="94">
        <f>AB10</f>
        <v>119404</v>
      </c>
      <c r="AQ4" s="97">
        <f>AD10</f>
        <v>19013</v>
      </c>
      <c r="AR4" s="98" t="s">
        <v>453</v>
      </c>
      <c r="AU4" s="49" t="s">
        <v>42</v>
      </c>
      <c r="AV4" s="68">
        <f>P4</f>
        <v>1412.361097580776</v>
      </c>
      <c r="AW4" s="69">
        <f t="shared" ref="AW4:AW10" si="1">Q4</f>
        <v>1021.3174763057604</v>
      </c>
      <c r="AX4" s="69">
        <f t="shared" ref="AX4:AX10" si="2">R4</f>
        <v>902.17034060486367</v>
      </c>
      <c r="AY4" s="69">
        <f t="shared" ref="AY4:AY10" si="3">S4</f>
        <v>905.29475642648765</v>
      </c>
      <c r="AZ4" s="69">
        <f t="shared" ref="AZ4:AZ10" si="4">T4</f>
        <v>857.78551724461158</v>
      </c>
      <c r="BA4" s="69">
        <f t="shared" ref="BA4:BA10" si="5">U4</f>
        <v>794.78604598919264</v>
      </c>
      <c r="BB4" s="69">
        <f t="shared" ref="BB4:BB10" si="6">V4</f>
        <v>765.25731521823195</v>
      </c>
      <c r="BC4" s="69">
        <f t="shared" ref="BC4:BC10" si="7">W4</f>
        <v>739.06446564191765</v>
      </c>
      <c r="BD4" s="69">
        <f t="shared" ref="BD4:BD10" si="8">X4</f>
        <v>690.34151191517049</v>
      </c>
      <c r="BE4" s="69">
        <f t="shared" ref="BE4:BE10" si="9">Y4</f>
        <v>706.45026561641328</v>
      </c>
      <c r="BF4" s="231">
        <f t="shared" ref="BF4:BF10" si="10">Z4</f>
        <v>666.32777507076469</v>
      </c>
      <c r="BG4" s="262">
        <f t="shared" ref="BG4:BG10" si="11">AA4</f>
        <v>600.59614902192516</v>
      </c>
      <c r="BH4" s="70">
        <f t="shared" ref="BH4:BH10" si="12">AB4</f>
        <v>546</v>
      </c>
      <c r="BI4" s="71">
        <f t="shared" ref="BI4:BI10" si="13">AC4</f>
        <v>591</v>
      </c>
      <c r="BJ4" s="255">
        <f t="shared" ref="BJ4:BJ10" si="14">AD4</f>
        <v>8</v>
      </c>
      <c r="BM4" s="80" t="s">
        <v>642</v>
      </c>
      <c r="BN4" s="94">
        <f>AP4</f>
        <v>119404</v>
      </c>
      <c r="BO4" s="97">
        <f>AQ4</f>
        <v>19013</v>
      </c>
      <c r="BP4" s="98" t="s">
        <v>453</v>
      </c>
    </row>
    <row r="5" spans="1:68">
      <c r="A5" s="62" t="s">
        <v>43</v>
      </c>
      <c r="B5" s="59">
        <v>1.2570143104730193E-3</v>
      </c>
      <c r="C5" s="52">
        <v>1.0833442983565961E-3</v>
      </c>
      <c r="D5" s="52">
        <v>9.818105419942642E-4</v>
      </c>
      <c r="E5" s="52">
        <v>9.4064807479329285E-4</v>
      </c>
      <c r="F5" s="52">
        <v>8.9629183562410335E-4</v>
      </c>
      <c r="G5" s="52">
        <v>8.8790369418440148E-4</v>
      </c>
      <c r="H5" s="52">
        <v>8.4970733251663977E-4</v>
      </c>
      <c r="I5" s="52">
        <v>8.3148397865254523E-4</v>
      </c>
      <c r="J5" s="52">
        <v>8.3150447785608158E-4</v>
      </c>
      <c r="K5" s="52">
        <v>7.935935358199264E-4</v>
      </c>
      <c r="L5" s="52">
        <v>7.7053788975809182E-4</v>
      </c>
      <c r="M5" s="40">
        <v>7.5625261272425459E-4</v>
      </c>
      <c r="N5">
        <v>2968631</v>
      </c>
      <c r="O5" s="51" t="s">
        <v>43</v>
      </c>
      <c r="P5" s="72">
        <v>3731.6116495138299</v>
      </c>
      <c r="Q5" s="38">
        <v>3216.0494677746401</v>
      </c>
      <c r="R5" s="38">
        <v>2914.6332110909743</v>
      </c>
      <c r="S5" s="38">
        <v>2792.4370349216879</v>
      </c>
      <c r="T5" s="38">
        <v>2660.7597282806178</v>
      </c>
      <c r="U5" s="38">
        <v>2635.8584315703338</v>
      </c>
      <c r="V5" s="38">
        <v>2522.467528236205</v>
      </c>
      <c r="W5" s="38">
        <v>2468.3691150312839</v>
      </c>
      <c r="X5" s="38">
        <v>2468.4299696023772</v>
      </c>
      <c r="Y5" s="38">
        <v>2355.8863718346438</v>
      </c>
      <c r="Z5" s="38">
        <v>2287.4426662104538</v>
      </c>
      <c r="AA5" s="263">
        <v>2245.0349499642166</v>
      </c>
      <c r="AB5" s="73">
        <v>2072</v>
      </c>
      <c r="AC5" s="74">
        <v>2159</v>
      </c>
      <c r="AD5" s="255">
        <f>Evaluatie!E6</f>
        <v>82</v>
      </c>
      <c r="AE5" s="20">
        <f t="shared" ref="AE5:AE9" si="15">+AD5/AC5</f>
        <v>3.7980546549328392E-2</v>
      </c>
      <c r="AF5" s="21">
        <f t="shared" ref="AF5:AF9" si="16">AVERAGE(Y5:AA5)</f>
        <v>2296.1213293364381</v>
      </c>
      <c r="AG5" s="20">
        <f t="shared" ref="AG5:AI9" si="17">$AC5/AF5-1</f>
        <v>-5.9718677573569301E-2</v>
      </c>
      <c r="AH5" s="21">
        <f t="shared" si="0"/>
        <v>2365.0326145285953</v>
      </c>
      <c r="AI5" s="20">
        <f t="shared" si="17"/>
        <v>-8.7116183203106656E-2</v>
      </c>
      <c r="AJ5" s="21">
        <f t="shared" ref="AJ5:AJ8" si="18">AVERAGE(R5:AA5)</f>
        <v>2535.1319006742792</v>
      </c>
      <c r="AK5" s="20">
        <f t="shared" ref="AK5" si="19">$AC5/AJ5-1</f>
        <v>-0.14836778337815004</v>
      </c>
      <c r="AL5" s="26"/>
      <c r="AM5" s="26"/>
      <c r="AO5" s="90" t="s">
        <v>451</v>
      </c>
      <c r="AP5" s="95">
        <f>AC10</f>
        <v>125122</v>
      </c>
      <c r="AQ5" s="27"/>
      <c r="AR5" s="83"/>
      <c r="AU5" s="51" t="s">
        <v>43</v>
      </c>
      <c r="AV5" s="72">
        <f t="shared" ref="AV5:AV10" si="20">P5</f>
        <v>3731.6116495138299</v>
      </c>
      <c r="AW5" s="38">
        <f t="shared" si="1"/>
        <v>3216.0494677746401</v>
      </c>
      <c r="AX5" s="38">
        <f t="shared" si="2"/>
        <v>2914.6332110909743</v>
      </c>
      <c r="AY5" s="38">
        <f t="shared" si="3"/>
        <v>2792.4370349216879</v>
      </c>
      <c r="AZ5" s="38">
        <f t="shared" si="4"/>
        <v>2660.7597282806178</v>
      </c>
      <c r="BA5" s="38">
        <f t="shared" si="5"/>
        <v>2635.8584315703338</v>
      </c>
      <c r="BB5" s="38">
        <f t="shared" si="6"/>
        <v>2522.467528236205</v>
      </c>
      <c r="BC5" s="38">
        <f t="shared" si="7"/>
        <v>2468.3691150312839</v>
      </c>
      <c r="BD5" s="38">
        <f t="shared" si="8"/>
        <v>2468.4299696023772</v>
      </c>
      <c r="BE5" s="38">
        <f t="shared" si="9"/>
        <v>2355.8863718346438</v>
      </c>
      <c r="BF5" s="38">
        <f t="shared" si="10"/>
        <v>2287.4426662104538</v>
      </c>
      <c r="BG5" s="263">
        <f t="shared" si="11"/>
        <v>2245.0349499642166</v>
      </c>
      <c r="BH5" s="73">
        <f t="shared" si="12"/>
        <v>2072</v>
      </c>
      <c r="BI5" s="74">
        <f t="shared" si="13"/>
        <v>2159</v>
      </c>
      <c r="BJ5" s="255">
        <f t="shared" si="14"/>
        <v>82</v>
      </c>
      <c r="BM5" s="90" t="s">
        <v>493</v>
      </c>
      <c r="BN5" s="95">
        <f t="shared" ref="BN5:BN13" si="21">AP5</f>
        <v>125122</v>
      </c>
      <c r="BO5" s="27"/>
      <c r="BP5" s="83"/>
    </row>
    <row r="6" spans="1:68">
      <c r="A6" s="62" t="s">
        <v>44</v>
      </c>
      <c r="B6" s="59">
        <v>6.1353054409127739E-3</v>
      </c>
      <c r="C6" s="52">
        <v>5.6430881878156199E-3</v>
      </c>
      <c r="D6" s="52">
        <v>5.3978851923241538E-3</v>
      </c>
      <c r="E6" s="52">
        <v>5.3541283138366308E-3</v>
      </c>
      <c r="F6" s="52">
        <v>5.3098277619795797E-3</v>
      </c>
      <c r="G6" s="52">
        <v>5.1752301901000063E-3</v>
      </c>
      <c r="H6" s="52">
        <v>4.9004294937662922E-3</v>
      </c>
      <c r="I6" s="52">
        <v>5.0375378030148559E-3</v>
      </c>
      <c r="J6" s="52">
        <v>4.8039148703583508E-3</v>
      </c>
      <c r="K6" s="52">
        <v>4.6486338208928902E-3</v>
      </c>
      <c r="L6" s="52">
        <v>4.6301538525613242E-3</v>
      </c>
      <c r="M6" s="40">
        <v>4.446964935881122E-3</v>
      </c>
      <c r="N6">
        <v>3082034</v>
      </c>
      <c r="O6" s="51" t="s">
        <v>44</v>
      </c>
      <c r="P6" s="72">
        <v>18909.219969278161</v>
      </c>
      <c r="Q6" s="38">
        <v>17392.189659846128</v>
      </c>
      <c r="R6" s="38">
        <v>16636.465690839581</v>
      </c>
      <c r="S6" s="38">
        <v>16501.605503607167</v>
      </c>
      <c r="T6" s="38">
        <v>16365.069696564971</v>
      </c>
      <c r="U6" s="38">
        <v>15950.235403714683</v>
      </c>
      <c r="V6" s="38">
        <v>15103.2903143905</v>
      </c>
      <c r="W6" s="38">
        <v>15525.862785177089</v>
      </c>
      <c r="X6" s="38">
        <v>14805.82896355003</v>
      </c>
      <c r="Y6" s="38">
        <v>14327.247489541798</v>
      </c>
      <c r="Z6" s="263">
        <v>14270.291598824988</v>
      </c>
      <c r="AA6" s="157">
        <v>13705.697129193439</v>
      </c>
      <c r="AB6" s="73">
        <v>13214</v>
      </c>
      <c r="AC6" s="74">
        <v>13888</v>
      </c>
      <c r="AD6" s="255">
        <f>Evaluatie!E7</f>
        <v>1076</v>
      </c>
      <c r="AE6" s="20">
        <f t="shared" si="15"/>
        <v>7.7476958525345627E-2</v>
      </c>
      <c r="AF6" s="21">
        <f t="shared" si="16"/>
        <v>14101.078739186742</v>
      </c>
      <c r="AG6" s="20">
        <f t="shared" si="17"/>
        <v>-1.5110811245567901E-2</v>
      </c>
      <c r="AH6" s="21">
        <f t="shared" si="0"/>
        <v>14526.985593257468</v>
      </c>
      <c r="AI6" s="20">
        <f t="shared" si="17"/>
        <v>-4.3986110480762508E-2</v>
      </c>
      <c r="AJ6" s="21">
        <f t="shared" si="18"/>
        <v>15319.159457540421</v>
      </c>
      <c r="AK6" s="20">
        <f t="shared" ref="AK6" si="22">$AC6/AJ6-1</f>
        <v>-9.3422844869988864E-2</v>
      </c>
      <c r="AL6" s="26"/>
      <c r="AM6" s="26"/>
      <c r="AO6" s="80" t="s">
        <v>456</v>
      </c>
      <c r="AP6" s="94">
        <f>AF10</f>
        <v>112635.40233962877</v>
      </c>
      <c r="AQ6" s="91">
        <f t="shared" ref="AQ6:AQ10" si="23">+$AP$5-AP6</f>
        <v>12486.597660371233</v>
      </c>
      <c r="AR6" s="88">
        <f>AQ6/$AP$5</f>
        <v>9.9795380991122534E-2</v>
      </c>
      <c r="AU6" s="51" t="s">
        <v>44</v>
      </c>
      <c r="AV6" s="72">
        <f t="shared" si="20"/>
        <v>18909.219969278161</v>
      </c>
      <c r="AW6" s="38">
        <f t="shared" si="1"/>
        <v>17392.189659846128</v>
      </c>
      <c r="AX6" s="38">
        <f t="shared" si="2"/>
        <v>16636.465690839581</v>
      </c>
      <c r="AY6" s="38">
        <f t="shared" si="3"/>
        <v>16501.605503607167</v>
      </c>
      <c r="AZ6" s="38">
        <f t="shared" si="4"/>
        <v>16365.069696564971</v>
      </c>
      <c r="BA6" s="38">
        <f t="shared" si="5"/>
        <v>15950.235403714683</v>
      </c>
      <c r="BB6" s="38">
        <f t="shared" si="6"/>
        <v>15103.2903143905</v>
      </c>
      <c r="BC6" s="38">
        <f t="shared" si="7"/>
        <v>15525.862785177089</v>
      </c>
      <c r="BD6" s="38">
        <f t="shared" si="8"/>
        <v>14805.82896355003</v>
      </c>
      <c r="BE6" s="38">
        <f t="shared" si="9"/>
        <v>14327.247489541798</v>
      </c>
      <c r="BF6" s="263">
        <f t="shared" si="10"/>
        <v>14270.291598824988</v>
      </c>
      <c r="BG6" s="157">
        <f t="shared" si="11"/>
        <v>13705.697129193439</v>
      </c>
      <c r="BH6" s="73">
        <f t="shared" si="12"/>
        <v>13214</v>
      </c>
      <c r="BI6" s="74">
        <f t="shared" si="13"/>
        <v>13888</v>
      </c>
      <c r="BJ6" s="255">
        <f t="shared" si="14"/>
        <v>1076</v>
      </c>
      <c r="BM6" s="80" t="s">
        <v>494</v>
      </c>
      <c r="BN6" s="94">
        <f t="shared" si="21"/>
        <v>112635.40233962877</v>
      </c>
      <c r="BO6" s="91">
        <f t="shared" ref="BO6:BO13" si="24">AQ6</f>
        <v>12486.597660371233</v>
      </c>
      <c r="BP6" s="88">
        <f t="shared" ref="BP6:BP13" si="25">AR6</f>
        <v>9.9795380991122534E-2</v>
      </c>
    </row>
    <row r="7" spans="1:68">
      <c r="A7" s="62" t="s">
        <v>30</v>
      </c>
      <c r="B7" s="59">
        <v>2.2522775524876151E-2</v>
      </c>
      <c r="C7" s="52">
        <v>1.9708162221380037E-2</v>
      </c>
      <c r="D7" s="52">
        <v>1.784471282269923E-2</v>
      </c>
      <c r="E7" s="52">
        <v>1.7291044551021022E-2</v>
      </c>
      <c r="F7" s="52">
        <v>1.7440783296540419E-2</v>
      </c>
      <c r="G7" s="52">
        <v>1.724684061667239E-2</v>
      </c>
      <c r="H7" s="52">
        <v>1.6362167437247027E-2</v>
      </c>
      <c r="I7" s="52">
        <v>1.6223879954442806E-2</v>
      </c>
      <c r="J7" s="52">
        <v>1.6041941506740258E-2</v>
      </c>
      <c r="K7" s="52">
        <v>1.6039674040437001E-2</v>
      </c>
      <c r="L7" s="52">
        <v>1.6010151822863524E-2</v>
      </c>
      <c r="M7" s="40">
        <v>1.5785403601889784E-2</v>
      </c>
      <c r="N7">
        <v>1170399</v>
      </c>
      <c r="O7" s="51" t="s">
        <v>30</v>
      </c>
      <c r="P7" s="72">
        <v>26360.633951539523</v>
      </c>
      <c r="Q7" s="38">
        <v>23066.413355740973</v>
      </c>
      <c r="R7" s="38">
        <v>20885.434042974357</v>
      </c>
      <c r="S7" s="38">
        <v>20237.421251470452</v>
      </c>
      <c r="T7" s="38">
        <v>20412.675329487611</v>
      </c>
      <c r="U7" s="263">
        <v>20185.685010912748</v>
      </c>
      <c r="V7" s="157">
        <v>19150.264406386483</v>
      </c>
      <c r="W7" s="75">
        <v>18988.412874799906</v>
      </c>
      <c r="X7" s="75">
        <v>18775.472297547291</v>
      </c>
      <c r="Y7" s="75">
        <v>18772.818457253426</v>
      </c>
      <c r="Z7" s="75">
        <v>18738.265683327645</v>
      </c>
      <c r="AA7" s="75">
        <v>18475.220590248198</v>
      </c>
      <c r="AB7" s="73">
        <v>19040</v>
      </c>
      <c r="AC7" s="74">
        <v>19958</v>
      </c>
      <c r="AD7" s="255">
        <f>Evaluatie!E8</f>
        <v>2309</v>
      </c>
      <c r="AE7" s="20">
        <f t="shared" si="15"/>
        <v>0.11569295520593245</v>
      </c>
      <c r="AF7" s="21">
        <f t="shared" si="16"/>
        <v>18662.101576943092</v>
      </c>
      <c r="AG7" s="20">
        <f t="shared" si="17"/>
        <v>6.9440111967774332E-2</v>
      </c>
      <c r="AH7" s="21">
        <f t="shared" si="0"/>
        <v>18750.037980635294</v>
      </c>
      <c r="AI7" s="20">
        <f t="shared" si="17"/>
        <v>6.4424510532312906E-2</v>
      </c>
      <c r="AJ7" s="21">
        <f t="shared" si="18"/>
        <v>19462.166994440813</v>
      </c>
      <c r="AK7" s="20">
        <f t="shared" ref="AK7" si="26">$AC7/AJ7-1</f>
        <v>2.5476762464365699E-2</v>
      </c>
      <c r="AL7" s="26"/>
      <c r="AM7" s="26"/>
      <c r="AO7" s="80" t="s">
        <v>457</v>
      </c>
      <c r="AP7" s="94">
        <f>AH10</f>
        <v>114160.56479746989</v>
      </c>
      <c r="AQ7" s="91">
        <f t="shared" si="23"/>
        <v>10961.435202530105</v>
      </c>
      <c r="AR7" s="88">
        <f t="shared" ref="AR7:AR13" si="27">AQ7/$AP$5</f>
        <v>8.7605978185531758E-2</v>
      </c>
      <c r="AU7" s="51" t="s">
        <v>30</v>
      </c>
      <c r="AV7" s="72">
        <f t="shared" si="20"/>
        <v>26360.633951539523</v>
      </c>
      <c r="AW7" s="38">
        <f t="shared" si="1"/>
        <v>23066.413355740973</v>
      </c>
      <c r="AX7" s="38">
        <f t="shared" si="2"/>
        <v>20885.434042974357</v>
      </c>
      <c r="AY7" s="38">
        <f t="shared" si="3"/>
        <v>20237.421251470452</v>
      </c>
      <c r="AZ7" s="38">
        <f t="shared" si="4"/>
        <v>20412.675329487611</v>
      </c>
      <c r="BA7" s="263">
        <f t="shared" si="5"/>
        <v>20185.685010912748</v>
      </c>
      <c r="BB7" s="157">
        <f t="shared" si="6"/>
        <v>19150.264406386483</v>
      </c>
      <c r="BC7" s="75">
        <f t="shared" si="7"/>
        <v>18988.412874799906</v>
      </c>
      <c r="BD7" s="75">
        <f t="shared" si="8"/>
        <v>18775.472297547291</v>
      </c>
      <c r="BE7" s="75">
        <f t="shared" si="9"/>
        <v>18772.818457253426</v>
      </c>
      <c r="BF7" s="75">
        <f t="shared" si="10"/>
        <v>18738.265683327645</v>
      </c>
      <c r="BG7" s="75">
        <f t="shared" si="11"/>
        <v>18475.220590248198</v>
      </c>
      <c r="BH7" s="73">
        <f t="shared" si="12"/>
        <v>19040</v>
      </c>
      <c r="BI7" s="74">
        <f t="shared" si="13"/>
        <v>19958</v>
      </c>
      <c r="BJ7" s="255">
        <f t="shared" si="14"/>
        <v>2309</v>
      </c>
      <c r="BM7" s="80" t="s">
        <v>495</v>
      </c>
      <c r="BN7" s="94">
        <f t="shared" si="21"/>
        <v>114160.56479746989</v>
      </c>
      <c r="BO7" s="91">
        <f t="shared" si="24"/>
        <v>10961.435202530105</v>
      </c>
      <c r="BP7" s="88">
        <f t="shared" si="25"/>
        <v>8.7605978185531758E-2</v>
      </c>
    </row>
    <row r="8" spans="1:68">
      <c r="A8" s="62" t="s">
        <v>33</v>
      </c>
      <c r="B8" s="59">
        <v>5.7962679518142456E-2</v>
      </c>
      <c r="C8" s="52">
        <v>5.546717271868766E-2</v>
      </c>
      <c r="D8" s="52">
        <v>4.9840778328838833E-2</v>
      </c>
      <c r="E8" s="52">
        <v>4.7951159702223696E-2</v>
      </c>
      <c r="F8" s="52">
        <v>4.859862126168521E-2</v>
      </c>
      <c r="G8" s="52">
        <v>4.7815856202631228E-2</v>
      </c>
      <c r="H8" s="52">
        <v>4.4662020536379646E-2</v>
      </c>
      <c r="I8" s="52">
        <v>4.6296592012063972E-2</v>
      </c>
      <c r="J8" s="52">
        <v>4.4580867898599497E-2</v>
      </c>
      <c r="K8" s="52">
        <v>4.445376750708329E-2</v>
      </c>
      <c r="L8" s="52">
        <v>4.4081458124869105E-2</v>
      </c>
      <c r="M8" s="40">
        <v>4.2165386536554293E-2</v>
      </c>
      <c r="N8">
        <v>698940</v>
      </c>
      <c r="O8" s="51" t="s">
        <v>33</v>
      </c>
      <c r="P8" s="72">
        <v>40512.435222410488</v>
      </c>
      <c r="Q8" s="38">
        <v>38768.225699999552</v>
      </c>
      <c r="R8" s="38">
        <v>34835.713605158613</v>
      </c>
      <c r="S8" s="38">
        <v>33514.983562272231</v>
      </c>
      <c r="T8" s="38">
        <v>33967.52034464226</v>
      </c>
      <c r="U8" s="263">
        <v>33420.414534267067</v>
      </c>
      <c r="V8" s="38">
        <v>31216.072633697189</v>
      </c>
      <c r="W8" s="38">
        <v>32358.540020911994</v>
      </c>
      <c r="X8" s="38">
        <v>31159.351809047133</v>
      </c>
      <c r="Y8" s="38">
        <v>31070.516261400793</v>
      </c>
      <c r="Z8" s="38">
        <v>30810.294341796012</v>
      </c>
      <c r="AA8" s="38">
        <v>29471.075265859257</v>
      </c>
      <c r="AB8" s="73">
        <v>31699</v>
      </c>
      <c r="AC8" s="74">
        <v>33183</v>
      </c>
      <c r="AD8" s="255">
        <f>Evaluatie!E9</f>
        <v>5483</v>
      </c>
      <c r="AE8" s="20">
        <f t="shared" si="15"/>
        <v>0.16523521080071121</v>
      </c>
      <c r="AF8" s="21">
        <f t="shared" si="16"/>
        <v>30450.628623018685</v>
      </c>
      <c r="AG8" s="20">
        <f t="shared" si="17"/>
        <v>8.9731197697371146E-2</v>
      </c>
      <c r="AH8" s="21">
        <f t="shared" si="0"/>
        <v>30973.955539803039</v>
      </c>
      <c r="AI8" s="20">
        <f t="shared" si="17"/>
        <v>7.1319417287799558E-2</v>
      </c>
      <c r="AJ8" s="21">
        <f t="shared" si="18"/>
        <v>32182.448237905257</v>
      </c>
      <c r="AK8" s="20">
        <f t="shared" ref="AK8" si="28">$AC8/AJ8-1</f>
        <v>3.1089982797401605E-2</v>
      </c>
      <c r="AL8" s="26"/>
      <c r="AM8" s="46"/>
      <c r="AO8" s="80" t="s">
        <v>458</v>
      </c>
      <c r="AP8" s="94">
        <f>AJ10</f>
        <v>117541.7226848422</v>
      </c>
      <c r="AQ8" s="91">
        <f t="shared" si="23"/>
        <v>7580.2773151578003</v>
      </c>
      <c r="AR8" s="88">
        <f t="shared" si="27"/>
        <v>6.0583089425982645E-2</v>
      </c>
      <c r="AU8" s="51" t="s">
        <v>33</v>
      </c>
      <c r="AV8" s="72">
        <f t="shared" si="20"/>
        <v>40512.435222410488</v>
      </c>
      <c r="AW8" s="38">
        <f t="shared" si="1"/>
        <v>38768.225699999552</v>
      </c>
      <c r="AX8" s="38">
        <f t="shared" si="2"/>
        <v>34835.713605158613</v>
      </c>
      <c r="AY8" s="38">
        <f t="shared" si="3"/>
        <v>33514.983562272231</v>
      </c>
      <c r="AZ8" s="38">
        <f t="shared" si="4"/>
        <v>33967.52034464226</v>
      </c>
      <c r="BA8" s="263">
        <f t="shared" si="5"/>
        <v>33420.414534267067</v>
      </c>
      <c r="BB8" s="38">
        <f t="shared" si="6"/>
        <v>31216.072633697189</v>
      </c>
      <c r="BC8" s="38">
        <f t="shared" si="7"/>
        <v>32358.540020911994</v>
      </c>
      <c r="BD8" s="38">
        <f t="shared" si="8"/>
        <v>31159.351809047133</v>
      </c>
      <c r="BE8" s="38">
        <f t="shared" si="9"/>
        <v>31070.516261400793</v>
      </c>
      <c r="BF8" s="38">
        <f t="shared" si="10"/>
        <v>30810.294341796012</v>
      </c>
      <c r="BG8" s="38">
        <f t="shared" si="11"/>
        <v>29471.075265859257</v>
      </c>
      <c r="BH8" s="73">
        <f t="shared" si="12"/>
        <v>31699</v>
      </c>
      <c r="BI8" s="74">
        <f t="shared" si="13"/>
        <v>33183</v>
      </c>
      <c r="BJ8" s="255">
        <f t="shared" si="14"/>
        <v>5483</v>
      </c>
      <c r="BM8" s="80" t="s">
        <v>496</v>
      </c>
      <c r="BN8" s="94">
        <f t="shared" si="21"/>
        <v>117541.7226848422</v>
      </c>
      <c r="BO8" s="91">
        <f t="shared" si="24"/>
        <v>7580.2773151578003</v>
      </c>
      <c r="BP8" s="88">
        <f t="shared" si="25"/>
        <v>6.0583089425982645E-2</v>
      </c>
    </row>
    <row r="9" spans="1:68" ht="15" thickBot="1">
      <c r="A9" s="63" t="s">
        <v>36</v>
      </c>
      <c r="B9" s="60">
        <v>0.16353102116359539</v>
      </c>
      <c r="C9" s="54">
        <v>0.16793796314750059</v>
      </c>
      <c r="D9" s="54">
        <v>0.14313931212593609</v>
      </c>
      <c r="E9" s="54">
        <v>0.13888139102969554</v>
      </c>
      <c r="F9" s="54">
        <v>0.14683954868263288</v>
      </c>
      <c r="G9" s="54">
        <v>0.14563059809841486</v>
      </c>
      <c r="H9" s="54">
        <v>0.13709479548537945</v>
      </c>
      <c r="I9" s="54">
        <v>0.14506180330426643</v>
      </c>
      <c r="J9" s="54">
        <v>0.13815484159602562</v>
      </c>
      <c r="K9" s="54">
        <v>0.14007415785212127</v>
      </c>
      <c r="L9" s="54">
        <v>0.13973038260734044</v>
      </c>
      <c r="M9" s="55">
        <v>0.13615135253933078</v>
      </c>
      <c r="N9">
        <v>335139</v>
      </c>
      <c r="O9" s="53" t="s">
        <v>36</v>
      </c>
      <c r="P9" s="76">
        <v>54805.622901746196</v>
      </c>
      <c r="Q9" s="264">
        <v>56282.561031290199</v>
      </c>
      <c r="R9" s="43">
        <v>47971.565926574091</v>
      </c>
      <c r="S9" s="43">
        <v>46544.570508301134</v>
      </c>
      <c r="T9" s="43">
        <v>49211.659505948905</v>
      </c>
      <c r="U9" s="43">
        <v>48806.493016104658</v>
      </c>
      <c r="V9" s="43">
        <v>45945.812664174584</v>
      </c>
      <c r="W9" s="43">
        <v>48615.867697588546</v>
      </c>
      <c r="X9" s="43">
        <v>46301.075457650433</v>
      </c>
      <c r="Y9" s="43">
        <v>46944.313188402069</v>
      </c>
      <c r="Z9" s="43">
        <v>46829.100696641472</v>
      </c>
      <c r="AA9" s="43">
        <v>45629.628138678774</v>
      </c>
      <c r="AB9" s="77">
        <v>52833</v>
      </c>
      <c r="AC9" s="78">
        <v>55343</v>
      </c>
      <c r="AD9" s="257">
        <f>Evaluatie!E10</f>
        <v>10055</v>
      </c>
      <c r="AE9" s="20">
        <f t="shared" si="15"/>
        <v>0.18168512729703848</v>
      </c>
      <c r="AF9" s="21">
        <f t="shared" si="16"/>
        <v>46467.680674574105</v>
      </c>
      <c r="AG9" s="20">
        <f t="shared" si="17"/>
        <v>0.19099983465028503</v>
      </c>
      <c r="AH9" s="21">
        <f t="shared" si="0"/>
        <v>46863.997035792258</v>
      </c>
      <c r="AI9" s="20">
        <f t="shared" si="17"/>
        <v>0.18092786575016051</v>
      </c>
      <c r="AJ9" s="21">
        <f>AVERAGE(R9:AA9)</f>
        <v>47280.008680006475</v>
      </c>
      <c r="AK9" s="20">
        <f>$AC9/AJ9-1</f>
        <v>0.17053701014659839</v>
      </c>
      <c r="AL9" s="26"/>
      <c r="AM9" s="46"/>
      <c r="AO9" s="80" t="s">
        <v>459</v>
      </c>
      <c r="AP9" s="94">
        <f>AF11</f>
        <v>113496.53595743311</v>
      </c>
      <c r="AQ9" s="91">
        <f t="shared" si="23"/>
        <v>11625.464042566891</v>
      </c>
      <c r="AR9" s="88">
        <f t="shared" si="27"/>
        <v>9.2913029224012497E-2</v>
      </c>
      <c r="AU9" s="53" t="s">
        <v>36</v>
      </c>
      <c r="AV9" s="76">
        <f t="shared" si="20"/>
        <v>54805.622901746196</v>
      </c>
      <c r="AW9" s="264">
        <f t="shared" si="1"/>
        <v>56282.561031290199</v>
      </c>
      <c r="AX9" s="43">
        <f t="shared" si="2"/>
        <v>47971.565926574091</v>
      </c>
      <c r="AY9" s="43">
        <f t="shared" si="3"/>
        <v>46544.570508301134</v>
      </c>
      <c r="AZ9" s="43">
        <f t="shared" si="4"/>
        <v>49211.659505948905</v>
      </c>
      <c r="BA9" s="43">
        <f t="shared" si="5"/>
        <v>48806.493016104658</v>
      </c>
      <c r="BB9" s="43">
        <f t="shared" si="6"/>
        <v>45945.812664174584</v>
      </c>
      <c r="BC9" s="43">
        <f t="shared" si="7"/>
        <v>48615.867697588546</v>
      </c>
      <c r="BD9" s="43">
        <f t="shared" si="8"/>
        <v>46301.075457650433</v>
      </c>
      <c r="BE9" s="43">
        <f t="shared" si="9"/>
        <v>46944.313188402069</v>
      </c>
      <c r="BF9" s="43">
        <f t="shared" si="10"/>
        <v>46829.100696641472</v>
      </c>
      <c r="BG9" s="43">
        <f t="shared" si="11"/>
        <v>45629.628138678774</v>
      </c>
      <c r="BH9" s="77">
        <f t="shared" si="12"/>
        <v>52833</v>
      </c>
      <c r="BI9" s="78">
        <f t="shared" si="13"/>
        <v>55343</v>
      </c>
      <c r="BJ9" s="257">
        <f t="shared" si="14"/>
        <v>10055</v>
      </c>
      <c r="BM9" s="80" t="s">
        <v>497</v>
      </c>
      <c r="BN9" s="94">
        <f t="shared" si="21"/>
        <v>113496.53595743311</v>
      </c>
      <c r="BO9" s="91">
        <f t="shared" si="24"/>
        <v>11625.464042566891</v>
      </c>
      <c r="BP9" s="88">
        <f t="shared" si="25"/>
        <v>9.2913029224012497E-2</v>
      </c>
    </row>
    <row r="10" spans="1:68" ht="15" thickBot="1">
      <c r="A10" s="22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2">
        <v>11492641</v>
      </c>
      <c r="P10" s="76">
        <v>145731.88479206897</v>
      </c>
      <c r="Q10" s="43">
        <v>139746.75669095723</v>
      </c>
      <c r="R10" s="43">
        <v>124145.98281724247</v>
      </c>
      <c r="S10" s="43">
        <v>120496.31261699917</v>
      </c>
      <c r="T10" s="43">
        <v>123475.47012216898</v>
      </c>
      <c r="U10" s="264">
        <v>121793.47244255868</v>
      </c>
      <c r="V10" s="43">
        <v>114703.16486210318</v>
      </c>
      <c r="W10" s="43">
        <v>118696.11695915074</v>
      </c>
      <c r="X10" s="43">
        <v>114200.50000931244</v>
      </c>
      <c r="Y10" s="43">
        <v>114177.23203404914</v>
      </c>
      <c r="Z10" s="43">
        <v>113601.72276187134</v>
      </c>
      <c r="AA10" s="43">
        <v>110127.25222296581</v>
      </c>
      <c r="AB10" s="43">
        <f>+SUM(AB4:AB9)</f>
        <v>119404</v>
      </c>
      <c r="AC10" s="43">
        <f>SUM(AC4:AC9)</f>
        <v>125122</v>
      </c>
      <c r="AD10" s="79">
        <f>SUM(AD4:AD9)</f>
        <v>19013</v>
      </c>
      <c r="AE10" s="20">
        <f>AD10/AC10</f>
        <v>0.15195569124534455</v>
      </c>
      <c r="AF10" s="21">
        <f>SUM(AF4:AF9)</f>
        <v>112635.40233962877</v>
      </c>
      <c r="AG10" s="20">
        <f>$AC10/AF10-1</f>
        <v>0.11085855247110032</v>
      </c>
      <c r="AH10" s="21">
        <f>SUM(AH4:AH9)</f>
        <v>114160.56479746989</v>
      </c>
      <c r="AI10" s="20">
        <f>$AC10/AH10-1</f>
        <v>9.6017702978051789E-2</v>
      </c>
      <c r="AJ10" s="21">
        <f>SUM(AJ4:AJ9)</f>
        <v>117541.7226848422</v>
      </c>
      <c r="AK10" s="20">
        <f>$AC10/AJ10-1</f>
        <v>6.449009885181245E-2</v>
      </c>
      <c r="AO10" s="80" t="s">
        <v>460</v>
      </c>
      <c r="AP10" s="94">
        <f>AH11</f>
        <v>115507.13372691153</v>
      </c>
      <c r="AQ10" s="91">
        <f t="shared" si="23"/>
        <v>9614.866273088468</v>
      </c>
      <c r="AR10" s="88">
        <f t="shared" si="27"/>
        <v>7.6843930508531416E-2</v>
      </c>
      <c r="AV10" s="76">
        <f t="shared" si="20"/>
        <v>145731.88479206897</v>
      </c>
      <c r="AW10" s="43">
        <f t="shared" si="1"/>
        <v>139746.75669095723</v>
      </c>
      <c r="AX10" s="43">
        <f t="shared" si="2"/>
        <v>124145.98281724247</v>
      </c>
      <c r="AY10" s="43">
        <f t="shared" si="3"/>
        <v>120496.31261699917</v>
      </c>
      <c r="AZ10" s="43">
        <f t="shared" si="4"/>
        <v>123475.47012216898</v>
      </c>
      <c r="BA10" s="264">
        <f t="shared" si="5"/>
        <v>121793.47244255868</v>
      </c>
      <c r="BB10" s="43">
        <f t="shared" si="6"/>
        <v>114703.16486210318</v>
      </c>
      <c r="BC10" s="43">
        <f t="shared" si="7"/>
        <v>118696.11695915074</v>
      </c>
      <c r="BD10" s="43">
        <f t="shared" si="8"/>
        <v>114200.50000931244</v>
      </c>
      <c r="BE10" s="43">
        <f t="shared" si="9"/>
        <v>114177.23203404914</v>
      </c>
      <c r="BF10" s="43">
        <f t="shared" si="10"/>
        <v>113601.72276187134</v>
      </c>
      <c r="BG10" s="43">
        <f t="shared" si="11"/>
        <v>110127.25222296581</v>
      </c>
      <c r="BH10" s="43">
        <f t="shared" si="12"/>
        <v>119404</v>
      </c>
      <c r="BI10" s="43">
        <f t="shared" si="13"/>
        <v>125122</v>
      </c>
      <c r="BJ10" s="79">
        <f t="shared" si="14"/>
        <v>19013</v>
      </c>
      <c r="BM10" s="80" t="s">
        <v>498</v>
      </c>
      <c r="BN10" s="94">
        <f t="shared" si="21"/>
        <v>115507.13372691153</v>
      </c>
      <c r="BO10" s="91">
        <f t="shared" si="24"/>
        <v>9614.866273088468</v>
      </c>
      <c r="BP10" s="88">
        <f t="shared" si="25"/>
        <v>7.6843930508531416E-2</v>
      </c>
    </row>
    <row r="11" spans="1:68">
      <c r="A11" s="22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>
        <f>AA35</f>
        <v>110555.63795242942</v>
      </c>
      <c r="AB11" s="24">
        <f>AB10</f>
        <v>119404</v>
      </c>
      <c r="AC11" s="24">
        <f>AC10</f>
        <v>125122</v>
      </c>
      <c r="AD11" s="24">
        <f>AD10</f>
        <v>19013</v>
      </c>
      <c r="AE11" s="20">
        <f>AD11/AC11</f>
        <v>0.15195569124534455</v>
      </c>
      <c r="AF11" s="21">
        <f>SUM(Y14:AA34)/3</f>
        <v>113496.53595743311</v>
      </c>
      <c r="AG11" s="20">
        <f>$AC11/AF11-1</f>
        <v>0.1024301221574464</v>
      </c>
      <c r="AH11" s="21">
        <f>SUM(W14:AA34)/5</f>
        <v>115507.13372691153</v>
      </c>
      <c r="AI11" s="20">
        <f>$AC11/AH11-1</f>
        <v>8.3240454185457224E-2</v>
      </c>
      <c r="AJ11" s="21">
        <f>SUM(R14:AA34)/10</f>
        <v>119746.81517319188</v>
      </c>
      <c r="AK11" s="20">
        <f>$AC11/AJ11-1</f>
        <v>4.4887914714340393E-2</v>
      </c>
      <c r="AO11" s="90" t="s">
        <v>461</v>
      </c>
      <c r="AP11" s="95">
        <f>AJ11</f>
        <v>119746.81517319188</v>
      </c>
      <c r="AQ11" s="99">
        <f>+$AP$5-AP11</f>
        <v>5375.184826808123</v>
      </c>
      <c r="AR11" s="100">
        <f t="shared" si="27"/>
        <v>4.2959550093573655E-2</v>
      </c>
      <c r="BM11" s="90" t="s">
        <v>499</v>
      </c>
      <c r="BN11" s="95">
        <f t="shared" si="21"/>
        <v>119746.81517319188</v>
      </c>
      <c r="BO11" s="99">
        <f t="shared" si="24"/>
        <v>5375.184826808123</v>
      </c>
      <c r="BP11" s="100">
        <f t="shared" si="25"/>
        <v>4.2959550093573655E-2</v>
      </c>
    </row>
    <row r="12" spans="1:68" ht="15" thickBot="1">
      <c r="AD12" s="21">
        <f>AC10-AA10</f>
        <v>14994.747777034194</v>
      </c>
      <c r="AF12" s="21">
        <f>$AC10-AF10</f>
        <v>12486.597660371233</v>
      </c>
      <c r="AH12" s="21">
        <f t="shared" ref="AH12:AH13" si="29">$AC10-AH10</f>
        <v>10961.435202530105</v>
      </c>
      <c r="AJ12" s="21">
        <f t="shared" ref="AJ12:AJ13" si="30">$AC10-AJ10</f>
        <v>7580.2773151578003</v>
      </c>
      <c r="AO12" s="80" t="s">
        <v>462</v>
      </c>
      <c r="AP12" s="94">
        <f>+R10</f>
        <v>124145.98281724247</v>
      </c>
      <c r="AQ12" s="91">
        <f t="shared" ref="AQ12:AQ13" si="31">+$AP$5-AP12</f>
        <v>976.01718275752501</v>
      </c>
      <c r="AR12" s="88">
        <f t="shared" si="27"/>
        <v>7.800524150489322E-3</v>
      </c>
      <c r="BM12" s="80" t="s">
        <v>500</v>
      </c>
      <c r="BN12" s="94">
        <f t="shared" si="21"/>
        <v>124145.98281724247</v>
      </c>
      <c r="BO12" s="91">
        <f t="shared" si="24"/>
        <v>976.01718275752501</v>
      </c>
      <c r="BP12" s="88">
        <f t="shared" si="25"/>
        <v>7.800524150489322E-3</v>
      </c>
    </row>
    <row r="13" spans="1:68" ht="15" thickBot="1">
      <c r="A13" s="67"/>
      <c r="B13" s="35">
        <v>2000</v>
      </c>
      <c r="C13" s="35">
        <v>2005</v>
      </c>
      <c r="D13" s="35">
        <v>2010</v>
      </c>
      <c r="E13" s="35">
        <v>2011</v>
      </c>
      <c r="F13" s="35">
        <v>2012</v>
      </c>
      <c r="G13" s="35">
        <v>2013</v>
      </c>
      <c r="H13" s="35">
        <v>2014</v>
      </c>
      <c r="I13" s="35">
        <v>2015</v>
      </c>
      <c r="J13" s="35">
        <v>2016</v>
      </c>
      <c r="K13" s="35">
        <v>2017</v>
      </c>
      <c r="L13" s="35">
        <v>2018</v>
      </c>
      <c r="M13" s="50">
        <v>2019</v>
      </c>
      <c r="N13" s="22">
        <v>2020</v>
      </c>
      <c r="P13" s="22">
        <v>2000</v>
      </c>
      <c r="Q13" s="22">
        <v>2005</v>
      </c>
      <c r="R13" s="22">
        <v>2010</v>
      </c>
      <c r="S13" s="22">
        <v>2011</v>
      </c>
      <c r="T13" s="22">
        <v>2012</v>
      </c>
      <c r="U13" s="22">
        <v>2013</v>
      </c>
      <c r="V13" s="22">
        <v>2014</v>
      </c>
      <c r="W13" s="22">
        <v>2015</v>
      </c>
      <c r="X13" s="22">
        <v>2016</v>
      </c>
      <c r="Y13" s="22">
        <v>2017</v>
      </c>
      <c r="Z13" s="22">
        <v>2018</v>
      </c>
      <c r="AA13" s="22">
        <v>2019</v>
      </c>
      <c r="AB13" s="22"/>
      <c r="AD13" s="21">
        <f>AC11-AA11</f>
        <v>14566.362047570583</v>
      </c>
      <c r="AF13" s="21">
        <f>$AC11-AF11</f>
        <v>11625.464042566891</v>
      </c>
      <c r="AH13" s="21">
        <f t="shared" si="29"/>
        <v>9614.866273088468</v>
      </c>
      <c r="AJ13" s="21">
        <f t="shared" si="30"/>
        <v>5375.184826808123</v>
      </c>
      <c r="AK13" t="s">
        <v>71</v>
      </c>
      <c r="AO13" s="81" t="s">
        <v>463</v>
      </c>
      <c r="AP13" s="96">
        <f>Q10</f>
        <v>139746.75669095723</v>
      </c>
      <c r="AQ13" s="92">
        <f t="shared" si="31"/>
        <v>-14624.756690957234</v>
      </c>
      <c r="AR13" s="89">
        <f t="shared" si="27"/>
        <v>-0.11688397476828404</v>
      </c>
      <c r="BM13" s="81" t="s">
        <v>501</v>
      </c>
      <c r="BN13" s="96">
        <f t="shared" si="21"/>
        <v>139746.75669095723</v>
      </c>
      <c r="BO13" s="92">
        <f t="shared" si="24"/>
        <v>-14624.756690957234</v>
      </c>
      <c r="BP13" s="89">
        <f t="shared" si="25"/>
        <v>-0.11688397476828404</v>
      </c>
    </row>
    <row r="14" spans="1:68">
      <c r="A14" s="51" t="s">
        <v>15</v>
      </c>
      <c r="B14" s="56">
        <v>4.0885836695731415E-4</v>
      </c>
      <c r="C14" s="57">
        <v>3.3051583083851867E-4</v>
      </c>
      <c r="D14" s="57">
        <v>3.0060407103799065E-4</v>
      </c>
      <c r="E14" s="57">
        <v>2.7445751756294197E-4</v>
      </c>
      <c r="F14" s="57">
        <v>2.7658841326326424E-4</v>
      </c>
      <c r="G14" s="57">
        <v>2.8642352491884668E-4</v>
      </c>
      <c r="H14" s="57">
        <v>2.2760738191125171E-4</v>
      </c>
      <c r="I14" s="57">
        <v>2.4614042467012507E-4</v>
      </c>
      <c r="J14" s="57">
        <v>2.1421742123178169E-4</v>
      </c>
      <c r="K14" s="57">
        <v>2.2431440925766249E-4</v>
      </c>
      <c r="L14" s="57">
        <v>2.3352670418125537E-4</v>
      </c>
      <c r="M14" s="58">
        <v>1.8401691001410255E-4</v>
      </c>
      <c r="N14">
        <v>606938</v>
      </c>
      <c r="O14" s="22" t="s">
        <v>15</v>
      </c>
      <c r="P14" s="21">
        <f t="shared" ref="P14:P34" si="32">$N14*B14</f>
        <v>248.15167952433833</v>
      </c>
      <c r="Q14" s="21">
        <f t="shared" ref="Q14:Q34" si="33">$N14*C14</f>
        <v>200.60261733746884</v>
      </c>
      <c r="R14" s="21">
        <f t="shared" ref="R14:R34" si="34">$N14*D14</f>
        <v>182.44803366765598</v>
      </c>
      <c r="S14" s="21">
        <f t="shared" ref="S14:S34" si="35">$N14*E14</f>
        <v>166.57869679461689</v>
      </c>
      <c r="T14" s="21">
        <f t="shared" ref="T14:T34" si="36">$N14*F14</f>
        <v>167.87201836917907</v>
      </c>
      <c r="U14" s="21">
        <f t="shared" ref="U14:U34" si="37">$N14*G14</f>
        <v>173.84132136719495</v>
      </c>
      <c r="V14" s="21">
        <f t="shared" ref="V14:V34" si="38">$N14*H14</f>
        <v>138.14356916245129</v>
      </c>
      <c r="W14" s="21">
        <f t="shared" ref="W14:W34" si="39">$N14*I14</f>
        <v>149.39197706843638</v>
      </c>
      <c r="X14" s="21">
        <f t="shared" ref="X14:X34" si="40">$N14*J14</f>
        <v>130.01669320757512</v>
      </c>
      <c r="Y14" s="21">
        <f t="shared" ref="Y14:Y34" si="41">$N14*K14</f>
        <v>136.14493892602715</v>
      </c>
      <c r="Z14" s="21">
        <f t="shared" ref="Z14:Z34" si="42">$N14*L14</f>
        <v>141.73623078236278</v>
      </c>
      <c r="AA14" s="21">
        <f t="shared" ref="AA14:AA34" si="43">$N14*M14</f>
        <v>111.68685533013937</v>
      </c>
      <c r="AB14" s="21">
        <f t="shared" ref="AB14:AB31" si="44">_xlfn.STDEV.P(R14:AA14)</f>
        <v>21.174311683376832</v>
      </c>
      <c r="AD14" s="31">
        <f>AC9-AA9+AC8-AA8+AC7-AA7</f>
        <v>14908.076005213774</v>
      </c>
      <c r="AE14" s="22"/>
      <c r="AF14" s="31">
        <f>$AC9-AF9+$AC8-AF8+$AC7-AF7</f>
        <v>12903.589125464117</v>
      </c>
      <c r="AG14" s="22"/>
      <c r="AH14" s="31">
        <f>$AC9-AH9+$AC8-AH8+$AC7-AH7</f>
        <v>11896.00944376941</v>
      </c>
      <c r="AI14" s="22"/>
      <c r="AJ14" s="31">
        <f>$AC9-AJ9+$AC8-AJ8+$AC7-AJ7</f>
        <v>9559.3760876474553</v>
      </c>
      <c r="AK14" t="s">
        <v>70</v>
      </c>
    </row>
    <row r="15" spans="1:68">
      <c r="A15" s="51" t="s">
        <v>16</v>
      </c>
      <c r="B15" s="59">
        <v>1.0787156521641128E-4</v>
      </c>
      <c r="C15" s="52">
        <v>1.2391489592846207E-4</v>
      </c>
      <c r="D15" s="52">
        <v>8.3821453598119714E-5</v>
      </c>
      <c r="E15" s="52">
        <v>1.1594126084464865E-4</v>
      </c>
      <c r="F15" s="52">
        <v>1.0587646985045356E-4</v>
      </c>
      <c r="G15" s="52">
        <v>8.4693895487732967E-5</v>
      </c>
      <c r="H15" s="52">
        <v>7.0416584513984738E-5</v>
      </c>
      <c r="I15" s="52">
        <v>8.4730357192374891E-5</v>
      </c>
      <c r="J15" s="52">
        <v>9.0994294657724967E-5</v>
      </c>
      <c r="K15" s="52">
        <v>8.5817137230635813E-5</v>
      </c>
      <c r="L15" s="52">
        <v>8.0970688610722919E-5</v>
      </c>
      <c r="M15" s="40">
        <v>6.6242314386024071E-5</v>
      </c>
      <c r="N15">
        <v>662130</v>
      </c>
      <c r="O15" s="22" t="s">
        <v>16</v>
      </c>
      <c r="P15" s="21">
        <f t="shared" si="32"/>
        <v>71.4249994767424</v>
      </c>
      <c r="Q15" s="21">
        <f t="shared" si="33"/>
        <v>82.047770041112585</v>
      </c>
      <c r="R15" s="21">
        <f t="shared" si="34"/>
        <v>55.500699070923005</v>
      </c>
      <c r="S15" s="21">
        <f t="shared" si="35"/>
        <v>76.768187043067215</v>
      </c>
      <c r="T15" s="21">
        <f t="shared" si="36"/>
        <v>70.103986982080812</v>
      </c>
      <c r="U15" s="21">
        <f t="shared" si="37"/>
        <v>56.07836901929263</v>
      </c>
      <c r="V15" s="21">
        <f t="shared" si="38"/>
        <v>46.624933104244711</v>
      </c>
      <c r="W15" s="21">
        <f t="shared" si="39"/>
        <v>56.102511407787183</v>
      </c>
      <c r="X15" s="21">
        <f t="shared" si="40"/>
        <v>60.25005232171943</v>
      </c>
      <c r="Y15" s="21">
        <f t="shared" si="41"/>
        <v>56.822101074520887</v>
      </c>
      <c r="Z15" s="21">
        <f t="shared" si="42"/>
        <v>53.613122049817967</v>
      </c>
      <c r="AA15" s="21">
        <f t="shared" si="43"/>
        <v>43.861023624418117</v>
      </c>
      <c r="AB15" s="21">
        <f t="shared" si="44"/>
        <v>9.3030160918186748</v>
      </c>
      <c r="AD15" s="31">
        <f>SUM(AC7:AC9)-SUM(AA27:AA34)/1</f>
        <v>14574.735769637584</v>
      </c>
      <c r="AE15" s="22"/>
      <c r="AF15" s="31">
        <f>SUM(AC7:AC9)-SUM(Y27:AA34)/3</f>
        <v>12216.573898935792</v>
      </c>
      <c r="AG15" s="22"/>
      <c r="AH15" s="31">
        <f>SUM(AC7:AC9)-SUM(W27:AA34)/5</f>
        <v>10791.794762155681</v>
      </c>
      <c r="AI15" s="22"/>
      <c r="AJ15" s="31">
        <f>SUM(AC7:AC9)-SUM(R27:AA34)/10</f>
        <v>7719.2313671945012</v>
      </c>
    </row>
    <row r="16" spans="1:68">
      <c r="A16" s="51" t="s">
        <v>17</v>
      </c>
      <c r="B16" s="59">
        <v>1.8467860152128997E-4</v>
      </c>
      <c r="C16" s="52">
        <v>1.4265674409757721E-4</v>
      </c>
      <c r="D16" s="52">
        <v>1.1696985472673535E-4</v>
      </c>
      <c r="E16" s="52">
        <v>1.0629425520433027E-4</v>
      </c>
      <c r="F16" s="52">
        <v>1.355695226646108E-4</v>
      </c>
      <c r="G16" s="52">
        <v>9.022531722401306E-5</v>
      </c>
      <c r="H16" s="52">
        <v>1.1484201839769135E-4</v>
      </c>
      <c r="I16" s="52">
        <v>9.4570357084624169E-5</v>
      </c>
      <c r="J16" s="52">
        <v>7.284806806923481E-5</v>
      </c>
      <c r="K16" s="52">
        <v>1.115600073310862E-4</v>
      </c>
      <c r="L16" s="52">
        <v>9.2199313036982867E-5</v>
      </c>
      <c r="M16" s="40">
        <v>9.0103848503359806E-5</v>
      </c>
      <c r="N16">
        <v>666603</v>
      </c>
      <c r="O16" s="22" t="s">
        <v>17</v>
      </c>
      <c r="P16" s="21">
        <f t="shared" si="32"/>
        <v>123.10730980989646</v>
      </c>
      <c r="Q16" s="21">
        <f t="shared" si="33"/>
        <v>95.095413585677264</v>
      </c>
      <c r="R16" s="21">
        <f t="shared" si="34"/>
        <v>77.972456070405968</v>
      </c>
      <c r="S16" s="21">
        <f t="shared" si="35"/>
        <v>70.856069401972164</v>
      </c>
      <c r="T16" s="21">
        <f t="shared" si="36"/>
        <v>90.371050516797553</v>
      </c>
      <c r="U16" s="21">
        <f t="shared" si="37"/>
        <v>60.144467137478777</v>
      </c>
      <c r="V16" s="21">
        <f t="shared" si="38"/>
        <v>76.554033989956253</v>
      </c>
      <c r="W16" s="21">
        <f t="shared" si="39"/>
        <v>63.040883743681725</v>
      </c>
      <c r="X16" s="21">
        <f t="shared" si="40"/>
        <v>48.560740719156129</v>
      </c>
      <c r="Y16" s="21">
        <f t="shared" si="41"/>
        <v>74.366235566924061</v>
      </c>
      <c r="Z16" s="21">
        <f t="shared" si="42"/>
        <v>61.460338668391891</v>
      </c>
      <c r="AA16" s="21">
        <f t="shared" si="43"/>
        <v>60.063495723885154</v>
      </c>
      <c r="AB16" s="21">
        <f t="shared" si="44"/>
        <v>11.360301993605928</v>
      </c>
      <c r="AD16" s="25">
        <f>AD14/$AC$11</f>
        <v>0.11914831928209087</v>
      </c>
      <c r="AF16" s="25">
        <f>AF14/$AC$11</f>
        <v>0.10312806001713622</v>
      </c>
      <c r="AH16" s="25">
        <f>AH14/$AC$11</f>
        <v>9.507528207485022E-2</v>
      </c>
      <c r="AJ16" s="25">
        <f>AJ14/$AC$11</f>
        <v>7.6400441869914612E-2</v>
      </c>
      <c r="AO16" t="s">
        <v>466</v>
      </c>
      <c r="AP16" s="103">
        <f>SUM(AD4:AD6)/SUM(N4:N6)*100000</f>
        <v>12.553612592716126</v>
      </c>
    </row>
    <row r="17" spans="1:36">
      <c r="A17" s="51" t="s">
        <v>18</v>
      </c>
      <c r="B17" s="59">
        <v>5.8844661472514509E-4</v>
      </c>
      <c r="C17" s="52">
        <v>4.0537288652950745E-4</v>
      </c>
      <c r="D17" s="52">
        <v>3.0585645956546865E-4</v>
      </c>
      <c r="E17" s="52">
        <v>3.5516981459825486E-4</v>
      </c>
      <c r="F17" s="52">
        <v>3.1982491153862433E-4</v>
      </c>
      <c r="G17" s="52">
        <v>2.8978576439308884E-4</v>
      </c>
      <c r="H17" s="52">
        <v>3.0925501423529527E-4</v>
      </c>
      <c r="I17" s="52">
        <v>2.5691270712589683E-4</v>
      </c>
      <c r="J17" s="52">
        <v>2.5576991510345177E-4</v>
      </c>
      <c r="K17" s="52">
        <v>2.7339080898247756E-4</v>
      </c>
      <c r="L17" s="52">
        <v>2.2783833993480319E-4</v>
      </c>
      <c r="M17" s="40">
        <v>2.4651028902138595E-4</v>
      </c>
      <c r="N17">
        <v>633651</v>
      </c>
      <c r="O17" s="22" t="s">
        <v>18</v>
      </c>
      <c r="P17" s="21">
        <f t="shared" si="32"/>
        <v>372.86978586720289</v>
      </c>
      <c r="Q17" s="21">
        <f t="shared" si="33"/>
        <v>256.86493492230892</v>
      </c>
      <c r="R17" s="21">
        <f t="shared" si="34"/>
        <v>193.80625146011877</v>
      </c>
      <c r="S17" s="21">
        <f t="shared" si="35"/>
        <v>225.05370818999879</v>
      </c>
      <c r="T17" s="21">
        <f t="shared" si="36"/>
        <v>202.65737502136085</v>
      </c>
      <c r="U17" s="21">
        <f t="shared" si="37"/>
        <v>183.62303939344514</v>
      </c>
      <c r="V17" s="21">
        <f t="shared" si="38"/>
        <v>195.95974902520908</v>
      </c>
      <c r="W17" s="21">
        <f t="shared" si="39"/>
        <v>162.79299378303165</v>
      </c>
      <c r="X17" s="21">
        <f t="shared" si="40"/>
        <v>162.06886247521732</v>
      </c>
      <c r="Y17" s="21">
        <f t="shared" si="41"/>
        <v>173.23435950255589</v>
      </c>
      <c r="Z17" s="21">
        <f t="shared" si="42"/>
        <v>144.36999193802797</v>
      </c>
      <c r="AA17" s="21">
        <f t="shared" si="43"/>
        <v>156.20149114869022</v>
      </c>
      <c r="AB17" s="21">
        <f t="shared" si="44"/>
        <v>23.45397109639072</v>
      </c>
      <c r="AD17" s="25">
        <f>AD15/$AC$11</f>
        <v>0.11648419758026234</v>
      </c>
      <c r="AF17" s="25">
        <f>AF15/$AC$11</f>
        <v>9.7637297189429456E-2</v>
      </c>
      <c r="AH17" s="25">
        <f>AH15/$AC$11</f>
        <v>8.625017792359202E-2</v>
      </c>
      <c r="AJ17" s="25">
        <f>AJ15/$AC$11</f>
        <v>6.1693637946919816E-2</v>
      </c>
    </row>
    <row r="18" spans="1:36">
      <c r="A18" s="51" t="s">
        <v>20</v>
      </c>
      <c r="B18" s="59">
        <v>8.7953545259494771E-4</v>
      </c>
      <c r="C18" s="52">
        <v>5.6095299681347538E-4</v>
      </c>
      <c r="D18" s="52">
        <v>5.5545633689410611E-4</v>
      </c>
      <c r="E18" s="52">
        <v>5.1479937575044175E-4</v>
      </c>
      <c r="F18" s="52">
        <v>4.5982680340590955E-4</v>
      </c>
      <c r="G18" s="52">
        <v>4.4720155029870769E-4</v>
      </c>
      <c r="H18" s="52">
        <v>4.371274563338335E-4</v>
      </c>
      <c r="I18" s="52">
        <v>4.386256013066426E-4</v>
      </c>
      <c r="J18" s="52">
        <v>4.1747558643642253E-4</v>
      </c>
      <c r="K18" s="52">
        <v>3.900230911398277E-4</v>
      </c>
      <c r="L18" s="52">
        <v>3.9206332642626081E-4</v>
      </c>
      <c r="M18" s="40">
        <v>3.4182139831937815E-4</v>
      </c>
      <c r="N18">
        <v>668176</v>
      </c>
      <c r="O18" s="22" t="s">
        <v>20</v>
      </c>
      <c r="P18" s="21">
        <f t="shared" si="32"/>
        <v>587.68448057308183</v>
      </c>
      <c r="Q18" s="21">
        <f t="shared" si="33"/>
        <v>374.81532959884072</v>
      </c>
      <c r="R18" s="21">
        <f t="shared" si="34"/>
        <v>371.14259336055625</v>
      </c>
      <c r="S18" s="21">
        <f t="shared" si="35"/>
        <v>343.97658769142714</v>
      </c>
      <c r="T18" s="21">
        <f t="shared" si="36"/>
        <v>307.245234192547</v>
      </c>
      <c r="U18" s="21">
        <f t="shared" si="37"/>
        <v>298.80934307238931</v>
      </c>
      <c r="V18" s="21">
        <f t="shared" si="38"/>
        <v>292.07807526331555</v>
      </c>
      <c r="W18" s="21">
        <f t="shared" si="39"/>
        <v>293.07909977866723</v>
      </c>
      <c r="X18" s="21">
        <f t="shared" si="40"/>
        <v>278.94716744274308</v>
      </c>
      <c r="Y18" s="21">
        <f t="shared" si="41"/>
        <v>260.60406894544553</v>
      </c>
      <c r="Z18" s="21">
        <f t="shared" si="42"/>
        <v>261.96730519819323</v>
      </c>
      <c r="AA18" s="21">
        <f t="shared" si="43"/>
        <v>228.39685464344882</v>
      </c>
      <c r="AB18" s="21">
        <f t="shared" si="44"/>
        <v>39.143428670679477</v>
      </c>
    </row>
    <row r="19" spans="1:36">
      <c r="A19" s="51" t="s">
        <v>21</v>
      </c>
      <c r="B19" s="59">
        <v>7.9772569407148019E-4</v>
      </c>
      <c r="C19" s="52">
        <v>6.4047627035418333E-4</v>
      </c>
      <c r="D19" s="52">
        <v>6.4333411882742594E-4</v>
      </c>
      <c r="E19" s="52">
        <v>6.1501502888838204E-4</v>
      </c>
      <c r="F19" s="52">
        <v>4.9100213391543249E-4</v>
      </c>
      <c r="G19" s="52">
        <v>5.4918110358157847E-4</v>
      </c>
      <c r="H19" s="52">
        <v>4.6591967999272713E-4</v>
      </c>
      <c r="I19" s="52">
        <v>4.6498560089906581E-4</v>
      </c>
      <c r="J19" s="52">
        <v>4.9916851211931508E-4</v>
      </c>
      <c r="K19" s="52">
        <v>4.4248631015431197E-4</v>
      </c>
      <c r="L19" s="52">
        <v>4.069614666783455E-4</v>
      </c>
      <c r="M19" s="40">
        <v>4.4008220251048728E-4</v>
      </c>
      <c r="N19">
        <v>739469</v>
      </c>
      <c r="O19" s="22" t="s">
        <v>21</v>
      </c>
      <c r="P19" s="21">
        <f t="shared" si="32"/>
        <v>589.89342126934343</v>
      </c>
      <c r="Q19" s="21">
        <f t="shared" si="33"/>
        <v>473.61234716253762</v>
      </c>
      <c r="R19" s="21">
        <f t="shared" si="34"/>
        <v>475.72563751519783</v>
      </c>
      <c r="S19" s="21">
        <f t="shared" si="35"/>
        <v>454.78454839706296</v>
      </c>
      <c r="T19" s="21">
        <f t="shared" si="36"/>
        <v>363.08085696431095</v>
      </c>
      <c r="U19" s="21">
        <f t="shared" si="37"/>
        <v>406.10240148436623</v>
      </c>
      <c r="V19" s="21">
        <f t="shared" si="38"/>
        <v>344.53315984454196</v>
      </c>
      <c r="W19" s="21">
        <f t="shared" si="39"/>
        <v>343.84243731123132</v>
      </c>
      <c r="X19" s="21">
        <f t="shared" si="40"/>
        <v>369.11964048835779</v>
      </c>
      <c r="Y19" s="21">
        <f t="shared" si="41"/>
        <v>327.20490928349892</v>
      </c>
      <c r="Z19" s="21">
        <f t="shared" si="42"/>
        <v>300.93538880316947</v>
      </c>
      <c r="AA19" s="21">
        <f t="shared" si="43"/>
        <v>325.4271462082275</v>
      </c>
      <c r="AB19" s="21">
        <f t="shared" si="44"/>
        <v>54.431288110252737</v>
      </c>
    </row>
    <row r="20" spans="1:36">
      <c r="A20" s="51" t="s">
        <v>22</v>
      </c>
      <c r="B20" s="59">
        <v>9.2915550672487796E-4</v>
      </c>
      <c r="C20" s="52">
        <v>7.4774460491148673E-4</v>
      </c>
      <c r="D20" s="52">
        <v>6.847588159116174E-4</v>
      </c>
      <c r="E20" s="52">
        <v>6.777690358770401E-4</v>
      </c>
      <c r="F20" s="52">
        <v>6.6772584966393424E-4</v>
      </c>
      <c r="G20" s="52">
        <v>6.0238659833244089E-4</v>
      </c>
      <c r="H20" s="52">
        <v>6.2732513482706876E-4</v>
      </c>
      <c r="I20" s="52">
        <v>6.099215736798967E-4</v>
      </c>
      <c r="J20" s="52">
        <v>6.2768577084641015E-4</v>
      </c>
      <c r="K20" s="52">
        <v>6.0486627345755653E-4</v>
      </c>
      <c r="L20" s="52">
        <v>5.9791061925079322E-4</v>
      </c>
      <c r="M20" s="40">
        <v>5.5466669574010528E-4</v>
      </c>
      <c r="N20">
        <v>743369</v>
      </c>
      <c r="O20" s="22" t="s">
        <v>22</v>
      </c>
      <c r="P20" s="21">
        <f t="shared" si="32"/>
        <v>690.7053998785658</v>
      </c>
      <c r="Q20" s="21">
        <f t="shared" si="33"/>
        <v>555.85015920844694</v>
      </c>
      <c r="R20" s="21">
        <f t="shared" si="34"/>
        <v>509.0284762254031</v>
      </c>
      <c r="S20" s="21">
        <f t="shared" si="35"/>
        <v>503.83249043087943</v>
      </c>
      <c r="T20" s="21">
        <f t="shared" si="36"/>
        <v>496.36669713882912</v>
      </c>
      <c r="U20" s="21">
        <f t="shared" si="37"/>
        <v>447.79552321578825</v>
      </c>
      <c r="V20" s="21">
        <f t="shared" si="38"/>
        <v>466.33405815126326</v>
      </c>
      <c r="W20" s="21">
        <f t="shared" si="39"/>
        <v>453.39679030485115</v>
      </c>
      <c r="X20" s="21">
        <f t="shared" si="40"/>
        <v>466.60214378832507</v>
      </c>
      <c r="Y20" s="21">
        <f t="shared" si="41"/>
        <v>449.63883683387036</v>
      </c>
      <c r="Z20" s="21">
        <f t="shared" si="42"/>
        <v>444.46821912184288</v>
      </c>
      <c r="AA20" s="21">
        <f t="shared" si="43"/>
        <v>412.32202694562631</v>
      </c>
      <c r="AB20" s="21">
        <f t="shared" si="44"/>
        <v>28.805897638226899</v>
      </c>
      <c r="AJ20" s="104"/>
    </row>
    <row r="21" spans="1:36">
      <c r="A21" s="51" t="s">
        <v>23</v>
      </c>
      <c r="B21" s="59">
        <v>1.2599453161563662E-3</v>
      </c>
      <c r="C21" s="52">
        <v>1.0572313721131316E-3</v>
      </c>
      <c r="D21" s="52">
        <v>1.0324637634641567E-3</v>
      </c>
      <c r="E21" s="52">
        <v>9.360026843850571E-4</v>
      </c>
      <c r="F21" s="52">
        <v>9.3406956751752412E-4</v>
      </c>
      <c r="G21" s="52">
        <v>9.5625016505044636E-4</v>
      </c>
      <c r="H21" s="52">
        <v>8.7396651372252676E-4</v>
      </c>
      <c r="I21" s="52">
        <v>8.5343556147221772E-4</v>
      </c>
      <c r="J21" s="52">
        <v>8.2675369527677924E-4</v>
      </c>
      <c r="K21" s="52">
        <v>8.7460384207690869E-4</v>
      </c>
      <c r="L21" s="52">
        <v>8.3558246504835971E-4</v>
      </c>
      <c r="M21" s="40">
        <v>7.9489559659848708E-4</v>
      </c>
      <c r="N21">
        <v>748921</v>
      </c>
      <c r="O21" s="22" t="s">
        <v>23</v>
      </c>
      <c r="P21" s="21">
        <f t="shared" si="32"/>
        <v>943.59950612114199</v>
      </c>
      <c r="Q21" s="21">
        <f t="shared" si="33"/>
        <v>791.78277643433864</v>
      </c>
      <c r="R21" s="21">
        <f t="shared" si="34"/>
        <v>773.23379419733965</v>
      </c>
      <c r="S21" s="21">
        <f t="shared" si="35"/>
        <v>700.99206639234137</v>
      </c>
      <c r="T21" s="21">
        <f t="shared" si="36"/>
        <v>699.54431457479166</v>
      </c>
      <c r="U21" s="21">
        <f t="shared" si="37"/>
        <v>716.15582985974538</v>
      </c>
      <c r="V21" s="21">
        <f t="shared" si="38"/>
        <v>654.53187542358842</v>
      </c>
      <c r="W21" s="21">
        <f t="shared" si="39"/>
        <v>639.15581413333473</v>
      </c>
      <c r="X21" s="21">
        <f t="shared" si="40"/>
        <v>619.17320422038074</v>
      </c>
      <c r="Y21" s="21">
        <f t="shared" si="41"/>
        <v>655.00918401208048</v>
      </c>
      <c r="Z21" s="21">
        <f t="shared" si="42"/>
        <v>625.78525530648255</v>
      </c>
      <c r="AA21" s="21">
        <f t="shared" si="43"/>
        <v>595.31400510013555</v>
      </c>
      <c r="AB21" s="21">
        <f t="shared" si="44"/>
        <v>51.09605350611124</v>
      </c>
    </row>
    <row r="22" spans="1:36">
      <c r="A22" s="51" t="s">
        <v>24</v>
      </c>
      <c r="B22" s="59">
        <v>1.9881099692641291E-3</v>
      </c>
      <c r="C22" s="52">
        <v>1.7607534797887587E-3</v>
      </c>
      <c r="D22" s="52">
        <v>1.4928699316496023E-3</v>
      </c>
      <c r="E22" s="52">
        <v>1.4708873633358759E-3</v>
      </c>
      <c r="F22" s="52">
        <v>1.4319139576546194E-3</v>
      </c>
      <c r="G22" s="52">
        <v>1.3946983548957111E-3</v>
      </c>
      <c r="H22" s="52">
        <v>1.3865879598160865E-3</v>
      </c>
      <c r="I22" s="52">
        <v>1.3645032539666936E-3</v>
      </c>
      <c r="J22" s="52">
        <v>1.3560990353508539E-3</v>
      </c>
      <c r="K22" s="52">
        <v>1.2479913864123918E-3</v>
      </c>
      <c r="L22" s="52">
        <v>1.2457639908351283E-3</v>
      </c>
      <c r="M22" s="40">
        <v>1.2409547955506428E-3</v>
      </c>
      <c r="N22">
        <v>736872</v>
      </c>
      <c r="O22" s="22" t="s">
        <v>24</v>
      </c>
      <c r="P22" s="21">
        <f t="shared" si="32"/>
        <v>1464.9825692715974</v>
      </c>
      <c r="Q22" s="21">
        <f t="shared" si="33"/>
        <v>1297.4499381589023</v>
      </c>
      <c r="R22" s="21">
        <f t="shared" si="34"/>
        <v>1100.0540522745057</v>
      </c>
      <c r="S22" s="21">
        <f t="shared" si="35"/>
        <v>1083.8557131960335</v>
      </c>
      <c r="T22" s="21">
        <f t="shared" si="36"/>
        <v>1055.1373018048746</v>
      </c>
      <c r="U22" s="21">
        <f t="shared" si="37"/>
        <v>1027.7141661687124</v>
      </c>
      <c r="V22" s="21">
        <f t="shared" si="38"/>
        <v>1021.7378431255993</v>
      </c>
      <c r="W22" s="21">
        <f t="shared" si="39"/>
        <v>1005.4642417569454</v>
      </c>
      <c r="X22" s="21">
        <f t="shared" si="40"/>
        <v>999.2714083770544</v>
      </c>
      <c r="Y22" s="21">
        <f t="shared" si="41"/>
        <v>919.60990888847198</v>
      </c>
      <c r="Z22" s="21">
        <f t="shared" si="42"/>
        <v>917.96860345466268</v>
      </c>
      <c r="AA22" s="21">
        <f t="shared" si="43"/>
        <v>914.4248421069932</v>
      </c>
      <c r="AB22" s="21">
        <f t="shared" si="44"/>
        <v>64.547571367373124</v>
      </c>
    </row>
    <row r="23" spans="1:36">
      <c r="A23" s="51" t="s">
        <v>25</v>
      </c>
      <c r="B23" s="59">
        <v>3.2271896685089068E-3</v>
      </c>
      <c r="C23" s="52">
        <v>2.8247344205928576E-3</v>
      </c>
      <c r="D23" s="52">
        <v>2.4863822102340421E-3</v>
      </c>
      <c r="E23" s="52">
        <v>2.3856035903878693E-3</v>
      </c>
      <c r="F23" s="52">
        <v>2.2786055903406518E-3</v>
      </c>
      <c r="G23" s="52">
        <v>2.3073176150881481E-3</v>
      </c>
      <c r="H23" s="52">
        <v>2.2071504747105588E-3</v>
      </c>
      <c r="I23" s="52">
        <v>2.159938546102367E-3</v>
      </c>
      <c r="J23" s="52">
        <v>2.1087694412077612E-3</v>
      </c>
      <c r="K23" s="52">
        <v>2.0547709770601498E-3</v>
      </c>
      <c r="L23" s="52">
        <v>2.0401384790301358E-3</v>
      </c>
      <c r="M23" s="40">
        <v>1.9296843118853878E-3</v>
      </c>
      <c r="N23">
        <v>767667</v>
      </c>
      <c r="O23" s="22" t="s">
        <v>25</v>
      </c>
      <c r="P23" s="21">
        <f t="shared" si="32"/>
        <v>2477.4070112552267</v>
      </c>
      <c r="Q23" s="21">
        <f t="shared" si="33"/>
        <v>2168.4553984532572</v>
      </c>
      <c r="R23" s="21">
        <f t="shared" si="34"/>
        <v>1908.7135721837365</v>
      </c>
      <c r="S23" s="21">
        <f t="shared" si="35"/>
        <v>1831.3491514222844</v>
      </c>
      <c r="T23" s="21">
        <f t="shared" si="36"/>
        <v>1749.2103177200372</v>
      </c>
      <c r="U23" s="21">
        <f t="shared" si="37"/>
        <v>1771.2515916218733</v>
      </c>
      <c r="V23" s="21">
        <f t="shared" si="38"/>
        <v>1694.3565834696306</v>
      </c>
      <c r="W23" s="21">
        <f t="shared" si="39"/>
        <v>1658.1135438707659</v>
      </c>
      <c r="X23" s="21">
        <f t="shared" si="40"/>
        <v>1618.8327106236384</v>
      </c>
      <c r="Y23" s="21">
        <f t="shared" si="41"/>
        <v>1577.3798716468341</v>
      </c>
      <c r="Z23" s="21">
        <f t="shared" si="42"/>
        <v>1566.1469857816273</v>
      </c>
      <c r="AA23" s="21">
        <f t="shared" si="43"/>
        <v>1481.3549666521201</v>
      </c>
      <c r="AB23" s="21">
        <f t="shared" si="44"/>
        <v>124.65616911326438</v>
      </c>
    </row>
    <row r="24" spans="1:36">
      <c r="A24" s="51" t="s">
        <v>26</v>
      </c>
      <c r="B24" s="59">
        <v>4.8402710551790898E-3</v>
      </c>
      <c r="C24" s="52">
        <v>4.5117783855395657E-3</v>
      </c>
      <c r="D24" s="52">
        <v>4.1275420929817452E-3</v>
      </c>
      <c r="E24" s="52">
        <v>4.0438852582816952E-3</v>
      </c>
      <c r="F24" s="52">
        <v>4.1001892103343981E-3</v>
      </c>
      <c r="G24" s="52">
        <v>3.779204364855902E-3</v>
      </c>
      <c r="H24" s="52">
        <v>3.559864938179242E-3</v>
      </c>
      <c r="I24" s="52">
        <v>3.4603519230651286E-3</v>
      </c>
      <c r="J24" s="52">
        <v>3.3864566159858339E-3</v>
      </c>
      <c r="K24" s="52">
        <v>3.1710869325761561E-3</v>
      </c>
      <c r="L24" s="52">
        <v>3.1008592683155283E-3</v>
      </c>
      <c r="M24" s="40">
        <v>3.129018751682268E-3</v>
      </c>
      <c r="N24">
        <v>790892</v>
      </c>
      <c r="O24" s="22" t="s">
        <v>26</v>
      </c>
      <c r="P24" s="21">
        <f t="shared" si="32"/>
        <v>3828.1316553727006</v>
      </c>
      <c r="Q24" s="21">
        <f t="shared" si="33"/>
        <v>3568.3294308961581</v>
      </c>
      <c r="R24" s="21">
        <f t="shared" si="34"/>
        <v>3264.4400210025183</v>
      </c>
      <c r="S24" s="21">
        <f t="shared" si="35"/>
        <v>3198.2764996929263</v>
      </c>
      <c r="T24" s="21">
        <f t="shared" si="36"/>
        <v>3242.8068449397929</v>
      </c>
      <c r="U24" s="21">
        <f t="shared" si="37"/>
        <v>2988.9424985296141</v>
      </c>
      <c r="V24" s="21">
        <f t="shared" si="38"/>
        <v>2815.4687006864569</v>
      </c>
      <c r="W24" s="21">
        <f t="shared" si="39"/>
        <v>2736.7646531368259</v>
      </c>
      <c r="X24" s="21">
        <f t="shared" si="40"/>
        <v>2678.3214459302681</v>
      </c>
      <c r="Y24" s="21">
        <f t="shared" si="41"/>
        <v>2507.9872862790212</v>
      </c>
      <c r="Z24" s="21">
        <f t="shared" si="42"/>
        <v>2452.444788436605</v>
      </c>
      <c r="AA24" s="21">
        <f t="shared" si="43"/>
        <v>2474.7158985554925</v>
      </c>
      <c r="AB24" s="21">
        <f t="shared" si="44"/>
        <v>303.98243128469983</v>
      </c>
    </row>
    <row r="25" spans="1:36">
      <c r="A25" s="51" t="s">
        <v>27</v>
      </c>
      <c r="B25" s="59">
        <v>7.3089700996677737E-3</v>
      </c>
      <c r="C25" s="52">
        <v>6.8074566708200938E-3</v>
      </c>
      <c r="D25" s="52">
        <v>6.3441781939543203E-3</v>
      </c>
      <c r="E25" s="52">
        <v>6.4664725442155927E-3</v>
      </c>
      <c r="F25" s="52">
        <v>6.354021767242886E-3</v>
      </c>
      <c r="G25" s="52">
        <v>6.2524961782650015E-3</v>
      </c>
      <c r="H25" s="52">
        <v>5.882034485558834E-3</v>
      </c>
      <c r="I25" s="52">
        <v>6.0292770848923809E-3</v>
      </c>
      <c r="J25" s="52">
        <v>5.5211313402543051E-3</v>
      </c>
      <c r="K25" s="52">
        <v>5.3256152003765952E-3</v>
      </c>
      <c r="L25" s="52">
        <v>5.2495687169184452E-3</v>
      </c>
      <c r="M25" s="40">
        <v>4.8697296743779152E-3</v>
      </c>
      <c r="N25">
        <v>799736</v>
      </c>
      <c r="O25" s="22" t="s">
        <v>27</v>
      </c>
      <c r="P25" s="21">
        <f t="shared" si="32"/>
        <v>5845.2465116279063</v>
      </c>
      <c r="Q25" s="21">
        <f t="shared" si="33"/>
        <v>5444.1681680949787</v>
      </c>
      <c r="R25" s="21">
        <f t="shared" si="34"/>
        <v>5073.6676921202525</v>
      </c>
      <c r="S25" s="21">
        <f t="shared" si="35"/>
        <v>5171.4708866208011</v>
      </c>
      <c r="T25" s="21">
        <f t="shared" si="36"/>
        <v>5081.5399520477567</v>
      </c>
      <c r="U25" s="21">
        <f t="shared" si="37"/>
        <v>5000.3462836209392</v>
      </c>
      <c r="V25" s="21">
        <f t="shared" si="38"/>
        <v>4704.0747313428792</v>
      </c>
      <c r="W25" s="21">
        <f t="shared" si="39"/>
        <v>4821.8299387634934</v>
      </c>
      <c r="X25" s="21">
        <f t="shared" si="40"/>
        <v>4415.4474935296166</v>
      </c>
      <c r="Y25" s="21">
        <f t="shared" si="41"/>
        <v>4259.0861978883768</v>
      </c>
      <c r="Z25" s="21">
        <f t="shared" si="42"/>
        <v>4198.2690873934898</v>
      </c>
      <c r="AA25" s="21">
        <f t="shared" si="43"/>
        <v>3894.4981308682964</v>
      </c>
      <c r="AB25" s="21">
        <f t="shared" si="44"/>
        <v>421.19732761439764</v>
      </c>
    </row>
    <row r="26" spans="1:36">
      <c r="A26" s="51" t="s">
        <v>28</v>
      </c>
      <c r="B26" s="59">
        <v>1.0592708549299177E-2</v>
      </c>
      <c r="C26" s="52">
        <v>1.011260057959752E-2</v>
      </c>
      <c r="D26" s="52">
        <v>9.6870885242580779E-3</v>
      </c>
      <c r="E26" s="52">
        <v>9.4956265084318453E-3</v>
      </c>
      <c r="F26" s="52">
        <v>9.4910256291621548E-3</v>
      </c>
      <c r="G26" s="52">
        <v>9.291812003087551E-3</v>
      </c>
      <c r="H26" s="52">
        <v>8.7711258569490788E-3</v>
      </c>
      <c r="I26" s="52">
        <v>9.3042058993009786E-3</v>
      </c>
      <c r="J26" s="52">
        <v>8.8760033032515648E-3</v>
      </c>
      <c r="K26" s="52">
        <v>8.6132167421585776E-3</v>
      </c>
      <c r="L26" s="52">
        <v>8.6232492093203383E-3</v>
      </c>
      <c r="M26" s="40">
        <v>8.2185801582608208E-3</v>
      </c>
      <c r="N26">
        <v>723739</v>
      </c>
      <c r="O26" s="22" t="s">
        <v>28</v>
      </c>
      <c r="P26" s="21">
        <f t="shared" si="32"/>
        <v>7666.3562927612365</v>
      </c>
      <c r="Q26" s="21">
        <f t="shared" si="33"/>
        <v>7318.8834308773294</v>
      </c>
      <c r="R26" s="21">
        <f t="shared" si="34"/>
        <v>7010.923761458017</v>
      </c>
      <c r="S26" s="21">
        <f t="shared" si="35"/>
        <v>6872.3552335859549</v>
      </c>
      <c r="T26" s="21">
        <f t="shared" si="36"/>
        <v>6869.025397824189</v>
      </c>
      <c r="U26" s="21">
        <f t="shared" si="37"/>
        <v>6724.8467273025808</v>
      </c>
      <c r="V26" s="21">
        <f t="shared" si="38"/>
        <v>6348.0058565824693</v>
      </c>
      <c r="W26" s="21">
        <f t="shared" si="39"/>
        <v>6733.8166733541912</v>
      </c>
      <c r="X26" s="21">
        <f t="shared" si="40"/>
        <v>6423.9097546919847</v>
      </c>
      <c r="Y26" s="21">
        <f t="shared" si="41"/>
        <v>6233.7208717531066</v>
      </c>
      <c r="Z26" s="21">
        <f t="shared" si="42"/>
        <v>6240.9817595042923</v>
      </c>
      <c r="AA26" s="21">
        <f t="shared" si="43"/>
        <v>5948.1069851595284</v>
      </c>
      <c r="AB26" s="21">
        <f t="shared" si="44"/>
        <v>331.07578089535423</v>
      </c>
    </row>
    <row r="27" spans="1:36">
      <c r="A27" s="51" t="s">
        <v>31</v>
      </c>
      <c r="B27" s="59">
        <v>1.718397594243368E-2</v>
      </c>
      <c r="C27" s="52">
        <v>1.4911202835679193E-2</v>
      </c>
      <c r="D27" s="52">
        <v>1.4274528312005921E-2</v>
      </c>
      <c r="E27" s="52">
        <v>1.3682335663024571E-2</v>
      </c>
      <c r="F27" s="52">
        <v>1.3779376719309134E-2</v>
      </c>
      <c r="G27" s="52">
        <v>1.3912780340542498E-2</v>
      </c>
      <c r="H27" s="52">
        <v>1.3484545714063271E-2</v>
      </c>
      <c r="I27" s="52">
        <v>1.3245356300252756E-2</v>
      </c>
      <c r="J27" s="52">
        <v>1.3239690599345134E-2</v>
      </c>
      <c r="K27" s="52">
        <v>1.3139398159400392E-2</v>
      </c>
      <c r="L27" s="52">
        <v>1.3037458405854366E-2</v>
      </c>
      <c r="M27" s="40">
        <v>1.2511616420907609E-2</v>
      </c>
      <c r="N27">
        <v>623400</v>
      </c>
      <c r="O27" s="22" t="s">
        <v>31</v>
      </c>
      <c r="P27" s="21">
        <f t="shared" si="32"/>
        <v>10712.490602513157</v>
      </c>
      <c r="Q27" s="21">
        <f t="shared" si="33"/>
        <v>9295.6438477624088</v>
      </c>
      <c r="R27" s="21">
        <f t="shared" si="34"/>
        <v>8898.7409497044919</v>
      </c>
      <c r="S27" s="21">
        <f t="shared" si="35"/>
        <v>8529.5680523295177</v>
      </c>
      <c r="T27" s="21">
        <f t="shared" si="36"/>
        <v>8590.0634468173139</v>
      </c>
      <c r="U27" s="21">
        <f t="shared" si="37"/>
        <v>8673.2272642941934</v>
      </c>
      <c r="V27" s="21">
        <f t="shared" si="38"/>
        <v>8406.2657981470438</v>
      </c>
      <c r="W27" s="21">
        <f t="shared" si="39"/>
        <v>8257.1551175775676</v>
      </c>
      <c r="X27" s="21">
        <f t="shared" si="40"/>
        <v>8253.6231196317567</v>
      </c>
      <c r="Y27" s="21">
        <f t="shared" si="41"/>
        <v>8191.1008125702047</v>
      </c>
      <c r="Z27" s="21">
        <f t="shared" si="42"/>
        <v>8127.5515702096118</v>
      </c>
      <c r="AA27" s="21">
        <f t="shared" si="43"/>
        <v>7799.741676793803</v>
      </c>
      <c r="AB27" s="21">
        <f t="shared" si="44"/>
        <v>298.14493368054684</v>
      </c>
    </row>
    <row r="28" spans="1:36">
      <c r="A28" s="51" t="s">
        <v>32</v>
      </c>
      <c r="B28" s="59">
        <v>2.8603256774024442E-2</v>
      </c>
      <c r="C28" s="52">
        <v>2.4731267130329346E-2</v>
      </c>
      <c r="D28" s="52">
        <v>2.1516169667341E-2</v>
      </c>
      <c r="E28" s="52">
        <v>2.1155652327166374E-2</v>
      </c>
      <c r="F28" s="52">
        <v>2.1851454417483009E-2</v>
      </c>
      <c r="G28" s="52">
        <v>2.1617524480577285E-2</v>
      </c>
      <c r="H28" s="52">
        <v>2.0302427999819954E-2</v>
      </c>
      <c r="I28" s="52">
        <v>2.0361599566117924E-2</v>
      </c>
      <c r="J28" s="52">
        <v>1.9931766351998399E-2</v>
      </c>
      <c r="K28" s="52">
        <v>1.972718522215007E-2</v>
      </c>
      <c r="L28" s="52">
        <v>1.9582222379178216E-2</v>
      </c>
      <c r="M28" s="40">
        <v>1.9576632969646342E-2</v>
      </c>
      <c r="N28">
        <v>546999</v>
      </c>
      <c r="O28" s="22" t="s">
        <v>32</v>
      </c>
      <c r="P28" s="21">
        <f t="shared" si="32"/>
        <v>15645.952852134596</v>
      </c>
      <c r="Q28" s="21">
        <f t="shared" si="33"/>
        <v>13527.978389023021</v>
      </c>
      <c r="R28" s="21">
        <f t="shared" si="34"/>
        <v>11769.32329186586</v>
      </c>
      <c r="S28" s="21">
        <f t="shared" si="35"/>
        <v>11572.120667307679</v>
      </c>
      <c r="T28" s="21">
        <f t="shared" si="36"/>
        <v>11952.723714908789</v>
      </c>
      <c r="U28" s="21">
        <f t="shared" si="37"/>
        <v>11824.764273351295</v>
      </c>
      <c r="V28" s="21">
        <f t="shared" si="38"/>
        <v>11105.407813473515</v>
      </c>
      <c r="W28" s="21">
        <f t="shared" si="39"/>
        <v>11137.774601066938</v>
      </c>
      <c r="X28" s="21">
        <f t="shared" si="40"/>
        <v>10902.656262776773</v>
      </c>
      <c r="Y28" s="21">
        <f t="shared" si="41"/>
        <v>10790.750589330866</v>
      </c>
      <c r="Z28" s="21">
        <f t="shared" si="42"/>
        <v>10711.456059188105</v>
      </c>
      <c r="AA28" s="21">
        <f t="shared" si="43"/>
        <v>10708.398657763581</v>
      </c>
      <c r="AB28" s="21">
        <f t="shared" si="44"/>
        <v>463.24864644982796</v>
      </c>
    </row>
    <row r="29" spans="1:36">
      <c r="A29" s="51" t="s">
        <v>34</v>
      </c>
      <c r="B29" s="59">
        <v>4.7107790934300564E-2</v>
      </c>
      <c r="C29" s="52">
        <v>4.2040268734492597E-2</v>
      </c>
      <c r="D29" s="52">
        <v>3.7151079913341954E-2</v>
      </c>
      <c r="E29" s="52">
        <v>3.5682533041457784E-2</v>
      </c>
      <c r="F29" s="52">
        <v>3.5952013554809231E-2</v>
      </c>
      <c r="G29" s="52">
        <v>3.5381651058983825E-2</v>
      </c>
      <c r="H29" s="52">
        <v>3.261190843705869E-2</v>
      </c>
      <c r="I29" s="52">
        <v>3.4147495833522147E-2</v>
      </c>
      <c r="J29" s="52">
        <v>3.2888519838308303E-2</v>
      </c>
      <c r="K29" s="52">
        <v>3.2918773295936822E-2</v>
      </c>
      <c r="L29" s="52">
        <v>3.2711223542392726E-2</v>
      </c>
      <c r="M29" s="40">
        <v>3.134636671397753E-2</v>
      </c>
      <c r="N29">
        <v>377292</v>
      </c>
      <c r="O29" s="22" t="s">
        <v>34</v>
      </c>
      <c r="P29" s="21">
        <f t="shared" si="32"/>
        <v>17773.392657184129</v>
      </c>
      <c r="Q29" s="21">
        <f t="shared" si="33"/>
        <v>15861.457071374181</v>
      </c>
      <c r="R29" s="21">
        <f t="shared" si="34"/>
        <v>14016.805242664612</v>
      </c>
      <c r="S29" s="21">
        <f t="shared" si="35"/>
        <v>13462.73425627769</v>
      </c>
      <c r="T29" s="21">
        <f t="shared" si="36"/>
        <v>13564.407098121084</v>
      </c>
      <c r="U29" s="21">
        <f t="shared" si="37"/>
        <v>13349.213891346126</v>
      </c>
      <c r="V29" s="21">
        <f t="shared" si="38"/>
        <v>12304.212158034747</v>
      </c>
      <c r="W29" s="21">
        <f t="shared" si="39"/>
        <v>12883.576998021237</v>
      </c>
      <c r="X29" s="21">
        <f t="shared" si="40"/>
        <v>12408.575426835016</v>
      </c>
      <c r="Y29" s="21">
        <f t="shared" si="41"/>
        <v>12419.989814370596</v>
      </c>
      <c r="Z29" s="21">
        <f t="shared" si="42"/>
        <v>12341.682952756437</v>
      </c>
      <c r="AA29" s="21">
        <f t="shared" si="43"/>
        <v>11826.73339025001</v>
      </c>
      <c r="AB29" s="21">
        <f t="shared" si="44"/>
        <v>669.3354464365375</v>
      </c>
    </row>
    <row r="30" spans="1:36">
      <c r="A30" s="51" t="s">
        <v>35</v>
      </c>
      <c r="B30" s="59">
        <v>8.2172693761648041E-2</v>
      </c>
      <c r="C30" s="52">
        <v>7.3846132029651901E-2</v>
      </c>
      <c r="D30" s="52">
        <v>6.7212580652745629E-2</v>
      </c>
      <c r="E30" s="52">
        <v>6.4115815343826807E-2</v>
      </c>
      <c r="F30" s="52">
        <v>6.4659602878029562E-2</v>
      </c>
      <c r="G30" s="52">
        <v>6.317693498597847E-2</v>
      </c>
      <c r="H30" s="52">
        <v>5.9533274096244683E-2</v>
      </c>
      <c r="I30" s="52">
        <v>6.1239909209984428E-2</v>
      </c>
      <c r="J30" s="52">
        <v>5.8967512238540278E-2</v>
      </c>
      <c r="K30" s="52">
        <v>5.827327678227421E-2</v>
      </c>
      <c r="L30" s="52">
        <v>5.745245788539257E-2</v>
      </c>
      <c r="M30" s="40">
        <v>5.4743222849127381E-2</v>
      </c>
      <c r="N30">
        <v>321648</v>
      </c>
      <c r="O30" s="22" t="s">
        <v>35</v>
      </c>
      <c r="P30" s="21">
        <f t="shared" si="32"/>
        <v>26430.682603046571</v>
      </c>
      <c r="Q30" s="21">
        <f t="shared" si="33"/>
        <v>23752.460675073475</v>
      </c>
      <c r="R30" s="21">
        <f t="shared" si="34"/>
        <v>21618.792141794325</v>
      </c>
      <c r="S30" s="21">
        <f t="shared" si="35"/>
        <v>20622.723773711205</v>
      </c>
      <c r="T30" s="21">
        <f t="shared" si="36"/>
        <v>20797.631946512454</v>
      </c>
      <c r="U30" s="21">
        <f t="shared" si="37"/>
        <v>20320.734784370004</v>
      </c>
      <c r="V30" s="21">
        <f t="shared" si="38"/>
        <v>19148.758546508911</v>
      </c>
      <c r="W30" s="21">
        <f t="shared" si="39"/>
        <v>19697.69431757307</v>
      </c>
      <c r="X30" s="21">
        <f t="shared" si="40"/>
        <v>18966.782376502004</v>
      </c>
      <c r="Y30" s="21">
        <f t="shared" si="41"/>
        <v>18743.482930464936</v>
      </c>
      <c r="Z30" s="21">
        <f t="shared" si="42"/>
        <v>18479.468173920748</v>
      </c>
      <c r="AA30" s="21">
        <f t="shared" si="43"/>
        <v>17608.048142976124</v>
      </c>
      <c r="AB30" s="21">
        <f t="shared" si="44"/>
        <v>1168.1813940830746</v>
      </c>
    </row>
    <row r="31" spans="1:36">
      <c r="A31" s="51" t="s">
        <v>37</v>
      </c>
      <c r="B31" s="59">
        <v>0.13543923729338203</v>
      </c>
      <c r="C31" s="52">
        <v>0.12968010185811482</v>
      </c>
      <c r="D31" s="52">
        <v>0.11749207899428779</v>
      </c>
      <c r="E31" s="52">
        <v>0.11396690139674555</v>
      </c>
      <c r="F31" s="52">
        <v>0.11895603798596172</v>
      </c>
      <c r="G31" s="52">
        <v>0.11796721522656275</v>
      </c>
      <c r="H31" s="52">
        <v>0.10887667428165565</v>
      </c>
      <c r="I31" s="52">
        <v>0.11266213776083031</v>
      </c>
      <c r="J31" s="52">
        <v>0.10680496180531221</v>
      </c>
      <c r="K31" s="52">
        <v>0.10679029073593745</v>
      </c>
      <c r="L31" s="52">
        <v>0.10567498093274201</v>
      </c>
      <c r="M31" s="40">
        <v>0.10340550659872066</v>
      </c>
      <c r="N31">
        <v>217742</v>
      </c>
      <c r="O31" s="22" t="s">
        <v>37</v>
      </c>
      <c r="P31" s="21">
        <f t="shared" si="32"/>
        <v>29490.810406735589</v>
      </c>
      <c r="Q31" s="21">
        <f t="shared" si="33"/>
        <v>28236.804738789637</v>
      </c>
      <c r="R31" s="21">
        <f t="shared" si="34"/>
        <v>25582.960264374211</v>
      </c>
      <c r="S31" s="21">
        <f t="shared" si="35"/>
        <v>24815.381043930171</v>
      </c>
      <c r="T31" s="21">
        <f t="shared" si="36"/>
        <v>25901.725623139275</v>
      </c>
      <c r="U31" s="21">
        <f t="shared" si="37"/>
        <v>25686.417377862228</v>
      </c>
      <c r="V31" s="21">
        <f t="shared" si="38"/>
        <v>23707.024811436266</v>
      </c>
      <c r="W31" s="21">
        <f t="shared" si="39"/>
        <v>24531.279200318713</v>
      </c>
      <c r="X31" s="21">
        <f t="shared" si="40"/>
        <v>23255.925993412293</v>
      </c>
      <c r="Y31" s="21">
        <f t="shared" si="41"/>
        <v>23252.731485424491</v>
      </c>
      <c r="Z31" s="21">
        <f t="shared" si="42"/>
        <v>23009.881698257112</v>
      </c>
      <c r="AA31" s="21">
        <f t="shared" si="43"/>
        <v>22515.721817818634</v>
      </c>
      <c r="AB31" s="21">
        <f t="shared" si="44"/>
        <v>1174.0701582850566</v>
      </c>
    </row>
    <row r="32" spans="1:36">
      <c r="A32" s="51" t="s">
        <v>38</v>
      </c>
      <c r="B32" s="59">
        <v>0.20953992460589446</v>
      </c>
      <c r="C32" s="52">
        <v>0.20647842422862348</v>
      </c>
      <c r="D32" s="52">
        <v>0.19291686493100402</v>
      </c>
      <c r="E32" s="52">
        <v>0.18197169202747315</v>
      </c>
      <c r="F32" s="52">
        <v>0.1918641428640942</v>
      </c>
      <c r="G32" s="52">
        <v>0.18881331844482793</v>
      </c>
      <c r="H32" s="52">
        <v>0.180493081296416</v>
      </c>
      <c r="I32" s="52">
        <v>0.19370669034055879</v>
      </c>
      <c r="J32" s="52">
        <v>0.18347067669172931</v>
      </c>
      <c r="K32" s="52">
        <v>0.18628723814870699</v>
      </c>
      <c r="L32" s="52">
        <v>0.18516781440893179</v>
      </c>
      <c r="M32" s="40">
        <v>0.17776763143534863</v>
      </c>
      <c r="N32">
        <v>93069</v>
      </c>
      <c r="O32" s="22" t="s">
        <v>38</v>
      </c>
      <c r="P32" s="21">
        <f t="shared" si="32"/>
        <v>19501.671243145993</v>
      </c>
      <c r="Q32" s="21">
        <f t="shared" si="33"/>
        <v>19216.740464533759</v>
      </c>
      <c r="R32" s="21">
        <f t="shared" si="34"/>
        <v>17954.579702263614</v>
      </c>
      <c r="S32" s="21">
        <f t="shared" si="35"/>
        <v>16935.9234053049</v>
      </c>
      <c r="T32" s="21">
        <f t="shared" si="36"/>
        <v>17856.603912218383</v>
      </c>
      <c r="U32" s="21">
        <f t="shared" si="37"/>
        <v>17572.666734341692</v>
      </c>
      <c r="V32" s="21">
        <f t="shared" si="38"/>
        <v>16798.310583176142</v>
      </c>
      <c r="W32" s="21">
        <f t="shared" si="39"/>
        <v>18028.087963305465</v>
      </c>
      <c r="X32" s="21">
        <f t="shared" si="40"/>
        <v>17075.432409022556</v>
      </c>
      <c r="Y32" s="21">
        <f t="shared" si="41"/>
        <v>17337.56696726201</v>
      </c>
      <c r="Z32" s="21">
        <f t="shared" si="42"/>
        <v>17233.383319224871</v>
      </c>
      <c r="AA32" s="21">
        <f t="shared" si="43"/>
        <v>16544.655690056461</v>
      </c>
      <c r="AB32" s="21">
        <f>_xlfn.STDEV.P(R32:AA32)</f>
        <v>483.98753638685309</v>
      </c>
    </row>
    <row r="33" spans="1:29">
      <c r="A33" s="51" t="s">
        <v>39</v>
      </c>
      <c r="B33" s="59">
        <v>0.29772347535505428</v>
      </c>
      <c r="C33" s="52">
        <v>0.30255809764006486</v>
      </c>
      <c r="D33" s="52">
        <v>0.28483290488431878</v>
      </c>
      <c r="E33" s="52">
        <v>0.27613500597371565</v>
      </c>
      <c r="F33" s="52">
        <v>0.29654412343540898</v>
      </c>
      <c r="G33" s="52">
        <v>0.29523561572507162</v>
      </c>
      <c r="H33" s="52">
        <v>0.28343535522166574</v>
      </c>
      <c r="I33" s="52">
        <v>0.29289572081429166</v>
      </c>
      <c r="J33" s="52">
        <v>0.27681473456121342</v>
      </c>
      <c r="K33" s="52">
        <v>0.28219336219336222</v>
      </c>
      <c r="L33" s="52">
        <v>0.28569218870842999</v>
      </c>
      <c r="M33" s="40">
        <v>0.27654016054719044</v>
      </c>
      <c r="N33">
        <v>22534</v>
      </c>
      <c r="O33" s="22" t="s">
        <v>39</v>
      </c>
      <c r="P33" s="21">
        <f t="shared" si="32"/>
        <v>6708.9007936507933</v>
      </c>
      <c r="Q33" s="21">
        <f t="shared" si="33"/>
        <v>6817.8441722212219</v>
      </c>
      <c r="R33" s="21">
        <f t="shared" si="34"/>
        <v>6418.4246786632393</v>
      </c>
      <c r="S33" s="21">
        <f t="shared" si="35"/>
        <v>6222.4262246117087</v>
      </c>
      <c r="T33" s="21">
        <f t="shared" si="36"/>
        <v>6682.3252774935063</v>
      </c>
      <c r="U33" s="21">
        <f t="shared" si="37"/>
        <v>6652.8393647487637</v>
      </c>
      <c r="V33" s="21">
        <f t="shared" si="38"/>
        <v>6386.9322945650156</v>
      </c>
      <c r="W33" s="21">
        <f t="shared" si="39"/>
        <v>6600.1121728292483</v>
      </c>
      <c r="X33" s="21">
        <f t="shared" si="40"/>
        <v>6237.7432286023832</v>
      </c>
      <c r="Y33" s="21">
        <f t="shared" si="41"/>
        <v>6358.9452236652241</v>
      </c>
      <c r="Z33" s="21">
        <f t="shared" si="42"/>
        <v>6437.7877803557612</v>
      </c>
      <c r="AA33" s="21">
        <f t="shared" si="43"/>
        <v>6231.5559777703893</v>
      </c>
      <c r="AB33" s="21">
        <f t="shared" ref="AB33:AB34" si="45">_xlfn.STDEV.P(R33:AA33)</f>
        <v>163.79517777489824</v>
      </c>
    </row>
    <row r="34" spans="1:29" ht="15" thickBot="1">
      <c r="A34" s="53" t="s">
        <v>40</v>
      </c>
      <c r="B34" s="60">
        <v>0.37840785169029445</v>
      </c>
      <c r="C34" s="54">
        <v>0.42502004811547717</v>
      </c>
      <c r="D34" s="54">
        <v>0.39384220654265556</v>
      </c>
      <c r="E34" s="54">
        <v>0.37668711656441717</v>
      </c>
      <c r="F34" s="54">
        <v>0.40066964285714285</v>
      </c>
      <c r="G34" s="54">
        <v>0.39246724890829693</v>
      </c>
      <c r="H34" s="54">
        <v>0.37830687830687831</v>
      </c>
      <c r="I34" s="54">
        <v>0.41379310344827586</v>
      </c>
      <c r="J34" s="54">
        <v>0.37903225806451613</v>
      </c>
      <c r="K34" s="54">
        <v>0.40443686006825941</v>
      </c>
      <c r="L34" s="54">
        <v>0.40784557907845581</v>
      </c>
      <c r="M34" s="55">
        <v>0.37592468056489575</v>
      </c>
      <c r="N34">
        <v>1794</v>
      </c>
      <c r="O34" s="22" t="s">
        <v>40</v>
      </c>
      <c r="P34" s="21">
        <f t="shared" si="32"/>
        <v>678.86368593238819</v>
      </c>
      <c r="Q34" s="21">
        <f t="shared" si="33"/>
        <v>762.48596631916598</v>
      </c>
      <c r="R34" s="21">
        <f t="shared" si="34"/>
        <v>706.55291853752408</v>
      </c>
      <c r="S34" s="21">
        <f t="shared" si="35"/>
        <v>675.7766871165644</v>
      </c>
      <c r="T34" s="21">
        <f t="shared" si="36"/>
        <v>718.80133928571422</v>
      </c>
      <c r="U34" s="21">
        <f t="shared" si="37"/>
        <v>704.08624454148469</v>
      </c>
      <c r="V34" s="21">
        <f t="shared" si="38"/>
        <v>678.68253968253964</v>
      </c>
      <c r="W34" s="21">
        <f t="shared" si="39"/>
        <v>742.34482758620686</v>
      </c>
      <c r="X34" s="21">
        <f t="shared" si="40"/>
        <v>679.98387096774195</v>
      </c>
      <c r="Y34" s="21">
        <f t="shared" si="41"/>
        <v>725.55972696245738</v>
      </c>
      <c r="Z34" s="21">
        <f t="shared" si="42"/>
        <v>731.67496886674974</v>
      </c>
      <c r="AA34" s="21">
        <f t="shared" si="43"/>
        <v>674.40887693342302</v>
      </c>
      <c r="AB34" s="21">
        <f t="shared" si="45"/>
        <v>24.116677577561386</v>
      </c>
      <c r="AC34" s="21"/>
    </row>
    <row r="35" spans="1:29">
      <c r="N35" s="22">
        <v>11492641</v>
      </c>
      <c r="P35">
        <v>151852.3254671522</v>
      </c>
      <c r="Q35">
        <v>140099.37303986822</v>
      </c>
      <c r="R35">
        <v>127962.83623047451</v>
      </c>
      <c r="S35">
        <v>123536.80394944882</v>
      </c>
      <c r="T35">
        <v>126459.24370659306</v>
      </c>
      <c r="U35">
        <v>124639.60149664922</v>
      </c>
      <c r="V35">
        <v>117333.99771419578</v>
      </c>
      <c r="W35">
        <v>120994.8167566917</v>
      </c>
      <c r="X35">
        <v>116051.24400556656</v>
      </c>
      <c r="Y35">
        <v>115450.93632065153</v>
      </c>
      <c r="Z35">
        <v>114483.03359921837</v>
      </c>
      <c r="AA35">
        <v>110555.63795242942</v>
      </c>
      <c r="AB35" s="21">
        <f>SUM(AB14:AB34)</f>
        <v>5929.1075197399077</v>
      </c>
    </row>
    <row r="36" spans="1:29" ht="13.8" customHeight="1"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3"/>
    </row>
    <row r="37" spans="1:29" ht="13.8" customHeight="1">
      <c r="A37" s="22" t="s">
        <v>46</v>
      </c>
      <c r="O37" s="2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3"/>
    </row>
    <row r="38" spans="1:29" ht="13.8" customHeight="1">
      <c r="A38" s="22" t="s">
        <v>41</v>
      </c>
      <c r="B38" s="22">
        <v>2000</v>
      </c>
      <c r="C38" s="22">
        <v>2005</v>
      </c>
      <c r="D38" s="22">
        <v>2010</v>
      </c>
      <c r="E38" s="22">
        <v>2011</v>
      </c>
      <c r="F38" s="22">
        <v>2012</v>
      </c>
      <c r="G38" s="22">
        <v>2013</v>
      </c>
      <c r="H38" s="22">
        <v>2014</v>
      </c>
      <c r="I38" s="22">
        <v>2015</v>
      </c>
      <c r="J38" s="22">
        <v>2016</v>
      </c>
      <c r="K38" s="22">
        <v>2017</v>
      </c>
      <c r="L38" s="22">
        <v>2018</v>
      </c>
      <c r="M38" s="22">
        <v>2019</v>
      </c>
      <c r="N38" s="22">
        <v>2020</v>
      </c>
      <c r="O38" s="22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3"/>
    </row>
    <row r="39" spans="1:29" ht="13.8" customHeight="1">
      <c r="B39">
        <f>SUM(B44:B49)</f>
        <v>10239085</v>
      </c>
      <c r="C39">
        <f t="shared" ref="C39:M39" si="46">SUM(C44:C49)</f>
        <v>10445852</v>
      </c>
      <c r="D39">
        <f t="shared" si="46"/>
        <v>10839905</v>
      </c>
      <c r="E39">
        <f t="shared" si="46"/>
        <v>10951266</v>
      </c>
      <c r="F39">
        <f t="shared" si="46"/>
        <v>11035948</v>
      </c>
      <c r="G39">
        <f t="shared" si="46"/>
        <v>11099554</v>
      </c>
      <c r="H39">
        <f t="shared" si="46"/>
        <v>11150516</v>
      </c>
      <c r="I39">
        <f t="shared" si="46"/>
        <v>11209044</v>
      </c>
      <c r="J39">
        <f t="shared" si="46"/>
        <v>11267910</v>
      </c>
      <c r="K39">
        <f t="shared" si="46"/>
        <v>11322088</v>
      </c>
      <c r="L39">
        <f t="shared" si="46"/>
        <v>11376070</v>
      </c>
      <c r="M39">
        <f t="shared" si="46"/>
        <v>11431406</v>
      </c>
      <c r="N39">
        <f>SUM(N44:N49)</f>
        <v>11492641</v>
      </c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9" ht="13.8" customHeight="1"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9" ht="13.8" customHeight="1"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9">
      <c r="A42" s="22"/>
    </row>
    <row r="43" spans="1:29">
      <c r="A43" s="22" t="s">
        <v>41</v>
      </c>
      <c r="B43" s="22">
        <v>2000</v>
      </c>
      <c r="C43" s="22">
        <v>2005</v>
      </c>
      <c r="D43" s="22">
        <v>2010</v>
      </c>
      <c r="E43" s="22">
        <v>2011</v>
      </c>
      <c r="F43" s="22">
        <v>2012</v>
      </c>
      <c r="G43" s="22">
        <v>2013</v>
      </c>
      <c r="H43" s="22">
        <v>2014</v>
      </c>
      <c r="I43" s="22">
        <v>2015</v>
      </c>
      <c r="J43" s="22">
        <v>2016</v>
      </c>
      <c r="K43" s="22">
        <v>2017</v>
      </c>
      <c r="L43" s="22">
        <v>2018</v>
      </c>
      <c r="M43" s="22">
        <v>2019</v>
      </c>
      <c r="N43" s="22">
        <v>2020</v>
      </c>
      <c r="Q43" s="22"/>
    </row>
    <row r="44" spans="1:29">
      <c r="A44" s="22" t="s">
        <v>42</v>
      </c>
      <c r="B44">
        <v>3048705</v>
      </c>
      <c r="C44">
        <v>3055806</v>
      </c>
      <c r="D44">
        <v>3143584</v>
      </c>
      <c r="E44">
        <v>3179225</v>
      </c>
      <c r="F44">
        <v>3200565</v>
      </c>
      <c r="G44">
        <v>3213929</v>
      </c>
      <c r="H44">
        <v>3219487</v>
      </c>
      <c r="I44">
        <v>3224074</v>
      </c>
      <c r="J44">
        <v>3226517</v>
      </c>
      <c r="K44">
        <v>3226269</v>
      </c>
      <c r="L44">
        <v>3226188</v>
      </c>
      <c r="M44">
        <v>3228894</v>
      </c>
      <c r="N44">
        <v>3237498</v>
      </c>
      <c r="Q44" s="22"/>
    </row>
    <row r="45" spans="1:29">
      <c r="A45" s="22" t="s">
        <v>43</v>
      </c>
      <c r="B45">
        <v>3047698</v>
      </c>
      <c r="C45">
        <v>2963970</v>
      </c>
      <c r="D45">
        <v>2927245</v>
      </c>
      <c r="E45">
        <v>2930958</v>
      </c>
      <c r="F45">
        <v>2930965</v>
      </c>
      <c r="G45">
        <v>2930498</v>
      </c>
      <c r="H45">
        <v>2928067</v>
      </c>
      <c r="I45">
        <v>2928499</v>
      </c>
      <c r="J45">
        <v>2934440</v>
      </c>
      <c r="K45">
        <v>2938532</v>
      </c>
      <c r="L45">
        <v>2945994</v>
      </c>
      <c r="M45">
        <v>2956684</v>
      </c>
      <c r="N45">
        <v>2968631</v>
      </c>
      <c r="Q45" s="22"/>
    </row>
    <row r="46" spans="1:29">
      <c r="A46" s="22" t="s">
        <v>44</v>
      </c>
      <c r="B46">
        <v>2427589</v>
      </c>
      <c r="C46">
        <v>2626576</v>
      </c>
      <c r="D46">
        <v>2908917</v>
      </c>
      <c r="E46">
        <v>2958278</v>
      </c>
      <c r="F46">
        <v>2979946</v>
      </c>
      <c r="G46">
        <v>2996002</v>
      </c>
      <c r="H46">
        <v>3009124</v>
      </c>
      <c r="I46">
        <v>3025883</v>
      </c>
      <c r="J46">
        <v>3044392</v>
      </c>
      <c r="K46">
        <v>3062190</v>
      </c>
      <c r="L46">
        <v>3073332</v>
      </c>
      <c r="M46">
        <v>3080528</v>
      </c>
      <c r="N46">
        <v>3082034</v>
      </c>
      <c r="Q46" s="22"/>
      <c r="R46" s="22"/>
      <c r="S46" s="22"/>
      <c r="T46" s="22"/>
      <c r="U46" s="22"/>
      <c r="V46" s="22"/>
    </row>
    <row r="47" spans="1:29">
      <c r="A47" s="22" t="s">
        <v>30</v>
      </c>
      <c r="B47">
        <v>979231</v>
      </c>
      <c r="C47">
        <v>965742</v>
      </c>
      <c r="D47">
        <v>919432</v>
      </c>
      <c r="E47">
        <v>928284</v>
      </c>
      <c r="F47">
        <v>955347</v>
      </c>
      <c r="G47">
        <v>978672</v>
      </c>
      <c r="H47">
        <v>1000112</v>
      </c>
      <c r="I47">
        <v>1022012</v>
      </c>
      <c r="J47">
        <v>1051369</v>
      </c>
      <c r="K47">
        <v>1087865</v>
      </c>
      <c r="L47">
        <v>1122163</v>
      </c>
      <c r="M47">
        <v>1147009</v>
      </c>
      <c r="N47">
        <v>1170399</v>
      </c>
      <c r="Q47" s="22"/>
    </row>
    <row r="48" spans="1:29">
      <c r="A48" s="22" t="s">
        <v>33</v>
      </c>
      <c r="B48">
        <v>549457</v>
      </c>
      <c r="C48">
        <v>668179</v>
      </c>
      <c r="D48">
        <v>705306</v>
      </c>
      <c r="E48">
        <v>706302</v>
      </c>
      <c r="F48">
        <v>708909</v>
      </c>
      <c r="G48">
        <v>711835</v>
      </c>
      <c r="H48">
        <v>716582</v>
      </c>
      <c r="I48">
        <v>720161</v>
      </c>
      <c r="J48">
        <v>711673</v>
      </c>
      <c r="K48">
        <v>696004</v>
      </c>
      <c r="L48">
        <v>687568</v>
      </c>
      <c r="M48">
        <v>690685</v>
      </c>
      <c r="N48">
        <v>698940</v>
      </c>
      <c r="Q48" s="22"/>
    </row>
    <row r="49" spans="1:17">
      <c r="A49" s="22" t="s">
        <v>36</v>
      </c>
      <c r="B49">
        <v>186405</v>
      </c>
      <c r="C49">
        <v>165579</v>
      </c>
      <c r="D49">
        <v>235421</v>
      </c>
      <c r="E49">
        <v>248219</v>
      </c>
      <c r="F49">
        <v>260216</v>
      </c>
      <c r="G49">
        <v>268618</v>
      </c>
      <c r="H49">
        <v>277144</v>
      </c>
      <c r="I49">
        <v>288415</v>
      </c>
      <c r="J49">
        <v>299519</v>
      </c>
      <c r="K49">
        <v>311228</v>
      </c>
      <c r="L49">
        <v>320825</v>
      </c>
      <c r="M49">
        <v>327606</v>
      </c>
      <c r="N49">
        <v>335139</v>
      </c>
      <c r="Q49" s="22"/>
    </row>
    <row r="51" spans="1:17" s="22" customFormat="1">
      <c r="A51" s="22" t="s">
        <v>41</v>
      </c>
      <c r="B51" s="22">
        <v>2000</v>
      </c>
      <c r="C51" s="22">
        <v>2005</v>
      </c>
      <c r="D51" s="22">
        <v>2010</v>
      </c>
      <c r="E51" s="22">
        <v>2011</v>
      </c>
      <c r="F51" s="22">
        <v>2012</v>
      </c>
      <c r="G51" s="22">
        <v>2013</v>
      </c>
      <c r="H51" s="22">
        <v>2014</v>
      </c>
      <c r="I51" s="22">
        <v>2015</v>
      </c>
      <c r="J51" s="22">
        <v>2016</v>
      </c>
      <c r="K51" s="22">
        <v>2017</v>
      </c>
      <c r="L51" s="22">
        <v>2018</v>
      </c>
      <c r="M51" s="22">
        <v>2019</v>
      </c>
      <c r="N51" s="22">
        <v>2020</v>
      </c>
    </row>
    <row r="52" spans="1:17">
      <c r="A52" s="22" t="s">
        <v>15</v>
      </c>
      <c r="B52">
        <v>577217</v>
      </c>
      <c r="C52">
        <v>574859</v>
      </c>
      <c r="D52">
        <v>628734</v>
      </c>
      <c r="E52">
        <v>641265</v>
      </c>
      <c r="F52">
        <v>647171</v>
      </c>
      <c r="G52">
        <v>649388</v>
      </c>
      <c r="H52">
        <v>645849</v>
      </c>
      <c r="I52">
        <v>641910</v>
      </c>
      <c r="J52">
        <v>634869</v>
      </c>
      <c r="K52">
        <v>628582</v>
      </c>
      <c r="L52">
        <v>620914</v>
      </c>
      <c r="M52">
        <v>614074</v>
      </c>
      <c r="N52">
        <v>606938</v>
      </c>
    </row>
    <row r="53" spans="1:17">
      <c r="A53" s="22" t="s">
        <v>16</v>
      </c>
      <c r="B53">
        <v>621109</v>
      </c>
      <c r="C53">
        <v>589114</v>
      </c>
      <c r="D53">
        <v>596506</v>
      </c>
      <c r="E53">
        <v>603754</v>
      </c>
      <c r="F53">
        <v>613923</v>
      </c>
      <c r="G53">
        <v>625783</v>
      </c>
      <c r="H53">
        <v>639054</v>
      </c>
      <c r="I53">
        <v>649118</v>
      </c>
      <c r="J53">
        <v>659382</v>
      </c>
      <c r="K53">
        <v>664203</v>
      </c>
      <c r="L53">
        <v>666908</v>
      </c>
      <c r="M53">
        <v>664228</v>
      </c>
      <c r="N53">
        <v>662130</v>
      </c>
    </row>
    <row r="54" spans="1:17">
      <c r="A54" s="22" t="s">
        <v>17</v>
      </c>
      <c r="B54">
        <v>606459</v>
      </c>
      <c r="C54">
        <v>630885</v>
      </c>
      <c r="D54">
        <v>606994</v>
      </c>
      <c r="E54">
        <v>611510</v>
      </c>
      <c r="F54">
        <v>612232</v>
      </c>
      <c r="G54">
        <v>609585</v>
      </c>
      <c r="H54">
        <v>609533</v>
      </c>
      <c r="I54">
        <v>613300</v>
      </c>
      <c r="J54">
        <v>617724</v>
      </c>
      <c r="K54">
        <v>627465</v>
      </c>
      <c r="L54">
        <v>639918</v>
      </c>
      <c r="M54">
        <v>654800</v>
      </c>
      <c r="N54">
        <v>666603</v>
      </c>
    </row>
    <row r="55" spans="1:17">
      <c r="A55" s="22" t="s">
        <v>18</v>
      </c>
      <c r="B55">
        <v>615179</v>
      </c>
      <c r="C55">
        <v>619183</v>
      </c>
      <c r="D55">
        <v>650632</v>
      </c>
      <c r="E55">
        <v>644762</v>
      </c>
      <c r="F55">
        <v>637849</v>
      </c>
      <c r="G55">
        <v>631501</v>
      </c>
      <c r="H55">
        <v>627314</v>
      </c>
      <c r="I55">
        <v>626672</v>
      </c>
      <c r="J55">
        <v>629472</v>
      </c>
      <c r="K55">
        <v>629136</v>
      </c>
      <c r="L55">
        <v>627638</v>
      </c>
      <c r="M55">
        <v>628777</v>
      </c>
      <c r="N55">
        <v>633651</v>
      </c>
    </row>
    <row r="56" spans="1:17">
      <c r="A56" s="22" t="s">
        <v>20</v>
      </c>
      <c r="B56">
        <v>628741</v>
      </c>
      <c r="C56">
        <v>641765</v>
      </c>
      <c r="D56">
        <v>660718</v>
      </c>
      <c r="E56">
        <v>677934</v>
      </c>
      <c r="F56">
        <v>689390</v>
      </c>
      <c r="G56">
        <v>697672</v>
      </c>
      <c r="H56">
        <v>697737</v>
      </c>
      <c r="I56">
        <v>693074</v>
      </c>
      <c r="J56">
        <v>685070</v>
      </c>
      <c r="K56">
        <v>676883</v>
      </c>
      <c r="L56">
        <v>670810</v>
      </c>
      <c r="M56">
        <v>667015</v>
      </c>
      <c r="N56">
        <v>668176</v>
      </c>
    </row>
    <row r="57" spans="1:17">
      <c r="A57" s="22" t="s">
        <v>21</v>
      </c>
      <c r="B57">
        <v>698235</v>
      </c>
      <c r="C57">
        <v>655762</v>
      </c>
      <c r="D57">
        <v>691709</v>
      </c>
      <c r="E57">
        <v>692666</v>
      </c>
      <c r="F57">
        <v>694498</v>
      </c>
      <c r="G57">
        <v>697402</v>
      </c>
      <c r="H57">
        <v>703984</v>
      </c>
      <c r="I57">
        <v>711850</v>
      </c>
      <c r="J57">
        <v>725206</v>
      </c>
      <c r="K57">
        <v>734486</v>
      </c>
      <c r="L57">
        <v>742085</v>
      </c>
      <c r="M57">
        <v>743043</v>
      </c>
      <c r="N57">
        <v>739469</v>
      </c>
    </row>
    <row r="58" spans="1:17">
      <c r="A58" s="22" t="s">
        <v>22</v>
      </c>
      <c r="B58">
        <v>760906</v>
      </c>
      <c r="C58">
        <v>719497</v>
      </c>
      <c r="D58">
        <v>698056</v>
      </c>
      <c r="E58">
        <v>715583</v>
      </c>
      <c r="F58">
        <v>726346</v>
      </c>
      <c r="G58">
        <v>732088</v>
      </c>
      <c r="H58">
        <v>731678</v>
      </c>
      <c r="I58">
        <v>729602</v>
      </c>
      <c r="J58">
        <v>724885</v>
      </c>
      <c r="K58">
        <v>724127</v>
      </c>
      <c r="L58">
        <v>725861</v>
      </c>
      <c r="M58">
        <v>733774</v>
      </c>
      <c r="N58">
        <v>743369</v>
      </c>
    </row>
    <row r="59" spans="1:17">
      <c r="A59" s="22" t="s">
        <v>23</v>
      </c>
      <c r="B59">
        <v>811940</v>
      </c>
      <c r="C59">
        <v>773719</v>
      </c>
      <c r="D59">
        <v>747726</v>
      </c>
      <c r="E59">
        <v>736109</v>
      </c>
      <c r="F59">
        <v>725856</v>
      </c>
      <c r="G59">
        <v>719477</v>
      </c>
      <c r="H59">
        <v>718563</v>
      </c>
      <c r="I59">
        <v>724132</v>
      </c>
      <c r="J59">
        <v>736616</v>
      </c>
      <c r="K59">
        <v>744337</v>
      </c>
      <c r="L59">
        <v>749178</v>
      </c>
      <c r="M59">
        <v>749784</v>
      </c>
      <c r="N59">
        <v>748921</v>
      </c>
    </row>
    <row r="60" spans="1:17">
      <c r="A60" s="22" t="s">
        <v>24</v>
      </c>
      <c r="B60">
        <v>776617</v>
      </c>
      <c r="C60">
        <v>814992</v>
      </c>
      <c r="D60">
        <v>789754</v>
      </c>
      <c r="E60">
        <v>786600</v>
      </c>
      <c r="F60">
        <v>784265</v>
      </c>
      <c r="G60">
        <v>781531</v>
      </c>
      <c r="H60">
        <v>773842</v>
      </c>
      <c r="I60">
        <v>762915</v>
      </c>
      <c r="J60">
        <v>747733</v>
      </c>
      <c r="K60">
        <v>735582</v>
      </c>
      <c r="L60">
        <v>728870</v>
      </c>
      <c r="M60">
        <v>730083</v>
      </c>
      <c r="N60">
        <v>736872</v>
      </c>
    </row>
    <row r="61" spans="1:17">
      <c r="A61" s="22" t="s">
        <v>25</v>
      </c>
      <c r="B61">
        <v>713624</v>
      </c>
      <c r="C61">
        <v>772462</v>
      </c>
      <c r="D61">
        <v>820067</v>
      </c>
      <c r="E61">
        <v>826206</v>
      </c>
      <c r="F61">
        <v>825066</v>
      </c>
      <c r="G61">
        <v>819133</v>
      </c>
      <c r="H61">
        <v>808282</v>
      </c>
      <c r="I61">
        <v>795393</v>
      </c>
      <c r="J61">
        <v>789560</v>
      </c>
      <c r="K61">
        <v>785489</v>
      </c>
      <c r="L61">
        <v>782790</v>
      </c>
      <c r="M61">
        <v>776811</v>
      </c>
      <c r="N61">
        <v>767667</v>
      </c>
    </row>
    <row r="62" spans="1:17">
      <c r="A62" s="22" t="s">
        <v>26</v>
      </c>
      <c r="B62">
        <v>673516</v>
      </c>
      <c r="C62">
        <v>703492</v>
      </c>
      <c r="D62">
        <v>767527</v>
      </c>
      <c r="E62">
        <v>779943</v>
      </c>
      <c r="F62">
        <v>791183</v>
      </c>
      <c r="G62">
        <v>799110</v>
      </c>
      <c r="H62">
        <v>807334</v>
      </c>
      <c r="I62">
        <v>815235</v>
      </c>
      <c r="J62">
        <v>818850</v>
      </c>
      <c r="K62">
        <v>817070</v>
      </c>
      <c r="L62">
        <v>811388</v>
      </c>
      <c r="M62">
        <v>802488</v>
      </c>
      <c r="N62">
        <v>790892</v>
      </c>
    </row>
    <row r="63" spans="1:17">
      <c r="A63" s="22" t="s">
        <v>27</v>
      </c>
      <c r="B63">
        <v>514710</v>
      </c>
      <c r="C63">
        <v>656486</v>
      </c>
      <c r="D63">
        <v>689451</v>
      </c>
      <c r="E63">
        <v>701619</v>
      </c>
      <c r="F63">
        <v>715295</v>
      </c>
      <c r="G63">
        <v>726110</v>
      </c>
      <c r="H63">
        <v>738860</v>
      </c>
      <c r="I63">
        <v>752329</v>
      </c>
      <c r="J63">
        <v>762706</v>
      </c>
      <c r="K63">
        <v>773244</v>
      </c>
      <c r="L63">
        <v>781969</v>
      </c>
      <c r="M63">
        <v>791009</v>
      </c>
      <c r="N63">
        <v>799736</v>
      </c>
    </row>
    <row r="64" spans="1:17">
      <c r="A64" s="22" t="s">
        <v>28</v>
      </c>
      <c r="B64">
        <v>525739</v>
      </c>
      <c r="C64">
        <v>494136</v>
      </c>
      <c r="D64">
        <v>631872</v>
      </c>
      <c r="E64">
        <v>650510</v>
      </c>
      <c r="F64">
        <v>648402</v>
      </c>
      <c r="G64">
        <v>651649</v>
      </c>
      <c r="H64">
        <v>654648</v>
      </c>
      <c r="I64">
        <v>662926</v>
      </c>
      <c r="J64">
        <v>673276</v>
      </c>
      <c r="K64">
        <v>686387</v>
      </c>
      <c r="L64">
        <v>697185</v>
      </c>
      <c r="M64">
        <v>710220</v>
      </c>
      <c r="N64">
        <v>723739</v>
      </c>
    </row>
    <row r="65" spans="1:14">
      <c r="A65" s="22" t="s">
        <v>31</v>
      </c>
      <c r="B65">
        <v>521416</v>
      </c>
      <c r="C65">
        <v>493991</v>
      </c>
      <c r="D65">
        <v>466145</v>
      </c>
      <c r="E65">
        <v>480035</v>
      </c>
      <c r="F65">
        <v>522012</v>
      </c>
      <c r="G65">
        <v>555173</v>
      </c>
      <c r="H65">
        <v>577995</v>
      </c>
      <c r="I65">
        <v>594246</v>
      </c>
      <c r="J65">
        <v>611117</v>
      </c>
      <c r="K65">
        <v>608932</v>
      </c>
      <c r="L65">
        <v>612466</v>
      </c>
      <c r="M65">
        <v>615508</v>
      </c>
      <c r="N65">
        <v>623400</v>
      </c>
    </row>
    <row r="66" spans="1:14">
      <c r="A66" s="22" t="s">
        <v>32</v>
      </c>
      <c r="B66">
        <v>457815</v>
      </c>
      <c r="C66">
        <v>471751</v>
      </c>
      <c r="D66">
        <v>453287</v>
      </c>
      <c r="E66">
        <v>448249</v>
      </c>
      <c r="F66">
        <v>433335</v>
      </c>
      <c r="G66">
        <v>423499</v>
      </c>
      <c r="H66">
        <v>422117</v>
      </c>
      <c r="I66">
        <v>427766</v>
      </c>
      <c r="J66">
        <v>440252</v>
      </c>
      <c r="K66">
        <v>478933</v>
      </c>
      <c r="L66">
        <v>509697</v>
      </c>
      <c r="M66">
        <v>531501</v>
      </c>
      <c r="N66">
        <v>546999</v>
      </c>
    </row>
    <row r="67" spans="1:14">
      <c r="A67" s="22" t="s">
        <v>34</v>
      </c>
      <c r="B67">
        <v>379364</v>
      </c>
      <c r="C67">
        <v>386106</v>
      </c>
      <c r="D67">
        <v>407579</v>
      </c>
      <c r="E67">
        <v>401541</v>
      </c>
      <c r="F67">
        <v>396612</v>
      </c>
      <c r="G67">
        <v>393396</v>
      </c>
      <c r="H67">
        <v>395837</v>
      </c>
      <c r="I67">
        <v>397218</v>
      </c>
      <c r="J67">
        <v>392599</v>
      </c>
      <c r="K67">
        <v>379358</v>
      </c>
      <c r="L67">
        <v>371585</v>
      </c>
      <c r="M67">
        <v>371303</v>
      </c>
      <c r="N67">
        <v>377292</v>
      </c>
    </row>
    <row r="68" spans="1:14">
      <c r="A68" s="22" t="s">
        <v>35</v>
      </c>
      <c r="B68">
        <v>170093</v>
      </c>
      <c r="C68">
        <v>282073</v>
      </c>
      <c r="D68">
        <v>297727</v>
      </c>
      <c r="E68">
        <v>304761</v>
      </c>
      <c r="F68">
        <v>312297</v>
      </c>
      <c r="G68">
        <v>318439</v>
      </c>
      <c r="H68">
        <v>320745</v>
      </c>
      <c r="I68">
        <v>322943</v>
      </c>
      <c r="J68">
        <v>319074</v>
      </c>
      <c r="K68">
        <v>316646</v>
      </c>
      <c r="L68">
        <v>315983</v>
      </c>
      <c r="M68">
        <v>319382</v>
      </c>
      <c r="N68">
        <v>321648</v>
      </c>
    </row>
    <row r="69" spans="1:14">
      <c r="A69" s="22" t="s">
        <v>37</v>
      </c>
      <c r="B69">
        <v>129224</v>
      </c>
      <c r="C69">
        <v>100532</v>
      </c>
      <c r="D69">
        <v>176114</v>
      </c>
      <c r="E69">
        <v>180491</v>
      </c>
      <c r="F69">
        <v>184068</v>
      </c>
      <c r="G69">
        <v>186306</v>
      </c>
      <c r="H69">
        <v>188663</v>
      </c>
      <c r="I69">
        <v>193277</v>
      </c>
      <c r="J69">
        <v>199766</v>
      </c>
      <c r="K69">
        <v>206648</v>
      </c>
      <c r="L69">
        <v>212406</v>
      </c>
      <c r="M69">
        <v>215269</v>
      </c>
      <c r="N69">
        <v>217742</v>
      </c>
    </row>
    <row r="70" spans="1:14">
      <c r="A70" s="22" t="s">
        <v>38</v>
      </c>
      <c r="B70">
        <v>46688</v>
      </c>
      <c r="C70">
        <v>52698</v>
      </c>
      <c r="D70">
        <v>44133</v>
      </c>
      <c r="E70">
        <v>52706</v>
      </c>
      <c r="F70">
        <v>61653</v>
      </c>
      <c r="G70">
        <v>68957</v>
      </c>
      <c r="H70">
        <v>75809</v>
      </c>
      <c r="I70">
        <v>81102</v>
      </c>
      <c r="J70">
        <v>83125</v>
      </c>
      <c r="K70">
        <v>85497</v>
      </c>
      <c r="L70">
        <v>87418</v>
      </c>
      <c r="M70">
        <v>89797</v>
      </c>
      <c r="N70">
        <v>93069</v>
      </c>
    </row>
    <row r="71" spans="1:14">
      <c r="A71" s="22" t="s">
        <v>39</v>
      </c>
      <c r="B71">
        <v>9576</v>
      </c>
      <c r="C71">
        <v>11102</v>
      </c>
      <c r="D71">
        <v>13615</v>
      </c>
      <c r="E71">
        <v>13392</v>
      </c>
      <c r="F71">
        <v>12703</v>
      </c>
      <c r="G71">
        <v>11523</v>
      </c>
      <c r="H71">
        <v>10782</v>
      </c>
      <c r="I71">
        <v>12035</v>
      </c>
      <c r="J71">
        <v>14768</v>
      </c>
      <c r="K71">
        <v>17325</v>
      </c>
      <c r="L71">
        <v>19395</v>
      </c>
      <c r="M71">
        <v>21053</v>
      </c>
      <c r="N71">
        <v>22534</v>
      </c>
    </row>
    <row r="72" spans="1:14">
      <c r="A72" s="22" t="s">
        <v>40</v>
      </c>
      <c r="B72">
        <v>917</v>
      </c>
      <c r="C72">
        <v>1247</v>
      </c>
      <c r="D72">
        <v>1559</v>
      </c>
      <c r="E72">
        <v>1630</v>
      </c>
      <c r="F72">
        <v>1792</v>
      </c>
      <c r="G72">
        <v>1832</v>
      </c>
      <c r="H72">
        <v>1890</v>
      </c>
      <c r="I72">
        <v>2001</v>
      </c>
      <c r="J72">
        <v>1860</v>
      </c>
      <c r="K72">
        <v>1758</v>
      </c>
      <c r="L72">
        <v>1606</v>
      </c>
      <c r="M72">
        <v>1487</v>
      </c>
      <c r="N72">
        <v>1794</v>
      </c>
    </row>
    <row r="76" spans="1:14">
      <c r="B76" s="22">
        <v>2009</v>
      </c>
      <c r="C76" s="22">
        <v>2010</v>
      </c>
      <c r="D76" s="22">
        <v>2011</v>
      </c>
      <c r="E76" s="22">
        <v>2012</v>
      </c>
      <c r="F76" s="22">
        <v>2013</v>
      </c>
      <c r="G76" s="22">
        <v>2014</v>
      </c>
      <c r="H76" s="22">
        <v>2015</v>
      </c>
      <c r="I76" s="22">
        <v>2016</v>
      </c>
      <c r="J76" s="22">
        <v>2017</v>
      </c>
      <c r="K76" s="22">
        <v>2018</v>
      </c>
      <c r="L76" s="22">
        <v>2019</v>
      </c>
      <c r="M76" s="22">
        <v>2020</v>
      </c>
    </row>
    <row r="77" spans="1:14">
      <c r="A77" s="22" t="s">
        <v>42</v>
      </c>
      <c r="B77">
        <v>1238</v>
      </c>
      <c r="C77">
        <v>1227</v>
      </c>
      <c r="D77">
        <v>1212</v>
      </c>
      <c r="E77">
        <v>1221</v>
      </c>
      <c r="F77">
        <v>1114</v>
      </c>
      <c r="G77">
        <v>1089</v>
      </c>
      <c r="H77">
        <v>1041</v>
      </c>
      <c r="I77">
        <v>979</v>
      </c>
      <c r="J77">
        <v>1048</v>
      </c>
      <c r="K77">
        <v>1008</v>
      </c>
      <c r="L77">
        <v>957</v>
      </c>
      <c r="M77">
        <f t="shared" ref="M77:M82" si="47">AC4</f>
        <v>591</v>
      </c>
    </row>
    <row r="78" spans="1:14">
      <c r="A78" s="22" t="s">
        <v>43</v>
      </c>
      <c r="B78">
        <v>2805</v>
      </c>
      <c r="C78">
        <v>2744</v>
      </c>
      <c r="D78">
        <v>2667</v>
      </c>
      <c r="E78">
        <v>2524</v>
      </c>
      <c r="F78">
        <v>2514</v>
      </c>
      <c r="G78">
        <v>2395</v>
      </c>
      <c r="H78">
        <v>2318</v>
      </c>
      <c r="I78">
        <v>2354</v>
      </c>
      <c r="J78">
        <v>2259</v>
      </c>
      <c r="K78">
        <v>2192</v>
      </c>
      <c r="L78">
        <v>2129</v>
      </c>
      <c r="M78">
        <f t="shared" si="47"/>
        <v>2159</v>
      </c>
    </row>
    <row r="79" spans="1:14">
      <c r="A79" s="22" t="s">
        <v>44</v>
      </c>
      <c r="B79">
        <v>15355</v>
      </c>
      <c r="C79">
        <v>15214</v>
      </c>
      <c r="D79">
        <v>15276</v>
      </c>
      <c r="E79">
        <v>15237</v>
      </c>
      <c r="F79">
        <v>14926</v>
      </c>
      <c r="G79">
        <v>14178</v>
      </c>
      <c r="H79">
        <v>14680</v>
      </c>
      <c r="I79">
        <v>14097</v>
      </c>
      <c r="J79">
        <v>13681</v>
      </c>
      <c r="K79">
        <v>13639</v>
      </c>
      <c r="L79">
        <v>13139</v>
      </c>
      <c r="M79">
        <f t="shared" si="47"/>
        <v>13888</v>
      </c>
    </row>
    <row r="80" spans="1:14">
      <c r="A80" s="22" t="s">
        <v>30</v>
      </c>
      <c r="B80">
        <v>16020</v>
      </c>
      <c r="C80">
        <v>15877</v>
      </c>
      <c r="D80">
        <v>15651</v>
      </c>
      <c r="E80">
        <v>16289</v>
      </c>
      <c r="F80">
        <v>16482</v>
      </c>
      <c r="G80">
        <v>15937</v>
      </c>
      <c r="H80">
        <v>16305</v>
      </c>
      <c r="I80">
        <v>16611</v>
      </c>
      <c r="J80">
        <v>17208</v>
      </c>
      <c r="K80">
        <v>17615</v>
      </c>
      <c r="L80">
        <v>17690</v>
      </c>
      <c r="M80">
        <f t="shared" si="47"/>
        <v>19958</v>
      </c>
    </row>
    <row r="81" spans="1:13">
      <c r="A81" s="22" t="s">
        <v>33</v>
      </c>
      <c r="B81">
        <v>34567</v>
      </c>
      <c r="C81">
        <v>34083</v>
      </c>
      <c r="D81">
        <v>32847</v>
      </c>
      <c r="E81">
        <v>33382</v>
      </c>
      <c r="F81">
        <v>33050</v>
      </c>
      <c r="G81">
        <v>31021</v>
      </c>
      <c r="H81">
        <v>32142</v>
      </c>
      <c r="I81">
        <v>30400</v>
      </c>
      <c r="J81">
        <v>29575</v>
      </c>
      <c r="K81">
        <v>29334</v>
      </c>
      <c r="L81">
        <v>28244</v>
      </c>
      <c r="M81" s="26">
        <f>AC8</f>
        <v>33183</v>
      </c>
    </row>
    <row r="82" spans="1:13">
      <c r="A82" s="22" t="s">
        <v>36</v>
      </c>
      <c r="B82">
        <v>34524</v>
      </c>
      <c r="C82">
        <v>35949</v>
      </c>
      <c r="D82">
        <v>36594</v>
      </c>
      <c r="E82">
        <v>40381</v>
      </c>
      <c r="F82">
        <v>41209</v>
      </c>
      <c r="G82">
        <v>40103</v>
      </c>
      <c r="H82">
        <v>44022</v>
      </c>
      <c r="I82">
        <v>43615</v>
      </c>
      <c r="J82">
        <v>45858</v>
      </c>
      <c r="K82">
        <v>46857</v>
      </c>
      <c r="L82">
        <v>46586</v>
      </c>
      <c r="M82">
        <f t="shared" si="47"/>
        <v>55343</v>
      </c>
    </row>
    <row r="84" spans="1:13">
      <c r="B84" s="22">
        <v>2009</v>
      </c>
      <c r="C84" s="22">
        <v>2010</v>
      </c>
      <c r="D84" s="22">
        <v>2011</v>
      </c>
      <c r="E84" s="22">
        <v>2012</v>
      </c>
      <c r="F84" s="22">
        <v>2013</v>
      </c>
      <c r="G84" s="22">
        <v>2014</v>
      </c>
      <c r="H84" s="22">
        <v>2015</v>
      </c>
      <c r="I84" s="22">
        <v>2016</v>
      </c>
      <c r="J84" s="22">
        <v>2017</v>
      </c>
      <c r="K84" s="22">
        <v>2018</v>
      </c>
      <c r="L84" s="22">
        <v>2019</v>
      </c>
      <c r="M84" s="22">
        <v>2020</v>
      </c>
    </row>
    <row r="85" spans="1:13">
      <c r="A85" s="22" t="s">
        <v>42</v>
      </c>
      <c r="B85">
        <v>1238</v>
      </c>
      <c r="C85">
        <v>1227</v>
      </c>
      <c r="D85">
        <v>1212</v>
      </c>
      <c r="E85">
        <v>1221</v>
      </c>
      <c r="F85">
        <v>1114</v>
      </c>
      <c r="G85">
        <v>1089</v>
      </c>
      <c r="H85">
        <v>1041</v>
      </c>
      <c r="I85">
        <v>979</v>
      </c>
      <c r="J85">
        <v>1048</v>
      </c>
      <c r="K85">
        <v>1008</v>
      </c>
      <c r="L85">
        <v>957</v>
      </c>
      <c r="M85">
        <f>M77</f>
        <v>591</v>
      </c>
    </row>
    <row r="86" spans="1:13">
      <c r="A86" s="22" t="s">
        <v>43</v>
      </c>
      <c r="B86">
        <v>2805</v>
      </c>
      <c r="C86">
        <v>2744</v>
      </c>
      <c r="D86">
        <v>2667</v>
      </c>
      <c r="E86">
        <v>2524</v>
      </c>
      <c r="F86">
        <v>2514</v>
      </c>
      <c r="G86">
        <v>2395</v>
      </c>
      <c r="H86">
        <v>2318</v>
      </c>
      <c r="I86">
        <v>2354</v>
      </c>
      <c r="J86">
        <v>2259</v>
      </c>
      <c r="K86">
        <v>2192</v>
      </c>
      <c r="L86">
        <v>2129</v>
      </c>
      <c r="M86">
        <f t="shared" ref="M86:M88" si="48">M78</f>
        <v>2159</v>
      </c>
    </row>
    <row r="87" spans="1:13">
      <c r="A87" s="22" t="s">
        <v>44</v>
      </c>
      <c r="B87">
        <v>15355</v>
      </c>
      <c r="C87">
        <v>15214</v>
      </c>
      <c r="D87">
        <v>15276</v>
      </c>
      <c r="E87">
        <v>15237</v>
      </c>
      <c r="F87">
        <v>14926</v>
      </c>
      <c r="G87">
        <v>14178</v>
      </c>
      <c r="H87">
        <v>14680</v>
      </c>
      <c r="I87">
        <v>14097</v>
      </c>
      <c r="J87">
        <v>13681</v>
      </c>
      <c r="K87">
        <v>13639</v>
      </c>
      <c r="L87">
        <v>13139</v>
      </c>
      <c r="M87">
        <f t="shared" si="48"/>
        <v>13888</v>
      </c>
    </row>
    <row r="88" spans="1:13">
      <c r="A88" s="22" t="s">
        <v>30</v>
      </c>
      <c r="B88">
        <v>16020</v>
      </c>
      <c r="C88">
        <v>15877</v>
      </c>
      <c r="D88">
        <v>15651</v>
      </c>
      <c r="E88">
        <v>16289</v>
      </c>
      <c r="F88">
        <v>16482</v>
      </c>
      <c r="G88">
        <v>15937</v>
      </c>
      <c r="H88">
        <v>16305</v>
      </c>
      <c r="I88">
        <v>16611</v>
      </c>
      <c r="J88">
        <v>17208</v>
      </c>
      <c r="K88">
        <v>17615</v>
      </c>
      <c r="L88">
        <v>17690</v>
      </c>
      <c r="M88">
        <f t="shared" si="48"/>
        <v>19958</v>
      </c>
    </row>
    <row r="89" spans="1:13">
      <c r="A89" s="22" t="s">
        <v>72</v>
      </c>
      <c r="B89">
        <f>B81+B82</f>
        <v>69091</v>
      </c>
      <c r="C89">
        <f t="shared" ref="C89:M89" si="49">C81+C82</f>
        <v>70032</v>
      </c>
      <c r="D89">
        <f t="shared" si="49"/>
        <v>69441</v>
      </c>
      <c r="E89">
        <f t="shared" si="49"/>
        <v>73763</v>
      </c>
      <c r="F89">
        <f t="shared" si="49"/>
        <v>74259</v>
      </c>
      <c r="G89">
        <f t="shared" si="49"/>
        <v>71124</v>
      </c>
      <c r="H89">
        <f t="shared" si="49"/>
        <v>76164</v>
      </c>
      <c r="I89">
        <f t="shared" si="49"/>
        <v>74015</v>
      </c>
      <c r="J89">
        <f t="shared" si="49"/>
        <v>75433</v>
      </c>
      <c r="K89">
        <f t="shared" si="49"/>
        <v>76191</v>
      </c>
      <c r="L89">
        <f t="shared" si="49"/>
        <v>74830</v>
      </c>
      <c r="M89">
        <f t="shared" si="49"/>
        <v>88526</v>
      </c>
    </row>
    <row r="93" spans="1:13" ht="15" thickBot="1"/>
    <row r="94" spans="1:13" ht="15" thickBot="1">
      <c r="A94" s="84"/>
      <c r="B94" s="65">
        <v>2000</v>
      </c>
      <c r="C94" s="65">
        <v>2005</v>
      </c>
      <c r="D94" s="65">
        <v>2010</v>
      </c>
      <c r="E94" s="65">
        <v>2015</v>
      </c>
      <c r="F94" s="28">
        <v>2019</v>
      </c>
    </row>
    <row r="95" spans="1:13">
      <c r="A95" s="85" t="s">
        <v>37</v>
      </c>
      <c r="B95" s="87">
        <v>0.13543923729338203</v>
      </c>
      <c r="C95" s="87">
        <v>0.12968010185811482</v>
      </c>
      <c r="D95" s="87">
        <v>0.11749207899428779</v>
      </c>
      <c r="E95" s="87">
        <v>0.11266213776083031</v>
      </c>
      <c r="F95" s="88">
        <v>0.10340550659872066</v>
      </c>
    </row>
    <row r="96" spans="1:13">
      <c r="A96" s="85" t="s">
        <v>38</v>
      </c>
      <c r="B96" s="87">
        <v>0.20953992460589446</v>
      </c>
      <c r="C96" s="87">
        <v>0.20647842422862348</v>
      </c>
      <c r="D96" s="87">
        <v>0.19291686493100402</v>
      </c>
      <c r="E96" s="87">
        <v>0.19370669034055879</v>
      </c>
      <c r="F96" s="88">
        <v>0.17776763143534863</v>
      </c>
    </row>
    <row r="97" spans="1:6">
      <c r="A97" s="85" t="s">
        <v>39</v>
      </c>
      <c r="B97" s="87">
        <v>0.29772347535505428</v>
      </c>
      <c r="C97" s="87">
        <v>0.30255809764006486</v>
      </c>
      <c r="D97" s="87">
        <v>0.28483290488431878</v>
      </c>
      <c r="E97" s="87">
        <v>0.29289572081429166</v>
      </c>
      <c r="F97" s="88">
        <v>0.27654016054719044</v>
      </c>
    </row>
    <row r="98" spans="1:6" ht="15" thickBot="1">
      <c r="A98" s="86" t="s">
        <v>40</v>
      </c>
      <c r="B98" s="47">
        <v>0.37840785169029445</v>
      </c>
      <c r="C98" s="47">
        <v>0.42502004811547717</v>
      </c>
      <c r="D98" s="47">
        <v>0.39384220654265556</v>
      </c>
      <c r="E98" s="47">
        <v>0.41379310344827586</v>
      </c>
      <c r="F98" s="89">
        <v>0.37592468056489575</v>
      </c>
    </row>
  </sheetData>
  <mergeCells count="2">
    <mergeCell ref="P2:AA2"/>
    <mergeCell ref="AV2:BG2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1EB98-F1D2-4E3D-8A28-ECB04BB2F2AF}">
  <dimension ref="A1:AL35"/>
  <sheetViews>
    <sheetView zoomScale="75" zoomScaleNormal="75" workbookViewId="0">
      <pane xSplit="1" ySplit="4" topLeftCell="AI6" activePane="bottomRight" state="frozen"/>
      <selection pane="topRight" activeCell="B1" sqref="B1"/>
      <selection pane="bottomLeft" activeCell="A3" sqref="A3"/>
      <selection pane="bottomRight" activeCell="AD31" sqref="AD31:AG31"/>
    </sheetView>
  </sheetViews>
  <sheetFormatPr defaultRowHeight="14.4"/>
  <cols>
    <col min="2" max="2" width="12.77734375" bestFit="1" customWidth="1"/>
    <col min="3" max="3" width="11.21875" bestFit="1" customWidth="1"/>
    <col min="6" max="6" width="12.77734375" bestFit="1" customWidth="1"/>
    <col min="7" max="7" width="10.33203125" bestFit="1" customWidth="1"/>
    <col min="10" max="10" width="11.33203125" bestFit="1" customWidth="1"/>
    <col min="11" max="11" width="10.33203125" bestFit="1" customWidth="1"/>
    <col min="14" max="14" width="11.33203125" bestFit="1" customWidth="1"/>
    <col min="15" max="15" width="10.33203125" bestFit="1" customWidth="1"/>
    <col min="18" max="18" width="12.77734375" bestFit="1" customWidth="1"/>
    <col min="19" max="19" width="10.33203125" bestFit="1" customWidth="1"/>
    <col min="22" max="22" width="11.33203125" bestFit="1" customWidth="1"/>
    <col min="23" max="23" width="10.33203125" bestFit="1" customWidth="1"/>
    <col min="25" max="25" width="11.44140625" customWidth="1"/>
    <col min="26" max="26" width="13.5546875" bestFit="1" customWidth="1"/>
    <col min="27" max="27" width="9.5546875" customWidth="1"/>
    <col min="28" max="28" width="11.44140625" customWidth="1"/>
    <col min="29" max="29" width="15.33203125" customWidth="1"/>
  </cols>
  <sheetData>
    <row r="1" spans="1:38" ht="29.4" thickBot="1">
      <c r="B1" t="s">
        <v>46</v>
      </c>
      <c r="C1" t="s">
        <v>630</v>
      </c>
      <c r="D1" t="s">
        <v>631</v>
      </c>
      <c r="F1" t="s">
        <v>46</v>
      </c>
      <c r="G1" t="s">
        <v>630</v>
      </c>
      <c r="H1" t="s">
        <v>631</v>
      </c>
      <c r="J1" t="s">
        <v>46</v>
      </c>
      <c r="K1" t="s">
        <v>630</v>
      </c>
      <c r="L1" t="s">
        <v>631</v>
      </c>
      <c r="N1" t="s">
        <v>46</v>
      </c>
      <c r="O1" t="s">
        <v>630</v>
      </c>
      <c r="P1" t="s">
        <v>631</v>
      </c>
      <c r="R1" t="s">
        <v>46</v>
      </c>
      <c r="S1" t="s">
        <v>630</v>
      </c>
      <c r="T1" t="s">
        <v>631</v>
      </c>
      <c r="V1" t="s">
        <v>46</v>
      </c>
      <c r="W1" t="s">
        <v>630</v>
      </c>
      <c r="X1" t="s">
        <v>631</v>
      </c>
      <c r="Z1" t="s">
        <v>46</v>
      </c>
      <c r="AA1" t="s">
        <v>630</v>
      </c>
      <c r="AB1" s="241"/>
      <c r="AC1" s="242" t="s">
        <v>634</v>
      </c>
      <c r="AD1" s="233" t="s">
        <v>632</v>
      </c>
      <c r="AE1" s="233" t="s">
        <v>30</v>
      </c>
      <c r="AF1" s="233" t="s">
        <v>33</v>
      </c>
      <c r="AG1" s="234" t="s">
        <v>36</v>
      </c>
      <c r="AI1" t="s">
        <v>632</v>
      </c>
      <c r="AJ1" t="s">
        <v>30</v>
      </c>
      <c r="AK1" t="s">
        <v>33</v>
      </c>
      <c r="AL1" t="s">
        <v>36</v>
      </c>
    </row>
    <row r="2" spans="1:38" ht="29.4" thickBot="1">
      <c r="B2" t="s">
        <v>620</v>
      </c>
      <c r="C2" t="s">
        <v>638</v>
      </c>
      <c r="D2" t="s">
        <v>639</v>
      </c>
      <c r="F2" t="s">
        <v>620</v>
      </c>
      <c r="G2" t="s">
        <v>638</v>
      </c>
      <c r="H2" t="s">
        <v>639</v>
      </c>
      <c r="J2" t="s">
        <v>620</v>
      </c>
      <c r="K2" t="s">
        <v>638</v>
      </c>
      <c r="L2" t="s">
        <v>639</v>
      </c>
      <c r="N2" t="s">
        <v>620</v>
      </c>
      <c r="O2" t="s">
        <v>638</v>
      </c>
      <c r="P2" t="s">
        <v>639</v>
      </c>
      <c r="R2" t="s">
        <v>620</v>
      </c>
      <c r="S2" t="s">
        <v>638</v>
      </c>
      <c r="T2" t="s">
        <v>639</v>
      </c>
      <c r="V2" t="s">
        <v>620</v>
      </c>
      <c r="W2" t="s">
        <v>638</v>
      </c>
      <c r="X2" t="s">
        <v>639</v>
      </c>
      <c r="Z2" t="s">
        <v>620</v>
      </c>
      <c r="AA2" t="s">
        <v>638</v>
      </c>
      <c r="AC2" s="242" t="s">
        <v>640</v>
      </c>
      <c r="AD2" s="233" t="s">
        <v>632</v>
      </c>
      <c r="AE2" s="233" t="s">
        <v>30</v>
      </c>
      <c r="AF2" s="233" t="s">
        <v>33</v>
      </c>
      <c r="AG2" s="234" t="s">
        <v>36</v>
      </c>
      <c r="AI2" t="s">
        <v>632</v>
      </c>
      <c r="AJ2" t="s">
        <v>30</v>
      </c>
      <c r="AK2" t="s">
        <v>33</v>
      </c>
      <c r="AL2" t="s">
        <v>36</v>
      </c>
    </row>
    <row r="3" spans="1:38" ht="15" thickBot="1">
      <c r="B3" t="s">
        <v>632</v>
      </c>
      <c r="F3" t="s">
        <v>30</v>
      </c>
      <c r="J3" t="s">
        <v>33</v>
      </c>
      <c r="N3" t="s">
        <v>36</v>
      </c>
      <c r="R3" t="s">
        <v>72</v>
      </c>
      <c r="V3" t="s">
        <v>511</v>
      </c>
      <c r="Z3" t="s">
        <v>633</v>
      </c>
      <c r="AC3" s="214" t="s">
        <v>631</v>
      </c>
      <c r="AI3" s="271" t="s">
        <v>635</v>
      </c>
      <c r="AJ3" s="271"/>
      <c r="AK3" s="271"/>
      <c r="AL3" s="271"/>
    </row>
    <row r="4" spans="1:38" ht="29.4" thickBot="1">
      <c r="A4" s="256"/>
      <c r="B4" s="256" t="s">
        <v>46</v>
      </c>
      <c r="C4" s="256" t="s">
        <v>630</v>
      </c>
      <c r="D4" s="256" t="s">
        <v>631</v>
      </c>
      <c r="E4" s="256"/>
      <c r="F4" s="256" t="s">
        <v>46</v>
      </c>
      <c r="G4" s="256" t="s">
        <v>630</v>
      </c>
      <c r="H4" s="256" t="s">
        <v>631</v>
      </c>
      <c r="I4" s="256"/>
      <c r="J4" s="256" t="s">
        <v>46</v>
      </c>
      <c r="K4" s="256" t="s">
        <v>630</v>
      </c>
      <c r="L4" s="256" t="s">
        <v>631</v>
      </c>
      <c r="M4" s="256"/>
      <c r="N4" s="256" t="s">
        <v>46</v>
      </c>
      <c r="O4" s="256" t="s">
        <v>630</v>
      </c>
      <c r="P4" s="256" t="s">
        <v>631</v>
      </c>
      <c r="Q4" s="256"/>
      <c r="R4" s="256" t="s">
        <v>46</v>
      </c>
      <c r="S4" s="256" t="s">
        <v>630</v>
      </c>
      <c r="T4" s="256" t="s">
        <v>631</v>
      </c>
      <c r="U4" s="256"/>
      <c r="V4" s="256" t="s">
        <v>46</v>
      </c>
      <c r="W4" s="256" t="s">
        <v>630</v>
      </c>
      <c r="X4" s="256" t="s">
        <v>631</v>
      </c>
      <c r="Y4" s="256"/>
      <c r="Z4" s="256" t="s">
        <v>46</v>
      </c>
      <c r="AA4" s="256" t="s">
        <v>630</v>
      </c>
      <c r="AB4" s="241"/>
      <c r="AC4" s="242" t="s">
        <v>634</v>
      </c>
      <c r="AD4" s="253" t="s">
        <v>632</v>
      </c>
      <c r="AE4" s="253" t="s">
        <v>30</v>
      </c>
      <c r="AF4" s="253" t="s">
        <v>33</v>
      </c>
      <c r="AG4" s="254" t="s">
        <v>36</v>
      </c>
      <c r="AH4" s="256"/>
      <c r="AI4" s="256" t="s">
        <v>632</v>
      </c>
      <c r="AJ4" s="256" t="s">
        <v>30</v>
      </c>
      <c r="AK4" s="256" t="s">
        <v>33</v>
      </c>
      <c r="AL4" s="256" t="s">
        <v>36</v>
      </c>
    </row>
    <row r="5" spans="1:38">
      <c r="A5">
        <v>1994</v>
      </c>
      <c r="B5" s="24">
        <v>8531492.5</v>
      </c>
      <c r="C5" s="24">
        <v>21566</v>
      </c>
      <c r="D5" s="104">
        <v>2.5278109310885523E-3</v>
      </c>
      <c r="E5">
        <v>1994</v>
      </c>
      <c r="F5" s="24">
        <v>964315</v>
      </c>
      <c r="G5" s="24">
        <v>23660</v>
      </c>
      <c r="H5" s="104">
        <v>2.4535551142520855E-2</v>
      </c>
      <c r="I5">
        <v>1994</v>
      </c>
      <c r="J5" s="24">
        <v>459407.5</v>
      </c>
      <c r="K5" s="24">
        <v>30645</v>
      </c>
      <c r="L5" s="46">
        <v>6.670548478202902E-2</v>
      </c>
      <c r="M5">
        <v>1994</v>
      </c>
      <c r="N5" s="24">
        <v>160387.5</v>
      </c>
      <c r="O5" s="24">
        <v>27791</v>
      </c>
      <c r="P5" s="20">
        <v>0.17327410178474009</v>
      </c>
      <c r="Q5">
        <v>1994</v>
      </c>
      <c r="R5" s="24">
        <v>619795</v>
      </c>
      <c r="S5" s="24">
        <v>58436</v>
      </c>
      <c r="T5">
        <v>9.4282787050557038E-2</v>
      </c>
      <c r="U5">
        <v>1994</v>
      </c>
      <c r="V5" s="24">
        <v>278861</v>
      </c>
      <c r="W5" s="24">
        <v>39015</v>
      </c>
      <c r="X5">
        <v>0.13990841315207217</v>
      </c>
      <c r="Y5">
        <v>1994</v>
      </c>
      <c r="Z5" s="24">
        <f>+B5+F5+J5+N5</f>
        <v>10115602.5</v>
      </c>
      <c r="AA5" s="24">
        <f>+C5+G5+K5+O5</f>
        <v>103662</v>
      </c>
      <c r="AB5" s="124">
        <v>1994</v>
      </c>
      <c r="AC5" s="243">
        <f>AA5/Z5</f>
        <v>1.0247733637220324E-2</v>
      </c>
      <c r="AD5" s="237">
        <f>D5</f>
        <v>2.5278109310885523E-3</v>
      </c>
      <c r="AE5" s="237">
        <f>H5</f>
        <v>2.4535551142520855E-2</v>
      </c>
      <c r="AF5" s="237">
        <f>L5</f>
        <v>6.670548478202902E-2</v>
      </c>
      <c r="AG5" s="238">
        <f>P5</f>
        <v>0.17327410178474009</v>
      </c>
      <c r="AH5">
        <v>1994</v>
      </c>
      <c r="AI5" s="20">
        <f>B5/Z5</f>
        <v>0.84339934274799744</v>
      </c>
      <c r="AJ5" s="20">
        <f>F5/Z5</f>
        <v>9.5329467523066466E-2</v>
      </c>
      <c r="AK5" s="20">
        <f>J5/Z5</f>
        <v>4.5415732775185659E-2</v>
      </c>
      <c r="AL5" s="20">
        <f>N5/Z5</f>
        <v>1.5855456953750405E-2</v>
      </c>
    </row>
    <row r="6" spans="1:38">
      <c r="A6">
        <v>1995</v>
      </c>
      <c r="B6" s="24">
        <v>8525737</v>
      </c>
      <c r="C6" s="24">
        <v>21381</v>
      </c>
      <c r="D6" s="104">
        <v>2.5078183856715262E-3</v>
      </c>
      <c r="E6">
        <v>1995</v>
      </c>
      <c r="F6" s="24">
        <v>976805.5</v>
      </c>
      <c r="G6" s="24">
        <v>23708</v>
      </c>
      <c r="H6" s="104">
        <v>2.4270952610320067E-2</v>
      </c>
      <c r="I6">
        <v>1995</v>
      </c>
      <c r="J6" s="24">
        <v>468951.5</v>
      </c>
      <c r="K6" s="24">
        <v>31268</v>
      </c>
      <c r="L6" s="46">
        <v>6.6676404702831746E-2</v>
      </c>
      <c r="M6">
        <v>1995</v>
      </c>
      <c r="N6" s="24">
        <v>165316.5</v>
      </c>
      <c r="O6" s="24">
        <v>28319</v>
      </c>
      <c r="P6" s="20">
        <v>0.17130171519479301</v>
      </c>
      <c r="Q6">
        <v>1995</v>
      </c>
      <c r="R6" s="24">
        <v>634268</v>
      </c>
      <c r="S6" s="24">
        <v>59587</v>
      </c>
      <c r="T6">
        <v>9.3946092188160205E-2</v>
      </c>
      <c r="U6">
        <v>1995</v>
      </c>
      <c r="V6" s="24">
        <v>286665.5</v>
      </c>
      <c r="W6" s="24">
        <v>39888</v>
      </c>
      <c r="X6">
        <v>0.13914475233329437</v>
      </c>
      <c r="Y6">
        <v>1995</v>
      </c>
      <c r="Z6" s="24">
        <f t="shared" ref="Z6:Z30" si="0">+B6+F6+J6+N6</f>
        <v>10136810.5</v>
      </c>
      <c r="AA6" s="24">
        <f t="shared" ref="AA6:AA30" si="1">+C6+G6+K6+O6</f>
        <v>104676</v>
      </c>
      <c r="AB6" s="124">
        <v>1995</v>
      </c>
      <c r="AC6" s="243">
        <f t="shared" ref="AC6:AC30" si="2">AA6/Z6</f>
        <v>1.0326325030935519E-2</v>
      </c>
      <c r="AD6" s="237">
        <f t="shared" ref="AD6:AD31" si="3">D6</f>
        <v>2.5078183856715262E-3</v>
      </c>
      <c r="AE6" s="237">
        <f t="shared" ref="AE6:AE31" si="4">H6</f>
        <v>2.4270952610320067E-2</v>
      </c>
      <c r="AF6" s="237">
        <f t="shared" ref="AF6:AF31" si="5">L6</f>
        <v>6.6676404702831746E-2</v>
      </c>
      <c r="AG6" s="238">
        <f t="shared" ref="AG6:AG31" si="6">P6</f>
        <v>0.17130171519479301</v>
      </c>
      <c r="AH6">
        <v>1995</v>
      </c>
      <c r="AI6" s="20">
        <f t="shared" ref="AI6:AI31" si="7">B6/Z6</f>
        <v>0.84106702004540779</v>
      </c>
      <c r="AJ6" s="20">
        <f t="shared" ref="AJ6:AJ31" si="8">F6/Z6</f>
        <v>9.6362213735770239E-2</v>
      </c>
      <c r="AK6" s="20">
        <f t="shared" ref="AK6:AK31" si="9">J6/Z6</f>
        <v>4.6262234062676814E-2</v>
      </c>
      <c r="AL6" s="20">
        <f t="shared" ref="AL6:AL31" si="10">N6/Z6</f>
        <v>1.630853215614517E-2</v>
      </c>
    </row>
    <row r="7" spans="1:38">
      <c r="A7">
        <v>1996</v>
      </c>
      <c r="B7" s="24">
        <v>8517292.5</v>
      </c>
      <c r="C7" s="24">
        <v>20381</v>
      </c>
      <c r="D7" s="104">
        <v>2.3928965689507553E-3</v>
      </c>
      <c r="E7">
        <v>1996</v>
      </c>
      <c r="F7" s="24">
        <v>981104</v>
      </c>
      <c r="G7" s="24">
        <v>23128</v>
      </c>
      <c r="H7" s="104">
        <v>2.3573443793930102E-2</v>
      </c>
      <c r="I7">
        <v>1996</v>
      </c>
      <c r="J7" s="24">
        <v>488495</v>
      </c>
      <c r="K7" s="24">
        <v>31264</v>
      </c>
      <c r="L7" s="46">
        <v>6.4000655073235144E-2</v>
      </c>
      <c r="M7">
        <v>1996</v>
      </c>
      <c r="N7" s="24">
        <v>169746</v>
      </c>
      <c r="O7" s="24">
        <v>29432</v>
      </c>
      <c r="P7" s="20">
        <v>0.17338847454431916</v>
      </c>
      <c r="Q7">
        <v>1996</v>
      </c>
      <c r="R7" s="24">
        <v>658241</v>
      </c>
      <c r="S7" s="24">
        <v>60696</v>
      </c>
      <c r="T7">
        <v>9.2209388354721145E-2</v>
      </c>
      <c r="U7">
        <v>1996</v>
      </c>
      <c r="V7" s="24">
        <v>293809</v>
      </c>
      <c r="W7" s="24">
        <v>41070</v>
      </c>
      <c r="X7">
        <v>0.13978469005374239</v>
      </c>
      <c r="Y7">
        <v>1996</v>
      </c>
      <c r="Z7" s="24">
        <f t="shared" si="0"/>
        <v>10156637.5</v>
      </c>
      <c r="AA7" s="24">
        <f t="shared" si="1"/>
        <v>104205</v>
      </c>
      <c r="AB7" s="124">
        <v>1996</v>
      </c>
      <c r="AC7" s="243">
        <f t="shared" si="2"/>
        <v>1.0259793164814636E-2</v>
      </c>
      <c r="AD7" s="237">
        <f t="shared" si="3"/>
        <v>2.3928965689507553E-3</v>
      </c>
      <c r="AE7" s="237">
        <f t="shared" si="4"/>
        <v>2.3573443793930102E-2</v>
      </c>
      <c r="AF7" s="237">
        <f t="shared" si="5"/>
        <v>6.4000655073235144E-2</v>
      </c>
      <c r="AG7" s="238">
        <f t="shared" si="6"/>
        <v>0.17338847454431916</v>
      </c>
      <c r="AH7">
        <v>1996</v>
      </c>
      <c r="AI7" s="20">
        <f t="shared" si="7"/>
        <v>0.83859372750085848</v>
      </c>
      <c r="AJ7" s="20">
        <f t="shared" si="8"/>
        <v>9.6597323671343008E-2</v>
      </c>
      <c r="AK7" s="20">
        <f t="shared" si="9"/>
        <v>4.80961341782652E-2</v>
      </c>
      <c r="AL7" s="20">
        <f t="shared" si="10"/>
        <v>1.6712814649533371E-2</v>
      </c>
    </row>
    <row r="8" spans="1:38">
      <c r="A8">
        <v>1997</v>
      </c>
      <c r="B8" s="24">
        <v>8515406.5</v>
      </c>
      <c r="C8" s="24">
        <v>20131</v>
      </c>
      <c r="D8" s="104">
        <v>2.3640679983979625E-3</v>
      </c>
      <c r="E8">
        <v>1997</v>
      </c>
      <c r="F8" s="24">
        <v>985018.5</v>
      </c>
      <c r="G8" s="24">
        <v>22473</v>
      </c>
      <c r="H8" s="104">
        <v>2.2814799925077549E-2</v>
      </c>
      <c r="I8">
        <v>1997</v>
      </c>
      <c r="J8" s="24">
        <v>506532</v>
      </c>
      <c r="K8" s="24">
        <v>31330</v>
      </c>
      <c r="L8" s="46">
        <v>6.1851965917256953E-2</v>
      </c>
      <c r="M8">
        <v>1997</v>
      </c>
      <c r="N8" s="24">
        <v>174288</v>
      </c>
      <c r="O8" s="24">
        <v>29868</v>
      </c>
      <c r="P8" s="20">
        <v>0.17137152299641972</v>
      </c>
      <c r="Q8">
        <v>1997</v>
      </c>
      <c r="R8" s="24">
        <v>680820</v>
      </c>
      <c r="S8" s="24">
        <v>61198</v>
      </c>
      <c r="T8">
        <v>8.988866367027995E-2</v>
      </c>
      <c r="U8">
        <v>1997</v>
      </c>
      <c r="V8" s="24">
        <v>296805</v>
      </c>
      <c r="W8" s="24">
        <v>41560</v>
      </c>
      <c r="X8">
        <v>0.14002459527299069</v>
      </c>
      <c r="Y8">
        <v>1997</v>
      </c>
      <c r="Z8" s="24">
        <f t="shared" si="0"/>
        <v>10181245</v>
      </c>
      <c r="AA8" s="24">
        <f t="shared" si="1"/>
        <v>103802</v>
      </c>
      <c r="AB8" s="124">
        <v>1997</v>
      </c>
      <c r="AC8" s="243">
        <f t="shared" si="2"/>
        <v>1.019541323286101E-2</v>
      </c>
      <c r="AD8" s="237">
        <f t="shared" si="3"/>
        <v>2.3640679983979625E-3</v>
      </c>
      <c r="AE8" s="237">
        <f t="shared" si="4"/>
        <v>2.2814799925077549E-2</v>
      </c>
      <c r="AF8" s="237">
        <f t="shared" si="5"/>
        <v>6.1851965917256953E-2</v>
      </c>
      <c r="AG8" s="238">
        <f t="shared" si="6"/>
        <v>0.17137152299641972</v>
      </c>
      <c r="AH8">
        <v>1997</v>
      </c>
      <c r="AI8" s="20">
        <f t="shared" si="7"/>
        <v>0.83638165077060811</v>
      </c>
      <c r="AJ8" s="20">
        <f t="shared" si="8"/>
        <v>9.6748334805812061E-2</v>
      </c>
      <c r="AK8" s="20">
        <f t="shared" si="9"/>
        <v>4.9751479313188122E-2</v>
      </c>
      <c r="AL8" s="20">
        <f t="shared" si="10"/>
        <v>1.7118535110391707E-2</v>
      </c>
    </row>
    <row r="9" spans="1:38">
      <c r="A9">
        <v>1998</v>
      </c>
      <c r="B9" s="24">
        <v>8514986</v>
      </c>
      <c r="C9" s="24">
        <v>19974</v>
      </c>
      <c r="D9" s="104">
        <v>2.3457466635881728E-3</v>
      </c>
      <c r="E9">
        <v>1998</v>
      </c>
      <c r="F9" s="24">
        <v>985072</v>
      </c>
      <c r="G9" s="24">
        <v>22541</v>
      </c>
      <c r="H9" s="104">
        <v>2.2882591323273832E-2</v>
      </c>
      <c r="I9">
        <v>1998</v>
      </c>
      <c r="J9" s="24">
        <v>523332.5</v>
      </c>
      <c r="K9" s="24">
        <v>31606</v>
      </c>
      <c r="L9" s="46">
        <v>6.0393726741603093E-2</v>
      </c>
      <c r="M9">
        <v>1998</v>
      </c>
      <c r="N9" s="24">
        <v>179617.5</v>
      </c>
      <c r="O9" s="24">
        <v>30462</v>
      </c>
      <c r="P9" s="20">
        <v>0.16959371998830849</v>
      </c>
      <c r="Q9">
        <v>1998</v>
      </c>
      <c r="R9" s="24">
        <v>702950</v>
      </c>
      <c r="S9" s="24">
        <v>62068</v>
      </c>
      <c r="T9">
        <v>8.8296464897930152E-2</v>
      </c>
      <c r="U9">
        <v>1998</v>
      </c>
      <c r="V9" s="24">
        <v>292669</v>
      </c>
      <c r="W9" s="24">
        <v>41106</v>
      </c>
      <c r="X9">
        <v>0.14045218318304981</v>
      </c>
      <c r="Y9">
        <v>1998</v>
      </c>
      <c r="Z9" s="24">
        <f t="shared" si="0"/>
        <v>10203008</v>
      </c>
      <c r="AA9" s="24">
        <f t="shared" si="1"/>
        <v>104583</v>
      </c>
      <c r="AB9" s="124">
        <v>1998</v>
      </c>
      <c r="AC9" s="243">
        <f t="shared" si="2"/>
        <v>1.0250212486356965E-2</v>
      </c>
      <c r="AD9" s="237">
        <f t="shared" si="3"/>
        <v>2.3457466635881728E-3</v>
      </c>
      <c r="AE9" s="237">
        <f t="shared" si="4"/>
        <v>2.2882591323273832E-2</v>
      </c>
      <c r="AF9" s="237">
        <f t="shared" si="5"/>
        <v>6.0393726741603093E-2</v>
      </c>
      <c r="AG9" s="238">
        <f t="shared" si="6"/>
        <v>0.16959371998830849</v>
      </c>
      <c r="AH9">
        <v>1998</v>
      </c>
      <c r="AI9" s="20">
        <f t="shared" si="7"/>
        <v>0.83455643669004276</v>
      </c>
      <c r="AJ9" s="20">
        <f t="shared" si="8"/>
        <v>9.6547214311701018E-2</v>
      </c>
      <c r="AK9" s="20">
        <f t="shared" si="9"/>
        <v>5.1291981737150459E-2</v>
      </c>
      <c r="AL9" s="20">
        <f t="shared" si="10"/>
        <v>1.7604367261105744E-2</v>
      </c>
    </row>
    <row r="10" spans="1:38">
      <c r="A10">
        <v>1999</v>
      </c>
      <c r="B10" s="24">
        <v>8520145.5</v>
      </c>
      <c r="C10" s="24">
        <v>19939</v>
      </c>
      <c r="D10" s="104">
        <v>2.3402182509676623E-3</v>
      </c>
      <c r="E10">
        <v>1999</v>
      </c>
      <c r="F10" s="24">
        <v>981184.5</v>
      </c>
      <c r="G10" s="24">
        <v>21595</v>
      </c>
      <c r="H10" s="104">
        <v>2.2009112455404666E-2</v>
      </c>
      <c r="I10">
        <v>1999</v>
      </c>
      <c r="J10" s="24">
        <v>540758</v>
      </c>
      <c r="K10" s="24">
        <v>31555</v>
      </c>
      <c r="L10" s="46">
        <v>5.835327447767763E-2</v>
      </c>
      <c r="M10">
        <v>1999</v>
      </c>
      <c r="N10" s="24">
        <v>184330.5</v>
      </c>
      <c r="O10" s="24">
        <v>31815</v>
      </c>
      <c r="P10" s="20">
        <v>0.1725975896555372</v>
      </c>
      <c r="Q10">
        <v>1999</v>
      </c>
      <c r="R10" s="24">
        <v>725088.5</v>
      </c>
      <c r="S10" s="24">
        <v>63370</v>
      </c>
      <c r="T10">
        <v>8.7396228184559541E-2</v>
      </c>
      <c r="U10">
        <v>1999</v>
      </c>
      <c r="V10" s="24">
        <v>283108.5</v>
      </c>
      <c r="W10" s="24">
        <v>41200</v>
      </c>
      <c r="X10">
        <v>0.1455272448548878</v>
      </c>
      <c r="Y10">
        <v>1999</v>
      </c>
      <c r="Z10" s="24">
        <f t="shared" si="0"/>
        <v>10226418.5</v>
      </c>
      <c r="AA10" s="24">
        <f t="shared" si="1"/>
        <v>104904</v>
      </c>
      <c r="AB10" s="124">
        <v>1999</v>
      </c>
      <c r="AC10" s="243">
        <f t="shared" si="2"/>
        <v>1.0258136805177688E-2</v>
      </c>
      <c r="AD10" s="237">
        <f t="shared" si="3"/>
        <v>2.3402182509676623E-3</v>
      </c>
      <c r="AE10" s="237">
        <f t="shared" si="4"/>
        <v>2.2009112455404666E-2</v>
      </c>
      <c r="AF10" s="237">
        <f t="shared" si="5"/>
        <v>5.835327447767763E-2</v>
      </c>
      <c r="AG10" s="238">
        <f t="shared" si="6"/>
        <v>0.1725975896555372</v>
      </c>
      <c r="AH10">
        <v>1999</v>
      </c>
      <c r="AI10" s="20">
        <f t="shared" si="7"/>
        <v>0.83315048176446138</v>
      </c>
      <c r="AJ10" s="20">
        <f t="shared" si="8"/>
        <v>9.594605384084369E-2</v>
      </c>
      <c r="AK10" s="20">
        <f t="shared" si="9"/>
        <v>5.2878532205581065E-2</v>
      </c>
      <c r="AL10" s="20">
        <f t="shared" si="10"/>
        <v>1.8024932189113912E-2</v>
      </c>
    </row>
    <row r="11" spans="1:38">
      <c r="A11">
        <v>2000</v>
      </c>
      <c r="B11" s="24">
        <v>8528835.5</v>
      </c>
      <c r="C11" s="24">
        <v>19831</v>
      </c>
      <c r="D11" s="104">
        <v>2.325170886459236E-3</v>
      </c>
      <c r="E11">
        <v>2000</v>
      </c>
      <c r="F11" s="24">
        <v>975824</v>
      </c>
      <c r="G11" s="24">
        <v>21190</v>
      </c>
      <c r="H11" s="104">
        <v>2.1714981390086738E-2</v>
      </c>
      <c r="I11">
        <v>2000</v>
      </c>
      <c r="J11" s="24">
        <v>561042.5</v>
      </c>
      <c r="K11" s="24">
        <v>31640</v>
      </c>
      <c r="L11" s="46">
        <v>5.6395014637928502E-2</v>
      </c>
      <c r="M11">
        <v>2000</v>
      </c>
      <c r="N11" s="24">
        <v>185547.5</v>
      </c>
      <c r="O11" s="24">
        <v>32242</v>
      </c>
      <c r="P11" s="20">
        <v>0.17376682520648351</v>
      </c>
      <c r="Q11">
        <v>2000</v>
      </c>
      <c r="R11" s="24">
        <v>746590</v>
      </c>
      <c r="S11" s="24">
        <v>63882</v>
      </c>
      <c r="T11">
        <v>8.5565035695629468E-2</v>
      </c>
      <c r="U11">
        <v>2000</v>
      </c>
      <c r="V11" s="24">
        <v>272086</v>
      </c>
      <c r="W11" s="24">
        <v>39999</v>
      </c>
      <c r="X11">
        <v>0.1470086663775424</v>
      </c>
      <c r="Y11">
        <v>2000</v>
      </c>
      <c r="Z11" s="24">
        <f t="shared" si="0"/>
        <v>10251249.5</v>
      </c>
      <c r="AA11" s="24">
        <f t="shared" si="1"/>
        <v>104903</v>
      </c>
      <c r="AB11" s="124">
        <v>2000</v>
      </c>
      <c r="AC11" s="243">
        <f t="shared" si="2"/>
        <v>1.0233191573378445E-2</v>
      </c>
      <c r="AD11" s="237">
        <f t="shared" si="3"/>
        <v>2.325170886459236E-3</v>
      </c>
      <c r="AE11" s="237">
        <f t="shared" si="4"/>
        <v>2.1714981390086738E-2</v>
      </c>
      <c r="AF11" s="237">
        <f t="shared" si="5"/>
        <v>5.6395014637928502E-2</v>
      </c>
      <c r="AG11" s="238">
        <f t="shared" si="6"/>
        <v>0.17376682520648351</v>
      </c>
      <c r="AH11">
        <v>2000</v>
      </c>
      <c r="AI11" s="20">
        <f t="shared" si="7"/>
        <v>0.83198009179271271</v>
      </c>
      <c r="AJ11" s="20">
        <f t="shared" si="8"/>
        <v>9.5190737480343249E-2</v>
      </c>
      <c r="AK11" s="20">
        <f t="shared" si="9"/>
        <v>5.4729182037760372E-2</v>
      </c>
      <c r="AL11" s="20">
        <f t="shared" si="10"/>
        <v>1.8099988689183694E-2</v>
      </c>
    </row>
    <row r="12" spans="1:38">
      <c r="A12">
        <v>2001</v>
      </c>
      <c r="B12" s="24">
        <v>8548506</v>
      </c>
      <c r="C12" s="24">
        <v>19709</v>
      </c>
      <c r="D12" s="104">
        <v>2.3055490631930303E-3</v>
      </c>
      <c r="E12">
        <v>2001</v>
      </c>
      <c r="F12" s="24">
        <v>970175</v>
      </c>
      <c r="G12" s="24">
        <v>20114</v>
      </c>
      <c r="H12" s="104">
        <v>2.0732342103228798E-2</v>
      </c>
      <c r="I12">
        <v>2001</v>
      </c>
      <c r="J12" s="24">
        <v>586147.5</v>
      </c>
      <c r="K12" s="24">
        <v>32151</v>
      </c>
      <c r="L12" s="46">
        <v>5.4851381264954639E-2</v>
      </c>
      <c r="M12">
        <v>2001</v>
      </c>
      <c r="N12" s="24">
        <v>181741</v>
      </c>
      <c r="O12" s="24">
        <v>31473</v>
      </c>
      <c r="P12" s="20">
        <v>0.1731750127929306</v>
      </c>
      <c r="Q12">
        <v>2001</v>
      </c>
      <c r="R12" s="24">
        <v>767888.5</v>
      </c>
      <c r="S12" s="24">
        <v>63624</v>
      </c>
      <c r="T12">
        <v>8.2855779191900902E-2</v>
      </c>
      <c r="U12">
        <v>2001</v>
      </c>
      <c r="V12" s="24">
        <v>268885.5</v>
      </c>
      <c r="W12" s="24">
        <v>38866</v>
      </c>
      <c r="X12">
        <v>0.14454479694888717</v>
      </c>
      <c r="Y12">
        <v>2001</v>
      </c>
      <c r="Z12" s="24">
        <f t="shared" si="0"/>
        <v>10286569.5</v>
      </c>
      <c r="AA12" s="24">
        <f t="shared" si="1"/>
        <v>103447</v>
      </c>
      <c r="AB12" s="124">
        <v>2001</v>
      </c>
      <c r="AC12" s="243">
        <f t="shared" si="2"/>
        <v>1.0056511065229277E-2</v>
      </c>
      <c r="AD12" s="237">
        <f t="shared" si="3"/>
        <v>2.3055490631930303E-3</v>
      </c>
      <c r="AE12" s="237">
        <f t="shared" si="4"/>
        <v>2.0732342103228798E-2</v>
      </c>
      <c r="AF12" s="237">
        <f t="shared" si="5"/>
        <v>5.4851381264954639E-2</v>
      </c>
      <c r="AG12" s="238">
        <f t="shared" si="6"/>
        <v>0.1731750127929306</v>
      </c>
      <c r="AH12">
        <v>2001</v>
      </c>
      <c r="AI12" s="20">
        <f t="shared" si="7"/>
        <v>0.8310356528481142</v>
      </c>
      <c r="AJ12" s="20">
        <f t="shared" si="8"/>
        <v>9.4314727567825205E-2</v>
      </c>
      <c r="AK12" s="20">
        <f t="shared" si="9"/>
        <v>5.698182469870057E-2</v>
      </c>
      <c r="AL12" s="20">
        <f t="shared" si="10"/>
        <v>1.7667794885359984E-2</v>
      </c>
    </row>
    <row r="13" spans="1:38">
      <c r="A13">
        <v>2002</v>
      </c>
      <c r="B13" s="24">
        <v>8578393.5</v>
      </c>
      <c r="C13" s="24">
        <v>19569</v>
      </c>
      <c r="D13" s="104">
        <v>2.2811963568703159E-3</v>
      </c>
      <c r="E13">
        <v>2002</v>
      </c>
      <c r="F13" s="24">
        <v>967116</v>
      </c>
      <c r="G13" s="24">
        <v>19961</v>
      </c>
      <c r="H13" s="104">
        <v>2.0639716435256993E-2</v>
      </c>
      <c r="I13">
        <v>2002</v>
      </c>
      <c r="J13" s="24">
        <v>612956</v>
      </c>
      <c r="K13" s="24">
        <v>34510</v>
      </c>
      <c r="L13" s="46">
        <v>5.6300941666285999E-2</v>
      </c>
      <c r="M13">
        <v>2002</v>
      </c>
      <c r="N13" s="24">
        <v>174319</v>
      </c>
      <c r="O13" s="24">
        <v>31602</v>
      </c>
      <c r="P13" s="20">
        <v>0.18128832772101722</v>
      </c>
      <c r="Q13">
        <v>2002</v>
      </c>
      <c r="R13" s="24">
        <v>787275</v>
      </c>
      <c r="S13" s="24">
        <v>66112</v>
      </c>
      <c r="T13">
        <v>8.3975739100060329E-2</v>
      </c>
      <c r="U13">
        <v>2002</v>
      </c>
      <c r="V13" s="24">
        <v>279234</v>
      </c>
      <c r="W13" s="24">
        <v>40881</v>
      </c>
      <c r="X13">
        <v>0.1464040911923333</v>
      </c>
      <c r="Y13">
        <v>2002</v>
      </c>
      <c r="Z13" s="24">
        <f t="shared" si="0"/>
        <v>10332784.5</v>
      </c>
      <c r="AA13" s="24">
        <f t="shared" si="1"/>
        <v>105642</v>
      </c>
      <c r="AB13" s="124">
        <v>2002</v>
      </c>
      <c r="AC13" s="243">
        <f t="shared" si="2"/>
        <v>1.0223962379163138E-2</v>
      </c>
      <c r="AD13" s="237">
        <f t="shared" si="3"/>
        <v>2.2811963568703159E-3</v>
      </c>
      <c r="AE13" s="237">
        <f t="shared" si="4"/>
        <v>2.0639716435256993E-2</v>
      </c>
      <c r="AF13" s="237">
        <f t="shared" si="5"/>
        <v>5.6300941666285999E-2</v>
      </c>
      <c r="AG13" s="238">
        <f t="shared" si="6"/>
        <v>0.18128832772101722</v>
      </c>
      <c r="AH13">
        <v>2002</v>
      </c>
      <c r="AI13" s="20">
        <f t="shared" si="7"/>
        <v>0.8302112078307643</v>
      </c>
      <c r="AJ13" s="20">
        <f t="shared" si="8"/>
        <v>9.3596842167762234E-2</v>
      </c>
      <c r="AK13" s="20">
        <f t="shared" si="9"/>
        <v>5.9321473316316625E-2</v>
      </c>
      <c r="AL13" s="20">
        <f t="shared" si="10"/>
        <v>1.6870476685156843E-2</v>
      </c>
    </row>
    <row r="14" spans="1:38">
      <c r="A14">
        <v>2003</v>
      </c>
      <c r="B14" s="24">
        <v>8604877.5</v>
      </c>
      <c r="C14" s="24">
        <v>19327</v>
      </c>
      <c r="D14" s="104">
        <v>2.2460517305446823E-3</v>
      </c>
      <c r="E14">
        <v>2003</v>
      </c>
      <c r="F14" s="24">
        <v>966714</v>
      </c>
      <c r="G14" s="24">
        <v>19565</v>
      </c>
      <c r="H14" s="104">
        <v>2.0238664175754154E-2</v>
      </c>
      <c r="I14">
        <v>2003</v>
      </c>
      <c r="J14" s="24">
        <v>638889.5</v>
      </c>
      <c r="K14" s="24">
        <v>36896</v>
      </c>
      <c r="L14" s="46">
        <v>5.775020563023809E-2</v>
      </c>
      <c r="M14">
        <v>2003</v>
      </c>
      <c r="N14" s="24">
        <v>165651.5</v>
      </c>
      <c r="O14" s="24">
        <v>31251</v>
      </c>
      <c r="P14" s="20">
        <v>0.18865509820315543</v>
      </c>
      <c r="Q14">
        <v>2003</v>
      </c>
      <c r="R14" s="24">
        <v>804541</v>
      </c>
      <c r="S14" s="24">
        <v>68147</v>
      </c>
      <c r="T14">
        <v>8.4702954852518386E-2</v>
      </c>
      <c r="U14">
        <v>2003</v>
      </c>
      <c r="V14" s="24">
        <v>295264.5</v>
      </c>
      <c r="W14" s="24">
        <v>42771</v>
      </c>
      <c r="X14">
        <v>0.14485656081242412</v>
      </c>
      <c r="Y14">
        <v>2003</v>
      </c>
      <c r="Z14" s="24">
        <f t="shared" si="0"/>
        <v>10376132.5</v>
      </c>
      <c r="AA14" s="24">
        <f t="shared" si="1"/>
        <v>107039</v>
      </c>
      <c r="AB14" s="124">
        <v>2003</v>
      </c>
      <c r="AC14" s="243">
        <f t="shared" si="2"/>
        <v>1.0315886000877494E-2</v>
      </c>
      <c r="AD14" s="237">
        <f t="shared" si="3"/>
        <v>2.2460517305446823E-3</v>
      </c>
      <c r="AE14" s="237">
        <f t="shared" si="4"/>
        <v>2.0238664175754154E-2</v>
      </c>
      <c r="AF14" s="237">
        <f t="shared" si="5"/>
        <v>5.775020563023809E-2</v>
      </c>
      <c r="AG14" s="238">
        <f t="shared" si="6"/>
        <v>0.18865509820315543</v>
      </c>
      <c r="AH14">
        <v>2003</v>
      </c>
      <c r="AI14" s="20">
        <f t="shared" si="7"/>
        <v>0.82929526005956455</v>
      </c>
      <c r="AJ14" s="20">
        <f t="shared" si="8"/>
        <v>9.3167083207543855E-2</v>
      </c>
      <c r="AK14" s="20">
        <f t="shared" si="9"/>
        <v>6.1572989743529198E-2</v>
      </c>
      <c r="AL14" s="20">
        <f t="shared" si="10"/>
        <v>1.5964666989362365E-2</v>
      </c>
    </row>
    <row r="15" spans="1:38">
      <c r="A15">
        <v>2004</v>
      </c>
      <c r="B15" s="24">
        <v>8631326.5</v>
      </c>
      <c r="C15" s="24">
        <v>18625</v>
      </c>
      <c r="D15" s="104">
        <v>2.1578375004120166E-3</v>
      </c>
      <c r="E15">
        <v>2004</v>
      </c>
      <c r="F15" s="24">
        <v>966435.5</v>
      </c>
      <c r="G15" s="24">
        <v>18342</v>
      </c>
      <c r="H15" s="104">
        <v>1.8979021362522382E-2</v>
      </c>
      <c r="I15">
        <v>2004</v>
      </c>
      <c r="J15" s="24">
        <v>659856.5</v>
      </c>
      <c r="K15" s="24">
        <v>36576</v>
      </c>
      <c r="L15" s="46">
        <v>5.5430233694750301E-2</v>
      </c>
      <c r="M15">
        <v>2004</v>
      </c>
      <c r="N15" s="24">
        <v>163518</v>
      </c>
      <c r="O15" s="24">
        <v>28403</v>
      </c>
      <c r="P15" s="20">
        <v>0.17369953155004342</v>
      </c>
      <c r="Q15">
        <v>2004</v>
      </c>
      <c r="R15" s="24">
        <v>823374.5</v>
      </c>
      <c r="S15" s="24">
        <v>64979</v>
      </c>
      <c r="T15">
        <v>7.8917916452355519E-2</v>
      </c>
      <c r="U15">
        <v>2004</v>
      </c>
      <c r="V15" s="24">
        <v>311357.5</v>
      </c>
      <c r="W15" s="24">
        <v>40919</v>
      </c>
      <c r="X15">
        <v>0.13142127618573504</v>
      </c>
      <c r="Y15">
        <v>2004</v>
      </c>
      <c r="Z15" s="24">
        <f t="shared" si="0"/>
        <v>10421136.5</v>
      </c>
      <c r="AA15" s="24">
        <f t="shared" si="1"/>
        <v>101946</v>
      </c>
      <c r="AB15" s="124">
        <v>2004</v>
      </c>
      <c r="AC15" s="243">
        <f t="shared" si="2"/>
        <v>9.7826182393830081E-3</v>
      </c>
      <c r="AD15" s="237">
        <f t="shared" si="3"/>
        <v>2.1578375004120166E-3</v>
      </c>
      <c r="AE15" s="237">
        <f t="shared" si="4"/>
        <v>1.8979021362522382E-2</v>
      </c>
      <c r="AF15" s="237">
        <f t="shared" si="5"/>
        <v>5.5430233694750301E-2</v>
      </c>
      <c r="AG15" s="238">
        <f t="shared" si="6"/>
        <v>0.17369953155004342</v>
      </c>
      <c r="AH15">
        <v>2004</v>
      </c>
      <c r="AI15" s="20">
        <f t="shared" si="7"/>
        <v>0.82825193778049067</v>
      </c>
      <c r="AJ15" s="20">
        <f t="shared" si="8"/>
        <v>9.2738013747348955E-2</v>
      </c>
      <c r="AK15" s="20">
        <f t="shared" si="9"/>
        <v>6.3319053540849407E-2</v>
      </c>
      <c r="AL15" s="20">
        <f t="shared" si="10"/>
        <v>1.5690994931310993E-2</v>
      </c>
    </row>
    <row r="16" spans="1:38">
      <c r="A16">
        <v>2005</v>
      </c>
      <c r="B16" s="24">
        <v>8674358.5</v>
      </c>
      <c r="C16" s="24">
        <v>18808</v>
      </c>
      <c r="D16" s="104">
        <v>2.1682295007751872E-3</v>
      </c>
      <c r="E16">
        <v>2005</v>
      </c>
      <c r="F16" s="24">
        <v>958106</v>
      </c>
      <c r="G16" s="24">
        <v>18215</v>
      </c>
      <c r="H16" s="104">
        <v>1.9011466372196813E-2</v>
      </c>
      <c r="I16">
        <v>2005</v>
      </c>
      <c r="J16" s="24">
        <v>673501.5</v>
      </c>
      <c r="K16" s="24">
        <v>36261</v>
      </c>
      <c r="L16" s="46">
        <v>5.3839523742708811E-2</v>
      </c>
      <c r="M16">
        <v>2005</v>
      </c>
      <c r="N16" s="24">
        <v>172651</v>
      </c>
      <c r="O16" s="24">
        <v>29994</v>
      </c>
      <c r="P16" s="20">
        <v>0.17372618751122207</v>
      </c>
      <c r="Q16">
        <v>2005</v>
      </c>
      <c r="R16" s="24">
        <v>846152.5</v>
      </c>
      <c r="S16" s="24">
        <v>66255</v>
      </c>
      <c r="T16">
        <v>7.8301488206913059E-2</v>
      </c>
      <c r="U16">
        <v>2005</v>
      </c>
      <c r="V16" s="24">
        <v>328189</v>
      </c>
      <c r="W16" s="24">
        <v>42686</v>
      </c>
      <c r="X16">
        <v>0.13006529774002176</v>
      </c>
      <c r="Y16">
        <v>2005</v>
      </c>
      <c r="Z16" s="24">
        <f t="shared" si="0"/>
        <v>10478617</v>
      </c>
      <c r="AA16" s="24">
        <f t="shared" si="1"/>
        <v>103278</v>
      </c>
      <c r="AB16" s="124">
        <v>2005</v>
      </c>
      <c r="AC16" s="243">
        <f t="shared" si="2"/>
        <v>9.8560716552575593E-3</v>
      </c>
      <c r="AD16" s="237">
        <f t="shared" si="3"/>
        <v>2.1682295007751872E-3</v>
      </c>
      <c r="AE16" s="237">
        <f t="shared" si="4"/>
        <v>1.9011466372196813E-2</v>
      </c>
      <c r="AF16" s="237">
        <f t="shared" si="5"/>
        <v>5.3839523742708811E-2</v>
      </c>
      <c r="AG16" s="238">
        <f t="shared" si="6"/>
        <v>0.17372618751122207</v>
      </c>
      <c r="AH16">
        <v>2005</v>
      </c>
      <c r="AI16" s="20">
        <f t="shared" si="7"/>
        <v>0.82781520691137012</v>
      </c>
      <c r="AJ16" s="20">
        <f t="shared" si="8"/>
        <v>9.1434394443465197E-2</v>
      </c>
      <c r="AK16" s="20">
        <f t="shared" si="9"/>
        <v>6.4273892251238876E-2</v>
      </c>
      <c r="AL16" s="20">
        <f t="shared" si="10"/>
        <v>1.6476506393925838E-2</v>
      </c>
    </row>
    <row r="17" spans="1:38">
      <c r="A17">
        <v>2006</v>
      </c>
      <c r="B17" s="24">
        <v>8738418.5</v>
      </c>
      <c r="C17" s="24">
        <v>18789</v>
      </c>
      <c r="D17" s="104">
        <v>2.1501602378050447E-3</v>
      </c>
      <c r="E17">
        <v>2006</v>
      </c>
      <c r="F17" s="24">
        <v>938686.5</v>
      </c>
      <c r="G17" s="24">
        <v>16972</v>
      </c>
      <c r="H17" s="104">
        <v>1.8080583879708508E-2</v>
      </c>
      <c r="I17">
        <v>2006</v>
      </c>
      <c r="J17" s="24">
        <v>683654</v>
      </c>
      <c r="K17" s="24">
        <v>35638</v>
      </c>
      <c r="L17" s="46">
        <v>5.2128708381725258E-2</v>
      </c>
      <c r="M17">
        <v>2006</v>
      </c>
      <c r="N17" s="24">
        <v>187199</v>
      </c>
      <c r="O17" s="24">
        <v>30188</v>
      </c>
      <c r="P17" s="20">
        <v>0.16126154520056196</v>
      </c>
      <c r="Q17">
        <v>2006</v>
      </c>
      <c r="R17" s="24">
        <v>870853</v>
      </c>
      <c r="S17" s="24">
        <v>65826</v>
      </c>
      <c r="T17">
        <v>7.5587958013579787E-2</v>
      </c>
      <c r="U17">
        <v>2006</v>
      </c>
      <c r="V17" s="24">
        <v>345274</v>
      </c>
      <c r="W17" s="24">
        <v>42703</v>
      </c>
      <c r="X17">
        <v>0.12367858570294896</v>
      </c>
      <c r="Y17">
        <v>2006</v>
      </c>
      <c r="Z17" s="24">
        <f t="shared" si="0"/>
        <v>10547958</v>
      </c>
      <c r="AA17" s="24">
        <f t="shared" si="1"/>
        <v>101587</v>
      </c>
      <c r="AB17" s="124">
        <v>2006</v>
      </c>
      <c r="AC17" s="243">
        <f t="shared" si="2"/>
        <v>9.6309636424415038E-3</v>
      </c>
      <c r="AD17" s="237">
        <f t="shared" si="3"/>
        <v>2.1501602378050447E-3</v>
      </c>
      <c r="AE17" s="237">
        <f t="shared" si="4"/>
        <v>1.8080583879708508E-2</v>
      </c>
      <c r="AF17" s="237">
        <f t="shared" si="5"/>
        <v>5.2128708381725258E-2</v>
      </c>
      <c r="AG17" s="239">
        <f t="shared" si="6"/>
        <v>0.16126154520056196</v>
      </c>
      <c r="AH17">
        <v>2006</v>
      </c>
      <c r="AI17" s="20">
        <f t="shared" si="7"/>
        <v>0.82844646328701721</v>
      </c>
      <c r="AJ17" s="20">
        <f t="shared" si="8"/>
        <v>8.8992248547064751E-2</v>
      </c>
      <c r="AK17" s="20">
        <f t="shared" si="9"/>
        <v>6.4813872030965614E-2</v>
      </c>
      <c r="AL17" s="20">
        <f t="shared" si="10"/>
        <v>1.7747416134952378E-2</v>
      </c>
    </row>
    <row r="18" spans="1:38">
      <c r="A18">
        <v>2007</v>
      </c>
      <c r="B18" s="24">
        <v>8810806</v>
      </c>
      <c r="C18" s="24">
        <v>19161</v>
      </c>
      <c r="D18" s="104">
        <v>2.1747159113479518E-3</v>
      </c>
      <c r="E18">
        <v>2007</v>
      </c>
      <c r="F18" s="24">
        <v>919530</v>
      </c>
      <c r="G18" s="24">
        <v>16471</v>
      </c>
      <c r="H18" s="104">
        <v>1.7912411775581002E-2</v>
      </c>
      <c r="I18">
        <v>2007</v>
      </c>
      <c r="J18" s="24">
        <v>693436.5</v>
      </c>
      <c r="K18" s="24">
        <v>35002</v>
      </c>
      <c r="L18" s="46">
        <v>5.0476143093131094E-2</v>
      </c>
      <c r="M18">
        <v>2007</v>
      </c>
      <c r="N18" s="24">
        <v>201900.5</v>
      </c>
      <c r="O18" s="24">
        <v>31411</v>
      </c>
      <c r="P18" s="20">
        <v>0.15557663304449468</v>
      </c>
      <c r="Q18">
        <v>2007</v>
      </c>
      <c r="R18" s="24">
        <v>895337</v>
      </c>
      <c r="S18" s="24">
        <v>66413</v>
      </c>
      <c r="T18">
        <v>7.4176539113205417E-2</v>
      </c>
      <c r="U18">
        <v>2007</v>
      </c>
      <c r="V18" s="24">
        <v>362964</v>
      </c>
      <c r="W18" s="24">
        <v>43776</v>
      </c>
      <c r="X18">
        <v>0.12060700234734023</v>
      </c>
      <c r="Y18">
        <v>2007</v>
      </c>
      <c r="Z18" s="24">
        <f t="shared" si="0"/>
        <v>10625673</v>
      </c>
      <c r="AA18" s="24">
        <f t="shared" si="1"/>
        <v>102045</v>
      </c>
      <c r="AB18" s="124">
        <v>2007</v>
      </c>
      <c r="AC18" s="243">
        <f t="shared" si="2"/>
        <v>9.6036269890857739E-3</v>
      </c>
      <c r="AD18" s="237">
        <f t="shared" si="3"/>
        <v>2.1747159113479518E-3</v>
      </c>
      <c r="AE18" s="237">
        <f t="shared" si="4"/>
        <v>1.7912411775581002E-2</v>
      </c>
      <c r="AF18" s="237">
        <f t="shared" si="5"/>
        <v>5.0476143093131094E-2</v>
      </c>
      <c r="AG18" s="239">
        <f t="shared" si="6"/>
        <v>0.15557663304449468</v>
      </c>
      <c r="AH18">
        <v>2007</v>
      </c>
      <c r="AI18" s="20">
        <f t="shared" si="7"/>
        <v>0.82919980692046513</v>
      </c>
      <c r="AJ18" s="20">
        <f t="shared" si="8"/>
        <v>8.653851854842512E-2</v>
      </c>
      <c r="AK18" s="20">
        <f t="shared" si="9"/>
        <v>6.5260478089246676E-2</v>
      </c>
      <c r="AL18" s="20">
        <f t="shared" si="10"/>
        <v>1.9001196441863023E-2</v>
      </c>
    </row>
    <row r="19" spans="1:38">
      <c r="A19">
        <v>2008</v>
      </c>
      <c r="B19" s="24">
        <v>8881721</v>
      </c>
      <c r="C19" s="24">
        <v>19723</v>
      </c>
      <c r="D19" s="104">
        <v>2.2206281868119931E-3</v>
      </c>
      <c r="E19">
        <v>2008</v>
      </c>
      <c r="F19" s="24">
        <v>912515</v>
      </c>
      <c r="G19" s="24">
        <v>16071</v>
      </c>
      <c r="H19" s="104">
        <v>1.7611765286050091E-2</v>
      </c>
      <c r="I19">
        <v>2008</v>
      </c>
      <c r="J19" s="24">
        <v>700004</v>
      </c>
      <c r="K19" s="24">
        <v>35270</v>
      </c>
      <c r="L19" s="46">
        <v>5.0385426368992174E-2</v>
      </c>
      <c r="M19">
        <v>2008</v>
      </c>
      <c r="N19" s="24">
        <v>215734.5</v>
      </c>
      <c r="O19" s="24">
        <v>33523</v>
      </c>
      <c r="P19" s="20">
        <v>0.15539007437382524</v>
      </c>
      <c r="Q19">
        <v>2008</v>
      </c>
      <c r="R19" s="24">
        <v>915738.5</v>
      </c>
      <c r="S19" s="24">
        <v>68793</v>
      </c>
      <c r="T19">
        <v>7.5122974517288499E-2</v>
      </c>
      <c r="U19">
        <v>2008</v>
      </c>
      <c r="V19" s="24">
        <v>379109</v>
      </c>
      <c r="W19" s="24">
        <v>46084</v>
      </c>
      <c r="X19">
        <v>0.12155870739022287</v>
      </c>
      <c r="Y19">
        <v>2008</v>
      </c>
      <c r="Z19" s="24">
        <f t="shared" si="0"/>
        <v>10709974.5</v>
      </c>
      <c r="AA19" s="24">
        <f t="shared" si="1"/>
        <v>104587</v>
      </c>
      <c r="AB19" s="124">
        <v>2008</v>
      </c>
      <c r="AC19" s="243">
        <f t="shared" si="2"/>
        <v>9.7653827280354405E-3</v>
      </c>
      <c r="AD19" s="237">
        <f t="shared" si="3"/>
        <v>2.2206281868119931E-3</v>
      </c>
      <c r="AE19" s="237">
        <f t="shared" si="4"/>
        <v>1.7611765286050091E-2</v>
      </c>
      <c r="AF19" s="237">
        <f t="shared" si="5"/>
        <v>5.0385426368992174E-2</v>
      </c>
      <c r="AG19" s="239">
        <f t="shared" si="6"/>
        <v>0.15539007437382524</v>
      </c>
      <c r="AH19">
        <v>2008</v>
      </c>
      <c r="AI19" s="20">
        <f t="shared" si="7"/>
        <v>0.82929431811438958</v>
      </c>
      <c r="AJ19" s="20">
        <f t="shared" si="8"/>
        <v>8.5202350388415962E-2</v>
      </c>
      <c r="AK19" s="20">
        <f t="shared" si="9"/>
        <v>6.5360006225971878E-2</v>
      </c>
      <c r="AL19" s="20">
        <f t="shared" si="10"/>
        <v>2.0143325271222635E-2</v>
      </c>
    </row>
    <row r="20" spans="1:38">
      <c r="A20">
        <v>2009</v>
      </c>
      <c r="B20" s="24">
        <v>8948024</v>
      </c>
      <c r="C20" s="24">
        <v>19399</v>
      </c>
      <c r="D20" s="104">
        <v>2.167964681364288E-3</v>
      </c>
      <c r="E20">
        <v>2009</v>
      </c>
      <c r="F20" s="24">
        <v>916152.5</v>
      </c>
      <c r="G20" s="24">
        <v>16019</v>
      </c>
      <c r="H20" s="104">
        <v>1.7485080267750183E-2</v>
      </c>
      <c r="I20">
        <v>2009</v>
      </c>
      <c r="J20" s="24">
        <v>703462.5</v>
      </c>
      <c r="K20" s="24">
        <v>34568</v>
      </c>
      <c r="L20" s="46">
        <v>4.9139790678252214E-2</v>
      </c>
      <c r="M20">
        <v>2009</v>
      </c>
      <c r="N20" s="24">
        <v>228856.5</v>
      </c>
      <c r="O20" s="24">
        <v>34523</v>
      </c>
      <c r="P20" s="20">
        <v>0.15084998678211017</v>
      </c>
      <c r="Q20">
        <v>2009</v>
      </c>
      <c r="R20" s="24">
        <v>932319</v>
      </c>
      <c r="S20" s="24">
        <v>69091</v>
      </c>
      <c r="T20">
        <v>7.4106609433037401E-2</v>
      </c>
      <c r="U20">
        <v>2009</v>
      </c>
      <c r="V20" s="24">
        <v>393154.5</v>
      </c>
      <c r="W20" s="24">
        <v>47008</v>
      </c>
      <c r="X20">
        <v>0.11956622650891698</v>
      </c>
      <c r="Y20">
        <v>2009</v>
      </c>
      <c r="Z20" s="24">
        <f t="shared" si="0"/>
        <v>10796495.5</v>
      </c>
      <c r="AA20" s="24">
        <f t="shared" si="1"/>
        <v>104509</v>
      </c>
      <c r="AB20" s="124">
        <v>2009</v>
      </c>
      <c r="AC20" s="243">
        <f t="shared" si="2"/>
        <v>9.6799002972770189E-3</v>
      </c>
      <c r="AD20" s="237">
        <f t="shared" si="3"/>
        <v>2.167964681364288E-3</v>
      </c>
      <c r="AE20" s="237">
        <f t="shared" si="4"/>
        <v>1.7485080267750183E-2</v>
      </c>
      <c r="AF20" s="237">
        <f t="shared" si="5"/>
        <v>4.9139790678252214E-2</v>
      </c>
      <c r="AG20" s="239">
        <f t="shared" si="6"/>
        <v>0.15084998678211017</v>
      </c>
      <c r="AH20">
        <v>2009</v>
      </c>
      <c r="AI20" s="20">
        <f t="shared" si="7"/>
        <v>0.82878967531640246</v>
      </c>
      <c r="AJ20" s="20">
        <f t="shared" si="8"/>
        <v>8.4856470324097294E-2</v>
      </c>
      <c r="AK20" s="20">
        <f t="shared" si="9"/>
        <v>6.5156559366879738E-2</v>
      </c>
      <c r="AL20" s="20">
        <f t="shared" si="10"/>
        <v>2.1197294992620522E-2</v>
      </c>
    </row>
    <row r="21" spans="1:38">
      <c r="A21">
        <v>2010</v>
      </c>
      <c r="B21" s="24">
        <v>9024103.5</v>
      </c>
      <c r="C21" s="24">
        <v>19185</v>
      </c>
      <c r="D21" s="104">
        <v>2.1259729567596384E-3</v>
      </c>
      <c r="E21">
        <v>2010</v>
      </c>
      <c r="F21" s="24">
        <v>923858</v>
      </c>
      <c r="G21" s="24">
        <v>15877</v>
      </c>
      <c r="H21" s="104">
        <v>1.71855415009666E-2</v>
      </c>
      <c r="I21">
        <v>2010</v>
      </c>
      <c r="J21" s="24">
        <v>705804</v>
      </c>
      <c r="K21" s="24">
        <v>34084</v>
      </c>
      <c r="L21" s="46">
        <v>4.8291026970660407E-2</v>
      </c>
      <c r="M21">
        <v>2010</v>
      </c>
      <c r="N21" s="24">
        <v>241820</v>
      </c>
      <c r="O21" s="24">
        <v>35948</v>
      </c>
      <c r="P21" s="20">
        <v>0.1486560251426681</v>
      </c>
      <c r="Q21">
        <v>2010</v>
      </c>
      <c r="R21" s="24">
        <v>947624</v>
      </c>
      <c r="S21" s="24">
        <v>70032</v>
      </c>
      <c r="T21">
        <v>7.3902729352570223E-2</v>
      </c>
      <c r="U21">
        <v>2010</v>
      </c>
      <c r="V21" s="24">
        <v>407116</v>
      </c>
      <c r="W21" s="24">
        <v>48228</v>
      </c>
      <c r="X21">
        <v>0.11846255121390464</v>
      </c>
      <c r="Y21">
        <v>2010</v>
      </c>
      <c r="Z21" s="24">
        <f t="shared" si="0"/>
        <v>10895585.5</v>
      </c>
      <c r="AA21" s="24">
        <f t="shared" si="1"/>
        <v>105094</v>
      </c>
      <c r="AB21" s="124">
        <v>2010</v>
      </c>
      <c r="AC21" s="243">
        <f t="shared" si="2"/>
        <v>9.6455578270667509E-3</v>
      </c>
      <c r="AD21" s="237">
        <f t="shared" si="3"/>
        <v>2.1259729567596384E-3</v>
      </c>
      <c r="AE21" s="237">
        <f t="shared" si="4"/>
        <v>1.71855415009666E-2</v>
      </c>
      <c r="AF21" s="237">
        <f t="shared" si="5"/>
        <v>4.8291026970660407E-2</v>
      </c>
      <c r="AG21" s="239">
        <f t="shared" si="6"/>
        <v>0.1486560251426681</v>
      </c>
      <c r="AH21">
        <v>2010</v>
      </c>
      <c r="AI21" s="20">
        <f t="shared" si="7"/>
        <v>0.82823483877943049</v>
      </c>
      <c r="AJ21" s="20">
        <f t="shared" si="8"/>
        <v>8.4791955420844528E-2</v>
      </c>
      <c r="AK21" s="20">
        <f t="shared" si="9"/>
        <v>6.4778896003340067E-2</v>
      </c>
      <c r="AL21" s="20">
        <f t="shared" si="10"/>
        <v>2.2194309796384967E-2</v>
      </c>
    </row>
    <row r="22" spans="1:38">
      <c r="A22">
        <v>2011</v>
      </c>
      <c r="B22" s="24">
        <v>9089968.5</v>
      </c>
      <c r="C22" s="24">
        <v>19155</v>
      </c>
      <c r="D22" s="104">
        <v>2.1072680284865675E-3</v>
      </c>
      <c r="E22">
        <v>2011</v>
      </c>
      <c r="F22" s="24">
        <v>941815.5</v>
      </c>
      <c r="G22" s="24">
        <v>15651</v>
      </c>
      <c r="H22" s="104">
        <v>1.6617904462179693E-2</v>
      </c>
      <c r="I22">
        <v>2011</v>
      </c>
      <c r="J22" s="24">
        <v>707605.5</v>
      </c>
      <c r="K22" s="24">
        <v>32847</v>
      </c>
      <c r="L22" s="46">
        <v>4.6419933140711883E-2</v>
      </c>
      <c r="M22">
        <v>2011</v>
      </c>
      <c r="N22" s="24">
        <v>254217.5</v>
      </c>
      <c r="O22" s="24">
        <v>36594</v>
      </c>
      <c r="P22" s="20">
        <v>0.14394760392183858</v>
      </c>
      <c r="Q22">
        <v>2011</v>
      </c>
      <c r="R22" s="24">
        <v>961823</v>
      </c>
      <c r="S22" s="24">
        <v>69441</v>
      </c>
      <c r="T22">
        <v>7.2197275382268875E-2</v>
      </c>
      <c r="U22">
        <v>2011</v>
      </c>
      <c r="V22" s="24">
        <v>421601.5</v>
      </c>
      <c r="W22" s="24">
        <v>48522</v>
      </c>
      <c r="X22">
        <v>0.11508972335250231</v>
      </c>
      <c r="Y22">
        <v>2011</v>
      </c>
      <c r="Z22" s="24">
        <f t="shared" si="0"/>
        <v>10993607</v>
      </c>
      <c r="AA22" s="24">
        <f t="shared" si="1"/>
        <v>104247</v>
      </c>
      <c r="AB22" s="124">
        <v>2011</v>
      </c>
      <c r="AC22" s="243">
        <f t="shared" si="2"/>
        <v>9.4825110630205357E-3</v>
      </c>
      <c r="AD22" s="237">
        <f t="shared" si="3"/>
        <v>2.1072680284865675E-3</v>
      </c>
      <c r="AE22" s="240">
        <f t="shared" si="4"/>
        <v>1.6617904462179693E-2</v>
      </c>
      <c r="AF22" s="240">
        <f t="shared" si="5"/>
        <v>4.6419933140711883E-2</v>
      </c>
      <c r="AG22" s="239">
        <f t="shared" si="6"/>
        <v>0.14394760392183858</v>
      </c>
      <c r="AH22">
        <v>2011</v>
      </c>
      <c r="AI22" s="20">
        <f t="shared" si="7"/>
        <v>0.82684131786773896</v>
      </c>
      <c r="AJ22" s="20">
        <f t="shared" si="8"/>
        <v>8.5669380395351588E-2</v>
      </c>
      <c r="AK22" s="20">
        <f t="shared" si="9"/>
        <v>6.4365180599961408E-2</v>
      </c>
      <c r="AL22" s="20">
        <f t="shared" si="10"/>
        <v>2.3124121136948048E-2</v>
      </c>
    </row>
    <row r="23" spans="1:38">
      <c r="A23">
        <v>2012</v>
      </c>
      <c r="B23" s="24">
        <v>9121353</v>
      </c>
      <c r="C23" s="24">
        <v>18982</v>
      </c>
      <c r="D23" s="104">
        <v>2.0810509142667761E-3</v>
      </c>
      <c r="E23">
        <v>2012</v>
      </c>
      <c r="F23" s="24">
        <v>969184</v>
      </c>
      <c r="G23" s="24">
        <v>16289</v>
      </c>
      <c r="H23" s="104">
        <v>1.6806922111797139E-2</v>
      </c>
      <c r="I23">
        <v>2012</v>
      </c>
      <c r="J23" s="24">
        <v>709228</v>
      </c>
      <c r="K23" s="24">
        <v>33382</v>
      </c>
      <c r="L23" s="46">
        <v>4.7068079658445519E-2</v>
      </c>
      <c r="M23">
        <v>2012</v>
      </c>
      <c r="N23" s="24">
        <v>263594</v>
      </c>
      <c r="O23" s="24">
        <v>40381</v>
      </c>
      <c r="P23" s="20">
        <v>0.15319392702413559</v>
      </c>
      <c r="Q23">
        <v>2012</v>
      </c>
      <c r="R23" s="24">
        <v>972822</v>
      </c>
      <c r="S23" s="24">
        <v>73763</v>
      </c>
      <c r="T23">
        <v>7.582373753883033E-2</v>
      </c>
      <c r="U23">
        <v>2012</v>
      </c>
      <c r="V23" s="24">
        <v>435355</v>
      </c>
      <c r="W23" s="24">
        <v>52685</v>
      </c>
      <c r="X23">
        <v>0.12101618219613879</v>
      </c>
      <c r="Y23">
        <v>2012</v>
      </c>
      <c r="Z23" s="24">
        <f t="shared" si="0"/>
        <v>11063359</v>
      </c>
      <c r="AA23" s="24">
        <f t="shared" si="1"/>
        <v>109034</v>
      </c>
      <c r="AB23" s="124">
        <v>2012</v>
      </c>
      <c r="AC23" s="243">
        <f t="shared" si="2"/>
        <v>9.8554155207292837E-3</v>
      </c>
      <c r="AD23" s="237">
        <f t="shared" si="3"/>
        <v>2.0810509142667761E-3</v>
      </c>
      <c r="AE23" s="240">
        <f t="shared" si="4"/>
        <v>1.6806922111797139E-2</v>
      </c>
      <c r="AF23" s="240">
        <f t="shared" si="5"/>
        <v>4.7068079658445519E-2</v>
      </c>
      <c r="AG23" s="239">
        <f t="shared" si="6"/>
        <v>0.15319392702413559</v>
      </c>
      <c r="AH23">
        <v>2012</v>
      </c>
      <c r="AI23" s="20">
        <f t="shared" si="7"/>
        <v>0.82446506526634455</v>
      </c>
      <c r="AJ23" s="20">
        <f t="shared" si="8"/>
        <v>8.7603050755200113E-2</v>
      </c>
      <c r="AK23" s="20">
        <f t="shared" si="9"/>
        <v>6.4106027834765197E-2</v>
      </c>
      <c r="AL23" s="20">
        <f t="shared" si="10"/>
        <v>2.3825856143690177E-2</v>
      </c>
    </row>
    <row r="24" spans="1:38">
      <c r="A24">
        <v>2013</v>
      </c>
      <c r="B24" s="24">
        <v>9146696</v>
      </c>
      <c r="C24" s="24">
        <v>18554</v>
      </c>
      <c r="D24" s="104">
        <v>2.0284920369060041E-3</v>
      </c>
      <c r="E24">
        <v>2013</v>
      </c>
      <c r="F24" s="24">
        <v>990008</v>
      </c>
      <c r="G24" s="24">
        <v>16482</v>
      </c>
      <c r="H24" s="104">
        <v>1.6648350316361079E-2</v>
      </c>
      <c r="I24">
        <v>2013</v>
      </c>
      <c r="J24" s="24">
        <v>712628</v>
      </c>
      <c r="K24" s="24">
        <v>33050</v>
      </c>
      <c r="L24" s="46">
        <v>4.6377633211156455E-2</v>
      </c>
      <c r="M24">
        <v>2013</v>
      </c>
      <c r="N24" s="24">
        <v>271989</v>
      </c>
      <c r="O24" s="24">
        <v>41209</v>
      </c>
      <c r="P24" s="20">
        <v>0.1515098037052969</v>
      </c>
      <c r="Q24">
        <v>2013</v>
      </c>
      <c r="R24" s="24">
        <v>984617</v>
      </c>
      <c r="S24" s="24">
        <v>74259</v>
      </c>
      <c r="T24">
        <v>7.5419173140419071E-2</v>
      </c>
      <c r="U24">
        <v>2013</v>
      </c>
      <c r="V24" s="24">
        <v>449626</v>
      </c>
      <c r="W24" s="24">
        <v>53636</v>
      </c>
      <c r="X24">
        <v>0.11929025456712912</v>
      </c>
      <c r="Y24">
        <v>2013</v>
      </c>
      <c r="Z24" s="24">
        <f t="shared" si="0"/>
        <v>11121321</v>
      </c>
      <c r="AA24" s="24">
        <f t="shared" si="1"/>
        <v>109295</v>
      </c>
      <c r="AB24" s="124">
        <v>2013</v>
      </c>
      <c r="AC24" s="243">
        <f t="shared" si="2"/>
        <v>9.8275195905234633E-3</v>
      </c>
      <c r="AD24" s="237">
        <f t="shared" si="3"/>
        <v>2.0284920369060041E-3</v>
      </c>
      <c r="AE24" s="240">
        <f t="shared" si="4"/>
        <v>1.6648350316361079E-2</v>
      </c>
      <c r="AF24" s="240">
        <f t="shared" si="5"/>
        <v>4.6377633211156455E-2</v>
      </c>
      <c r="AG24" s="239">
        <f t="shared" si="6"/>
        <v>0.1515098037052969</v>
      </c>
      <c r="AH24">
        <v>2013</v>
      </c>
      <c r="AI24" s="20">
        <f t="shared" si="7"/>
        <v>0.82244690176643587</v>
      </c>
      <c r="AJ24" s="20">
        <f t="shared" si="8"/>
        <v>8.9018921403311704E-2</v>
      </c>
      <c r="AK24" s="20">
        <f t="shared" si="9"/>
        <v>6.4077639697658215E-2</v>
      </c>
      <c r="AL24" s="20">
        <f t="shared" si="10"/>
        <v>2.4456537132594231E-2</v>
      </c>
    </row>
    <row r="25" spans="1:38">
      <c r="A25">
        <v>2014</v>
      </c>
      <c r="B25" s="24">
        <v>9164437</v>
      </c>
      <c r="C25" s="24">
        <v>17662</v>
      </c>
      <c r="D25" s="104">
        <v>1.927232409366773E-3</v>
      </c>
      <c r="E25">
        <v>2014</v>
      </c>
      <c r="F25" s="24">
        <v>1011230</v>
      </c>
      <c r="G25" s="24">
        <v>15937</v>
      </c>
      <c r="H25" s="104">
        <v>1.5760015031199628E-2</v>
      </c>
      <c r="I25">
        <v>2014</v>
      </c>
      <c r="J25" s="24">
        <v>719129</v>
      </c>
      <c r="K25" s="24">
        <v>31021</v>
      </c>
      <c r="L25" s="46">
        <v>4.3136905895882378E-2</v>
      </c>
      <c r="M25">
        <v>2014</v>
      </c>
      <c r="N25" s="24">
        <v>283000</v>
      </c>
      <c r="O25" s="24">
        <v>40103</v>
      </c>
      <c r="P25" s="20">
        <v>0.14170671378091873</v>
      </c>
      <c r="Q25">
        <v>2014</v>
      </c>
      <c r="R25" s="24">
        <v>1002129</v>
      </c>
      <c r="S25" s="24">
        <v>71124</v>
      </c>
      <c r="T25">
        <v>7.0972898698670531E-2</v>
      </c>
      <c r="U25">
        <v>2014</v>
      </c>
      <c r="V25" s="24">
        <v>466893</v>
      </c>
      <c r="W25" s="24">
        <v>52023</v>
      </c>
      <c r="X25">
        <v>0.11142381659181011</v>
      </c>
      <c r="Y25">
        <v>2014</v>
      </c>
      <c r="Z25" s="24">
        <f t="shared" si="0"/>
        <v>11177796</v>
      </c>
      <c r="AA25" s="24">
        <f t="shared" si="1"/>
        <v>104723</v>
      </c>
      <c r="AB25" s="124">
        <v>2014</v>
      </c>
      <c r="AC25" s="243">
        <f t="shared" si="2"/>
        <v>9.3688415855862819E-3</v>
      </c>
      <c r="AD25" s="237">
        <f t="shared" si="3"/>
        <v>1.927232409366773E-3</v>
      </c>
      <c r="AE25" s="240">
        <f t="shared" si="4"/>
        <v>1.5760015031199628E-2</v>
      </c>
      <c r="AF25" s="240">
        <f t="shared" si="5"/>
        <v>4.3136905895882378E-2</v>
      </c>
      <c r="AG25" s="239">
        <f t="shared" si="6"/>
        <v>0.14170671378091873</v>
      </c>
      <c r="AH25">
        <v>2014</v>
      </c>
      <c r="AI25" s="20">
        <f t="shared" si="7"/>
        <v>0.81987871312018934</v>
      </c>
      <c r="AJ25" s="20">
        <f t="shared" si="8"/>
        <v>9.0467745161926377E-2</v>
      </c>
      <c r="AK25" s="20">
        <f t="shared" si="9"/>
        <v>6.4335491540550571E-2</v>
      </c>
      <c r="AL25" s="20">
        <f t="shared" si="10"/>
        <v>2.5318050177333708E-2</v>
      </c>
    </row>
    <row r="26" spans="1:38">
      <c r="A26">
        <v>2015</v>
      </c>
      <c r="B26" s="24">
        <v>9174024</v>
      </c>
      <c r="C26" s="24">
        <v>18039</v>
      </c>
      <c r="D26" s="104">
        <v>1.9663127107581143E-3</v>
      </c>
      <c r="E26">
        <v>2015</v>
      </c>
      <c r="F26" s="24">
        <v>1035653</v>
      </c>
      <c r="G26" s="24">
        <v>16305</v>
      </c>
      <c r="H26" s="104">
        <v>1.5743690212841562E-2</v>
      </c>
      <c r="I26">
        <v>2015</v>
      </c>
      <c r="J26" s="24">
        <v>716616</v>
      </c>
      <c r="K26" s="24">
        <v>32142</v>
      </c>
      <c r="L26" s="46">
        <v>4.4852473291135002E-2</v>
      </c>
      <c r="M26">
        <v>2015</v>
      </c>
      <c r="N26" s="24">
        <v>292258</v>
      </c>
      <c r="O26" s="24">
        <v>44022</v>
      </c>
      <c r="P26" s="20">
        <v>0.15062718556891513</v>
      </c>
      <c r="Q26">
        <v>2015</v>
      </c>
      <c r="R26" s="24">
        <v>1008874</v>
      </c>
      <c r="S26" s="24">
        <v>76164</v>
      </c>
      <c r="T26">
        <v>7.5494065661321427E-2</v>
      </c>
      <c r="U26">
        <v>2015</v>
      </c>
      <c r="V26" s="24">
        <v>476238</v>
      </c>
      <c r="W26" s="24">
        <v>56431</v>
      </c>
      <c r="X26">
        <v>0.11849327437121775</v>
      </c>
      <c r="Y26">
        <v>2015</v>
      </c>
      <c r="Z26" s="24">
        <f t="shared" si="0"/>
        <v>11218551</v>
      </c>
      <c r="AA26" s="24">
        <f t="shared" si="1"/>
        <v>110508</v>
      </c>
      <c r="AB26" s="124">
        <v>2015</v>
      </c>
      <c r="AC26" s="243">
        <f t="shared" si="2"/>
        <v>9.850469993852147E-3</v>
      </c>
      <c r="AD26" s="237">
        <f t="shared" si="3"/>
        <v>1.9663127107581143E-3</v>
      </c>
      <c r="AE26" s="240">
        <f t="shared" si="4"/>
        <v>1.5743690212841562E-2</v>
      </c>
      <c r="AF26" s="240">
        <f t="shared" si="5"/>
        <v>4.4852473291135002E-2</v>
      </c>
      <c r="AG26" s="239">
        <f t="shared" si="6"/>
        <v>0.15062718556891513</v>
      </c>
      <c r="AH26">
        <v>2015</v>
      </c>
      <c r="AI26" s="20">
        <f t="shared" si="7"/>
        <v>0.81775480630252517</v>
      </c>
      <c r="AJ26" s="20">
        <f t="shared" si="8"/>
        <v>9.2316111055696939E-2</v>
      </c>
      <c r="AK26" s="20">
        <f t="shared" si="9"/>
        <v>6.3877768171664948E-2</v>
      </c>
      <c r="AL26" s="20">
        <f t="shared" si="10"/>
        <v>2.6051314470112941E-2</v>
      </c>
    </row>
    <row r="27" spans="1:38">
      <c r="A27">
        <v>2016</v>
      </c>
      <c r="B27" s="24">
        <v>9213804</v>
      </c>
      <c r="C27" s="24">
        <v>17430</v>
      </c>
      <c r="D27" s="104">
        <v>1.8917268046943477E-3</v>
      </c>
      <c r="E27">
        <v>2016</v>
      </c>
      <c r="F27" s="24">
        <v>1070602</v>
      </c>
      <c r="G27" s="24">
        <v>16611</v>
      </c>
      <c r="H27" s="104">
        <v>1.5515569744872511E-2</v>
      </c>
      <c r="I27">
        <v>2016</v>
      </c>
      <c r="J27" s="24">
        <v>702859</v>
      </c>
      <c r="K27" s="24">
        <v>30400</v>
      </c>
      <c r="L27" s="46">
        <v>4.3251918236801405E-2</v>
      </c>
      <c r="M27">
        <v>2016</v>
      </c>
      <c r="N27" s="24">
        <v>305788</v>
      </c>
      <c r="O27" s="24">
        <v>43615</v>
      </c>
      <c r="P27" s="20">
        <v>0.14263149633079128</v>
      </c>
      <c r="Q27">
        <v>2016</v>
      </c>
      <c r="R27" s="24">
        <v>1008647</v>
      </c>
      <c r="S27" s="24">
        <v>74015</v>
      </c>
      <c r="T27">
        <v>7.3380478998103404E-2</v>
      </c>
      <c r="U27">
        <v>2016</v>
      </c>
      <c r="V27" s="24">
        <v>487929</v>
      </c>
      <c r="W27" s="24">
        <v>55377</v>
      </c>
      <c r="X27">
        <v>0.11349397145896227</v>
      </c>
      <c r="Y27">
        <v>2016</v>
      </c>
      <c r="Z27" s="24">
        <f t="shared" si="0"/>
        <v>11293053</v>
      </c>
      <c r="AA27" s="24">
        <f t="shared" si="1"/>
        <v>108056</v>
      </c>
      <c r="AB27" s="124">
        <v>2016</v>
      </c>
      <c r="AC27" s="243">
        <f t="shared" si="2"/>
        <v>9.5683603007973139E-3</v>
      </c>
      <c r="AD27" s="237">
        <f t="shared" si="3"/>
        <v>1.8917268046943477E-3</v>
      </c>
      <c r="AE27" s="240">
        <f t="shared" si="4"/>
        <v>1.5515569744872511E-2</v>
      </c>
      <c r="AF27" s="240">
        <f t="shared" si="5"/>
        <v>4.3251918236801405E-2</v>
      </c>
      <c r="AG27" s="239">
        <f t="shared" si="6"/>
        <v>0.14263149633079128</v>
      </c>
      <c r="AH27">
        <v>2016</v>
      </c>
      <c r="AI27" s="20">
        <f t="shared" si="7"/>
        <v>0.81588247217116572</v>
      </c>
      <c r="AJ27" s="20">
        <f t="shared" si="8"/>
        <v>9.4801821969665773E-2</v>
      </c>
      <c r="AK27" s="20">
        <f t="shared" si="9"/>
        <v>6.2238174212057622E-2</v>
      </c>
      <c r="AL27" s="20">
        <f t="shared" si="10"/>
        <v>2.7077531647110839E-2</v>
      </c>
    </row>
    <row r="28" spans="1:38">
      <c r="A28">
        <v>2017</v>
      </c>
      <c r="B28" s="24">
        <v>9235426</v>
      </c>
      <c r="C28" s="24">
        <v>16988</v>
      </c>
      <c r="D28" s="104">
        <v>1.8394387004995764E-3</v>
      </c>
      <c r="E28">
        <v>2017</v>
      </c>
      <c r="F28" s="24">
        <v>1106697</v>
      </c>
      <c r="G28" s="24">
        <v>17208</v>
      </c>
      <c r="H28" s="104">
        <v>1.5548971398675518E-2</v>
      </c>
      <c r="I28">
        <v>2017</v>
      </c>
      <c r="J28" s="24">
        <v>689278</v>
      </c>
      <c r="K28" s="24">
        <v>29575</v>
      </c>
      <c r="L28" s="46">
        <v>4.2907215956406557E-2</v>
      </c>
      <c r="M28">
        <v>2017</v>
      </c>
      <c r="N28" s="24">
        <v>315391</v>
      </c>
      <c r="O28" s="24">
        <v>45858</v>
      </c>
      <c r="P28" s="20">
        <v>0.14540047116119356</v>
      </c>
      <c r="Q28">
        <v>2017</v>
      </c>
      <c r="R28" s="24">
        <v>1004669</v>
      </c>
      <c r="S28" s="24">
        <v>75433</v>
      </c>
      <c r="T28">
        <v>7.5082440087232707E-2</v>
      </c>
      <c r="U28">
        <v>2017</v>
      </c>
      <c r="V28" s="24">
        <v>494642</v>
      </c>
      <c r="W28" s="24">
        <v>57256</v>
      </c>
      <c r="X28">
        <v>0.11575240274784591</v>
      </c>
      <c r="Y28">
        <v>2017</v>
      </c>
      <c r="Z28" s="24">
        <f t="shared" si="0"/>
        <v>11346792</v>
      </c>
      <c r="AA28" s="24">
        <f t="shared" si="1"/>
        <v>109629</v>
      </c>
      <c r="AB28" s="124">
        <v>2017</v>
      </c>
      <c r="AC28" s="243">
        <f t="shared" si="2"/>
        <v>9.6616735373310798E-3</v>
      </c>
      <c r="AD28" s="237">
        <f t="shared" si="3"/>
        <v>1.8394387004995764E-3</v>
      </c>
      <c r="AE28" s="240">
        <f t="shared" si="4"/>
        <v>1.5548971398675518E-2</v>
      </c>
      <c r="AF28" s="240">
        <f t="shared" si="5"/>
        <v>4.2907215956406557E-2</v>
      </c>
      <c r="AG28" s="239">
        <f t="shared" si="6"/>
        <v>0.14540047116119356</v>
      </c>
      <c r="AH28">
        <v>2017</v>
      </c>
      <c r="AI28" s="20">
        <f t="shared" si="7"/>
        <v>0.81392397075754985</v>
      </c>
      <c r="AJ28" s="20">
        <f t="shared" si="8"/>
        <v>9.7533910906272017E-2</v>
      </c>
      <c r="AK28" s="20">
        <f t="shared" si="9"/>
        <v>6.0746508792969854E-2</v>
      </c>
      <c r="AL28" s="20">
        <f t="shared" si="10"/>
        <v>2.7795609543208335E-2</v>
      </c>
    </row>
    <row r="29" spans="1:38">
      <c r="A29">
        <v>2018</v>
      </c>
      <c r="B29" s="24">
        <v>9242831</v>
      </c>
      <c r="C29" s="24">
        <v>16839</v>
      </c>
      <c r="D29" s="104">
        <v>1.8218444110900654E-3</v>
      </c>
      <c r="E29">
        <v>2018</v>
      </c>
      <c r="F29" s="24">
        <v>1135742</v>
      </c>
      <c r="G29" s="24">
        <v>17615</v>
      </c>
      <c r="H29" s="104">
        <v>1.5509684417763894E-2</v>
      </c>
      <c r="I29">
        <v>2018</v>
      </c>
      <c r="J29" s="24">
        <v>687440</v>
      </c>
      <c r="K29" s="24">
        <v>29334</v>
      </c>
      <c r="L29" s="46">
        <v>4.2671360409635747E-2</v>
      </c>
      <c r="M29">
        <v>2018</v>
      </c>
      <c r="N29" s="24">
        <v>323640</v>
      </c>
      <c r="O29" s="24">
        <v>46857</v>
      </c>
      <c r="P29" s="20">
        <v>0.14478123841305154</v>
      </c>
      <c r="Q29">
        <v>2018</v>
      </c>
      <c r="R29" s="24">
        <v>1011080</v>
      </c>
      <c r="S29" s="24">
        <v>76191</v>
      </c>
      <c r="T29">
        <v>7.5356054911579692E-2</v>
      </c>
      <c r="U29">
        <v>2018</v>
      </c>
      <c r="V29" s="24">
        <v>501311</v>
      </c>
      <c r="W29" s="24">
        <v>58076</v>
      </c>
      <c r="X29">
        <v>0.11584824589925216</v>
      </c>
      <c r="Y29">
        <v>2018</v>
      </c>
      <c r="Z29" s="24">
        <f t="shared" si="0"/>
        <v>11389653</v>
      </c>
      <c r="AA29" s="24">
        <f t="shared" si="1"/>
        <v>110645</v>
      </c>
      <c r="AB29" s="124">
        <v>2018</v>
      </c>
      <c r="AC29" s="243">
        <f t="shared" si="2"/>
        <v>9.7145189585670436E-3</v>
      </c>
      <c r="AD29" s="237">
        <f t="shared" si="3"/>
        <v>1.8218444110900654E-3</v>
      </c>
      <c r="AE29" s="240">
        <f t="shared" si="4"/>
        <v>1.5509684417763894E-2</v>
      </c>
      <c r="AF29" s="240">
        <f t="shared" si="5"/>
        <v>4.2671360409635747E-2</v>
      </c>
      <c r="AG29" s="239">
        <f t="shared" si="6"/>
        <v>0.14478123841305154</v>
      </c>
      <c r="AH29">
        <v>2018</v>
      </c>
      <c r="AI29" s="20">
        <f t="shared" si="7"/>
        <v>0.81151120231669915</v>
      </c>
      <c r="AJ29" s="20">
        <f t="shared" si="8"/>
        <v>9.9716997523980763E-2</v>
      </c>
      <c r="AK29" s="20">
        <f t="shared" si="9"/>
        <v>6.0356535883929037E-2</v>
      </c>
      <c r="AL29" s="20">
        <f t="shared" si="10"/>
        <v>2.8415264275391008E-2</v>
      </c>
    </row>
    <row r="30" spans="1:38">
      <c r="A30">
        <v>2019</v>
      </c>
      <c r="B30" s="24">
        <v>9277231</v>
      </c>
      <c r="C30" s="24">
        <v>16227</v>
      </c>
      <c r="D30" s="104">
        <v>1.7491210470020634E-3</v>
      </c>
      <c r="E30">
        <v>2019</v>
      </c>
      <c r="F30" s="24">
        <v>1158719</v>
      </c>
      <c r="G30" s="24">
        <v>17692</v>
      </c>
      <c r="H30" s="104">
        <v>1.5268585394733322E-2</v>
      </c>
      <c r="I30">
        <v>2019</v>
      </c>
      <c r="J30" s="24">
        <v>694826</v>
      </c>
      <c r="K30" s="24">
        <v>28251</v>
      </c>
      <c r="L30" s="46">
        <v>4.0659100263950976E-2</v>
      </c>
      <c r="M30">
        <v>2019</v>
      </c>
      <c r="N30" s="24">
        <v>331406</v>
      </c>
      <c r="O30" s="24">
        <v>46575</v>
      </c>
      <c r="P30" s="20">
        <v>0.14053758833575736</v>
      </c>
      <c r="Q30">
        <v>2019</v>
      </c>
      <c r="R30" s="24">
        <v>1026232</v>
      </c>
      <c r="S30" s="24">
        <v>74826</v>
      </c>
      <c r="T30">
        <v>7.2913337335027556E-2</v>
      </c>
      <c r="U30">
        <v>2019</v>
      </c>
      <c r="V30" s="24">
        <v>510206</v>
      </c>
      <c r="W30" s="24">
        <v>57285</v>
      </c>
      <c r="X30">
        <v>0.11227817783405135</v>
      </c>
      <c r="Y30">
        <v>2019</v>
      </c>
      <c r="Z30" s="24">
        <f t="shared" si="0"/>
        <v>11462182</v>
      </c>
      <c r="AA30" s="24">
        <f t="shared" si="1"/>
        <v>108745</v>
      </c>
      <c r="AB30" s="124">
        <v>2019</v>
      </c>
      <c r="AC30" s="243">
        <f t="shared" si="2"/>
        <v>9.4872861031171894E-3</v>
      </c>
      <c r="AD30" s="240">
        <f t="shared" si="3"/>
        <v>1.7491210470020634E-3</v>
      </c>
      <c r="AE30" s="240">
        <f t="shared" si="4"/>
        <v>1.5268585394733322E-2</v>
      </c>
      <c r="AF30" s="240">
        <f t="shared" si="5"/>
        <v>4.0659100263950976E-2</v>
      </c>
      <c r="AG30" s="239">
        <f t="shared" si="6"/>
        <v>0.14053758833575736</v>
      </c>
      <c r="AH30">
        <v>2019</v>
      </c>
      <c r="AI30" s="20">
        <f t="shared" si="7"/>
        <v>0.80937739428670741</v>
      </c>
      <c r="AJ30" s="20">
        <f t="shared" si="8"/>
        <v>0.10109061259016826</v>
      </c>
      <c r="AK30" s="20">
        <f t="shared" si="9"/>
        <v>6.0618999070159593E-2</v>
      </c>
      <c r="AL30" s="20">
        <f t="shared" si="10"/>
        <v>2.8912994052964786E-2</v>
      </c>
    </row>
    <row r="31" spans="1:38" ht="15" thickBot="1">
      <c r="A31">
        <v>2020</v>
      </c>
      <c r="B31" s="24">
        <v>9288163</v>
      </c>
      <c r="C31" s="24">
        <f>'Sterfte Prognose'!AC4+'Sterfte Prognose'!AC5+'Sterfte Prognose'!AC6</f>
        <v>16638</v>
      </c>
      <c r="D31" s="104">
        <f>C31/B31</f>
        <v>1.7913122325695619E-3</v>
      </c>
      <c r="E31">
        <v>2020</v>
      </c>
      <c r="F31" s="24">
        <v>1170399</v>
      </c>
      <c r="G31" s="24">
        <f>'Sterfte Prognose'!AC7</f>
        <v>19958</v>
      </c>
      <c r="H31" s="104">
        <f>G31/F31</f>
        <v>1.705230438508577E-2</v>
      </c>
      <c r="I31">
        <v>2020</v>
      </c>
      <c r="J31" s="24">
        <v>698940</v>
      </c>
      <c r="K31" s="24">
        <f>'Sterfte Prognose'!AC8</f>
        <v>33183</v>
      </c>
      <c r="L31" s="46">
        <f>K31/J31</f>
        <v>4.7476178212722125E-2</v>
      </c>
      <c r="M31">
        <v>2020</v>
      </c>
      <c r="N31" s="24">
        <v>335139</v>
      </c>
      <c r="O31" s="24">
        <f>'Sterfte Prognose'!AC9</f>
        <v>55343</v>
      </c>
      <c r="P31" s="20">
        <f>O31/N31</f>
        <v>0.16513446659445782</v>
      </c>
      <c r="Q31">
        <v>2020</v>
      </c>
      <c r="Y31">
        <v>2020</v>
      </c>
      <c r="Z31" s="24">
        <f t="shared" ref="Z31" si="11">+B31+F31+J31+N31</f>
        <v>11492641</v>
      </c>
      <c r="AA31" s="24">
        <f t="shared" ref="AA31" si="12">+C31+G31+K31+O31</f>
        <v>125122</v>
      </c>
      <c r="AB31" s="125">
        <v>2020</v>
      </c>
      <c r="AC31" s="244">
        <f t="shared" ref="AC31" si="13">AA31/Z31</f>
        <v>1.0887140736406889E-2</v>
      </c>
      <c r="AD31" s="258">
        <f t="shared" si="3"/>
        <v>1.7913122325695619E-3</v>
      </c>
      <c r="AE31" s="258">
        <f t="shared" si="4"/>
        <v>1.705230438508577E-2</v>
      </c>
      <c r="AF31" s="258">
        <f t="shared" si="5"/>
        <v>4.7476178212722125E-2</v>
      </c>
      <c r="AG31" s="259">
        <f t="shared" si="6"/>
        <v>0.16513446659445782</v>
      </c>
      <c r="AH31">
        <v>2020</v>
      </c>
      <c r="AI31" s="20">
        <f t="shared" si="7"/>
        <v>0.80818351499885888</v>
      </c>
      <c r="AJ31" s="20">
        <f t="shared" si="8"/>
        <v>0.10183899418767192</v>
      </c>
      <c r="AK31" s="20">
        <f t="shared" si="9"/>
        <v>6.0816308453383344E-2</v>
      </c>
      <c r="AL31" s="20">
        <f t="shared" si="10"/>
        <v>2.9161182360085903E-2</v>
      </c>
    </row>
    <row r="32" spans="1:38">
      <c r="AD32" s="235"/>
    </row>
    <row r="33" spans="1:27">
      <c r="A33" t="s">
        <v>636</v>
      </c>
      <c r="B33" s="46">
        <f>B31/B5-1</f>
        <v>8.8691456975435345E-2</v>
      </c>
      <c r="C33" s="46">
        <f>C31/C5-1</f>
        <v>-0.22850783640916261</v>
      </c>
      <c r="E33" t="s">
        <v>636</v>
      </c>
      <c r="F33" s="46">
        <f>F31/F21-1</f>
        <v>0.26686027506391685</v>
      </c>
      <c r="G33" s="46">
        <f>G31/G21-1</f>
        <v>0.25703848334068158</v>
      </c>
      <c r="I33" t="s">
        <v>636</v>
      </c>
      <c r="J33" s="46">
        <f>J31/J21-1</f>
        <v>-9.7250794838227295E-3</v>
      </c>
      <c r="K33" s="46"/>
      <c r="M33" t="s">
        <v>636</v>
      </c>
      <c r="N33" s="46">
        <f>N31/N16-1</f>
        <v>0.94113558566124733</v>
      </c>
      <c r="O33" s="46">
        <f>O31/O16-1</f>
        <v>0.84513569380542775</v>
      </c>
      <c r="Y33" t="s">
        <v>636</v>
      </c>
      <c r="Z33" s="46">
        <f>Z31/Z5-1</f>
        <v>0.13613015141708074</v>
      </c>
      <c r="AA33" s="46">
        <f>AA31/AA5-1</f>
        <v>0.20701896548397669</v>
      </c>
    </row>
    <row r="34" spans="1:27">
      <c r="A34" t="s">
        <v>637</v>
      </c>
      <c r="B34" s="236">
        <f>B31-B5</f>
        <v>756670.5</v>
      </c>
      <c r="C34" s="26"/>
      <c r="E34" t="s">
        <v>637</v>
      </c>
      <c r="F34" s="236">
        <f>F31-F21</f>
        <v>246541</v>
      </c>
      <c r="G34" s="26"/>
      <c r="I34" t="s">
        <v>637</v>
      </c>
      <c r="J34" s="236"/>
      <c r="K34" s="26"/>
      <c r="M34" t="s">
        <v>637</v>
      </c>
      <c r="N34" s="236">
        <f>N31-N16</f>
        <v>162488</v>
      </c>
      <c r="O34" s="26">
        <f>O31-O21</f>
        <v>19395</v>
      </c>
      <c r="Y34" t="s">
        <v>637</v>
      </c>
      <c r="Z34" s="236">
        <f>Z31-Z5</f>
        <v>1377038.5</v>
      </c>
      <c r="AA34" s="26"/>
    </row>
    <row r="35" spans="1:27">
      <c r="B35" s="104"/>
      <c r="C35" s="26"/>
      <c r="Z35" s="236">
        <f>+AA31-AA5</f>
        <v>21460</v>
      </c>
    </row>
  </sheetData>
  <mergeCells count="1">
    <mergeCell ref="AI3:AL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03EF8-F227-4304-B0D1-EB822A495AFB}">
  <dimension ref="A1:T369"/>
  <sheetViews>
    <sheetView zoomScale="81" zoomScaleNormal="81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G1" sqref="G1:N3"/>
    </sheetView>
  </sheetViews>
  <sheetFormatPr defaultRowHeight="14.4"/>
  <cols>
    <col min="7" max="7" width="14.6640625" bestFit="1" customWidth="1"/>
    <col min="8" max="8" width="11.5546875" bestFit="1" customWidth="1"/>
    <col min="9" max="9" width="17.44140625" bestFit="1" customWidth="1"/>
    <col min="10" max="10" width="20.109375" bestFit="1" customWidth="1"/>
    <col min="11" max="11" width="14.88671875" bestFit="1" customWidth="1"/>
    <col min="12" max="12" width="18.33203125" customWidth="1"/>
    <col min="13" max="13" width="9.21875" bestFit="1" customWidth="1"/>
    <col min="14" max="14" width="34" bestFit="1" customWidth="1"/>
  </cols>
  <sheetData>
    <row r="1" spans="1:14">
      <c r="G1" t="s">
        <v>444</v>
      </c>
      <c r="H1" t="s">
        <v>445</v>
      </c>
      <c r="I1" t="s">
        <v>446</v>
      </c>
      <c r="J1" t="s">
        <v>465</v>
      </c>
      <c r="K1" t="s">
        <v>447</v>
      </c>
      <c r="L1" t="s">
        <v>449</v>
      </c>
      <c r="M1" t="s">
        <v>448</v>
      </c>
      <c r="N1" t="s">
        <v>510</v>
      </c>
    </row>
    <row r="2" spans="1:14">
      <c r="G2" t="s">
        <v>502</v>
      </c>
      <c r="H2" t="s">
        <v>503</v>
      </c>
      <c r="I2" t="s">
        <v>504</v>
      </c>
      <c r="J2" t="s">
        <v>505</v>
      </c>
      <c r="K2" t="s">
        <v>506</v>
      </c>
      <c r="L2" t="s">
        <v>507</v>
      </c>
      <c r="M2" t="s">
        <v>508</v>
      </c>
      <c r="N2" t="s">
        <v>509</v>
      </c>
    </row>
    <row r="3" spans="1:14">
      <c r="A3" s="22"/>
      <c r="B3" s="22">
        <v>2010</v>
      </c>
      <c r="C3" s="22">
        <v>2012</v>
      </c>
      <c r="D3" s="22">
        <v>2015</v>
      </c>
      <c r="E3" s="22">
        <v>2018</v>
      </c>
      <c r="F3" s="22">
        <v>2020</v>
      </c>
      <c r="G3" s="256" t="s">
        <v>444</v>
      </c>
      <c r="H3" s="256" t="s">
        <v>445</v>
      </c>
      <c r="I3" s="256" t="s">
        <v>446</v>
      </c>
      <c r="J3" s="256" t="s">
        <v>465</v>
      </c>
      <c r="K3" s="256" t="s">
        <v>447</v>
      </c>
      <c r="L3" s="256" t="s">
        <v>449</v>
      </c>
      <c r="M3" s="256" t="s">
        <v>448</v>
      </c>
      <c r="N3" s="256" t="s">
        <v>510</v>
      </c>
    </row>
    <row r="4" spans="1:14">
      <c r="A4" s="22" t="s">
        <v>81</v>
      </c>
      <c r="B4">
        <v>344.5702084104978</v>
      </c>
      <c r="C4">
        <v>347.82169089597028</v>
      </c>
      <c r="D4">
        <v>365.00706001332554</v>
      </c>
      <c r="E4">
        <v>320.24831044464372</v>
      </c>
      <c r="F4" s="30">
        <v>322</v>
      </c>
    </row>
    <row r="5" spans="1:14">
      <c r="A5" s="22" t="s">
        <v>82</v>
      </c>
      <c r="B5">
        <v>343.50999238461895</v>
      </c>
      <c r="C5">
        <v>326.99404473453501</v>
      </c>
      <c r="D5">
        <v>392.69017973343733</v>
      </c>
      <c r="E5">
        <v>360.6581918887627</v>
      </c>
      <c r="F5" s="30">
        <v>323</v>
      </c>
    </row>
    <row r="6" spans="1:14">
      <c r="A6" s="22" t="s">
        <v>83</v>
      </c>
      <c r="B6">
        <v>333.96804815171316</v>
      </c>
      <c r="C6">
        <v>413.42877630449198</v>
      </c>
      <c r="D6">
        <v>375.26006731707065</v>
      </c>
      <c r="E6">
        <v>362.67868596096861</v>
      </c>
      <c r="F6" s="30">
        <v>348</v>
      </c>
    </row>
    <row r="7" spans="1:14">
      <c r="A7" s="22" t="s">
        <v>84</v>
      </c>
      <c r="B7">
        <v>308.52286353063039</v>
      </c>
      <c r="C7">
        <v>324.91128011839157</v>
      </c>
      <c r="D7">
        <v>338.34924102358826</v>
      </c>
      <c r="E7">
        <v>366.71967410538036</v>
      </c>
      <c r="F7" s="30">
        <v>321</v>
      </c>
    </row>
    <row r="8" spans="1:14">
      <c r="A8" s="22" t="s">
        <v>85</v>
      </c>
      <c r="B8">
        <v>347.75085648813291</v>
      </c>
      <c r="C8">
        <v>339.49063243139631</v>
      </c>
      <c r="D8">
        <v>339.37454175396283</v>
      </c>
      <c r="E8">
        <v>377.83239150251291</v>
      </c>
      <c r="F8" s="30">
        <v>299</v>
      </c>
    </row>
    <row r="9" spans="1:14">
      <c r="A9" s="22" t="s">
        <v>86</v>
      </c>
      <c r="B9">
        <v>361.5336648245526</v>
      </c>
      <c r="C9">
        <v>339.49063243139642</v>
      </c>
      <c r="D9">
        <v>333.22273737171577</v>
      </c>
      <c r="E9">
        <v>306.10485193920221</v>
      </c>
      <c r="F9" s="30">
        <v>366</v>
      </c>
    </row>
    <row r="10" spans="1:14">
      <c r="A10" s="22" t="s">
        <v>87</v>
      </c>
      <c r="B10">
        <v>374.25625713509413</v>
      </c>
      <c r="C10">
        <v>316.58022165381726</v>
      </c>
      <c r="D10">
        <v>401.91788630680793</v>
      </c>
      <c r="E10">
        <v>312.16633415581998</v>
      </c>
      <c r="F10" s="30">
        <v>322</v>
      </c>
    </row>
    <row r="11" spans="1:14">
      <c r="A11" s="22" t="s">
        <v>88</v>
      </c>
      <c r="B11">
        <v>346.69064046225446</v>
      </c>
      <c r="C11">
        <v>319.70436857803281</v>
      </c>
      <c r="D11">
        <v>399.86728484605885</v>
      </c>
      <c r="E11">
        <v>299.03312268648131</v>
      </c>
      <c r="F11" s="30">
        <v>380</v>
      </c>
    </row>
    <row r="12" spans="1:14">
      <c r="A12" s="22" t="s">
        <v>89</v>
      </c>
      <c r="B12">
        <v>317.00459173765785</v>
      </c>
      <c r="C12">
        <v>322.82851550224797</v>
      </c>
      <c r="D12">
        <v>385.51307462081581</v>
      </c>
      <c r="E12">
        <v>351.56596856383595</v>
      </c>
      <c r="F12" s="30">
        <v>380</v>
      </c>
    </row>
    <row r="13" spans="1:14">
      <c r="A13" s="22" t="s">
        <v>90</v>
      </c>
      <c r="B13">
        <v>361.53366482455266</v>
      </c>
      <c r="C13">
        <v>326.99404473453501</v>
      </c>
      <c r="D13">
        <v>387.56367608156484</v>
      </c>
      <c r="E13">
        <v>353.58646263604186</v>
      </c>
      <c r="F13" s="30">
        <v>323</v>
      </c>
    </row>
    <row r="14" spans="1:14">
      <c r="A14" s="22" t="s">
        <v>91</v>
      </c>
      <c r="B14">
        <v>331.84761609995621</v>
      </c>
      <c r="C14">
        <v>320.74575088610447</v>
      </c>
      <c r="D14">
        <v>341.42514321471185</v>
      </c>
      <c r="E14">
        <v>352.57621559993885</v>
      </c>
      <c r="F14" s="30">
        <v>318</v>
      </c>
    </row>
    <row r="15" spans="1:14">
      <c r="A15" s="22" t="s">
        <v>92</v>
      </c>
      <c r="B15">
        <v>361.533664824553</v>
      </c>
      <c r="C15">
        <v>370.73210167354944</v>
      </c>
      <c r="D15">
        <v>370.1335636651981</v>
      </c>
      <c r="E15">
        <v>357.62745078045367</v>
      </c>
      <c r="F15" s="30">
        <v>292</v>
      </c>
    </row>
    <row r="16" spans="1:14">
      <c r="A16" s="22" t="s">
        <v>93</v>
      </c>
      <c r="B16">
        <v>382.73798534212159</v>
      </c>
      <c r="C16">
        <v>324.91128011839157</v>
      </c>
      <c r="D16">
        <v>393.71548046381184</v>
      </c>
      <c r="E16">
        <v>312.16633415581981</v>
      </c>
      <c r="F16" s="30">
        <v>322</v>
      </c>
    </row>
    <row r="17" spans="1:6">
      <c r="A17" s="22" t="s">
        <v>94</v>
      </c>
      <c r="B17">
        <v>401.82187380793397</v>
      </c>
      <c r="C17">
        <v>317.62160396188898</v>
      </c>
      <c r="D17">
        <v>375.26006731707065</v>
      </c>
      <c r="E17">
        <v>314.18682822802606</v>
      </c>
      <c r="F17" s="30">
        <v>342</v>
      </c>
    </row>
    <row r="18" spans="1:6">
      <c r="A18" s="22" t="s">
        <v>95</v>
      </c>
      <c r="B18">
        <v>366.83474495394495</v>
      </c>
      <c r="C18">
        <v>325.95266242646341</v>
      </c>
      <c r="D18">
        <v>378.33596950819413</v>
      </c>
      <c r="E18">
        <v>317.21756933633503</v>
      </c>
      <c r="F18" s="30">
        <v>322</v>
      </c>
    </row>
    <row r="19" spans="1:6">
      <c r="A19" s="22" t="s">
        <v>96</v>
      </c>
      <c r="B19">
        <v>330.78740007407765</v>
      </c>
      <c r="C19">
        <v>347.82169089597056</v>
      </c>
      <c r="D19">
        <v>386.53837535119021</v>
      </c>
      <c r="E19">
        <v>340.45325116670324</v>
      </c>
      <c r="F19" s="30">
        <v>347</v>
      </c>
    </row>
    <row r="20" spans="1:6">
      <c r="A20" s="22" t="s">
        <v>97</v>
      </c>
      <c r="B20">
        <v>318.06480776353629</v>
      </c>
      <c r="C20">
        <v>303.04225164888425</v>
      </c>
      <c r="D20">
        <v>354.75405270958049</v>
      </c>
      <c r="E20">
        <v>338.43275709449739</v>
      </c>
      <c r="F20" s="30">
        <v>334</v>
      </c>
    </row>
    <row r="21" spans="1:6">
      <c r="A21" s="22" t="s">
        <v>98</v>
      </c>
      <c r="B21">
        <v>390.15949752327077</v>
      </c>
      <c r="C21">
        <v>347.82169089597056</v>
      </c>
      <c r="D21">
        <v>331.17213591096669</v>
      </c>
      <c r="E21">
        <v>335.40201598618876</v>
      </c>
      <c r="F21" s="30">
        <v>329</v>
      </c>
    </row>
    <row r="22" spans="1:6">
      <c r="A22" s="22" t="s">
        <v>99</v>
      </c>
      <c r="B22">
        <v>345.63042443637596</v>
      </c>
      <c r="C22">
        <v>383.22868937041079</v>
      </c>
      <c r="D22">
        <v>313.74202349460006</v>
      </c>
      <c r="E22">
        <v>339.44300413060051</v>
      </c>
      <c r="F22" s="30">
        <v>310</v>
      </c>
    </row>
    <row r="23" spans="1:6">
      <c r="A23" s="22" t="s">
        <v>100</v>
      </c>
      <c r="B23">
        <v>353.0519366175252</v>
      </c>
      <c r="C23">
        <v>302.00086934081253</v>
      </c>
      <c r="D23">
        <v>409.09499141942956</v>
      </c>
      <c r="E23">
        <v>346.51473338332119</v>
      </c>
      <c r="F23" s="30">
        <v>311</v>
      </c>
    </row>
    <row r="24" spans="1:6">
      <c r="A24" s="22" t="s">
        <v>101</v>
      </c>
      <c r="B24">
        <v>361.53366482455266</v>
      </c>
      <c r="C24">
        <v>314.49745703767377</v>
      </c>
      <c r="D24">
        <v>369.10826293482353</v>
      </c>
      <c r="E24">
        <v>342.4737452389092</v>
      </c>
      <c r="F24" s="30">
        <v>317</v>
      </c>
    </row>
    <row r="25" spans="1:6">
      <c r="A25" s="22" t="s">
        <v>102</v>
      </c>
      <c r="B25">
        <v>336.08848020346989</v>
      </c>
      <c r="C25">
        <v>325.95266242646329</v>
      </c>
      <c r="D25">
        <v>392.69017973343728</v>
      </c>
      <c r="E25">
        <v>320.24831044464378</v>
      </c>
      <c r="F25" s="30">
        <v>324</v>
      </c>
    </row>
    <row r="26" spans="1:6">
      <c r="A26" s="22" t="s">
        <v>103</v>
      </c>
      <c r="B26">
        <v>348.81107251401119</v>
      </c>
      <c r="C26">
        <v>347.82169089597051</v>
      </c>
      <c r="D26">
        <v>370.13356366519815</v>
      </c>
      <c r="E26">
        <v>355.60695670824788</v>
      </c>
      <c r="F26" s="30">
        <v>326</v>
      </c>
    </row>
    <row r="27" spans="1:6">
      <c r="A27" s="22" t="s">
        <v>104</v>
      </c>
      <c r="B27">
        <v>306.4024314788731</v>
      </c>
      <c r="C27">
        <v>350.9458378201856</v>
      </c>
      <c r="D27">
        <v>373.20946585632169</v>
      </c>
      <c r="E27">
        <v>326.30979266126172</v>
      </c>
      <c r="F27" s="30">
        <v>337</v>
      </c>
    </row>
    <row r="28" spans="1:6">
      <c r="A28" s="22" t="s">
        <v>105</v>
      </c>
      <c r="B28">
        <v>331.84761609995604</v>
      </c>
      <c r="C28">
        <v>322.82851550224791</v>
      </c>
      <c r="D28">
        <v>345.52634613620984</v>
      </c>
      <c r="E28">
        <v>350.55572152773306</v>
      </c>
      <c r="F28" s="30">
        <v>260</v>
      </c>
    </row>
    <row r="29" spans="1:6">
      <c r="A29" s="22" t="s">
        <v>106</v>
      </c>
      <c r="B29">
        <v>355.17236866928192</v>
      </c>
      <c r="C29">
        <v>319.70436857803259</v>
      </c>
      <c r="D29">
        <v>382.43717242969217</v>
      </c>
      <c r="E29">
        <v>301.05361675868767</v>
      </c>
      <c r="F29" s="30">
        <v>322</v>
      </c>
    </row>
    <row r="30" spans="1:6">
      <c r="A30" s="22" t="s">
        <v>107</v>
      </c>
      <c r="B30">
        <v>288.37875903893951</v>
      </c>
      <c r="C30">
        <v>328.0354270426069</v>
      </c>
      <c r="D30">
        <v>376.28536804744516</v>
      </c>
      <c r="E30">
        <v>318.2278163724377</v>
      </c>
      <c r="F30" s="30">
        <v>313</v>
      </c>
    </row>
    <row r="31" spans="1:6">
      <c r="A31" s="22" t="s">
        <v>108</v>
      </c>
      <c r="B31">
        <v>370.01539303158046</v>
      </c>
      <c r="C31">
        <v>329.07680935067867</v>
      </c>
      <c r="D31">
        <v>414.22149507130212</v>
      </c>
      <c r="E31">
        <v>304.08435786699636</v>
      </c>
      <c r="F31" s="30">
        <v>328</v>
      </c>
    </row>
    <row r="32" spans="1:6">
      <c r="A32" s="22" t="s">
        <v>109</v>
      </c>
      <c r="B32">
        <v>359.41323277279577</v>
      </c>
      <c r="C32">
        <v>326.99404473453495</v>
      </c>
      <c r="D32">
        <v>396.79138265493543</v>
      </c>
      <c r="E32">
        <v>334.39176895008586</v>
      </c>
      <c r="F32" s="30">
        <v>328</v>
      </c>
    </row>
    <row r="33" spans="1:6">
      <c r="A33" s="22" t="s">
        <v>110</v>
      </c>
      <c r="B33">
        <v>345.63042443637585</v>
      </c>
      <c r="C33">
        <v>315.53883934574571</v>
      </c>
      <c r="D33">
        <v>401.91788630680799</v>
      </c>
      <c r="E33">
        <v>358.63769781655662</v>
      </c>
      <c r="F33" s="30">
        <v>329</v>
      </c>
    </row>
    <row r="34" spans="1:6">
      <c r="A34" s="22" t="s">
        <v>111</v>
      </c>
      <c r="B34">
        <v>309.58307955650861</v>
      </c>
      <c r="C34">
        <v>349.90445551211411</v>
      </c>
      <c r="D34">
        <v>358.85525563107853</v>
      </c>
      <c r="E34">
        <v>389.95535593574897</v>
      </c>
      <c r="F34" s="30">
        <v>391</v>
      </c>
    </row>
    <row r="35" spans="1:6">
      <c r="A35" s="22" t="s">
        <v>112</v>
      </c>
      <c r="B35">
        <v>331.84761609995627</v>
      </c>
      <c r="C35">
        <v>374.89763090583654</v>
      </c>
      <c r="D35">
        <v>380.3865709689432</v>
      </c>
      <c r="E35">
        <v>345.50448634721812</v>
      </c>
      <c r="F35" s="30">
        <v>336</v>
      </c>
    </row>
    <row r="36" spans="1:6">
      <c r="A36" s="22" t="s">
        <v>113</v>
      </c>
      <c r="B36">
        <v>342.44977635874039</v>
      </c>
      <c r="C36">
        <v>337.40786781525287</v>
      </c>
      <c r="D36">
        <v>402.94318703718233</v>
      </c>
      <c r="E36">
        <v>328.33028673346763</v>
      </c>
      <c r="F36" s="30">
        <v>330</v>
      </c>
    </row>
    <row r="37" spans="1:6">
      <c r="A37" s="22" t="s">
        <v>114</v>
      </c>
      <c r="B37">
        <v>350.93150456576842</v>
      </c>
      <c r="C37">
        <v>382.18730706233902</v>
      </c>
      <c r="D37">
        <v>422.42390091429809</v>
      </c>
      <c r="E37">
        <v>318.22781637243804</v>
      </c>
      <c r="F37" s="30">
        <v>318</v>
      </c>
    </row>
    <row r="38" spans="1:6">
      <c r="A38" s="22" t="s">
        <v>115</v>
      </c>
      <c r="B38">
        <v>339.26912828110528</v>
      </c>
      <c r="C38">
        <v>356.1527493605447</v>
      </c>
      <c r="D38">
        <v>416.27209653205108</v>
      </c>
      <c r="E38">
        <v>304.08435786699619</v>
      </c>
      <c r="F38" s="30">
        <v>315</v>
      </c>
    </row>
    <row r="39" spans="1:6">
      <c r="A39" s="22" t="s">
        <v>116</v>
      </c>
      <c r="B39">
        <v>360.47344879867455</v>
      </c>
      <c r="C39">
        <v>339.49063243139608</v>
      </c>
      <c r="D39">
        <v>392.69017973343728</v>
      </c>
      <c r="E39">
        <v>312.16633415582021</v>
      </c>
      <c r="F39" s="30">
        <v>330</v>
      </c>
    </row>
    <row r="40" spans="1:6">
      <c r="A40" s="22" t="s">
        <v>117</v>
      </c>
      <c r="B40">
        <v>344.57020841049746</v>
      </c>
      <c r="C40">
        <v>343.65616166368369</v>
      </c>
      <c r="D40">
        <v>407.04438995868043</v>
      </c>
      <c r="E40">
        <v>348.53522745552715</v>
      </c>
      <c r="F40" s="30">
        <v>291</v>
      </c>
    </row>
    <row r="41" spans="1:6">
      <c r="A41" s="22" t="s">
        <v>118</v>
      </c>
      <c r="B41">
        <v>313.82394366002251</v>
      </c>
      <c r="C41">
        <v>358.2355139766882</v>
      </c>
      <c r="D41">
        <v>367.05766147407468</v>
      </c>
      <c r="E41">
        <v>312.16633415582004</v>
      </c>
      <c r="F41" s="30">
        <v>301</v>
      </c>
    </row>
    <row r="42" spans="1:6">
      <c r="A42" s="22" t="s">
        <v>119</v>
      </c>
      <c r="B42">
        <v>337.14869622934827</v>
      </c>
      <c r="C42">
        <v>354.06998474440144</v>
      </c>
      <c r="D42">
        <v>387.56367608156467</v>
      </c>
      <c r="E42">
        <v>370.7606622497928</v>
      </c>
      <c r="F42" s="30">
        <v>318</v>
      </c>
    </row>
    <row r="43" spans="1:6">
      <c r="A43" s="22" t="s">
        <v>120</v>
      </c>
      <c r="B43">
        <v>326.54653597056387</v>
      </c>
      <c r="C43">
        <v>363.44242551704713</v>
      </c>
      <c r="D43">
        <v>448.0564191736608</v>
      </c>
      <c r="E43">
        <v>370.76066224979212</v>
      </c>
      <c r="F43" s="30">
        <v>290</v>
      </c>
    </row>
    <row r="44" spans="1:6">
      <c r="A44" s="22" t="s">
        <v>121</v>
      </c>
      <c r="B44">
        <v>345.63042443637607</v>
      </c>
      <c r="C44">
        <v>412.38739399642026</v>
      </c>
      <c r="D44">
        <v>408.06969068905505</v>
      </c>
      <c r="E44">
        <v>345.50448634721806</v>
      </c>
      <c r="F44" s="30">
        <v>336</v>
      </c>
    </row>
    <row r="45" spans="1:6">
      <c r="A45" s="22" t="s">
        <v>122</v>
      </c>
      <c r="B45">
        <v>320.18523981529296</v>
      </c>
      <c r="C45">
        <v>393.64251245112848</v>
      </c>
      <c r="D45">
        <v>448.0564191736608</v>
      </c>
      <c r="E45">
        <v>317.21756933633486</v>
      </c>
      <c r="F45" s="30">
        <v>325</v>
      </c>
    </row>
    <row r="46" spans="1:6">
      <c r="A46" s="22" t="s">
        <v>123</v>
      </c>
      <c r="B46">
        <v>324.42610391880709</v>
      </c>
      <c r="C46">
        <v>320.74575088610453</v>
      </c>
      <c r="D46">
        <v>412.17089361055309</v>
      </c>
      <c r="E46">
        <v>348.53522745552721</v>
      </c>
      <c r="F46" s="30">
        <v>319</v>
      </c>
    </row>
    <row r="47" spans="1:6">
      <c r="A47" s="22" t="s">
        <v>124</v>
      </c>
      <c r="B47">
        <v>329.72718404819904</v>
      </c>
      <c r="C47">
        <v>409.26324707220505</v>
      </c>
      <c r="D47">
        <v>453.1829228255333</v>
      </c>
      <c r="E47">
        <v>360.6581918887627</v>
      </c>
      <c r="F47" s="30">
        <v>333</v>
      </c>
    </row>
    <row r="48" spans="1:6">
      <c r="A48" s="22" t="s">
        <v>125</v>
      </c>
      <c r="B48">
        <v>296.86048724596725</v>
      </c>
      <c r="C48">
        <v>413.42877630449198</v>
      </c>
      <c r="D48">
        <v>424.47450237504711</v>
      </c>
      <c r="E48">
        <v>388.9451088996459</v>
      </c>
      <c r="F48" s="30">
        <v>351</v>
      </c>
    </row>
    <row r="49" spans="1:6">
      <c r="A49" s="22" t="s">
        <v>126</v>
      </c>
      <c r="B49">
        <v>374.2562571350943</v>
      </c>
      <c r="C49">
        <v>412.3873939964202</v>
      </c>
      <c r="D49">
        <v>371.15886439557261</v>
      </c>
      <c r="E49">
        <v>385.91436779133687</v>
      </c>
      <c r="F49" s="30">
        <v>342</v>
      </c>
    </row>
    <row r="50" spans="1:6">
      <c r="A50" s="22" t="s">
        <v>127</v>
      </c>
      <c r="B50">
        <v>339.26912828110528</v>
      </c>
      <c r="C50">
        <v>416.55292322870719</v>
      </c>
      <c r="D50">
        <v>420.37329945354918</v>
      </c>
      <c r="E50">
        <v>379.8528855747191</v>
      </c>
      <c r="F50" s="30">
        <v>296</v>
      </c>
    </row>
    <row r="51" spans="1:6">
      <c r="A51" s="22" t="s">
        <v>128</v>
      </c>
      <c r="B51">
        <v>324.42610391880686</v>
      </c>
      <c r="C51">
        <v>407.18048245606155</v>
      </c>
      <c r="D51">
        <v>381.41187169931771</v>
      </c>
      <c r="E51">
        <v>389.95535593574891</v>
      </c>
      <c r="F51" s="30">
        <v>284</v>
      </c>
    </row>
    <row r="52" spans="1:6">
      <c r="A52" s="22" t="s">
        <v>129</v>
      </c>
      <c r="B52">
        <v>351.99172059164664</v>
      </c>
      <c r="C52">
        <v>404.056335531846</v>
      </c>
      <c r="D52">
        <v>393.7154804638119</v>
      </c>
      <c r="E52">
        <v>337.42251005839461</v>
      </c>
      <c r="F52" s="30">
        <v>326</v>
      </c>
    </row>
    <row r="53" spans="1:6">
      <c r="A53" s="22" t="s">
        <v>130</v>
      </c>
      <c r="B53">
        <v>340.32934430698384</v>
      </c>
      <c r="C53">
        <v>366.56657244126211</v>
      </c>
      <c r="D53">
        <v>401.91788630680787</v>
      </c>
      <c r="E53">
        <v>330.35078080567359</v>
      </c>
      <c r="F53" s="30">
        <v>363</v>
      </c>
    </row>
    <row r="54" spans="1:6">
      <c r="A54" s="22" t="s">
        <v>131</v>
      </c>
      <c r="B54">
        <v>338.20891225522689</v>
      </c>
      <c r="C54">
        <v>423.84259938520984</v>
      </c>
      <c r="D54">
        <v>427.5504045661707</v>
      </c>
      <c r="E54">
        <v>377.83239150251268</v>
      </c>
      <c r="F54" s="30">
        <v>342</v>
      </c>
    </row>
    <row r="55" spans="1:6">
      <c r="A55" s="22" t="s">
        <v>132</v>
      </c>
      <c r="B55">
        <v>327.6067519964422</v>
      </c>
      <c r="C55">
        <v>380.10454244619535</v>
      </c>
      <c r="D55">
        <v>400.89258557643342</v>
      </c>
      <c r="E55">
        <v>388.94510889964607</v>
      </c>
      <c r="F55" s="30">
        <v>334</v>
      </c>
    </row>
    <row r="56" spans="1:6">
      <c r="A56" s="22" t="s">
        <v>133</v>
      </c>
      <c r="B56">
        <v>362.59388085043128</v>
      </c>
      <c r="C56">
        <v>419.67707015292268</v>
      </c>
      <c r="D56">
        <v>418.32269799280004</v>
      </c>
      <c r="E56">
        <v>408.13980258560247</v>
      </c>
      <c r="F56" s="30">
        <v>334</v>
      </c>
    </row>
    <row r="57" spans="1:6">
      <c r="A57" s="22" t="s">
        <v>134</v>
      </c>
      <c r="B57">
        <v>305.34221545299488</v>
      </c>
      <c r="C57">
        <v>417.59430553677902</v>
      </c>
      <c r="D57">
        <v>418.3226979928001</v>
      </c>
      <c r="E57">
        <v>386.92461482743988</v>
      </c>
      <c r="F57" s="30">
        <v>310</v>
      </c>
    </row>
    <row r="58" spans="1:6">
      <c r="A58" s="22" t="s">
        <v>135</v>
      </c>
      <c r="B58">
        <v>331.8476160999561</v>
      </c>
      <c r="C58">
        <v>403.01495322377434</v>
      </c>
      <c r="D58">
        <v>381.41187169931766</v>
      </c>
      <c r="E58">
        <v>398.03733222457271</v>
      </c>
      <c r="F58" s="30">
        <v>322</v>
      </c>
    </row>
    <row r="59" spans="1:6">
      <c r="A59" s="22" t="s">
        <v>136</v>
      </c>
      <c r="B59">
        <v>333.96804815171299</v>
      </c>
      <c r="C59">
        <v>480.07724402108533</v>
      </c>
      <c r="D59">
        <v>402.94318703718244</v>
      </c>
      <c r="E59">
        <v>364.69918003317451</v>
      </c>
      <c r="F59" s="30">
        <v>348</v>
      </c>
    </row>
    <row r="60" spans="1:6">
      <c r="A60" s="22" t="s">
        <v>137</v>
      </c>
      <c r="B60">
        <v>339.26912828110528</v>
      </c>
      <c r="C60">
        <v>360.3182785928318</v>
      </c>
      <c r="D60">
        <v>379.36127023856875</v>
      </c>
      <c r="E60">
        <v>393.99634408016061</v>
      </c>
      <c r="F60" s="30">
        <v>336</v>
      </c>
    </row>
    <row r="61" spans="1:6">
      <c r="A61" s="22" t="s">
        <v>138</v>
      </c>
      <c r="B61">
        <v>355.17236866928204</v>
      </c>
      <c r="C61">
        <v>403.0149532237744</v>
      </c>
      <c r="D61">
        <v>390.63957827268837</v>
      </c>
      <c r="E61">
        <v>429.35499034376437</v>
      </c>
      <c r="F61" s="30">
        <v>318</v>
      </c>
    </row>
    <row r="62" spans="1:6">
      <c r="A62" s="22" t="s">
        <v>139</v>
      </c>
      <c r="B62">
        <v>314.88415968590101</v>
      </c>
      <c r="C62">
        <v>424.88398169328161</v>
      </c>
      <c r="D62">
        <v>373.20946585632163</v>
      </c>
      <c r="E62">
        <v>449.55993106582395</v>
      </c>
      <c r="F62" s="30">
        <v>306</v>
      </c>
    </row>
    <row r="63" spans="1:6">
      <c r="A63" s="22" t="s">
        <v>140</v>
      </c>
      <c r="C63">
        <v>385.31145398655445</v>
      </c>
      <c r="F63" s="30">
        <v>305</v>
      </c>
    </row>
    <row r="64" spans="1:6">
      <c r="A64" s="22" t="s">
        <v>141</v>
      </c>
      <c r="B64">
        <v>346.69064046225452</v>
      </c>
      <c r="C64">
        <v>401.97357091570291</v>
      </c>
      <c r="D64">
        <v>363.98175928295109</v>
      </c>
      <c r="E64">
        <v>445.51894292141213</v>
      </c>
      <c r="F64" s="30">
        <v>302</v>
      </c>
    </row>
    <row r="65" spans="1:8">
      <c r="A65" s="22" t="s">
        <v>142</v>
      </c>
      <c r="B65">
        <v>284.13789493542589</v>
      </c>
      <c r="C65">
        <v>397.80804168341547</v>
      </c>
      <c r="D65">
        <v>366.03236074370011</v>
      </c>
      <c r="E65">
        <v>445.51894292141236</v>
      </c>
      <c r="F65" s="30">
        <v>351</v>
      </c>
    </row>
    <row r="66" spans="1:8">
      <c r="A66" s="22" t="s">
        <v>143</v>
      </c>
      <c r="B66">
        <v>340.32934430698401</v>
      </c>
      <c r="C66">
        <v>374.89763090583682</v>
      </c>
      <c r="D66">
        <v>338.34924102358832</v>
      </c>
      <c r="E66">
        <v>447.53943699361815</v>
      </c>
      <c r="F66" s="30">
        <v>305</v>
      </c>
    </row>
    <row r="67" spans="1:8">
      <c r="A67" s="22" t="s">
        <v>144</v>
      </c>
      <c r="B67">
        <v>303.22178340123781</v>
      </c>
      <c r="C67">
        <v>371.77348398162104</v>
      </c>
      <c r="D67">
        <v>338.34924102358832</v>
      </c>
      <c r="E67">
        <v>421.27301405494114</v>
      </c>
      <c r="F67" s="30">
        <v>337</v>
      </c>
    </row>
    <row r="68" spans="1:8">
      <c r="A68" s="22" t="s">
        <v>145</v>
      </c>
      <c r="B68">
        <v>342.44977635874085</v>
      </c>
      <c r="C68">
        <v>370.73210167354944</v>
      </c>
      <c r="D68">
        <v>377.31066877781979</v>
      </c>
      <c r="E68">
        <v>449.55993106582423</v>
      </c>
      <c r="F68" s="30">
        <v>321</v>
      </c>
    </row>
    <row r="69" spans="1:8">
      <c r="A69" s="22" t="s">
        <v>146</v>
      </c>
      <c r="B69">
        <v>327.60675199644243</v>
      </c>
      <c r="C69">
        <v>362.4010432089753</v>
      </c>
      <c r="D69">
        <v>384.48777389044113</v>
      </c>
      <c r="E69">
        <v>419.25251998273507</v>
      </c>
      <c r="F69" s="30">
        <v>313</v>
      </c>
    </row>
    <row r="70" spans="1:8">
      <c r="A70" s="22" t="s">
        <v>147</v>
      </c>
      <c r="B70">
        <v>298.98091929772437</v>
      </c>
      <c r="C70">
        <v>367.60795474933417</v>
      </c>
      <c r="D70">
        <v>359.88055636145299</v>
      </c>
      <c r="E70">
        <v>466.73413067957472</v>
      </c>
      <c r="F70" s="30">
        <v>284</v>
      </c>
    </row>
    <row r="71" spans="1:8">
      <c r="A71" s="22" t="s">
        <v>148</v>
      </c>
      <c r="B71">
        <v>306.40243147887321</v>
      </c>
      <c r="C71">
        <v>358.23551397668803</v>
      </c>
      <c r="D71">
        <v>354.75405270958044</v>
      </c>
      <c r="E71">
        <v>442.4882018131035</v>
      </c>
      <c r="F71" s="30">
        <v>301</v>
      </c>
    </row>
    <row r="72" spans="1:8">
      <c r="A72" s="22" t="s">
        <v>149</v>
      </c>
      <c r="B72">
        <v>328.66696802232087</v>
      </c>
      <c r="C72">
        <v>371.77348398162144</v>
      </c>
      <c r="D72">
        <v>345.5263461362099</v>
      </c>
      <c r="E72">
        <v>464.71363660736887</v>
      </c>
      <c r="F72" s="30">
        <v>283</v>
      </c>
    </row>
    <row r="73" spans="1:8">
      <c r="A73" s="22" t="s">
        <v>150</v>
      </c>
      <c r="B73">
        <v>340.32934430698384</v>
      </c>
      <c r="C73">
        <v>383.22868937041085</v>
      </c>
      <c r="D73">
        <v>386.53837535119033</v>
      </c>
      <c r="E73">
        <v>411.1705436939115</v>
      </c>
      <c r="F73" s="30">
        <v>343</v>
      </c>
      <c r="G73">
        <v>30</v>
      </c>
    </row>
    <row r="74" spans="1:8">
      <c r="A74" s="22" t="s">
        <v>151</v>
      </c>
      <c r="B74">
        <v>345.6304244363759</v>
      </c>
      <c r="C74">
        <v>368.64933705740589</v>
      </c>
      <c r="D74">
        <v>327.0709329894687</v>
      </c>
      <c r="E74">
        <v>392.9860970440576</v>
      </c>
      <c r="F74" s="30">
        <v>339</v>
      </c>
      <c r="G74">
        <f>G73</f>
        <v>30</v>
      </c>
    </row>
    <row r="75" spans="1:8">
      <c r="A75" s="22" t="s">
        <v>152</v>
      </c>
      <c r="B75">
        <v>345.6304244363759</v>
      </c>
      <c r="C75">
        <v>359.27689628475997</v>
      </c>
      <c r="D75">
        <v>345.5263461362099</v>
      </c>
      <c r="E75">
        <v>420.26276701883802</v>
      </c>
      <c r="F75" s="30">
        <v>313</v>
      </c>
      <c r="G75">
        <f t="shared" ref="G75:H90" si="0">G74</f>
        <v>30</v>
      </c>
      <c r="H75">
        <v>60</v>
      </c>
    </row>
    <row r="76" spans="1:8">
      <c r="A76" s="22" t="s">
        <v>153</v>
      </c>
      <c r="B76">
        <v>303.22178340123804</v>
      </c>
      <c r="C76">
        <v>376.98039552197997</v>
      </c>
      <c r="D76">
        <v>344.50104540583538</v>
      </c>
      <c r="E76">
        <v>431.37548441597056</v>
      </c>
      <c r="F76" s="30">
        <v>325</v>
      </c>
      <c r="G76">
        <f t="shared" si="0"/>
        <v>30</v>
      </c>
      <c r="H76">
        <f t="shared" si="0"/>
        <v>60</v>
      </c>
    </row>
    <row r="77" spans="1:8">
      <c r="A77" s="22" t="s">
        <v>154</v>
      </c>
      <c r="B77">
        <v>303.2217834012377</v>
      </c>
      <c r="C77">
        <v>331.15957396682199</v>
      </c>
      <c r="D77">
        <v>356.80465417032946</v>
      </c>
      <c r="E77">
        <v>392.9860970440576</v>
      </c>
      <c r="F77" s="30">
        <v>331</v>
      </c>
      <c r="G77">
        <f t="shared" si="0"/>
        <v>30</v>
      </c>
      <c r="H77">
        <f t="shared" si="0"/>
        <v>60</v>
      </c>
    </row>
    <row r="78" spans="1:8">
      <c r="A78" s="22" t="s">
        <v>155</v>
      </c>
      <c r="B78">
        <v>331.84761609995604</v>
      </c>
      <c r="C78">
        <v>395.72527706727215</v>
      </c>
      <c r="D78">
        <v>334.24803810209028</v>
      </c>
      <c r="E78">
        <v>391.97585000795516</v>
      </c>
      <c r="F78" s="30">
        <v>291</v>
      </c>
      <c r="G78">
        <f t="shared" si="0"/>
        <v>30</v>
      </c>
      <c r="H78">
        <f t="shared" si="0"/>
        <v>60</v>
      </c>
    </row>
    <row r="79" spans="1:8">
      <c r="A79" s="22" t="s">
        <v>156</v>
      </c>
      <c r="B79">
        <v>298.98091929772431</v>
      </c>
      <c r="C79">
        <v>374.89763090583659</v>
      </c>
      <c r="D79">
        <v>363.98175928295103</v>
      </c>
      <c r="E79">
        <v>398.03733222457248</v>
      </c>
      <c r="F79" s="30">
        <v>350</v>
      </c>
      <c r="G79">
        <f t="shared" si="0"/>
        <v>30</v>
      </c>
      <c r="H79">
        <f t="shared" si="0"/>
        <v>60</v>
      </c>
    </row>
    <row r="80" spans="1:8">
      <c r="A80" s="22" t="s">
        <v>157</v>
      </c>
      <c r="B80">
        <v>305.34221545299499</v>
      </c>
      <c r="C80">
        <v>358.23551397668825</v>
      </c>
      <c r="D80">
        <v>412.17089361055292</v>
      </c>
      <c r="E80">
        <v>367.72992114148337</v>
      </c>
      <c r="F80" s="30">
        <v>319</v>
      </c>
      <c r="G80">
        <f t="shared" si="0"/>
        <v>30</v>
      </c>
      <c r="H80">
        <f t="shared" si="0"/>
        <v>60</v>
      </c>
    </row>
    <row r="81" spans="1:11">
      <c r="A81" s="22" t="s">
        <v>158</v>
      </c>
      <c r="B81">
        <v>335.02826417759167</v>
      </c>
      <c r="C81">
        <v>331.15957396682217</v>
      </c>
      <c r="D81">
        <v>338.34924102358826</v>
      </c>
      <c r="E81">
        <v>349.5454744916301</v>
      </c>
      <c r="F81" s="30">
        <v>365</v>
      </c>
      <c r="G81">
        <f t="shared" si="0"/>
        <v>30</v>
      </c>
      <c r="H81">
        <f t="shared" si="0"/>
        <v>60</v>
      </c>
      <c r="I81">
        <v>90</v>
      </c>
    </row>
    <row r="82" spans="1:11">
      <c r="A82" s="22" t="s">
        <v>159</v>
      </c>
      <c r="B82">
        <v>314.88415968590084</v>
      </c>
      <c r="C82">
        <v>315.53883934574549</v>
      </c>
      <c r="D82">
        <v>360.90585709182756</v>
      </c>
      <c r="E82">
        <v>379.85288557471887</v>
      </c>
      <c r="F82" s="30">
        <v>355</v>
      </c>
      <c r="G82">
        <f t="shared" si="0"/>
        <v>30</v>
      </c>
      <c r="H82">
        <f t="shared" si="0"/>
        <v>60</v>
      </c>
      <c r="I82">
        <f>+I81</f>
        <v>90</v>
      </c>
    </row>
    <row r="83" spans="1:11">
      <c r="A83" s="22" t="s">
        <v>160</v>
      </c>
      <c r="B83">
        <v>322.30567186705025</v>
      </c>
      <c r="C83">
        <v>335.32510319910904</v>
      </c>
      <c r="D83">
        <v>318.86852714647262</v>
      </c>
      <c r="E83">
        <v>381.87337964692506</v>
      </c>
      <c r="F83" s="30">
        <v>394</v>
      </c>
      <c r="G83">
        <f t="shared" si="0"/>
        <v>30</v>
      </c>
      <c r="H83">
        <f t="shared" si="0"/>
        <v>60</v>
      </c>
      <c r="I83">
        <f t="shared" ref="I83:I127" si="1">+I82</f>
        <v>90</v>
      </c>
      <c r="K83">
        <v>150</v>
      </c>
    </row>
    <row r="84" spans="1:11">
      <c r="A84" s="22" t="s">
        <v>161</v>
      </c>
      <c r="B84">
        <v>309.58307955650872</v>
      </c>
      <c r="C84">
        <v>335.32510319910921</v>
      </c>
      <c r="D84">
        <v>333.22273737171577</v>
      </c>
      <c r="E84">
        <v>377.83239150251296</v>
      </c>
      <c r="F84" s="30">
        <v>391</v>
      </c>
      <c r="G84">
        <f t="shared" si="0"/>
        <v>30</v>
      </c>
      <c r="H84">
        <f t="shared" si="0"/>
        <v>60</v>
      </c>
      <c r="I84">
        <f t="shared" si="1"/>
        <v>90</v>
      </c>
      <c r="K84">
        <f>+K83</f>
        <v>150</v>
      </c>
    </row>
    <row r="85" spans="1:11">
      <c r="A85" s="22" t="s">
        <v>162</v>
      </c>
      <c r="B85">
        <v>309.58307955650855</v>
      </c>
      <c r="C85">
        <v>341.57339704753974</v>
      </c>
      <c r="D85">
        <v>312.71672276422555</v>
      </c>
      <c r="E85">
        <v>396.0168381523668</v>
      </c>
      <c r="F85" s="30">
        <v>377</v>
      </c>
      <c r="G85">
        <f t="shared" si="0"/>
        <v>30</v>
      </c>
      <c r="H85">
        <f t="shared" si="0"/>
        <v>60</v>
      </c>
      <c r="I85">
        <f t="shared" si="1"/>
        <v>90</v>
      </c>
      <c r="K85">
        <f t="shared" ref="K85:K148" si="2">+K84</f>
        <v>150</v>
      </c>
    </row>
    <row r="86" spans="1:11">
      <c r="A86" s="22" t="s">
        <v>163</v>
      </c>
      <c r="B86">
        <v>320.1852398152933</v>
      </c>
      <c r="C86">
        <v>314.49745703767394</v>
      </c>
      <c r="D86">
        <v>349.62754905770794</v>
      </c>
      <c r="E86">
        <v>418.24227294663183</v>
      </c>
      <c r="F86" s="30">
        <v>438</v>
      </c>
      <c r="G86">
        <f t="shared" si="0"/>
        <v>30</v>
      </c>
      <c r="H86">
        <f t="shared" si="0"/>
        <v>60</v>
      </c>
      <c r="I86">
        <f t="shared" si="1"/>
        <v>90</v>
      </c>
      <c r="K86">
        <f t="shared" si="2"/>
        <v>150</v>
      </c>
    </row>
    <row r="87" spans="1:11">
      <c r="A87" s="22" t="s">
        <v>164</v>
      </c>
      <c r="B87">
        <v>306.40243147887332</v>
      </c>
      <c r="C87">
        <v>355.11136705247299</v>
      </c>
      <c r="D87">
        <v>341.42514321471185</v>
      </c>
      <c r="E87">
        <v>343.4839922750121</v>
      </c>
      <c r="F87" s="30">
        <v>395</v>
      </c>
      <c r="G87">
        <f t="shared" si="0"/>
        <v>30</v>
      </c>
      <c r="H87">
        <f t="shared" si="0"/>
        <v>60</v>
      </c>
      <c r="I87">
        <f t="shared" si="1"/>
        <v>90</v>
      </c>
      <c r="K87">
        <f t="shared" si="2"/>
        <v>150</v>
      </c>
    </row>
    <row r="88" spans="1:11">
      <c r="A88" s="22" t="s">
        <v>165</v>
      </c>
      <c r="B88">
        <v>330.78740007407765</v>
      </c>
      <c r="C88">
        <v>254.09728316951126</v>
      </c>
      <c r="D88">
        <v>327.0709329894687</v>
      </c>
      <c r="E88">
        <v>323.27905155295269</v>
      </c>
      <c r="F88" s="30">
        <v>451</v>
      </c>
      <c r="G88">
        <f t="shared" si="0"/>
        <v>30</v>
      </c>
      <c r="H88">
        <f t="shared" si="0"/>
        <v>60</v>
      </c>
      <c r="I88">
        <f t="shared" si="1"/>
        <v>90</v>
      </c>
      <c r="K88">
        <f t="shared" si="2"/>
        <v>150</v>
      </c>
    </row>
    <row r="89" spans="1:11">
      <c r="A89" s="22" t="s">
        <v>166</v>
      </c>
      <c r="B89">
        <v>283.07767890954744</v>
      </c>
      <c r="C89">
        <v>321.78713319417596</v>
      </c>
      <c r="D89">
        <v>323.99503079834517</v>
      </c>
      <c r="E89">
        <v>345.50448634721823</v>
      </c>
      <c r="F89" s="30">
        <v>439</v>
      </c>
      <c r="G89">
        <f t="shared" si="0"/>
        <v>30</v>
      </c>
      <c r="H89">
        <f t="shared" si="0"/>
        <v>60</v>
      </c>
      <c r="I89">
        <f t="shared" si="1"/>
        <v>90</v>
      </c>
      <c r="K89">
        <f t="shared" si="2"/>
        <v>150</v>
      </c>
    </row>
    <row r="90" spans="1:11">
      <c r="A90" s="22" t="s">
        <v>167</v>
      </c>
      <c r="B90">
        <v>330.78740007407771</v>
      </c>
      <c r="C90">
        <v>347.82169089597033</v>
      </c>
      <c r="D90">
        <v>340.39984248433734</v>
      </c>
      <c r="E90">
        <v>361.66843892486548</v>
      </c>
      <c r="F90" s="30">
        <v>509</v>
      </c>
      <c r="G90">
        <f t="shared" si="0"/>
        <v>30</v>
      </c>
      <c r="H90">
        <f t="shared" si="0"/>
        <v>60</v>
      </c>
      <c r="I90">
        <f t="shared" si="1"/>
        <v>90</v>
      </c>
      <c r="K90">
        <f t="shared" si="2"/>
        <v>150</v>
      </c>
    </row>
    <row r="91" spans="1:11">
      <c r="A91" s="22" t="s">
        <v>168</v>
      </c>
      <c r="B91">
        <v>277.77659878015515</v>
      </c>
      <c r="C91">
        <v>341.57339704753986</v>
      </c>
      <c r="D91">
        <v>330.14683518059223</v>
      </c>
      <c r="E91">
        <v>396.01683815236629</v>
      </c>
      <c r="F91" s="30">
        <v>505</v>
      </c>
      <c r="G91">
        <f t="shared" ref="G91:H106" si="3">G90</f>
        <v>30</v>
      </c>
      <c r="H91">
        <f t="shared" si="3"/>
        <v>60</v>
      </c>
      <c r="I91">
        <f t="shared" si="1"/>
        <v>90</v>
      </c>
      <c r="K91">
        <f t="shared" si="2"/>
        <v>150</v>
      </c>
    </row>
    <row r="92" spans="1:11">
      <c r="A92" s="22" t="s">
        <v>169</v>
      </c>
      <c r="B92">
        <v>321.24545584117146</v>
      </c>
      <c r="C92">
        <v>346.78030858789867</v>
      </c>
      <c r="D92">
        <v>314.76732422497452</v>
      </c>
      <c r="E92">
        <v>348.53522745552721</v>
      </c>
      <c r="F92" s="30">
        <v>449</v>
      </c>
      <c r="G92">
        <f t="shared" si="3"/>
        <v>30</v>
      </c>
      <c r="H92">
        <f t="shared" si="3"/>
        <v>60</v>
      </c>
      <c r="I92">
        <f t="shared" si="1"/>
        <v>90</v>
      </c>
      <c r="K92">
        <f t="shared" si="2"/>
        <v>150</v>
      </c>
    </row>
    <row r="93" spans="1:11">
      <c r="A93" s="22" t="s">
        <v>170</v>
      </c>
      <c r="B93">
        <v>321.24545584117146</v>
      </c>
      <c r="C93">
        <v>337.40786781525276</v>
      </c>
      <c r="D93">
        <v>318.86852714647262</v>
      </c>
      <c r="E93">
        <v>362.67868596096849</v>
      </c>
      <c r="F93" s="30">
        <v>516</v>
      </c>
      <c r="G93">
        <f t="shared" si="3"/>
        <v>30</v>
      </c>
      <c r="H93">
        <f t="shared" si="3"/>
        <v>60</v>
      </c>
      <c r="I93">
        <f t="shared" si="1"/>
        <v>90</v>
      </c>
      <c r="K93">
        <f t="shared" si="2"/>
        <v>150</v>
      </c>
    </row>
    <row r="94" spans="1:11">
      <c r="A94" s="22" t="s">
        <v>171</v>
      </c>
      <c r="B94">
        <v>305.34221545299476</v>
      </c>
      <c r="C94">
        <v>319.70436857803276</v>
      </c>
      <c r="D94">
        <v>330.14683518059223</v>
      </c>
      <c r="E94">
        <v>333.38152191398234</v>
      </c>
      <c r="F94" s="30">
        <v>568</v>
      </c>
      <c r="G94">
        <f t="shared" si="3"/>
        <v>30</v>
      </c>
      <c r="H94">
        <f t="shared" si="3"/>
        <v>60</v>
      </c>
      <c r="I94">
        <f t="shared" si="1"/>
        <v>90</v>
      </c>
      <c r="K94">
        <f t="shared" si="2"/>
        <v>150</v>
      </c>
    </row>
    <row r="95" spans="1:11">
      <c r="A95" s="22" t="s">
        <v>172</v>
      </c>
      <c r="B95">
        <v>298.98091929772414</v>
      </c>
      <c r="C95">
        <v>282.21460548744915</v>
      </c>
      <c r="D95">
        <v>295.28661034785887</v>
      </c>
      <c r="E95">
        <v>337.42251005839444</v>
      </c>
      <c r="F95" s="30">
        <v>603</v>
      </c>
      <c r="G95">
        <f t="shared" si="3"/>
        <v>30</v>
      </c>
      <c r="H95">
        <f t="shared" si="3"/>
        <v>60</v>
      </c>
      <c r="I95">
        <f t="shared" si="1"/>
        <v>90</v>
      </c>
      <c r="K95">
        <f t="shared" si="2"/>
        <v>150</v>
      </c>
    </row>
    <row r="96" spans="1:11">
      <c r="A96" s="22" t="s">
        <v>173</v>
      </c>
      <c r="B96">
        <v>339.26912828110517</v>
      </c>
      <c r="C96">
        <v>326.99404473453507</v>
      </c>
      <c r="D96">
        <v>301.43841473010593</v>
      </c>
      <c r="E96">
        <v>318.22781637243781</v>
      </c>
      <c r="F96" s="30">
        <v>601</v>
      </c>
      <c r="G96">
        <f t="shared" si="3"/>
        <v>30</v>
      </c>
      <c r="H96">
        <f t="shared" si="3"/>
        <v>60</v>
      </c>
      <c r="I96">
        <f t="shared" si="1"/>
        <v>90</v>
      </c>
      <c r="K96">
        <f t="shared" si="2"/>
        <v>150</v>
      </c>
    </row>
    <row r="97" spans="1:11">
      <c r="A97" s="22" t="s">
        <v>174</v>
      </c>
      <c r="B97">
        <v>295.8002712200888</v>
      </c>
      <c r="C97">
        <v>310.33192780538667</v>
      </c>
      <c r="D97">
        <v>360.9058570918275</v>
      </c>
      <c r="E97">
        <v>315.19707526412896</v>
      </c>
      <c r="F97" s="30">
        <v>548</v>
      </c>
      <c r="G97">
        <f t="shared" si="3"/>
        <v>30</v>
      </c>
      <c r="H97">
        <f t="shared" si="3"/>
        <v>60</v>
      </c>
      <c r="I97">
        <f t="shared" si="1"/>
        <v>90</v>
      </c>
      <c r="K97">
        <f t="shared" si="2"/>
        <v>150</v>
      </c>
    </row>
    <row r="98" spans="1:11">
      <c r="A98" s="22" t="s">
        <v>175</v>
      </c>
      <c r="B98">
        <v>263.99379044373512</v>
      </c>
      <c r="C98">
        <v>309.29054549731507</v>
      </c>
      <c r="D98">
        <v>325.02033152871968</v>
      </c>
      <c r="E98">
        <v>329.34053376957064</v>
      </c>
      <c r="F98" s="30">
        <v>600</v>
      </c>
      <c r="G98">
        <f t="shared" si="3"/>
        <v>30</v>
      </c>
      <c r="H98">
        <f t="shared" si="3"/>
        <v>60</v>
      </c>
      <c r="I98">
        <f t="shared" si="1"/>
        <v>90</v>
      </c>
      <c r="K98">
        <f t="shared" si="2"/>
        <v>150</v>
      </c>
    </row>
    <row r="99" spans="1:11">
      <c r="A99" s="22" t="s">
        <v>176</v>
      </c>
      <c r="B99">
        <v>260.8131423660999</v>
      </c>
      <c r="C99">
        <v>303.04225164888419</v>
      </c>
      <c r="D99">
        <v>286.05890377448833</v>
      </c>
      <c r="E99">
        <v>329.34053376957064</v>
      </c>
      <c r="F99" s="30">
        <v>585</v>
      </c>
      <c r="G99">
        <f t="shared" si="3"/>
        <v>30</v>
      </c>
      <c r="H99">
        <f t="shared" si="3"/>
        <v>60</v>
      </c>
      <c r="I99">
        <f t="shared" si="1"/>
        <v>90</v>
      </c>
      <c r="K99">
        <f t="shared" si="2"/>
        <v>150</v>
      </c>
    </row>
    <row r="100" spans="1:11">
      <c r="A100" s="22" t="s">
        <v>177</v>
      </c>
      <c r="B100">
        <v>323.36588789292847</v>
      </c>
      <c r="C100">
        <v>312.41469242153022</v>
      </c>
      <c r="D100">
        <v>296.31191107823344</v>
      </c>
      <c r="E100">
        <v>329.3405337695707</v>
      </c>
      <c r="F100" s="30">
        <v>554</v>
      </c>
      <c r="G100">
        <f t="shared" si="3"/>
        <v>30</v>
      </c>
      <c r="H100">
        <f t="shared" si="3"/>
        <v>60</v>
      </c>
      <c r="I100">
        <f t="shared" si="1"/>
        <v>90</v>
      </c>
      <c r="K100">
        <f t="shared" si="2"/>
        <v>150</v>
      </c>
    </row>
    <row r="101" spans="1:11">
      <c r="A101" s="22" t="s">
        <v>178</v>
      </c>
      <c r="B101">
        <v>314.88415968590084</v>
      </c>
      <c r="C101">
        <v>324.9112801183914</v>
      </c>
      <c r="D101">
        <v>365.00706001332554</v>
      </c>
      <c r="E101">
        <v>304.08435786699636</v>
      </c>
      <c r="F101" s="30">
        <v>638</v>
      </c>
      <c r="G101">
        <f t="shared" si="3"/>
        <v>30</v>
      </c>
      <c r="H101">
        <f t="shared" si="3"/>
        <v>60</v>
      </c>
      <c r="I101">
        <f t="shared" si="1"/>
        <v>90</v>
      </c>
      <c r="K101">
        <f t="shared" si="2"/>
        <v>150</v>
      </c>
    </row>
    <row r="102" spans="1:11">
      <c r="A102" s="22" t="s">
        <v>179</v>
      </c>
      <c r="B102">
        <v>308.52286353063033</v>
      </c>
      <c r="C102">
        <v>298.87672241659709</v>
      </c>
      <c r="D102">
        <v>332.19743664134126</v>
      </c>
      <c r="E102">
        <v>300.04336972258449</v>
      </c>
      <c r="F102" s="30">
        <v>639</v>
      </c>
      <c r="G102">
        <f t="shared" si="3"/>
        <v>30</v>
      </c>
      <c r="H102">
        <f t="shared" si="3"/>
        <v>60</v>
      </c>
      <c r="I102">
        <f t="shared" si="1"/>
        <v>90</v>
      </c>
      <c r="K102">
        <f t="shared" si="2"/>
        <v>150</v>
      </c>
    </row>
    <row r="103" spans="1:11">
      <c r="A103" s="22" t="s">
        <v>180</v>
      </c>
      <c r="B103">
        <v>270.35508659900609</v>
      </c>
      <c r="C103">
        <v>322.82851550224791</v>
      </c>
      <c r="D103">
        <v>326.04563225909425</v>
      </c>
      <c r="E103">
        <v>327.32003969736468</v>
      </c>
      <c r="F103" s="30">
        <v>615</v>
      </c>
      <c r="G103">
        <f t="shared" si="3"/>
        <v>30</v>
      </c>
      <c r="H103">
        <f t="shared" si="3"/>
        <v>60</v>
      </c>
      <c r="I103">
        <f t="shared" si="1"/>
        <v>90</v>
      </c>
      <c r="K103">
        <f t="shared" si="2"/>
        <v>150</v>
      </c>
    </row>
    <row r="104" spans="1:11">
      <c r="A104" s="22" t="s">
        <v>181</v>
      </c>
      <c r="B104">
        <v>290.49919109069651</v>
      </c>
      <c r="C104">
        <v>317.62160396188921</v>
      </c>
      <c r="D104">
        <v>333.22273737171577</v>
      </c>
      <c r="E104">
        <v>324.28929858905565</v>
      </c>
      <c r="F104" s="30">
        <v>674</v>
      </c>
      <c r="G104">
        <f t="shared" si="3"/>
        <v>30</v>
      </c>
      <c r="H104">
        <f t="shared" si="3"/>
        <v>60</v>
      </c>
      <c r="I104">
        <f t="shared" si="1"/>
        <v>90</v>
      </c>
      <c r="K104">
        <f t="shared" si="2"/>
        <v>150</v>
      </c>
    </row>
    <row r="105" spans="1:11">
      <c r="A105" s="22" t="s">
        <v>182</v>
      </c>
      <c r="B105">
        <v>265.05400646961374</v>
      </c>
      <c r="C105">
        <v>346.78030858789884</v>
      </c>
      <c r="D105">
        <v>330.14683518059212</v>
      </c>
      <c r="E105">
        <v>357.62745078045327</v>
      </c>
      <c r="F105" s="30">
        <v>601</v>
      </c>
      <c r="G105">
        <f t="shared" si="3"/>
        <v>30</v>
      </c>
      <c r="H105">
        <f t="shared" si="3"/>
        <v>60</v>
      </c>
      <c r="I105">
        <f t="shared" si="1"/>
        <v>90</v>
      </c>
      <c r="K105">
        <f t="shared" si="2"/>
        <v>150</v>
      </c>
    </row>
    <row r="106" spans="1:11">
      <c r="A106" s="22" t="s">
        <v>183</v>
      </c>
      <c r="B106">
        <v>284.13789493542595</v>
      </c>
      <c r="C106">
        <v>296.79395780045394</v>
      </c>
      <c r="D106">
        <v>291.18540742636083</v>
      </c>
      <c r="E106">
        <v>338.43275709449699</v>
      </c>
      <c r="F106" s="30">
        <v>562</v>
      </c>
      <c r="G106">
        <f t="shared" si="3"/>
        <v>30</v>
      </c>
      <c r="H106">
        <f t="shared" si="3"/>
        <v>60</v>
      </c>
      <c r="I106">
        <f t="shared" si="1"/>
        <v>90</v>
      </c>
      <c r="K106">
        <f t="shared" si="2"/>
        <v>150</v>
      </c>
    </row>
    <row r="107" spans="1:11">
      <c r="A107" s="22" t="s">
        <v>184</v>
      </c>
      <c r="B107">
        <v>317.00459173765762</v>
      </c>
      <c r="C107">
        <v>331.15957396682217</v>
      </c>
      <c r="D107">
        <v>322.96973006797066</v>
      </c>
      <c r="E107">
        <v>281.85892307273116</v>
      </c>
      <c r="F107" s="30">
        <v>572</v>
      </c>
      <c r="G107">
        <f t="shared" ref="G107:H122" si="4">G106</f>
        <v>30</v>
      </c>
      <c r="H107">
        <f t="shared" si="4"/>
        <v>60</v>
      </c>
      <c r="I107">
        <f t="shared" si="1"/>
        <v>90</v>
      </c>
      <c r="K107">
        <f t="shared" si="2"/>
        <v>150</v>
      </c>
    </row>
    <row r="108" spans="1:11">
      <c r="A108" s="22" t="s">
        <v>185</v>
      </c>
      <c r="B108">
        <v>321.24545584117169</v>
      </c>
      <c r="C108">
        <v>303.04225164888436</v>
      </c>
      <c r="D108">
        <v>348.60224832733343</v>
      </c>
      <c r="E108">
        <v>269.73595863949538</v>
      </c>
      <c r="F108" s="30">
        <v>538</v>
      </c>
      <c r="G108">
        <f t="shared" si="4"/>
        <v>30</v>
      </c>
      <c r="H108">
        <f t="shared" si="4"/>
        <v>60</v>
      </c>
      <c r="I108">
        <f t="shared" si="1"/>
        <v>90</v>
      </c>
      <c r="K108">
        <f t="shared" si="2"/>
        <v>150</v>
      </c>
    </row>
    <row r="109" spans="1:11">
      <c r="A109" s="22" t="s">
        <v>186</v>
      </c>
      <c r="B109">
        <v>285.19811096130422</v>
      </c>
      <c r="C109">
        <v>291.58704626009489</v>
      </c>
      <c r="D109">
        <v>297.33721180860795</v>
      </c>
      <c r="E109">
        <v>298.02287565037858</v>
      </c>
      <c r="F109" s="30">
        <v>572</v>
      </c>
      <c r="G109">
        <f t="shared" si="4"/>
        <v>30</v>
      </c>
      <c r="H109">
        <f t="shared" si="4"/>
        <v>60</v>
      </c>
      <c r="I109">
        <f t="shared" si="1"/>
        <v>90</v>
      </c>
      <c r="K109">
        <f t="shared" si="2"/>
        <v>150</v>
      </c>
    </row>
    <row r="110" spans="1:11">
      <c r="A110" s="22" t="s">
        <v>187</v>
      </c>
      <c r="B110">
        <v>298.98091929772426</v>
      </c>
      <c r="C110">
        <v>280.13184087130531</v>
      </c>
      <c r="D110">
        <v>303.48901619085495</v>
      </c>
      <c r="E110">
        <v>268.72571160339237</v>
      </c>
      <c r="F110" s="30">
        <v>555</v>
      </c>
      <c r="G110">
        <f t="shared" si="4"/>
        <v>30</v>
      </c>
      <c r="H110">
        <f t="shared" si="4"/>
        <v>60</v>
      </c>
      <c r="I110">
        <f t="shared" si="1"/>
        <v>90</v>
      </c>
      <c r="K110">
        <f t="shared" si="2"/>
        <v>150</v>
      </c>
    </row>
    <row r="111" spans="1:11">
      <c r="A111" s="22" t="s">
        <v>188</v>
      </c>
      <c r="B111">
        <v>265.05400646961363</v>
      </c>
      <c r="C111">
        <v>317.62160396188909</v>
      </c>
      <c r="D111">
        <v>334.24803810209033</v>
      </c>
      <c r="E111">
        <v>279.83842900052485</v>
      </c>
      <c r="F111" s="30">
        <v>508</v>
      </c>
      <c r="G111">
        <f t="shared" si="4"/>
        <v>30</v>
      </c>
      <c r="H111">
        <f t="shared" si="4"/>
        <v>60</v>
      </c>
      <c r="I111">
        <f t="shared" si="1"/>
        <v>90</v>
      </c>
      <c r="K111">
        <f t="shared" si="2"/>
        <v>150</v>
      </c>
    </row>
    <row r="112" spans="1:11">
      <c r="A112" s="22" t="s">
        <v>189</v>
      </c>
      <c r="B112">
        <v>293.6798391683318</v>
      </c>
      <c r="C112">
        <v>340.53201473946797</v>
      </c>
      <c r="D112">
        <v>317.84322641609805</v>
      </c>
      <c r="E112">
        <v>291.9613934337608</v>
      </c>
      <c r="F112" s="30">
        <v>488</v>
      </c>
      <c r="G112">
        <f t="shared" si="4"/>
        <v>30</v>
      </c>
      <c r="H112">
        <f t="shared" si="4"/>
        <v>60</v>
      </c>
      <c r="I112">
        <f t="shared" si="1"/>
        <v>90</v>
      </c>
      <c r="K112">
        <f t="shared" si="2"/>
        <v>150</v>
      </c>
    </row>
    <row r="113" spans="1:11">
      <c r="A113" s="22" t="s">
        <v>190</v>
      </c>
      <c r="B113">
        <v>289.43897506481807</v>
      </c>
      <c r="C113">
        <v>331.15957396682222</v>
      </c>
      <c r="D113">
        <v>281.95770085299023</v>
      </c>
      <c r="E113">
        <v>333.38152191398228</v>
      </c>
      <c r="F113" s="30">
        <v>466</v>
      </c>
      <c r="G113">
        <f t="shared" si="4"/>
        <v>30</v>
      </c>
      <c r="H113">
        <f t="shared" si="4"/>
        <v>60</v>
      </c>
      <c r="I113">
        <f t="shared" si="1"/>
        <v>90</v>
      </c>
      <c r="K113">
        <f t="shared" si="2"/>
        <v>150</v>
      </c>
    </row>
    <row r="114" spans="1:11">
      <c r="A114" s="22" t="s">
        <v>191</v>
      </c>
      <c r="B114">
        <v>295.80027122008869</v>
      </c>
      <c r="C114">
        <v>340.53201473946825</v>
      </c>
      <c r="D114">
        <v>297.33721180860783</v>
      </c>
      <c r="E114">
        <v>339.44300413060029</v>
      </c>
      <c r="F114" s="30">
        <v>462</v>
      </c>
      <c r="G114">
        <f t="shared" si="4"/>
        <v>30</v>
      </c>
      <c r="H114">
        <f t="shared" si="4"/>
        <v>60</v>
      </c>
      <c r="I114">
        <f t="shared" si="1"/>
        <v>90</v>
      </c>
      <c r="K114">
        <f t="shared" si="2"/>
        <v>150</v>
      </c>
    </row>
    <row r="115" spans="1:11">
      <c r="A115" s="22" t="s">
        <v>192</v>
      </c>
      <c r="B115">
        <v>268.23465454724885</v>
      </c>
      <c r="C115">
        <v>302.00086934081259</v>
      </c>
      <c r="D115">
        <v>302.4637154604805</v>
      </c>
      <c r="E115">
        <v>273.77694678390736</v>
      </c>
      <c r="F115" s="30">
        <v>486</v>
      </c>
      <c r="G115">
        <f t="shared" si="4"/>
        <v>30</v>
      </c>
      <c r="H115">
        <f t="shared" si="4"/>
        <v>60</v>
      </c>
      <c r="I115">
        <f t="shared" si="1"/>
        <v>90</v>
      </c>
      <c r="K115">
        <f t="shared" si="2"/>
        <v>150</v>
      </c>
    </row>
    <row r="116" spans="1:11">
      <c r="A116" s="22" t="s">
        <v>193</v>
      </c>
      <c r="B116">
        <v>293.67983916833197</v>
      </c>
      <c r="C116">
        <v>285.33875241166436</v>
      </c>
      <c r="D116">
        <v>312.71672276422555</v>
      </c>
      <c r="E116">
        <v>277.81793492831929</v>
      </c>
      <c r="F116" s="30">
        <v>462</v>
      </c>
      <c r="G116">
        <f t="shared" si="4"/>
        <v>30</v>
      </c>
      <c r="H116">
        <f t="shared" si="4"/>
        <v>60</v>
      </c>
      <c r="I116">
        <f t="shared" si="1"/>
        <v>90</v>
      </c>
      <c r="K116">
        <f t="shared" si="2"/>
        <v>150</v>
      </c>
    </row>
    <row r="117" spans="1:11">
      <c r="A117" s="22" t="s">
        <v>194</v>
      </c>
      <c r="B117">
        <v>303.22178340123799</v>
      </c>
      <c r="C117">
        <v>282.21460548744886</v>
      </c>
      <c r="D117">
        <v>313.74202349460012</v>
      </c>
      <c r="E117">
        <v>279.83842900052491</v>
      </c>
      <c r="F117" s="30">
        <v>428</v>
      </c>
      <c r="G117">
        <f t="shared" si="4"/>
        <v>30</v>
      </c>
      <c r="H117">
        <f t="shared" si="4"/>
        <v>60</v>
      </c>
      <c r="I117">
        <f t="shared" si="1"/>
        <v>90</v>
      </c>
      <c r="K117">
        <f t="shared" si="2"/>
        <v>150</v>
      </c>
    </row>
    <row r="118" spans="1:11">
      <c r="A118" s="22" t="s">
        <v>195</v>
      </c>
      <c r="B118">
        <v>277.77659878015515</v>
      </c>
      <c r="C118">
        <v>325.95266242646341</v>
      </c>
      <c r="D118">
        <v>328.09623371984321</v>
      </c>
      <c r="E118">
        <v>330.35078080567337</v>
      </c>
      <c r="F118" s="30">
        <v>405</v>
      </c>
      <c r="G118">
        <f t="shared" si="4"/>
        <v>30</v>
      </c>
      <c r="H118">
        <f t="shared" si="4"/>
        <v>60</v>
      </c>
      <c r="I118">
        <f t="shared" si="1"/>
        <v>90</v>
      </c>
      <c r="K118">
        <f t="shared" si="2"/>
        <v>150</v>
      </c>
    </row>
    <row r="119" spans="1:11">
      <c r="A119" s="22" t="s">
        <v>196</v>
      </c>
      <c r="B119">
        <v>317.00459173765779</v>
      </c>
      <c r="C119">
        <v>311.37331011345861</v>
      </c>
      <c r="D119">
        <v>302.4637154604805</v>
      </c>
      <c r="E119">
        <v>278.82818196442219</v>
      </c>
      <c r="F119" s="30">
        <v>393</v>
      </c>
      <c r="G119">
        <f t="shared" si="4"/>
        <v>30</v>
      </c>
      <c r="H119">
        <f t="shared" si="4"/>
        <v>60</v>
      </c>
      <c r="I119">
        <f t="shared" si="1"/>
        <v>90</v>
      </c>
      <c r="K119">
        <f t="shared" si="2"/>
        <v>150</v>
      </c>
    </row>
    <row r="120" spans="1:11">
      <c r="A120" s="22" t="s">
        <v>197</v>
      </c>
      <c r="B120">
        <v>271.41530262488425</v>
      </c>
      <c r="C120">
        <v>290.54566395202306</v>
      </c>
      <c r="D120">
        <v>282.98300158336474</v>
      </c>
      <c r="E120">
        <v>301.0536167586875</v>
      </c>
      <c r="F120" s="30">
        <v>398</v>
      </c>
      <c r="G120">
        <f t="shared" si="4"/>
        <v>30</v>
      </c>
      <c r="H120">
        <f t="shared" si="4"/>
        <v>60</v>
      </c>
      <c r="I120">
        <f t="shared" si="1"/>
        <v>90</v>
      </c>
      <c r="K120">
        <f t="shared" si="2"/>
        <v>150</v>
      </c>
    </row>
    <row r="121" spans="1:11">
      <c r="A121" s="22" t="s">
        <v>198</v>
      </c>
      <c r="B121">
        <v>328.66696802232082</v>
      </c>
      <c r="C121">
        <v>345.73892627982673</v>
      </c>
      <c r="D121">
        <v>287.08420450486278</v>
      </c>
      <c r="E121">
        <v>279.8384290005252</v>
      </c>
      <c r="F121" s="30">
        <v>367</v>
      </c>
      <c r="G121">
        <f t="shared" si="4"/>
        <v>30</v>
      </c>
      <c r="H121">
        <f t="shared" si="4"/>
        <v>60</v>
      </c>
      <c r="I121">
        <f t="shared" si="1"/>
        <v>90</v>
      </c>
      <c r="K121">
        <f t="shared" si="2"/>
        <v>150</v>
      </c>
    </row>
    <row r="122" spans="1:11">
      <c r="A122" s="22" t="s">
        <v>199</v>
      </c>
      <c r="B122">
        <v>288.37875903893945</v>
      </c>
      <c r="C122">
        <v>256.18004778565461</v>
      </c>
      <c r="D122">
        <v>287.08420450486284</v>
      </c>
      <c r="E122">
        <v>256.60274717015682</v>
      </c>
      <c r="F122" s="30">
        <v>411</v>
      </c>
      <c r="G122">
        <f t="shared" si="4"/>
        <v>30</v>
      </c>
      <c r="H122">
        <f t="shared" si="4"/>
        <v>60</v>
      </c>
      <c r="I122">
        <f t="shared" si="1"/>
        <v>90</v>
      </c>
      <c r="K122">
        <f t="shared" si="2"/>
        <v>150</v>
      </c>
    </row>
    <row r="123" spans="1:11">
      <c r="A123" s="22" t="s">
        <v>200</v>
      </c>
      <c r="B123">
        <v>290.49919109069646</v>
      </c>
      <c r="C123">
        <v>298.87672241659726</v>
      </c>
      <c r="D123">
        <v>299.38781326935691</v>
      </c>
      <c r="E123">
        <v>246.50027680912694</v>
      </c>
      <c r="F123" s="30">
        <v>341</v>
      </c>
      <c r="G123">
        <f t="shared" ref="G123:H138" si="5">G122</f>
        <v>30</v>
      </c>
      <c r="H123">
        <f t="shared" si="5"/>
        <v>60</v>
      </c>
      <c r="I123">
        <f t="shared" si="1"/>
        <v>90</v>
      </c>
      <c r="K123">
        <f t="shared" si="2"/>
        <v>150</v>
      </c>
    </row>
    <row r="124" spans="1:11">
      <c r="A124" s="22" t="s">
        <v>201</v>
      </c>
      <c r="B124">
        <v>306.40243147887344</v>
      </c>
      <c r="C124">
        <v>322.82851550224819</v>
      </c>
      <c r="D124">
        <v>311.69142203385104</v>
      </c>
      <c r="E124">
        <v>264.68472345898056</v>
      </c>
      <c r="F124" s="30">
        <v>348</v>
      </c>
      <c r="G124">
        <f t="shared" si="5"/>
        <v>30</v>
      </c>
      <c r="H124">
        <f t="shared" si="5"/>
        <v>60</v>
      </c>
      <c r="I124">
        <f t="shared" si="1"/>
        <v>90</v>
      </c>
      <c r="K124">
        <f t="shared" si="2"/>
        <v>150</v>
      </c>
    </row>
    <row r="125" spans="1:11">
      <c r="A125" s="22" t="s">
        <v>202</v>
      </c>
      <c r="B125">
        <v>314.88415968590095</v>
      </c>
      <c r="C125">
        <v>314.49745703767394</v>
      </c>
      <c r="D125">
        <v>305.53961765160392</v>
      </c>
      <c r="E125">
        <v>269.73595863949549</v>
      </c>
      <c r="F125" s="30">
        <v>315</v>
      </c>
      <c r="G125">
        <f t="shared" si="5"/>
        <v>30</v>
      </c>
      <c r="H125">
        <f t="shared" si="5"/>
        <v>60</v>
      </c>
      <c r="I125">
        <f t="shared" si="1"/>
        <v>90</v>
      </c>
      <c r="K125">
        <f t="shared" si="2"/>
        <v>150</v>
      </c>
    </row>
    <row r="126" spans="1:11">
      <c r="A126" s="22" t="s">
        <v>203</v>
      </c>
      <c r="B126">
        <v>273.53573467664131</v>
      </c>
      <c r="C126">
        <v>314.49745703767371</v>
      </c>
      <c r="D126">
        <v>251.19867894175491</v>
      </c>
      <c r="E126">
        <v>233.36706533978813</v>
      </c>
      <c r="F126" s="30">
        <v>299</v>
      </c>
      <c r="G126">
        <f t="shared" si="5"/>
        <v>30</v>
      </c>
      <c r="H126">
        <f t="shared" si="5"/>
        <v>60</v>
      </c>
      <c r="I126">
        <f t="shared" si="1"/>
        <v>90</v>
      </c>
      <c r="K126">
        <f t="shared" si="2"/>
        <v>150</v>
      </c>
    </row>
    <row r="127" spans="1:11">
      <c r="A127" s="22" t="s">
        <v>204</v>
      </c>
      <c r="B127">
        <v>302.16156737535948</v>
      </c>
      <c r="C127">
        <v>331.15957396682222</v>
      </c>
      <c r="D127">
        <v>313.74202349460001</v>
      </c>
      <c r="E127">
        <v>253.57200606184779</v>
      </c>
      <c r="F127" s="30">
        <v>332</v>
      </c>
      <c r="G127">
        <f t="shared" si="5"/>
        <v>30</v>
      </c>
      <c r="H127">
        <f t="shared" si="5"/>
        <v>60</v>
      </c>
      <c r="I127">
        <f t="shared" si="1"/>
        <v>90</v>
      </c>
      <c r="K127">
        <f t="shared" si="2"/>
        <v>150</v>
      </c>
    </row>
    <row r="128" spans="1:11">
      <c r="A128" s="22" t="s">
        <v>205</v>
      </c>
      <c r="B128">
        <v>278.83681480603349</v>
      </c>
      <c r="C128">
        <v>312.41469242153045</v>
      </c>
      <c r="D128">
        <v>303.48901619085495</v>
      </c>
      <c r="E128">
        <v>291.96139343376069</v>
      </c>
      <c r="F128" s="30">
        <v>339</v>
      </c>
      <c r="G128">
        <f t="shared" si="5"/>
        <v>30</v>
      </c>
      <c r="H128">
        <f t="shared" si="5"/>
        <v>60</v>
      </c>
      <c r="J128">
        <v>120</v>
      </c>
      <c r="K128">
        <f t="shared" si="2"/>
        <v>150</v>
      </c>
    </row>
    <row r="129" spans="1:11">
      <c r="A129" s="22" t="s">
        <v>206</v>
      </c>
      <c r="B129">
        <v>271.41530262488453</v>
      </c>
      <c r="C129">
        <v>298.87672241659709</v>
      </c>
      <c r="D129">
        <v>317.84322641609816</v>
      </c>
      <c r="E129">
        <v>288.93065232545177</v>
      </c>
      <c r="F129" s="30">
        <v>354</v>
      </c>
      <c r="G129">
        <f t="shared" si="5"/>
        <v>30</v>
      </c>
      <c r="H129">
        <f t="shared" si="5"/>
        <v>60</v>
      </c>
      <c r="J129">
        <f>+J128</f>
        <v>120</v>
      </c>
      <c r="K129">
        <f t="shared" si="2"/>
        <v>150</v>
      </c>
    </row>
    <row r="130" spans="1:11">
      <c r="A130" s="22" t="s">
        <v>207</v>
      </c>
      <c r="B130">
        <v>308.52286353063039</v>
      </c>
      <c r="C130">
        <v>283.25598779552058</v>
      </c>
      <c r="D130">
        <v>268.62879135812159</v>
      </c>
      <c r="E130">
        <v>283.87941714493701</v>
      </c>
      <c r="F130" s="30">
        <v>313</v>
      </c>
      <c r="G130">
        <f t="shared" si="5"/>
        <v>30</v>
      </c>
      <c r="H130">
        <f t="shared" si="5"/>
        <v>60</v>
      </c>
      <c r="J130">
        <f t="shared" ref="J130:K149" si="6">+J129</f>
        <v>120</v>
      </c>
      <c r="K130">
        <f t="shared" si="2"/>
        <v>150</v>
      </c>
    </row>
    <row r="131" spans="1:11">
      <c r="A131" s="22" t="s">
        <v>208</v>
      </c>
      <c r="B131">
        <v>287.31854301306123</v>
      </c>
      <c r="C131">
        <v>292.62842856816673</v>
      </c>
      <c r="D131">
        <v>310.66612130347647</v>
      </c>
      <c r="E131">
        <v>281.85892307273093</v>
      </c>
      <c r="F131" s="30">
        <v>329</v>
      </c>
      <c r="G131">
        <f t="shared" si="5"/>
        <v>30</v>
      </c>
      <c r="H131">
        <f t="shared" si="5"/>
        <v>60</v>
      </c>
      <c r="J131">
        <f t="shared" si="6"/>
        <v>120</v>
      </c>
      <c r="K131">
        <f t="shared" si="2"/>
        <v>150</v>
      </c>
    </row>
    <row r="132" spans="1:11">
      <c r="A132" s="22" t="s">
        <v>209</v>
      </c>
      <c r="B132">
        <v>297.92070327184558</v>
      </c>
      <c r="C132">
        <v>278.04907625516194</v>
      </c>
      <c r="D132">
        <v>319.89382787684713</v>
      </c>
      <c r="E132">
        <v>301.0536167586875</v>
      </c>
      <c r="F132" s="30">
        <v>351</v>
      </c>
      <c r="G132">
        <f t="shared" si="5"/>
        <v>30</v>
      </c>
      <c r="H132">
        <f t="shared" si="5"/>
        <v>60</v>
      </c>
      <c r="J132">
        <f t="shared" si="6"/>
        <v>120</v>
      </c>
      <c r="K132">
        <f t="shared" si="2"/>
        <v>150</v>
      </c>
    </row>
    <row r="133" spans="1:11">
      <c r="A133" s="22" t="s">
        <v>16</v>
      </c>
      <c r="B133">
        <v>261.87335839197846</v>
      </c>
      <c r="C133">
        <v>324.91128011839146</v>
      </c>
      <c r="D133">
        <v>313.74202349460001</v>
      </c>
      <c r="E133">
        <v>334.39176895008541</v>
      </c>
      <c r="F133" s="30">
        <v>365</v>
      </c>
      <c r="G133">
        <f t="shared" si="5"/>
        <v>30</v>
      </c>
      <c r="H133">
        <f t="shared" si="5"/>
        <v>60</v>
      </c>
      <c r="J133">
        <f t="shared" si="6"/>
        <v>120</v>
      </c>
      <c r="K133">
        <f t="shared" si="2"/>
        <v>150</v>
      </c>
    </row>
    <row r="134" spans="1:11">
      <c r="A134" s="22" t="s">
        <v>210</v>
      </c>
      <c r="B134">
        <v>300.04113532360259</v>
      </c>
      <c r="C134">
        <v>356.15274936054459</v>
      </c>
      <c r="D134">
        <v>280.93240012261572</v>
      </c>
      <c r="E134">
        <v>259.63348827846562</v>
      </c>
      <c r="F134" s="30">
        <v>330</v>
      </c>
      <c r="G134">
        <f t="shared" si="5"/>
        <v>30</v>
      </c>
      <c r="H134">
        <f t="shared" si="5"/>
        <v>60</v>
      </c>
      <c r="J134">
        <f t="shared" si="6"/>
        <v>120</v>
      </c>
      <c r="K134">
        <f t="shared" si="2"/>
        <v>150</v>
      </c>
    </row>
    <row r="135" spans="1:11">
      <c r="A135" s="22" t="s">
        <v>211</v>
      </c>
      <c r="B135">
        <v>294.7400551942103</v>
      </c>
      <c r="C135">
        <v>308.24916318924306</v>
      </c>
      <c r="D135">
        <v>305.53961765160398</v>
      </c>
      <c r="E135">
        <v>281.85892307273105</v>
      </c>
      <c r="F135" s="30">
        <v>314</v>
      </c>
      <c r="G135">
        <f t="shared" si="5"/>
        <v>30</v>
      </c>
      <c r="H135">
        <f t="shared" si="5"/>
        <v>60</v>
      </c>
      <c r="J135">
        <f t="shared" si="6"/>
        <v>120</v>
      </c>
      <c r="K135">
        <f t="shared" si="2"/>
        <v>150</v>
      </c>
    </row>
    <row r="136" spans="1:11">
      <c r="A136" s="22" t="s">
        <v>212</v>
      </c>
      <c r="B136">
        <v>314.88415968590095</v>
      </c>
      <c r="C136">
        <v>274.92492933094644</v>
      </c>
      <c r="D136">
        <v>304.51431692122947</v>
      </c>
      <c r="E136">
        <v>280.84867603662804</v>
      </c>
      <c r="F136" s="30">
        <v>304</v>
      </c>
      <c r="G136">
        <f t="shared" si="5"/>
        <v>30</v>
      </c>
      <c r="H136">
        <f t="shared" si="5"/>
        <v>60</v>
      </c>
      <c r="J136">
        <f t="shared" si="6"/>
        <v>120</v>
      </c>
      <c r="K136">
        <f t="shared" si="2"/>
        <v>150</v>
      </c>
    </row>
    <row r="137" spans="1:11">
      <c r="A137" s="22" t="s">
        <v>213</v>
      </c>
      <c r="B137">
        <v>315.94437571177946</v>
      </c>
      <c r="C137">
        <v>268.67663548251591</v>
      </c>
      <c r="D137">
        <v>318.86852714647262</v>
      </c>
      <c r="E137">
        <v>260.64373531456863</v>
      </c>
      <c r="F137" s="30">
        <v>280</v>
      </c>
      <c r="G137">
        <f t="shared" si="5"/>
        <v>30</v>
      </c>
      <c r="H137">
        <f t="shared" si="5"/>
        <v>60</v>
      </c>
      <c r="J137">
        <f t="shared" si="6"/>
        <v>120</v>
      </c>
      <c r="K137">
        <f t="shared" si="2"/>
        <v>150</v>
      </c>
    </row>
    <row r="138" spans="1:11">
      <c r="A138" s="22" t="s">
        <v>214</v>
      </c>
      <c r="B138">
        <v>290.49919109069668</v>
      </c>
      <c r="C138">
        <v>290.54566395202306</v>
      </c>
      <c r="D138">
        <v>287.08420450486278</v>
      </c>
      <c r="E138">
        <v>280.84867603662792</v>
      </c>
      <c r="F138" s="30">
        <v>293</v>
      </c>
      <c r="G138">
        <f t="shared" si="5"/>
        <v>30</v>
      </c>
      <c r="H138">
        <f t="shared" si="5"/>
        <v>60</v>
      </c>
      <c r="J138">
        <f t="shared" si="6"/>
        <v>120</v>
      </c>
      <c r="K138">
        <f t="shared" si="2"/>
        <v>150</v>
      </c>
    </row>
    <row r="139" spans="1:11">
      <c r="A139" s="22" t="s">
        <v>215</v>
      </c>
      <c r="B139">
        <v>282.017462883669</v>
      </c>
      <c r="C139">
        <v>270.75940009865934</v>
      </c>
      <c r="D139">
        <v>288.10950523523729</v>
      </c>
      <c r="E139">
        <v>292.9716404698637</v>
      </c>
      <c r="F139" s="30">
        <v>303</v>
      </c>
      <c r="G139">
        <f t="shared" ref="G139:H154" si="7">G138</f>
        <v>30</v>
      </c>
      <c r="H139">
        <f t="shared" si="7"/>
        <v>60</v>
      </c>
      <c r="J139">
        <f t="shared" si="6"/>
        <v>120</v>
      </c>
      <c r="K139">
        <f t="shared" si="2"/>
        <v>150</v>
      </c>
    </row>
    <row r="140" spans="1:11">
      <c r="A140" s="22" t="s">
        <v>216</v>
      </c>
      <c r="B140">
        <v>287.31854301306123</v>
      </c>
      <c r="C140">
        <v>277.00769394708982</v>
      </c>
      <c r="D140">
        <v>262.47698697587452</v>
      </c>
      <c r="E140">
        <v>275.79744085611327</v>
      </c>
      <c r="F140" s="30">
        <v>271</v>
      </c>
      <c r="G140">
        <f t="shared" si="7"/>
        <v>30</v>
      </c>
      <c r="H140">
        <f t="shared" si="7"/>
        <v>60</v>
      </c>
      <c r="J140">
        <f t="shared" si="6"/>
        <v>120</v>
      </c>
      <c r="K140">
        <f t="shared" si="2"/>
        <v>150</v>
      </c>
    </row>
    <row r="141" spans="1:11">
      <c r="A141" s="22" t="s">
        <v>217</v>
      </c>
      <c r="B141">
        <v>298.98091929772426</v>
      </c>
      <c r="C141">
        <v>293.66981087623856</v>
      </c>
      <c r="D141">
        <v>259.40108478475099</v>
      </c>
      <c r="E141">
        <v>270.74620567559839</v>
      </c>
      <c r="F141" s="30">
        <v>275</v>
      </c>
      <c r="G141">
        <f t="shared" si="7"/>
        <v>30</v>
      </c>
      <c r="H141">
        <f t="shared" si="7"/>
        <v>60</v>
      </c>
      <c r="J141">
        <f t="shared" si="6"/>
        <v>120</v>
      </c>
      <c r="K141">
        <f t="shared" si="2"/>
        <v>150</v>
      </c>
    </row>
    <row r="142" spans="1:11">
      <c r="A142" s="22" t="s">
        <v>218</v>
      </c>
      <c r="B142">
        <v>313.82394366002239</v>
      </c>
      <c r="C142">
        <v>272.84216471480312</v>
      </c>
      <c r="D142">
        <v>299.38781326935691</v>
      </c>
      <c r="E142">
        <v>267.71546456728953</v>
      </c>
      <c r="F142" s="30">
        <v>304</v>
      </c>
      <c r="G142">
        <f t="shared" si="7"/>
        <v>30</v>
      </c>
      <c r="H142">
        <f t="shared" si="7"/>
        <v>60</v>
      </c>
      <c r="J142">
        <f t="shared" si="6"/>
        <v>120</v>
      </c>
      <c r="K142">
        <f t="shared" si="2"/>
        <v>150</v>
      </c>
    </row>
    <row r="143" spans="1:11">
      <c r="A143" s="22" t="s">
        <v>219</v>
      </c>
      <c r="B143">
        <v>278.83681480603354</v>
      </c>
      <c r="C143">
        <v>268.67663548251602</v>
      </c>
      <c r="D143">
        <v>305.53961765160403</v>
      </c>
      <c r="E143">
        <v>240.438794592509</v>
      </c>
      <c r="F143" s="30">
        <v>271</v>
      </c>
      <c r="G143">
        <f t="shared" si="7"/>
        <v>30</v>
      </c>
      <c r="H143">
        <f t="shared" si="7"/>
        <v>60</v>
      </c>
      <c r="J143">
        <f t="shared" si="6"/>
        <v>120</v>
      </c>
      <c r="K143">
        <f t="shared" si="2"/>
        <v>150</v>
      </c>
    </row>
    <row r="144" spans="1:11">
      <c r="A144" s="22" t="s">
        <v>220</v>
      </c>
      <c r="B144">
        <v>304.28199942711643</v>
      </c>
      <c r="C144">
        <v>283.2559877955207</v>
      </c>
      <c r="D144">
        <v>279.90709939224115</v>
      </c>
      <c r="E144">
        <v>250.54126495353881</v>
      </c>
      <c r="F144" s="30">
        <v>326</v>
      </c>
      <c r="G144">
        <f t="shared" si="7"/>
        <v>30</v>
      </c>
      <c r="H144">
        <f t="shared" si="7"/>
        <v>60</v>
      </c>
      <c r="J144">
        <f t="shared" si="6"/>
        <v>120</v>
      </c>
      <c r="K144">
        <f t="shared" si="2"/>
        <v>150</v>
      </c>
    </row>
    <row r="145" spans="1:11">
      <c r="A145" s="22" t="s">
        <v>221</v>
      </c>
      <c r="B145">
        <v>296.86048724596719</v>
      </c>
      <c r="C145">
        <v>324.91128011839163</v>
      </c>
      <c r="D145">
        <v>285.03360304411376</v>
      </c>
      <c r="E145">
        <v>257.61299420625966</v>
      </c>
      <c r="F145" s="30">
        <v>293</v>
      </c>
      <c r="G145">
        <f t="shared" si="7"/>
        <v>30</v>
      </c>
      <c r="H145">
        <f t="shared" si="7"/>
        <v>60</v>
      </c>
      <c r="J145">
        <f t="shared" si="6"/>
        <v>120</v>
      </c>
      <c r="K145">
        <f t="shared" si="2"/>
        <v>150</v>
      </c>
    </row>
    <row r="146" spans="1:11">
      <c r="A146" s="22" t="s">
        <v>222</v>
      </c>
      <c r="B146">
        <v>319.12502378941468</v>
      </c>
      <c r="C146">
        <v>319.70436857803259</v>
      </c>
      <c r="D146">
        <v>278.88179866186664</v>
      </c>
      <c r="E146">
        <v>283.87941714493701</v>
      </c>
      <c r="F146" s="30">
        <v>322</v>
      </c>
      <c r="G146">
        <f t="shared" si="7"/>
        <v>30</v>
      </c>
      <c r="H146">
        <f t="shared" si="7"/>
        <v>60</v>
      </c>
      <c r="J146">
        <f t="shared" si="6"/>
        <v>120</v>
      </c>
      <c r="K146">
        <f t="shared" si="2"/>
        <v>150</v>
      </c>
    </row>
    <row r="147" spans="1:11">
      <c r="A147" s="22" t="s">
        <v>223</v>
      </c>
      <c r="B147">
        <v>296.86048724596731</v>
      </c>
      <c r="C147">
        <v>297.83534010852549</v>
      </c>
      <c r="D147">
        <v>280.93240012261577</v>
      </c>
      <c r="E147">
        <v>303.07411083089329</v>
      </c>
      <c r="F147" s="30">
        <v>286</v>
      </c>
      <c r="G147">
        <f t="shared" si="7"/>
        <v>30</v>
      </c>
      <c r="H147">
        <f t="shared" si="7"/>
        <v>60</v>
      </c>
      <c r="J147">
        <f t="shared" si="6"/>
        <v>120</v>
      </c>
      <c r="K147">
        <f t="shared" si="2"/>
        <v>150</v>
      </c>
    </row>
    <row r="148" spans="1:11">
      <c r="A148" s="22" t="s">
        <v>224</v>
      </c>
      <c r="B148">
        <v>305.34221545299488</v>
      </c>
      <c r="C148">
        <v>360.31827859283158</v>
      </c>
      <c r="D148">
        <v>269.6540920884961</v>
      </c>
      <c r="E148">
        <v>283.87941714493695</v>
      </c>
      <c r="F148" s="30">
        <v>269</v>
      </c>
      <c r="G148">
        <f t="shared" si="7"/>
        <v>30</v>
      </c>
      <c r="H148">
        <f t="shared" si="7"/>
        <v>60</v>
      </c>
      <c r="J148">
        <f t="shared" si="6"/>
        <v>120</v>
      </c>
      <c r="K148">
        <f t="shared" si="2"/>
        <v>150</v>
      </c>
    </row>
    <row r="149" spans="1:11">
      <c r="A149" s="22" t="s">
        <v>225</v>
      </c>
      <c r="B149">
        <v>306.40243147887338</v>
      </c>
      <c r="C149">
        <v>303.04225164888436</v>
      </c>
      <c r="D149">
        <v>261.45168624549996</v>
      </c>
      <c r="E149">
        <v>298.02287565037852</v>
      </c>
      <c r="F149" s="30">
        <v>305</v>
      </c>
      <c r="G149">
        <f t="shared" si="7"/>
        <v>30</v>
      </c>
      <c r="H149">
        <f t="shared" si="7"/>
        <v>60</v>
      </c>
      <c r="J149">
        <f t="shared" si="6"/>
        <v>120</v>
      </c>
      <c r="K149">
        <f t="shared" si="6"/>
        <v>150</v>
      </c>
    </row>
    <row r="150" spans="1:11">
      <c r="A150" s="22" t="s">
        <v>226</v>
      </c>
      <c r="B150">
        <v>292.61962314245335</v>
      </c>
      <c r="C150">
        <v>287.42151702780785</v>
      </c>
      <c r="D150">
        <v>270.67939281887061</v>
      </c>
      <c r="E150">
        <v>272.76669974780424</v>
      </c>
      <c r="F150" s="30">
        <v>272</v>
      </c>
      <c r="G150">
        <f t="shared" si="7"/>
        <v>30</v>
      </c>
      <c r="H150">
        <f t="shared" si="7"/>
        <v>60</v>
      </c>
      <c r="J150">
        <f t="shared" ref="J150:K165" si="8">+J149</f>
        <v>120</v>
      </c>
      <c r="K150">
        <f t="shared" si="8"/>
        <v>150</v>
      </c>
    </row>
    <row r="151" spans="1:11">
      <c r="A151" s="22" t="s">
        <v>227</v>
      </c>
      <c r="B151">
        <v>296.86048724596719</v>
      </c>
      <c r="C151">
        <v>279.09045856323365</v>
      </c>
      <c r="D151">
        <v>301.43841473010593</v>
      </c>
      <c r="E151">
        <v>271.75645271170134</v>
      </c>
      <c r="F151" s="30">
        <v>317</v>
      </c>
      <c r="G151">
        <f t="shared" si="7"/>
        <v>30</v>
      </c>
      <c r="H151">
        <f t="shared" si="7"/>
        <v>60</v>
      </c>
      <c r="J151">
        <f t="shared" si="8"/>
        <v>120</v>
      </c>
      <c r="K151">
        <f t="shared" si="8"/>
        <v>150</v>
      </c>
    </row>
    <row r="152" spans="1:11">
      <c r="A152" s="22" t="s">
        <v>228</v>
      </c>
      <c r="B152">
        <v>286.25832698718278</v>
      </c>
      <c r="C152">
        <v>303.04225164888425</v>
      </c>
      <c r="D152">
        <v>279.90709939224121</v>
      </c>
      <c r="E152">
        <v>279.8384290005252</v>
      </c>
      <c r="F152" s="30">
        <v>295</v>
      </c>
      <c r="G152">
        <f t="shared" si="7"/>
        <v>30</v>
      </c>
      <c r="H152">
        <f t="shared" si="7"/>
        <v>60</v>
      </c>
      <c r="J152">
        <f t="shared" si="8"/>
        <v>120</v>
      </c>
      <c r="K152">
        <f t="shared" si="8"/>
        <v>150</v>
      </c>
    </row>
    <row r="153" spans="1:11">
      <c r="A153" s="22" t="s">
        <v>229</v>
      </c>
      <c r="B153">
        <v>265.05400646961368</v>
      </c>
      <c r="C153">
        <v>293.6698108762385</v>
      </c>
      <c r="D153">
        <v>274.78059574036865</v>
      </c>
      <c r="E153">
        <v>305.0946049030992</v>
      </c>
      <c r="F153" s="30">
        <v>256</v>
      </c>
      <c r="G153">
        <f t="shared" si="7"/>
        <v>30</v>
      </c>
      <c r="H153">
        <f t="shared" si="7"/>
        <v>60</v>
      </c>
      <c r="J153">
        <f t="shared" si="8"/>
        <v>120</v>
      </c>
      <c r="K153">
        <f t="shared" si="8"/>
        <v>150</v>
      </c>
    </row>
    <row r="154" spans="1:11">
      <c r="A154" s="22" t="s">
        <v>230</v>
      </c>
      <c r="B154">
        <v>247.03033402967998</v>
      </c>
      <c r="C154">
        <v>298.87672241659737</v>
      </c>
      <c r="D154">
        <v>271.70469354924506</v>
      </c>
      <c r="E154">
        <v>314.18682822802606</v>
      </c>
      <c r="F154" s="30">
        <v>281</v>
      </c>
      <c r="G154">
        <f t="shared" si="7"/>
        <v>30</v>
      </c>
      <c r="H154">
        <f t="shared" si="7"/>
        <v>60</v>
      </c>
      <c r="J154">
        <f t="shared" si="8"/>
        <v>120</v>
      </c>
      <c r="K154">
        <f t="shared" si="8"/>
        <v>150</v>
      </c>
    </row>
    <row r="155" spans="1:11">
      <c r="A155" s="22" t="s">
        <v>231</v>
      </c>
      <c r="B155">
        <v>276.71638275427659</v>
      </c>
      <c r="C155">
        <v>275.96631163901833</v>
      </c>
      <c r="D155">
        <v>293.23600888710985</v>
      </c>
      <c r="E155">
        <v>275.79744085611327</v>
      </c>
      <c r="F155" s="30">
        <v>252</v>
      </c>
      <c r="G155">
        <f t="shared" ref="G155:H170" si="9">G154</f>
        <v>30</v>
      </c>
      <c r="H155">
        <f t="shared" si="9"/>
        <v>60</v>
      </c>
      <c r="J155">
        <f t="shared" si="8"/>
        <v>120</v>
      </c>
      <c r="K155">
        <f t="shared" si="8"/>
        <v>150</v>
      </c>
    </row>
    <row r="156" spans="1:11">
      <c r="A156" s="22" t="s">
        <v>232</v>
      </c>
      <c r="B156">
        <v>304.28199942711643</v>
      </c>
      <c r="C156">
        <v>278.04907625516188</v>
      </c>
      <c r="D156">
        <v>303.48901619085495</v>
      </c>
      <c r="E156">
        <v>277.81793492831918</v>
      </c>
      <c r="F156" s="30">
        <v>251</v>
      </c>
      <c r="G156">
        <f t="shared" si="9"/>
        <v>30</v>
      </c>
      <c r="H156">
        <f t="shared" si="9"/>
        <v>60</v>
      </c>
      <c r="J156">
        <f t="shared" si="8"/>
        <v>120</v>
      </c>
      <c r="K156">
        <f t="shared" si="8"/>
        <v>150</v>
      </c>
    </row>
    <row r="157" spans="1:11">
      <c r="A157" s="22" t="s">
        <v>233</v>
      </c>
      <c r="B157">
        <v>307.46264750475183</v>
      </c>
      <c r="C157">
        <v>256.18004778565466</v>
      </c>
      <c r="D157">
        <v>300.41311399973142</v>
      </c>
      <c r="E157">
        <v>280.84867603662821</v>
      </c>
      <c r="F157" s="30">
        <v>275</v>
      </c>
      <c r="G157">
        <f t="shared" si="9"/>
        <v>30</v>
      </c>
      <c r="H157">
        <f t="shared" si="9"/>
        <v>60</v>
      </c>
      <c r="J157">
        <f t="shared" si="8"/>
        <v>120</v>
      </c>
      <c r="K157">
        <f t="shared" si="8"/>
        <v>150</v>
      </c>
    </row>
    <row r="158" spans="1:11">
      <c r="A158" s="22" t="s">
        <v>234</v>
      </c>
      <c r="B158">
        <v>330.78740007407782</v>
      </c>
      <c r="C158">
        <v>277.00769394709005</v>
      </c>
      <c r="D158">
        <v>287.08420450486278</v>
      </c>
      <c r="E158">
        <v>239.42854755640607</v>
      </c>
      <c r="F158" s="30">
        <v>267</v>
      </c>
      <c r="G158">
        <f t="shared" si="9"/>
        <v>30</v>
      </c>
      <c r="H158">
        <f t="shared" si="9"/>
        <v>60</v>
      </c>
      <c r="J158">
        <f t="shared" si="8"/>
        <v>120</v>
      </c>
      <c r="K158">
        <f t="shared" si="8"/>
        <v>150</v>
      </c>
    </row>
    <row r="159" spans="1:11">
      <c r="A159" s="22" t="s">
        <v>235</v>
      </c>
      <c r="B159">
        <v>333.96804815171276</v>
      </c>
      <c r="C159">
        <v>273.88354702287467</v>
      </c>
      <c r="D159">
        <v>292.21070815673534</v>
      </c>
      <c r="E159">
        <v>224.27484201486132</v>
      </c>
      <c r="F159" s="30">
        <v>286</v>
      </c>
      <c r="G159">
        <f t="shared" si="9"/>
        <v>30</v>
      </c>
      <c r="H159">
        <f t="shared" si="9"/>
        <v>60</v>
      </c>
      <c r="J159">
        <f t="shared" si="8"/>
        <v>120</v>
      </c>
      <c r="K159">
        <f t="shared" si="8"/>
        <v>150</v>
      </c>
    </row>
    <row r="160" spans="1:11">
      <c r="A160" s="22" t="s">
        <v>236</v>
      </c>
      <c r="B160">
        <v>294.74005519421053</v>
      </c>
      <c r="C160">
        <v>290.54566395202278</v>
      </c>
      <c r="D160">
        <v>308.61551984272756</v>
      </c>
      <c r="E160">
        <v>282.869170108834</v>
      </c>
      <c r="F160" s="30">
        <v>261</v>
      </c>
      <c r="G160">
        <f t="shared" si="9"/>
        <v>30</v>
      </c>
      <c r="H160">
        <f t="shared" si="9"/>
        <v>60</v>
      </c>
      <c r="J160">
        <f t="shared" si="8"/>
        <v>120</v>
      </c>
      <c r="K160">
        <f t="shared" si="8"/>
        <v>150</v>
      </c>
    </row>
    <row r="161" spans="1:11">
      <c r="A161" s="22" t="s">
        <v>237</v>
      </c>
      <c r="B161">
        <v>303.22178340123804</v>
      </c>
      <c r="C161">
        <v>296.79395780045382</v>
      </c>
      <c r="D161">
        <v>269.6540920884961</v>
      </c>
      <c r="E161">
        <v>272.76669974780424</v>
      </c>
      <c r="F161" s="30">
        <v>239</v>
      </c>
      <c r="G161">
        <f t="shared" si="9"/>
        <v>30</v>
      </c>
      <c r="H161">
        <f t="shared" si="9"/>
        <v>60</v>
      </c>
      <c r="J161">
        <f t="shared" si="8"/>
        <v>120</v>
      </c>
      <c r="K161">
        <f t="shared" si="8"/>
        <v>150</v>
      </c>
    </row>
    <row r="162" spans="1:11">
      <c r="A162" s="22" t="s">
        <v>238</v>
      </c>
      <c r="B162">
        <v>321.24545584117152</v>
      </c>
      <c r="C162">
        <v>300.95948703274081</v>
      </c>
      <c r="D162">
        <v>229.66736360389018</v>
      </c>
      <c r="E162">
        <v>276.80768789221628</v>
      </c>
      <c r="F162" s="30">
        <v>213</v>
      </c>
      <c r="G162">
        <f t="shared" si="9"/>
        <v>30</v>
      </c>
      <c r="H162">
        <f t="shared" si="9"/>
        <v>60</v>
      </c>
      <c r="J162">
        <f t="shared" si="8"/>
        <v>120</v>
      </c>
      <c r="K162">
        <f t="shared" si="8"/>
        <v>150</v>
      </c>
    </row>
    <row r="163" spans="1:11">
      <c r="A163" s="22" t="s">
        <v>239</v>
      </c>
      <c r="B163">
        <v>275.6561667283982</v>
      </c>
      <c r="C163">
        <v>288.46289933587946</v>
      </c>
      <c r="D163">
        <v>260.42638551512556</v>
      </c>
      <c r="E163">
        <v>283.87941714493695</v>
      </c>
      <c r="F163" s="30">
        <v>244</v>
      </c>
      <c r="G163">
        <f t="shared" si="9"/>
        <v>30</v>
      </c>
      <c r="H163">
        <f t="shared" si="9"/>
        <v>60</v>
      </c>
      <c r="J163">
        <f t="shared" si="8"/>
        <v>120</v>
      </c>
      <c r="K163">
        <f t="shared" si="8"/>
        <v>150</v>
      </c>
    </row>
    <row r="164" spans="1:11">
      <c r="A164" s="22" t="s">
        <v>240</v>
      </c>
      <c r="B164">
        <v>291.55940711657519</v>
      </c>
      <c r="C164">
        <v>270.75940009865951</v>
      </c>
      <c r="D164">
        <v>273.7552950099942</v>
      </c>
      <c r="E164">
        <v>255.59250013405375</v>
      </c>
      <c r="F164" s="30">
        <v>277</v>
      </c>
      <c r="G164">
        <f t="shared" si="9"/>
        <v>30</v>
      </c>
      <c r="H164">
        <f t="shared" si="9"/>
        <v>60</v>
      </c>
      <c r="J164">
        <f t="shared" si="8"/>
        <v>120</v>
      </c>
      <c r="K164">
        <f t="shared" si="8"/>
        <v>150</v>
      </c>
    </row>
    <row r="165" spans="1:11">
      <c r="A165" s="22" t="s">
        <v>241</v>
      </c>
      <c r="B165">
        <v>307.46264750475171</v>
      </c>
      <c r="C165">
        <v>254.09728316951114</v>
      </c>
      <c r="D165">
        <v>294.26130961748436</v>
      </c>
      <c r="E165">
        <v>233.36706533978821</v>
      </c>
      <c r="F165" s="30">
        <v>286</v>
      </c>
      <c r="G165">
        <f t="shared" si="9"/>
        <v>30</v>
      </c>
      <c r="H165">
        <f t="shared" si="9"/>
        <v>60</v>
      </c>
      <c r="J165">
        <f t="shared" si="8"/>
        <v>120</v>
      </c>
      <c r="K165">
        <f t="shared" si="8"/>
        <v>150</v>
      </c>
    </row>
    <row r="166" spans="1:11">
      <c r="A166" s="22" t="s">
        <v>242</v>
      </c>
      <c r="B166">
        <v>278.83681480603343</v>
      </c>
      <c r="C166">
        <v>296.79395780045365</v>
      </c>
      <c r="D166">
        <v>284.00830231373931</v>
      </c>
      <c r="E166">
        <v>254.58225309795068</v>
      </c>
      <c r="F166" s="30">
        <v>286</v>
      </c>
      <c r="G166">
        <f t="shared" si="9"/>
        <v>30</v>
      </c>
      <c r="H166">
        <f t="shared" si="9"/>
        <v>60</v>
      </c>
      <c r="J166">
        <f t="shared" ref="J166:K181" si="10">+J165</f>
        <v>120</v>
      </c>
      <c r="K166">
        <f t="shared" si="10"/>
        <v>150</v>
      </c>
    </row>
    <row r="167" spans="1:11">
      <c r="A167" s="22" t="s">
        <v>243</v>
      </c>
      <c r="B167">
        <v>255.51206223670772</v>
      </c>
      <c r="C167">
        <v>263.4697239421572</v>
      </c>
      <c r="D167">
        <v>365.0070600133256</v>
      </c>
      <c r="E167">
        <v>241.44904162861195</v>
      </c>
      <c r="F167" s="30">
        <v>269</v>
      </c>
      <c r="G167">
        <f t="shared" si="9"/>
        <v>30</v>
      </c>
      <c r="H167">
        <f t="shared" si="9"/>
        <v>60</v>
      </c>
      <c r="J167">
        <f t="shared" si="10"/>
        <v>120</v>
      </c>
      <c r="K167">
        <f t="shared" si="10"/>
        <v>150</v>
      </c>
    </row>
    <row r="168" spans="1:11">
      <c r="A168" s="22" t="s">
        <v>244</v>
      </c>
      <c r="B168">
        <v>265.0540064696138</v>
      </c>
      <c r="C168">
        <v>259.30419470987005</v>
      </c>
      <c r="D168">
        <v>301.43841473010588</v>
      </c>
      <c r="E168">
        <v>261.65398235067164</v>
      </c>
      <c r="F168" s="30">
        <v>266</v>
      </c>
      <c r="G168">
        <f t="shared" si="9"/>
        <v>30</v>
      </c>
      <c r="H168">
        <f t="shared" si="9"/>
        <v>60</v>
      </c>
      <c r="J168">
        <f t="shared" si="10"/>
        <v>120</v>
      </c>
      <c r="K168">
        <f t="shared" si="10"/>
        <v>150</v>
      </c>
    </row>
    <row r="169" spans="1:11">
      <c r="A169" s="22" t="s">
        <v>245</v>
      </c>
      <c r="B169">
        <v>249.15076608143687</v>
      </c>
      <c r="C169">
        <v>279.0904585632336</v>
      </c>
      <c r="D169">
        <v>274.78059574036871</v>
      </c>
      <c r="E169">
        <v>234.37731237589114</v>
      </c>
      <c r="F169" s="30">
        <v>265</v>
      </c>
      <c r="G169">
        <f t="shared" si="9"/>
        <v>30</v>
      </c>
      <c r="H169">
        <f t="shared" si="9"/>
        <v>60</v>
      </c>
      <c r="J169">
        <f t="shared" si="10"/>
        <v>120</v>
      </c>
      <c r="K169">
        <f t="shared" si="10"/>
        <v>150</v>
      </c>
    </row>
    <row r="170" spans="1:11">
      <c r="A170" s="22" t="s">
        <v>246</v>
      </c>
      <c r="B170">
        <v>239.60882184853091</v>
      </c>
      <c r="C170">
        <v>299.91810472466904</v>
      </c>
      <c r="D170">
        <v>255.29988186325295</v>
      </c>
      <c r="E170">
        <v>293.9818875059666</v>
      </c>
      <c r="F170" s="30">
        <v>289</v>
      </c>
      <c r="G170">
        <f t="shared" si="9"/>
        <v>30</v>
      </c>
      <c r="H170">
        <f t="shared" si="9"/>
        <v>60</v>
      </c>
      <c r="J170">
        <f t="shared" si="10"/>
        <v>120</v>
      </c>
      <c r="K170">
        <f t="shared" si="10"/>
        <v>150</v>
      </c>
    </row>
    <row r="171" spans="1:11">
      <c r="A171" s="22" t="s">
        <v>247</v>
      </c>
      <c r="B171">
        <v>256.572278262586</v>
      </c>
      <c r="C171">
        <v>277.00769394709005</v>
      </c>
      <c r="D171">
        <v>290.16010669598637</v>
      </c>
      <c r="E171">
        <v>254.58225309795074</v>
      </c>
      <c r="F171" s="30">
        <v>275</v>
      </c>
      <c r="G171">
        <f t="shared" ref="G171:H186" si="11">G170</f>
        <v>30</v>
      </c>
      <c r="H171">
        <f t="shared" si="11"/>
        <v>60</v>
      </c>
      <c r="J171">
        <f t="shared" si="10"/>
        <v>120</v>
      </c>
      <c r="K171">
        <f t="shared" si="10"/>
        <v>150</v>
      </c>
    </row>
    <row r="172" spans="1:11">
      <c r="A172" s="22" t="s">
        <v>248</v>
      </c>
      <c r="B172">
        <v>286.25832698718267</v>
      </c>
      <c r="C172">
        <v>245.76622470493689</v>
      </c>
      <c r="D172">
        <v>286.05890377448833</v>
      </c>
      <c r="E172">
        <v>211.14163054552259</v>
      </c>
      <c r="F172" s="30">
        <v>274</v>
      </c>
      <c r="G172">
        <f t="shared" si="11"/>
        <v>30</v>
      </c>
      <c r="H172">
        <f t="shared" si="11"/>
        <v>60</v>
      </c>
      <c r="J172">
        <f t="shared" si="10"/>
        <v>120</v>
      </c>
      <c r="K172">
        <f t="shared" si="10"/>
        <v>150</v>
      </c>
    </row>
    <row r="173" spans="1:11">
      <c r="A173" s="22" t="s">
        <v>249</v>
      </c>
      <c r="B173">
        <v>294.74005519421058</v>
      </c>
      <c r="C173">
        <v>310.33192780538667</v>
      </c>
      <c r="D173">
        <v>302.46371546048044</v>
      </c>
      <c r="E173">
        <v>230.33632423147935</v>
      </c>
      <c r="F173" s="30">
        <v>258</v>
      </c>
      <c r="G173">
        <f t="shared" si="11"/>
        <v>30</v>
      </c>
      <c r="H173">
        <f t="shared" si="11"/>
        <v>60</v>
      </c>
      <c r="J173">
        <f t="shared" si="10"/>
        <v>120</v>
      </c>
      <c r="K173">
        <f t="shared" si="10"/>
        <v>150</v>
      </c>
    </row>
    <row r="174" spans="1:11">
      <c r="A174" s="22" t="s">
        <v>250</v>
      </c>
      <c r="B174">
        <v>276.71638275427665</v>
      </c>
      <c r="C174">
        <v>288.46289933587968</v>
      </c>
      <c r="D174">
        <v>286.05890377448827</v>
      </c>
      <c r="E174">
        <v>268.72571160339237</v>
      </c>
      <c r="F174" s="30">
        <v>236</v>
      </c>
      <c r="G174">
        <f t="shared" si="11"/>
        <v>30</v>
      </c>
      <c r="H174">
        <f t="shared" si="11"/>
        <v>60</v>
      </c>
      <c r="J174">
        <f t="shared" si="10"/>
        <v>120</v>
      </c>
      <c r="K174">
        <f t="shared" si="10"/>
        <v>150</v>
      </c>
    </row>
    <row r="175" spans="1:11">
      <c r="A175" s="22" t="s">
        <v>251</v>
      </c>
      <c r="B175">
        <v>237.48838979677404</v>
      </c>
      <c r="C175">
        <v>293.6698108762385</v>
      </c>
      <c r="D175">
        <v>273.75529500999414</v>
      </c>
      <c r="E175">
        <v>294.99213454206978</v>
      </c>
      <c r="F175" s="30">
        <v>242</v>
      </c>
      <c r="G175">
        <f t="shared" si="11"/>
        <v>30</v>
      </c>
      <c r="H175">
        <f t="shared" si="11"/>
        <v>60</v>
      </c>
      <c r="J175">
        <f t="shared" si="10"/>
        <v>120</v>
      </c>
      <c r="K175">
        <f t="shared" si="10"/>
        <v>150</v>
      </c>
    </row>
    <row r="176" spans="1:11">
      <c r="A176" s="22" t="s">
        <v>252</v>
      </c>
      <c r="B176">
        <v>292.61962314245369</v>
      </c>
      <c r="C176">
        <v>291.58704626009478</v>
      </c>
      <c r="D176">
        <v>254.2745811328785</v>
      </c>
      <c r="E176">
        <v>245.49002977302382</v>
      </c>
      <c r="F176" s="30">
        <v>240</v>
      </c>
      <c r="G176">
        <f t="shared" si="11"/>
        <v>30</v>
      </c>
      <c r="H176">
        <f t="shared" si="11"/>
        <v>60</v>
      </c>
      <c r="J176">
        <f t="shared" si="10"/>
        <v>120</v>
      </c>
      <c r="K176">
        <f t="shared" si="10"/>
        <v>150</v>
      </c>
    </row>
    <row r="177" spans="1:11">
      <c r="A177" s="22" t="s">
        <v>253</v>
      </c>
      <c r="B177">
        <v>280.95724685779038</v>
      </c>
      <c r="C177">
        <v>274.92492933094644</v>
      </c>
      <c r="D177">
        <v>279.90709939224126</v>
      </c>
      <c r="E177">
        <v>245.49002977302402</v>
      </c>
      <c r="F177" s="30">
        <v>266</v>
      </c>
      <c r="G177">
        <f t="shared" si="11"/>
        <v>30</v>
      </c>
      <c r="H177">
        <f t="shared" si="11"/>
        <v>60</v>
      </c>
      <c r="J177">
        <f t="shared" si="10"/>
        <v>120</v>
      </c>
      <c r="K177">
        <f t="shared" si="10"/>
        <v>150</v>
      </c>
    </row>
    <row r="178" spans="1:11">
      <c r="A178" s="22" t="s">
        <v>254</v>
      </c>
      <c r="B178">
        <v>315.94437571177951</v>
      </c>
      <c r="C178">
        <v>265.55248855830058</v>
      </c>
      <c r="D178">
        <v>249.14807748100597</v>
      </c>
      <c r="E178">
        <v>242.45928866471499</v>
      </c>
      <c r="F178" s="30">
        <v>274</v>
      </c>
      <c r="G178">
        <f t="shared" si="11"/>
        <v>30</v>
      </c>
      <c r="H178">
        <f t="shared" si="11"/>
        <v>60</v>
      </c>
      <c r="J178">
        <f t="shared" si="10"/>
        <v>120</v>
      </c>
      <c r="K178">
        <f t="shared" si="10"/>
        <v>150</v>
      </c>
    </row>
    <row r="179" spans="1:11">
      <c r="A179" s="22" t="s">
        <v>255</v>
      </c>
      <c r="B179">
        <v>269.29487057312753</v>
      </c>
      <c r="C179">
        <v>256.18004778565478</v>
      </c>
      <c r="D179">
        <v>275.80589647074322</v>
      </c>
      <c r="E179">
        <v>269.73595863949538</v>
      </c>
      <c r="F179" s="30">
        <v>288</v>
      </c>
      <c r="G179">
        <f t="shared" si="11"/>
        <v>30</v>
      </c>
      <c r="H179">
        <f t="shared" si="11"/>
        <v>60</v>
      </c>
      <c r="J179">
        <f t="shared" si="10"/>
        <v>120</v>
      </c>
      <c r="K179">
        <f t="shared" si="10"/>
        <v>150</v>
      </c>
    </row>
    <row r="180" spans="1:11">
      <c r="A180" s="22" t="s">
        <v>256</v>
      </c>
      <c r="B180">
        <v>339.26912828110511</v>
      </c>
      <c r="C180">
        <v>285.33875241166425</v>
      </c>
      <c r="D180">
        <v>305.53961765160403</v>
      </c>
      <c r="E180">
        <v>279.83842900052514</v>
      </c>
      <c r="F180" s="30">
        <v>279</v>
      </c>
      <c r="G180">
        <f t="shared" si="11"/>
        <v>30</v>
      </c>
      <c r="H180">
        <f t="shared" si="11"/>
        <v>60</v>
      </c>
      <c r="J180">
        <f t="shared" si="10"/>
        <v>120</v>
      </c>
      <c r="K180">
        <f t="shared" si="10"/>
        <v>150</v>
      </c>
    </row>
    <row r="181" spans="1:11">
      <c r="A181" s="22" t="s">
        <v>257</v>
      </c>
      <c r="B181">
        <v>290.49919109069651</v>
      </c>
      <c r="C181">
        <v>308.24916318924312</v>
      </c>
      <c r="D181">
        <v>303.48901619085495</v>
      </c>
      <c r="E181">
        <v>293.98188750596677</v>
      </c>
      <c r="F181" s="30">
        <v>318</v>
      </c>
      <c r="G181">
        <f t="shared" si="11"/>
        <v>30</v>
      </c>
      <c r="H181">
        <f t="shared" si="11"/>
        <v>60</v>
      </c>
      <c r="J181">
        <f t="shared" si="10"/>
        <v>120</v>
      </c>
      <c r="K181">
        <f t="shared" si="10"/>
        <v>150</v>
      </c>
    </row>
    <row r="182" spans="1:11">
      <c r="A182" s="22" t="s">
        <v>258</v>
      </c>
      <c r="B182">
        <v>290.49919109069674</v>
      </c>
      <c r="C182">
        <v>289.50428164395123</v>
      </c>
      <c r="D182">
        <v>272.72999427961969</v>
      </c>
      <c r="E182">
        <v>257.61299420625977</v>
      </c>
      <c r="F182" s="30">
        <v>272</v>
      </c>
      <c r="G182">
        <f t="shared" si="11"/>
        <v>30</v>
      </c>
      <c r="H182">
        <f t="shared" si="11"/>
        <v>60</v>
      </c>
      <c r="J182">
        <f t="shared" ref="J182:K193" si="12">+J181</f>
        <v>120</v>
      </c>
      <c r="K182">
        <f t="shared" si="12"/>
        <v>150</v>
      </c>
    </row>
    <row r="183" spans="1:11">
      <c r="A183" s="22" t="s">
        <v>259</v>
      </c>
      <c r="B183">
        <v>324.42610391880692</v>
      </c>
      <c r="C183">
        <v>333.24233858296566</v>
      </c>
      <c r="D183">
        <v>249.14807748100594</v>
      </c>
      <c r="E183">
        <v>275.79744085611327</v>
      </c>
      <c r="F183" s="30">
        <v>263</v>
      </c>
      <c r="G183">
        <f t="shared" si="11"/>
        <v>30</v>
      </c>
      <c r="H183">
        <f t="shared" si="11"/>
        <v>60</v>
      </c>
      <c r="J183">
        <f t="shared" si="12"/>
        <v>120</v>
      </c>
      <c r="K183">
        <f t="shared" si="12"/>
        <v>150</v>
      </c>
    </row>
    <row r="184" spans="1:11">
      <c r="A184" s="22" t="s">
        <v>260</v>
      </c>
      <c r="B184">
        <v>349.87128853988986</v>
      </c>
      <c r="C184">
        <v>319.70436857803259</v>
      </c>
      <c r="D184">
        <v>300.41311399973148</v>
      </c>
      <c r="E184">
        <v>300.04336972258432</v>
      </c>
      <c r="F184" s="30">
        <v>255</v>
      </c>
      <c r="G184">
        <f t="shared" si="11"/>
        <v>30</v>
      </c>
      <c r="H184">
        <f t="shared" si="11"/>
        <v>60</v>
      </c>
      <c r="J184">
        <f t="shared" si="12"/>
        <v>120</v>
      </c>
      <c r="K184">
        <f t="shared" si="12"/>
        <v>150</v>
      </c>
    </row>
    <row r="185" spans="1:11">
      <c r="A185" s="22" t="s">
        <v>261</v>
      </c>
      <c r="B185">
        <v>311.7035116082655</v>
      </c>
      <c r="C185">
        <v>303.04225164888436</v>
      </c>
      <c r="D185">
        <v>287.08420450486273</v>
      </c>
      <c r="E185">
        <v>288.93065232545206</v>
      </c>
      <c r="F185" s="30">
        <v>248</v>
      </c>
      <c r="G185">
        <f t="shared" si="11"/>
        <v>30</v>
      </c>
      <c r="H185">
        <f t="shared" si="11"/>
        <v>60</v>
      </c>
      <c r="J185">
        <f t="shared" si="12"/>
        <v>120</v>
      </c>
      <c r="K185">
        <f t="shared" si="12"/>
        <v>150</v>
      </c>
    </row>
    <row r="186" spans="1:11">
      <c r="A186" s="22" t="s">
        <v>262</v>
      </c>
      <c r="B186">
        <v>309.58307955650855</v>
      </c>
      <c r="C186">
        <v>260.34557701794176</v>
      </c>
      <c r="D186">
        <v>346.55164686658435</v>
      </c>
      <c r="E186">
        <v>273.77694678390725</v>
      </c>
      <c r="F186" s="30">
        <v>274</v>
      </c>
      <c r="G186">
        <f t="shared" si="11"/>
        <v>30</v>
      </c>
      <c r="H186">
        <f t="shared" si="11"/>
        <v>60</v>
      </c>
      <c r="J186">
        <f t="shared" si="12"/>
        <v>120</v>
      </c>
      <c r="K186">
        <f t="shared" si="12"/>
        <v>150</v>
      </c>
    </row>
    <row r="187" spans="1:11">
      <c r="A187" s="22" t="s">
        <v>263</v>
      </c>
      <c r="B187">
        <v>384.8584173938786</v>
      </c>
      <c r="C187">
        <v>248.89037162915224</v>
      </c>
      <c r="D187">
        <v>343.47574467546087</v>
      </c>
      <c r="E187">
        <v>321.2585574807469</v>
      </c>
      <c r="F187" s="30">
        <v>265</v>
      </c>
      <c r="G187">
        <f t="shared" ref="G187:H202" si="13">G186</f>
        <v>30</v>
      </c>
      <c r="H187">
        <f t="shared" si="13"/>
        <v>60</v>
      </c>
      <c r="J187">
        <f t="shared" si="12"/>
        <v>120</v>
      </c>
      <c r="K187">
        <f t="shared" si="12"/>
        <v>150</v>
      </c>
    </row>
    <row r="188" spans="1:11">
      <c r="A188" s="22" t="s">
        <v>264</v>
      </c>
      <c r="B188">
        <v>368.95517700570178</v>
      </c>
      <c r="C188">
        <v>289.50428164395123</v>
      </c>
      <c r="D188">
        <v>378.33596950819418</v>
      </c>
      <c r="E188">
        <v>287.92040528934899</v>
      </c>
      <c r="F188" s="30">
        <v>252</v>
      </c>
      <c r="G188">
        <f t="shared" si="13"/>
        <v>30</v>
      </c>
      <c r="H188">
        <f t="shared" si="13"/>
        <v>60</v>
      </c>
      <c r="J188">
        <f t="shared" si="12"/>
        <v>120</v>
      </c>
      <c r="K188">
        <f t="shared" si="12"/>
        <v>150</v>
      </c>
    </row>
    <row r="189" spans="1:11">
      <c r="A189" s="22" t="s">
        <v>265</v>
      </c>
      <c r="B189">
        <v>283.07767890954756</v>
      </c>
      <c r="C189">
        <v>279.09045856323348</v>
      </c>
      <c r="D189">
        <v>336.2986395628393</v>
      </c>
      <c r="E189">
        <v>287.92040528934899</v>
      </c>
      <c r="F189" s="30">
        <v>240</v>
      </c>
      <c r="G189">
        <f t="shared" si="13"/>
        <v>30</v>
      </c>
      <c r="H189">
        <f t="shared" si="13"/>
        <v>60</v>
      </c>
      <c r="J189">
        <f t="shared" si="12"/>
        <v>120</v>
      </c>
      <c r="K189">
        <f t="shared" si="12"/>
        <v>150</v>
      </c>
    </row>
    <row r="190" spans="1:11">
      <c r="A190" s="22" t="s">
        <v>266</v>
      </c>
      <c r="B190">
        <v>294.74005519421041</v>
      </c>
      <c r="C190">
        <v>279.0904585632336</v>
      </c>
      <c r="D190">
        <v>367.05766147407445</v>
      </c>
      <c r="E190">
        <v>311.15608711971691</v>
      </c>
      <c r="F190" s="30">
        <v>230</v>
      </c>
      <c r="G190">
        <f t="shared" si="13"/>
        <v>30</v>
      </c>
      <c r="H190">
        <f t="shared" si="13"/>
        <v>60</v>
      </c>
      <c r="J190">
        <f t="shared" si="12"/>
        <v>120</v>
      </c>
      <c r="K190">
        <f t="shared" si="12"/>
        <v>150</v>
      </c>
    </row>
    <row r="191" spans="1:11">
      <c r="A191" s="22" t="s">
        <v>267</v>
      </c>
      <c r="B191">
        <v>319.12502378941474</v>
      </c>
      <c r="C191">
        <v>333.24233858296566</v>
      </c>
      <c r="D191">
        <v>313.74202349460012</v>
      </c>
      <c r="E191">
        <v>314.18682822802595</v>
      </c>
      <c r="F191" s="30">
        <v>213</v>
      </c>
      <c r="G191">
        <f t="shared" si="13"/>
        <v>30</v>
      </c>
      <c r="H191">
        <f t="shared" si="13"/>
        <v>60</v>
      </c>
      <c r="J191">
        <f t="shared" si="12"/>
        <v>120</v>
      </c>
      <c r="K191">
        <f t="shared" si="12"/>
        <v>150</v>
      </c>
    </row>
    <row r="192" spans="1:11">
      <c r="A192" s="22" t="s">
        <v>268</v>
      </c>
      <c r="B192">
        <v>270.35508659900597</v>
      </c>
      <c r="C192">
        <v>249.93175393722396</v>
      </c>
      <c r="D192">
        <v>282.98300158336474</v>
      </c>
      <c r="E192">
        <v>303.07411083089312</v>
      </c>
      <c r="F192" s="30">
        <v>254</v>
      </c>
      <c r="G192">
        <f t="shared" si="13"/>
        <v>30</v>
      </c>
      <c r="H192">
        <f t="shared" si="13"/>
        <v>60</v>
      </c>
      <c r="J192">
        <f t="shared" si="12"/>
        <v>120</v>
      </c>
      <c r="K192">
        <f t="shared" si="12"/>
        <v>150</v>
      </c>
    </row>
    <row r="193" spans="1:11">
      <c r="A193" s="22" t="s">
        <v>269</v>
      </c>
      <c r="B193">
        <v>301.10135134948098</v>
      </c>
      <c r="C193">
        <v>261.38695932601348</v>
      </c>
      <c r="D193">
        <v>277.85649793149219</v>
      </c>
      <c r="E193">
        <v>275.79744085611327</v>
      </c>
      <c r="F193" s="30">
        <v>234</v>
      </c>
      <c r="G193">
        <f t="shared" si="13"/>
        <v>30</v>
      </c>
      <c r="H193">
        <f t="shared" si="13"/>
        <v>60</v>
      </c>
      <c r="J193">
        <f t="shared" si="12"/>
        <v>120</v>
      </c>
      <c r="K193">
        <f t="shared" si="12"/>
        <v>150</v>
      </c>
    </row>
    <row r="194" spans="1:11">
      <c r="A194" s="22" t="s">
        <v>270</v>
      </c>
      <c r="B194">
        <v>311.70351160826561</v>
      </c>
      <c r="C194">
        <v>284.29737010359253</v>
      </c>
      <c r="D194">
        <v>269.6540920884961</v>
      </c>
      <c r="E194">
        <v>253.5720060618477</v>
      </c>
      <c r="F194" s="30">
        <v>261</v>
      </c>
      <c r="G194">
        <f t="shared" si="13"/>
        <v>30</v>
      </c>
    </row>
    <row r="195" spans="1:11">
      <c r="A195" s="22" t="s">
        <v>271</v>
      </c>
      <c r="B195">
        <v>349.87128853988963</v>
      </c>
      <c r="C195">
        <v>315.5388393457456</v>
      </c>
      <c r="D195">
        <v>297.33721180860789</v>
      </c>
      <c r="E195">
        <v>283.87941714493707</v>
      </c>
      <c r="F195" s="30">
        <v>249</v>
      </c>
      <c r="G195">
        <f t="shared" si="13"/>
        <v>30</v>
      </c>
    </row>
    <row r="196" spans="1:11">
      <c r="A196" s="22" t="s">
        <v>272</v>
      </c>
      <c r="B196">
        <v>340.32934430698367</v>
      </c>
      <c r="C196">
        <v>266.59387086637236</v>
      </c>
      <c r="D196">
        <v>271.70469354924512</v>
      </c>
      <c r="E196">
        <v>254.58225309795063</v>
      </c>
      <c r="F196" s="30">
        <v>232</v>
      </c>
      <c r="G196">
        <f t="shared" si="13"/>
        <v>30</v>
      </c>
    </row>
    <row r="197" spans="1:11">
      <c r="A197" s="22" t="s">
        <v>273</v>
      </c>
      <c r="B197">
        <v>349.87128853988997</v>
      </c>
      <c r="C197">
        <v>279.0904585632336</v>
      </c>
      <c r="D197">
        <v>242.99627309875888</v>
      </c>
      <c r="E197">
        <v>237.40805348420008</v>
      </c>
      <c r="F197" s="30">
        <v>235</v>
      </c>
      <c r="G197">
        <f t="shared" si="13"/>
        <v>30</v>
      </c>
    </row>
    <row r="198" spans="1:11">
      <c r="A198" s="22" t="s">
        <v>274</v>
      </c>
      <c r="B198">
        <v>301.10135134948104</v>
      </c>
      <c r="C198">
        <v>240.55931316457821</v>
      </c>
      <c r="D198">
        <v>270.67939281887061</v>
      </c>
      <c r="E198">
        <v>285.89991121714274</v>
      </c>
      <c r="F198" s="30">
        <v>242</v>
      </c>
      <c r="G198">
        <f t="shared" si="13"/>
        <v>30</v>
      </c>
    </row>
    <row r="199" spans="1:11">
      <c r="A199" s="22" t="s">
        <v>275</v>
      </c>
      <c r="B199">
        <v>287.31854301306117</v>
      </c>
      <c r="C199">
        <v>279.09045856323371</v>
      </c>
      <c r="D199">
        <v>258.37578405437654</v>
      </c>
      <c r="E199">
        <v>280.84867603662815</v>
      </c>
      <c r="F199" s="30">
        <v>231</v>
      </c>
      <c r="G199">
        <f t="shared" si="13"/>
        <v>30</v>
      </c>
    </row>
    <row r="200" spans="1:11">
      <c r="A200" s="22" t="s">
        <v>276</v>
      </c>
      <c r="B200">
        <v>270.35508659900597</v>
      </c>
      <c r="C200">
        <v>225.9799608515734</v>
      </c>
      <c r="D200">
        <v>267.60349062774714</v>
      </c>
      <c r="E200">
        <v>255.59250013405381</v>
      </c>
      <c r="F200" s="30">
        <v>303</v>
      </c>
      <c r="G200">
        <f t="shared" si="13"/>
        <v>30</v>
      </c>
    </row>
    <row r="201" spans="1:11">
      <c r="A201" s="22" t="s">
        <v>277</v>
      </c>
      <c r="B201">
        <v>277.77659878015515</v>
      </c>
      <c r="C201">
        <v>244.72484239686534</v>
      </c>
      <c r="D201">
        <v>274.78059574036865</v>
      </c>
      <c r="E201">
        <v>276.80768789221622</v>
      </c>
      <c r="F201" s="30">
        <v>268</v>
      </c>
      <c r="G201">
        <f t="shared" si="13"/>
        <v>30</v>
      </c>
    </row>
    <row r="202" spans="1:11">
      <c r="A202" s="22" t="s">
        <v>278</v>
      </c>
      <c r="B202">
        <v>261.87335839197846</v>
      </c>
      <c r="C202">
        <v>253.05590086143948</v>
      </c>
      <c r="D202">
        <v>291.18540742636071</v>
      </c>
      <c r="E202">
        <v>281.85892307273116</v>
      </c>
      <c r="F202" s="30">
        <v>256</v>
      </c>
      <c r="G202">
        <f t="shared" si="13"/>
        <v>30</v>
      </c>
    </row>
    <row r="203" spans="1:11">
      <c r="A203" s="22" t="s">
        <v>279</v>
      </c>
      <c r="B203">
        <v>235.36795774501698</v>
      </c>
      <c r="C203">
        <v>255.13866547758289</v>
      </c>
      <c r="D203">
        <v>231.71796506463926</v>
      </c>
      <c r="E203">
        <v>300.04336972258443</v>
      </c>
      <c r="F203" s="30">
        <v>272</v>
      </c>
      <c r="G203">
        <f t="shared" ref="G203:G266" si="14">G202</f>
        <v>30</v>
      </c>
    </row>
    <row r="204" spans="1:11">
      <c r="A204" s="22" t="s">
        <v>280</v>
      </c>
      <c r="B204">
        <v>275.65616672839826</v>
      </c>
      <c r="C204">
        <v>275.96631163901822</v>
      </c>
      <c r="D204">
        <v>248.12277675063143</v>
      </c>
      <c r="E204">
        <v>297.01262861427557</v>
      </c>
      <c r="F204" s="30">
        <v>273</v>
      </c>
      <c r="G204">
        <f t="shared" si="14"/>
        <v>30</v>
      </c>
    </row>
    <row r="205" spans="1:11">
      <c r="A205" s="22" t="s">
        <v>281</v>
      </c>
      <c r="B205">
        <v>337.14869622934827</v>
      </c>
      <c r="C205">
        <v>266.5938708663723</v>
      </c>
      <c r="D205">
        <v>267.60349062774714</v>
      </c>
      <c r="E205">
        <v>307.1150989753051</v>
      </c>
      <c r="F205" s="30">
        <v>248</v>
      </c>
      <c r="G205">
        <f t="shared" si="14"/>
        <v>30</v>
      </c>
    </row>
    <row r="206" spans="1:11">
      <c r="A206" s="22" t="s">
        <v>282</v>
      </c>
      <c r="B206">
        <v>308.52286353063022</v>
      </c>
      <c r="C206">
        <v>273.88354702287484</v>
      </c>
      <c r="D206">
        <v>271.70469354924512</v>
      </c>
      <c r="E206">
        <v>287.92040528934876</v>
      </c>
      <c r="F206" s="30">
        <v>239</v>
      </c>
      <c r="G206">
        <f t="shared" si="14"/>
        <v>30</v>
      </c>
    </row>
    <row r="207" spans="1:11">
      <c r="A207" s="22" t="s">
        <v>283</v>
      </c>
      <c r="B207">
        <v>274.59595070251976</v>
      </c>
      <c r="C207">
        <v>278.04907625516188</v>
      </c>
      <c r="D207">
        <v>246.07217528988238</v>
      </c>
      <c r="E207">
        <v>257.61299420625971</v>
      </c>
      <c r="F207" s="30">
        <v>259</v>
      </c>
      <c r="G207">
        <f t="shared" si="14"/>
        <v>30</v>
      </c>
    </row>
    <row r="208" spans="1:11">
      <c r="A208" s="22" t="s">
        <v>284</v>
      </c>
      <c r="B208">
        <v>235.36795774501692</v>
      </c>
      <c r="C208">
        <v>271.80078240673129</v>
      </c>
      <c r="D208">
        <v>241.97097236838431</v>
      </c>
      <c r="E208">
        <v>256.60274717015676</v>
      </c>
      <c r="F208" s="30">
        <v>295</v>
      </c>
      <c r="G208">
        <f t="shared" si="14"/>
        <v>30</v>
      </c>
    </row>
    <row r="209" spans="1:14">
      <c r="A209" s="22" t="s">
        <v>285</v>
      </c>
      <c r="B209">
        <v>258.69271031434312</v>
      </c>
      <c r="C209">
        <v>296.79395780045371</v>
      </c>
      <c r="D209">
        <v>290.16010669598626</v>
      </c>
      <c r="E209">
        <v>283.87941714493718</v>
      </c>
      <c r="F209" s="30">
        <v>248</v>
      </c>
      <c r="G209">
        <f t="shared" si="14"/>
        <v>30</v>
      </c>
    </row>
    <row r="210" spans="1:14">
      <c r="A210" s="22" t="s">
        <v>286</v>
      </c>
      <c r="B210">
        <v>262.93357441785673</v>
      </c>
      <c r="C210">
        <v>284.29737010359224</v>
      </c>
      <c r="D210">
        <v>242.99627309875888</v>
      </c>
      <c r="E210">
        <v>298.02287565037881</v>
      </c>
      <c r="F210" s="30">
        <v>239</v>
      </c>
      <c r="G210">
        <f t="shared" si="14"/>
        <v>30</v>
      </c>
    </row>
    <row r="211" spans="1:14">
      <c r="A211" s="22" t="s">
        <v>287</v>
      </c>
      <c r="B211">
        <v>270.35508659900597</v>
      </c>
      <c r="C211">
        <v>319.70436857803264</v>
      </c>
      <c r="D211">
        <v>223.51555922164314</v>
      </c>
      <c r="E211">
        <v>324.28929858905559</v>
      </c>
      <c r="F211" s="30">
        <v>273</v>
      </c>
      <c r="G211">
        <f t="shared" si="14"/>
        <v>30</v>
      </c>
    </row>
    <row r="212" spans="1:14">
      <c r="A212" s="22" t="s">
        <v>288</v>
      </c>
      <c r="B212">
        <v>272.47551865076281</v>
      </c>
      <c r="C212">
        <v>347.82169089597056</v>
      </c>
      <c r="D212">
        <v>250.17337821138045</v>
      </c>
      <c r="E212">
        <v>314.18682822802606</v>
      </c>
      <c r="F212" s="30">
        <v>260</v>
      </c>
      <c r="G212">
        <f t="shared" si="14"/>
        <v>30</v>
      </c>
    </row>
    <row r="213" spans="1:14">
      <c r="A213" s="22" t="s">
        <v>289</v>
      </c>
      <c r="B213">
        <v>266.11422249549236</v>
      </c>
      <c r="C213">
        <v>325.95266242646352</v>
      </c>
      <c r="D213">
        <v>264.52758843662355</v>
      </c>
      <c r="E213">
        <v>342.47374523890932</v>
      </c>
      <c r="F213" s="30">
        <v>269</v>
      </c>
      <c r="G213">
        <f t="shared" si="14"/>
        <v>30</v>
      </c>
      <c r="N213">
        <v>195</v>
      </c>
    </row>
    <row r="214" spans="1:14">
      <c r="A214" s="22" t="s">
        <v>290</v>
      </c>
      <c r="B214">
        <v>259.75292634022145</v>
      </c>
      <c r="C214">
        <v>279.0904585632336</v>
      </c>
      <c r="D214">
        <v>263.50228770624904</v>
      </c>
      <c r="E214">
        <v>309.13559304751101</v>
      </c>
      <c r="F214" s="30">
        <v>274</v>
      </c>
      <c r="G214">
        <f t="shared" si="14"/>
        <v>30</v>
      </c>
      <c r="N214">
        <v>195</v>
      </c>
    </row>
    <row r="215" spans="1:14">
      <c r="A215" s="22" t="s">
        <v>291</v>
      </c>
      <c r="B215">
        <v>287.31854301306123</v>
      </c>
      <c r="C215">
        <v>247.84898932108055</v>
      </c>
      <c r="D215">
        <v>233.76856652538828</v>
      </c>
      <c r="E215">
        <v>314.18682822802606</v>
      </c>
      <c r="F215" s="30">
        <v>284</v>
      </c>
      <c r="G215">
        <f t="shared" si="14"/>
        <v>30</v>
      </c>
      <c r="N215">
        <v>195</v>
      </c>
    </row>
    <row r="216" spans="1:14">
      <c r="A216" s="22" t="s">
        <v>292</v>
      </c>
      <c r="B216">
        <v>224.76579748623237</v>
      </c>
      <c r="C216">
        <v>256.18004778565466</v>
      </c>
      <c r="D216">
        <v>302.46371546048044</v>
      </c>
      <c r="E216">
        <v>331.36102784177666</v>
      </c>
      <c r="F216" s="30">
        <v>297</v>
      </c>
      <c r="G216">
        <f t="shared" si="14"/>
        <v>30</v>
      </c>
      <c r="N216">
        <v>195</v>
      </c>
    </row>
    <row r="217" spans="1:14">
      <c r="A217" s="22" t="s">
        <v>293</v>
      </c>
      <c r="B217">
        <v>276.71638275427676</v>
      </c>
      <c r="C217">
        <v>279.09045856323343</v>
      </c>
      <c r="D217">
        <v>261.45168624550001</v>
      </c>
      <c r="E217">
        <v>323.27905155295275</v>
      </c>
      <c r="F217" s="30">
        <v>290</v>
      </c>
      <c r="G217">
        <f t="shared" si="14"/>
        <v>30</v>
      </c>
      <c r="N217">
        <v>195</v>
      </c>
    </row>
    <row r="218" spans="1:14">
      <c r="A218" s="22" t="s">
        <v>294</v>
      </c>
      <c r="B218">
        <v>261.87335839197829</v>
      </c>
      <c r="C218">
        <v>256.18004778565455</v>
      </c>
      <c r="D218">
        <v>246.07217528988241</v>
      </c>
      <c r="E218">
        <v>298.02287565037852</v>
      </c>
      <c r="F218" s="30">
        <v>265</v>
      </c>
      <c r="G218">
        <f t="shared" si="14"/>
        <v>30</v>
      </c>
      <c r="N218">
        <v>195</v>
      </c>
    </row>
    <row r="219" spans="1:14">
      <c r="A219" s="22" t="s">
        <v>295</v>
      </c>
      <c r="B219">
        <v>300.0411353236027</v>
      </c>
      <c r="C219">
        <v>279.09045856323371</v>
      </c>
      <c r="D219">
        <v>298.36251253898234</v>
      </c>
      <c r="E219">
        <v>291.96139343376052</v>
      </c>
      <c r="F219" s="30">
        <v>260</v>
      </c>
      <c r="G219">
        <f t="shared" si="14"/>
        <v>30</v>
      </c>
      <c r="N219">
        <v>195</v>
      </c>
    </row>
    <row r="220" spans="1:14">
      <c r="A220" s="22" t="s">
        <v>296</v>
      </c>
      <c r="B220">
        <v>258.692710314343</v>
      </c>
      <c r="C220">
        <v>277.0076939470901</v>
      </c>
      <c r="D220">
        <v>290.16010669598631</v>
      </c>
      <c r="E220">
        <v>332.37127487787939</v>
      </c>
      <c r="F220" s="30">
        <v>260</v>
      </c>
      <c r="G220">
        <f t="shared" si="14"/>
        <v>30</v>
      </c>
      <c r="N220">
        <v>195</v>
      </c>
    </row>
    <row r="221" spans="1:14">
      <c r="A221" s="22" t="s">
        <v>297</v>
      </c>
      <c r="B221">
        <v>279.89703083191193</v>
      </c>
      <c r="C221">
        <v>248.89037162915238</v>
      </c>
      <c r="D221">
        <v>308.61551984272751</v>
      </c>
      <c r="E221">
        <v>255.59250013405378</v>
      </c>
      <c r="F221" s="30">
        <v>268</v>
      </c>
      <c r="G221">
        <f t="shared" si="14"/>
        <v>30</v>
      </c>
      <c r="N221">
        <v>195</v>
      </c>
    </row>
    <row r="222" spans="1:14">
      <c r="A222" s="22" t="s">
        <v>298</v>
      </c>
      <c r="B222">
        <v>287.31854301306134</v>
      </c>
      <c r="C222">
        <v>286.38013471973591</v>
      </c>
      <c r="D222">
        <v>304.51431692122952</v>
      </c>
      <c r="E222">
        <v>287.92040528934882</v>
      </c>
      <c r="F222" s="30">
        <v>305</v>
      </c>
      <c r="G222">
        <f t="shared" si="14"/>
        <v>30</v>
      </c>
      <c r="N222">
        <v>195</v>
      </c>
    </row>
    <row r="223" spans="1:14">
      <c r="A223" s="22" t="s">
        <v>299</v>
      </c>
      <c r="B223">
        <v>261.87335839197823</v>
      </c>
      <c r="C223">
        <v>273.88354702287484</v>
      </c>
      <c r="D223">
        <v>308.61551984272751</v>
      </c>
      <c r="E223">
        <v>325.29954562515866</v>
      </c>
      <c r="F223" s="30">
        <v>304</v>
      </c>
      <c r="G223">
        <f t="shared" si="14"/>
        <v>30</v>
      </c>
      <c r="N223">
        <v>195</v>
      </c>
    </row>
    <row r="224" spans="1:14">
      <c r="A224" s="22" t="s">
        <v>300</v>
      </c>
      <c r="B224">
        <v>242.78946992616619</v>
      </c>
      <c r="C224">
        <v>256.18004778565466</v>
      </c>
      <c r="D224">
        <v>291.18540742636088</v>
      </c>
      <c r="E224">
        <v>302.06386379479045</v>
      </c>
      <c r="F224" s="30">
        <v>307</v>
      </c>
      <c r="G224">
        <f t="shared" si="14"/>
        <v>30</v>
      </c>
      <c r="N224">
        <v>195</v>
      </c>
    </row>
    <row r="225" spans="1:14">
      <c r="A225" s="22" t="s">
        <v>301</v>
      </c>
      <c r="B225">
        <v>294.74005519421041</v>
      </c>
      <c r="C225">
        <v>286.38013471973608</v>
      </c>
      <c r="D225">
        <v>246.07217528988232</v>
      </c>
      <c r="E225">
        <v>330.35078080567365</v>
      </c>
      <c r="F225" s="30">
        <v>327</v>
      </c>
      <c r="G225">
        <f t="shared" si="14"/>
        <v>30</v>
      </c>
      <c r="N225">
        <v>195</v>
      </c>
    </row>
    <row r="226" spans="1:14">
      <c r="A226" s="22" t="s">
        <v>302</v>
      </c>
      <c r="B226">
        <v>285.19811096130434</v>
      </c>
      <c r="C226">
        <v>258.26281240179827</v>
      </c>
      <c r="D226">
        <v>277.85649793149224</v>
      </c>
      <c r="E226">
        <v>285.89991121714303</v>
      </c>
      <c r="F226" s="30">
        <v>383</v>
      </c>
      <c r="G226">
        <f t="shared" si="14"/>
        <v>30</v>
      </c>
      <c r="N226">
        <v>195</v>
      </c>
    </row>
    <row r="227" spans="1:14">
      <c r="A227" s="22" t="s">
        <v>303</v>
      </c>
      <c r="B227">
        <v>288.37875903893973</v>
      </c>
      <c r="C227">
        <v>278.04907625516188</v>
      </c>
      <c r="D227">
        <v>265.55288916699806</v>
      </c>
      <c r="E227">
        <v>252.56175902574475</v>
      </c>
      <c r="F227" s="30">
        <v>400</v>
      </c>
      <c r="G227">
        <f t="shared" si="14"/>
        <v>30</v>
      </c>
      <c r="N227">
        <v>195</v>
      </c>
    </row>
    <row r="228" spans="1:14">
      <c r="A228" s="22" t="s">
        <v>304</v>
      </c>
      <c r="B228">
        <v>276.71638275427676</v>
      </c>
      <c r="C228">
        <v>270.75940009865946</v>
      </c>
      <c r="D228">
        <v>303.48901619085495</v>
      </c>
      <c r="E228">
        <v>236.39780644809713</v>
      </c>
      <c r="F228" s="30">
        <v>444</v>
      </c>
      <c r="G228">
        <f t="shared" si="14"/>
        <v>30</v>
      </c>
      <c r="N228">
        <v>195</v>
      </c>
    </row>
    <row r="229" spans="1:14">
      <c r="A229" s="22" t="s">
        <v>305</v>
      </c>
      <c r="B229">
        <v>266.1142224954923</v>
      </c>
      <c r="C229">
        <v>256.18004778565472</v>
      </c>
      <c r="D229">
        <v>257.35048332400203</v>
      </c>
      <c r="E229">
        <v>296.00238157817256</v>
      </c>
      <c r="F229" s="30">
        <v>490</v>
      </c>
      <c r="G229">
        <f t="shared" si="14"/>
        <v>30</v>
      </c>
      <c r="N229">
        <v>195</v>
      </c>
    </row>
    <row r="230" spans="1:14">
      <c r="A230" s="22" t="s">
        <v>306</v>
      </c>
      <c r="B230">
        <v>278.83681480603354</v>
      </c>
      <c r="C230">
        <v>279.09045856323354</v>
      </c>
      <c r="D230">
        <v>306.56491838197843</v>
      </c>
      <c r="E230">
        <v>262.66422938677454</v>
      </c>
      <c r="F230" s="30">
        <v>415</v>
      </c>
      <c r="G230">
        <f t="shared" si="14"/>
        <v>30</v>
      </c>
      <c r="N230">
        <v>195</v>
      </c>
    </row>
    <row r="231" spans="1:14">
      <c r="A231" s="22" t="s">
        <v>307</v>
      </c>
      <c r="B231">
        <v>235.36795774501698</v>
      </c>
      <c r="C231">
        <v>273.88354702287478</v>
      </c>
      <c r="D231">
        <v>249.14807748100588</v>
      </c>
      <c r="E231">
        <v>270.74620567559839</v>
      </c>
      <c r="F231" s="30">
        <v>396</v>
      </c>
      <c r="G231">
        <f t="shared" si="14"/>
        <v>30</v>
      </c>
      <c r="N231">
        <v>195</v>
      </c>
    </row>
    <row r="232" spans="1:14">
      <c r="A232" s="22" t="s">
        <v>308</v>
      </c>
      <c r="B232">
        <v>274.59595070251964</v>
      </c>
      <c r="C232">
        <v>279.0904585632336</v>
      </c>
      <c r="D232">
        <v>238.89507017726081</v>
      </c>
      <c r="E232">
        <v>302.06386379479017</v>
      </c>
      <c r="F232" s="30">
        <v>342</v>
      </c>
      <c r="G232">
        <f t="shared" si="14"/>
        <v>30</v>
      </c>
      <c r="N232">
        <v>195</v>
      </c>
    </row>
    <row r="233" spans="1:14">
      <c r="A233" s="22" t="s">
        <v>309</v>
      </c>
      <c r="B233">
        <v>248.09055005555848</v>
      </c>
      <c r="C233">
        <v>265.55248855830047</v>
      </c>
      <c r="D233">
        <v>269.65409208849616</v>
      </c>
      <c r="E233">
        <v>260.64373531456863</v>
      </c>
      <c r="F233" s="30">
        <v>330</v>
      </c>
      <c r="G233">
        <f t="shared" si="14"/>
        <v>30</v>
      </c>
      <c r="N233">
        <v>195</v>
      </c>
    </row>
    <row r="234" spans="1:14">
      <c r="A234" s="22" t="s">
        <v>310</v>
      </c>
      <c r="B234">
        <v>282.01746288366888</v>
      </c>
      <c r="C234">
        <v>266.59387086637224</v>
      </c>
      <c r="D234">
        <v>250.17337821138045</v>
      </c>
      <c r="E234">
        <v>248.52077088133282</v>
      </c>
      <c r="F234" s="30">
        <v>318</v>
      </c>
      <c r="G234">
        <f t="shared" si="14"/>
        <v>30</v>
      </c>
      <c r="N234">
        <v>195</v>
      </c>
    </row>
    <row r="235" spans="1:14">
      <c r="A235" s="22" t="s">
        <v>311</v>
      </c>
      <c r="B235">
        <v>270.35508659900597</v>
      </c>
      <c r="C235">
        <v>293.66981087623839</v>
      </c>
      <c r="D235">
        <v>268.62879135812165</v>
      </c>
      <c r="E235">
        <v>265.69497049508357</v>
      </c>
      <c r="F235" s="30">
        <v>338</v>
      </c>
      <c r="G235">
        <f t="shared" si="14"/>
        <v>30</v>
      </c>
      <c r="N235">
        <v>195</v>
      </c>
    </row>
    <row r="236" spans="1:14">
      <c r="A236" s="22" t="s">
        <v>312</v>
      </c>
      <c r="B236">
        <v>283.0776789095475</v>
      </c>
      <c r="C236">
        <v>347.82169089597051</v>
      </c>
      <c r="D236">
        <v>246.07217528988235</v>
      </c>
      <c r="E236">
        <v>246.50027680912694</v>
      </c>
      <c r="F236" s="30">
        <v>336</v>
      </c>
      <c r="G236">
        <f t="shared" si="14"/>
        <v>30</v>
      </c>
      <c r="N236">
        <v>195</v>
      </c>
    </row>
    <row r="237" spans="1:14">
      <c r="A237" s="22" t="s">
        <v>313</v>
      </c>
      <c r="B237">
        <v>288.37875903893956</v>
      </c>
      <c r="C237">
        <v>321.78713319417619</v>
      </c>
      <c r="D237">
        <v>269.6540920884961</v>
      </c>
      <c r="E237">
        <v>245.49002977302402</v>
      </c>
      <c r="F237" s="30">
        <v>310</v>
      </c>
      <c r="G237">
        <f t="shared" si="14"/>
        <v>30</v>
      </c>
      <c r="N237">
        <v>195</v>
      </c>
    </row>
    <row r="238" spans="1:14">
      <c r="A238" s="22" t="s">
        <v>314</v>
      </c>
      <c r="B238">
        <v>318.06480776353612</v>
      </c>
      <c r="C238">
        <v>268.67663548251591</v>
      </c>
      <c r="D238">
        <v>242.99627309875888</v>
      </c>
      <c r="E238">
        <v>300.04336972258432</v>
      </c>
      <c r="F238" s="30">
        <v>278</v>
      </c>
      <c r="G238">
        <f t="shared" si="14"/>
        <v>30</v>
      </c>
      <c r="N238">
        <v>195</v>
      </c>
    </row>
    <row r="239" spans="1:14">
      <c r="A239" s="22" t="s">
        <v>315</v>
      </c>
      <c r="B239">
        <v>305.34221545299494</v>
      </c>
      <c r="C239">
        <v>282.21460548744886</v>
      </c>
      <c r="D239">
        <v>252.22397967212947</v>
      </c>
      <c r="E239">
        <v>266.70521753118658</v>
      </c>
      <c r="F239" s="30">
        <v>289</v>
      </c>
      <c r="G239">
        <f t="shared" si="14"/>
        <v>30</v>
      </c>
      <c r="N239">
        <v>195</v>
      </c>
    </row>
    <row r="240" spans="1:14">
      <c r="A240" s="22" t="s">
        <v>316</v>
      </c>
      <c r="B240">
        <v>276.71638275427659</v>
      </c>
      <c r="C240">
        <v>285.33875241166425</v>
      </c>
      <c r="D240">
        <v>312.71672276422555</v>
      </c>
      <c r="E240">
        <v>278.82818196442207</v>
      </c>
      <c r="F240" s="30">
        <v>265</v>
      </c>
      <c r="G240">
        <f t="shared" si="14"/>
        <v>30</v>
      </c>
      <c r="N240">
        <v>195</v>
      </c>
    </row>
    <row r="241" spans="1:14">
      <c r="A241" s="22" t="s">
        <v>317</v>
      </c>
      <c r="B241">
        <v>262.93357441785696</v>
      </c>
      <c r="C241">
        <v>275.96631163901827</v>
      </c>
      <c r="D241">
        <v>276.83119720111767</v>
      </c>
      <c r="E241">
        <v>232.35681830368515</v>
      </c>
      <c r="F241" s="30">
        <v>294</v>
      </c>
      <c r="G241">
        <f t="shared" si="14"/>
        <v>30</v>
      </c>
      <c r="N241">
        <v>195</v>
      </c>
    </row>
    <row r="242" spans="1:14">
      <c r="A242" s="22" t="s">
        <v>318</v>
      </c>
      <c r="B242">
        <v>263.99379044373535</v>
      </c>
      <c r="C242">
        <v>253.0559008614394</v>
      </c>
      <c r="D242">
        <v>285.03360304411376</v>
      </c>
      <c r="E242">
        <v>272.76669974780435</v>
      </c>
      <c r="F242" s="30">
        <v>296</v>
      </c>
      <c r="G242">
        <f t="shared" si="14"/>
        <v>30</v>
      </c>
      <c r="N242">
        <v>195</v>
      </c>
    </row>
    <row r="243" spans="1:14">
      <c r="A243" s="22" t="s">
        <v>319</v>
      </c>
      <c r="B243">
        <v>260.81314236609984</v>
      </c>
      <c r="C243">
        <v>260.34557701794171</v>
      </c>
      <c r="D243">
        <v>278.8817986618667</v>
      </c>
      <c r="E243">
        <v>236.39780644809719</v>
      </c>
      <c r="F243" s="30">
        <v>251</v>
      </c>
      <c r="G243">
        <f t="shared" si="14"/>
        <v>30</v>
      </c>
    </row>
    <row r="244" spans="1:14">
      <c r="A244" s="22" t="s">
        <v>320</v>
      </c>
      <c r="B244">
        <v>294.74005519421047</v>
      </c>
      <c r="C244">
        <v>280.13184087130549</v>
      </c>
      <c r="D244">
        <v>272.72999427961963</v>
      </c>
      <c r="E244">
        <v>279.83842900052508</v>
      </c>
      <c r="F244" s="30">
        <v>270</v>
      </c>
      <c r="G244">
        <f t="shared" si="14"/>
        <v>30</v>
      </c>
    </row>
    <row r="245" spans="1:14">
      <c r="A245" s="22" t="s">
        <v>321</v>
      </c>
      <c r="B245">
        <v>241.72925390028766</v>
      </c>
      <c r="C245">
        <v>266.59387086637241</v>
      </c>
      <c r="D245">
        <v>276.83119720111767</v>
      </c>
      <c r="E245">
        <v>282.86917010883394</v>
      </c>
      <c r="F245" s="30">
        <v>246</v>
      </c>
      <c r="G245">
        <f t="shared" si="14"/>
        <v>30</v>
      </c>
    </row>
    <row r="246" spans="1:14">
      <c r="A246" s="22" t="s">
        <v>322</v>
      </c>
      <c r="B246">
        <v>260.81314236610001</v>
      </c>
      <c r="C246">
        <v>214.52475546278376</v>
      </c>
      <c r="D246">
        <v>264.5275884366236</v>
      </c>
      <c r="E246">
        <v>267.71546456728947</v>
      </c>
      <c r="F246" s="30">
        <v>244</v>
      </c>
      <c r="G246">
        <f t="shared" si="14"/>
        <v>30</v>
      </c>
    </row>
    <row r="247" spans="1:14">
      <c r="A247" s="22" t="s">
        <v>323</v>
      </c>
      <c r="B247">
        <v>286.25832698718273</v>
      </c>
      <c r="C247">
        <v>274.92492933094661</v>
      </c>
      <c r="D247">
        <v>273.75529500999414</v>
      </c>
      <c r="E247">
        <v>248.52077088133285</v>
      </c>
      <c r="F247" s="30">
        <v>266</v>
      </c>
      <c r="G247">
        <f t="shared" si="14"/>
        <v>30</v>
      </c>
    </row>
    <row r="248" spans="1:14">
      <c r="A248" s="22" t="s">
        <v>324</v>
      </c>
      <c r="B248">
        <v>257.63249428846444</v>
      </c>
      <c r="C248">
        <v>252.01451855336762</v>
      </c>
      <c r="D248">
        <v>250.17337821138045</v>
      </c>
      <c r="E248">
        <v>274.78719382001049</v>
      </c>
      <c r="F248" s="30">
        <v>260</v>
      </c>
      <c r="G248">
        <f t="shared" si="14"/>
        <v>30</v>
      </c>
    </row>
    <row r="249" spans="1:14">
      <c r="A249" s="22" t="s">
        <v>325</v>
      </c>
      <c r="B249">
        <v>270.35508659900609</v>
      </c>
      <c r="C249">
        <v>254.09728316951117</v>
      </c>
      <c r="D249">
        <v>229.66736360389024</v>
      </c>
      <c r="E249">
        <v>253.57200606184779</v>
      </c>
      <c r="F249" s="30">
        <v>259</v>
      </c>
      <c r="G249">
        <f t="shared" si="14"/>
        <v>30</v>
      </c>
    </row>
    <row r="250" spans="1:14">
      <c r="A250" s="22" t="s">
        <v>326</v>
      </c>
      <c r="B250">
        <v>302.16156737535954</v>
      </c>
      <c r="C250">
        <v>245.76622470493697</v>
      </c>
      <c r="D250">
        <v>244.02157382913339</v>
      </c>
      <c r="E250">
        <v>265.69497049508351</v>
      </c>
      <c r="F250" s="30">
        <v>272</v>
      </c>
      <c r="G250">
        <f t="shared" si="14"/>
        <v>30</v>
      </c>
    </row>
    <row r="251" spans="1:14">
      <c r="A251" s="22" t="s">
        <v>327</v>
      </c>
      <c r="B251">
        <v>262.93357441785668</v>
      </c>
      <c r="C251">
        <v>299.91810472466892</v>
      </c>
      <c r="D251">
        <v>272.72999427961958</v>
      </c>
      <c r="E251">
        <v>294.99213454206978</v>
      </c>
      <c r="F251" s="30">
        <v>292</v>
      </c>
      <c r="G251">
        <f t="shared" si="14"/>
        <v>30</v>
      </c>
    </row>
    <row r="252" spans="1:14">
      <c r="A252" s="22" t="s">
        <v>328</v>
      </c>
      <c r="B252">
        <v>272.47551865076281</v>
      </c>
      <c r="C252">
        <v>267.63525317444396</v>
      </c>
      <c r="D252">
        <v>278.8817986618667</v>
      </c>
      <c r="E252">
        <v>271.7564527117014</v>
      </c>
      <c r="F252" s="30">
        <v>285</v>
      </c>
      <c r="G252">
        <f t="shared" si="14"/>
        <v>30</v>
      </c>
    </row>
    <row r="253" spans="1:14">
      <c r="A253" s="22" t="s">
        <v>329</v>
      </c>
      <c r="B253">
        <v>267.17443852137046</v>
      </c>
      <c r="C253">
        <v>255.13866547758286</v>
      </c>
      <c r="D253">
        <v>270.67939281887061</v>
      </c>
      <c r="E253">
        <v>279.8384290005252</v>
      </c>
      <c r="F253" s="30">
        <v>247</v>
      </c>
      <c r="G253">
        <f t="shared" si="14"/>
        <v>30</v>
      </c>
    </row>
    <row r="254" spans="1:14">
      <c r="A254" s="22" t="s">
        <v>330</v>
      </c>
      <c r="B254">
        <v>278.83681480603349</v>
      </c>
      <c r="C254">
        <v>272.84216471480289</v>
      </c>
      <c r="D254">
        <v>271.70469354924512</v>
      </c>
      <c r="E254">
        <v>310.14584008361413</v>
      </c>
      <c r="F254" s="30">
        <v>256</v>
      </c>
      <c r="G254">
        <f t="shared" si="14"/>
        <v>30</v>
      </c>
    </row>
    <row r="255" spans="1:14">
      <c r="A255" s="22" t="s">
        <v>331</v>
      </c>
      <c r="B255">
        <v>287.31854301306129</v>
      </c>
      <c r="C255">
        <v>269.71801779058762</v>
      </c>
      <c r="D255">
        <v>286.05890377448827</v>
      </c>
      <c r="E255">
        <v>266.70521753118646</v>
      </c>
      <c r="F255" s="30">
        <v>265</v>
      </c>
      <c r="G255">
        <f t="shared" si="14"/>
        <v>30</v>
      </c>
    </row>
    <row r="256" spans="1:14">
      <c r="A256" s="22" t="s">
        <v>332</v>
      </c>
      <c r="B256">
        <v>286.25832698718267</v>
      </c>
      <c r="C256">
        <v>253.05590086143937</v>
      </c>
      <c r="D256">
        <v>261.45168624550007</v>
      </c>
      <c r="E256">
        <v>239.42854755640604</v>
      </c>
      <c r="F256" s="30">
        <v>269</v>
      </c>
      <c r="G256">
        <f t="shared" si="14"/>
        <v>30</v>
      </c>
    </row>
    <row r="257" spans="1:14">
      <c r="A257" s="22" t="s">
        <v>333</v>
      </c>
      <c r="B257">
        <v>290.49919109069663</v>
      </c>
      <c r="C257">
        <v>272.84216471480306</v>
      </c>
      <c r="D257">
        <v>302.46371546048039</v>
      </c>
      <c r="E257">
        <v>265.69497049508351</v>
      </c>
      <c r="F257" s="30">
        <v>246</v>
      </c>
      <c r="G257">
        <f t="shared" si="14"/>
        <v>30</v>
      </c>
    </row>
    <row r="258" spans="1:14">
      <c r="A258" s="22" t="s">
        <v>334</v>
      </c>
      <c r="B258">
        <v>273.53573467664137</v>
      </c>
      <c r="C258">
        <v>307.20778088117135</v>
      </c>
      <c r="D258">
        <v>281.95770085299029</v>
      </c>
      <c r="E258">
        <v>271.75645271170134</v>
      </c>
      <c r="F258" s="30">
        <v>292</v>
      </c>
      <c r="G258">
        <f t="shared" si="14"/>
        <v>30</v>
      </c>
    </row>
    <row r="259" spans="1:14">
      <c r="A259" s="22" t="s">
        <v>335</v>
      </c>
      <c r="B259">
        <v>252.33141415907227</v>
      </c>
      <c r="C259">
        <v>273.88354702287467</v>
      </c>
      <c r="D259">
        <v>298.3625125389824</v>
      </c>
      <c r="E259">
        <v>271.75645271170129</v>
      </c>
      <c r="F259" s="30">
        <v>245</v>
      </c>
      <c r="G259">
        <f t="shared" si="14"/>
        <v>30</v>
      </c>
    </row>
    <row r="260" spans="1:14">
      <c r="A260" s="22" t="s">
        <v>336</v>
      </c>
      <c r="B260">
        <v>320.18523981529324</v>
      </c>
      <c r="C260">
        <v>264.51110625022869</v>
      </c>
      <c r="D260">
        <v>263.50228770624904</v>
      </c>
      <c r="E260">
        <v>264.6847234589805</v>
      </c>
      <c r="F260" s="30">
        <v>237</v>
      </c>
      <c r="G260">
        <f t="shared" si="14"/>
        <v>30</v>
      </c>
    </row>
    <row r="261" spans="1:14">
      <c r="A261" s="22" t="s">
        <v>337</v>
      </c>
      <c r="B261">
        <v>310.64329558238717</v>
      </c>
      <c r="C261">
        <v>281.17322317937732</v>
      </c>
      <c r="D261">
        <v>281.95770085299023</v>
      </c>
      <c r="E261">
        <v>265.69497049508357</v>
      </c>
      <c r="F261" s="30">
        <v>272</v>
      </c>
      <c r="G261">
        <f t="shared" si="14"/>
        <v>30</v>
      </c>
    </row>
    <row r="262" spans="1:14">
      <c r="A262" s="22" t="s">
        <v>338</v>
      </c>
      <c r="B262">
        <v>300.04113532360259</v>
      </c>
      <c r="C262">
        <v>268.67663548251585</v>
      </c>
      <c r="D262">
        <v>242.99627309875888</v>
      </c>
      <c r="E262">
        <v>260.64373531456863</v>
      </c>
      <c r="F262" s="30">
        <v>328</v>
      </c>
      <c r="G262">
        <f t="shared" si="14"/>
        <v>30</v>
      </c>
      <c r="N262">
        <v>195</v>
      </c>
    </row>
    <row r="263" spans="1:14">
      <c r="A263" s="22" t="s">
        <v>339</v>
      </c>
      <c r="B263">
        <v>289.43897506481801</v>
      </c>
      <c r="C263">
        <v>253.05590086143945</v>
      </c>
      <c r="D263">
        <v>264.52758843662355</v>
      </c>
      <c r="E263">
        <v>229.32607719537637</v>
      </c>
      <c r="F263" s="30">
        <v>302</v>
      </c>
      <c r="G263">
        <f t="shared" si="14"/>
        <v>30</v>
      </c>
      <c r="N263">
        <v>195</v>
      </c>
    </row>
    <row r="264" spans="1:14">
      <c r="A264" s="22" t="s">
        <v>340</v>
      </c>
      <c r="B264">
        <v>287.31854301306106</v>
      </c>
      <c r="C264">
        <v>291.58704626009472</v>
      </c>
      <c r="D264">
        <v>286.05890377448827</v>
      </c>
      <c r="E264">
        <v>284.88966418103996</v>
      </c>
      <c r="F264" s="30">
        <v>270</v>
      </c>
      <c r="G264">
        <f t="shared" si="14"/>
        <v>30</v>
      </c>
      <c r="N264">
        <v>195</v>
      </c>
    </row>
    <row r="265" spans="1:14">
      <c r="A265" s="22" t="s">
        <v>341</v>
      </c>
      <c r="B265">
        <v>268.23465454724908</v>
      </c>
      <c r="C265">
        <v>268.67663548251591</v>
      </c>
      <c r="D265">
        <v>278.8817986618667</v>
      </c>
      <c r="E265">
        <v>325.29954562515871</v>
      </c>
      <c r="F265" s="30">
        <v>281</v>
      </c>
      <c r="G265">
        <f t="shared" si="14"/>
        <v>30</v>
      </c>
      <c r="N265">
        <v>195</v>
      </c>
    </row>
    <row r="266" spans="1:14">
      <c r="A266" s="22" t="s">
        <v>342</v>
      </c>
      <c r="B266">
        <v>250.2109821073154</v>
      </c>
      <c r="C266">
        <v>268.67663548251585</v>
      </c>
      <c r="D266">
        <v>272.72999427961963</v>
      </c>
      <c r="E266">
        <v>313.17658119192333</v>
      </c>
      <c r="F266" s="30">
        <v>274</v>
      </c>
      <c r="G266">
        <f t="shared" si="14"/>
        <v>30</v>
      </c>
      <c r="N266">
        <v>195</v>
      </c>
    </row>
    <row r="267" spans="1:14">
      <c r="A267" s="22" t="s">
        <v>343</v>
      </c>
      <c r="B267">
        <v>276.71638275427676</v>
      </c>
      <c r="C267">
        <v>248.89037162915218</v>
      </c>
      <c r="D267">
        <v>263.50228770624909</v>
      </c>
      <c r="E267">
        <v>268.72571160339243</v>
      </c>
      <c r="F267" s="30">
        <v>261</v>
      </c>
      <c r="G267">
        <f t="shared" ref="G267:G330" si="15">G266</f>
        <v>30</v>
      </c>
      <c r="N267">
        <v>195</v>
      </c>
    </row>
    <row r="268" spans="1:14">
      <c r="A268" s="22" t="s">
        <v>344</v>
      </c>
      <c r="B268">
        <v>291.5594071165749</v>
      </c>
      <c r="C268">
        <v>271.80078240673123</v>
      </c>
      <c r="D268">
        <v>262.47698697587458</v>
      </c>
      <c r="E268">
        <v>279.83842900052514</v>
      </c>
      <c r="F268" s="30">
        <v>251</v>
      </c>
      <c r="G268">
        <f t="shared" si="15"/>
        <v>30</v>
      </c>
      <c r="N268">
        <v>195</v>
      </c>
    </row>
    <row r="269" spans="1:14">
      <c r="A269" s="22" t="s">
        <v>345</v>
      </c>
      <c r="B269">
        <v>338.20891225522683</v>
      </c>
      <c r="C269">
        <v>275.96631163901839</v>
      </c>
      <c r="D269">
        <v>300.41311399973148</v>
      </c>
      <c r="E269">
        <v>288.9306523254516</v>
      </c>
      <c r="F269" s="30">
        <v>269</v>
      </c>
      <c r="G269">
        <f t="shared" si="15"/>
        <v>30</v>
      </c>
      <c r="N269">
        <v>195</v>
      </c>
    </row>
    <row r="270" spans="1:14">
      <c r="A270" s="22" t="s">
        <v>346</v>
      </c>
      <c r="B270">
        <v>325.48631994468531</v>
      </c>
      <c r="C270">
        <v>236.39378393229097</v>
      </c>
      <c r="D270">
        <v>298.36251253898246</v>
      </c>
      <c r="E270">
        <v>229.32607719537629</v>
      </c>
      <c r="F270" s="30">
        <v>290</v>
      </c>
      <c r="G270">
        <f t="shared" si="15"/>
        <v>30</v>
      </c>
      <c r="N270">
        <v>195</v>
      </c>
    </row>
    <row r="271" spans="1:14">
      <c r="A271" s="22" t="s">
        <v>347</v>
      </c>
      <c r="B271">
        <v>297.92070327184581</v>
      </c>
      <c r="C271">
        <v>291.58704626009501</v>
      </c>
      <c r="D271">
        <v>272.72999427961969</v>
      </c>
      <c r="E271">
        <v>229.3260771953762</v>
      </c>
      <c r="F271" s="30">
        <v>278</v>
      </c>
      <c r="G271">
        <f t="shared" si="15"/>
        <v>30</v>
      </c>
      <c r="N271">
        <v>195</v>
      </c>
    </row>
    <row r="272" spans="1:14">
      <c r="A272" s="22" t="s">
        <v>348</v>
      </c>
      <c r="B272">
        <v>286.25832698718278</v>
      </c>
      <c r="C272">
        <v>325.95266242646335</v>
      </c>
      <c r="D272">
        <v>311.69142203385104</v>
      </c>
      <c r="E272">
        <v>273.77694678390742</v>
      </c>
      <c r="F272" s="30">
        <v>286</v>
      </c>
      <c r="G272">
        <f t="shared" si="15"/>
        <v>30</v>
      </c>
      <c r="N272">
        <v>195</v>
      </c>
    </row>
    <row r="273" spans="1:14">
      <c r="A273" s="22" t="s">
        <v>349</v>
      </c>
      <c r="B273">
        <v>284.13789493542595</v>
      </c>
      <c r="C273">
        <v>271.80078240673134</v>
      </c>
      <c r="D273">
        <v>265.55288916699806</v>
      </c>
      <c r="E273">
        <v>258.62324124236261</v>
      </c>
      <c r="F273" s="30">
        <v>284</v>
      </c>
      <c r="G273">
        <f t="shared" si="15"/>
        <v>30</v>
      </c>
      <c r="N273">
        <v>195</v>
      </c>
    </row>
    <row r="274" spans="1:14">
      <c r="A274" s="22" t="s">
        <v>350</v>
      </c>
      <c r="B274">
        <v>324.42610391880686</v>
      </c>
      <c r="C274">
        <v>303.0422516488843</v>
      </c>
      <c r="D274">
        <v>269.65409208849604</v>
      </c>
      <c r="E274">
        <v>302.06386379479045</v>
      </c>
      <c r="F274" s="30">
        <v>241</v>
      </c>
      <c r="G274">
        <f t="shared" si="15"/>
        <v>30</v>
      </c>
      <c r="N274">
        <v>195</v>
      </c>
    </row>
    <row r="275" spans="1:14">
      <c r="A275" s="22" t="s">
        <v>351</v>
      </c>
      <c r="B275">
        <v>291.55940711657485</v>
      </c>
      <c r="C275">
        <v>320.74575088610459</v>
      </c>
      <c r="D275">
        <v>260.4263855151255</v>
      </c>
      <c r="E275">
        <v>269.73595863949544</v>
      </c>
      <c r="F275" s="30">
        <v>296</v>
      </c>
      <c r="G275">
        <f t="shared" si="15"/>
        <v>30</v>
      </c>
      <c r="N275">
        <v>195</v>
      </c>
    </row>
    <row r="276" spans="1:14">
      <c r="A276" s="22" t="s">
        <v>352</v>
      </c>
      <c r="B276">
        <v>274.5959507025197</v>
      </c>
      <c r="C276">
        <v>311.37331011345873</v>
      </c>
      <c r="D276">
        <v>312.71672276422555</v>
      </c>
      <c r="E276">
        <v>273.77694678390731</v>
      </c>
      <c r="F276" s="30">
        <v>280</v>
      </c>
      <c r="G276">
        <f t="shared" si="15"/>
        <v>30</v>
      </c>
      <c r="N276">
        <v>195</v>
      </c>
    </row>
    <row r="277" spans="1:14">
      <c r="A277" s="22" t="s">
        <v>353</v>
      </c>
      <c r="B277">
        <v>283.07767890954739</v>
      </c>
      <c r="C277">
        <v>254.09728316951097</v>
      </c>
      <c r="D277">
        <v>296.31191107823338</v>
      </c>
      <c r="E277">
        <v>242.45928866471502</v>
      </c>
      <c r="F277" s="30">
        <v>240</v>
      </c>
      <c r="G277">
        <f t="shared" si="15"/>
        <v>30</v>
      </c>
      <c r="N277">
        <v>195</v>
      </c>
    </row>
    <row r="278" spans="1:14">
      <c r="A278" s="22" t="s">
        <v>354</v>
      </c>
      <c r="B278">
        <v>322.30567186704997</v>
      </c>
      <c r="C278">
        <v>297.83534010852554</v>
      </c>
      <c r="D278">
        <v>312.71672276422549</v>
      </c>
      <c r="E278">
        <v>286.91015825324587</v>
      </c>
      <c r="F278" s="30">
        <v>292</v>
      </c>
      <c r="G278">
        <f t="shared" si="15"/>
        <v>30</v>
      </c>
      <c r="N278">
        <v>195</v>
      </c>
    </row>
    <row r="279" spans="1:14">
      <c r="A279" s="22" t="s">
        <v>355</v>
      </c>
      <c r="B279">
        <v>297.9207032718457</v>
      </c>
      <c r="C279">
        <v>320.74575088610453</v>
      </c>
      <c r="D279">
        <v>279.90709939224126</v>
      </c>
      <c r="E279">
        <v>290.95114639765751</v>
      </c>
      <c r="F279" s="30">
        <v>265</v>
      </c>
      <c r="G279">
        <f t="shared" si="15"/>
        <v>30</v>
      </c>
      <c r="N279">
        <v>195</v>
      </c>
    </row>
    <row r="280" spans="1:14">
      <c r="A280" s="22" t="s">
        <v>356</v>
      </c>
      <c r="B280">
        <v>275.65616672839815</v>
      </c>
      <c r="C280">
        <v>284.29737010359253</v>
      </c>
      <c r="D280">
        <v>267.60349062774708</v>
      </c>
      <c r="E280">
        <v>314.186828228026</v>
      </c>
      <c r="F280" s="30">
        <v>256</v>
      </c>
      <c r="G280">
        <f t="shared" si="15"/>
        <v>30</v>
      </c>
      <c r="N280">
        <v>195</v>
      </c>
    </row>
    <row r="281" spans="1:14">
      <c r="A281" s="22" t="s">
        <v>357</v>
      </c>
      <c r="B281">
        <v>300.04113532360265</v>
      </c>
      <c r="C281">
        <v>294.71119318431016</v>
      </c>
      <c r="D281">
        <v>293.2360088871099</v>
      </c>
      <c r="E281">
        <v>272.7666997478043</v>
      </c>
      <c r="F281" s="30">
        <v>281</v>
      </c>
      <c r="G281">
        <f t="shared" si="15"/>
        <v>30</v>
      </c>
      <c r="N281">
        <v>195</v>
      </c>
    </row>
    <row r="282" spans="1:14">
      <c r="A282" s="22" t="s">
        <v>358</v>
      </c>
      <c r="B282">
        <v>309.58307955650878</v>
      </c>
      <c r="C282">
        <v>311.37331011345839</v>
      </c>
      <c r="D282">
        <v>276.83119720111773</v>
      </c>
      <c r="E282">
        <v>305.09460490309925</v>
      </c>
      <c r="F282" s="30">
        <v>272</v>
      </c>
      <c r="G282">
        <f t="shared" si="15"/>
        <v>30</v>
      </c>
      <c r="N282">
        <v>195</v>
      </c>
    </row>
    <row r="283" spans="1:14">
      <c r="A283" s="22" t="s">
        <v>359</v>
      </c>
      <c r="B283">
        <v>282.01746288366888</v>
      </c>
      <c r="C283">
        <v>300.95948703274064</v>
      </c>
      <c r="D283">
        <v>320.91912860722164</v>
      </c>
      <c r="E283">
        <v>282.86917010883388</v>
      </c>
      <c r="F283" s="30">
        <v>300</v>
      </c>
      <c r="G283">
        <f t="shared" si="15"/>
        <v>30</v>
      </c>
      <c r="N283">
        <v>195</v>
      </c>
    </row>
    <row r="284" spans="1:14">
      <c r="A284" s="22" t="s">
        <v>360</v>
      </c>
      <c r="B284">
        <v>315.94437571177929</v>
      </c>
      <c r="C284">
        <v>288.4628993358794</v>
      </c>
      <c r="D284">
        <v>300.41311399973142</v>
      </c>
      <c r="E284">
        <v>232.35681830368526</v>
      </c>
      <c r="F284" s="30">
        <v>277</v>
      </c>
      <c r="G284">
        <f t="shared" si="15"/>
        <v>30</v>
      </c>
      <c r="N284">
        <v>195</v>
      </c>
    </row>
    <row r="285" spans="1:14">
      <c r="A285" s="22" t="s">
        <v>361</v>
      </c>
      <c r="B285">
        <v>308.52286353062999</v>
      </c>
      <c r="C285">
        <v>292.62842856816656</v>
      </c>
      <c r="D285">
        <v>303.48901619085501</v>
      </c>
      <c r="E285">
        <v>286.91015825324598</v>
      </c>
      <c r="F285" s="30">
        <v>307</v>
      </c>
      <c r="G285">
        <f t="shared" si="15"/>
        <v>30</v>
      </c>
      <c r="N285">
        <v>195</v>
      </c>
    </row>
    <row r="286" spans="1:14">
      <c r="A286" s="22" t="s">
        <v>362</v>
      </c>
      <c r="B286">
        <v>283.07767890954739</v>
      </c>
      <c r="C286">
        <v>292.62842856816656</v>
      </c>
      <c r="D286">
        <v>313.74202349460001</v>
      </c>
      <c r="E286">
        <v>242.45928866471499</v>
      </c>
      <c r="F286" s="30">
        <v>296</v>
      </c>
      <c r="G286">
        <f t="shared" si="15"/>
        <v>30</v>
      </c>
      <c r="M286">
        <v>210</v>
      </c>
      <c r="N286">
        <v>195</v>
      </c>
    </row>
    <row r="287" spans="1:14">
      <c r="A287" s="22" t="s">
        <v>363</v>
      </c>
      <c r="B287">
        <v>273.53573467664143</v>
      </c>
      <c r="C287">
        <v>323.86989781031997</v>
      </c>
      <c r="D287">
        <v>294.26130961748436</v>
      </c>
      <c r="E287">
        <v>322.26880451684985</v>
      </c>
      <c r="F287" s="30">
        <v>275</v>
      </c>
      <c r="G287">
        <f t="shared" si="15"/>
        <v>30</v>
      </c>
      <c r="M287">
        <v>210</v>
      </c>
      <c r="N287">
        <v>195</v>
      </c>
    </row>
    <row r="288" spans="1:14">
      <c r="A288" s="22" t="s">
        <v>364</v>
      </c>
      <c r="B288">
        <v>267.17443852137063</v>
      </c>
      <c r="C288">
        <v>277.00769394709016</v>
      </c>
      <c r="D288">
        <v>260.42638551512556</v>
      </c>
      <c r="E288">
        <v>293.98188750596671</v>
      </c>
      <c r="F288" s="30">
        <v>321</v>
      </c>
      <c r="G288">
        <f t="shared" si="15"/>
        <v>30</v>
      </c>
      <c r="M288">
        <v>210</v>
      </c>
      <c r="N288">
        <v>195</v>
      </c>
    </row>
    <row r="289" spans="1:14">
      <c r="A289" s="22" t="s">
        <v>365</v>
      </c>
      <c r="B289">
        <v>272.47551865076298</v>
      </c>
      <c r="C289">
        <v>305.12501626502808</v>
      </c>
      <c r="D289">
        <v>279.90709939224121</v>
      </c>
      <c r="E289">
        <v>306.10485193920232</v>
      </c>
      <c r="F289" s="30">
        <v>292</v>
      </c>
      <c r="G289">
        <f t="shared" si="15"/>
        <v>30</v>
      </c>
      <c r="M289">
        <v>210</v>
      </c>
      <c r="N289">
        <v>195</v>
      </c>
    </row>
    <row r="290" spans="1:14">
      <c r="A290" s="22" t="s">
        <v>366</v>
      </c>
      <c r="B290">
        <v>265.05400646961374</v>
      </c>
      <c r="C290">
        <v>293.66981087623833</v>
      </c>
      <c r="D290">
        <v>294.26130961748441</v>
      </c>
      <c r="E290">
        <v>307.11509897530522</v>
      </c>
      <c r="F290" s="30">
        <v>331</v>
      </c>
      <c r="G290">
        <f t="shared" si="15"/>
        <v>30</v>
      </c>
      <c r="M290">
        <v>210</v>
      </c>
      <c r="N290">
        <v>195</v>
      </c>
    </row>
    <row r="291" spans="1:14">
      <c r="A291" s="22" t="s">
        <v>17</v>
      </c>
      <c r="B291">
        <v>278.83681480603343</v>
      </c>
      <c r="C291">
        <v>261.38695932601354</v>
      </c>
      <c r="D291">
        <v>304.51431692122952</v>
      </c>
      <c r="E291">
        <v>267.71546456728947</v>
      </c>
      <c r="F291" s="30">
        <v>286</v>
      </c>
      <c r="G291">
        <f t="shared" si="15"/>
        <v>30</v>
      </c>
      <c r="M291">
        <v>210</v>
      </c>
      <c r="N291">
        <v>195</v>
      </c>
    </row>
    <row r="292" spans="1:14">
      <c r="A292" s="22" t="s">
        <v>367</v>
      </c>
      <c r="B292">
        <v>277.77659878015515</v>
      </c>
      <c r="C292">
        <v>290.54566395202306</v>
      </c>
      <c r="D292">
        <v>292.21070815673534</v>
      </c>
      <c r="E292">
        <v>321.25855748074684</v>
      </c>
      <c r="F292" s="30">
        <v>295</v>
      </c>
      <c r="G292">
        <f t="shared" si="15"/>
        <v>30</v>
      </c>
      <c r="M292">
        <v>210</v>
      </c>
      <c r="N292">
        <v>195</v>
      </c>
    </row>
    <row r="293" spans="1:14">
      <c r="A293" s="22" t="s">
        <v>368</v>
      </c>
      <c r="B293">
        <v>276.71638275427665</v>
      </c>
      <c r="C293">
        <v>289.50428164395134</v>
      </c>
      <c r="D293">
        <v>308.61551984272751</v>
      </c>
      <c r="E293">
        <v>302.06386379479045</v>
      </c>
      <c r="F293" s="30">
        <v>341</v>
      </c>
      <c r="G293">
        <f t="shared" si="15"/>
        <v>30</v>
      </c>
      <c r="M293">
        <v>210</v>
      </c>
      <c r="N293">
        <v>195</v>
      </c>
    </row>
    <row r="294" spans="1:14">
      <c r="A294" s="22" t="s">
        <v>369</v>
      </c>
      <c r="B294">
        <v>284.13789493542578</v>
      </c>
      <c r="C294">
        <v>287.42151702780779</v>
      </c>
      <c r="D294">
        <v>321.94442933759609</v>
      </c>
      <c r="E294">
        <v>292.97164046986353</v>
      </c>
      <c r="F294" s="30">
        <v>296</v>
      </c>
      <c r="G294">
        <f t="shared" si="15"/>
        <v>30</v>
      </c>
      <c r="H294">
        <v>60</v>
      </c>
      <c r="L294">
        <v>180</v>
      </c>
      <c r="M294">
        <v>210</v>
      </c>
      <c r="N294">
        <v>195</v>
      </c>
    </row>
    <row r="295" spans="1:14">
      <c r="A295" s="22" t="s">
        <v>370</v>
      </c>
      <c r="B295">
        <v>290.49919109069651</v>
      </c>
      <c r="C295">
        <v>312.41469242153039</v>
      </c>
      <c r="D295">
        <v>309.64082057310202</v>
      </c>
      <c r="E295">
        <v>267.71546456728942</v>
      </c>
      <c r="F295" s="30">
        <v>304</v>
      </c>
      <c r="G295">
        <f t="shared" si="15"/>
        <v>30</v>
      </c>
      <c r="H295">
        <v>60</v>
      </c>
      <c r="L295">
        <v>180</v>
      </c>
      <c r="M295">
        <v>210</v>
      </c>
      <c r="N295">
        <v>195</v>
      </c>
    </row>
    <row r="296" spans="1:14">
      <c r="A296" s="22" t="s">
        <v>48</v>
      </c>
      <c r="B296">
        <v>287.31854301306117</v>
      </c>
      <c r="C296">
        <v>345.73892627982707</v>
      </c>
      <c r="D296">
        <v>299.38781326935691</v>
      </c>
      <c r="E296">
        <v>283.87941714493707</v>
      </c>
      <c r="F296" s="30">
        <v>316</v>
      </c>
      <c r="G296">
        <f t="shared" si="15"/>
        <v>30</v>
      </c>
      <c r="H296">
        <v>60</v>
      </c>
      <c r="L296">
        <v>180</v>
      </c>
      <c r="M296">
        <v>210</v>
      </c>
      <c r="N296">
        <v>195</v>
      </c>
    </row>
    <row r="297" spans="1:14">
      <c r="A297" s="22" t="s">
        <v>371</v>
      </c>
      <c r="B297">
        <v>335.0282641775915</v>
      </c>
      <c r="C297">
        <v>309.29054549731507</v>
      </c>
      <c r="D297">
        <v>302.4637154604805</v>
      </c>
      <c r="E297">
        <v>244.47978273692095</v>
      </c>
      <c r="F297" s="30">
        <v>345</v>
      </c>
      <c r="G297">
        <f t="shared" si="15"/>
        <v>30</v>
      </c>
      <c r="H297">
        <v>60</v>
      </c>
      <c r="L297">
        <v>180</v>
      </c>
      <c r="M297">
        <v>210</v>
      </c>
      <c r="N297">
        <v>195</v>
      </c>
    </row>
    <row r="298" spans="1:14">
      <c r="A298" s="22" t="s">
        <v>372</v>
      </c>
      <c r="B298">
        <v>290.49919109069651</v>
      </c>
      <c r="C298">
        <v>299.91810472466909</v>
      </c>
      <c r="D298">
        <v>286.05890377448827</v>
      </c>
      <c r="E298">
        <v>264.68472345898056</v>
      </c>
      <c r="F298" s="30">
        <v>386</v>
      </c>
      <c r="G298">
        <f t="shared" si="15"/>
        <v>30</v>
      </c>
      <c r="H298">
        <v>60</v>
      </c>
      <c r="L298">
        <v>180</v>
      </c>
      <c r="M298">
        <v>210</v>
      </c>
      <c r="N298">
        <v>195</v>
      </c>
    </row>
    <row r="299" spans="1:14">
      <c r="A299" s="22" t="s">
        <v>373</v>
      </c>
      <c r="B299">
        <v>277.77659878015498</v>
      </c>
      <c r="C299">
        <v>305.12501626502785</v>
      </c>
      <c r="D299">
        <v>308.61551984272751</v>
      </c>
      <c r="E299">
        <v>272.76669974780441</v>
      </c>
      <c r="F299" s="30">
        <v>369</v>
      </c>
      <c r="G299">
        <f t="shared" si="15"/>
        <v>30</v>
      </c>
      <c r="H299">
        <v>60</v>
      </c>
      <c r="L299">
        <v>180</v>
      </c>
      <c r="M299">
        <v>210</v>
      </c>
      <c r="N299">
        <v>195</v>
      </c>
    </row>
    <row r="300" spans="1:14">
      <c r="A300" s="22" t="s">
        <v>374</v>
      </c>
      <c r="B300">
        <v>287.31854301306117</v>
      </c>
      <c r="C300">
        <v>305.12501626502797</v>
      </c>
      <c r="D300">
        <v>282.9830015833648</v>
      </c>
      <c r="E300">
        <v>267.71546456728959</v>
      </c>
      <c r="F300" s="30">
        <v>406</v>
      </c>
      <c r="G300">
        <f t="shared" si="15"/>
        <v>30</v>
      </c>
      <c r="H300">
        <v>60</v>
      </c>
      <c r="L300">
        <v>180</v>
      </c>
      <c r="M300">
        <v>210</v>
      </c>
      <c r="N300">
        <v>195</v>
      </c>
    </row>
    <row r="301" spans="1:14">
      <c r="A301" s="22" t="s">
        <v>375</v>
      </c>
      <c r="B301">
        <v>298.9809192977242</v>
      </c>
      <c r="C301">
        <v>303.04225164888447</v>
      </c>
      <c r="D301">
        <v>301.43841473010588</v>
      </c>
      <c r="E301">
        <v>297.01262861427546</v>
      </c>
      <c r="F301" s="30">
        <v>395</v>
      </c>
      <c r="G301">
        <f t="shared" si="15"/>
        <v>30</v>
      </c>
      <c r="H301">
        <v>60</v>
      </c>
      <c r="L301">
        <v>180</v>
      </c>
      <c r="M301">
        <v>210</v>
      </c>
      <c r="N301">
        <v>195</v>
      </c>
    </row>
    <row r="302" spans="1:14">
      <c r="A302" s="22" t="s">
        <v>376</v>
      </c>
      <c r="B302">
        <v>293.6798391683318</v>
      </c>
      <c r="C302">
        <v>299.91810472466892</v>
      </c>
      <c r="D302">
        <v>308.61551984272756</v>
      </c>
      <c r="E302">
        <v>262.66422938677465</v>
      </c>
      <c r="F302" s="30">
        <v>396</v>
      </c>
      <c r="G302">
        <f t="shared" si="15"/>
        <v>30</v>
      </c>
      <c r="H302">
        <v>60</v>
      </c>
      <c r="L302">
        <v>180</v>
      </c>
      <c r="M302">
        <v>210</v>
      </c>
      <c r="N302">
        <v>195</v>
      </c>
    </row>
    <row r="303" spans="1:14">
      <c r="A303" s="22" t="s">
        <v>377</v>
      </c>
      <c r="B303">
        <v>303.22178340123799</v>
      </c>
      <c r="C303">
        <v>313.45607472960199</v>
      </c>
      <c r="D303">
        <v>306.56491838197849</v>
      </c>
      <c r="E303">
        <v>311.15608711971703</v>
      </c>
      <c r="F303" s="30">
        <v>429</v>
      </c>
      <c r="G303">
        <f t="shared" si="15"/>
        <v>30</v>
      </c>
      <c r="H303">
        <v>60</v>
      </c>
      <c r="L303">
        <v>180</v>
      </c>
      <c r="M303">
        <v>210</v>
      </c>
      <c r="N303">
        <v>195</v>
      </c>
    </row>
    <row r="304" spans="1:14">
      <c r="A304" s="22" t="s">
        <v>378</v>
      </c>
      <c r="B304">
        <v>283.07767890954744</v>
      </c>
      <c r="C304">
        <v>288.46289933587946</v>
      </c>
      <c r="D304">
        <v>342.45044394508631</v>
      </c>
      <c r="E304">
        <v>267.71546456728942</v>
      </c>
      <c r="F304" s="30">
        <v>474</v>
      </c>
      <c r="G304">
        <f t="shared" si="15"/>
        <v>30</v>
      </c>
      <c r="H304">
        <v>60</v>
      </c>
      <c r="L304">
        <v>180</v>
      </c>
      <c r="M304">
        <v>210</v>
      </c>
      <c r="N304">
        <v>195</v>
      </c>
    </row>
    <row r="305" spans="1:14">
      <c r="A305" s="22" t="s">
        <v>379</v>
      </c>
      <c r="B305">
        <v>302.16156737535954</v>
      </c>
      <c r="C305">
        <v>286.38013471973608</v>
      </c>
      <c r="D305">
        <v>321.94442933759615</v>
      </c>
      <c r="E305">
        <v>258.62324124236261</v>
      </c>
      <c r="F305" s="30">
        <v>452</v>
      </c>
      <c r="G305">
        <f t="shared" si="15"/>
        <v>30</v>
      </c>
      <c r="H305">
        <v>60</v>
      </c>
      <c r="L305">
        <v>180</v>
      </c>
      <c r="M305">
        <v>210</v>
      </c>
      <c r="N305">
        <v>195</v>
      </c>
    </row>
    <row r="306" spans="1:14">
      <c r="A306" s="22" t="s">
        <v>380</v>
      </c>
      <c r="B306">
        <v>324.42610391880697</v>
      </c>
      <c r="C306">
        <v>299.91810472466892</v>
      </c>
      <c r="D306">
        <v>323.99503079834517</v>
      </c>
      <c r="E306">
        <v>276.80768789221622</v>
      </c>
      <c r="F306" s="30">
        <v>429</v>
      </c>
      <c r="G306">
        <f t="shared" si="15"/>
        <v>30</v>
      </c>
      <c r="H306">
        <v>60</v>
      </c>
      <c r="L306">
        <v>180</v>
      </c>
      <c r="M306">
        <v>210</v>
      </c>
      <c r="N306">
        <v>195</v>
      </c>
    </row>
    <row r="307" spans="1:14">
      <c r="A307" s="22" t="s">
        <v>381</v>
      </c>
      <c r="B307">
        <v>327.60675199644237</v>
      </c>
      <c r="C307">
        <v>328.03542704260695</v>
      </c>
      <c r="D307">
        <v>288.10950523523735</v>
      </c>
      <c r="E307">
        <v>291.96139343376052</v>
      </c>
      <c r="F307" s="30">
        <v>503</v>
      </c>
      <c r="G307">
        <f t="shared" si="15"/>
        <v>30</v>
      </c>
      <c r="H307">
        <v>60</v>
      </c>
      <c r="L307">
        <v>180</v>
      </c>
      <c r="M307">
        <v>210</v>
      </c>
      <c r="N307">
        <v>195</v>
      </c>
    </row>
    <row r="308" spans="1:14">
      <c r="A308" s="22" t="s">
        <v>382</v>
      </c>
      <c r="B308">
        <v>291.55940711657479</v>
      </c>
      <c r="C308">
        <v>306.16639857309974</v>
      </c>
      <c r="D308">
        <v>296.31191107823338</v>
      </c>
      <c r="E308">
        <v>259.63348827846562</v>
      </c>
      <c r="F308" s="30">
        <v>500</v>
      </c>
      <c r="G308">
        <f t="shared" si="15"/>
        <v>30</v>
      </c>
      <c r="H308">
        <v>60</v>
      </c>
      <c r="L308">
        <v>180</v>
      </c>
      <c r="M308">
        <v>210</v>
      </c>
      <c r="N308">
        <v>195</v>
      </c>
    </row>
    <row r="309" spans="1:14">
      <c r="A309" s="22" t="s">
        <v>383</v>
      </c>
      <c r="B309">
        <v>276.71638275427659</v>
      </c>
      <c r="C309">
        <v>312.41469242153028</v>
      </c>
      <c r="D309">
        <v>268.62879135812165</v>
      </c>
      <c r="E309">
        <v>280.84867603662821</v>
      </c>
      <c r="F309" s="30">
        <v>473</v>
      </c>
      <c r="G309">
        <f t="shared" si="15"/>
        <v>30</v>
      </c>
      <c r="H309">
        <v>60</v>
      </c>
      <c r="L309">
        <v>180</v>
      </c>
      <c r="M309">
        <v>210</v>
      </c>
      <c r="N309">
        <v>195</v>
      </c>
    </row>
    <row r="310" spans="1:14">
      <c r="A310" s="22" t="s">
        <v>384</v>
      </c>
      <c r="B310">
        <v>301.10135134948115</v>
      </c>
      <c r="C310">
        <v>289.50428164395146</v>
      </c>
      <c r="D310">
        <v>273.75529500999414</v>
      </c>
      <c r="E310">
        <v>282.869170108834</v>
      </c>
      <c r="F310" s="30">
        <v>514</v>
      </c>
      <c r="G310">
        <f t="shared" si="15"/>
        <v>30</v>
      </c>
      <c r="H310">
        <v>60</v>
      </c>
      <c r="J310">
        <v>120</v>
      </c>
      <c r="L310">
        <v>180</v>
      </c>
      <c r="M310">
        <v>210</v>
      </c>
      <c r="N310">
        <v>195</v>
      </c>
    </row>
    <row r="311" spans="1:14">
      <c r="A311" s="22" t="s">
        <v>385</v>
      </c>
      <c r="B311">
        <v>305.34221545299476</v>
      </c>
      <c r="C311">
        <v>269.71801779058774</v>
      </c>
      <c r="D311">
        <v>306.56491838197849</v>
      </c>
      <c r="E311">
        <v>289.94089936155473</v>
      </c>
      <c r="F311" s="30">
        <v>531</v>
      </c>
      <c r="G311">
        <f t="shared" si="15"/>
        <v>30</v>
      </c>
      <c r="H311">
        <v>60</v>
      </c>
      <c r="J311">
        <v>120</v>
      </c>
      <c r="L311">
        <v>180</v>
      </c>
      <c r="M311">
        <v>210</v>
      </c>
      <c r="N311">
        <v>195</v>
      </c>
    </row>
    <row r="312" spans="1:14">
      <c r="A312" s="22" t="s">
        <v>386</v>
      </c>
      <c r="B312">
        <v>313.82394366002262</v>
      </c>
      <c r="C312">
        <v>284.29737010359241</v>
      </c>
      <c r="D312">
        <v>312.71672276422549</v>
      </c>
      <c r="E312">
        <v>244.47978273692104</v>
      </c>
      <c r="F312" s="30">
        <v>498</v>
      </c>
      <c r="G312">
        <f t="shared" si="15"/>
        <v>30</v>
      </c>
      <c r="H312">
        <v>60</v>
      </c>
      <c r="J312">
        <v>120</v>
      </c>
      <c r="L312">
        <v>180</v>
      </c>
      <c r="M312">
        <v>210</v>
      </c>
      <c r="N312">
        <v>195</v>
      </c>
    </row>
    <row r="313" spans="1:14">
      <c r="A313" s="22" t="s">
        <v>387</v>
      </c>
      <c r="B313">
        <v>296.86048724596725</v>
      </c>
      <c r="C313">
        <v>287.42151702780768</v>
      </c>
      <c r="D313">
        <v>301.43841473010593</v>
      </c>
      <c r="E313">
        <v>310.14584008361402</v>
      </c>
      <c r="F313" s="30">
        <v>502</v>
      </c>
      <c r="G313">
        <f t="shared" si="15"/>
        <v>30</v>
      </c>
      <c r="H313">
        <v>60</v>
      </c>
      <c r="J313">
        <v>120</v>
      </c>
      <c r="L313">
        <v>180</v>
      </c>
      <c r="M313">
        <v>210</v>
      </c>
      <c r="N313">
        <v>195</v>
      </c>
    </row>
    <row r="314" spans="1:14">
      <c r="A314" s="22" t="s">
        <v>388</v>
      </c>
      <c r="B314">
        <v>284.13789493542589</v>
      </c>
      <c r="C314">
        <v>338.4492501233243</v>
      </c>
      <c r="D314">
        <v>282.9830015833648</v>
      </c>
      <c r="E314">
        <v>318.22781637243781</v>
      </c>
      <c r="F314" s="30">
        <v>557</v>
      </c>
      <c r="G314">
        <f t="shared" si="15"/>
        <v>30</v>
      </c>
      <c r="H314">
        <v>60</v>
      </c>
      <c r="J314">
        <v>120</v>
      </c>
      <c r="L314">
        <v>180</v>
      </c>
      <c r="M314">
        <v>210</v>
      </c>
      <c r="N314">
        <v>195</v>
      </c>
    </row>
    <row r="315" spans="1:14">
      <c r="A315" s="22" t="s">
        <v>389</v>
      </c>
      <c r="B315">
        <v>294.7400551942103</v>
      </c>
      <c r="C315">
        <v>312.41469242153022</v>
      </c>
      <c r="D315">
        <v>261.45168624550007</v>
      </c>
      <c r="E315">
        <v>314.18682822802595</v>
      </c>
      <c r="F315" s="30">
        <v>558</v>
      </c>
      <c r="G315">
        <f t="shared" si="15"/>
        <v>30</v>
      </c>
      <c r="H315">
        <v>60</v>
      </c>
      <c r="J315">
        <v>120</v>
      </c>
      <c r="L315">
        <v>180</v>
      </c>
      <c r="M315">
        <v>210</v>
      </c>
      <c r="N315">
        <v>195</v>
      </c>
    </row>
    <row r="316" spans="1:14">
      <c r="A316" s="22" t="s">
        <v>390</v>
      </c>
      <c r="B316">
        <v>318.06480776353618</v>
      </c>
      <c r="C316">
        <v>321.78713319417625</v>
      </c>
      <c r="D316">
        <v>261.45168624550001</v>
      </c>
      <c r="E316">
        <v>278.82818196442224</v>
      </c>
      <c r="F316" s="30">
        <v>503</v>
      </c>
      <c r="G316">
        <f t="shared" si="15"/>
        <v>30</v>
      </c>
      <c r="H316">
        <v>60</v>
      </c>
      <c r="J316">
        <v>120</v>
      </c>
      <c r="L316">
        <v>180</v>
      </c>
      <c r="M316">
        <v>210</v>
      </c>
      <c r="N316">
        <v>195</v>
      </c>
    </row>
    <row r="317" spans="1:14">
      <c r="A317" s="22" t="s">
        <v>391</v>
      </c>
      <c r="B317">
        <v>289.43897506481818</v>
      </c>
      <c r="C317">
        <v>322.82851550224802</v>
      </c>
      <c r="D317">
        <v>275.80589647074316</v>
      </c>
      <c r="E317">
        <v>285.89991121714291</v>
      </c>
      <c r="F317" s="30">
        <v>523</v>
      </c>
      <c r="G317">
        <f t="shared" si="15"/>
        <v>30</v>
      </c>
      <c r="H317">
        <v>60</v>
      </c>
      <c r="J317">
        <v>120</v>
      </c>
      <c r="L317">
        <v>180</v>
      </c>
      <c r="M317">
        <v>210</v>
      </c>
      <c r="N317">
        <v>195</v>
      </c>
    </row>
    <row r="318" spans="1:14">
      <c r="A318" s="22" t="s">
        <v>392</v>
      </c>
      <c r="B318">
        <v>282.017462883669</v>
      </c>
      <c r="C318">
        <v>322.8285155022478</v>
      </c>
      <c r="D318">
        <v>300.41311399973142</v>
      </c>
      <c r="E318">
        <v>270.74620567559833</v>
      </c>
      <c r="F318" s="30">
        <v>542</v>
      </c>
      <c r="G318">
        <f t="shared" si="15"/>
        <v>30</v>
      </c>
      <c r="H318">
        <v>60</v>
      </c>
      <c r="J318">
        <v>120</v>
      </c>
      <c r="L318">
        <v>180</v>
      </c>
      <c r="M318">
        <v>210</v>
      </c>
      <c r="N318">
        <v>195</v>
      </c>
    </row>
    <row r="319" spans="1:14">
      <c r="A319" s="22" t="s">
        <v>393</v>
      </c>
      <c r="B319">
        <v>276.71638275427671</v>
      </c>
      <c r="C319">
        <v>275.96631163901844</v>
      </c>
      <c r="D319">
        <v>264.5275884366236</v>
      </c>
      <c r="E319">
        <v>291.96139343376063</v>
      </c>
      <c r="F319" s="30">
        <v>478</v>
      </c>
      <c r="G319">
        <f t="shared" si="15"/>
        <v>30</v>
      </c>
      <c r="H319">
        <v>60</v>
      </c>
      <c r="J319">
        <v>120</v>
      </c>
      <c r="L319">
        <v>180</v>
      </c>
      <c r="M319">
        <v>210</v>
      </c>
      <c r="N319">
        <v>195</v>
      </c>
    </row>
    <row r="320" spans="1:14">
      <c r="A320" s="22" t="s">
        <v>394</v>
      </c>
      <c r="B320">
        <v>304.28199942711643</v>
      </c>
      <c r="C320">
        <v>333.24233858296589</v>
      </c>
      <c r="D320">
        <v>292.21070815673539</v>
      </c>
      <c r="E320">
        <v>319.23806340854071</v>
      </c>
      <c r="F320" s="30">
        <v>463</v>
      </c>
      <c r="G320">
        <f t="shared" si="15"/>
        <v>30</v>
      </c>
      <c r="H320">
        <v>60</v>
      </c>
      <c r="J320">
        <v>120</v>
      </c>
      <c r="L320">
        <v>180</v>
      </c>
      <c r="M320">
        <v>210</v>
      </c>
      <c r="N320">
        <v>195</v>
      </c>
    </row>
    <row r="321" spans="1:14">
      <c r="A321" s="22" t="s">
        <v>395</v>
      </c>
      <c r="B321">
        <v>314.88415968590078</v>
      </c>
      <c r="C321">
        <v>285.33875241166419</v>
      </c>
      <c r="D321">
        <v>302.46371546048044</v>
      </c>
      <c r="E321">
        <v>302.06386379479039</v>
      </c>
      <c r="F321" s="30">
        <v>493</v>
      </c>
      <c r="G321">
        <f t="shared" si="15"/>
        <v>30</v>
      </c>
      <c r="H321">
        <v>60</v>
      </c>
      <c r="J321">
        <v>120</v>
      </c>
      <c r="L321">
        <v>180</v>
      </c>
      <c r="M321">
        <v>210</v>
      </c>
      <c r="N321">
        <v>195</v>
      </c>
    </row>
    <row r="322" spans="1:14">
      <c r="A322" s="22" t="s">
        <v>396</v>
      </c>
      <c r="B322">
        <v>305.34221545299482</v>
      </c>
      <c r="C322">
        <v>314.49745703767383</v>
      </c>
      <c r="D322">
        <v>266.57818989737257</v>
      </c>
      <c r="E322">
        <v>286.91015825324592</v>
      </c>
      <c r="F322" s="30">
        <v>466</v>
      </c>
      <c r="G322">
        <f t="shared" si="15"/>
        <v>30</v>
      </c>
      <c r="H322">
        <v>60</v>
      </c>
      <c r="J322">
        <v>120</v>
      </c>
      <c r="L322">
        <v>180</v>
      </c>
      <c r="M322">
        <v>210</v>
      </c>
      <c r="N322">
        <v>195</v>
      </c>
    </row>
    <row r="323" spans="1:14">
      <c r="A323" s="22" t="s">
        <v>397</v>
      </c>
      <c r="B323">
        <v>250.21098210731535</v>
      </c>
      <c r="C323">
        <v>319.70436857803264</v>
      </c>
      <c r="D323">
        <v>280.93240012261572</v>
      </c>
      <c r="E323">
        <v>293.98188750596677</v>
      </c>
      <c r="F323" s="30">
        <v>439</v>
      </c>
      <c r="G323">
        <f t="shared" si="15"/>
        <v>30</v>
      </c>
      <c r="H323">
        <v>60</v>
      </c>
      <c r="J323">
        <v>120</v>
      </c>
      <c r="L323">
        <v>180</v>
      </c>
      <c r="M323">
        <v>210</v>
      </c>
      <c r="N323">
        <v>195</v>
      </c>
    </row>
    <row r="324" spans="1:14">
      <c r="A324" s="22" t="s">
        <v>398</v>
      </c>
      <c r="B324">
        <v>301.18782312474144</v>
      </c>
      <c r="C324">
        <v>308.55357053085243</v>
      </c>
      <c r="D324">
        <v>317.20268896361438</v>
      </c>
      <c r="E324">
        <v>289.54273936206948</v>
      </c>
      <c r="F324" s="30">
        <v>495</v>
      </c>
      <c r="G324">
        <f t="shared" si="15"/>
        <v>30</v>
      </c>
      <c r="H324">
        <v>60</v>
      </c>
      <c r="J324">
        <v>120</v>
      </c>
      <c r="L324">
        <v>180</v>
      </c>
      <c r="M324">
        <v>210</v>
      </c>
      <c r="N324">
        <v>195</v>
      </c>
    </row>
    <row r="325" spans="1:14">
      <c r="A325" s="22" t="s">
        <v>399</v>
      </c>
      <c r="B325">
        <v>296.9900834296231</v>
      </c>
      <c r="C325">
        <v>288.88069187284532</v>
      </c>
      <c r="D325">
        <v>294.76391353853552</v>
      </c>
      <c r="E325">
        <v>270.44096141804391</v>
      </c>
      <c r="F325" s="30">
        <v>478</v>
      </c>
      <c r="G325">
        <f t="shared" si="15"/>
        <v>30</v>
      </c>
      <c r="H325">
        <v>60</v>
      </c>
      <c r="J325">
        <v>120</v>
      </c>
      <c r="L325">
        <v>180</v>
      </c>
      <c r="M325">
        <v>210</v>
      </c>
      <c r="N325">
        <v>195</v>
      </c>
    </row>
    <row r="326" spans="1:14">
      <c r="A326" s="22" t="s">
        <v>400</v>
      </c>
      <c r="B326">
        <v>312.73160728631689</v>
      </c>
      <c r="C326">
        <v>258.85366655272861</v>
      </c>
      <c r="D326">
        <v>312.10296727609676</v>
      </c>
      <c r="E326">
        <v>271.44631815193992</v>
      </c>
      <c r="F326" s="30">
        <v>458</v>
      </c>
      <c r="G326">
        <f t="shared" si="15"/>
        <v>30</v>
      </c>
      <c r="H326">
        <v>60</v>
      </c>
      <c r="J326">
        <v>120</v>
      </c>
      <c r="L326">
        <v>180</v>
      </c>
      <c r="M326">
        <v>210</v>
      </c>
      <c r="N326">
        <v>195</v>
      </c>
    </row>
    <row r="327" spans="1:14">
      <c r="A327" s="22" t="s">
        <v>401</v>
      </c>
      <c r="B327">
        <v>328.47313114301062</v>
      </c>
      <c r="C327">
        <v>301.30566786737614</v>
      </c>
      <c r="D327">
        <v>302.923468238564</v>
      </c>
      <c r="E327">
        <v>299.59630670103002</v>
      </c>
      <c r="F327" s="30">
        <v>441</v>
      </c>
      <c r="G327">
        <f t="shared" si="15"/>
        <v>30</v>
      </c>
      <c r="H327">
        <v>60</v>
      </c>
      <c r="J327">
        <v>120</v>
      </c>
      <c r="L327">
        <v>180</v>
      </c>
      <c r="M327">
        <v>210</v>
      </c>
      <c r="N327">
        <v>195</v>
      </c>
    </row>
    <row r="328" spans="1:14">
      <c r="A328" s="22" t="s">
        <v>402</v>
      </c>
      <c r="B328">
        <v>282.29799449670884</v>
      </c>
      <c r="C328">
        <v>328.22644918885982</v>
      </c>
      <c r="D328">
        <v>286.60435883850676</v>
      </c>
      <c r="E328">
        <v>278.48381528921232</v>
      </c>
      <c r="F328" s="30">
        <v>462</v>
      </c>
      <c r="G328">
        <f t="shared" si="15"/>
        <v>30</v>
      </c>
      <c r="H328">
        <v>60</v>
      </c>
      <c r="J328">
        <v>120</v>
      </c>
      <c r="L328">
        <v>180</v>
      </c>
      <c r="M328">
        <v>210</v>
      </c>
      <c r="N328">
        <v>195</v>
      </c>
    </row>
    <row r="329" spans="1:14">
      <c r="A329" s="22" t="s">
        <v>403</v>
      </c>
      <c r="B329">
        <v>250.81494678332126</v>
      </c>
      <c r="C329">
        <v>285.77444787421263</v>
      </c>
      <c r="D329">
        <v>279.46474847598165</v>
      </c>
      <c r="E329">
        <v>328.75165198401606</v>
      </c>
      <c r="F329" s="30">
        <v>446</v>
      </c>
      <c r="G329">
        <f t="shared" si="15"/>
        <v>30</v>
      </c>
      <c r="H329">
        <v>60</v>
      </c>
      <c r="J329">
        <v>120</v>
      </c>
      <c r="L329">
        <v>180</v>
      </c>
      <c r="M329">
        <v>210</v>
      </c>
      <c r="N329">
        <v>195</v>
      </c>
    </row>
    <row r="330" spans="1:14">
      <c r="A330" s="22" t="s">
        <v>404</v>
      </c>
      <c r="B330">
        <v>262.35873094489671</v>
      </c>
      <c r="C330">
        <v>306.48274119843057</v>
      </c>
      <c r="D330">
        <v>267.22541642593859</v>
      </c>
      <c r="E330">
        <v>293.56416629765357</v>
      </c>
      <c r="F330" s="30">
        <v>368</v>
      </c>
      <c r="G330">
        <f t="shared" si="15"/>
        <v>30</v>
      </c>
      <c r="H330">
        <v>60</v>
      </c>
      <c r="J330">
        <v>120</v>
      </c>
      <c r="L330">
        <v>180</v>
      </c>
      <c r="M330">
        <v>210</v>
      </c>
      <c r="N330">
        <v>195</v>
      </c>
    </row>
    <row r="331" spans="1:14">
      <c r="A331" s="22" t="s">
        <v>405</v>
      </c>
      <c r="B331">
        <v>291.74290881072517</v>
      </c>
      <c r="C331">
        <v>302.34108253358664</v>
      </c>
      <c r="D331">
        <v>291.70408052602448</v>
      </c>
      <c r="E331">
        <v>318.69808464505536</v>
      </c>
      <c r="F331" s="30">
        <v>424</v>
      </c>
      <c r="G331">
        <f t="shared" ref="G331:G363" si="16">G330</f>
        <v>30</v>
      </c>
      <c r="H331">
        <v>60</v>
      </c>
      <c r="J331">
        <v>120</v>
      </c>
      <c r="L331">
        <v>180</v>
      </c>
      <c r="M331">
        <v>210</v>
      </c>
      <c r="N331">
        <v>195</v>
      </c>
    </row>
    <row r="332" spans="1:14">
      <c r="A332" s="22" t="s">
        <v>406</v>
      </c>
      <c r="B332">
        <v>322.1765216003331</v>
      </c>
      <c r="C332">
        <v>351.0055718454999</v>
      </c>
      <c r="D332">
        <v>333.52179836367202</v>
      </c>
      <c r="E332">
        <v>273.45703161973211</v>
      </c>
      <c r="F332" s="30">
        <v>410</v>
      </c>
      <c r="G332">
        <f t="shared" si="16"/>
        <v>30</v>
      </c>
      <c r="H332">
        <v>60</v>
      </c>
      <c r="J332">
        <v>120</v>
      </c>
      <c r="L332">
        <v>180</v>
      </c>
      <c r="M332">
        <v>210</v>
      </c>
      <c r="N332">
        <v>195</v>
      </c>
    </row>
    <row r="333" spans="1:14">
      <c r="A333" s="22" t="s">
        <v>407</v>
      </c>
      <c r="B333">
        <v>306.43499774363931</v>
      </c>
      <c r="C333">
        <v>277.49113054452516</v>
      </c>
      <c r="D333">
        <v>271.30519377595294</v>
      </c>
      <c r="E333">
        <v>278.48381528921226</v>
      </c>
      <c r="F333" s="30">
        <v>422</v>
      </c>
      <c r="G333">
        <f t="shared" si="16"/>
        <v>30</v>
      </c>
      <c r="H333">
        <v>60</v>
      </c>
      <c r="J333">
        <v>120</v>
      </c>
      <c r="L333">
        <v>180</v>
      </c>
      <c r="M333">
        <v>210</v>
      </c>
      <c r="N333">
        <v>195</v>
      </c>
    </row>
    <row r="334" spans="1:14">
      <c r="A334" s="22" t="s">
        <v>408</v>
      </c>
      <c r="B334">
        <v>327.42369621923103</v>
      </c>
      <c r="C334">
        <v>278.52654521073617</v>
      </c>
      <c r="D334">
        <v>289.66419185101768</v>
      </c>
      <c r="E334">
        <v>294.56952303154947</v>
      </c>
      <c r="F334" s="30">
        <v>434</v>
      </c>
      <c r="G334">
        <f t="shared" si="16"/>
        <v>30</v>
      </c>
      <c r="H334">
        <v>60</v>
      </c>
      <c r="J334">
        <v>120</v>
      </c>
      <c r="L334">
        <v>180</v>
      </c>
      <c r="M334">
        <v>210</v>
      </c>
      <c r="N334">
        <v>195</v>
      </c>
    </row>
    <row r="335" spans="1:14">
      <c r="A335" s="22" t="s">
        <v>409</v>
      </c>
      <c r="B335">
        <v>296.99008342962304</v>
      </c>
      <c r="C335">
        <v>304.41191186600867</v>
      </c>
      <c r="D335">
        <v>304.9633569135716</v>
      </c>
      <c r="E335">
        <v>323.72486831453568</v>
      </c>
      <c r="F335" s="30">
        <v>409</v>
      </c>
      <c r="G335">
        <f t="shared" si="16"/>
        <v>30</v>
      </c>
      <c r="H335">
        <v>60</v>
      </c>
      <c r="J335">
        <v>120</v>
      </c>
      <c r="L335">
        <v>180</v>
      </c>
      <c r="M335">
        <v>210</v>
      </c>
      <c r="N335">
        <v>195</v>
      </c>
    </row>
    <row r="336" spans="1:14">
      <c r="A336" s="22" t="s">
        <v>410</v>
      </c>
      <c r="B336">
        <v>287.54516911560677</v>
      </c>
      <c r="C336">
        <v>328.22644918885993</v>
      </c>
      <c r="D336">
        <v>288.64424751351413</v>
      </c>
      <c r="E336">
        <v>308.64451730609483</v>
      </c>
      <c r="F336" s="30">
        <v>407</v>
      </c>
      <c r="G336">
        <f t="shared" si="16"/>
        <v>30</v>
      </c>
      <c r="H336">
        <v>60</v>
      </c>
      <c r="J336">
        <v>120</v>
      </c>
      <c r="L336">
        <v>180</v>
      </c>
      <c r="M336">
        <v>210</v>
      </c>
      <c r="N336">
        <v>195</v>
      </c>
    </row>
    <row r="337" spans="1:14">
      <c r="A337" s="22" t="s">
        <v>411</v>
      </c>
      <c r="B337">
        <v>304.3361278960802</v>
      </c>
      <c r="C337">
        <v>346.86391318065597</v>
      </c>
      <c r="D337">
        <v>281.50463715098886</v>
      </c>
      <c r="E337">
        <v>302.61237690271821</v>
      </c>
      <c r="F337" s="30">
        <v>356</v>
      </c>
      <c r="G337">
        <f t="shared" si="16"/>
        <v>30</v>
      </c>
      <c r="H337">
        <v>60</v>
      </c>
      <c r="J337">
        <v>120</v>
      </c>
      <c r="L337">
        <v>180</v>
      </c>
      <c r="M337">
        <v>210</v>
      </c>
      <c r="N337">
        <v>195</v>
      </c>
    </row>
    <row r="338" spans="1:14">
      <c r="A338" s="22" t="s">
        <v>412</v>
      </c>
      <c r="B338">
        <v>324.27539144789222</v>
      </c>
      <c r="C338">
        <v>312.69522919569619</v>
      </c>
      <c r="D338">
        <v>260.08580606341354</v>
      </c>
      <c r="E338">
        <v>294.56952303154992</v>
      </c>
      <c r="F338" s="30">
        <v>360</v>
      </c>
      <c r="G338">
        <f t="shared" si="16"/>
        <v>30</v>
      </c>
      <c r="H338">
        <v>60</v>
      </c>
      <c r="J338">
        <v>120</v>
      </c>
      <c r="L338">
        <v>180</v>
      </c>
      <c r="M338">
        <v>210</v>
      </c>
      <c r="N338">
        <v>195</v>
      </c>
    </row>
    <row r="339" spans="1:14">
      <c r="A339" s="22" t="s">
        <v>413</v>
      </c>
      <c r="B339">
        <v>343.16522007592488</v>
      </c>
      <c r="C339">
        <v>284.73903320800162</v>
      </c>
      <c r="D339">
        <v>309.04313426358596</v>
      </c>
      <c r="E339">
        <v>321.71415484674361</v>
      </c>
      <c r="F339" s="30">
        <v>393</v>
      </c>
      <c r="G339">
        <f t="shared" si="16"/>
        <v>30</v>
      </c>
      <c r="H339">
        <v>60</v>
      </c>
      <c r="J339">
        <v>120</v>
      </c>
      <c r="L339">
        <v>180</v>
      </c>
      <c r="M339">
        <v>210</v>
      </c>
      <c r="N339">
        <v>195</v>
      </c>
    </row>
    <row r="340" spans="1:14">
      <c r="A340" s="22" t="s">
        <v>414</v>
      </c>
      <c r="B340">
        <v>320.07765175277393</v>
      </c>
      <c r="C340">
        <v>278.52654521073617</v>
      </c>
      <c r="D340">
        <v>304.96335691357154</v>
      </c>
      <c r="E340">
        <v>272.4516748858361</v>
      </c>
      <c r="F340" s="30">
        <v>401</v>
      </c>
      <c r="G340">
        <f t="shared" si="16"/>
        <v>30</v>
      </c>
      <c r="H340">
        <v>60</v>
      </c>
      <c r="J340">
        <v>120</v>
      </c>
      <c r="L340">
        <v>180</v>
      </c>
      <c r="M340">
        <v>210</v>
      </c>
      <c r="N340">
        <v>195</v>
      </c>
    </row>
    <row r="341" spans="1:14">
      <c r="A341" s="22" t="s">
        <v>415</v>
      </c>
      <c r="B341">
        <v>302.23725804852108</v>
      </c>
      <c r="C341">
        <v>309.58898519706321</v>
      </c>
      <c r="D341">
        <v>283.544525825996</v>
      </c>
      <c r="E341">
        <v>284.51595569258876</v>
      </c>
      <c r="F341" s="30">
        <v>381</v>
      </c>
      <c r="G341">
        <f t="shared" si="16"/>
        <v>30</v>
      </c>
      <c r="H341">
        <v>60</v>
      </c>
      <c r="J341">
        <v>120</v>
      </c>
      <c r="L341">
        <v>180</v>
      </c>
      <c r="M341">
        <v>210</v>
      </c>
      <c r="N341">
        <v>195</v>
      </c>
    </row>
    <row r="342" spans="1:14">
      <c r="A342" s="22" t="s">
        <v>416</v>
      </c>
      <c r="B342">
        <v>343.16522007592488</v>
      </c>
      <c r="C342">
        <v>309.58898519706344</v>
      </c>
      <c r="D342">
        <v>323.32235498863588</v>
      </c>
      <c r="E342">
        <v>314.67665770947121</v>
      </c>
      <c r="F342" s="30">
        <v>408</v>
      </c>
      <c r="G342">
        <f t="shared" si="16"/>
        <v>30</v>
      </c>
      <c r="H342">
        <v>60</v>
      </c>
      <c r="J342">
        <v>120</v>
      </c>
      <c r="L342">
        <v>180</v>
      </c>
      <c r="M342">
        <v>210</v>
      </c>
      <c r="N342">
        <v>195</v>
      </c>
    </row>
    <row r="343" spans="1:14">
      <c r="A343" s="22" t="s">
        <v>417</v>
      </c>
      <c r="B343">
        <v>315.87991205765559</v>
      </c>
      <c r="C343">
        <v>307.51815586464159</v>
      </c>
      <c r="D343">
        <v>287.62430317601024</v>
      </c>
      <c r="E343">
        <v>324.73022504843203</v>
      </c>
      <c r="F343" s="30">
        <v>375</v>
      </c>
      <c r="G343">
        <f t="shared" si="16"/>
        <v>30</v>
      </c>
      <c r="H343">
        <v>60</v>
      </c>
      <c r="J343">
        <v>120</v>
      </c>
      <c r="L343">
        <v>180</v>
      </c>
      <c r="M343">
        <v>210</v>
      </c>
      <c r="N343">
        <v>195</v>
      </c>
    </row>
    <row r="344" spans="1:14">
      <c r="A344" s="22" t="s">
        <v>418</v>
      </c>
      <c r="B344">
        <v>329.5225660667902</v>
      </c>
      <c r="C344">
        <v>305.44732653221956</v>
      </c>
      <c r="D344">
        <v>263.14563907592441</v>
      </c>
      <c r="E344">
        <v>310.65523077388673</v>
      </c>
      <c r="F344" s="30">
        <v>340</v>
      </c>
      <c r="G344">
        <f t="shared" si="16"/>
        <v>30</v>
      </c>
      <c r="H344">
        <v>60</v>
      </c>
      <c r="J344">
        <v>120</v>
      </c>
      <c r="L344">
        <v>180</v>
      </c>
      <c r="M344">
        <v>210</v>
      </c>
      <c r="N344">
        <v>195</v>
      </c>
    </row>
    <row r="345" spans="1:14">
      <c r="A345" s="22" t="s">
        <v>419</v>
      </c>
      <c r="B345">
        <v>319.02821682899446</v>
      </c>
      <c r="C345">
        <v>334.43893718612532</v>
      </c>
      <c r="D345">
        <v>316.182744626111</v>
      </c>
      <c r="E345">
        <v>352.88021359752184</v>
      </c>
      <c r="F345" s="30">
        <v>413</v>
      </c>
      <c r="G345">
        <f t="shared" si="16"/>
        <v>30</v>
      </c>
      <c r="H345">
        <v>60</v>
      </c>
      <c r="J345">
        <v>120</v>
      </c>
      <c r="L345">
        <v>180</v>
      </c>
      <c r="M345">
        <v>210</v>
      </c>
      <c r="N345">
        <v>195</v>
      </c>
    </row>
    <row r="346" spans="1:14">
      <c r="A346" s="22" t="s">
        <v>420</v>
      </c>
      <c r="B346">
        <v>336.86861053324736</v>
      </c>
      <c r="C346">
        <v>332.36810785370329</v>
      </c>
      <c r="D346">
        <v>317.20268896361443</v>
      </c>
      <c r="E346">
        <v>313.67130097557504</v>
      </c>
      <c r="F346" s="30">
        <v>390</v>
      </c>
      <c r="G346">
        <f t="shared" si="16"/>
        <v>30</v>
      </c>
      <c r="H346">
        <v>60</v>
      </c>
      <c r="J346">
        <v>120</v>
      </c>
      <c r="L346">
        <v>180</v>
      </c>
      <c r="M346">
        <v>210</v>
      </c>
      <c r="N346">
        <v>195</v>
      </c>
    </row>
    <row r="347" spans="1:14">
      <c r="A347" s="22" t="s">
        <v>421</v>
      </c>
      <c r="B347">
        <v>336.86861053324736</v>
      </c>
      <c r="C347">
        <v>329.26186385507071</v>
      </c>
      <c r="D347">
        <v>315.16280028860717</v>
      </c>
      <c r="E347">
        <v>283.51059895869298</v>
      </c>
      <c r="F347" s="30">
        <v>385</v>
      </c>
      <c r="G347">
        <f t="shared" si="16"/>
        <v>30</v>
      </c>
      <c r="H347">
        <v>60</v>
      </c>
      <c r="J347">
        <v>120</v>
      </c>
      <c r="L347">
        <v>180</v>
      </c>
      <c r="M347">
        <v>210</v>
      </c>
      <c r="N347">
        <v>195</v>
      </c>
    </row>
    <row r="348" spans="1:14">
      <c r="A348" s="22" t="s">
        <v>422</v>
      </c>
      <c r="B348">
        <v>324.27539144789228</v>
      </c>
      <c r="C348">
        <v>328.22644918885965</v>
      </c>
      <c r="D348">
        <v>298.84369088854993</v>
      </c>
      <c r="E348">
        <v>327.74629525011994</v>
      </c>
      <c r="F348" s="30">
        <v>361</v>
      </c>
      <c r="G348">
        <f t="shared" si="16"/>
        <v>30</v>
      </c>
      <c r="H348">
        <v>60</v>
      </c>
      <c r="J348">
        <v>120</v>
      </c>
      <c r="L348">
        <v>180</v>
      </c>
      <c r="M348">
        <v>210</v>
      </c>
      <c r="N348">
        <v>195</v>
      </c>
    </row>
    <row r="349" spans="1:14">
      <c r="A349" s="22" t="s">
        <v>423</v>
      </c>
      <c r="B349">
        <v>301.18782312474144</v>
      </c>
      <c r="C349">
        <v>288.88069187284526</v>
      </c>
      <c r="D349">
        <v>327.4021323386504</v>
      </c>
      <c r="E349">
        <v>306.63380383830258</v>
      </c>
      <c r="F349" s="30">
        <v>424</v>
      </c>
      <c r="G349">
        <f t="shared" si="16"/>
        <v>30</v>
      </c>
      <c r="H349">
        <v>60</v>
      </c>
      <c r="J349">
        <v>120</v>
      </c>
      <c r="L349">
        <v>180</v>
      </c>
      <c r="M349">
        <v>210</v>
      </c>
      <c r="N349">
        <v>195</v>
      </c>
    </row>
    <row r="350" spans="1:14">
      <c r="A350" s="22" t="s">
        <v>424</v>
      </c>
      <c r="B350">
        <v>331.62143591434943</v>
      </c>
      <c r="C350">
        <v>326.15561985643808</v>
      </c>
      <c r="D350">
        <v>297.82374655104633</v>
      </c>
      <c r="E350">
        <v>319.70344137895165</v>
      </c>
      <c r="F350" s="30">
        <v>389</v>
      </c>
      <c r="G350" s="245">
        <f t="shared" si="16"/>
        <v>30</v>
      </c>
      <c r="H350" s="245">
        <v>60</v>
      </c>
      <c r="I350" s="245"/>
      <c r="J350" s="245">
        <v>120</v>
      </c>
      <c r="K350" s="245"/>
      <c r="L350" s="245">
        <v>180</v>
      </c>
      <c r="M350" s="245">
        <v>210</v>
      </c>
      <c r="N350" s="245">
        <v>195</v>
      </c>
    </row>
    <row r="351" spans="1:14">
      <c r="A351" s="22" t="s">
        <v>425</v>
      </c>
      <c r="B351">
        <v>340.01691530458612</v>
      </c>
      <c r="C351">
        <v>311.65981452948489</v>
      </c>
      <c r="D351">
        <v>282.52458148849234</v>
      </c>
      <c r="E351">
        <v>328.75165198401606</v>
      </c>
      <c r="F351" s="30">
        <v>353</v>
      </c>
      <c r="G351" s="245">
        <f t="shared" si="16"/>
        <v>30</v>
      </c>
      <c r="H351" s="245">
        <v>60</v>
      </c>
      <c r="I351" s="245"/>
      <c r="J351" s="245">
        <v>120</v>
      </c>
      <c r="K351" s="245"/>
      <c r="L351" s="245">
        <v>180</v>
      </c>
      <c r="M351" s="245">
        <v>210</v>
      </c>
      <c r="N351" s="245">
        <v>195</v>
      </c>
    </row>
    <row r="352" spans="1:14">
      <c r="A352" s="22" t="s">
        <v>426</v>
      </c>
      <c r="B352">
        <v>342.11578515214529</v>
      </c>
      <c r="C352">
        <v>341.6868398496016</v>
      </c>
      <c r="D352">
        <v>289.66419185101762</v>
      </c>
      <c r="E352">
        <v>311.66058750778296</v>
      </c>
      <c r="F352" s="30"/>
      <c r="G352" s="245">
        <f t="shared" si="16"/>
        <v>30</v>
      </c>
      <c r="H352" s="245">
        <v>60</v>
      </c>
      <c r="I352" s="245"/>
      <c r="J352" s="245">
        <v>120</v>
      </c>
      <c r="K352" s="245"/>
      <c r="L352" s="245">
        <v>180</v>
      </c>
      <c r="M352" s="245">
        <v>210</v>
      </c>
      <c r="N352" s="245">
        <v>195</v>
      </c>
    </row>
    <row r="353" spans="1:20">
      <c r="A353" s="22" t="s">
        <v>427</v>
      </c>
      <c r="B353">
        <v>332.67087083812902</v>
      </c>
      <c r="C353">
        <v>355.14723051034332</v>
      </c>
      <c r="D353">
        <v>321.28246631362873</v>
      </c>
      <c r="E353">
        <v>336.79450585518458</v>
      </c>
      <c r="F353" s="30"/>
      <c r="G353" s="245">
        <f t="shared" si="16"/>
        <v>30</v>
      </c>
      <c r="H353" s="245">
        <v>60</v>
      </c>
      <c r="I353" s="245"/>
      <c r="J353" s="245">
        <v>120</v>
      </c>
      <c r="K353" s="245"/>
      <c r="L353" s="245">
        <v>180</v>
      </c>
      <c r="M353" s="245">
        <v>210</v>
      </c>
      <c r="N353" s="245">
        <v>195</v>
      </c>
    </row>
    <row r="354" spans="1:20">
      <c r="A354" s="22" t="s">
        <v>428</v>
      </c>
      <c r="B354">
        <v>375.6977027130921</v>
      </c>
      <c r="C354">
        <v>309.58898519706321</v>
      </c>
      <c r="D354">
        <v>323.32235498863616</v>
      </c>
      <c r="E354">
        <v>313.67130097557498</v>
      </c>
      <c r="F354" s="30"/>
      <c r="G354" s="245">
        <f t="shared" si="16"/>
        <v>30</v>
      </c>
      <c r="H354" s="245">
        <v>60</v>
      </c>
      <c r="I354" s="245"/>
      <c r="J354" s="245">
        <v>120</v>
      </c>
      <c r="K354" s="245"/>
      <c r="L354" s="245">
        <v>180</v>
      </c>
      <c r="M354" s="245">
        <v>210</v>
      </c>
      <c r="N354" s="245">
        <v>195</v>
      </c>
    </row>
    <row r="355" spans="1:20">
      <c r="A355" s="22" t="s">
        <v>429</v>
      </c>
      <c r="B355">
        <v>333.72030576190866</v>
      </c>
      <c r="C355">
        <v>361.35971850760876</v>
      </c>
      <c r="D355">
        <v>309.04313426358607</v>
      </c>
      <c r="E355">
        <v>311.66058750778279</v>
      </c>
      <c r="F355" s="30"/>
      <c r="G355" s="245">
        <f t="shared" si="16"/>
        <v>30</v>
      </c>
      <c r="H355" s="245">
        <v>60</v>
      </c>
      <c r="I355" s="245"/>
      <c r="J355" s="245">
        <v>120</v>
      </c>
      <c r="K355" s="245"/>
      <c r="L355" s="245">
        <v>180</v>
      </c>
      <c r="M355" s="245">
        <v>210</v>
      </c>
      <c r="N355" s="245">
        <v>195</v>
      </c>
    </row>
    <row r="356" spans="1:20">
      <c r="A356" s="22" t="s">
        <v>430</v>
      </c>
      <c r="B356">
        <v>349.46182961860245</v>
      </c>
      <c r="C356">
        <v>346.86391318065603</v>
      </c>
      <c r="D356">
        <v>299.86363522605353</v>
      </c>
      <c r="E356">
        <v>346.84807319414551</v>
      </c>
      <c r="F356" s="30"/>
      <c r="G356" s="245">
        <f t="shared" si="16"/>
        <v>30</v>
      </c>
      <c r="H356" s="245">
        <v>60</v>
      </c>
      <c r="I356" s="245"/>
      <c r="J356" s="245">
        <v>120</v>
      </c>
      <c r="K356" s="245"/>
      <c r="L356" s="245">
        <v>180</v>
      </c>
      <c r="M356" s="245">
        <v>210</v>
      </c>
      <c r="N356" s="245">
        <v>195</v>
      </c>
    </row>
    <row r="357" spans="1:20">
      <c r="A357" s="22" t="s">
        <v>431</v>
      </c>
      <c r="B357">
        <v>327.42369621923103</v>
      </c>
      <c r="C357">
        <v>316.83688786053978</v>
      </c>
      <c r="D357">
        <v>301.90352390106085</v>
      </c>
      <c r="E357">
        <v>320.70879811284777</v>
      </c>
      <c r="F357" s="30"/>
      <c r="G357" s="256">
        <f t="shared" si="16"/>
        <v>30</v>
      </c>
      <c r="H357" s="256">
        <v>60</v>
      </c>
      <c r="I357" s="256"/>
      <c r="J357" s="256">
        <v>120</v>
      </c>
      <c r="K357" s="256"/>
      <c r="L357" s="256">
        <v>180</v>
      </c>
      <c r="M357" s="256">
        <v>210</v>
      </c>
      <c r="N357" s="256">
        <v>195</v>
      </c>
      <c r="O357" s="256"/>
      <c r="P357" s="256"/>
      <c r="Q357" s="256"/>
      <c r="R357" s="256"/>
      <c r="S357" s="256"/>
      <c r="T357" s="256"/>
    </row>
    <row r="358" spans="1:20">
      <c r="A358" s="22" t="s">
        <v>432</v>
      </c>
      <c r="B358">
        <v>324.27539144789239</v>
      </c>
      <c r="C358">
        <v>310.62439986327428</v>
      </c>
      <c r="D358">
        <v>281.50463715098886</v>
      </c>
      <c r="E358">
        <v>338.80521932297648</v>
      </c>
      <c r="F358" s="30"/>
      <c r="G358" s="256">
        <f t="shared" si="16"/>
        <v>30</v>
      </c>
      <c r="H358" s="256">
        <v>60</v>
      </c>
      <c r="I358" s="256"/>
      <c r="J358" s="256">
        <v>120</v>
      </c>
      <c r="K358" s="256"/>
      <c r="L358" s="256">
        <v>180</v>
      </c>
      <c r="M358" s="256">
        <v>210</v>
      </c>
      <c r="N358" s="256">
        <v>195</v>
      </c>
      <c r="O358" s="256"/>
      <c r="P358" s="256"/>
      <c r="Q358" s="256"/>
      <c r="R358" s="256"/>
      <c r="S358" s="256"/>
      <c r="T358" s="256"/>
    </row>
    <row r="359" spans="1:20">
      <c r="A359" s="22" t="s">
        <v>433</v>
      </c>
      <c r="B359">
        <v>335.81917560946772</v>
      </c>
      <c r="C359">
        <v>361.35971850760887</v>
      </c>
      <c r="D359">
        <v>276.40491546347073</v>
      </c>
      <c r="E359">
        <v>330.76236545180831</v>
      </c>
      <c r="F359" s="30"/>
      <c r="G359" s="256">
        <f t="shared" si="16"/>
        <v>30</v>
      </c>
      <c r="H359" s="256">
        <v>60</v>
      </c>
      <c r="I359" s="256"/>
      <c r="J359" s="256">
        <v>120</v>
      </c>
      <c r="K359" s="256"/>
      <c r="L359" s="256">
        <v>180</v>
      </c>
      <c r="M359" s="256">
        <v>210</v>
      </c>
      <c r="N359" s="256">
        <v>195</v>
      </c>
      <c r="O359" s="256"/>
      <c r="P359" s="256"/>
      <c r="Q359" s="256"/>
      <c r="R359" s="256"/>
      <c r="S359" s="256"/>
      <c r="T359" s="256"/>
    </row>
    <row r="360" spans="1:20">
      <c r="A360" s="22" t="s">
        <v>434</v>
      </c>
      <c r="B360">
        <v>354.70900423750038</v>
      </c>
      <c r="C360">
        <v>346.86391318065637</v>
      </c>
      <c r="D360">
        <v>299.86363522605353</v>
      </c>
      <c r="E360">
        <v>316.68737117726323</v>
      </c>
      <c r="F360" s="30"/>
      <c r="G360" s="256">
        <f t="shared" si="16"/>
        <v>30</v>
      </c>
      <c r="H360" s="256">
        <v>60</v>
      </c>
      <c r="I360" s="256"/>
      <c r="J360" s="256">
        <v>120</v>
      </c>
      <c r="K360" s="256"/>
      <c r="L360" s="256">
        <v>180</v>
      </c>
      <c r="M360" s="256">
        <v>210</v>
      </c>
      <c r="N360" s="256">
        <v>195</v>
      </c>
      <c r="O360" s="256"/>
      <c r="P360" s="256"/>
      <c r="Q360" s="256"/>
      <c r="R360" s="256"/>
      <c r="S360" s="256"/>
      <c r="T360" s="256"/>
    </row>
    <row r="361" spans="1:20">
      <c r="A361" s="22" t="s">
        <v>435</v>
      </c>
      <c r="B361">
        <v>356.80787408505944</v>
      </c>
      <c r="C361">
        <v>329.26186385507054</v>
      </c>
      <c r="D361">
        <v>325.36224366364314</v>
      </c>
      <c r="E361">
        <v>309.64987403999061</v>
      </c>
      <c r="F361" s="30"/>
      <c r="G361" s="256">
        <f t="shared" si="16"/>
        <v>30</v>
      </c>
      <c r="H361" s="256">
        <v>60</v>
      </c>
      <c r="I361" s="256"/>
      <c r="J361" s="256">
        <v>120</v>
      </c>
      <c r="K361" s="256"/>
      <c r="L361" s="256">
        <v>180</v>
      </c>
      <c r="M361" s="256">
        <v>210</v>
      </c>
      <c r="N361" s="256">
        <v>195</v>
      </c>
      <c r="O361" s="256"/>
      <c r="P361" s="256"/>
      <c r="Q361" s="256"/>
      <c r="R361" s="256"/>
      <c r="S361" s="256"/>
      <c r="T361" s="256"/>
    </row>
    <row r="362" spans="1:20">
      <c r="A362" s="22" t="s">
        <v>436</v>
      </c>
      <c r="B362">
        <v>356.80787408505955</v>
      </c>
      <c r="C362">
        <v>318.90771719296157</v>
      </c>
      <c r="D362">
        <v>309.04313426358596</v>
      </c>
      <c r="E362">
        <v>293.56416629765351</v>
      </c>
      <c r="F362" s="30"/>
      <c r="G362" s="256">
        <f t="shared" si="16"/>
        <v>30</v>
      </c>
      <c r="H362" s="256">
        <v>60</v>
      </c>
      <c r="I362" s="256"/>
      <c r="J362" s="256">
        <v>120</v>
      </c>
      <c r="K362" s="256"/>
      <c r="L362" s="256">
        <v>180</v>
      </c>
      <c r="M362" s="256">
        <v>210</v>
      </c>
      <c r="N362" s="256">
        <v>195</v>
      </c>
      <c r="O362" s="256"/>
      <c r="P362" s="256"/>
      <c r="Q362" s="256"/>
      <c r="R362" s="256"/>
      <c r="S362" s="256"/>
      <c r="T362" s="256"/>
    </row>
    <row r="363" spans="1:20">
      <c r="A363" s="22" t="s">
        <v>437</v>
      </c>
      <c r="B363">
        <v>342.11578515214541</v>
      </c>
      <c r="C363">
        <v>333.40352251991425</v>
      </c>
      <c r="D363">
        <v>276.40491546347079</v>
      </c>
      <c r="E363">
        <v>285.52131242648494</v>
      </c>
      <c r="F363" s="30"/>
      <c r="G363" s="256">
        <f t="shared" si="16"/>
        <v>30</v>
      </c>
      <c r="H363" s="256">
        <v>60</v>
      </c>
      <c r="I363" s="256"/>
      <c r="J363" s="256">
        <v>120</v>
      </c>
      <c r="K363" s="256"/>
      <c r="L363" s="256">
        <v>180</v>
      </c>
      <c r="M363" s="256">
        <v>210</v>
      </c>
      <c r="N363" s="256">
        <v>195</v>
      </c>
      <c r="O363" s="256"/>
      <c r="P363" s="256"/>
      <c r="Q363" s="256"/>
      <c r="R363" s="256"/>
      <c r="S363" s="256"/>
      <c r="T363" s="256"/>
    </row>
    <row r="364" spans="1:20">
      <c r="A364" s="22" t="s">
        <v>438</v>
      </c>
      <c r="B364">
        <v>355.75843916128002</v>
      </c>
      <c r="C364">
        <v>349.97015717928883</v>
      </c>
      <c r="D364">
        <v>283.54452582599612</v>
      </c>
      <c r="E364">
        <v>315.68201444336705</v>
      </c>
      <c r="F364" s="30"/>
    </row>
    <row r="365" spans="1:20">
      <c r="A365" s="22" t="s">
        <v>439</v>
      </c>
      <c r="B365">
        <v>347.36295977104322</v>
      </c>
      <c r="C365">
        <v>318.90771719296146</v>
      </c>
      <c r="D365">
        <v>300.88357956355708</v>
      </c>
      <c r="E365">
        <v>326.74093851622411</v>
      </c>
      <c r="F365" s="30"/>
    </row>
    <row r="366" spans="1:20">
      <c r="A366" s="22" t="s">
        <v>440</v>
      </c>
      <c r="B366">
        <v>335.81917560946778</v>
      </c>
      <c r="C366">
        <v>301.30566786737603</v>
      </c>
      <c r="D366">
        <v>298.84369088854999</v>
      </c>
      <c r="E366">
        <v>336.79450585518458</v>
      </c>
      <c r="F366" s="30"/>
    </row>
    <row r="367" spans="1:20">
      <c r="A367" s="22" t="s">
        <v>441</v>
      </c>
      <c r="B367">
        <v>335.81917560946778</v>
      </c>
      <c r="C367">
        <v>340.65142518339093</v>
      </c>
      <c r="D367">
        <v>322.30241065113228</v>
      </c>
      <c r="E367">
        <v>382.03555888050812</v>
      </c>
      <c r="F367" s="30"/>
    </row>
    <row r="368" spans="1:20">
      <c r="A368" s="22" t="s">
        <v>442</v>
      </c>
      <c r="B368">
        <v>361.0056137801779</v>
      </c>
      <c r="C368">
        <v>317.87230252675056</v>
      </c>
      <c r="D368">
        <v>320.2625219761253</v>
      </c>
      <c r="E368">
        <v>322.71951158063979</v>
      </c>
      <c r="F368" s="30"/>
    </row>
    <row r="369" spans="1:6">
      <c r="A369" s="22" t="s">
        <v>443</v>
      </c>
      <c r="B369">
        <v>350.51126454238198</v>
      </c>
      <c r="C369">
        <v>336.50976651854722</v>
      </c>
      <c r="D369">
        <v>331.48190968866476</v>
      </c>
      <c r="E369">
        <v>305.62844710440658</v>
      </c>
      <c r="F369" s="30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1D0D9-3044-4ADC-BC63-802B0EE0F232}">
  <dimension ref="A2:T18"/>
  <sheetViews>
    <sheetView topLeftCell="H1" workbookViewId="0">
      <selection activeCell="N22" sqref="N22"/>
    </sheetView>
  </sheetViews>
  <sheetFormatPr defaultRowHeight="14.4"/>
  <cols>
    <col min="3" max="5" width="13.6640625" customWidth="1"/>
    <col min="6" max="7" width="13.6640625" hidden="1" customWidth="1"/>
    <col min="8" max="9" width="13.6640625" customWidth="1"/>
    <col min="10" max="10" width="14" customWidth="1"/>
    <col min="13" max="15" width="13.6640625" customWidth="1"/>
    <col min="16" max="17" width="13.6640625" hidden="1" customWidth="1"/>
    <col min="18" max="19" width="13.6640625" customWidth="1"/>
    <col min="20" max="20" width="14" customWidth="1"/>
  </cols>
  <sheetData>
    <row r="2" spans="1:20">
      <c r="H2" s="39"/>
      <c r="R2" s="39"/>
    </row>
    <row r="3" spans="1:20" ht="15" thickBot="1"/>
    <row r="4" spans="1:20" ht="72">
      <c r="C4" s="33" t="s">
        <v>78</v>
      </c>
      <c r="D4" s="34" t="s">
        <v>74</v>
      </c>
      <c r="E4" s="34" t="s">
        <v>75</v>
      </c>
      <c r="F4" s="35"/>
      <c r="G4" s="35"/>
      <c r="H4" s="34" t="s">
        <v>76</v>
      </c>
      <c r="I4" s="34" t="s">
        <v>77</v>
      </c>
      <c r="J4" s="36" t="s">
        <v>450</v>
      </c>
      <c r="K4" s="22"/>
      <c r="M4" s="33" t="s">
        <v>483</v>
      </c>
      <c r="N4" s="34" t="s">
        <v>484</v>
      </c>
      <c r="O4" s="34" t="s">
        <v>485</v>
      </c>
      <c r="P4" s="35"/>
      <c r="Q4" s="35"/>
      <c r="R4" s="34" t="s">
        <v>486</v>
      </c>
      <c r="S4" s="34" t="s">
        <v>487</v>
      </c>
      <c r="T4" s="36" t="s">
        <v>488</v>
      </c>
    </row>
    <row r="5" spans="1:20">
      <c r="A5" s="26"/>
      <c r="C5" s="37">
        <v>2010</v>
      </c>
      <c r="D5">
        <v>105094</v>
      </c>
      <c r="E5" s="38">
        <v>10839905</v>
      </c>
      <c r="F5">
        <f t="shared" ref="F5:F15" si="0">D5/E5*100000</f>
        <v>969.51034164967314</v>
      </c>
      <c r="G5">
        <v>365</v>
      </c>
      <c r="H5" s="39">
        <f t="shared" ref="H5:H15" si="1">F5*50/G5</f>
        <v>132.80963584242096</v>
      </c>
      <c r="I5" s="46">
        <f>H5/AVERAGE($H$5:$H$14)</f>
        <v>1.0031171052616299</v>
      </c>
      <c r="J5" s="40">
        <f>D5/E5</f>
        <v>9.6951034164967313E-3</v>
      </c>
      <c r="K5" s="22"/>
      <c r="M5" s="37">
        <f>C5</f>
        <v>2010</v>
      </c>
      <c r="N5">
        <f t="shared" ref="N5:N15" si="2">D5</f>
        <v>105094</v>
      </c>
      <c r="O5" s="38">
        <f t="shared" ref="O5:O15" si="3">E5</f>
        <v>10839905</v>
      </c>
      <c r="P5">
        <f t="shared" ref="P5:P15" si="4">F5</f>
        <v>969.51034164967314</v>
      </c>
      <c r="Q5">
        <f t="shared" ref="Q5:Q15" si="5">G5</f>
        <v>365</v>
      </c>
      <c r="R5" s="39">
        <f t="shared" ref="R5:R15" si="6">H5</f>
        <v>132.80963584242096</v>
      </c>
      <c r="S5" s="46">
        <f t="shared" ref="S5:S15" si="7">I5</f>
        <v>1.0031171052616299</v>
      </c>
      <c r="T5" s="40">
        <f t="shared" ref="T5:T15" si="8">J5</f>
        <v>9.6951034164967313E-3</v>
      </c>
    </row>
    <row r="6" spans="1:20">
      <c r="A6" s="26"/>
      <c r="C6" s="37">
        <v>2011</v>
      </c>
      <c r="D6">
        <v>104247</v>
      </c>
      <c r="E6" s="38">
        <v>10951266</v>
      </c>
      <c r="F6">
        <f t="shared" si="0"/>
        <v>951.9173399678175</v>
      </c>
      <c r="G6">
        <v>365</v>
      </c>
      <c r="H6" s="39">
        <f t="shared" si="1"/>
        <v>130.39963561202981</v>
      </c>
      <c r="I6" s="46">
        <f t="shared" ref="I6:I15" si="9">H6/AVERAGE($H$5:$H$14)</f>
        <v>0.98491426599130605</v>
      </c>
      <c r="J6" s="40">
        <f t="shared" ref="J6:J15" si="10">D6/E6</f>
        <v>9.5191733996781748E-3</v>
      </c>
      <c r="K6" s="22"/>
      <c r="M6" s="37">
        <f t="shared" ref="M6:M15" si="11">C6</f>
        <v>2011</v>
      </c>
      <c r="N6">
        <f t="shared" si="2"/>
        <v>104247</v>
      </c>
      <c r="O6" s="38">
        <f t="shared" si="3"/>
        <v>10951266</v>
      </c>
      <c r="P6">
        <f t="shared" si="4"/>
        <v>951.9173399678175</v>
      </c>
      <c r="Q6">
        <f t="shared" si="5"/>
        <v>365</v>
      </c>
      <c r="R6" s="39">
        <f t="shared" si="6"/>
        <v>130.39963561202981</v>
      </c>
      <c r="S6" s="46">
        <f t="shared" si="7"/>
        <v>0.98491426599130605</v>
      </c>
      <c r="T6" s="40">
        <f t="shared" si="8"/>
        <v>9.5191733996781748E-3</v>
      </c>
    </row>
    <row r="7" spans="1:20">
      <c r="A7" s="26"/>
      <c r="C7" s="37">
        <v>2012</v>
      </c>
      <c r="D7">
        <v>109034</v>
      </c>
      <c r="E7" s="38">
        <v>11035948</v>
      </c>
      <c r="F7">
        <f t="shared" si="0"/>
        <v>987.98943235325135</v>
      </c>
      <c r="G7">
        <v>366</v>
      </c>
      <c r="H7" s="39">
        <f t="shared" si="1"/>
        <v>134.97123392803979</v>
      </c>
      <c r="I7" s="46">
        <f t="shared" si="9"/>
        <v>1.0194437520492001</v>
      </c>
      <c r="J7" s="40">
        <f t="shared" si="10"/>
        <v>9.8798943235325135E-3</v>
      </c>
      <c r="K7" s="22"/>
      <c r="M7" s="37">
        <f t="shared" si="11"/>
        <v>2012</v>
      </c>
      <c r="N7">
        <f t="shared" si="2"/>
        <v>109034</v>
      </c>
      <c r="O7" s="38">
        <f t="shared" si="3"/>
        <v>11035948</v>
      </c>
      <c r="P7">
        <f t="shared" si="4"/>
        <v>987.98943235325135</v>
      </c>
      <c r="Q7">
        <f t="shared" si="5"/>
        <v>366</v>
      </c>
      <c r="R7" s="39">
        <f t="shared" si="6"/>
        <v>134.97123392803979</v>
      </c>
      <c r="S7" s="46">
        <f t="shared" si="7"/>
        <v>1.0194437520492001</v>
      </c>
      <c r="T7" s="40">
        <f t="shared" si="8"/>
        <v>9.8798943235325135E-3</v>
      </c>
    </row>
    <row r="8" spans="1:20">
      <c r="A8" s="26"/>
      <c r="C8" s="37">
        <v>2013</v>
      </c>
      <c r="D8">
        <v>109295</v>
      </c>
      <c r="E8" s="38">
        <v>11099554</v>
      </c>
      <c r="F8">
        <f t="shared" si="0"/>
        <v>984.67920422748523</v>
      </c>
      <c r="G8">
        <v>365</v>
      </c>
      <c r="H8" s="39">
        <f t="shared" si="1"/>
        <v>134.88756222294316</v>
      </c>
      <c r="I8" s="46">
        <f t="shared" si="9"/>
        <v>1.0188117759273139</v>
      </c>
      <c r="J8" s="40">
        <f t="shared" si="10"/>
        <v>9.8467920422748521E-3</v>
      </c>
      <c r="K8" s="22"/>
      <c r="M8" s="37">
        <f t="shared" si="11"/>
        <v>2013</v>
      </c>
      <c r="N8">
        <f t="shared" si="2"/>
        <v>109295</v>
      </c>
      <c r="O8" s="38">
        <f t="shared" si="3"/>
        <v>11099554</v>
      </c>
      <c r="P8">
        <f t="shared" si="4"/>
        <v>984.67920422748523</v>
      </c>
      <c r="Q8">
        <f t="shared" si="5"/>
        <v>365</v>
      </c>
      <c r="R8" s="39">
        <f t="shared" si="6"/>
        <v>134.88756222294316</v>
      </c>
      <c r="S8" s="46">
        <f t="shared" si="7"/>
        <v>1.0188117759273139</v>
      </c>
      <c r="T8" s="40">
        <f t="shared" si="8"/>
        <v>9.8467920422748521E-3</v>
      </c>
    </row>
    <row r="9" spans="1:20">
      <c r="A9" s="26"/>
      <c r="C9" s="37">
        <v>2014</v>
      </c>
      <c r="D9">
        <v>104723</v>
      </c>
      <c r="E9" s="38">
        <v>11150516</v>
      </c>
      <c r="F9">
        <f t="shared" si="0"/>
        <v>939.1762677171173</v>
      </c>
      <c r="G9">
        <v>365</v>
      </c>
      <c r="H9" s="39">
        <f t="shared" si="1"/>
        <v>128.65428324892017</v>
      </c>
      <c r="I9" s="46">
        <f t="shared" si="9"/>
        <v>0.97173154171803555</v>
      </c>
      <c r="J9" s="40">
        <f t="shared" si="10"/>
        <v>9.391762677171173E-3</v>
      </c>
      <c r="K9" s="22"/>
      <c r="M9" s="37">
        <f t="shared" si="11"/>
        <v>2014</v>
      </c>
      <c r="N9">
        <f t="shared" si="2"/>
        <v>104723</v>
      </c>
      <c r="O9" s="38">
        <f t="shared" si="3"/>
        <v>11150516</v>
      </c>
      <c r="P9">
        <f t="shared" si="4"/>
        <v>939.1762677171173</v>
      </c>
      <c r="Q9">
        <f t="shared" si="5"/>
        <v>365</v>
      </c>
      <c r="R9" s="39">
        <f t="shared" si="6"/>
        <v>128.65428324892017</v>
      </c>
      <c r="S9" s="46">
        <f t="shared" si="7"/>
        <v>0.97173154171803555</v>
      </c>
      <c r="T9" s="40">
        <f t="shared" si="8"/>
        <v>9.391762677171173E-3</v>
      </c>
    </row>
    <row r="10" spans="1:20">
      <c r="A10" s="26"/>
      <c r="C10" s="37">
        <v>2015</v>
      </c>
      <c r="D10">
        <v>110508</v>
      </c>
      <c r="E10" s="38">
        <v>11209044</v>
      </c>
      <c r="F10">
        <f t="shared" si="0"/>
        <v>985.88247133297011</v>
      </c>
      <c r="G10">
        <v>365</v>
      </c>
      <c r="H10" s="39">
        <f t="shared" si="1"/>
        <v>135.05239333328359</v>
      </c>
      <c r="I10" s="46">
        <f t="shared" si="9"/>
        <v>1.0200567526582034</v>
      </c>
      <c r="J10" s="40">
        <f t="shared" si="10"/>
        <v>9.8588247133297013E-3</v>
      </c>
      <c r="K10" s="22"/>
      <c r="M10" s="37">
        <f t="shared" si="11"/>
        <v>2015</v>
      </c>
      <c r="N10">
        <f t="shared" si="2"/>
        <v>110508</v>
      </c>
      <c r="O10" s="38">
        <f t="shared" si="3"/>
        <v>11209044</v>
      </c>
      <c r="P10">
        <f t="shared" si="4"/>
        <v>985.88247133297011</v>
      </c>
      <c r="Q10">
        <f t="shared" si="5"/>
        <v>365</v>
      </c>
      <c r="R10" s="39">
        <f t="shared" si="6"/>
        <v>135.05239333328359</v>
      </c>
      <c r="S10" s="46">
        <f t="shared" si="7"/>
        <v>1.0200567526582034</v>
      </c>
      <c r="T10" s="40">
        <f t="shared" si="8"/>
        <v>9.8588247133297013E-3</v>
      </c>
    </row>
    <row r="11" spans="1:20">
      <c r="A11" s="26"/>
      <c r="C11" s="37">
        <v>2016</v>
      </c>
      <c r="D11">
        <v>108056</v>
      </c>
      <c r="E11" s="38">
        <v>11267910</v>
      </c>
      <c r="F11">
        <f t="shared" si="0"/>
        <v>958.9710957932748</v>
      </c>
      <c r="G11">
        <v>366</v>
      </c>
      <c r="H11" s="39">
        <f t="shared" si="1"/>
        <v>131.00698029962771</v>
      </c>
      <c r="I11" s="46">
        <f t="shared" si="9"/>
        <v>0.98950156751543716</v>
      </c>
      <c r="J11" s="40">
        <f t="shared" si="10"/>
        <v>9.5897109579327483E-3</v>
      </c>
      <c r="K11" s="22"/>
      <c r="M11" s="37">
        <f t="shared" si="11"/>
        <v>2016</v>
      </c>
      <c r="N11">
        <f t="shared" si="2"/>
        <v>108056</v>
      </c>
      <c r="O11" s="38">
        <f t="shared" si="3"/>
        <v>11267910</v>
      </c>
      <c r="P11">
        <f t="shared" si="4"/>
        <v>958.9710957932748</v>
      </c>
      <c r="Q11">
        <f t="shared" si="5"/>
        <v>366</v>
      </c>
      <c r="R11" s="39">
        <f t="shared" si="6"/>
        <v>131.00698029962771</v>
      </c>
      <c r="S11" s="46">
        <f t="shared" si="7"/>
        <v>0.98950156751543716</v>
      </c>
      <c r="T11" s="40">
        <f t="shared" si="8"/>
        <v>9.5897109579327483E-3</v>
      </c>
    </row>
    <row r="12" spans="1:20">
      <c r="A12" s="26"/>
      <c r="C12" s="37">
        <v>2017</v>
      </c>
      <c r="D12">
        <v>109629</v>
      </c>
      <c r="E12" s="38">
        <v>11322088</v>
      </c>
      <c r="F12">
        <f t="shared" si="0"/>
        <v>968.275462971141</v>
      </c>
      <c r="G12">
        <v>365</v>
      </c>
      <c r="H12" s="39">
        <f t="shared" si="1"/>
        <v>132.64047437960835</v>
      </c>
      <c r="I12" s="46">
        <f t="shared" si="9"/>
        <v>1.0018394211853048</v>
      </c>
      <c r="J12" s="40">
        <f t="shared" si="10"/>
        <v>9.6827546297114098E-3</v>
      </c>
      <c r="K12" s="22"/>
      <c r="M12" s="37">
        <f t="shared" si="11"/>
        <v>2017</v>
      </c>
      <c r="N12">
        <f t="shared" si="2"/>
        <v>109629</v>
      </c>
      <c r="O12" s="38">
        <f t="shared" si="3"/>
        <v>11322088</v>
      </c>
      <c r="P12">
        <f t="shared" si="4"/>
        <v>968.275462971141</v>
      </c>
      <c r="Q12">
        <f t="shared" si="5"/>
        <v>365</v>
      </c>
      <c r="R12" s="39">
        <f t="shared" si="6"/>
        <v>132.64047437960835</v>
      </c>
      <c r="S12" s="46">
        <f t="shared" si="7"/>
        <v>1.0018394211853048</v>
      </c>
      <c r="T12" s="40">
        <f t="shared" si="8"/>
        <v>9.6827546297114098E-3</v>
      </c>
    </row>
    <row r="13" spans="1:20">
      <c r="A13" s="26"/>
      <c r="C13" s="37">
        <v>2018</v>
      </c>
      <c r="D13">
        <v>110645</v>
      </c>
      <c r="E13" s="38">
        <v>11376070</v>
      </c>
      <c r="F13">
        <f t="shared" si="0"/>
        <v>972.61180706518144</v>
      </c>
      <c r="G13">
        <v>365</v>
      </c>
      <c r="H13" s="39">
        <f t="shared" si="1"/>
        <v>133.234494118518</v>
      </c>
      <c r="I13" s="46">
        <f t="shared" si="9"/>
        <v>1.0063260787774566</v>
      </c>
      <c r="J13" s="40">
        <f t="shared" si="10"/>
        <v>9.7261180706518149E-3</v>
      </c>
      <c r="K13" s="22"/>
      <c r="M13" s="37">
        <f t="shared" si="11"/>
        <v>2018</v>
      </c>
      <c r="N13">
        <f t="shared" si="2"/>
        <v>110645</v>
      </c>
      <c r="O13" s="38">
        <f t="shared" si="3"/>
        <v>11376070</v>
      </c>
      <c r="P13">
        <f t="shared" si="4"/>
        <v>972.61180706518144</v>
      </c>
      <c r="Q13">
        <f t="shared" si="5"/>
        <v>365</v>
      </c>
      <c r="R13" s="39">
        <f t="shared" si="6"/>
        <v>133.234494118518</v>
      </c>
      <c r="S13" s="46">
        <f t="shared" si="7"/>
        <v>1.0063260787774566</v>
      </c>
      <c r="T13" s="40">
        <f t="shared" si="8"/>
        <v>9.7261180706518149E-3</v>
      </c>
    </row>
    <row r="14" spans="1:20">
      <c r="A14" s="26"/>
      <c r="C14" s="37">
        <v>2019</v>
      </c>
      <c r="D14">
        <v>108745</v>
      </c>
      <c r="E14" s="38">
        <v>11431406</v>
      </c>
      <c r="F14">
        <f t="shared" si="0"/>
        <v>951.28280808152567</v>
      </c>
      <c r="G14">
        <v>365</v>
      </c>
      <c r="H14" s="39">
        <f t="shared" si="1"/>
        <v>130.31271343582543</v>
      </c>
      <c r="I14" s="46">
        <f t="shared" si="9"/>
        <v>0.98425773891611223</v>
      </c>
      <c r="J14" s="40">
        <f t="shared" si="10"/>
        <v>9.5128280808152565E-3</v>
      </c>
      <c r="K14" s="22"/>
      <c r="M14" s="37">
        <f t="shared" si="11"/>
        <v>2019</v>
      </c>
      <c r="N14">
        <f t="shared" si="2"/>
        <v>108745</v>
      </c>
      <c r="O14" s="38">
        <f t="shared" si="3"/>
        <v>11431406</v>
      </c>
      <c r="P14">
        <f t="shared" si="4"/>
        <v>951.28280808152567</v>
      </c>
      <c r="Q14">
        <f t="shared" si="5"/>
        <v>365</v>
      </c>
      <c r="R14" s="39">
        <f t="shared" si="6"/>
        <v>130.31271343582543</v>
      </c>
      <c r="S14" s="46">
        <f t="shared" si="7"/>
        <v>0.98425773891611223</v>
      </c>
      <c r="T14" s="40">
        <f t="shared" si="8"/>
        <v>9.5128280808152565E-3</v>
      </c>
    </row>
    <row r="15" spans="1:20" ht="15" thickBot="1">
      <c r="A15" s="26"/>
      <c r="C15" s="41" t="s">
        <v>79</v>
      </c>
      <c r="D15" s="156">
        <f>'Sterfte Prognose'!AC10</f>
        <v>125122</v>
      </c>
      <c r="E15" s="43">
        <v>11492641</v>
      </c>
      <c r="F15" s="42">
        <f t="shared" si="0"/>
        <v>1088.7140736406889</v>
      </c>
      <c r="G15" s="42">
        <v>366</v>
      </c>
      <c r="H15" s="44">
        <f t="shared" si="1"/>
        <v>148.73143082523072</v>
      </c>
      <c r="I15" s="48">
        <f t="shared" si="9"/>
        <v>1.1233751331706545</v>
      </c>
      <c r="J15" s="45">
        <f t="shared" si="10"/>
        <v>1.0887140736406889E-2</v>
      </c>
      <c r="K15" s="22"/>
      <c r="M15" s="41" t="str">
        <f t="shared" si="11"/>
        <v>2020*</v>
      </c>
      <c r="N15" s="156">
        <f t="shared" si="2"/>
        <v>125122</v>
      </c>
      <c r="O15" s="43">
        <f t="shared" si="3"/>
        <v>11492641</v>
      </c>
      <c r="P15" s="42">
        <f t="shared" si="4"/>
        <v>1088.7140736406889</v>
      </c>
      <c r="Q15" s="42">
        <f t="shared" si="5"/>
        <v>366</v>
      </c>
      <c r="R15" s="44">
        <f t="shared" si="6"/>
        <v>148.73143082523072</v>
      </c>
      <c r="S15" s="48">
        <f t="shared" si="7"/>
        <v>1.1233751331706545</v>
      </c>
      <c r="T15" s="45">
        <f t="shared" si="8"/>
        <v>1.0887140736406889E-2</v>
      </c>
    </row>
    <row r="16" spans="1:20">
      <c r="C16" t="s">
        <v>80</v>
      </c>
      <c r="M16" t="s">
        <v>629</v>
      </c>
    </row>
    <row r="18" spans="9:10">
      <c r="I18" t="s">
        <v>626</v>
      </c>
      <c r="J18">
        <f>1/J15</f>
        <v>91.851480954588325</v>
      </c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F3290-3564-4F95-ACF9-26737B99C45B}">
  <dimension ref="A1:AV279"/>
  <sheetViews>
    <sheetView topLeftCell="M1" zoomScale="59" zoomScaleNormal="59" workbookViewId="0">
      <pane xSplit="3" ySplit="2" topLeftCell="P254" activePane="bottomRight" state="frozen"/>
      <selection activeCell="M1" sqref="M1"/>
      <selection pane="topRight" activeCell="P1" sqref="P1"/>
      <selection pane="bottomLeft" activeCell="M3" sqref="M3"/>
      <selection pane="bottomRight" activeCell="AL283" sqref="AL283"/>
    </sheetView>
  </sheetViews>
  <sheetFormatPr defaultRowHeight="14.4"/>
  <cols>
    <col min="2" max="2" width="23.5546875" bestFit="1" customWidth="1"/>
    <col min="3" max="3" width="13.44140625" customWidth="1"/>
    <col min="4" max="5" width="5" customWidth="1"/>
    <col min="8" max="11" width="9.44140625" customWidth="1"/>
    <col min="15" max="15" width="13.44140625" customWidth="1"/>
    <col min="31" max="31" width="8.109375" customWidth="1"/>
    <col min="38" max="38" width="13.44140625" customWidth="1"/>
    <col min="39" max="40" width="10.109375" customWidth="1"/>
  </cols>
  <sheetData>
    <row r="1" spans="1:48" ht="15" thickBot="1">
      <c r="F1" s="64" t="s">
        <v>565</v>
      </c>
      <c r="G1" s="65"/>
      <c r="H1" s="28"/>
      <c r="I1" s="64" t="s">
        <v>566</v>
      </c>
      <c r="J1" s="65"/>
      <c r="K1" s="28"/>
    </row>
    <row r="2" spans="1:48" ht="29.4" thickBot="1">
      <c r="A2" s="64" t="s">
        <v>549</v>
      </c>
      <c r="B2" s="65" t="s">
        <v>550</v>
      </c>
      <c r="C2" s="101" t="s">
        <v>569</v>
      </c>
      <c r="D2" s="101" t="s">
        <v>552</v>
      </c>
      <c r="E2" s="178" t="s">
        <v>553</v>
      </c>
      <c r="F2" s="182" t="s">
        <v>559</v>
      </c>
      <c r="G2" s="182" t="s">
        <v>562</v>
      </c>
      <c r="H2" s="182" t="s">
        <v>563</v>
      </c>
      <c r="I2" s="182" t="s">
        <v>559</v>
      </c>
      <c r="J2" s="182" t="s">
        <v>562</v>
      </c>
      <c r="K2" s="182" t="s">
        <v>563</v>
      </c>
      <c r="M2" s="179" t="s">
        <v>477</v>
      </c>
      <c r="N2" s="22" t="s">
        <v>567</v>
      </c>
      <c r="O2" s="179" t="s">
        <v>554</v>
      </c>
      <c r="P2" s="22" t="s">
        <v>555</v>
      </c>
      <c r="Q2" s="22" t="s">
        <v>556</v>
      </c>
      <c r="R2" s="22" t="s">
        <v>557</v>
      </c>
      <c r="S2" s="176" t="s">
        <v>558</v>
      </c>
      <c r="T2" s="176" t="s">
        <v>560</v>
      </c>
      <c r="U2" s="176" t="s">
        <v>561</v>
      </c>
      <c r="V2" s="176" t="s">
        <v>564</v>
      </c>
      <c r="W2" s="22" t="s">
        <v>555</v>
      </c>
      <c r="X2" s="22" t="s">
        <v>556</v>
      </c>
      <c r="Y2" s="22" t="s">
        <v>557</v>
      </c>
      <c r="Z2" s="176" t="s">
        <v>564</v>
      </c>
      <c r="AA2" s="22" t="s">
        <v>555</v>
      </c>
      <c r="AB2" s="22" t="s">
        <v>556</v>
      </c>
      <c r="AC2" s="22" t="s">
        <v>557</v>
      </c>
      <c r="AD2" s="22"/>
      <c r="AE2" s="176" t="s">
        <v>564</v>
      </c>
      <c r="AF2" s="22" t="s">
        <v>555</v>
      </c>
      <c r="AG2" s="22" t="s">
        <v>556</v>
      </c>
      <c r="AH2" s="22" t="s">
        <v>557</v>
      </c>
      <c r="AJ2" s="176" t="s">
        <v>564</v>
      </c>
      <c r="AK2" s="22" t="s">
        <v>554</v>
      </c>
      <c r="AL2" s="176" t="s">
        <v>616</v>
      </c>
      <c r="AM2" s="176" t="s">
        <v>568</v>
      </c>
      <c r="AN2" s="176" t="s">
        <v>617</v>
      </c>
      <c r="AO2" s="22" t="s">
        <v>627</v>
      </c>
      <c r="AP2" s="22" t="s">
        <v>556</v>
      </c>
      <c r="AQ2" s="22" t="s">
        <v>557</v>
      </c>
      <c r="AR2" s="22" t="s">
        <v>567</v>
      </c>
      <c r="AS2" s="22" t="s">
        <v>554</v>
      </c>
      <c r="AT2" s="22" t="s">
        <v>555</v>
      </c>
      <c r="AU2" s="22" t="s">
        <v>556</v>
      </c>
      <c r="AV2" s="22" t="s">
        <v>557</v>
      </c>
    </row>
    <row r="3" spans="1:48">
      <c r="A3" s="124" t="s">
        <v>539</v>
      </c>
      <c r="B3" s="27" t="s">
        <v>540</v>
      </c>
      <c r="C3" s="177" t="s">
        <v>551</v>
      </c>
      <c r="D3" s="27">
        <v>0</v>
      </c>
      <c r="E3" s="83">
        <v>1</v>
      </c>
      <c r="F3" s="180">
        <v>101</v>
      </c>
      <c r="G3" s="180">
        <v>107</v>
      </c>
      <c r="H3" s="180">
        <v>70</v>
      </c>
      <c r="I3" s="180">
        <v>46</v>
      </c>
      <c r="J3" s="180">
        <v>60</v>
      </c>
      <c r="K3" s="180">
        <v>36</v>
      </c>
      <c r="M3" t="str">
        <f>TEXT(MONTH(O3),"00")</f>
        <v>03</v>
      </c>
      <c r="N3" t="s">
        <v>565</v>
      </c>
      <c r="O3" s="183">
        <v>43913</v>
      </c>
      <c r="P3" s="246">
        <v>2.6220495940536601</v>
      </c>
      <c r="Q3" s="246">
        <v>2.4974379602589099</v>
      </c>
      <c r="R3" s="246">
        <v>2.7507389913253699</v>
      </c>
      <c r="S3" t="str">
        <f t="shared" ref="S3:S66" si="0" xml:space="preserve"> LOOKUP(P3,mins,results)</f>
        <v>E</v>
      </c>
      <c r="T3" t="str">
        <f t="shared" ref="T3:T66" si="1" xml:space="preserve"> LOOKUP(Q3,mins,results)</f>
        <v>E</v>
      </c>
      <c r="U3" t="str">
        <f t="shared" ref="U3:U66" si="2" xml:space="preserve"> LOOKUP(R3,mins,results)</f>
        <v>E</v>
      </c>
      <c r="V3" s="30">
        <v>257</v>
      </c>
      <c r="W3">
        <f>$V3*P3</f>
        <v>673.86674567179068</v>
      </c>
      <c r="X3">
        <f t="shared" ref="X3:X66" si="3">$V3*Q3</f>
        <v>641.84155578653986</v>
      </c>
      <c r="Y3">
        <f t="shared" ref="Y3:Y66" si="4">$V3*R3</f>
        <v>706.93992077062012</v>
      </c>
      <c r="Z3" s="184">
        <f>V3</f>
        <v>257</v>
      </c>
      <c r="AE3" s="185">
        <f>Z3</f>
        <v>257</v>
      </c>
      <c r="AK3" s="183">
        <v>43913</v>
      </c>
      <c r="AL3">
        <v>1.1000000000000001</v>
      </c>
      <c r="AM3">
        <f>P3</f>
        <v>2.6220495940536601</v>
      </c>
      <c r="AN3">
        <f t="shared" ref="AN3:AN34" si="5">+P3*(1-$AD$274)</f>
        <v>2.3598446346482942</v>
      </c>
      <c r="AP3">
        <f t="shared" ref="AP3:AP34" si="6">+Q3*(1-$AD$274)</f>
        <v>2.2476941642330188</v>
      </c>
      <c r="AQ3">
        <f t="shared" ref="AQ3:AQ34" si="7">+R3*(1-$AD$274)</f>
        <v>2.4756650921928331</v>
      </c>
      <c r="AR3" t="s">
        <v>565</v>
      </c>
      <c r="AS3" s="183">
        <f t="shared" ref="AS3:AS66" si="8">O3</f>
        <v>43913</v>
      </c>
      <c r="AT3" t="str">
        <f t="shared" ref="AT3:AT66" si="9">LOOKUP(AN3,mins,results)</f>
        <v>E</v>
      </c>
      <c r="AU3" t="str">
        <f t="shared" ref="AU3:AU66" si="10">LOOKUP(AP3,mins,results)</f>
        <v>E</v>
      </c>
      <c r="AV3" t="str">
        <f t="shared" ref="AV3:AV66" si="11">LOOKUP(AQ3,mins,results)</f>
        <v>E</v>
      </c>
    </row>
    <row r="4" spans="1:48">
      <c r="A4" s="124" t="s">
        <v>541</v>
      </c>
      <c r="B4" s="27" t="s">
        <v>542</v>
      </c>
      <c r="C4" s="27" t="s">
        <v>570</v>
      </c>
      <c r="D4" s="27">
        <v>1</v>
      </c>
      <c r="E4" s="83">
        <v>1.1000000000000001</v>
      </c>
      <c r="F4" s="180">
        <v>5</v>
      </c>
      <c r="G4" s="180">
        <v>7</v>
      </c>
      <c r="H4" s="180">
        <v>26</v>
      </c>
      <c r="I4" s="180">
        <v>10</v>
      </c>
      <c r="J4" s="180">
        <v>20</v>
      </c>
      <c r="K4" s="180">
        <v>7</v>
      </c>
      <c r="M4" t="str">
        <f t="shared" ref="M4:M67" si="12">TEXT(MONTH(O4),"00")</f>
        <v>03</v>
      </c>
      <c r="N4" t="s">
        <v>565</v>
      </c>
      <c r="O4" s="183">
        <v>43914</v>
      </c>
      <c r="P4" s="246">
        <v>2.2963525011375201</v>
      </c>
      <c r="Q4" s="246">
        <v>2.1955940038529098</v>
      </c>
      <c r="R4" s="246">
        <v>2.4001474979103299</v>
      </c>
      <c r="S4" t="str">
        <f t="shared" si="0"/>
        <v>E</v>
      </c>
      <c r="T4" t="str">
        <f t="shared" si="1"/>
        <v>E</v>
      </c>
      <c r="U4" t="str">
        <f t="shared" si="2"/>
        <v>E</v>
      </c>
      <c r="V4" s="30">
        <v>412</v>
      </c>
      <c r="W4">
        <f t="shared" ref="W4:W67" si="13">$V4*P4</f>
        <v>946.09723046865827</v>
      </c>
      <c r="X4">
        <f t="shared" si="3"/>
        <v>904.5847295873989</v>
      </c>
      <c r="Y4">
        <f t="shared" si="4"/>
        <v>988.86076913905595</v>
      </c>
      <c r="Z4" s="184">
        <f t="shared" ref="Z4:Z67" si="14">V4</f>
        <v>412</v>
      </c>
      <c r="AE4" s="185">
        <f t="shared" ref="AE4:AE35" si="15">Z4*(1-$AD$274)</f>
        <v>370.8</v>
      </c>
      <c r="AK4" s="183">
        <v>43914</v>
      </c>
      <c r="AL4">
        <v>1.1000000000000001</v>
      </c>
      <c r="AM4">
        <f t="shared" ref="AM4:AM67" si="16">P4</f>
        <v>2.2963525011375201</v>
      </c>
      <c r="AN4">
        <f t="shared" si="5"/>
        <v>2.0667172510237681</v>
      </c>
      <c r="AP4">
        <f t="shared" si="6"/>
        <v>1.9760346034676188</v>
      </c>
      <c r="AQ4">
        <f t="shared" si="7"/>
        <v>2.1601327481192971</v>
      </c>
      <c r="AR4" t="s">
        <v>565</v>
      </c>
      <c r="AS4" s="183">
        <f t="shared" si="8"/>
        <v>43914</v>
      </c>
      <c r="AT4" t="str">
        <f t="shared" si="9"/>
        <v>E</v>
      </c>
      <c r="AU4" t="str">
        <f t="shared" si="10"/>
        <v>E</v>
      </c>
      <c r="AV4" t="str">
        <f t="shared" si="11"/>
        <v>E</v>
      </c>
    </row>
    <row r="5" spans="1:48">
      <c r="A5" s="124" t="s">
        <v>543</v>
      </c>
      <c r="B5" s="27" t="s">
        <v>544</v>
      </c>
      <c r="C5" s="27" t="s">
        <v>571</v>
      </c>
      <c r="D5" s="27">
        <v>1.1000000000000001</v>
      </c>
      <c r="E5" s="83">
        <v>1.19</v>
      </c>
      <c r="F5" s="180">
        <v>3</v>
      </c>
      <c r="G5" s="180">
        <v>3</v>
      </c>
      <c r="H5" s="180">
        <v>6</v>
      </c>
      <c r="I5" s="180">
        <v>23</v>
      </c>
      <c r="J5" s="180">
        <v>13</v>
      </c>
      <c r="K5" s="180">
        <v>11</v>
      </c>
      <c r="M5" t="str">
        <f t="shared" si="12"/>
        <v>03</v>
      </c>
      <c r="N5" t="s">
        <v>565</v>
      </c>
      <c r="O5" s="183">
        <v>43915</v>
      </c>
      <c r="P5" s="246">
        <v>2.1558851438339199</v>
      </c>
      <c r="Q5" s="246">
        <v>2.06883849061821</v>
      </c>
      <c r="R5" s="246">
        <v>2.24533990874904</v>
      </c>
      <c r="S5" t="str">
        <f t="shared" si="0"/>
        <v>E</v>
      </c>
      <c r="T5" t="str">
        <f t="shared" si="1"/>
        <v>E</v>
      </c>
      <c r="U5" t="str">
        <f t="shared" si="2"/>
        <v>E</v>
      </c>
      <c r="V5" s="30">
        <v>535</v>
      </c>
      <c r="W5">
        <f t="shared" si="13"/>
        <v>1153.3985519511471</v>
      </c>
      <c r="X5">
        <f t="shared" si="3"/>
        <v>1106.8285924807424</v>
      </c>
      <c r="Y5">
        <f t="shared" si="4"/>
        <v>1201.2568511807365</v>
      </c>
      <c r="Z5" s="184">
        <f t="shared" si="14"/>
        <v>535</v>
      </c>
      <c r="AE5" s="185">
        <f t="shared" si="15"/>
        <v>481.5</v>
      </c>
      <c r="AK5" s="183">
        <v>43915</v>
      </c>
      <c r="AL5">
        <v>1.1000000000000001</v>
      </c>
      <c r="AM5">
        <f t="shared" si="16"/>
        <v>2.1558851438339199</v>
      </c>
      <c r="AN5">
        <f t="shared" si="5"/>
        <v>1.9402966294505279</v>
      </c>
      <c r="AP5">
        <f t="shared" si="6"/>
        <v>1.861954641556389</v>
      </c>
      <c r="AQ5">
        <f t="shared" si="7"/>
        <v>2.020805917874136</v>
      </c>
      <c r="AR5" t="s">
        <v>565</v>
      </c>
      <c r="AS5" s="183">
        <f t="shared" si="8"/>
        <v>43915</v>
      </c>
      <c r="AT5" t="str">
        <f t="shared" si="9"/>
        <v>E</v>
      </c>
      <c r="AU5" t="str">
        <f t="shared" si="10"/>
        <v>E</v>
      </c>
      <c r="AV5" t="str">
        <f t="shared" si="11"/>
        <v>E</v>
      </c>
    </row>
    <row r="6" spans="1:48">
      <c r="A6" s="124" t="s">
        <v>545</v>
      </c>
      <c r="B6" s="27" t="s">
        <v>546</v>
      </c>
      <c r="C6" s="177" t="s">
        <v>572</v>
      </c>
      <c r="D6" s="27">
        <v>1.2</v>
      </c>
      <c r="E6" s="83">
        <v>1.4</v>
      </c>
      <c r="F6" s="180">
        <v>10</v>
      </c>
      <c r="G6" s="180">
        <v>6</v>
      </c>
      <c r="H6" s="180">
        <v>8</v>
      </c>
      <c r="I6" s="180">
        <v>25</v>
      </c>
      <c r="J6" s="180">
        <v>20</v>
      </c>
      <c r="K6" s="180">
        <v>30</v>
      </c>
      <c r="M6" t="str">
        <f t="shared" si="12"/>
        <v>03</v>
      </c>
      <c r="N6" t="s">
        <v>565</v>
      </c>
      <c r="O6" s="183">
        <v>43916</v>
      </c>
      <c r="P6" s="246">
        <v>1.98004285257812</v>
      </c>
      <c r="Q6" s="246">
        <v>1.90455718742668</v>
      </c>
      <c r="R6" s="246">
        <v>2.0574972120343902</v>
      </c>
      <c r="S6" t="str">
        <f t="shared" si="0"/>
        <v>E</v>
      </c>
      <c r="T6" t="str">
        <f t="shared" si="1"/>
        <v>E</v>
      </c>
      <c r="U6" t="str">
        <f t="shared" si="2"/>
        <v>E</v>
      </c>
      <c r="V6" s="30">
        <v>490</v>
      </c>
      <c r="W6">
        <f t="shared" si="13"/>
        <v>970.22099776327877</v>
      </c>
      <c r="X6">
        <f t="shared" si="3"/>
        <v>933.23302183907322</v>
      </c>
      <c r="Y6">
        <f t="shared" si="4"/>
        <v>1008.1736338968512</v>
      </c>
      <c r="Z6" s="184">
        <f t="shared" si="14"/>
        <v>490</v>
      </c>
      <c r="AE6" s="185">
        <f t="shared" si="15"/>
        <v>441</v>
      </c>
      <c r="AK6" s="183">
        <v>43916</v>
      </c>
      <c r="AL6">
        <v>1.1000000000000001</v>
      </c>
      <c r="AM6">
        <f t="shared" si="16"/>
        <v>1.98004285257812</v>
      </c>
      <c r="AN6">
        <f t="shared" si="5"/>
        <v>1.7820385673203081</v>
      </c>
      <c r="AP6">
        <f t="shared" si="6"/>
        <v>1.7141014686840121</v>
      </c>
      <c r="AQ6">
        <f t="shared" si="7"/>
        <v>1.8517474908309512</v>
      </c>
      <c r="AR6" t="s">
        <v>565</v>
      </c>
      <c r="AS6" s="183">
        <f t="shared" si="8"/>
        <v>43916</v>
      </c>
      <c r="AT6" t="str">
        <f t="shared" si="9"/>
        <v>E</v>
      </c>
      <c r="AU6" t="str">
        <f t="shared" si="10"/>
        <v>E</v>
      </c>
      <c r="AV6" t="str">
        <f t="shared" si="11"/>
        <v>E</v>
      </c>
    </row>
    <row r="7" spans="1:48" ht="15" thickBot="1">
      <c r="A7" s="125" t="s">
        <v>547</v>
      </c>
      <c r="B7" s="42" t="s">
        <v>548</v>
      </c>
      <c r="C7" s="42" t="s">
        <v>573</v>
      </c>
      <c r="D7" s="42">
        <v>1.4</v>
      </c>
      <c r="E7" s="126">
        <v>3</v>
      </c>
      <c r="F7" s="181">
        <v>12</v>
      </c>
      <c r="G7" s="181">
        <v>8</v>
      </c>
      <c r="H7" s="181">
        <v>21</v>
      </c>
      <c r="I7" s="181">
        <v>20</v>
      </c>
      <c r="J7" s="181">
        <v>11</v>
      </c>
      <c r="K7" s="181">
        <v>40</v>
      </c>
      <c r="M7" t="str">
        <f t="shared" si="12"/>
        <v>03</v>
      </c>
      <c r="N7" t="s">
        <v>565</v>
      </c>
      <c r="O7" s="183">
        <v>43917</v>
      </c>
      <c r="P7" s="246">
        <v>1.8352740898495199</v>
      </c>
      <c r="Q7" s="246">
        <v>1.7688630636404401</v>
      </c>
      <c r="R7" s="246">
        <v>1.90332693274549</v>
      </c>
      <c r="S7" t="str">
        <f t="shared" si="0"/>
        <v>E</v>
      </c>
      <c r="T7" t="str">
        <f t="shared" si="1"/>
        <v>E</v>
      </c>
      <c r="U7" t="str">
        <f t="shared" si="2"/>
        <v>E</v>
      </c>
      <c r="V7" s="30">
        <v>575</v>
      </c>
      <c r="W7">
        <f t="shared" si="13"/>
        <v>1055.282601663474</v>
      </c>
      <c r="X7">
        <f t="shared" si="3"/>
        <v>1017.0962615932531</v>
      </c>
      <c r="Y7">
        <f t="shared" si="4"/>
        <v>1094.4129863286569</v>
      </c>
      <c r="Z7" s="184">
        <f t="shared" si="14"/>
        <v>575</v>
      </c>
      <c r="AE7" s="185">
        <f t="shared" si="15"/>
        <v>517.5</v>
      </c>
      <c r="AK7" s="183">
        <v>43917</v>
      </c>
      <c r="AL7">
        <v>1.1000000000000001</v>
      </c>
      <c r="AM7">
        <f t="shared" si="16"/>
        <v>1.8352740898495199</v>
      </c>
      <c r="AN7">
        <f t="shared" si="5"/>
        <v>1.651746680864568</v>
      </c>
      <c r="AP7">
        <f t="shared" si="6"/>
        <v>1.5919767572763961</v>
      </c>
      <c r="AQ7">
        <f t="shared" si="7"/>
        <v>1.712994239470941</v>
      </c>
      <c r="AR7" t="s">
        <v>565</v>
      </c>
      <c r="AS7" s="183">
        <f t="shared" si="8"/>
        <v>43917</v>
      </c>
      <c r="AT7" t="str">
        <f t="shared" si="9"/>
        <v>E</v>
      </c>
      <c r="AU7" t="str">
        <f t="shared" si="10"/>
        <v>E</v>
      </c>
      <c r="AV7" t="str">
        <f t="shared" si="11"/>
        <v>E</v>
      </c>
    </row>
    <row r="8" spans="1:48">
      <c r="M8" t="str">
        <f t="shared" si="12"/>
        <v>03</v>
      </c>
      <c r="N8" t="s">
        <v>565</v>
      </c>
      <c r="O8" s="183">
        <v>43918</v>
      </c>
      <c r="P8" s="246">
        <v>1.7333052367717201</v>
      </c>
      <c r="Q8" s="246">
        <v>1.6736809965063499</v>
      </c>
      <c r="R8" s="246">
        <v>1.7943290096998299</v>
      </c>
      <c r="S8" t="str">
        <f t="shared" si="0"/>
        <v>E</v>
      </c>
      <c r="T8" t="str">
        <f t="shared" si="1"/>
        <v>E</v>
      </c>
      <c r="U8" t="str">
        <f t="shared" si="2"/>
        <v>E</v>
      </c>
      <c r="V8" s="30">
        <v>629</v>
      </c>
      <c r="W8">
        <f t="shared" si="13"/>
        <v>1090.2489939294119</v>
      </c>
      <c r="X8">
        <f t="shared" si="3"/>
        <v>1052.7453468024942</v>
      </c>
      <c r="Y8">
        <f t="shared" si="4"/>
        <v>1128.6329471011929</v>
      </c>
      <c r="Z8" s="184">
        <f t="shared" si="14"/>
        <v>629</v>
      </c>
      <c r="AE8" s="185">
        <f t="shared" si="15"/>
        <v>566.1</v>
      </c>
      <c r="AK8" s="183">
        <v>43918</v>
      </c>
      <c r="AL8">
        <v>1.1000000000000001</v>
      </c>
      <c r="AM8">
        <f t="shared" si="16"/>
        <v>1.7333052367717201</v>
      </c>
      <c r="AN8">
        <f t="shared" si="5"/>
        <v>1.559974713094548</v>
      </c>
      <c r="AP8">
        <f t="shared" si="6"/>
        <v>1.5063128968557149</v>
      </c>
      <c r="AQ8">
        <f t="shared" si="7"/>
        <v>1.614896108729847</v>
      </c>
      <c r="AR8" t="s">
        <v>565</v>
      </c>
      <c r="AS8" s="183">
        <f t="shared" si="8"/>
        <v>43918</v>
      </c>
      <c r="AT8" t="str">
        <f t="shared" si="9"/>
        <v>E</v>
      </c>
      <c r="AU8" t="str">
        <f t="shared" si="10"/>
        <v>E</v>
      </c>
      <c r="AV8" t="str">
        <f t="shared" si="11"/>
        <v>E</v>
      </c>
    </row>
    <row r="9" spans="1:48" ht="15" thickBot="1">
      <c r="M9" t="str">
        <f t="shared" si="12"/>
        <v>03</v>
      </c>
      <c r="N9" t="s">
        <v>565</v>
      </c>
      <c r="O9" s="183">
        <v>43919</v>
      </c>
      <c r="P9" s="246">
        <v>1.63404508821159</v>
      </c>
      <c r="Q9" s="246">
        <v>1.58007544151</v>
      </c>
      <c r="R9" s="246">
        <v>1.6892299109553699</v>
      </c>
      <c r="S9" t="str">
        <f t="shared" si="0"/>
        <v>E</v>
      </c>
      <c r="T9" t="str">
        <f t="shared" si="1"/>
        <v>E</v>
      </c>
      <c r="U9" t="str">
        <f t="shared" si="2"/>
        <v>E</v>
      </c>
      <c r="V9" s="30">
        <v>545</v>
      </c>
      <c r="W9">
        <f t="shared" si="13"/>
        <v>890.55457307531651</v>
      </c>
      <c r="X9">
        <f t="shared" si="3"/>
        <v>861.14111562295</v>
      </c>
      <c r="Y9">
        <f t="shared" si="4"/>
        <v>920.63030147067661</v>
      </c>
      <c r="Z9" s="184">
        <f t="shared" si="14"/>
        <v>545</v>
      </c>
      <c r="AE9" s="185">
        <f t="shared" si="15"/>
        <v>490.5</v>
      </c>
      <c r="AK9" s="183">
        <v>43919</v>
      </c>
      <c r="AL9">
        <v>1.1000000000000001</v>
      </c>
      <c r="AM9">
        <f t="shared" si="16"/>
        <v>1.63404508821159</v>
      </c>
      <c r="AN9">
        <f t="shared" si="5"/>
        <v>1.4706405793904311</v>
      </c>
      <c r="AP9">
        <f t="shared" si="6"/>
        <v>1.422067897359</v>
      </c>
      <c r="AQ9">
        <f t="shared" si="7"/>
        <v>1.5203069198598329</v>
      </c>
      <c r="AR9" t="s">
        <v>565</v>
      </c>
      <c r="AS9" s="183">
        <f t="shared" si="8"/>
        <v>43919</v>
      </c>
      <c r="AT9" t="str">
        <f t="shared" si="9"/>
        <v>E</v>
      </c>
      <c r="AU9" t="str">
        <f t="shared" si="10"/>
        <v>E</v>
      </c>
      <c r="AV9" t="str">
        <f t="shared" si="11"/>
        <v>E</v>
      </c>
    </row>
    <row r="10" spans="1:48" ht="15" thickBot="1">
      <c r="F10" s="64" t="s">
        <v>565</v>
      </c>
      <c r="G10" s="65"/>
      <c r="H10" s="28"/>
      <c r="I10" s="64" t="s">
        <v>566</v>
      </c>
      <c r="J10" s="65"/>
      <c r="K10" s="28"/>
      <c r="M10" t="str">
        <f t="shared" si="12"/>
        <v>03</v>
      </c>
      <c r="N10" t="s">
        <v>565</v>
      </c>
      <c r="O10" s="183">
        <v>43920</v>
      </c>
      <c r="P10" s="246">
        <v>1.53283762472632</v>
      </c>
      <c r="Q10" s="246">
        <v>1.48374411458765</v>
      </c>
      <c r="R10" s="246">
        <v>1.5830023050241699</v>
      </c>
      <c r="S10" t="str">
        <f t="shared" si="0"/>
        <v>E</v>
      </c>
      <c r="T10" t="str">
        <f t="shared" si="1"/>
        <v>E</v>
      </c>
      <c r="U10" t="str">
        <f t="shared" si="2"/>
        <v>E</v>
      </c>
      <c r="V10" s="30">
        <v>478</v>
      </c>
      <c r="W10">
        <f t="shared" si="13"/>
        <v>732.696384619181</v>
      </c>
      <c r="X10">
        <f t="shared" si="3"/>
        <v>709.22968677289668</v>
      </c>
      <c r="Y10">
        <f t="shared" si="4"/>
        <v>756.67510180155318</v>
      </c>
      <c r="Z10" s="184">
        <f t="shared" si="14"/>
        <v>478</v>
      </c>
      <c r="AA10">
        <f>$V3*P3</f>
        <v>673.86674567179068</v>
      </c>
      <c r="AB10">
        <f t="shared" ref="AB10:AC10" si="17">$V3*Q3</f>
        <v>641.84155578653986</v>
      </c>
      <c r="AC10">
        <f t="shared" si="17"/>
        <v>706.93992077062012</v>
      </c>
      <c r="AE10" s="185">
        <f t="shared" si="15"/>
        <v>430.2</v>
      </c>
      <c r="AF10">
        <f t="shared" ref="AF10:AF41" si="18">$AE3*P3*(1-$AD$274)</f>
        <v>606.48007110461162</v>
      </c>
      <c r="AG10">
        <f t="shared" ref="AG10:AG41" si="19">$AE3*Q3*(1-$AD$274)</f>
        <v>577.65740020788587</v>
      </c>
      <c r="AH10">
        <f t="shared" ref="AH10:AH41" si="20">$AE3*R3*(1-$AD$274)</f>
        <v>636.24592869355808</v>
      </c>
      <c r="AK10" s="183">
        <v>43920</v>
      </c>
      <c r="AL10">
        <v>1.1000000000000001</v>
      </c>
      <c r="AM10">
        <f t="shared" si="16"/>
        <v>1.53283762472632</v>
      </c>
      <c r="AN10">
        <f t="shared" si="5"/>
        <v>1.379553862253688</v>
      </c>
      <c r="AP10">
        <f t="shared" si="6"/>
        <v>1.3353697031288849</v>
      </c>
      <c r="AQ10">
        <f t="shared" si="7"/>
        <v>1.4247020745217529</v>
      </c>
      <c r="AR10" t="s">
        <v>565</v>
      </c>
      <c r="AS10" s="183">
        <f t="shared" si="8"/>
        <v>43920</v>
      </c>
      <c r="AT10" t="str">
        <f t="shared" si="9"/>
        <v>D</v>
      </c>
      <c r="AU10" t="str">
        <f t="shared" si="10"/>
        <v>D</v>
      </c>
      <c r="AV10" t="str">
        <f t="shared" si="11"/>
        <v>E</v>
      </c>
    </row>
    <row r="11" spans="1:48" ht="29.4" thickBot="1">
      <c r="A11" s="64" t="s">
        <v>549</v>
      </c>
      <c r="B11" s="64" t="s">
        <v>550</v>
      </c>
      <c r="C11" s="101" t="s">
        <v>569</v>
      </c>
      <c r="D11" s="101" t="s">
        <v>552</v>
      </c>
      <c r="E11" s="178" t="s">
        <v>553</v>
      </c>
      <c r="F11" s="182" t="s">
        <v>559</v>
      </c>
      <c r="G11" s="182" t="s">
        <v>562</v>
      </c>
      <c r="H11" s="182" t="s">
        <v>563</v>
      </c>
      <c r="I11" s="182" t="s">
        <v>559</v>
      </c>
      <c r="J11" s="182" t="s">
        <v>562</v>
      </c>
      <c r="K11" s="182" t="s">
        <v>563</v>
      </c>
      <c r="M11" t="str">
        <f t="shared" si="12"/>
        <v>03</v>
      </c>
      <c r="N11" t="s">
        <v>565</v>
      </c>
      <c r="O11" s="183">
        <v>43921</v>
      </c>
      <c r="P11" s="246">
        <v>1.4247359413060301</v>
      </c>
      <c r="Q11" s="246">
        <v>1.37994889570319</v>
      </c>
      <c r="R11" s="246">
        <v>1.47048172664295</v>
      </c>
      <c r="S11" t="str">
        <f t="shared" si="0"/>
        <v>E</v>
      </c>
      <c r="T11" t="str">
        <f t="shared" si="1"/>
        <v>D</v>
      </c>
      <c r="U11" t="str">
        <f t="shared" si="2"/>
        <v>E</v>
      </c>
      <c r="V11" s="30">
        <v>553</v>
      </c>
      <c r="W11">
        <f t="shared" si="13"/>
        <v>787.87897554223468</v>
      </c>
      <c r="X11">
        <f t="shared" si="3"/>
        <v>763.11173932386407</v>
      </c>
      <c r="Y11">
        <f t="shared" si="4"/>
        <v>813.17639483355129</v>
      </c>
      <c r="Z11" s="184">
        <f t="shared" si="14"/>
        <v>553</v>
      </c>
      <c r="AA11">
        <f t="shared" ref="AA11:AC11" si="21">$V4*P4</f>
        <v>946.09723046865827</v>
      </c>
      <c r="AB11">
        <f t="shared" si="21"/>
        <v>904.5847295873989</v>
      </c>
      <c r="AC11">
        <f t="shared" si="21"/>
        <v>988.86076913905595</v>
      </c>
      <c r="AE11" s="185">
        <f t="shared" si="15"/>
        <v>497.7</v>
      </c>
      <c r="AF11">
        <f t="shared" si="18"/>
        <v>766.3387566796132</v>
      </c>
      <c r="AG11">
        <f t="shared" si="19"/>
        <v>732.71363096579307</v>
      </c>
      <c r="AH11">
        <f t="shared" si="20"/>
        <v>800.97722300263524</v>
      </c>
      <c r="AK11" s="183">
        <v>43921</v>
      </c>
      <c r="AL11">
        <v>1.1000000000000001</v>
      </c>
      <c r="AM11">
        <f t="shared" si="16"/>
        <v>1.4247359413060301</v>
      </c>
      <c r="AN11">
        <f t="shared" si="5"/>
        <v>1.2822623471754271</v>
      </c>
      <c r="AO11">
        <v>14000</v>
      </c>
      <c r="AP11">
        <f t="shared" si="6"/>
        <v>1.2419540061328711</v>
      </c>
      <c r="AQ11">
        <f t="shared" si="7"/>
        <v>1.323433553978655</v>
      </c>
      <c r="AR11" t="s">
        <v>565</v>
      </c>
      <c r="AS11" s="183">
        <f t="shared" si="8"/>
        <v>43921</v>
      </c>
      <c r="AT11" t="str">
        <f t="shared" si="9"/>
        <v>D</v>
      </c>
      <c r="AU11" t="str">
        <f t="shared" si="10"/>
        <v>D</v>
      </c>
      <c r="AV11" t="str">
        <f t="shared" si="11"/>
        <v>D</v>
      </c>
    </row>
    <row r="12" spans="1:48">
      <c r="A12" s="124" t="s">
        <v>539</v>
      </c>
      <c r="B12" s="124" t="s">
        <v>540</v>
      </c>
      <c r="C12" s="177" t="s">
        <v>551</v>
      </c>
      <c r="D12" s="27">
        <v>0</v>
      </c>
      <c r="E12" s="83">
        <v>1</v>
      </c>
      <c r="F12" s="180">
        <v>122</v>
      </c>
      <c r="G12" s="180">
        <v>123</v>
      </c>
      <c r="H12" s="180">
        <v>114</v>
      </c>
      <c r="I12" s="180">
        <v>58</v>
      </c>
      <c r="J12" s="180">
        <v>80</v>
      </c>
      <c r="K12" s="180">
        <v>43</v>
      </c>
      <c r="M12" t="str">
        <f t="shared" si="12"/>
        <v>04</v>
      </c>
      <c r="N12" t="s">
        <v>565</v>
      </c>
      <c r="O12" s="183">
        <v>43922</v>
      </c>
      <c r="P12" s="246">
        <v>1.31289328103479</v>
      </c>
      <c r="Q12" s="246">
        <v>1.27188241494234</v>
      </c>
      <c r="R12" s="246">
        <v>1.35477639474058</v>
      </c>
      <c r="S12" t="str">
        <f t="shared" si="0"/>
        <v>D</v>
      </c>
      <c r="T12" t="str">
        <f t="shared" si="1"/>
        <v>D</v>
      </c>
      <c r="U12" t="str">
        <f t="shared" si="2"/>
        <v>D</v>
      </c>
      <c r="V12" s="30">
        <v>584</v>
      </c>
      <c r="W12">
        <f t="shared" si="13"/>
        <v>766.72967612431739</v>
      </c>
      <c r="X12">
        <f t="shared" si="3"/>
        <v>742.77933032632654</v>
      </c>
      <c r="Y12">
        <f t="shared" si="4"/>
        <v>791.18941452849867</v>
      </c>
      <c r="Z12" s="184">
        <f t="shared" si="14"/>
        <v>584</v>
      </c>
      <c r="AA12">
        <f t="shared" ref="AA12:AC12" si="22">$V5*P5</f>
        <v>1153.3985519511471</v>
      </c>
      <c r="AB12">
        <f t="shared" si="22"/>
        <v>1106.8285924807424</v>
      </c>
      <c r="AC12">
        <f t="shared" si="22"/>
        <v>1201.2568511807365</v>
      </c>
      <c r="AE12" s="185">
        <f t="shared" si="15"/>
        <v>525.6</v>
      </c>
      <c r="AF12">
        <f t="shared" si="18"/>
        <v>934.25282708042926</v>
      </c>
      <c r="AG12">
        <f t="shared" si="19"/>
        <v>896.53115990940137</v>
      </c>
      <c r="AH12">
        <f t="shared" si="20"/>
        <v>973.01804945639651</v>
      </c>
      <c r="AK12" s="183">
        <v>43922</v>
      </c>
      <c r="AL12">
        <v>1.1000000000000001</v>
      </c>
      <c r="AM12">
        <f t="shared" si="16"/>
        <v>1.31289328103479</v>
      </c>
      <c r="AN12">
        <f t="shared" si="5"/>
        <v>1.1816039529313109</v>
      </c>
      <c r="AO12">
        <v>14000</v>
      </c>
      <c r="AP12">
        <f t="shared" si="6"/>
        <v>1.144694173448106</v>
      </c>
      <c r="AQ12">
        <f t="shared" si="7"/>
        <v>1.219298755266522</v>
      </c>
      <c r="AR12" t="s">
        <v>565</v>
      </c>
      <c r="AS12" s="183">
        <f t="shared" si="8"/>
        <v>43922</v>
      </c>
      <c r="AT12" t="str">
        <f t="shared" si="9"/>
        <v>C</v>
      </c>
      <c r="AU12" t="str">
        <f t="shared" si="10"/>
        <v>C</v>
      </c>
      <c r="AV12" t="str">
        <f t="shared" si="11"/>
        <v>D</v>
      </c>
    </row>
    <row r="13" spans="1:48">
      <c r="A13" s="124" t="s">
        <v>541</v>
      </c>
      <c r="B13" s="124" t="s">
        <v>544</v>
      </c>
      <c r="C13" s="27" t="s">
        <v>570</v>
      </c>
      <c r="D13" s="27">
        <v>1</v>
      </c>
      <c r="E13" s="83">
        <v>1.1000000000000001</v>
      </c>
      <c r="F13" s="180">
        <v>2</v>
      </c>
      <c r="G13" s="180">
        <v>2</v>
      </c>
      <c r="H13" s="180">
        <v>6</v>
      </c>
      <c r="I13" s="180">
        <v>22</v>
      </c>
      <c r="J13" s="180">
        <v>15</v>
      </c>
      <c r="K13" s="180">
        <v>13</v>
      </c>
      <c r="M13" t="str">
        <f t="shared" si="12"/>
        <v>04</v>
      </c>
      <c r="N13" t="s">
        <v>565</v>
      </c>
      <c r="O13" s="183">
        <v>43923</v>
      </c>
      <c r="P13" s="246">
        <v>1.2406441534216099</v>
      </c>
      <c r="Q13" s="246">
        <v>1.2022723295809199</v>
      </c>
      <c r="R13" s="246">
        <v>1.27982387695288</v>
      </c>
      <c r="S13" t="str">
        <f t="shared" si="0"/>
        <v>D</v>
      </c>
      <c r="T13" t="str">
        <f t="shared" si="1"/>
        <v>D</v>
      </c>
      <c r="U13" t="str">
        <f t="shared" si="2"/>
        <v>D</v>
      </c>
      <c r="V13" s="30">
        <v>568</v>
      </c>
      <c r="W13">
        <f t="shared" si="13"/>
        <v>704.68587914347449</v>
      </c>
      <c r="X13">
        <f t="shared" si="3"/>
        <v>682.89068320196247</v>
      </c>
      <c r="Y13">
        <f t="shared" si="4"/>
        <v>726.93996210923581</v>
      </c>
      <c r="Z13" s="184">
        <f t="shared" si="14"/>
        <v>568</v>
      </c>
      <c r="AA13">
        <f t="shared" ref="AA13:AC13" si="23">$V6*P6</f>
        <v>970.22099776327877</v>
      </c>
      <c r="AB13">
        <f t="shared" si="23"/>
        <v>933.23302183907322</v>
      </c>
      <c r="AC13">
        <f t="shared" si="23"/>
        <v>1008.1736338968512</v>
      </c>
      <c r="AE13" s="185">
        <f t="shared" si="15"/>
        <v>511.2</v>
      </c>
      <c r="AF13">
        <f t="shared" si="18"/>
        <v>785.87900818825585</v>
      </c>
      <c r="AG13">
        <f t="shared" si="19"/>
        <v>755.91874768964931</v>
      </c>
      <c r="AH13">
        <f t="shared" si="20"/>
        <v>816.62064345644944</v>
      </c>
      <c r="AK13" s="183">
        <v>43923</v>
      </c>
      <c r="AL13">
        <v>1.1000000000000001</v>
      </c>
      <c r="AM13">
        <f t="shared" si="16"/>
        <v>1.2406441534216099</v>
      </c>
      <c r="AN13">
        <f t="shared" si="5"/>
        <v>1.1165797380794489</v>
      </c>
      <c r="AO13">
        <v>14000</v>
      </c>
      <c r="AP13">
        <f t="shared" si="6"/>
        <v>1.0820450966228279</v>
      </c>
      <c r="AQ13">
        <f t="shared" si="7"/>
        <v>1.1518414892575921</v>
      </c>
      <c r="AR13" t="s">
        <v>565</v>
      </c>
      <c r="AS13" s="183">
        <f t="shared" si="8"/>
        <v>43923</v>
      </c>
      <c r="AT13" t="str">
        <f t="shared" si="9"/>
        <v>C</v>
      </c>
      <c r="AU13" t="str">
        <f t="shared" si="10"/>
        <v>B</v>
      </c>
      <c r="AV13" t="str">
        <f t="shared" si="11"/>
        <v>C</v>
      </c>
    </row>
    <row r="14" spans="1:48">
      <c r="A14" s="124" t="s">
        <v>543</v>
      </c>
      <c r="B14" s="124" t="s">
        <v>546</v>
      </c>
      <c r="C14" s="27" t="s">
        <v>571</v>
      </c>
      <c r="D14" s="27">
        <v>1.1000000000000001</v>
      </c>
      <c r="E14" s="83">
        <v>1.19</v>
      </c>
      <c r="F14" s="180">
        <v>2</v>
      </c>
      <c r="G14" s="180">
        <v>1</v>
      </c>
      <c r="H14" s="180">
        <v>5</v>
      </c>
      <c r="I14" s="180">
        <v>12</v>
      </c>
      <c r="J14" s="180">
        <v>12</v>
      </c>
      <c r="K14" s="180">
        <v>20</v>
      </c>
      <c r="M14" t="str">
        <f t="shared" si="12"/>
        <v>04</v>
      </c>
      <c r="N14" t="s">
        <v>565</v>
      </c>
      <c r="O14" s="183">
        <v>43924</v>
      </c>
      <c r="P14" s="246">
        <v>1.1478276704532999</v>
      </c>
      <c r="Q14" s="246">
        <v>1.11200512857295</v>
      </c>
      <c r="R14" s="246">
        <v>1.18441141291784</v>
      </c>
      <c r="S14" t="str">
        <f t="shared" si="0"/>
        <v>C</v>
      </c>
      <c r="T14" t="str">
        <f t="shared" si="1"/>
        <v>C</v>
      </c>
      <c r="U14" t="str">
        <f t="shared" si="2"/>
        <v>C</v>
      </c>
      <c r="V14" s="30">
        <v>504</v>
      </c>
      <c r="W14">
        <f t="shared" si="13"/>
        <v>578.50514590846319</v>
      </c>
      <c r="X14">
        <f t="shared" si="3"/>
        <v>560.45058480076682</v>
      </c>
      <c r="Y14">
        <f t="shared" si="4"/>
        <v>596.94335211059138</v>
      </c>
      <c r="Z14" s="184">
        <f t="shared" si="14"/>
        <v>504</v>
      </c>
      <c r="AA14">
        <f t="shared" ref="AA14:AC14" si="24">$V7*P7</f>
        <v>1055.282601663474</v>
      </c>
      <c r="AB14">
        <f t="shared" si="24"/>
        <v>1017.0962615932531</v>
      </c>
      <c r="AC14">
        <f t="shared" si="24"/>
        <v>1094.4129863286569</v>
      </c>
      <c r="AE14" s="185">
        <f t="shared" si="15"/>
        <v>453.6</v>
      </c>
      <c r="AF14">
        <f t="shared" si="18"/>
        <v>854.77890734741391</v>
      </c>
      <c r="AG14">
        <f t="shared" si="19"/>
        <v>823.84797189053495</v>
      </c>
      <c r="AH14">
        <f t="shared" si="20"/>
        <v>886.474518926212</v>
      </c>
      <c r="AK14" s="183">
        <v>43924</v>
      </c>
      <c r="AL14">
        <v>1.1000000000000001</v>
      </c>
      <c r="AM14">
        <f t="shared" si="16"/>
        <v>1.1478276704532999</v>
      </c>
      <c r="AN14">
        <f t="shared" si="5"/>
        <v>1.0330449034079701</v>
      </c>
      <c r="AO14">
        <v>14000</v>
      </c>
      <c r="AP14">
        <f t="shared" si="6"/>
        <v>1.0008046157156549</v>
      </c>
      <c r="AQ14">
        <f t="shared" si="7"/>
        <v>1.065970271626056</v>
      </c>
      <c r="AR14" t="s">
        <v>565</v>
      </c>
      <c r="AS14" s="183">
        <f t="shared" si="8"/>
        <v>43924</v>
      </c>
      <c r="AT14" t="str">
        <f t="shared" si="9"/>
        <v>B</v>
      </c>
      <c r="AU14" t="str">
        <f t="shared" si="10"/>
        <v>B</v>
      </c>
      <c r="AV14" t="str">
        <f t="shared" si="11"/>
        <v>B</v>
      </c>
    </row>
    <row r="15" spans="1:48">
      <c r="A15" s="124" t="s">
        <v>545</v>
      </c>
      <c r="B15" s="124" t="s">
        <v>548</v>
      </c>
      <c r="C15" s="177" t="s">
        <v>572</v>
      </c>
      <c r="D15" s="27">
        <v>1.2</v>
      </c>
      <c r="E15" s="83">
        <v>1.4</v>
      </c>
      <c r="F15" s="180">
        <v>2</v>
      </c>
      <c r="G15" s="180">
        <v>2</v>
      </c>
      <c r="H15" s="180">
        <v>3</v>
      </c>
      <c r="I15" s="180">
        <v>31</v>
      </c>
      <c r="J15" s="180">
        <v>17</v>
      </c>
      <c r="K15" s="180">
        <v>38</v>
      </c>
      <c r="M15" t="str">
        <f t="shared" si="12"/>
        <v>04</v>
      </c>
      <c r="N15" t="s">
        <v>565</v>
      </c>
      <c r="O15" s="183">
        <v>43925</v>
      </c>
      <c r="P15" s="246">
        <v>1.0606209068713699</v>
      </c>
      <c r="Q15" s="246">
        <v>1.0269545217973599</v>
      </c>
      <c r="R15" s="246">
        <v>1.0950151627132101</v>
      </c>
      <c r="S15" t="str">
        <f t="shared" si="0"/>
        <v>B</v>
      </c>
      <c r="T15" t="str">
        <f t="shared" si="1"/>
        <v>B</v>
      </c>
      <c r="U15" t="str">
        <f t="shared" si="2"/>
        <v>B</v>
      </c>
      <c r="V15" s="30">
        <v>499</v>
      </c>
      <c r="W15">
        <f t="shared" si="13"/>
        <v>529.24983252881361</v>
      </c>
      <c r="X15">
        <f t="shared" si="3"/>
        <v>512.45030637688262</v>
      </c>
      <c r="Y15">
        <f t="shared" si="4"/>
        <v>546.41256619389185</v>
      </c>
      <c r="Z15" s="184">
        <f t="shared" si="14"/>
        <v>499</v>
      </c>
      <c r="AA15">
        <f t="shared" ref="AA15:AC15" si="25">$V8*P8</f>
        <v>1090.2489939294119</v>
      </c>
      <c r="AB15">
        <f t="shared" si="25"/>
        <v>1052.7453468024942</v>
      </c>
      <c r="AC15">
        <f t="shared" si="25"/>
        <v>1128.6329471011929</v>
      </c>
      <c r="AE15" s="185">
        <f t="shared" si="15"/>
        <v>449.1</v>
      </c>
      <c r="AF15">
        <f t="shared" si="18"/>
        <v>883.10168508282379</v>
      </c>
      <c r="AG15">
        <f t="shared" si="19"/>
        <v>852.72373091002032</v>
      </c>
      <c r="AH15">
        <f t="shared" si="20"/>
        <v>914.19268715196631</v>
      </c>
      <c r="AK15" s="183">
        <v>43925</v>
      </c>
      <c r="AL15">
        <v>1.1000000000000001</v>
      </c>
      <c r="AM15">
        <f t="shared" si="16"/>
        <v>1.0606209068713699</v>
      </c>
      <c r="AN15">
        <f t="shared" si="5"/>
        <v>0.95455881618423288</v>
      </c>
      <c r="AO15">
        <v>14000</v>
      </c>
      <c r="AP15">
        <f t="shared" si="6"/>
        <v>0.92425906961762394</v>
      </c>
      <c r="AQ15">
        <f t="shared" si="7"/>
        <v>0.9855136464418891</v>
      </c>
      <c r="AR15" t="s">
        <v>565</v>
      </c>
      <c r="AS15" s="183">
        <f t="shared" si="8"/>
        <v>43925</v>
      </c>
      <c r="AT15" t="str">
        <f t="shared" si="9"/>
        <v>A</v>
      </c>
      <c r="AU15" t="str">
        <f t="shared" si="10"/>
        <v>A</v>
      </c>
      <c r="AV15" t="str">
        <f t="shared" si="11"/>
        <v>A</v>
      </c>
    </row>
    <row r="16" spans="1:48" ht="15" thickBot="1">
      <c r="A16" s="125" t="s">
        <v>547</v>
      </c>
      <c r="B16" s="125" t="s">
        <v>574</v>
      </c>
      <c r="C16" s="42" t="s">
        <v>573</v>
      </c>
      <c r="D16" s="42">
        <v>1.4</v>
      </c>
      <c r="E16" s="126">
        <v>3</v>
      </c>
      <c r="F16" s="181">
        <v>3</v>
      </c>
      <c r="G16" s="181">
        <v>3</v>
      </c>
      <c r="H16" s="181">
        <v>3</v>
      </c>
      <c r="I16" s="181">
        <v>1</v>
      </c>
      <c r="J16" s="181"/>
      <c r="K16" s="181">
        <v>10</v>
      </c>
      <c r="M16" t="str">
        <f t="shared" si="12"/>
        <v>04</v>
      </c>
      <c r="N16" t="s">
        <v>565</v>
      </c>
      <c r="O16" s="183">
        <v>43926</v>
      </c>
      <c r="P16" s="246">
        <v>0.97966176494019996</v>
      </c>
      <c r="Q16" s="246">
        <v>0.947764428820281</v>
      </c>
      <c r="R16" s="246">
        <v>1.01226687940893</v>
      </c>
      <c r="S16" t="str">
        <f t="shared" si="0"/>
        <v>A</v>
      </c>
      <c r="T16" t="str">
        <f t="shared" si="1"/>
        <v>A</v>
      </c>
      <c r="U16" t="str">
        <f t="shared" si="2"/>
        <v>B</v>
      </c>
      <c r="V16" s="30">
        <v>358</v>
      </c>
      <c r="W16">
        <f t="shared" si="13"/>
        <v>350.71891184859157</v>
      </c>
      <c r="X16">
        <f t="shared" si="3"/>
        <v>339.29966551766057</v>
      </c>
      <c r="Y16">
        <f t="shared" si="4"/>
        <v>362.39154282839695</v>
      </c>
      <c r="Z16" s="184">
        <f t="shared" si="14"/>
        <v>358</v>
      </c>
      <c r="AA16">
        <f t="shared" ref="AA16:AC16" si="26">$V9*P9</f>
        <v>890.55457307531651</v>
      </c>
      <c r="AB16">
        <f t="shared" si="26"/>
        <v>861.14111562295</v>
      </c>
      <c r="AC16">
        <f t="shared" si="26"/>
        <v>920.63030147067661</v>
      </c>
      <c r="AE16" s="185">
        <f t="shared" si="15"/>
        <v>322.2</v>
      </c>
      <c r="AF16">
        <f t="shared" si="18"/>
        <v>721.34920419100649</v>
      </c>
      <c r="AG16">
        <f t="shared" si="19"/>
        <v>697.52430365458952</v>
      </c>
      <c r="AH16">
        <f t="shared" si="20"/>
        <v>745.710544191248</v>
      </c>
      <c r="AK16" s="183">
        <v>43926</v>
      </c>
      <c r="AL16">
        <v>1.1000000000000001</v>
      </c>
      <c r="AM16">
        <f t="shared" si="16"/>
        <v>0.97966176494019996</v>
      </c>
      <c r="AN16">
        <f t="shared" si="5"/>
        <v>0.88169558844618001</v>
      </c>
      <c r="AO16">
        <v>19946.303178284423</v>
      </c>
      <c r="AP16">
        <f t="shared" si="6"/>
        <v>0.85298798593825287</v>
      </c>
      <c r="AQ16">
        <f t="shared" si="7"/>
        <v>0.91104019146803705</v>
      </c>
      <c r="AR16" t="s">
        <v>565</v>
      </c>
      <c r="AS16" s="183">
        <f t="shared" si="8"/>
        <v>43926</v>
      </c>
      <c r="AT16" t="str">
        <f t="shared" si="9"/>
        <v>A</v>
      </c>
      <c r="AU16" t="str">
        <f t="shared" si="10"/>
        <v>A</v>
      </c>
      <c r="AV16" t="str">
        <f t="shared" si="11"/>
        <v>A</v>
      </c>
    </row>
    <row r="17" spans="13:48">
      <c r="M17" t="str">
        <f t="shared" si="12"/>
        <v>04</v>
      </c>
      <c r="N17" t="s">
        <v>565</v>
      </c>
      <c r="O17" s="183">
        <v>43927</v>
      </c>
      <c r="P17" s="246">
        <v>0.92396408341945302</v>
      </c>
      <c r="Q17" s="246">
        <v>0.89316733628863398</v>
      </c>
      <c r="R17" s="246">
        <v>0.95546075126394103</v>
      </c>
      <c r="S17" t="str">
        <f t="shared" si="0"/>
        <v>A</v>
      </c>
      <c r="T17" t="str">
        <f t="shared" si="1"/>
        <v>A</v>
      </c>
      <c r="U17" t="str">
        <f t="shared" si="2"/>
        <v>A</v>
      </c>
      <c r="V17" s="30">
        <v>314</v>
      </c>
      <c r="W17">
        <f t="shared" si="13"/>
        <v>290.12472219370824</v>
      </c>
      <c r="X17">
        <f t="shared" si="3"/>
        <v>280.45454359463105</v>
      </c>
      <c r="Y17">
        <f t="shared" si="4"/>
        <v>300.01467589687746</v>
      </c>
      <c r="Z17" s="184">
        <f t="shared" si="14"/>
        <v>314</v>
      </c>
      <c r="AA17">
        <f t="shared" ref="AA17:AC17" si="27">$V10*P10</f>
        <v>732.696384619181</v>
      </c>
      <c r="AB17">
        <f t="shared" si="27"/>
        <v>709.22968677289668</v>
      </c>
      <c r="AC17">
        <f t="shared" si="27"/>
        <v>756.67510180155318</v>
      </c>
      <c r="AE17" s="185">
        <f t="shared" si="15"/>
        <v>282.60000000000002</v>
      </c>
      <c r="AF17">
        <f t="shared" si="18"/>
        <v>593.48407154153665</v>
      </c>
      <c r="AG17">
        <f t="shared" si="19"/>
        <v>574.47604628604631</v>
      </c>
      <c r="AH17">
        <f t="shared" si="20"/>
        <v>612.90683245925811</v>
      </c>
      <c r="AK17" s="183">
        <v>43927</v>
      </c>
      <c r="AL17">
        <v>1.1000000000000001</v>
      </c>
      <c r="AM17">
        <f t="shared" si="16"/>
        <v>0.92396408341945302</v>
      </c>
      <c r="AN17">
        <f t="shared" si="5"/>
        <v>0.83156767507750773</v>
      </c>
      <c r="AO17">
        <v>18380.505934487061</v>
      </c>
      <c r="AP17">
        <f t="shared" si="6"/>
        <v>0.8038506026597706</v>
      </c>
      <c r="AQ17">
        <f t="shared" si="7"/>
        <v>0.85991467613754691</v>
      </c>
      <c r="AR17" t="s">
        <v>565</v>
      </c>
      <c r="AS17" s="183">
        <f t="shared" si="8"/>
        <v>43927</v>
      </c>
      <c r="AT17" t="str">
        <f t="shared" si="9"/>
        <v>A</v>
      </c>
      <c r="AU17" t="str">
        <f t="shared" si="10"/>
        <v>A</v>
      </c>
      <c r="AV17" t="str">
        <f t="shared" si="11"/>
        <v>A</v>
      </c>
    </row>
    <row r="18" spans="13:48">
      <c r="M18" t="str">
        <f t="shared" si="12"/>
        <v>04</v>
      </c>
      <c r="N18" t="s">
        <v>565</v>
      </c>
      <c r="O18" s="183">
        <v>43928</v>
      </c>
      <c r="P18" s="246">
        <v>0.91054494828774202</v>
      </c>
      <c r="Q18" s="246">
        <v>0.87991195010030698</v>
      </c>
      <c r="R18" s="246">
        <v>0.94188079960127202</v>
      </c>
      <c r="S18" t="str">
        <f t="shared" si="0"/>
        <v>A</v>
      </c>
      <c r="T18" t="str">
        <f t="shared" si="1"/>
        <v>A</v>
      </c>
      <c r="U18" t="str">
        <f t="shared" si="2"/>
        <v>A</v>
      </c>
      <c r="V18" s="30">
        <v>490</v>
      </c>
      <c r="W18">
        <f t="shared" si="13"/>
        <v>446.1670246609936</v>
      </c>
      <c r="X18">
        <f t="shared" si="3"/>
        <v>431.15685554915041</v>
      </c>
      <c r="Y18">
        <f t="shared" si="4"/>
        <v>461.52159180462331</v>
      </c>
      <c r="Z18" s="184">
        <f t="shared" si="14"/>
        <v>490</v>
      </c>
      <c r="AA18">
        <f t="shared" ref="AA18:AC18" si="28">$V11*P11</f>
        <v>787.87897554223468</v>
      </c>
      <c r="AB18">
        <f t="shared" si="28"/>
        <v>763.11173932386407</v>
      </c>
      <c r="AC18">
        <f t="shared" si="28"/>
        <v>813.17639483355129</v>
      </c>
      <c r="AE18" s="185">
        <f t="shared" si="15"/>
        <v>441</v>
      </c>
      <c r="AF18">
        <f t="shared" si="18"/>
        <v>638.18197018921012</v>
      </c>
      <c r="AG18">
        <f t="shared" si="19"/>
        <v>618.12050885232998</v>
      </c>
      <c r="AH18">
        <f t="shared" si="20"/>
        <v>658.67287981517654</v>
      </c>
      <c r="AK18" s="183">
        <v>43928</v>
      </c>
      <c r="AL18">
        <v>1.1000000000000001</v>
      </c>
      <c r="AM18">
        <f t="shared" si="16"/>
        <v>0.91054494828774202</v>
      </c>
      <c r="AN18">
        <f t="shared" si="5"/>
        <v>0.81949045345896787</v>
      </c>
      <c r="AO18">
        <v>17369.018147902538</v>
      </c>
      <c r="AP18">
        <f t="shared" si="6"/>
        <v>0.79192075509027626</v>
      </c>
      <c r="AQ18">
        <f t="shared" si="7"/>
        <v>0.84769271964114479</v>
      </c>
      <c r="AR18" t="s">
        <v>565</v>
      </c>
      <c r="AS18" s="183">
        <f t="shared" si="8"/>
        <v>43928</v>
      </c>
      <c r="AT18" t="str">
        <f t="shared" si="9"/>
        <v>A</v>
      </c>
      <c r="AU18" t="str">
        <f t="shared" si="10"/>
        <v>A</v>
      </c>
      <c r="AV18" t="str">
        <f t="shared" si="11"/>
        <v>A</v>
      </c>
    </row>
    <row r="19" spans="13:48">
      <c r="M19" t="str">
        <f t="shared" si="12"/>
        <v>04</v>
      </c>
      <c r="N19" t="s">
        <v>565</v>
      </c>
      <c r="O19" s="183">
        <v>43929</v>
      </c>
      <c r="P19" s="246">
        <v>0.88900867602380995</v>
      </c>
      <c r="Q19" s="246">
        <v>0.85852709382173997</v>
      </c>
      <c r="R19" s="246">
        <v>0.92020335424266497</v>
      </c>
      <c r="S19" t="str">
        <f t="shared" si="0"/>
        <v>A</v>
      </c>
      <c r="T19" t="str">
        <f t="shared" si="1"/>
        <v>A</v>
      </c>
      <c r="U19" t="str">
        <f t="shared" si="2"/>
        <v>A</v>
      </c>
      <c r="V19" s="30">
        <v>459</v>
      </c>
      <c r="W19">
        <f t="shared" si="13"/>
        <v>408.05498229492878</v>
      </c>
      <c r="X19">
        <f t="shared" si="3"/>
        <v>394.06393606417862</v>
      </c>
      <c r="Y19">
        <f t="shared" si="4"/>
        <v>422.37333959738322</v>
      </c>
      <c r="Z19" s="184">
        <f t="shared" si="14"/>
        <v>459</v>
      </c>
      <c r="AA19">
        <f t="shared" ref="AA19:AC19" si="29">$V12*P12</f>
        <v>766.72967612431739</v>
      </c>
      <c r="AB19">
        <f t="shared" si="29"/>
        <v>742.77933032632654</v>
      </c>
      <c r="AC19">
        <f t="shared" si="29"/>
        <v>791.18941452849867</v>
      </c>
      <c r="AE19" s="185">
        <f t="shared" si="15"/>
        <v>413.1</v>
      </c>
      <c r="AF19">
        <f t="shared" si="18"/>
        <v>621.05103766069703</v>
      </c>
      <c r="AG19">
        <f t="shared" si="19"/>
        <v>601.65125756432451</v>
      </c>
      <c r="AH19">
        <f t="shared" si="20"/>
        <v>640.86342576808408</v>
      </c>
      <c r="AK19" s="183">
        <v>43929</v>
      </c>
      <c r="AL19">
        <v>1.1000000000000001</v>
      </c>
      <c r="AM19">
        <f t="shared" si="16"/>
        <v>0.88900867602380995</v>
      </c>
      <c r="AN19">
        <f t="shared" si="5"/>
        <v>0.80010780842142892</v>
      </c>
      <c r="AO19">
        <v>16069.587386346198</v>
      </c>
      <c r="AP19">
        <f t="shared" si="6"/>
        <v>0.77267438443956604</v>
      </c>
      <c r="AQ19">
        <f t="shared" si="7"/>
        <v>0.82818301881839851</v>
      </c>
      <c r="AR19" t="s">
        <v>565</v>
      </c>
      <c r="AS19" s="183">
        <f t="shared" si="8"/>
        <v>43929</v>
      </c>
      <c r="AT19" t="str">
        <f t="shared" si="9"/>
        <v>A</v>
      </c>
      <c r="AU19" t="str">
        <f t="shared" si="10"/>
        <v>A</v>
      </c>
      <c r="AV19" t="str">
        <f t="shared" si="11"/>
        <v>A</v>
      </c>
    </row>
    <row r="20" spans="13:48">
      <c r="M20" t="str">
        <f t="shared" si="12"/>
        <v>04</v>
      </c>
      <c r="N20" t="s">
        <v>565</v>
      </c>
      <c r="O20" s="183">
        <v>43930</v>
      </c>
      <c r="P20" s="246">
        <v>0.876415443366382</v>
      </c>
      <c r="Q20" s="246">
        <v>0.84586008870657203</v>
      </c>
      <c r="R20" s="246">
        <v>0.90769793387810405</v>
      </c>
      <c r="S20" t="str">
        <f t="shared" si="0"/>
        <v>A</v>
      </c>
      <c r="T20" t="str">
        <f t="shared" si="1"/>
        <v>A</v>
      </c>
      <c r="U20" t="str">
        <f t="shared" si="2"/>
        <v>A</v>
      </c>
      <c r="V20" s="30">
        <v>462</v>
      </c>
      <c r="W20">
        <f t="shared" si="13"/>
        <v>404.9039348352685</v>
      </c>
      <c r="X20">
        <f t="shared" si="3"/>
        <v>390.78736098243627</v>
      </c>
      <c r="Y20">
        <f t="shared" si="4"/>
        <v>419.35644545168407</v>
      </c>
      <c r="Z20" s="184">
        <f t="shared" si="14"/>
        <v>462</v>
      </c>
      <c r="AA20">
        <f t="shared" ref="AA20:AC20" si="30">$V13*P13</f>
        <v>704.68587914347449</v>
      </c>
      <c r="AB20">
        <f t="shared" si="30"/>
        <v>682.89068320196247</v>
      </c>
      <c r="AC20">
        <f t="shared" si="30"/>
        <v>726.93996210923581</v>
      </c>
      <c r="AE20" s="185">
        <f t="shared" si="15"/>
        <v>415.8</v>
      </c>
      <c r="AF20">
        <f t="shared" si="18"/>
        <v>570.79556210621433</v>
      </c>
      <c r="AG20">
        <f t="shared" si="19"/>
        <v>553.14145339358959</v>
      </c>
      <c r="AH20">
        <f t="shared" si="20"/>
        <v>588.82136930848105</v>
      </c>
      <c r="AK20" s="183">
        <v>43930</v>
      </c>
      <c r="AL20">
        <v>1.1000000000000001</v>
      </c>
      <c r="AM20">
        <f t="shared" si="16"/>
        <v>0.876415443366382</v>
      </c>
      <c r="AN20">
        <f t="shared" si="5"/>
        <v>0.78877389902974382</v>
      </c>
      <c r="AO20">
        <v>14848.692696199179</v>
      </c>
      <c r="AP20">
        <f t="shared" si="6"/>
        <v>0.76127407983591489</v>
      </c>
      <c r="AQ20">
        <f t="shared" si="7"/>
        <v>0.81692814049029361</v>
      </c>
      <c r="AR20" t="s">
        <v>565</v>
      </c>
      <c r="AS20" s="183">
        <f t="shared" si="8"/>
        <v>43930</v>
      </c>
      <c r="AT20" t="str">
        <f t="shared" si="9"/>
        <v>A</v>
      </c>
      <c r="AU20" t="str">
        <f t="shared" si="10"/>
        <v>A</v>
      </c>
      <c r="AV20" t="str">
        <f t="shared" si="11"/>
        <v>A</v>
      </c>
    </row>
    <row r="21" spans="13:48">
      <c r="M21" t="str">
        <f t="shared" si="12"/>
        <v>04</v>
      </c>
      <c r="N21" t="s">
        <v>565</v>
      </c>
      <c r="O21" s="183">
        <v>43931</v>
      </c>
      <c r="P21" s="246">
        <v>0.87350162294337397</v>
      </c>
      <c r="Q21" s="246">
        <v>0.84263497846815405</v>
      </c>
      <c r="R21" s="246">
        <v>0.90511301136723399</v>
      </c>
      <c r="S21" t="str">
        <f t="shared" si="0"/>
        <v>A</v>
      </c>
      <c r="T21" t="str">
        <f t="shared" si="1"/>
        <v>A</v>
      </c>
      <c r="U21" t="str">
        <f t="shared" si="2"/>
        <v>A</v>
      </c>
      <c r="V21" s="30">
        <v>421</v>
      </c>
      <c r="W21">
        <f t="shared" si="13"/>
        <v>367.74418325916042</v>
      </c>
      <c r="X21">
        <f t="shared" si="3"/>
        <v>354.74932593509283</v>
      </c>
      <c r="Y21">
        <f t="shared" si="4"/>
        <v>381.05257778560554</v>
      </c>
      <c r="Z21" s="184">
        <f t="shared" si="14"/>
        <v>421</v>
      </c>
      <c r="AA21">
        <f t="shared" ref="AA21:AC21" si="31">$V14*P14</f>
        <v>578.50514590846319</v>
      </c>
      <c r="AB21">
        <f t="shared" si="31"/>
        <v>560.45058480076682</v>
      </c>
      <c r="AC21">
        <f t="shared" si="31"/>
        <v>596.94335211059138</v>
      </c>
      <c r="AE21" s="185">
        <f t="shared" si="15"/>
        <v>378.90000000000003</v>
      </c>
      <c r="AF21">
        <f t="shared" si="18"/>
        <v>468.58916818585521</v>
      </c>
      <c r="AG21">
        <f t="shared" si="19"/>
        <v>453.96497368862111</v>
      </c>
      <c r="AH21">
        <f t="shared" si="20"/>
        <v>483.52411520957907</v>
      </c>
      <c r="AK21" s="183">
        <v>43931</v>
      </c>
      <c r="AL21">
        <v>1.1000000000000001</v>
      </c>
      <c r="AM21">
        <f t="shared" si="16"/>
        <v>0.87350162294337397</v>
      </c>
      <c r="AN21">
        <f t="shared" si="5"/>
        <v>0.78615146064903663</v>
      </c>
      <c r="AO21">
        <v>19540.630575670439</v>
      </c>
      <c r="AP21">
        <f t="shared" si="6"/>
        <v>0.75837148062133863</v>
      </c>
      <c r="AQ21">
        <f t="shared" si="7"/>
        <v>0.81460171023051064</v>
      </c>
      <c r="AR21" t="s">
        <v>565</v>
      </c>
      <c r="AS21" s="183">
        <f t="shared" si="8"/>
        <v>43931</v>
      </c>
      <c r="AT21" t="str">
        <f t="shared" si="9"/>
        <v>A</v>
      </c>
      <c r="AU21" t="str">
        <f t="shared" si="10"/>
        <v>A</v>
      </c>
      <c r="AV21" t="str">
        <f t="shared" si="11"/>
        <v>A</v>
      </c>
    </row>
    <row r="22" spans="13:48">
      <c r="M22" t="str">
        <f t="shared" si="12"/>
        <v>04</v>
      </c>
      <c r="N22" t="s">
        <v>565</v>
      </c>
      <c r="O22" s="183">
        <v>43932</v>
      </c>
      <c r="P22" s="246">
        <v>0.86543546568908203</v>
      </c>
      <c r="Q22" s="246">
        <v>0.83430629899543296</v>
      </c>
      <c r="R22" s="246">
        <v>0.89732949053964195</v>
      </c>
      <c r="S22" t="str">
        <f t="shared" si="0"/>
        <v>A</v>
      </c>
      <c r="T22" t="str">
        <f t="shared" si="1"/>
        <v>A</v>
      </c>
      <c r="U22" t="str">
        <f t="shared" si="2"/>
        <v>A</v>
      </c>
      <c r="V22" s="30">
        <v>393</v>
      </c>
      <c r="W22">
        <f t="shared" si="13"/>
        <v>340.11613801580921</v>
      </c>
      <c r="X22">
        <f t="shared" si="3"/>
        <v>327.88237550520518</v>
      </c>
      <c r="Y22">
        <f t="shared" si="4"/>
        <v>352.65048978207926</v>
      </c>
      <c r="Z22" s="184">
        <f t="shared" si="14"/>
        <v>393</v>
      </c>
      <c r="AA22">
        <f t="shared" ref="AA22:AC22" si="32">$V15*P15</f>
        <v>529.24983252881361</v>
      </c>
      <c r="AB22">
        <f t="shared" si="32"/>
        <v>512.45030637688262</v>
      </c>
      <c r="AC22">
        <f t="shared" si="32"/>
        <v>546.41256619389185</v>
      </c>
      <c r="AE22" s="185">
        <f t="shared" si="15"/>
        <v>353.7</v>
      </c>
      <c r="AF22">
        <f t="shared" si="18"/>
        <v>428.69236434833903</v>
      </c>
      <c r="AG22">
        <f t="shared" si="19"/>
        <v>415.0847481652749</v>
      </c>
      <c r="AH22">
        <f t="shared" si="20"/>
        <v>442.59417861705242</v>
      </c>
      <c r="AK22" s="183">
        <v>43932</v>
      </c>
      <c r="AL22">
        <v>1.1000000000000001</v>
      </c>
      <c r="AM22">
        <f t="shared" si="16"/>
        <v>0.86543546568908203</v>
      </c>
      <c r="AN22">
        <f t="shared" si="5"/>
        <v>0.77889191912017386</v>
      </c>
      <c r="AO22">
        <v>16982.927318544153</v>
      </c>
      <c r="AP22">
        <f t="shared" si="6"/>
        <v>0.75087566909588965</v>
      </c>
      <c r="AQ22">
        <f t="shared" si="7"/>
        <v>0.80759654148567772</v>
      </c>
      <c r="AR22" t="s">
        <v>565</v>
      </c>
      <c r="AS22" s="183">
        <f t="shared" si="8"/>
        <v>43932</v>
      </c>
      <c r="AT22" t="str">
        <f t="shared" si="9"/>
        <v>A</v>
      </c>
      <c r="AU22" t="str">
        <f t="shared" si="10"/>
        <v>A</v>
      </c>
      <c r="AV22" t="str">
        <f t="shared" si="11"/>
        <v>A</v>
      </c>
    </row>
    <row r="23" spans="13:48">
      <c r="M23" t="str">
        <f t="shared" si="12"/>
        <v>04</v>
      </c>
      <c r="N23" t="s">
        <v>565</v>
      </c>
      <c r="O23" s="183">
        <v>43933</v>
      </c>
      <c r="P23" s="246">
        <v>0.86308027497704498</v>
      </c>
      <c r="Q23" s="246">
        <v>0.83155939942975399</v>
      </c>
      <c r="R23" s="246">
        <v>0.895387817119629</v>
      </c>
      <c r="S23" t="str">
        <f t="shared" si="0"/>
        <v>A</v>
      </c>
      <c r="T23" t="str">
        <f t="shared" si="1"/>
        <v>A</v>
      </c>
      <c r="U23" t="str">
        <f t="shared" si="2"/>
        <v>A</v>
      </c>
      <c r="V23" s="30">
        <v>270</v>
      </c>
      <c r="W23">
        <f t="shared" si="13"/>
        <v>233.03167424380214</v>
      </c>
      <c r="X23">
        <f t="shared" si="3"/>
        <v>224.52103784603358</v>
      </c>
      <c r="Y23">
        <f t="shared" si="4"/>
        <v>241.75471062229983</v>
      </c>
      <c r="Z23" s="184">
        <f t="shared" si="14"/>
        <v>270</v>
      </c>
      <c r="AA23">
        <f t="shared" ref="AA23:AC23" si="33">$V16*P16</f>
        <v>350.71891184859157</v>
      </c>
      <c r="AB23">
        <f t="shared" si="33"/>
        <v>339.29966551766057</v>
      </c>
      <c r="AC23">
        <f t="shared" si="33"/>
        <v>362.39154282839695</v>
      </c>
      <c r="AE23" s="185">
        <f t="shared" si="15"/>
        <v>243</v>
      </c>
      <c r="AF23">
        <f t="shared" si="18"/>
        <v>284.08231859735918</v>
      </c>
      <c r="AG23">
        <f t="shared" si="19"/>
        <v>274.83272906930512</v>
      </c>
      <c r="AH23">
        <f t="shared" si="20"/>
        <v>293.5371496910015</v>
      </c>
      <c r="AK23" s="183">
        <v>43933</v>
      </c>
      <c r="AL23">
        <v>1.1000000000000001</v>
      </c>
      <c r="AM23">
        <f t="shared" si="16"/>
        <v>0.86308027497704498</v>
      </c>
      <c r="AN23">
        <f t="shared" si="5"/>
        <v>0.77677224747934048</v>
      </c>
      <c r="AO23">
        <v>15815.271731290768</v>
      </c>
      <c r="AP23">
        <f t="shared" si="6"/>
        <v>0.74840345948677856</v>
      </c>
      <c r="AQ23">
        <f t="shared" si="7"/>
        <v>0.80584903540766617</v>
      </c>
      <c r="AR23" t="s">
        <v>565</v>
      </c>
      <c r="AS23" s="183">
        <f t="shared" si="8"/>
        <v>43933</v>
      </c>
      <c r="AT23" t="str">
        <f t="shared" si="9"/>
        <v>A</v>
      </c>
      <c r="AU23" t="str">
        <f t="shared" si="10"/>
        <v>A</v>
      </c>
      <c r="AV23" t="str">
        <f t="shared" si="11"/>
        <v>A</v>
      </c>
    </row>
    <row r="24" spans="13:48">
      <c r="M24" t="str">
        <f t="shared" si="12"/>
        <v>04</v>
      </c>
      <c r="N24" t="s">
        <v>565</v>
      </c>
      <c r="O24" s="183">
        <v>43934</v>
      </c>
      <c r="P24" s="246">
        <v>0.866215163071969</v>
      </c>
      <c r="Q24" s="246">
        <v>0.83417169603733599</v>
      </c>
      <c r="R24" s="246">
        <v>0.899068917815806</v>
      </c>
      <c r="S24" t="str">
        <f t="shared" si="0"/>
        <v>A</v>
      </c>
      <c r="T24" t="str">
        <f t="shared" si="1"/>
        <v>A</v>
      </c>
      <c r="U24" t="str">
        <f t="shared" si="2"/>
        <v>A</v>
      </c>
      <c r="V24" s="30">
        <v>242</v>
      </c>
      <c r="W24">
        <f t="shared" si="13"/>
        <v>209.6240694634165</v>
      </c>
      <c r="X24">
        <f t="shared" si="3"/>
        <v>201.8695504410353</v>
      </c>
      <c r="Y24">
        <f t="shared" si="4"/>
        <v>217.57467811142504</v>
      </c>
      <c r="Z24" s="184">
        <f t="shared" si="14"/>
        <v>242</v>
      </c>
      <c r="AA24">
        <f t="shared" ref="AA24:AC24" si="34">$V17*P17</f>
        <v>290.12472219370824</v>
      </c>
      <c r="AB24">
        <f t="shared" si="34"/>
        <v>280.45454359463105</v>
      </c>
      <c r="AC24">
        <f t="shared" si="34"/>
        <v>300.01467589687746</v>
      </c>
      <c r="AE24" s="185">
        <f t="shared" si="15"/>
        <v>217.8</v>
      </c>
      <c r="AF24">
        <f t="shared" si="18"/>
        <v>235.00102497690369</v>
      </c>
      <c r="AG24">
        <f t="shared" si="19"/>
        <v>227.16818031165118</v>
      </c>
      <c r="AH24">
        <f t="shared" si="20"/>
        <v>243.01188747647078</v>
      </c>
      <c r="AK24" s="183">
        <v>43934</v>
      </c>
      <c r="AL24">
        <v>1.1000000000000001</v>
      </c>
      <c r="AM24">
        <f t="shared" si="16"/>
        <v>0.866215163071969</v>
      </c>
      <c r="AN24">
        <f t="shared" si="5"/>
        <v>0.77959364676477216</v>
      </c>
      <c r="AO24">
        <v>14286.00260658455</v>
      </c>
      <c r="AP24">
        <f t="shared" si="6"/>
        <v>0.75075452643360241</v>
      </c>
      <c r="AQ24">
        <f t="shared" si="7"/>
        <v>0.80916202603422538</v>
      </c>
      <c r="AR24" t="s">
        <v>565</v>
      </c>
      <c r="AS24" s="183">
        <f t="shared" si="8"/>
        <v>43934</v>
      </c>
      <c r="AT24" t="str">
        <f t="shared" si="9"/>
        <v>A</v>
      </c>
      <c r="AU24" t="str">
        <f t="shared" si="10"/>
        <v>A</v>
      </c>
      <c r="AV24" t="str">
        <f t="shared" si="11"/>
        <v>A</v>
      </c>
    </row>
    <row r="25" spans="13:48">
      <c r="M25" t="str">
        <f t="shared" si="12"/>
        <v>04</v>
      </c>
      <c r="N25" t="s">
        <v>565</v>
      </c>
      <c r="O25" s="183">
        <v>43935</v>
      </c>
      <c r="P25" s="246">
        <v>0.81438342749692005</v>
      </c>
      <c r="Q25" s="246">
        <v>0.78286176744660696</v>
      </c>
      <c r="R25" s="246">
        <v>0.84674008940365997</v>
      </c>
      <c r="S25" t="str">
        <f t="shared" si="0"/>
        <v>A</v>
      </c>
      <c r="T25" t="str">
        <f t="shared" si="1"/>
        <v>A</v>
      </c>
      <c r="U25" t="str">
        <f t="shared" si="2"/>
        <v>A</v>
      </c>
      <c r="V25" s="30">
        <v>250</v>
      </c>
      <c r="W25">
        <f t="shared" si="13"/>
        <v>203.59585687423001</v>
      </c>
      <c r="X25">
        <f t="shared" si="3"/>
        <v>195.71544186165173</v>
      </c>
      <c r="Y25">
        <f t="shared" si="4"/>
        <v>211.68502235091501</v>
      </c>
      <c r="Z25" s="184">
        <f t="shared" si="14"/>
        <v>250</v>
      </c>
      <c r="AA25">
        <f t="shared" ref="AA25:AC25" si="35">$V18*P18</f>
        <v>446.1670246609936</v>
      </c>
      <c r="AB25">
        <f t="shared" si="35"/>
        <v>431.15685554915041</v>
      </c>
      <c r="AC25">
        <f t="shared" si="35"/>
        <v>461.52159180462331</v>
      </c>
      <c r="AE25" s="185">
        <f t="shared" si="15"/>
        <v>225</v>
      </c>
      <c r="AF25">
        <f t="shared" si="18"/>
        <v>361.39528997540481</v>
      </c>
      <c r="AG25">
        <f t="shared" si="19"/>
        <v>349.23705299481185</v>
      </c>
      <c r="AH25">
        <f t="shared" si="20"/>
        <v>373.83248936174488</v>
      </c>
      <c r="AK25" s="183">
        <v>43935</v>
      </c>
      <c r="AL25">
        <v>1.1000000000000001</v>
      </c>
      <c r="AM25">
        <f t="shared" si="16"/>
        <v>0.81438342749692005</v>
      </c>
      <c r="AN25">
        <f t="shared" si="5"/>
        <v>0.73294508474722808</v>
      </c>
      <c r="AO25">
        <v>13013.623592750577</v>
      </c>
      <c r="AP25">
        <f t="shared" si="6"/>
        <v>0.70457559070194631</v>
      </c>
      <c r="AQ25">
        <f t="shared" si="7"/>
        <v>0.76206608046329394</v>
      </c>
      <c r="AR25" t="s">
        <v>565</v>
      </c>
      <c r="AS25" s="183">
        <f t="shared" si="8"/>
        <v>43935</v>
      </c>
      <c r="AT25" t="str">
        <f t="shared" si="9"/>
        <v>A</v>
      </c>
      <c r="AU25" t="str">
        <f t="shared" si="10"/>
        <v>A</v>
      </c>
      <c r="AV25" t="str">
        <f t="shared" si="11"/>
        <v>A</v>
      </c>
    </row>
    <row r="26" spans="13:48">
      <c r="M26" t="str">
        <f t="shared" si="12"/>
        <v>04</v>
      </c>
      <c r="N26" t="s">
        <v>565</v>
      </c>
      <c r="O26" s="183">
        <v>43936</v>
      </c>
      <c r="P26" s="246">
        <v>0.79134231778653397</v>
      </c>
      <c r="Q26" s="246">
        <v>0.75976884938581701</v>
      </c>
      <c r="R26" s="246">
        <v>0.82377863606341495</v>
      </c>
      <c r="S26" t="str">
        <f t="shared" si="0"/>
        <v>A</v>
      </c>
      <c r="T26" t="str">
        <f t="shared" si="1"/>
        <v>A</v>
      </c>
      <c r="U26" t="str">
        <f t="shared" si="2"/>
        <v>A</v>
      </c>
      <c r="V26" s="30">
        <v>310</v>
      </c>
      <c r="W26">
        <f t="shared" si="13"/>
        <v>245.31611851382553</v>
      </c>
      <c r="X26">
        <f t="shared" si="3"/>
        <v>235.52834330960329</v>
      </c>
      <c r="Y26">
        <f t="shared" si="4"/>
        <v>255.37137717965862</v>
      </c>
      <c r="Z26" s="184">
        <f t="shared" si="14"/>
        <v>310</v>
      </c>
      <c r="AA26">
        <f t="shared" ref="AA26:AC26" si="36">$V19*P19</f>
        <v>408.05498229492878</v>
      </c>
      <c r="AB26">
        <f t="shared" si="36"/>
        <v>394.06393606417862</v>
      </c>
      <c r="AC26">
        <f t="shared" si="36"/>
        <v>422.37333959738322</v>
      </c>
      <c r="AE26" s="185">
        <f t="shared" si="15"/>
        <v>279</v>
      </c>
      <c r="AF26">
        <f t="shared" si="18"/>
        <v>330.52453565889232</v>
      </c>
      <c r="AG26">
        <f t="shared" si="19"/>
        <v>319.19178821198477</v>
      </c>
      <c r="AH26">
        <f t="shared" si="20"/>
        <v>342.12240507388043</v>
      </c>
      <c r="AK26" s="183">
        <v>43936</v>
      </c>
      <c r="AL26">
        <v>1.1000000000000001</v>
      </c>
      <c r="AM26">
        <f t="shared" si="16"/>
        <v>0.79134231778653397</v>
      </c>
      <c r="AN26">
        <f t="shared" si="5"/>
        <v>0.71220808600788055</v>
      </c>
      <c r="AO26">
        <v>17068.772521185045</v>
      </c>
      <c r="AP26">
        <f t="shared" si="6"/>
        <v>0.68379196444723533</v>
      </c>
      <c r="AQ26">
        <f t="shared" si="7"/>
        <v>0.74140077245707348</v>
      </c>
      <c r="AR26" t="s">
        <v>565</v>
      </c>
      <c r="AS26" s="183">
        <f t="shared" si="8"/>
        <v>43936</v>
      </c>
      <c r="AT26" t="str">
        <f t="shared" si="9"/>
        <v>A</v>
      </c>
      <c r="AU26" t="str">
        <f t="shared" si="10"/>
        <v>A</v>
      </c>
      <c r="AV26" t="str">
        <f t="shared" si="11"/>
        <v>A</v>
      </c>
    </row>
    <row r="27" spans="13:48">
      <c r="M27" t="str">
        <f t="shared" si="12"/>
        <v>04</v>
      </c>
      <c r="N27" t="s">
        <v>565</v>
      </c>
      <c r="O27" s="183">
        <v>43937</v>
      </c>
      <c r="P27" s="246">
        <v>0.77470626972423096</v>
      </c>
      <c r="Q27" s="246">
        <v>0.74283126478488704</v>
      </c>
      <c r="R27" s="246">
        <v>0.80748034103560595</v>
      </c>
      <c r="S27" t="str">
        <f t="shared" si="0"/>
        <v>A</v>
      </c>
      <c r="T27" t="str">
        <f t="shared" si="1"/>
        <v>A</v>
      </c>
      <c r="U27" t="str">
        <f t="shared" si="2"/>
        <v>A</v>
      </c>
      <c r="V27" s="30">
        <v>320</v>
      </c>
      <c r="W27">
        <f t="shared" si="13"/>
        <v>247.90600631175391</v>
      </c>
      <c r="X27">
        <f t="shared" si="3"/>
        <v>237.70600473116386</v>
      </c>
      <c r="Y27">
        <f t="shared" si="4"/>
        <v>258.3937091313939</v>
      </c>
      <c r="Z27" s="184">
        <f t="shared" si="14"/>
        <v>320</v>
      </c>
      <c r="AA27">
        <f t="shared" ref="AA27:AC27" si="37">$V20*P20</f>
        <v>404.9039348352685</v>
      </c>
      <c r="AB27">
        <f t="shared" si="37"/>
        <v>390.78736098243627</v>
      </c>
      <c r="AC27">
        <f t="shared" si="37"/>
        <v>419.35644545168407</v>
      </c>
      <c r="AE27" s="185">
        <f t="shared" si="15"/>
        <v>288</v>
      </c>
      <c r="AF27">
        <f t="shared" si="18"/>
        <v>327.97218721656748</v>
      </c>
      <c r="AG27">
        <f t="shared" si="19"/>
        <v>316.53776239577343</v>
      </c>
      <c r="AH27">
        <f t="shared" si="20"/>
        <v>339.67872081586415</v>
      </c>
      <c r="AK27" s="183">
        <v>43937</v>
      </c>
      <c r="AL27">
        <v>1.1000000000000001</v>
      </c>
      <c r="AM27">
        <f t="shared" si="16"/>
        <v>0.77470626972423096</v>
      </c>
      <c r="AN27">
        <f t="shared" si="5"/>
        <v>0.69723564275180783</v>
      </c>
      <c r="AO27">
        <v>14697.627612688091</v>
      </c>
      <c r="AP27">
        <f t="shared" si="6"/>
        <v>0.66854813830639837</v>
      </c>
      <c r="AQ27">
        <f t="shared" si="7"/>
        <v>0.72673230693204538</v>
      </c>
      <c r="AR27" t="s">
        <v>565</v>
      </c>
      <c r="AS27" s="183">
        <f t="shared" si="8"/>
        <v>43937</v>
      </c>
      <c r="AT27" t="str">
        <f t="shared" si="9"/>
        <v>A</v>
      </c>
      <c r="AU27" t="str">
        <f t="shared" si="10"/>
        <v>A</v>
      </c>
      <c r="AV27" t="str">
        <f t="shared" si="11"/>
        <v>A</v>
      </c>
    </row>
    <row r="28" spans="13:48">
      <c r="M28" t="str">
        <f t="shared" si="12"/>
        <v>04</v>
      </c>
      <c r="N28" t="s">
        <v>565</v>
      </c>
      <c r="O28" s="183">
        <v>43938</v>
      </c>
      <c r="P28" s="246">
        <v>0.76850680762039902</v>
      </c>
      <c r="Q28" s="246">
        <v>0.73601866072498201</v>
      </c>
      <c r="R28" s="246">
        <v>0.80193721122391104</v>
      </c>
      <c r="S28" t="str">
        <f t="shared" si="0"/>
        <v>A</v>
      </c>
      <c r="T28" t="str">
        <f t="shared" si="1"/>
        <v>A</v>
      </c>
      <c r="U28" t="str">
        <f t="shared" si="2"/>
        <v>A</v>
      </c>
      <c r="V28" s="30">
        <v>303</v>
      </c>
      <c r="W28">
        <f t="shared" si="13"/>
        <v>232.85756270898091</v>
      </c>
      <c r="X28">
        <f t="shared" si="3"/>
        <v>223.01365419966956</v>
      </c>
      <c r="Y28">
        <f t="shared" si="4"/>
        <v>242.98697500084504</v>
      </c>
      <c r="Z28" s="184">
        <f t="shared" si="14"/>
        <v>303</v>
      </c>
      <c r="AA28">
        <f t="shared" ref="AA28:AC28" si="38">$V21*P21</f>
        <v>367.74418325916042</v>
      </c>
      <c r="AB28">
        <f t="shared" si="38"/>
        <v>354.74932593509283</v>
      </c>
      <c r="AC28">
        <f t="shared" si="38"/>
        <v>381.05257778560554</v>
      </c>
      <c r="AE28" s="185">
        <f t="shared" si="15"/>
        <v>272.7</v>
      </c>
      <c r="AF28">
        <f t="shared" si="18"/>
        <v>297.87278843991999</v>
      </c>
      <c r="AG28">
        <f t="shared" si="19"/>
        <v>287.34695400742527</v>
      </c>
      <c r="AH28">
        <f t="shared" si="20"/>
        <v>308.65258800634052</v>
      </c>
      <c r="AK28" s="183">
        <v>43938</v>
      </c>
      <c r="AL28">
        <v>1.1000000000000001</v>
      </c>
      <c r="AM28">
        <f t="shared" si="16"/>
        <v>0.76850680762039902</v>
      </c>
      <c r="AN28">
        <f t="shared" si="5"/>
        <v>0.69165612685835909</v>
      </c>
      <c r="AO28">
        <v>13649.849074679123</v>
      </c>
      <c r="AP28">
        <f t="shared" si="6"/>
        <v>0.66241679465248382</v>
      </c>
      <c r="AQ28">
        <f t="shared" si="7"/>
        <v>0.72174349010151995</v>
      </c>
      <c r="AR28" t="s">
        <v>565</v>
      </c>
      <c r="AS28" s="183">
        <f t="shared" si="8"/>
        <v>43938</v>
      </c>
      <c r="AT28" t="str">
        <f t="shared" si="9"/>
        <v>A</v>
      </c>
      <c r="AU28" t="str">
        <f t="shared" si="10"/>
        <v>A</v>
      </c>
      <c r="AV28" t="str">
        <f t="shared" si="11"/>
        <v>A</v>
      </c>
    </row>
    <row r="29" spans="13:48">
      <c r="M29" t="str">
        <f t="shared" si="12"/>
        <v>04</v>
      </c>
      <c r="N29" t="s">
        <v>565</v>
      </c>
      <c r="O29" s="183">
        <v>43939</v>
      </c>
      <c r="P29" s="246">
        <v>0.75896894935149894</v>
      </c>
      <c r="Q29" s="246">
        <v>0.72586859508172397</v>
      </c>
      <c r="R29" s="246">
        <v>0.79306061471484701</v>
      </c>
      <c r="S29" t="str">
        <f t="shared" si="0"/>
        <v>A</v>
      </c>
      <c r="T29" t="str">
        <f t="shared" si="1"/>
        <v>A</v>
      </c>
      <c r="U29" t="str">
        <f t="shared" si="2"/>
        <v>A</v>
      </c>
      <c r="V29" s="30">
        <v>265</v>
      </c>
      <c r="W29">
        <f t="shared" si="13"/>
        <v>201.12677157814721</v>
      </c>
      <c r="X29">
        <f t="shared" si="3"/>
        <v>192.35517769665685</v>
      </c>
      <c r="Y29">
        <f t="shared" si="4"/>
        <v>210.16106289943446</v>
      </c>
      <c r="Z29" s="184">
        <f t="shared" si="14"/>
        <v>265</v>
      </c>
      <c r="AA29">
        <f t="shared" ref="AA29:AC29" si="39">$V22*P22</f>
        <v>340.11613801580921</v>
      </c>
      <c r="AB29">
        <f t="shared" si="39"/>
        <v>327.88237550520518</v>
      </c>
      <c r="AC29">
        <f t="shared" si="39"/>
        <v>352.65048978207926</v>
      </c>
      <c r="AE29" s="185">
        <f t="shared" si="15"/>
        <v>238.5</v>
      </c>
      <c r="AF29">
        <f t="shared" si="18"/>
        <v>275.49407179280547</v>
      </c>
      <c r="AG29">
        <f t="shared" si="19"/>
        <v>265.58472415921619</v>
      </c>
      <c r="AH29">
        <f t="shared" si="20"/>
        <v>285.64689672348425</v>
      </c>
      <c r="AK29" s="183">
        <v>43939</v>
      </c>
      <c r="AL29">
        <v>1.1000000000000001</v>
      </c>
      <c r="AM29">
        <f t="shared" si="16"/>
        <v>0.75896894935149894</v>
      </c>
      <c r="AN29">
        <f t="shared" si="5"/>
        <v>0.68307205441634911</v>
      </c>
      <c r="AO29">
        <v>12374.752077509225</v>
      </c>
      <c r="AP29">
        <f t="shared" si="6"/>
        <v>0.65328173557355163</v>
      </c>
      <c r="AQ29">
        <f t="shared" si="7"/>
        <v>0.71375455324336234</v>
      </c>
      <c r="AR29" t="s">
        <v>565</v>
      </c>
      <c r="AS29" s="183">
        <f t="shared" si="8"/>
        <v>43939</v>
      </c>
      <c r="AT29" t="str">
        <f t="shared" si="9"/>
        <v>A</v>
      </c>
      <c r="AU29" t="str">
        <f t="shared" si="10"/>
        <v>A</v>
      </c>
      <c r="AV29" t="str">
        <f t="shared" si="11"/>
        <v>A</v>
      </c>
    </row>
    <row r="30" spans="13:48">
      <c r="M30" t="str">
        <f t="shared" si="12"/>
        <v>04</v>
      </c>
      <c r="N30" t="s">
        <v>565</v>
      </c>
      <c r="O30" s="183">
        <v>43940</v>
      </c>
      <c r="P30" s="246">
        <v>0.78483137217646903</v>
      </c>
      <c r="Q30" s="246">
        <v>0.75027156811712203</v>
      </c>
      <c r="R30" s="246">
        <v>0.82043652637300202</v>
      </c>
      <c r="S30" t="str">
        <f t="shared" si="0"/>
        <v>A</v>
      </c>
      <c r="T30" t="str">
        <f t="shared" si="1"/>
        <v>A</v>
      </c>
      <c r="U30" t="str">
        <f t="shared" si="2"/>
        <v>A</v>
      </c>
      <c r="V30" s="30">
        <v>232</v>
      </c>
      <c r="W30">
        <f t="shared" si="13"/>
        <v>182.08087834494083</v>
      </c>
      <c r="X30">
        <f t="shared" si="3"/>
        <v>174.06300380317231</v>
      </c>
      <c r="Y30">
        <f t="shared" si="4"/>
        <v>190.34127411853646</v>
      </c>
      <c r="Z30" s="184">
        <f t="shared" si="14"/>
        <v>232</v>
      </c>
      <c r="AA30">
        <f t="shared" ref="AA30:AC30" si="40">$V23*P23</f>
        <v>233.03167424380214</v>
      </c>
      <c r="AB30">
        <f t="shared" si="40"/>
        <v>224.52103784603358</v>
      </c>
      <c r="AC30">
        <f t="shared" si="40"/>
        <v>241.75471062229983</v>
      </c>
      <c r="AE30" s="185">
        <f t="shared" si="15"/>
        <v>208.8</v>
      </c>
      <c r="AF30">
        <f t="shared" si="18"/>
        <v>188.75565613747975</v>
      </c>
      <c r="AG30">
        <f t="shared" si="19"/>
        <v>181.86204065528719</v>
      </c>
      <c r="AH30">
        <f t="shared" si="20"/>
        <v>195.82131560406287</v>
      </c>
      <c r="AK30" s="183">
        <v>43940</v>
      </c>
      <c r="AL30">
        <v>1.1000000000000001</v>
      </c>
      <c r="AM30">
        <f t="shared" si="16"/>
        <v>0.78483137217646903</v>
      </c>
      <c r="AN30">
        <f t="shared" si="5"/>
        <v>0.70634823495882215</v>
      </c>
      <c r="AO30">
        <v>10598.07938561901</v>
      </c>
      <c r="AP30">
        <f t="shared" si="6"/>
        <v>0.6752444113054098</v>
      </c>
      <c r="AQ30">
        <f t="shared" si="7"/>
        <v>0.73839287373570184</v>
      </c>
      <c r="AR30" t="s">
        <v>565</v>
      </c>
      <c r="AS30" s="183">
        <f t="shared" si="8"/>
        <v>43940</v>
      </c>
      <c r="AT30" t="str">
        <f t="shared" si="9"/>
        <v>A</v>
      </c>
      <c r="AU30" t="str">
        <f t="shared" si="10"/>
        <v>A</v>
      </c>
      <c r="AV30" t="str">
        <f t="shared" si="11"/>
        <v>A</v>
      </c>
    </row>
    <row r="31" spans="13:48">
      <c r="M31" t="str">
        <f t="shared" si="12"/>
        <v>04</v>
      </c>
      <c r="N31" t="s">
        <v>565</v>
      </c>
      <c r="O31" s="183">
        <v>43941</v>
      </c>
      <c r="P31" s="246">
        <v>0.797707213193662</v>
      </c>
      <c r="Q31" s="246">
        <v>0.76193304598404799</v>
      </c>
      <c r="R31" s="246">
        <v>0.83458402376795504</v>
      </c>
      <c r="S31" t="str">
        <f t="shared" si="0"/>
        <v>A</v>
      </c>
      <c r="T31" t="str">
        <f t="shared" si="1"/>
        <v>A</v>
      </c>
      <c r="U31" t="str">
        <f t="shared" si="2"/>
        <v>A</v>
      </c>
      <c r="V31" s="30">
        <v>172</v>
      </c>
      <c r="W31">
        <f t="shared" si="13"/>
        <v>137.20564066930987</v>
      </c>
      <c r="X31">
        <f t="shared" si="3"/>
        <v>131.05248390925627</v>
      </c>
      <c r="Y31">
        <f t="shared" si="4"/>
        <v>143.54845208808825</v>
      </c>
      <c r="Z31" s="184">
        <f t="shared" si="14"/>
        <v>172</v>
      </c>
      <c r="AA31">
        <f t="shared" ref="AA31:AC31" si="41">$V24*P24</f>
        <v>209.6240694634165</v>
      </c>
      <c r="AB31">
        <f t="shared" si="41"/>
        <v>201.8695504410353</v>
      </c>
      <c r="AC31">
        <f t="shared" si="41"/>
        <v>217.57467811142504</v>
      </c>
      <c r="AE31" s="185">
        <f t="shared" si="15"/>
        <v>154.80000000000001</v>
      </c>
      <c r="AF31">
        <f t="shared" si="18"/>
        <v>169.79549626536738</v>
      </c>
      <c r="AG31">
        <f t="shared" si="19"/>
        <v>163.51433585723862</v>
      </c>
      <c r="AH31">
        <f t="shared" si="20"/>
        <v>176.23548927025431</v>
      </c>
      <c r="AK31" s="183">
        <v>43941</v>
      </c>
      <c r="AL31">
        <v>1.1000000000000001</v>
      </c>
      <c r="AM31">
        <f t="shared" si="16"/>
        <v>0.797707213193662</v>
      </c>
      <c r="AN31">
        <f t="shared" si="5"/>
        <v>0.71793649187429587</v>
      </c>
      <c r="AO31">
        <v>13507.242008685675</v>
      </c>
      <c r="AP31">
        <f t="shared" si="6"/>
        <v>0.6857397413856432</v>
      </c>
      <c r="AQ31">
        <f t="shared" si="7"/>
        <v>0.75112562139115957</v>
      </c>
      <c r="AR31" t="s">
        <v>565</v>
      </c>
      <c r="AS31" s="183">
        <f t="shared" si="8"/>
        <v>43941</v>
      </c>
      <c r="AT31" t="str">
        <f t="shared" si="9"/>
        <v>A</v>
      </c>
      <c r="AU31" t="str">
        <f t="shared" si="10"/>
        <v>A</v>
      </c>
      <c r="AV31" t="str">
        <f t="shared" si="11"/>
        <v>A</v>
      </c>
    </row>
    <row r="32" spans="13:48">
      <c r="M32" t="str">
        <f t="shared" si="12"/>
        <v>04</v>
      </c>
      <c r="N32" t="s">
        <v>565</v>
      </c>
      <c r="O32" s="183">
        <v>43942</v>
      </c>
      <c r="P32" s="246">
        <v>0.84401530848573003</v>
      </c>
      <c r="Q32" s="246">
        <v>0.80629448364073197</v>
      </c>
      <c r="R32" s="246">
        <v>0.88289465782586696</v>
      </c>
      <c r="S32" t="str">
        <f t="shared" si="0"/>
        <v>A</v>
      </c>
      <c r="T32" t="str">
        <f t="shared" si="1"/>
        <v>A</v>
      </c>
      <c r="U32" t="str">
        <f t="shared" si="2"/>
        <v>A</v>
      </c>
      <c r="V32" s="30">
        <v>263</v>
      </c>
      <c r="W32">
        <f t="shared" si="13"/>
        <v>221.97602613174701</v>
      </c>
      <c r="X32">
        <f t="shared" si="3"/>
        <v>212.0554491975125</v>
      </c>
      <c r="Y32">
        <f t="shared" si="4"/>
        <v>232.201295008203</v>
      </c>
      <c r="Z32" s="184">
        <f t="shared" si="14"/>
        <v>263</v>
      </c>
      <c r="AA32">
        <f t="shared" ref="AA32:AC32" si="42">$V25*P25</f>
        <v>203.59585687423001</v>
      </c>
      <c r="AB32">
        <f t="shared" si="42"/>
        <v>195.71544186165173</v>
      </c>
      <c r="AC32">
        <f t="shared" si="42"/>
        <v>211.68502235091501</v>
      </c>
      <c r="AE32" s="185">
        <f t="shared" si="15"/>
        <v>236.70000000000002</v>
      </c>
      <c r="AF32">
        <f t="shared" si="18"/>
        <v>164.91264406812633</v>
      </c>
      <c r="AG32">
        <f t="shared" si="19"/>
        <v>158.5295079079379</v>
      </c>
      <c r="AH32">
        <f t="shared" si="20"/>
        <v>171.46486810424113</v>
      </c>
      <c r="AK32" s="183">
        <v>43942</v>
      </c>
      <c r="AL32">
        <v>1.1000000000000001</v>
      </c>
      <c r="AM32">
        <f t="shared" si="16"/>
        <v>0.84401530848573003</v>
      </c>
      <c r="AN32">
        <f t="shared" si="5"/>
        <v>0.75961377763715709</v>
      </c>
      <c r="AO32">
        <v>11386.344261621445</v>
      </c>
      <c r="AP32">
        <f t="shared" si="6"/>
        <v>0.72566503527665882</v>
      </c>
      <c r="AQ32">
        <f t="shared" si="7"/>
        <v>0.79460519204328028</v>
      </c>
      <c r="AR32" t="s">
        <v>565</v>
      </c>
      <c r="AS32" s="183">
        <f t="shared" si="8"/>
        <v>43942</v>
      </c>
      <c r="AT32" t="str">
        <f t="shared" si="9"/>
        <v>A</v>
      </c>
      <c r="AU32" t="str">
        <f t="shared" si="10"/>
        <v>A</v>
      </c>
      <c r="AV32" t="str">
        <f t="shared" si="11"/>
        <v>A</v>
      </c>
    </row>
    <row r="33" spans="13:48">
      <c r="M33" t="str">
        <f t="shared" si="12"/>
        <v>04</v>
      </c>
      <c r="N33" t="s">
        <v>565</v>
      </c>
      <c r="O33" s="183">
        <v>43943</v>
      </c>
      <c r="P33" s="246">
        <v>0.83530535716679999</v>
      </c>
      <c r="Q33" s="246">
        <v>0.79695825549795396</v>
      </c>
      <c r="R33" s="246">
        <v>0.87486327638135997</v>
      </c>
      <c r="S33" t="str">
        <f t="shared" si="0"/>
        <v>A</v>
      </c>
      <c r="T33" t="str">
        <f t="shared" si="1"/>
        <v>A</v>
      </c>
      <c r="U33" t="str">
        <f t="shared" si="2"/>
        <v>A</v>
      </c>
      <c r="V33" s="30">
        <v>211</v>
      </c>
      <c r="W33">
        <f t="shared" si="13"/>
        <v>176.2494303621948</v>
      </c>
      <c r="X33">
        <f t="shared" si="3"/>
        <v>168.1581919100683</v>
      </c>
      <c r="Y33">
        <f t="shared" si="4"/>
        <v>184.59615131646694</v>
      </c>
      <c r="Z33" s="184">
        <f t="shared" si="14"/>
        <v>211</v>
      </c>
      <c r="AA33">
        <f t="shared" ref="AA33:AC33" si="43">$V26*P26</f>
        <v>245.31611851382553</v>
      </c>
      <c r="AB33">
        <f t="shared" si="43"/>
        <v>235.52834330960329</v>
      </c>
      <c r="AC33">
        <f t="shared" si="43"/>
        <v>255.37137717965862</v>
      </c>
      <c r="AE33" s="185">
        <f t="shared" si="15"/>
        <v>189.9</v>
      </c>
      <c r="AF33">
        <f t="shared" si="18"/>
        <v>198.70605599619867</v>
      </c>
      <c r="AG33">
        <f t="shared" si="19"/>
        <v>190.77795808077866</v>
      </c>
      <c r="AH33">
        <f t="shared" si="20"/>
        <v>206.85081551552349</v>
      </c>
      <c r="AK33" s="183">
        <v>43943</v>
      </c>
      <c r="AL33">
        <v>1.1000000000000001</v>
      </c>
      <c r="AM33">
        <f t="shared" si="16"/>
        <v>0.83530535716679999</v>
      </c>
      <c r="AN33">
        <f t="shared" si="5"/>
        <v>0.75177482145011998</v>
      </c>
      <c r="AO33">
        <v>10490.00193688191</v>
      </c>
      <c r="AP33">
        <f t="shared" si="6"/>
        <v>0.71726242994815859</v>
      </c>
      <c r="AQ33">
        <f t="shared" si="7"/>
        <v>0.78737694874322395</v>
      </c>
      <c r="AR33" t="s">
        <v>565</v>
      </c>
      <c r="AS33" s="183">
        <f t="shared" si="8"/>
        <v>43943</v>
      </c>
      <c r="AT33" t="str">
        <f t="shared" si="9"/>
        <v>A</v>
      </c>
      <c r="AU33" t="str">
        <f t="shared" si="10"/>
        <v>A</v>
      </c>
      <c r="AV33" t="str">
        <f t="shared" si="11"/>
        <v>A</v>
      </c>
    </row>
    <row r="34" spans="13:48">
      <c r="M34" t="str">
        <f t="shared" si="12"/>
        <v>04</v>
      </c>
      <c r="N34" t="s">
        <v>565</v>
      </c>
      <c r="O34" s="183">
        <v>43944</v>
      </c>
      <c r="P34" s="246">
        <v>0.81338991562213703</v>
      </c>
      <c r="Q34" s="246">
        <v>0.77484890478590895</v>
      </c>
      <c r="R34" s="246">
        <v>0.85318826023698702</v>
      </c>
      <c r="S34" t="str">
        <f t="shared" si="0"/>
        <v>A</v>
      </c>
      <c r="T34" t="str">
        <f t="shared" si="1"/>
        <v>A</v>
      </c>
      <c r="U34" t="str">
        <f t="shared" si="2"/>
        <v>A</v>
      </c>
      <c r="V34" s="30">
        <v>210</v>
      </c>
      <c r="W34">
        <f t="shared" si="13"/>
        <v>170.81188228064877</v>
      </c>
      <c r="X34">
        <f t="shared" si="3"/>
        <v>162.71827000504089</v>
      </c>
      <c r="Y34">
        <f t="shared" si="4"/>
        <v>179.16953464976729</v>
      </c>
      <c r="Z34" s="184">
        <f t="shared" si="14"/>
        <v>210</v>
      </c>
      <c r="AA34">
        <f t="shared" ref="AA34:AC34" si="44">$V27*P27</f>
        <v>247.90600631175391</v>
      </c>
      <c r="AB34">
        <f t="shared" si="44"/>
        <v>237.70600473116386</v>
      </c>
      <c r="AC34">
        <f t="shared" si="44"/>
        <v>258.3937091313939</v>
      </c>
      <c r="AE34" s="185">
        <f t="shared" si="15"/>
        <v>189</v>
      </c>
      <c r="AF34">
        <f t="shared" si="18"/>
        <v>200.80386511252067</v>
      </c>
      <c r="AG34">
        <f t="shared" si="19"/>
        <v>192.54186383224274</v>
      </c>
      <c r="AH34">
        <f t="shared" si="20"/>
        <v>209.29890439642907</v>
      </c>
      <c r="AK34" s="183">
        <v>43944</v>
      </c>
      <c r="AL34">
        <v>1.1000000000000001</v>
      </c>
      <c r="AM34">
        <f t="shared" si="16"/>
        <v>0.81338991562213703</v>
      </c>
      <c r="AN34">
        <f t="shared" si="5"/>
        <v>0.73205092405992334</v>
      </c>
      <c r="AO34">
        <v>9392.0525827524689</v>
      </c>
      <c r="AP34">
        <f t="shared" si="6"/>
        <v>0.69736401430731809</v>
      </c>
      <c r="AQ34">
        <f t="shared" si="7"/>
        <v>0.76786943421328835</v>
      </c>
      <c r="AR34" t="s">
        <v>565</v>
      </c>
      <c r="AS34" s="183">
        <f t="shared" si="8"/>
        <v>43944</v>
      </c>
      <c r="AT34" t="str">
        <f t="shared" si="9"/>
        <v>A</v>
      </c>
      <c r="AU34" t="str">
        <f t="shared" si="10"/>
        <v>A</v>
      </c>
      <c r="AV34" t="str">
        <f t="shared" si="11"/>
        <v>A</v>
      </c>
    </row>
    <row r="35" spans="13:48">
      <c r="M35" t="str">
        <f t="shared" si="12"/>
        <v>04</v>
      </c>
      <c r="N35" t="s">
        <v>565</v>
      </c>
      <c r="O35" s="183">
        <v>43945</v>
      </c>
      <c r="P35" s="246">
        <v>0.80147755218306005</v>
      </c>
      <c r="Q35" s="246">
        <v>0.76249224101586499</v>
      </c>
      <c r="R35" s="246">
        <v>0.84176961568369002</v>
      </c>
      <c r="S35" t="str">
        <f t="shared" si="0"/>
        <v>A</v>
      </c>
      <c r="T35" t="str">
        <f t="shared" si="1"/>
        <v>A</v>
      </c>
      <c r="U35" t="str">
        <f t="shared" si="2"/>
        <v>A</v>
      </c>
      <c r="V35" s="30">
        <v>217</v>
      </c>
      <c r="W35">
        <f t="shared" si="13"/>
        <v>173.92062882372403</v>
      </c>
      <c r="X35">
        <f t="shared" si="3"/>
        <v>165.4608163004427</v>
      </c>
      <c r="Y35">
        <f t="shared" si="4"/>
        <v>182.66400660336075</v>
      </c>
      <c r="Z35" s="184">
        <f t="shared" si="14"/>
        <v>217</v>
      </c>
      <c r="AA35">
        <f t="shared" ref="AA35:AC35" si="45">$V28*P28</f>
        <v>232.85756270898091</v>
      </c>
      <c r="AB35">
        <f t="shared" si="45"/>
        <v>223.01365419966956</v>
      </c>
      <c r="AC35">
        <f t="shared" si="45"/>
        <v>242.98697500084504</v>
      </c>
      <c r="AE35" s="185">
        <f t="shared" si="15"/>
        <v>195.3</v>
      </c>
      <c r="AF35">
        <f t="shared" si="18"/>
        <v>188.61462579427453</v>
      </c>
      <c r="AG35">
        <f t="shared" si="19"/>
        <v>180.64105990173235</v>
      </c>
      <c r="AH35">
        <f t="shared" si="20"/>
        <v>196.8194497506845</v>
      </c>
      <c r="AK35" s="183">
        <v>43945</v>
      </c>
      <c r="AL35">
        <v>1.1000000000000001</v>
      </c>
      <c r="AM35">
        <f t="shared" si="16"/>
        <v>0.80147755218306005</v>
      </c>
      <c r="AN35">
        <f t="shared" ref="AN35:AN66" si="46">+P35*(1-$AD$274)</f>
        <v>0.72132979696475408</v>
      </c>
      <c r="AO35">
        <v>8317.7051866505171</v>
      </c>
      <c r="AP35">
        <f t="shared" ref="AP35:AP66" si="47">+Q35*(1-$AD$274)</f>
        <v>0.68624301691427847</v>
      </c>
      <c r="AQ35">
        <f t="shared" ref="AQ35:AQ66" si="48">+R35*(1-$AD$274)</f>
        <v>0.75759265411532106</v>
      </c>
      <c r="AR35" t="s">
        <v>565</v>
      </c>
      <c r="AS35" s="183">
        <f t="shared" si="8"/>
        <v>43945</v>
      </c>
      <c r="AT35" t="str">
        <f t="shared" si="9"/>
        <v>A</v>
      </c>
      <c r="AU35" t="str">
        <f t="shared" si="10"/>
        <v>A</v>
      </c>
      <c r="AV35" t="str">
        <f t="shared" si="11"/>
        <v>A</v>
      </c>
    </row>
    <row r="36" spans="13:48">
      <c r="M36" t="str">
        <f t="shared" si="12"/>
        <v>04</v>
      </c>
      <c r="N36" t="s">
        <v>565</v>
      </c>
      <c r="O36" s="183">
        <v>43946</v>
      </c>
      <c r="P36" s="246">
        <v>0.80245126499863295</v>
      </c>
      <c r="Q36" s="246">
        <v>0.76262513993080305</v>
      </c>
      <c r="R36" s="246">
        <v>0.84364039832776505</v>
      </c>
      <c r="S36" t="str">
        <f t="shared" si="0"/>
        <v>A</v>
      </c>
      <c r="T36" t="str">
        <f t="shared" si="1"/>
        <v>A</v>
      </c>
      <c r="U36" t="str">
        <f t="shared" si="2"/>
        <v>A</v>
      </c>
      <c r="V36" s="30">
        <v>202</v>
      </c>
      <c r="W36">
        <f t="shared" si="13"/>
        <v>162.09515552972385</v>
      </c>
      <c r="X36">
        <f t="shared" si="3"/>
        <v>154.05027826602222</v>
      </c>
      <c r="Y36">
        <f t="shared" si="4"/>
        <v>170.41536046220855</v>
      </c>
      <c r="Z36" s="184">
        <f t="shared" si="14"/>
        <v>202</v>
      </c>
      <c r="AA36">
        <f t="shared" ref="AA36:AC36" si="49">$V29*P29</f>
        <v>201.12677157814721</v>
      </c>
      <c r="AB36">
        <f t="shared" si="49"/>
        <v>192.35517769665685</v>
      </c>
      <c r="AC36">
        <f t="shared" si="49"/>
        <v>210.16106289943446</v>
      </c>
      <c r="AE36" s="185">
        <f t="shared" ref="AE36:AE67" si="50">Z36*(1-$AD$274)</f>
        <v>181.8</v>
      </c>
      <c r="AF36">
        <f t="shared" si="18"/>
        <v>162.91268497829924</v>
      </c>
      <c r="AG36">
        <f t="shared" si="19"/>
        <v>155.80769393429208</v>
      </c>
      <c r="AH36">
        <f t="shared" si="20"/>
        <v>170.23046094854192</v>
      </c>
      <c r="AK36" s="183">
        <v>43946</v>
      </c>
      <c r="AL36">
        <v>1.1000000000000001</v>
      </c>
      <c r="AM36">
        <f t="shared" si="16"/>
        <v>0.80245126499863295</v>
      </c>
      <c r="AN36">
        <f t="shared" si="46"/>
        <v>0.72220613849876969</v>
      </c>
      <c r="AO36">
        <v>10774.824380681024</v>
      </c>
      <c r="AP36">
        <f t="shared" si="47"/>
        <v>0.68636262593772279</v>
      </c>
      <c r="AQ36">
        <f t="shared" si="48"/>
        <v>0.75927635849498853</v>
      </c>
      <c r="AR36" t="s">
        <v>565</v>
      </c>
      <c r="AS36" s="183">
        <f t="shared" si="8"/>
        <v>43946</v>
      </c>
      <c r="AT36" t="str">
        <f t="shared" si="9"/>
        <v>A</v>
      </c>
      <c r="AU36" t="str">
        <f t="shared" si="10"/>
        <v>A</v>
      </c>
      <c r="AV36" t="str">
        <f t="shared" si="11"/>
        <v>A</v>
      </c>
    </row>
    <row r="37" spans="13:48">
      <c r="M37" t="str">
        <f t="shared" si="12"/>
        <v>04</v>
      </c>
      <c r="N37" t="s">
        <v>565</v>
      </c>
      <c r="O37" s="183">
        <v>43947</v>
      </c>
      <c r="P37" s="246">
        <v>0.78043309090217405</v>
      </c>
      <c r="Q37" s="246">
        <v>0.74030125515901701</v>
      </c>
      <c r="R37" s="246">
        <v>0.82198976262752899</v>
      </c>
      <c r="S37" t="str">
        <f t="shared" si="0"/>
        <v>A</v>
      </c>
      <c r="T37" t="str">
        <f t="shared" si="1"/>
        <v>A</v>
      </c>
      <c r="U37" t="str">
        <f t="shared" si="2"/>
        <v>A</v>
      </c>
      <c r="V37" s="30">
        <v>127</v>
      </c>
      <c r="W37">
        <f t="shared" si="13"/>
        <v>99.1150025445761</v>
      </c>
      <c r="X37">
        <f t="shared" si="3"/>
        <v>94.018259405195167</v>
      </c>
      <c r="Y37">
        <f t="shared" si="4"/>
        <v>104.39269985369619</v>
      </c>
      <c r="Z37" s="184">
        <f t="shared" si="14"/>
        <v>127</v>
      </c>
      <c r="AA37">
        <f t="shared" ref="AA37:AC37" si="51">$V30*P30</f>
        <v>182.08087834494083</v>
      </c>
      <c r="AB37">
        <f t="shared" si="51"/>
        <v>174.06300380317231</v>
      </c>
      <c r="AC37">
        <f t="shared" si="51"/>
        <v>190.34127411853646</v>
      </c>
      <c r="AE37" s="185">
        <f t="shared" si="50"/>
        <v>114.3</v>
      </c>
      <c r="AF37">
        <f t="shared" si="18"/>
        <v>147.48551145940209</v>
      </c>
      <c r="AG37">
        <f t="shared" si="19"/>
        <v>140.99103308056959</v>
      </c>
      <c r="AH37">
        <f t="shared" si="20"/>
        <v>154.17643203601455</v>
      </c>
      <c r="AK37" s="183">
        <v>43947</v>
      </c>
      <c r="AL37">
        <v>1.1000000000000001</v>
      </c>
      <c r="AM37">
        <f t="shared" si="16"/>
        <v>0.78043309090217405</v>
      </c>
      <c r="AN37">
        <f t="shared" si="46"/>
        <v>0.70238978181195666</v>
      </c>
      <c r="AO37">
        <v>9610.2488644971454</v>
      </c>
      <c r="AP37">
        <f t="shared" si="47"/>
        <v>0.6662711296431153</v>
      </c>
      <c r="AQ37">
        <f t="shared" si="48"/>
        <v>0.73979078636477613</v>
      </c>
      <c r="AR37" t="s">
        <v>565</v>
      </c>
      <c r="AS37" s="183">
        <f t="shared" si="8"/>
        <v>43947</v>
      </c>
      <c r="AT37" t="str">
        <f t="shared" si="9"/>
        <v>A</v>
      </c>
      <c r="AU37" t="str">
        <f t="shared" si="10"/>
        <v>A</v>
      </c>
      <c r="AV37" t="str">
        <f t="shared" si="11"/>
        <v>A</v>
      </c>
    </row>
    <row r="38" spans="13:48">
      <c r="M38" t="str">
        <f t="shared" si="12"/>
        <v>04</v>
      </c>
      <c r="N38" t="s">
        <v>565</v>
      </c>
      <c r="O38" s="183">
        <v>43948</v>
      </c>
      <c r="P38" s="246">
        <v>0.78866443864630797</v>
      </c>
      <c r="Q38" s="246">
        <v>0.74739490347068605</v>
      </c>
      <c r="R38" s="246">
        <v>0.83142595529268903</v>
      </c>
      <c r="S38" t="str">
        <f t="shared" si="0"/>
        <v>A</v>
      </c>
      <c r="T38" t="str">
        <f t="shared" si="1"/>
        <v>A</v>
      </c>
      <c r="U38" t="str">
        <f t="shared" si="2"/>
        <v>A</v>
      </c>
      <c r="V38" s="30">
        <v>123</v>
      </c>
      <c r="W38">
        <f t="shared" si="13"/>
        <v>97.005725953495883</v>
      </c>
      <c r="X38">
        <f t="shared" si="3"/>
        <v>91.929573126894383</v>
      </c>
      <c r="Y38">
        <f t="shared" si="4"/>
        <v>102.26539250100075</v>
      </c>
      <c r="Z38" s="184">
        <f t="shared" si="14"/>
        <v>123</v>
      </c>
      <c r="AA38">
        <f t="shared" ref="AA38:AC38" si="52">$V31*P31</f>
        <v>137.20564066930987</v>
      </c>
      <c r="AB38">
        <f t="shared" si="52"/>
        <v>131.05248390925627</v>
      </c>
      <c r="AC38">
        <f t="shared" si="52"/>
        <v>143.54845208808825</v>
      </c>
      <c r="AE38" s="185">
        <f t="shared" si="50"/>
        <v>110.7</v>
      </c>
      <c r="AF38">
        <f t="shared" si="18"/>
        <v>111.136568942141</v>
      </c>
      <c r="AG38">
        <f t="shared" si="19"/>
        <v>106.15251196649758</v>
      </c>
      <c r="AH38">
        <f t="shared" si="20"/>
        <v>116.27424619135151</v>
      </c>
      <c r="AK38" s="183">
        <v>43948</v>
      </c>
      <c r="AL38">
        <v>1.1000000000000001</v>
      </c>
      <c r="AM38">
        <f t="shared" si="16"/>
        <v>0.78866443864630797</v>
      </c>
      <c r="AN38">
        <f t="shared" si="46"/>
        <v>0.70979799478167716</v>
      </c>
      <c r="AO38">
        <v>8762.3548145675686</v>
      </c>
      <c r="AP38">
        <f t="shared" si="47"/>
        <v>0.67265541312361743</v>
      </c>
      <c r="AQ38">
        <f t="shared" si="48"/>
        <v>0.7482833597634202</v>
      </c>
      <c r="AR38" t="s">
        <v>565</v>
      </c>
      <c r="AS38" s="183">
        <f t="shared" si="8"/>
        <v>43948</v>
      </c>
      <c r="AT38" t="str">
        <f t="shared" si="9"/>
        <v>A</v>
      </c>
      <c r="AU38" t="str">
        <f t="shared" si="10"/>
        <v>A</v>
      </c>
      <c r="AV38" t="str">
        <f t="shared" si="11"/>
        <v>A</v>
      </c>
    </row>
    <row r="39" spans="13:48">
      <c r="M39" t="str">
        <f t="shared" si="12"/>
        <v>04</v>
      </c>
      <c r="N39" t="s">
        <v>565</v>
      </c>
      <c r="O39" s="183">
        <v>43949</v>
      </c>
      <c r="P39" s="246">
        <v>0.77360082389002305</v>
      </c>
      <c r="Q39" s="246">
        <v>0.73174534662904001</v>
      </c>
      <c r="R39" s="246">
        <v>0.81702277160400005</v>
      </c>
      <c r="S39" t="str">
        <f t="shared" si="0"/>
        <v>A</v>
      </c>
      <c r="T39" t="str">
        <f t="shared" si="1"/>
        <v>A</v>
      </c>
      <c r="U39" t="str">
        <f t="shared" si="2"/>
        <v>A</v>
      </c>
      <c r="V39" s="30">
        <v>174</v>
      </c>
      <c r="W39">
        <f t="shared" si="13"/>
        <v>134.60654335686402</v>
      </c>
      <c r="X39">
        <f t="shared" si="3"/>
        <v>127.32369031345296</v>
      </c>
      <c r="Y39">
        <f t="shared" si="4"/>
        <v>142.16196225909601</v>
      </c>
      <c r="Z39" s="184">
        <f t="shared" si="14"/>
        <v>174</v>
      </c>
      <c r="AA39">
        <f t="shared" ref="AA39:AC39" si="53">$V32*P32</f>
        <v>221.97602613174701</v>
      </c>
      <c r="AB39">
        <f t="shared" si="53"/>
        <v>212.0554491975125</v>
      </c>
      <c r="AC39">
        <f t="shared" si="53"/>
        <v>232.201295008203</v>
      </c>
      <c r="AE39" s="185">
        <f t="shared" si="50"/>
        <v>156.6</v>
      </c>
      <c r="AF39">
        <f t="shared" si="18"/>
        <v>179.80058116671509</v>
      </c>
      <c r="AG39">
        <f t="shared" si="19"/>
        <v>171.76491384998516</v>
      </c>
      <c r="AH39">
        <f t="shared" si="20"/>
        <v>188.08304895664443</v>
      </c>
      <c r="AK39" s="183">
        <v>43949</v>
      </c>
      <c r="AL39">
        <v>1.1000000000000001</v>
      </c>
      <c r="AM39">
        <f t="shared" si="16"/>
        <v>0.77360082389002305</v>
      </c>
      <c r="AN39">
        <f t="shared" si="46"/>
        <v>0.69624074150102078</v>
      </c>
      <c r="AO39">
        <v>7639.4008578037137</v>
      </c>
      <c r="AP39">
        <f t="shared" si="47"/>
        <v>0.65857081196613598</v>
      </c>
      <c r="AQ39">
        <f t="shared" si="48"/>
        <v>0.73532049444360004</v>
      </c>
      <c r="AR39" t="s">
        <v>565</v>
      </c>
      <c r="AS39" s="183">
        <f t="shared" si="8"/>
        <v>43949</v>
      </c>
      <c r="AT39" t="str">
        <f t="shared" si="9"/>
        <v>A</v>
      </c>
      <c r="AU39" t="str">
        <f t="shared" si="10"/>
        <v>A</v>
      </c>
      <c r="AV39" t="str">
        <f t="shared" si="11"/>
        <v>A</v>
      </c>
    </row>
    <row r="40" spans="13:48">
      <c r="M40" t="str">
        <f t="shared" si="12"/>
        <v>04</v>
      </c>
      <c r="N40" t="s">
        <v>565</v>
      </c>
      <c r="O40" s="183">
        <v>43950</v>
      </c>
      <c r="P40" s="246">
        <v>0.79145453478384398</v>
      </c>
      <c r="Q40" s="246">
        <v>0.74807395272375399</v>
      </c>
      <c r="R40" s="246">
        <v>0.83648067603278797</v>
      </c>
      <c r="S40" t="str">
        <f t="shared" si="0"/>
        <v>A</v>
      </c>
      <c r="T40" t="str">
        <f t="shared" si="1"/>
        <v>A</v>
      </c>
      <c r="U40" t="str">
        <f t="shared" si="2"/>
        <v>A</v>
      </c>
      <c r="V40" s="30">
        <v>178</v>
      </c>
      <c r="W40">
        <f t="shared" si="13"/>
        <v>140.87890719152423</v>
      </c>
      <c r="X40">
        <f t="shared" si="3"/>
        <v>133.1571635848282</v>
      </c>
      <c r="Y40">
        <f t="shared" si="4"/>
        <v>148.89356033383626</v>
      </c>
      <c r="Z40" s="184">
        <f t="shared" si="14"/>
        <v>178</v>
      </c>
      <c r="AA40">
        <f t="shared" ref="AA40:AC40" si="54">$V33*P33</f>
        <v>176.2494303621948</v>
      </c>
      <c r="AB40">
        <f t="shared" si="54"/>
        <v>168.1581919100683</v>
      </c>
      <c r="AC40">
        <f t="shared" si="54"/>
        <v>184.59615131646694</v>
      </c>
      <c r="AE40" s="185">
        <f t="shared" si="50"/>
        <v>160.20000000000002</v>
      </c>
      <c r="AF40">
        <f t="shared" si="18"/>
        <v>142.76203859337778</v>
      </c>
      <c r="AG40">
        <f t="shared" si="19"/>
        <v>136.20813544715534</v>
      </c>
      <c r="AH40">
        <f t="shared" si="20"/>
        <v>149.52288256633824</v>
      </c>
      <c r="AK40" s="183">
        <v>43950</v>
      </c>
      <c r="AL40">
        <v>1.1000000000000001</v>
      </c>
      <c r="AM40">
        <f t="shared" si="16"/>
        <v>0.79145453478384398</v>
      </c>
      <c r="AN40">
        <f t="shared" si="46"/>
        <v>0.71230908130545956</v>
      </c>
      <c r="AO40">
        <v>6666.4539927770074</v>
      </c>
      <c r="AP40">
        <f t="shared" si="47"/>
        <v>0.67326655745137864</v>
      </c>
      <c r="AQ40">
        <f t="shared" si="48"/>
        <v>0.75283260842950916</v>
      </c>
      <c r="AR40" t="s">
        <v>565</v>
      </c>
      <c r="AS40" s="183">
        <f t="shared" si="8"/>
        <v>43950</v>
      </c>
      <c r="AT40" t="str">
        <f t="shared" si="9"/>
        <v>A</v>
      </c>
      <c r="AU40" t="str">
        <f t="shared" si="10"/>
        <v>A</v>
      </c>
      <c r="AV40" t="str">
        <f t="shared" si="11"/>
        <v>A</v>
      </c>
    </row>
    <row r="41" spans="13:48">
      <c r="M41" t="str">
        <f t="shared" si="12"/>
        <v>04</v>
      </c>
      <c r="N41" t="s">
        <v>565</v>
      </c>
      <c r="O41" s="183">
        <v>43951</v>
      </c>
      <c r="P41" s="246">
        <v>0.79302463596827999</v>
      </c>
      <c r="Q41" s="246">
        <v>0.74851740295737401</v>
      </c>
      <c r="R41" s="246">
        <v>0.83926216909508999</v>
      </c>
      <c r="S41" t="str">
        <f t="shared" si="0"/>
        <v>A</v>
      </c>
      <c r="T41" t="str">
        <f t="shared" si="1"/>
        <v>A</v>
      </c>
      <c r="U41" t="str">
        <f t="shared" si="2"/>
        <v>A</v>
      </c>
      <c r="V41" s="30">
        <v>152</v>
      </c>
      <c r="W41">
        <f t="shared" si="13"/>
        <v>120.53974466717855</v>
      </c>
      <c r="X41">
        <f t="shared" si="3"/>
        <v>113.77464524952084</v>
      </c>
      <c r="Y41">
        <f t="shared" si="4"/>
        <v>127.56784970245369</v>
      </c>
      <c r="Z41" s="184">
        <f t="shared" si="14"/>
        <v>152</v>
      </c>
      <c r="AA41">
        <f t="shared" ref="AA41:AC41" si="55">$V34*P34</f>
        <v>170.81188228064877</v>
      </c>
      <c r="AB41">
        <f t="shared" si="55"/>
        <v>162.71827000504089</v>
      </c>
      <c r="AC41">
        <f t="shared" si="55"/>
        <v>179.16953464976729</v>
      </c>
      <c r="AE41" s="185">
        <f t="shared" si="50"/>
        <v>136.80000000000001</v>
      </c>
      <c r="AF41">
        <f t="shared" si="18"/>
        <v>138.35762464732551</v>
      </c>
      <c r="AG41">
        <f t="shared" si="19"/>
        <v>131.80179870408313</v>
      </c>
      <c r="AH41">
        <f t="shared" si="20"/>
        <v>145.1273230663115</v>
      </c>
      <c r="AK41" s="183">
        <v>43951</v>
      </c>
      <c r="AL41">
        <v>1.1000000000000001</v>
      </c>
      <c r="AM41">
        <f t="shared" si="16"/>
        <v>0.79302463596827999</v>
      </c>
      <c r="AN41">
        <f t="shared" si="46"/>
        <v>0.71372217237145197</v>
      </c>
      <c r="AO41">
        <v>8646.2714544156006</v>
      </c>
      <c r="AP41">
        <f t="shared" si="47"/>
        <v>0.67366566266163663</v>
      </c>
      <c r="AQ41">
        <f t="shared" si="48"/>
        <v>0.75533595218558103</v>
      </c>
      <c r="AR41" t="s">
        <v>565</v>
      </c>
      <c r="AS41" s="183">
        <f t="shared" si="8"/>
        <v>43951</v>
      </c>
      <c r="AT41" t="str">
        <f t="shared" si="9"/>
        <v>A</v>
      </c>
      <c r="AU41" t="str">
        <f t="shared" si="10"/>
        <v>A</v>
      </c>
      <c r="AV41" t="str">
        <f t="shared" si="11"/>
        <v>A</v>
      </c>
    </row>
    <row r="42" spans="13:48">
      <c r="M42" t="str">
        <f t="shared" si="12"/>
        <v>05</v>
      </c>
      <c r="N42" t="s">
        <v>565</v>
      </c>
      <c r="O42" s="183">
        <v>43952</v>
      </c>
      <c r="P42" s="246">
        <v>0.76903982390728398</v>
      </c>
      <c r="Q42" s="246">
        <v>0.72417770102696</v>
      </c>
      <c r="R42" s="246">
        <v>0.81571758778061598</v>
      </c>
      <c r="S42" t="str">
        <f t="shared" si="0"/>
        <v>A</v>
      </c>
      <c r="T42" t="str">
        <f t="shared" si="1"/>
        <v>A</v>
      </c>
      <c r="U42" t="str">
        <f t="shared" si="2"/>
        <v>A</v>
      </c>
      <c r="V42" s="30">
        <v>128</v>
      </c>
      <c r="W42">
        <f t="shared" si="13"/>
        <v>98.43709746013235</v>
      </c>
      <c r="X42">
        <f t="shared" si="3"/>
        <v>92.69474573145088</v>
      </c>
      <c r="Y42">
        <f t="shared" si="4"/>
        <v>104.41185123591885</v>
      </c>
      <c r="Z42" s="184">
        <f t="shared" si="14"/>
        <v>128</v>
      </c>
      <c r="AA42">
        <f t="shared" ref="AA42:AC42" si="56">$V35*P35</f>
        <v>173.92062882372403</v>
      </c>
      <c r="AB42">
        <f t="shared" si="56"/>
        <v>165.4608163004427</v>
      </c>
      <c r="AC42">
        <f t="shared" si="56"/>
        <v>182.66400660336075</v>
      </c>
      <c r="AE42" s="185">
        <f t="shared" si="50"/>
        <v>115.2</v>
      </c>
      <c r="AF42">
        <f t="shared" ref="AF42:AF73" si="57">$AE35*P35*(1-$AD$274)</f>
        <v>140.87570934721649</v>
      </c>
      <c r="AG42">
        <f t="shared" ref="AG42:AG73" si="58">$AE35*Q35*(1-$AD$274)</f>
        <v>134.0232612033586</v>
      </c>
      <c r="AH42">
        <f t="shared" ref="AH42:AH73" si="59">$AE35*R35*(1-$AD$274)</f>
        <v>147.9578453487222</v>
      </c>
      <c r="AK42" s="183">
        <v>43952</v>
      </c>
      <c r="AL42">
        <v>1.1000000000000001</v>
      </c>
      <c r="AM42">
        <f t="shared" si="16"/>
        <v>0.76903982390728398</v>
      </c>
      <c r="AN42">
        <f t="shared" si="46"/>
        <v>0.69213584151655561</v>
      </c>
      <c r="AO42">
        <v>7500.1562256586158</v>
      </c>
      <c r="AP42">
        <f t="shared" si="47"/>
        <v>0.65175993092426399</v>
      </c>
      <c r="AQ42">
        <f t="shared" si="48"/>
        <v>0.73414582900255443</v>
      </c>
      <c r="AR42" t="s">
        <v>565</v>
      </c>
      <c r="AS42" s="183">
        <f t="shared" si="8"/>
        <v>43952</v>
      </c>
      <c r="AT42" t="str">
        <f t="shared" si="9"/>
        <v>A</v>
      </c>
      <c r="AU42" t="str">
        <f t="shared" si="10"/>
        <v>A</v>
      </c>
      <c r="AV42" t="str">
        <f t="shared" si="11"/>
        <v>A</v>
      </c>
    </row>
    <row r="43" spans="13:48">
      <c r="M43" t="str">
        <f t="shared" si="12"/>
        <v>05</v>
      </c>
      <c r="N43" t="s">
        <v>565</v>
      </c>
      <c r="O43" s="183">
        <v>43953</v>
      </c>
      <c r="P43" s="246">
        <v>0.71449371860060595</v>
      </c>
      <c r="Q43" s="246">
        <v>0.67023830172463295</v>
      </c>
      <c r="R43" s="246">
        <v>0.76065570158185203</v>
      </c>
      <c r="S43" t="str">
        <f t="shared" si="0"/>
        <v>A</v>
      </c>
      <c r="T43" t="str">
        <f t="shared" si="1"/>
        <v>A</v>
      </c>
      <c r="U43" t="str">
        <f t="shared" si="2"/>
        <v>A</v>
      </c>
      <c r="V43" s="30">
        <v>77</v>
      </c>
      <c r="W43">
        <f t="shared" si="13"/>
        <v>55.016016332246657</v>
      </c>
      <c r="X43">
        <f t="shared" si="3"/>
        <v>51.608349232796733</v>
      </c>
      <c r="Y43">
        <f t="shared" si="4"/>
        <v>58.570489021802608</v>
      </c>
      <c r="Z43" s="184">
        <f t="shared" si="14"/>
        <v>77</v>
      </c>
      <c r="AA43">
        <f t="shared" ref="AA43:AC43" si="60">$V36*P36</f>
        <v>162.09515552972385</v>
      </c>
      <c r="AB43">
        <f t="shared" si="60"/>
        <v>154.05027826602222</v>
      </c>
      <c r="AC43">
        <f t="shared" si="60"/>
        <v>170.41536046220855</v>
      </c>
      <c r="AE43" s="185">
        <f t="shared" si="50"/>
        <v>69.3</v>
      </c>
      <c r="AF43">
        <f t="shared" si="57"/>
        <v>131.29707597907634</v>
      </c>
      <c r="AG43">
        <f t="shared" si="58"/>
        <v>124.78072539547802</v>
      </c>
      <c r="AH43">
        <f t="shared" si="59"/>
        <v>138.03644197438891</v>
      </c>
      <c r="AK43" s="183">
        <v>43953</v>
      </c>
      <c r="AL43">
        <v>1.1000000000000001</v>
      </c>
      <c r="AM43">
        <f t="shared" si="16"/>
        <v>0.71449371860060595</v>
      </c>
      <c r="AN43">
        <f t="shared" si="46"/>
        <v>0.64304434674054534</v>
      </c>
      <c r="AO43">
        <v>6910.5576410507056</v>
      </c>
      <c r="AP43">
        <f t="shared" si="47"/>
        <v>0.60321447155216967</v>
      </c>
      <c r="AQ43">
        <f t="shared" si="48"/>
        <v>0.68459013142366687</v>
      </c>
      <c r="AR43" t="s">
        <v>565</v>
      </c>
      <c r="AS43" s="183">
        <f t="shared" si="8"/>
        <v>43953</v>
      </c>
      <c r="AT43" t="str">
        <f t="shared" si="9"/>
        <v>A</v>
      </c>
      <c r="AU43" t="str">
        <f t="shared" si="10"/>
        <v>A</v>
      </c>
      <c r="AV43" t="str">
        <f t="shared" si="11"/>
        <v>A</v>
      </c>
    </row>
    <row r="44" spans="13:48">
      <c r="M44" t="str">
        <f t="shared" si="12"/>
        <v>05</v>
      </c>
      <c r="N44" t="s">
        <v>565</v>
      </c>
      <c r="O44" s="183">
        <v>43954</v>
      </c>
      <c r="P44" s="246">
        <v>0.70164016666215301</v>
      </c>
      <c r="Q44" s="246">
        <v>0.65659025515926706</v>
      </c>
      <c r="R44" s="246">
        <v>0.74870511692693698</v>
      </c>
      <c r="S44" t="str">
        <f t="shared" si="0"/>
        <v>A</v>
      </c>
      <c r="T44" t="str">
        <f t="shared" si="1"/>
        <v>A</v>
      </c>
      <c r="U44" t="str">
        <f t="shared" si="2"/>
        <v>A</v>
      </c>
      <c r="V44" s="30">
        <v>59</v>
      </c>
      <c r="W44">
        <f t="shared" si="13"/>
        <v>41.396769833067026</v>
      </c>
      <c r="X44">
        <f t="shared" si="3"/>
        <v>38.738825054396756</v>
      </c>
      <c r="Y44">
        <f t="shared" si="4"/>
        <v>44.173601898689284</v>
      </c>
      <c r="Z44" s="184">
        <f t="shared" si="14"/>
        <v>59</v>
      </c>
      <c r="AA44">
        <f t="shared" ref="AA44:AC44" si="61">$V37*P37</f>
        <v>99.1150025445761</v>
      </c>
      <c r="AB44">
        <f t="shared" si="61"/>
        <v>94.018259405195167</v>
      </c>
      <c r="AC44">
        <f t="shared" si="61"/>
        <v>104.39269985369619</v>
      </c>
      <c r="AE44" s="185">
        <f t="shared" si="50"/>
        <v>53.1</v>
      </c>
      <c r="AF44">
        <f t="shared" si="57"/>
        <v>80.283152061106648</v>
      </c>
      <c r="AG44">
        <f t="shared" si="58"/>
        <v>76.154790118208069</v>
      </c>
      <c r="AH44">
        <f t="shared" si="59"/>
        <v>84.558086881493907</v>
      </c>
      <c r="AK44" s="183">
        <v>43954</v>
      </c>
      <c r="AL44">
        <v>1.1000000000000001</v>
      </c>
      <c r="AM44">
        <f t="shared" si="16"/>
        <v>0.70164016666215301</v>
      </c>
      <c r="AN44">
        <f t="shared" si="46"/>
        <v>0.63147614999593771</v>
      </c>
      <c r="AO44">
        <v>5909.8467976231095</v>
      </c>
      <c r="AP44">
        <f t="shared" si="47"/>
        <v>0.59093122964334033</v>
      </c>
      <c r="AQ44">
        <f t="shared" si="48"/>
        <v>0.67383460523424332</v>
      </c>
      <c r="AR44" t="s">
        <v>565</v>
      </c>
      <c r="AS44" s="183">
        <f t="shared" si="8"/>
        <v>43954</v>
      </c>
      <c r="AT44" t="str">
        <f t="shared" si="9"/>
        <v>A</v>
      </c>
      <c r="AU44" t="str">
        <f t="shared" si="10"/>
        <v>A</v>
      </c>
      <c r="AV44" t="str">
        <f t="shared" si="11"/>
        <v>A</v>
      </c>
    </row>
    <row r="45" spans="13:48">
      <c r="M45" t="str">
        <f t="shared" si="12"/>
        <v>05</v>
      </c>
      <c r="N45" t="s">
        <v>565</v>
      </c>
      <c r="O45" s="183">
        <v>43955</v>
      </c>
      <c r="P45" s="246">
        <v>0.71578051917485896</v>
      </c>
      <c r="Q45" s="246">
        <v>0.66880699632009999</v>
      </c>
      <c r="R45" s="246">
        <v>0.76490370587710099</v>
      </c>
      <c r="S45" t="str">
        <f t="shared" si="0"/>
        <v>A</v>
      </c>
      <c r="T45" t="str">
        <f t="shared" si="1"/>
        <v>A</v>
      </c>
      <c r="U45" t="str">
        <f t="shared" si="2"/>
        <v>A</v>
      </c>
      <c r="V45" s="30">
        <v>84</v>
      </c>
      <c r="W45">
        <f t="shared" si="13"/>
        <v>60.125563610688154</v>
      </c>
      <c r="X45">
        <f t="shared" si="3"/>
        <v>56.179787690888396</v>
      </c>
      <c r="Y45">
        <f t="shared" si="4"/>
        <v>64.251911293676486</v>
      </c>
      <c r="Z45" s="184">
        <f t="shared" si="14"/>
        <v>84</v>
      </c>
      <c r="AA45">
        <f t="shared" ref="AA45:AC45" si="62">$V38*P38</f>
        <v>97.005725953495883</v>
      </c>
      <c r="AB45">
        <f t="shared" si="62"/>
        <v>91.929573126894383</v>
      </c>
      <c r="AC45">
        <f t="shared" si="62"/>
        <v>102.26539250100075</v>
      </c>
      <c r="AE45" s="185">
        <f t="shared" si="50"/>
        <v>75.600000000000009</v>
      </c>
      <c r="AF45">
        <f t="shared" si="57"/>
        <v>78.574638022331669</v>
      </c>
      <c r="AG45">
        <f t="shared" si="58"/>
        <v>74.462954232784455</v>
      </c>
      <c r="AH45">
        <f t="shared" si="59"/>
        <v>82.834967925810602</v>
      </c>
      <c r="AK45" s="183">
        <v>43955</v>
      </c>
      <c r="AL45">
        <v>1.1000000000000001</v>
      </c>
      <c r="AM45">
        <f t="shared" si="16"/>
        <v>0.71578051917485896</v>
      </c>
      <c r="AN45">
        <f t="shared" si="46"/>
        <v>0.64420246725737307</v>
      </c>
      <c r="AO45">
        <v>5276.1952435112253</v>
      </c>
      <c r="AP45">
        <f t="shared" si="47"/>
        <v>0.60192629668809006</v>
      </c>
      <c r="AQ45">
        <f t="shared" si="48"/>
        <v>0.68841333528939086</v>
      </c>
      <c r="AR45" t="s">
        <v>565</v>
      </c>
      <c r="AS45" s="183">
        <f t="shared" si="8"/>
        <v>43955</v>
      </c>
      <c r="AT45" t="str">
        <f t="shared" si="9"/>
        <v>A</v>
      </c>
      <c r="AU45" t="str">
        <f t="shared" si="10"/>
        <v>A</v>
      </c>
      <c r="AV45" t="str">
        <f t="shared" si="11"/>
        <v>A</v>
      </c>
    </row>
    <row r="46" spans="13:48">
      <c r="M46" t="str">
        <f t="shared" si="12"/>
        <v>05</v>
      </c>
      <c r="N46" t="s">
        <v>565</v>
      </c>
      <c r="O46" s="183">
        <v>43956</v>
      </c>
      <c r="P46" s="246">
        <v>0.71396004228868204</v>
      </c>
      <c r="Q46" s="246">
        <v>0.66546571211291305</v>
      </c>
      <c r="R46" s="246">
        <v>0.76475505301611901</v>
      </c>
      <c r="S46" t="str">
        <f t="shared" si="0"/>
        <v>A</v>
      </c>
      <c r="T46" t="str">
        <f t="shared" si="1"/>
        <v>A</v>
      </c>
      <c r="U46" t="str">
        <f t="shared" si="2"/>
        <v>A</v>
      </c>
      <c r="V46" s="30">
        <v>116</v>
      </c>
      <c r="W46">
        <f t="shared" si="13"/>
        <v>82.81936490548712</v>
      </c>
      <c r="X46">
        <f t="shared" si="3"/>
        <v>77.194022605097913</v>
      </c>
      <c r="Y46">
        <f t="shared" si="4"/>
        <v>88.711586149869802</v>
      </c>
      <c r="Z46" s="184">
        <f t="shared" si="14"/>
        <v>116</v>
      </c>
      <c r="AA46">
        <f t="shared" ref="AA46:AC46" si="63">$V39*P39</f>
        <v>134.60654335686402</v>
      </c>
      <c r="AB46">
        <f t="shared" si="63"/>
        <v>127.32369031345296</v>
      </c>
      <c r="AC46">
        <f t="shared" si="63"/>
        <v>142.16196225909601</v>
      </c>
      <c r="AE46" s="185">
        <f t="shared" si="50"/>
        <v>104.4</v>
      </c>
      <c r="AF46">
        <f t="shared" si="57"/>
        <v>109.03130011905985</v>
      </c>
      <c r="AG46">
        <f t="shared" si="58"/>
        <v>103.13218915389689</v>
      </c>
      <c r="AH46">
        <f t="shared" si="59"/>
        <v>115.15118942986777</v>
      </c>
      <c r="AK46" s="183">
        <v>43956</v>
      </c>
      <c r="AL46">
        <v>1.1000000000000001</v>
      </c>
      <c r="AM46">
        <f t="shared" si="16"/>
        <v>0.71396004228868204</v>
      </c>
      <c r="AN46">
        <f t="shared" si="46"/>
        <v>0.64256403805981388</v>
      </c>
      <c r="AO46">
        <v>6856.7062726208715</v>
      </c>
      <c r="AP46">
        <f t="shared" si="47"/>
        <v>0.59891914090162179</v>
      </c>
      <c r="AQ46">
        <f t="shared" si="48"/>
        <v>0.68827954771450717</v>
      </c>
      <c r="AR46" t="s">
        <v>565</v>
      </c>
      <c r="AS46" s="183">
        <f t="shared" si="8"/>
        <v>43956</v>
      </c>
      <c r="AT46" t="str">
        <f t="shared" si="9"/>
        <v>A</v>
      </c>
      <c r="AU46" t="str">
        <f t="shared" si="10"/>
        <v>A</v>
      </c>
      <c r="AV46" t="str">
        <f t="shared" si="11"/>
        <v>A</v>
      </c>
    </row>
    <row r="47" spans="13:48">
      <c r="M47" t="str">
        <f t="shared" si="12"/>
        <v>05</v>
      </c>
      <c r="N47" t="s">
        <v>565</v>
      </c>
      <c r="O47" s="183">
        <v>43957</v>
      </c>
      <c r="P47" s="246">
        <v>0.686590388434272</v>
      </c>
      <c r="Q47" s="246">
        <v>0.637477113584903</v>
      </c>
      <c r="R47" s="246">
        <v>0.738163789579106</v>
      </c>
      <c r="S47" t="str">
        <f t="shared" si="0"/>
        <v>A</v>
      </c>
      <c r="T47" t="str">
        <f t="shared" si="1"/>
        <v>A</v>
      </c>
      <c r="U47" t="str">
        <f t="shared" si="2"/>
        <v>A</v>
      </c>
      <c r="V47" s="30">
        <v>98</v>
      </c>
      <c r="W47">
        <f t="shared" si="13"/>
        <v>67.28585806655866</v>
      </c>
      <c r="X47">
        <f t="shared" si="3"/>
        <v>62.472757131320492</v>
      </c>
      <c r="Y47">
        <f t="shared" si="4"/>
        <v>72.340051378752392</v>
      </c>
      <c r="Z47" s="184">
        <f t="shared" si="14"/>
        <v>98</v>
      </c>
      <c r="AA47">
        <f t="shared" ref="AA47:AC47" si="64">$V40*P40</f>
        <v>140.87890719152423</v>
      </c>
      <c r="AB47">
        <f t="shared" si="64"/>
        <v>133.1571635848282</v>
      </c>
      <c r="AC47">
        <f t="shared" si="64"/>
        <v>148.89356033383626</v>
      </c>
      <c r="AE47" s="185">
        <f t="shared" si="50"/>
        <v>88.2</v>
      </c>
      <c r="AF47">
        <f t="shared" si="57"/>
        <v>114.11191482513465</v>
      </c>
      <c r="AG47">
        <f t="shared" si="58"/>
        <v>107.85730250371086</v>
      </c>
      <c r="AH47">
        <f t="shared" si="59"/>
        <v>120.60378387040738</v>
      </c>
      <c r="AK47" s="183">
        <v>43957</v>
      </c>
      <c r="AL47">
        <v>1.1000000000000001</v>
      </c>
      <c r="AM47">
        <f t="shared" si="16"/>
        <v>0.686590388434272</v>
      </c>
      <c r="AN47">
        <f t="shared" si="46"/>
        <v>0.61793134959084484</v>
      </c>
      <c r="AO47">
        <v>5767.9188230576219</v>
      </c>
      <c r="AP47">
        <f t="shared" si="47"/>
        <v>0.57372940222641267</v>
      </c>
      <c r="AQ47">
        <f t="shared" si="48"/>
        <v>0.6643474106211954</v>
      </c>
      <c r="AR47" t="s">
        <v>565</v>
      </c>
      <c r="AS47" s="183">
        <f t="shared" si="8"/>
        <v>43957</v>
      </c>
      <c r="AT47" t="str">
        <f t="shared" si="9"/>
        <v>A</v>
      </c>
      <c r="AU47" t="str">
        <f t="shared" si="10"/>
        <v>A</v>
      </c>
      <c r="AV47" t="str">
        <f t="shared" si="11"/>
        <v>A</v>
      </c>
    </row>
    <row r="48" spans="13:48">
      <c r="M48" t="str">
        <f t="shared" si="12"/>
        <v>05</v>
      </c>
      <c r="N48" t="s">
        <v>565</v>
      </c>
      <c r="O48" s="183">
        <v>43958</v>
      </c>
      <c r="P48" s="246">
        <v>0.69017057540539095</v>
      </c>
      <c r="Q48" s="246">
        <v>0.63924827235278203</v>
      </c>
      <c r="R48" s="246">
        <v>0.74372805787658902</v>
      </c>
      <c r="S48" t="str">
        <f t="shared" si="0"/>
        <v>A</v>
      </c>
      <c r="T48" t="str">
        <f t="shared" si="1"/>
        <v>A</v>
      </c>
      <c r="U48" t="str">
        <f t="shared" si="2"/>
        <v>A</v>
      </c>
      <c r="V48" s="30">
        <v>108</v>
      </c>
      <c r="W48">
        <f t="shared" si="13"/>
        <v>74.538422143782228</v>
      </c>
      <c r="X48">
        <f t="shared" si="3"/>
        <v>69.03881341410046</v>
      </c>
      <c r="Y48">
        <f t="shared" si="4"/>
        <v>80.322630250671608</v>
      </c>
      <c r="Z48" s="184">
        <f t="shared" si="14"/>
        <v>108</v>
      </c>
      <c r="AA48">
        <f t="shared" ref="AA48:AC48" si="65">$V41*P41</f>
        <v>120.53974466717855</v>
      </c>
      <c r="AB48">
        <f t="shared" si="65"/>
        <v>113.77464524952084</v>
      </c>
      <c r="AC48">
        <f t="shared" si="65"/>
        <v>127.56784970245369</v>
      </c>
      <c r="AE48" s="185">
        <f t="shared" si="50"/>
        <v>97.2</v>
      </c>
      <c r="AF48">
        <f t="shared" si="57"/>
        <v>97.637193180414641</v>
      </c>
      <c r="AG48">
        <f t="shared" si="58"/>
        <v>92.157462652111889</v>
      </c>
      <c r="AH48">
        <f t="shared" si="59"/>
        <v>103.32995825898749</v>
      </c>
      <c r="AK48" s="183">
        <v>43958</v>
      </c>
      <c r="AL48">
        <v>1.1000000000000001</v>
      </c>
      <c r="AM48">
        <f t="shared" si="16"/>
        <v>0.69017057540539095</v>
      </c>
      <c r="AN48">
        <f t="shared" si="46"/>
        <v>0.62115351786485185</v>
      </c>
      <c r="AO48">
        <v>4937.5500265581504</v>
      </c>
      <c r="AP48">
        <f t="shared" si="47"/>
        <v>0.57532344511750388</v>
      </c>
      <c r="AQ48">
        <f t="shared" si="48"/>
        <v>0.6693552520889301</v>
      </c>
      <c r="AR48" t="s">
        <v>565</v>
      </c>
      <c r="AS48" s="183">
        <f t="shared" si="8"/>
        <v>43958</v>
      </c>
      <c r="AT48" t="str">
        <f t="shared" si="9"/>
        <v>A</v>
      </c>
      <c r="AU48" t="str">
        <f t="shared" si="10"/>
        <v>A</v>
      </c>
      <c r="AV48" t="str">
        <f t="shared" si="11"/>
        <v>A</v>
      </c>
    </row>
    <row r="49" spans="13:48">
      <c r="M49" t="str">
        <f t="shared" si="12"/>
        <v>05</v>
      </c>
      <c r="N49" t="s">
        <v>565</v>
      </c>
      <c r="O49" s="183">
        <v>43959</v>
      </c>
      <c r="P49" s="246">
        <v>0.68350714629556497</v>
      </c>
      <c r="Q49" s="246">
        <v>0.63101394082036499</v>
      </c>
      <c r="R49" s="246">
        <v>0.73883399748671197</v>
      </c>
      <c r="S49" t="str">
        <f t="shared" si="0"/>
        <v>A</v>
      </c>
      <c r="T49" t="str">
        <f t="shared" si="1"/>
        <v>A</v>
      </c>
      <c r="U49" t="str">
        <f t="shared" si="2"/>
        <v>A</v>
      </c>
      <c r="V49" s="30">
        <v>75</v>
      </c>
      <c r="W49">
        <f t="shared" si="13"/>
        <v>51.263035972167373</v>
      </c>
      <c r="X49">
        <f t="shared" si="3"/>
        <v>47.326045561527373</v>
      </c>
      <c r="Y49">
        <f t="shared" si="4"/>
        <v>55.412549811503396</v>
      </c>
      <c r="Z49" s="184">
        <f t="shared" si="14"/>
        <v>75</v>
      </c>
      <c r="AA49">
        <f t="shared" ref="AA49:AC49" si="66">$V42*P42</f>
        <v>98.43709746013235</v>
      </c>
      <c r="AB49">
        <f t="shared" si="66"/>
        <v>92.69474573145088</v>
      </c>
      <c r="AC49">
        <f t="shared" si="66"/>
        <v>104.41185123591885</v>
      </c>
      <c r="AE49" s="185">
        <f t="shared" si="50"/>
        <v>67.5</v>
      </c>
      <c r="AF49">
        <f t="shared" si="57"/>
        <v>79.734048942707204</v>
      </c>
      <c r="AG49">
        <f t="shared" si="58"/>
        <v>75.082744042475213</v>
      </c>
      <c r="AH49">
        <f t="shared" si="59"/>
        <v>84.573599501094279</v>
      </c>
      <c r="AK49" s="183">
        <v>43959</v>
      </c>
      <c r="AL49">
        <v>1.1000000000000001</v>
      </c>
      <c r="AM49">
        <f t="shared" si="16"/>
        <v>0.68350714629556497</v>
      </c>
      <c r="AN49">
        <f t="shared" si="46"/>
        <v>0.61515643166600853</v>
      </c>
      <c r="AO49">
        <v>4146.5858920320761</v>
      </c>
      <c r="AP49">
        <f t="shared" si="47"/>
        <v>0.56791254673832847</v>
      </c>
      <c r="AQ49">
        <f t="shared" si="48"/>
        <v>0.66495059773804077</v>
      </c>
      <c r="AR49" t="s">
        <v>565</v>
      </c>
      <c r="AS49" s="183">
        <f t="shared" si="8"/>
        <v>43959</v>
      </c>
      <c r="AT49" t="str">
        <f t="shared" si="9"/>
        <v>A</v>
      </c>
      <c r="AU49" t="str">
        <f t="shared" si="10"/>
        <v>A</v>
      </c>
      <c r="AV49" t="str">
        <f t="shared" si="11"/>
        <v>A</v>
      </c>
    </row>
    <row r="50" spans="13:48">
      <c r="M50" t="str">
        <f t="shared" si="12"/>
        <v>05</v>
      </c>
      <c r="N50" t="s">
        <v>565</v>
      </c>
      <c r="O50" s="183">
        <v>43960</v>
      </c>
      <c r="P50" s="246">
        <v>0.74286578668997405</v>
      </c>
      <c r="Q50" s="246">
        <v>0.68608163213070195</v>
      </c>
      <c r="R50" s="246">
        <v>0.80270004733154299</v>
      </c>
      <c r="S50" t="str">
        <f t="shared" si="0"/>
        <v>A</v>
      </c>
      <c r="T50" t="str">
        <f t="shared" si="1"/>
        <v>A</v>
      </c>
      <c r="U50" t="str">
        <f t="shared" si="2"/>
        <v>A</v>
      </c>
      <c r="V50" s="30">
        <v>83</v>
      </c>
      <c r="W50">
        <f t="shared" si="13"/>
        <v>61.657860295267845</v>
      </c>
      <c r="X50">
        <f t="shared" si="3"/>
        <v>56.944775466848263</v>
      </c>
      <c r="Y50">
        <f t="shared" si="4"/>
        <v>66.624103928518068</v>
      </c>
      <c r="Z50" s="184">
        <f t="shared" si="14"/>
        <v>83</v>
      </c>
      <c r="AA50">
        <f t="shared" ref="AA50:AC50" si="67">$V43*P43</f>
        <v>55.016016332246657</v>
      </c>
      <c r="AB50">
        <f t="shared" si="67"/>
        <v>51.608349232796733</v>
      </c>
      <c r="AC50">
        <f t="shared" si="67"/>
        <v>58.570489021802608</v>
      </c>
      <c r="AE50" s="185">
        <f t="shared" si="50"/>
        <v>74.7</v>
      </c>
      <c r="AF50">
        <f t="shared" si="57"/>
        <v>44.562973229119791</v>
      </c>
      <c r="AG50">
        <f t="shared" si="58"/>
        <v>41.802762878565353</v>
      </c>
      <c r="AH50">
        <f t="shared" si="59"/>
        <v>47.442096107660106</v>
      </c>
      <c r="AK50" s="183">
        <v>43960</v>
      </c>
      <c r="AL50">
        <v>1.1000000000000001</v>
      </c>
      <c r="AM50">
        <f t="shared" si="16"/>
        <v>0.74286578668997405</v>
      </c>
      <c r="AN50">
        <f t="shared" si="46"/>
        <v>0.6685792080209767</v>
      </c>
      <c r="AO50">
        <v>3776.5977706683861</v>
      </c>
      <c r="AP50">
        <f t="shared" si="47"/>
        <v>0.61747346891763177</v>
      </c>
      <c r="AQ50">
        <f t="shared" si="48"/>
        <v>0.72243004259838872</v>
      </c>
      <c r="AR50" t="s">
        <v>565</v>
      </c>
      <c r="AS50" s="183">
        <f t="shared" si="8"/>
        <v>43960</v>
      </c>
      <c r="AT50" t="str">
        <f t="shared" si="9"/>
        <v>A</v>
      </c>
      <c r="AU50" t="str">
        <f t="shared" si="10"/>
        <v>A</v>
      </c>
      <c r="AV50" t="str">
        <f t="shared" si="11"/>
        <v>A</v>
      </c>
    </row>
    <row r="51" spans="13:48">
      <c r="M51" t="str">
        <f t="shared" si="12"/>
        <v>05</v>
      </c>
      <c r="N51" t="s">
        <v>565</v>
      </c>
      <c r="O51" s="183">
        <v>43961</v>
      </c>
      <c r="P51" s="246">
        <v>0.79892431473944903</v>
      </c>
      <c r="Q51" s="246">
        <v>0.73790268622312505</v>
      </c>
      <c r="R51" s="246">
        <v>0.86322096738183496</v>
      </c>
      <c r="S51" t="str">
        <f t="shared" si="0"/>
        <v>A</v>
      </c>
      <c r="T51" t="str">
        <f t="shared" si="1"/>
        <v>A</v>
      </c>
      <c r="U51" t="str">
        <f t="shared" si="2"/>
        <v>A</v>
      </c>
      <c r="V51" s="30">
        <v>60</v>
      </c>
      <c r="W51">
        <f t="shared" si="13"/>
        <v>47.935458884366945</v>
      </c>
      <c r="X51">
        <f t="shared" si="3"/>
        <v>44.274161173387505</v>
      </c>
      <c r="Y51">
        <f t="shared" si="4"/>
        <v>51.793258042910097</v>
      </c>
      <c r="Z51" s="184">
        <f t="shared" si="14"/>
        <v>60</v>
      </c>
      <c r="AA51">
        <f t="shared" ref="AA51:AC51" si="68">$V44*P44</f>
        <v>41.396769833067026</v>
      </c>
      <c r="AB51">
        <f t="shared" si="68"/>
        <v>38.738825054396756</v>
      </c>
      <c r="AC51">
        <f t="shared" si="68"/>
        <v>44.173601898689284</v>
      </c>
      <c r="AE51" s="185">
        <f t="shared" si="50"/>
        <v>54</v>
      </c>
      <c r="AF51">
        <f t="shared" si="57"/>
        <v>33.531383564784292</v>
      </c>
      <c r="AG51">
        <f t="shared" si="58"/>
        <v>31.378448294061375</v>
      </c>
      <c r="AH51">
        <f t="shared" si="59"/>
        <v>35.780617537938319</v>
      </c>
      <c r="AK51" s="183">
        <v>43961</v>
      </c>
      <c r="AL51">
        <v>1.1000000000000001</v>
      </c>
      <c r="AM51">
        <f t="shared" si="16"/>
        <v>0.79892431473944903</v>
      </c>
      <c r="AN51">
        <f t="shared" si="46"/>
        <v>0.71903188326550416</v>
      </c>
      <c r="AO51">
        <v>4895.414300361469</v>
      </c>
      <c r="AP51">
        <f t="shared" si="47"/>
        <v>0.66411241760081252</v>
      </c>
      <c r="AQ51">
        <f t="shared" si="48"/>
        <v>0.77689887064365148</v>
      </c>
      <c r="AR51" t="s">
        <v>565</v>
      </c>
      <c r="AS51" s="183">
        <f t="shared" si="8"/>
        <v>43961</v>
      </c>
      <c r="AT51" t="str">
        <f t="shared" si="9"/>
        <v>A</v>
      </c>
      <c r="AU51" t="str">
        <f t="shared" si="10"/>
        <v>A</v>
      </c>
      <c r="AV51" t="str">
        <f t="shared" si="11"/>
        <v>A</v>
      </c>
    </row>
    <row r="52" spans="13:48">
      <c r="M52" t="str">
        <f t="shared" si="12"/>
        <v>05</v>
      </c>
      <c r="N52" t="s">
        <v>565</v>
      </c>
      <c r="O52" s="183">
        <v>43962</v>
      </c>
      <c r="P52" s="246">
        <v>0.79218656101763296</v>
      </c>
      <c r="Q52" s="246">
        <v>0.72964786385450098</v>
      </c>
      <c r="R52" s="246">
        <v>0.85820075120614203</v>
      </c>
      <c r="S52" t="str">
        <f t="shared" si="0"/>
        <v>A</v>
      </c>
      <c r="T52" t="str">
        <f t="shared" si="1"/>
        <v>A</v>
      </c>
      <c r="U52" t="str">
        <f t="shared" si="2"/>
        <v>A</v>
      </c>
      <c r="V52" s="30">
        <v>43</v>
      </c>
      <c r="W52">
        <f t="shared" si="13"/>
        <v>34.064022123758214</v>
      </c>
      <c r="X52">
        <f t="shared" si="3"/>
        <v>31.374858145743541</v>
      </c>
      <c r="Y52">
        <f t="shared" si="4"/>
        <v>36.902632301864109</v>
      </c>
      <c r="Z52" s="184">
        <f t="shared" si="14"/>
        <v>43</v>
      </c>
      <c r="AA52">
        <f t="shared" ref="AA52:AC52" si="69">$V45*P45</f>
        <v>60.125563610688154</v>
      </c>
      <c r="AB52">
        <f t="shared" si="69"/>
        <v>56.179787690888396</v>
      </c>
      <c r="AC52">
        <f t="shared" si="69"/>
        <v>64.251911293676486</v>
      </c>
      <c r="AE52" s="185">
        <f t="shared" si="50"/>
        <v>38.700000000000003</v>
      </c>
      <c r="AF52">
        <f t="shared" si="57"/>
        <v>48.701706524657411</v>
      </c>
      <c r="AG52">
        <f t="shared" si="58"/>
        <v>45.505628029619615</v>
      </c>
      <c r="AH52">
        <f t="shared" si="59"/>
        <v>52.044048147877959</v>
      </c>
      <c r="AK52" s="183">
        <v>43962</v>
      </c>
      <c r="AL52">
        <v>1.1000000000000001</v>
      </c>
      <c r="AM52">
        <f t="shared" si="16"/>
        <v>0.79218656101763296</v>
      </c>
      <c r="AN52">
        <f t="shared" si="46"/>
        <v>0.7129679049158697</v>
      </c>
      <c r="AO52">
        <v>3960.1976251804817</v>
      </c>
      <c r="AP52">
        <f t="shared" si="47"/>
        <v>0.65668307746905086</v>
      </c>
      <c r="AQ52">
        <f t="shared" si="48"/>
        <v>0.77238067608552785</v>
      </c>
      <c r="AR52" t="s">
        <v>565</v>
      </c>
      <c r="AS52" s="183">
        <f t="shared" si="8"/>
        <v>43962</v>
      </c>
      <c r="AT52" t="str">
        <f t="shared" si="9"/>
        <v>A</v>
      </c>
      <c r="AU52" t="str">
        <f t="shared" si="10"/>
        <v>A</v>
      </c>
      <c r="AV52" t="str">
        <f t="shared" si="11"/>
        <v>A</v>
      </c>
    </row>
    <row r="53" spans="13:48">
      <c r="M53" t="str">
        <f t="shared" si="12"/>
        <v>05</v>
      </c>
      <c r="N53" t="s">
        <v>565</v>
      </c>
      <c r="O53" s="183">
        <v>43963</v>
      </c>
      <c r="P53" s="246">
        <v>0.76694663802479701</v>
      </c>
      <c r="Q53" s="246">
        <v>0.70393630595113199</v>
      </c>
      <c r="R53" s="246">
        <v>0.83360956496484595</v>
      </c>
      <c r="S53" t="str">
        <f t="shared" si="0"/>
        <v>A</v>
      </c>
      <c r="T53" t="str">
        <f t="shared" si="1"/>
        <v>A</v>
      </c>
      <c r="U53" t="str">
        <f t="shared" si="2"/>
        <v>A</v>
      </c>
      <c r="V53" s="30">
        <v>70</v>
      </c>
      <c r="W53">
        <f t="shared" si="13"/>
        <v>53.686264661735791</v>
      </c>
      <c r="X53">
        <f t="shared" si="3"/>
        <v>49.275541416579237</v>
      </c>
      <c r="Y53">
        <f t="shared" si="4"/>
        <v>58.352669547539215</v>
      </c>
      <c r="Z53" s="184">
        <f t="shared" si="14"/>
        <v>70</v>
      </c>
      <c r="AA53">
        <f t="shared" ref="AA53:AC53" si="70">$V46*P46</f>
        <v>82.81936490548712</v>
      </c>
      <c r="AB53">
        <f t="shared" si="70"/>
        <v>77.194022605097913</v>
      </c>
      <c r="AC53">
        <f t="shared" si="70"/>
        <v>88.711586149869802</v>
      </c>
      <c r="AE53" s="185">
        <f t="shared" si="50"/>
        <v>63</v>
      </c>
      <c r="AF53">
        <f t="shared" si="57"/>
        <v>67.083685573444569</v>
      </c>
      <c r="AG53">
        <f t="shared" si="58"/>
        <v>62.527158310129323</v>
      </c>
      <c r="AH53">
        <f t="shared" si="59"/>
        <v>71.856384781394553</v>
      </c>
      <c r="AK53" s="183">
        <v>43963</v>
      </c>
      <c r="AL53">
        <v>1.1000000000000001</v>
      </c>
      <c r="AM53">
        <f t="shared" si="16"/>
        <v>0.76694663802479701</v>
      </c>
      <c r="AN53">
        <f t="shared" si="46"/>
        <v>0.69025197422231732</v>
      </c>
      <c r="AO53">
        <v>3407.7517429225422</v>
      </c>
      <c r="AP53">
        <f t="shared" si="47"/>
        <v>0.63354267535601883</v>
      </c>
      <c r="AQ53">
        <f t="shared" si="48"/>
        <v>0.75024860846836139</v>
      </c>
      <c r="AR53" t="s">
        <v>565</v>
      </c>
      <c r="AS53" s="183">
        <f t="shared" si="8"/>
        <v>43963</v>
      </c>
      <c r="AT53" t="str">
        <f t="shared" si="9"/>
        <v>A</v>
      </c>
      <c r="AU53" t="str">
        <f t="shared" si="10"/>
        <v>A</v>
      </c>
      <c r="AV53" t="str">
        <f t="shared" si="11"/>
        <v>A</v>
      </c>
    </row>
    <row r="54" spans="13:48">
      <c r="M54" t="str">
        <f t="shared" si="12"/>
        <v>05</v>
      </c>
      <c r="N54" t="s">
        <v>565</v>
      </c>
      <c r="O54" s="183">
        <v>43964</v>
      </c>
      <c r="P54" s="246">
        <v>0.78057142824062498</v>
      </c>
      <c r="Q54" s="246">
        <v>0.71543345484829501</v>
      </c>
      <c r="R54" s="246">
        <v>0.84954824624230896</v>
      </c>
      <c r="S54" t="str">
        <f t="shared" si="0"/>
        <v>A</v>
      </c>
      <c r="T54" t="str">
        <f t="shared" si="1"/>
        <v>A</v>
      </c>
      <c r="U54" t="str">
        <f t="shared" si="2"/>
        <v>A</v>
      </c>
      <c r="V54" s="30">
        <v>81</v>
      </c>
      <c r="W54">
        <f t="shared" si="13"/>
        <v>63.226285687490623</v>
      </c>
      <c r="X54">
        <f t="shared" si="3"/>
        <v>57.950109842711896</v>
      </c>
      <c r="Y54">
        <f t="shared" si="4"/>
        <v>68.81340794562702</v>
      </c>
      <c r="Z54" s="184">
        <f t="shared" si="14"/>
        <v>81</v>
      </c>
      <c r="AA54">
        <f t="shared" ref="AA54:AC54" si="71">$V47*P47</f>
        <v>67.28585806655866</v>
      </c>
      <c r="AB54">
        <f t="shared" si="71"/>
        <v>62.472757131320492</v>
      </c>
      <c r="AC54">
        <f t="shared" si="71"/>
        <v>72.340051378752392</v>
      </c>
      <c r="AE54" s="185">
        <f t="shared" si="50"/>
        <v>72.900000000000006</v>
      </c>
      <c r="AF54">
        <f t="shared" si="57"/>
        <v>54.501545033912514</v>
      </c>
      <c r="AG54">
        <f t="shared" si="58"/>
        <v>50.602933276369598</v>
      </c>
      <c r="AH54">
        <f t="shared" si="59"/>
        <v>58.595441616789437</v>
      </c>
      <c r="AK54" s="183">
        <v>43964</v>
      </c>
      <c r="AL54">
        <v>1.1000000000000001</v>
      </c>
      <c r="AM54">
        <f t="shared" si="16"/>
        <v>0.78057142824062498</v>
      </c>
      <c r="AN54">
        <f t="shared" si="46"/>
        <v>0.70251428541656247</v>
      </c>
      <c r="AO54">
        <v>2834.221089932294</v>
      </c>
      <c r="AP54">
        <f t="shared" si="47"/>
        <v>0.64389010936346558</v>
      </c>
      <c r="AQ54">
        <f t="shared" si="48"/>
        <v>0.76459342161807808</v>
      </c>
      <c r="AR54" t="s">
        <v>565</v>
      </c>
      <c r="AS54" s="183">
        <f t="shared" si="8"/>
        <v>43964</v>
      </c>
      <c r="AT54" t="str">
        <f t="shared" si="9"/>
        <v>A</v>
      </c>
      <c r="AU54" t="str">
        <f t="shared" si="10"/>
        <v>A</v>
      </c>
      <c r="AV54" t="str">
        <f t="shared" si="11"/>
        <v>A</v>
      </c>
    </row>
    <row r="55" spans="13:48">
      <c r="M55" t="str">
        <f t="shared" si="12"/>
        <v>05</v>
      </c>
      <c r="N55" t="s">
        <v>565</v>
      </c>
      <c r="O55" s="183">
        <v>43965</v>
      </c>
      <c r="P55" s="246">
        <v>0.75755068673960402</v>
      </c>
      <c r="Q55" s="246">
        <v>0.69176774299005495</v>
      </c>
      <c r="R55" s="246">
        <v>0.82737766558424597</v>
      </c>
      <c r="S55" t="str">
        <f t="shared" si="0"/>
        <v>A</v>
      </c>
      <c r="T55" t="str">
        <f t="shared" si="1"/>
        <v>A</v>
      </c>
      <c r="U55" t="str">
        <f t="shared" si="2"/>
        <v>A</v>
      </c>
      <c r="V55" s="30">
        <v>67</v>
      </c>
      <c r="W55">
        <f t="shared" si="13"/>
        <v>50.755896011553467</v>
      </c>
      <c r="X55">
        <f t="shared" si="3"/>
        <v>46.34843878033368</v>
      </c>
      <c r="Y55">
        <f t="shared" si="4"/>
        <v>55.434303594144481</v>
      </c>
      <c r="Z55" s="184">
        <f t="shared" si="14"/>
        <v>67</v>
      </c>
      <c r="AA55">
        <f t="shared" ref="AA55:AC55" si="72">$V48*P48</f>
        <v>74.538422143782228</v>
      </c>
      <c r="AB55">
        <f t="shared" si="72"/>
        <v>69.03881341410046</v>
      </c>
      <c r="AC55">
        <f t="shared" si="72"/>
        <v>80.322630250671608</v>
      </c>
      <c r="AE55" s="185">
        <f t="shared" si="50"/>
        <v>60.300000000000004</v>
      </c>
      <c r="AF55">
        <f t="shared" si="57"/>
        <v>60.376121936463605</v>
      </c>
      <c r="AG55">
        <f t="shared" si="58"/>
        <v>55.921438865421379</v>
      </c>
      <c r="AH55">
        <f t="shared" si="59"/>
        <v>65.061330503044019</v>
      </c>
      <c r="AK55" s="183">
        <v>43965</v>
      </c>
      <c r="AL55">
        <v>1.1000000000000001</v>
      </c>
      <c r="AM55">
        <f t="shared" si="16"/>
        <v>0.75755068673960402</v>
      </c>
      <c r="AN55">
        <f t="shared" si="46"/>
        <v>0.68179561806564359</v>
      </c>
      <c r="AO55">
        <v>2805.5052739191765</v>
      </c>
      <c r="AP55">
        <f t="shared" si="47"/>
        <v>0.62259096869104946</v>
      </c>
      <c r="AQ55">
        <f t="shared" si="48"/>
        <v>0.74463989902582139</v>
      </c>
      <c r="AR55" t="s">
        <v>565</v>
      </c>
      <c r="AS55" s="183">
        <f t="shared" si="8"/>
        <v>43965</v>
      </c>
      <c r="AT55" t="str">
        <f t="shared" si="9"/>
        <v>A</v>
      </c>
      <c r="AU55" t="str">
        <f t="shared" si="10"/>
        <v>A</v>
      </c>
      <c r="AV55" t="str">
        <f t="shared" si="11"/>
        <v>A</v>
      </c>
    </row>
    <row r="56" spans="13:48">
      <c r="M56" t="str">
        <f t="shared" si="12"/>
        <v>05</v>
      </c>
      <c r="N56" t="s">
        <v>565</v>
      </c>
      <c r="O56" s="183">
        <v>43966</v>
      </c>
      <c r="P56" s="246">
        <v>0.78153092783780698</v>
      </c>
      <c r="Q56" s="246">
        <v>0.71296901924580003</v>
      </c>
      <c r="R56" s="246">
        <v>0.85435370231994201</v>
      </c>
      <c r="S56" t="str">
        <f t="shared" si="0"/>
        <v>A</v>
      </c>
      <c r="T56" t="str">
        <f t="shared" si="1"/>
        <v>A</v>
      </c>
      <c r="U56" t="str">
        <f t="shared" si="2"/>
        <v>A</v>
      </c>
      <c r="V56" s="30">
        <v>65</v>
      </c>
      <c r="W56">
        <f t="shared" si="13"/>
        <v>50.799510309457453</v>
      </c>
      <c r="X56">
        <f t="shared" si="3"/>
        <v>46.342986250976999</v>
      </c>
      <c r="Y56">
        <f t="shared" si="4"/>
        <v>55.532990650796229</v>
      </c>
      <c r="Z56" s="184">
        <f t="shared" si="14"/>
        <v>65</v>
      </c>
      <c r="AA56">
        <f t="shared" ref="AA56:AC56" si="73">$V49*P49</f>
        <v>51.263035972167373</v>
      </c>
      <c r="AB56">
        <f t="shared" si="73"/>
        <v>47.326045561527373</v>
      </c>
      <c r="AC56">
        <f t="shared" si="73"/>
        <v>55.412549811503396</v>
      </c>
      <c r="AE56" s="185">
        <f t="shared" si="50"/>
        <v>58.5</v>
      </c>
      <c r="AF56">
        <f t="shared" si="57"/>
        <v>41.523059137455569</v>
      </c>
      <c r="AG56">
        <f t="shared" si="58"/>
        <v>38.334096904837175</v>
      </c>
      <c r="AH56">
        <f t="shared" si="59"/>
        <v>44.884165347317754</v>
      </c>
      <c r="AK56" s="183">
        <v>43966</v>
      </c>
      <c r="AL56">
        <v>1.1000000000000001</v>
      </c>
      <c r="AM56">
        <f t="shared" si="16"/>
        <v>0.78153092783780698</v>
      </c>
      <c r="AN56">
        <f t="shared" si="46"/>
        <v>0.70337783505402629</v>
      </c>
      <c r="AO56">
        <v>3911.0655152819859</v>
      </c>
      <c r="AP56">
        <f t="shared" si="47"/>
        <v>0.64167211732122009</v>
      </c>
      <c r="AQ56">
        <f t="shared" si="48"/>
        <v>0.7689183320879478</v>
      </c>
      <c r="AR56" t="s">
        <v>565</v>
      </c>
      <c r="AS56" s="183">
        <f t="shared" si="8"/>
        <v>43966</v>
      </c>
      <c r="AT56" t="str">
        <f t="shared" si="9"/>
        <v>A</v>
      </c>
      <c r="AU56" t="str">
        <f t="shared" si="10"/>
        <v>A</v>
      </c>
      <c r="AV56" t="str">
        <f t="shared" si="11"/>
        <v>A</v>
      </c>
    </row>
    <row r="57" spans="13:48">
      <c r="M57" t="str">
        <f t="shared" si="12"/>
        <v>05</v>
      </c>
      <c r="N57" t="s">
        <v>565</v>
      </c>
      <c r="O57" s="183">
        <v>43967</v>
      </c>
      <c r="P57" s="246">
        <v>0.78426861422378003</v>
      </c>
      <c r="Q57" s="246">
        <v>0.71377245992185701</v>
      </c>
      <c r="R57" s="246">
        <v>0.85926069762849</v>
      </c>
      <c r="S57" t="str">
        <f t="shared" si="0"/>
        <v>A</v>
      </c>
      <c r="T57" t="str">
        <f t="shared" si="1"/>
        <v>A</v>
      </c>
      <c r="U57" t="str">
        <f t="shared" si="2"/>
        <v>A</v>
      </c>
      <c r="V57" s="30">
        <v>60</v>
      </c>
      <c r="W57">
        <f t="shared" si="13"/>
        <v>47.056116853426801</v>
      </c>
      <c r="X57">
        <f t="shared" si="3"/>
        <v>42.826347595311418</v>
      </c>
      <c r="Y57">
        <f t="shared" si="4"/>
        <v>51.555641857709404</v>
      </c>
      <c r="Z57" s="184">
        <f t="shared" si="14"/>
        <v>60</v>
      </c>
      <c r="AA57">
        <f t="shared" ref="AA57:AC57" si="74">$V50*P50</f>
        <v>61.657860295267845</v>
      </c>
      <c r="AB57">
        <f t="shared" si="74"/>
        <v>56.944775466848263</v>
      </c>
      <c r="AC57">
        <f t="shared" si="74"/>
        <v>66.624103928518068</v>
      </c>
      <c r="AE57" s="185">
        <f t="shared" si="50"/>
        <v>54</v>
      </c>
      <c r="AF57">
        <f t="shared" si="57"/>
        <v>49.94286683916696</v>
      </c>
      <c r="AG57">
        <f t="shared" si="58"/>
        <v>46.125268128147098</v>
      </c>
      <c r="AH57">
        <f t="shared" si="59"/>
        <v>53.965524182099635</v>
      </c>
      <c r="AK57" s="183">
        <v>43967</v>
      </c>
      <c r="AL57">
        <v>1.1000000000000001</v>
      </c>
      <c r="AM57">
        <f t="shared" si="16"/>
        <v>0.78426861422378003</v>
      </c>
      <c r="AN57">
        <f t="shared" si="46"/>
        <v>0.70584175280140204</v>
      </c>
      <c r="AO57">
        <v>3137.2153376419228</v>
      </c>
      <c r="AP57">
        <f t="shared" si="47"/>
        <v>0.64239521392967136</v>
      </c>
      <c r="AQ57">
        <f t="shared" si="48"/>
        <v>0.773334627865641</v>
      </c>
      <c r="AR57" t="s">
        <v>565</v>
      </c>
      <c r="AS57" s="183">
        <f t="shared" si="8"/>
        <v>43967</v>
      </c>
      <c r="AT57" t="str">
        <f t="shared" si="9"/>
        <v>A</v>
      </c>
      <c r="AU57" t="str">
        <f t="shared" si="10"/>
        <v>A</v>
      </c>
      <c r="AV57" t="str">
        <f t="shared" si="11"/>
        <v>A</v>
      </c>
    </row>
    <row r="58" spans="13:48">
      <c r="M58" t="str">
        <f t="shared" si="12"/>
        <v>05</v>
      </c>
      <c r="N58" t="s">
        <v>565</v>
      </c>
      <c r="O58" s="183">
        <v>43968</v>
      </c>
      <c r="P58" s="246">
        <v>0.79381446683816903</v>
      </c>
      <c r="Q58" s="246">
        <v>0.72110727545571296</v>
      </c>
      <c r="R58" s="246">
        <v>0.87125233052971596</v>
      </c>
      <c r="S58" t="str">
        <f t="shared" si="0"/>
        <v>A</v>
      </c>
      <c r="T58" t="str">
        <f t="shared" si="1"/>
        <v>A</v>
      </c>
      <c r="U58" t="str">
        <f t="shared" si="2"/>
        <v>A</v>
      </c>
      <c r="V58" s="30">
        <v>43</v>
      </c>
      <c r="W58">
        <f t="shared" si="13"/>
        <v>34.134022074041269</v>
      </c>
      <c r="X58">
        <f t="shared" si="3"/>
        <v>31.007612844595656</v>
      </c>
      <c r="Y58">
        <f t="shared" si="4"/>
        <v>37.463850212777785</v>
      </c>
      <c r="Z58" s="184">
        <f t="shared" si="14"/>
        <v>43</v>
      </c>
      <c r="AA58">
        <f t="shared" ref="AA58:AC58" si="75">$V51*P51</f>
        <v>47.935458884366945</v>
      </c>
      <c r="AB58">
        <f t="shared" si="75"/>
        <v>44.274161173387505</v>
      </c>
      <c r="AC58">
        <f t="shared" si="75"/>
        <v>51.793258042910097</v>
      </c>
      <c r="AE58" s="185">
        <f t="shared" si="50"/>
        <v>38.700000000000003</v>
      </c>
      <c r="AF58">
        <f t="shared" si="57"/>
        <v>38.827721696337221</v>
      </c>
      <c r="AG58">
        <f t="shared" si="58"/>
        <v>35.862070550443882</v>
      </c>
      <c r="AH58">
        <f t="shared" si="59"/>
        <v>41.952539014757178</v>
      </c>
      <c r="AK58" s="183">
        <v>43968</v>
      </c>
      <c r="AL58">
        <v>1.1000000000000001</v>
      </c>
      <c r="AM58">
        <f t="shared" si="16"/>
        <v>0.79381446683816903</v>
      </c>
      <c r="AN58">
        <f t="shared" si="46"/>
        <v>0.71443302015435217</v>
      </c>
      <c r="AO58">
        <v>2613.5637424575862</v>
      </c>
      <c r="AP58">
        <f t="shared" si="47"/>
        <v>0.64899654791014172</v>
      </c>
      <c r="AQ58">
        <f t="shared" si="48"/>
        <v>0.78412709747674436</v>
      </c>
      <c r="AR58" t="s">
        <v>565</v>
      </c>
      <c r="AS58" s="183">
        <f t="shared" si="8"/>
        <v>43968</v>
      </c>
      <c r="AT58" t="str">
        <f t="shared" si="9"/>
        <v>A</v>
      </c>
      <c r="AU58" t="str">
        <f t="shared" si="10"/>
        <v>A</v>
      </c>
      <c r="AV58" t="str">
        <f t="shared" si="11"/>
        <v>A</v>
      </c>
    </row>
    <row r="59" spans="13:48">
      <c r="M59" t="str">
        <f t="shared" si="12"/>
        <v>05</v>
      </c>
      <c r="N59" t="s">
        <v>565</v>
      </c>
      <c r="O59" s="183">
        <v>43969</v>
      </c>
      <c r="P59" s="246">
        <v>0.84750834356746896</v>
      </c>
      <c r="Q59" s="246">
        <v>0.77048799424961301</v>
      </c>
      <c r="R59" s="246">
        <v>0.92949839747371299</v>
      </c>
      <c r="S59" t="str">
        <f t="shared" si="0"/>
        <v>A</v>
      </c>
      <c r="T59" t="str">
        <f t="shared" si="1"/>
        <v>A</v>
      </c>
      <c r="U59" t="str">
        <f t="shared" si="2"/>
        <v>A</v>
      </c>
      <c r="V59" s="30">
        <v>50</v>
      </c>
      <c r="W59">
        <f t="shared" si="13"/>
        <v>42.375417178373446</v>
      </c>
      <c r="X59">
        <f t="shared" si="3"/>
        <v>38.524399712480651</v>
      </c>
      <c r="Y59">
        <f t="shared" si="4"/>
        <v>46.47491987368565</v>
      </c>
      <c r="Z59" s="184">
        <f t="shared" si="14"/>
        <v>50</v>
      </c>
      <c r="AA59">
        <f t="shared" ref="AA59:AC59" si="76">$V52*P52</f>
        <v>34.064022123758214</v>
      </c>
      <c r="AB59">
        <f t="shared" si="76"/>
        <v>31.374858145743541</v>
      </c>
      <c r="AC59">
        <f t="shared" si="76"/>
        <v>36.902632301864109</v>
      </c>
      <c r="AE59" s="185">
        <f t="shared" si="50"/>
        <v>45</v>
      </c>
      <c r="AF59">
        <f t="shared" si="57"/>
        <v>27.591857920244159</v>
      </c>
      <c r="AG59">
        <f t="shared" si="58"/>
        <v>25.413635098052271</v>
      </c>
      <c r="AH59">
        <f t="shared" si="59"/>
        <v>29.89113216450993</v>
      </c>
      <c r="AK59" s="183">
        <v>43969</v>
      </c>
      <c r="AL59">
        <v>1.1000000000000001</v>
      </c>
      <c r="AM59">
        <f t="shared" si="16"/>
        <v>0.84750834356746896</v>
      </c>
      <c r="AN59">
        <f t="shared" si="46"/>
        <v>0.76275750921072205</v>
      </c>
      <c r="AO59">
        <v>2212.3120041181514</v>
      </c>
      <c r="AP59">
        <f t="shared" si="47"/>
        <v>0.69343919482465177</v>
      </c>
      <c r="AQ59">
        <f t="shared" si="48"/>
        <v>0.83654855772634173</v>
      </c>
      <c r="AR59" t="s">
        <v>565</v>
      </c>
      <c r="AS59" s="183">
        <f t="shared" si="8"/>
        <v>43969</v>
      </c>
      <c r="AT59" t="str">
        <f t="shared" si="9"/>
        <v>A</v>
      </c>
      <c r="AU59" t="str">
        <f t="shared" si="10"/>
        <v>A</v>
      </c>
      <c r="AV59" t="str">
        <f t="shared" si="11"/>
        <v>A</v>
      </c>
    </row>
    <row r="60" spans="13:48">
      <c r="M60" t="str">
        <f t="shared" si="12"/>
        <v>05</v>
      </c>
      <c r="N60" t="s">
        <v>565</v>
      </c>
      <c r="O60" s="183">
        <v>43970</v>
      </c>
      <c r="P60" s="246">
        <v>0.86177531472022595</v>
      </c>
      <c r="Q60" s="246">
        <v>0.78239511070449796</v>
      </c>
      <c r="R60" s="246">
        <v>0.94635165555076395</v>
      </c>
      <c r="S60" t="str">
        <f t="shared" si="0"/>
        <v>A</v>
      </c>
      <c r="T60" t="str">
        <f t="shared" si="1"/>
        <v>A</v>
      </c>
      <c r="U60" t="str">
        <f t="shared" si="2"/>
        <v>A</v>
      </c>
      <c r="V60" s="30">
        <v>58</v>
      </c>
      <c r="W60">
        <f t="shared" si="13"/>
        <v>49.982968253773102</v>
      </c>
      <c r="X60">
        <f t="shared" si="3"/>
        <v>45.378916420860882</v>
      </c>
      <c r="Y60">
        <f t="shared" si="4"/>
        <v>54.88839602194431</v>
      </c>
      <c r="Z60" s="184">
        <f t="shared" si="14"/>
        <v>58</v>
      </c>
      <c r="AA60">
        <f t="shared" ref="AA60:AC60" si="77">$V53*P53</f>
        <v>53.686264661735791</v>
      </c>
      <c r="AB60">
        <f t="shared" si="77"/>
        <v>49.275541416579237</v>
      </c>
      <c r="AC60">
        <f t="shared" si="77"/>
        <v>58.352669547539215</v>
      </c>
      <c r="AE60" s="185">
        <f t="shared" si="50"/>
        <v>52.2</v>
      </c>
      <c r="AF60">
        <f t="shared" si="57"/>
        <v>43.485874376005988</v>
      </c>
      <c r="AG60">
        <f t="shared" si="58"/>
        <v>39.913188547429186</v>
      </c>
      <c r="AH60">
        <f t="shared" si="59"/>
        <v>47.265662333506768</v>
      </c>
      <c r="AK60" s="183">
        <v>43970</v>
      </c>
      <c r="AL60">
        <v>1.1000000000000001</v>
      </c>
      <c r="AM60">
        <f t="shared" si="16"/>
        <v>0.86177531472022595</v>
      </c>
      <c r="AN60">
        <f t="shared" si="46"/>
        <v>0.77559778324820339</v>
      </c>
      <c r="AO60">
        <v>2125.3124469090558</v>
      </c>
      <c r="AP60">
        <f t="shared" si="47"/>
        <v>0.70415559963404817</v>
      </c>
      <c r="AQ60">
        <f t="shared" si="48"/>
        <v>0.85171648999568761</v>
      </c>
      <c r="AR60" t="s">
        <v>565</v>
      </c>
      <c r="AS60" s="183">
        <f t="shared" si="8"/>
        <v>43970</v>
      </c>
      <c r="AT60" t="str">
        <f t="shared" si="9"/>
        <v>A</v>
      </c>
      <c r="AU60" t="str">
        <f t="shared" si="10"/>
        <v>A</v>
      </c>
      <c r="AV60" t="str">
        <f t="shared" si="11"/>
        <v>A</v>
      </c>
    </row>
    <row r="61" spans="13:48">
      <c r="M61" t="str">
        <f t="shared" si="12"/>
        <v>05</v>
      </c>
      <c r="N61" t="s">
        <v>565</v>
      </c>
      <c r="O61" s="183">
        <v>43971</v>
      </c>
      <c r="P61" s="246">
        <v>0.87227164732444595</v>
      </c>
      <c r="Q61" s="246">
        <v>0.79099306832057503</v>
      </c>
      <c r="R61" s="246">
        <v>0.95893646553534295</v>
      </c>
      <c r="S61" t="str">
        <f t="shared" si="0"/>
        <v>A</v>
      </c>
      <c r="T61" t="str">
        <f t="shared" si="1"/>
        <v>A</v>
      </c>
      <c r="U61" t="str">
        <f t="shared" si="2"/>
        <v>A</v>
      </c>
      <c r="V61" s="30">
        <v>71</v>
      </c>
      <c r="W61">
        <f t="shared" si="13"/>
        <v>61.931286960035663</v>
      </c>
      <c r="X61">
        <f t="shared" si="3"/>
        <v>56.16050785076083</v>
      </c>
      <c r="Y61">
        <f t="shared" si="4"/>
        <v>68.084489053009349</v>
      </c>
      <c r="Z61" s="184">
        <f t="shared" si="14"/>
        <v>71</v>
      </c>
      <c r="AA61">
        <f t="shared" ref="AA61:AC61" si="78">$V54*P54</f>
        <v>63.226285687490623</v>
      </c>
      <c r="AB61">
        <f t="shared" si="78"/>
        <v>57.950109842711896</v>
      </c>
      <c r="AC61">
        <f t="shared" si="78"/>
        <v>68.81340794562702</v>
      </c>
      <c r="AE61" s="185">
        <f t="shared" si="50"/>
        <v>63.9</v>
      </c>
      <c r="AF61">
        <f t="shared" si="57"/>
        <v>51.213291406867405</v>
      </c>
      <c r="AG61">
        <f t="shared" si="58"/>
        <v>46.939588972596638</v>
      </c>
      <c r="AH61">
        <f t="shared" si="59"/>
        <v>55.738860435957896</v>
      </c>
      <c r="AK61" s="183">
        <v>43971</v>
      </c>
      <c r="AL61">
        <v>1.1000000000000001</v>
      </c>
      <c r="AM61">
        <f t="shared" si="16"/>
        <v>0.87227164732444595</v>
      </c>
      <c r="AN61">
        <f t="shared" si="46"/>
        <v>0.78504448259200132</v>
      </c>
      <c r="AO61">
        <v>3056.6186609927809</v>
      </c>
      <c r="AP61">
        <f t="shared" si="47"/>
        <v>0.71189376148851757</v>
      </c>
      <c r="AQ61">
        <f t="shared" si="48"/>
        <v>0.86304281898180868</v>
      </c>
      <c r="AR61" t="s">
        <v>565</v>
      </c>
      <c r="AS61" s="183">
        <f t="shared" si="8"/>
        <v>43971</v>
      </c>
      <c r="AT61" t="str">
        <f t="shared" si="9"/>
        <v>A</v>
      </c>
      <c r="AU61" t="str">
        <f t="shared" si="10"/>
        <v>A</v>
      </c>
      <c r="AV61" t="str">
        <f t="shared" si="11"/>
        <v>A</v>
      </c>
    </row>
    <row r="62" spans="13:48">
      <c r="M62" t="str">
        <f t="shared" si="12"/>
        <v>05</v>
      </c>
      <c r="N62" t="s">
        <v>565</v>
      </c>
      <c r="O62" s="183">
        <v>43972</v>
      </c>
      <c r="P62" s="246">
        <v>0.87639272095035603</v>
      </c>
      <c r="Q62" s="246">
        <v>0.79366161548107805</v>
      </c>
      <c r="R62" s="246">
        <v>0.96468295754717204</v>
      </c>
      <c r="S62" t="str">
        <f t="shared" si="0"/>
        <v>A</v>
      </c>
      <c r="T62" t="str">
        <f t="shared" si="1"/>
        <v>A</v>
      </c>
      <c r="U62" t="str">
        <f t="shared" si="2"/>
        <v>A</v>
      </c>
      <c r="V62" s="30">
        <v>56</v>
      </c>
      <c r="W62">
        <f t="shared" si="13"/>
        <v>49.077992373219935</v>
      </c>
      <c r="X62">
        <f t="shared" si="3"/>
        <v>44.445050466940373</v>
      </c>
      <c r="Y62">
        <f t="shared" si="4"/>
        <v>54.022245622641634</v>
      </c>
      <c r="Z62" s="184">
        <f t="shared" si="14"/>
        <v>56</v>
      </c>
      <c r="AA62">
        <f t="shared" ref="AA62:AC62" si="79">$V55*P55</f>
        <v>50.755896011553467</v>
      </c>
      <c r="AB62">
        <f t="shared" si="79"/>
        <v>46.34843878033368</v>
      </c>
      <c r="AC62">
        <f t="shared" si="79"/>
        <v>55.434303594144481</v>
      </c>
      <c r="AE62" s="185">
        <f t="shared" si="50"/>
        <v>50.4</v>
      </c>
      <c r="AF62">
        <f t="shared" si="57"/>
        <v>41.112275769358313</v>
      </c>
      <c r="AG62">
        <f t="shared" si="58"/>
        <v>37.542235412070283</v>
      </c>
      <c r="AH62">
        <f t="shared" si="59"/>
        <v>44.901785911257036</v>
      </c>
      <c r="AK62" s="183">
        <v>43972</v>
      </c>
      <c r="AL62">
        <v>1.1000000000000001</v>
      </c>
      <c r="AM62">
        <f t="shared" si="16"/>
        <v>0.87639272095035603</v>
      </c>
      <c r="AN62">
        <f t="shared" si="46"/>
        <v>0.78875344885532039</v>
      </c>
      <c r="AO62">
        <v>2460.419525374019</v>
      </c>
      <c r="AP62">
        <f t="shared" si="47"/>
        <v>0.71429545393297023</v>
      </c>
      <c r="AQ62">
        <f t="shared" si="48"/>
        <v>0.86821466179245488</v>
      </c>
      <c r="AR62" t="s">
        <v>565</v>
      </c>
      <c r="AS62" s="183">
        <f t="shared" si="8"/>
        <v>43972</v>
      </c>
      <c r="AT62" t="str">
        <f t="shared" si="9"/>
        <v>A</v>
      </c>
      <c r="AU62" t="str">
        <f t="shared" si="10"/>
        <v>A</v>
      </c>
      <c r="AV62" t="str">
        <f t="shared" si="11"/>
        <v>A</v>
      </c>
    </row>
    <row r="63" spans="13:48">
      <c r="M63" t="str">
        <f t="shared" si="12"/>
        <v>05</v>
      </c>
      <c r="N63" t="s">
        <v>565</v>
      </c>
      <c r="O63" s="183">
        <v>43973</v>
      </c>
      <c r="P63" s="246">
        <v>0.83299882532244296</v>
      </c>
      <c r="Q63" s="246">
        <v>0.75126948720412201</v>
      </c>
      <c r="R63" s="246">
        <v>0.92045149273229399</v>
      </c>
      <c r="S63" t="str">
        <f t="shared" si="0"/>
        <v>A</v>
      </c>
      <c r="T63" t="str">
        <f t="shared" si="1"/>
        <v>A</v>
      </c>
      <c r="U63" t="str">
        <f t="shared" si="2"/>
        <v>A</v>
      </c>
      <c r="V63" s="30">
        <v>34</v>
      </c>
      <c r="W63">
        <f t="shared" si="13"/>
        <v>28.321960060963061</v>
      </c>
      <c r="X63">
        <f t="shared" si="3"/>
        <v>25.543162564940147</v>
      </c>
      <c r="Y63">
        <f t="shared" si="4"/>
        <v>31.295350752897996</v>
      </c>
      <c r="Z63" s="184">
        <f t="shared" si="14"/>
        <v>34</v>
      </c>
      <c r="AA63">
        <f t="shared" ref="AA63:AC63" si="80">$V56*P56</f>
        <v>50.799510309457453</v>
      </c>
      <c r="AB63">
        <f t="shared" si="80"/>
        <v>46.342986250976999</v>
      </c>
      <c r="AC63">
        <f t="shared" si="80"/>
        <v>55.532990650796229</v>
      </c>
      <c r="AE63" s="185">
        <f t="shared" si="50"/>
        <v>30.6</v>
      </c>
      <c r="AF63">
        <f t="shared" si="57"/>
        <v>41.147603350660539</v>
      </c>
      <c r="AG63">
        <f t="shared" si="58"/>
        <v>37.537818863291371</v>
      </c>
      <c r="AH63">
        <f t="shared" si="59"/>
        <v>44.981722427144952</v>
      </c>
      <c r="AK63" s="183">
        <v>43973</v>
      </c>
      <c r="AL63">
        <v>1.1000000000000001</v>
      </c>
      <c r="AM63">
        <f t="shared" si="16"/>
        <v>0.83299882532244296</v>
      </c>
      <c r="AN63">
        <f t="shared" si="46"/>
        <v>0.74969894279019866</v>
      </c>
      <c r="AO63">
        <v>2074.6847087665383</v>
      </c>
      <c r="AP63">
        <f t="shared" si="47"/>
        <v>0.67614253848370987</v>
      </c>
      <c r="AQ63">
        <f t="shared" si="48"/>
        <v>0.82840634345906461</v>
      </c>
      <c r="AR63" t="s">
        <v>565</v>
      </c>
      <c r="AS63" s="183">
        <f t="shared" si="8"/>
        <v>43973</v>
      </c>
      <c r="AT63" t="str">
        <f t="shared" si="9"/>
        <v>A</v>
      </c>
      <c r="AU63" t="str">
        <f t="shared" si="10"/>
        <v>A</v>
      </c>
      <c r="AV63" t="str">
        <f t="shared" si="11"/>
        <v>A</v>
      </c>
    </row>
    <row r="64" spans="13:48">
      <c r="M64" t="str">
        <f t="shared" si="12"/>
        <v>05</v>
      </c>
      <c r="N64" t="s">
        <v>565</v>
      </c>
      <c r="O64" s="183">
        <v>43974</v>
      </c>
      <c r="P64" s="246">
        <v>0.83118825593269197</v>
      </c>
      <c r="Q64" s="246">
        <v>0.74833824834856499</v>
      </c>
      <c r="R64" s="246">
        <v>0.91993912772386</v>
      </c>
      <c r="S64" t="str">
        <f t="shared" si="0"/>
        <v>A</v>
      </c>
      <c r="T64" t="str">
        <f t="shared" si="1"/>
        <v>A</v>
      </c>
      <c r="U64" t="str">
        <f t="shared" si="2"/>
        <v>A</v>
      </c>
      <c r="V64" s="30">
        <v>48</v>
      </c>
      <c r="W64">
        <f t="shared" si="13"/>
        <v>39.897036284769214</v>
      </c>
      <c r="X64">
        <f t="shared" si="3"/>
        <v>35.920235920731116</v>
      </c>
      <c r="Y64">
        <f t="shared" si="4"/>
        <v>44.157078130745276</v>
      </c>
      <c r="Z64" s="184">
        <f t="shared" si="14"/>
        <v>48</v>
      </c>
      <c r="AA64">
        <f t="shared" ref="AA64:AC64" si="81">$V57*P57</f>
        <v>47.056116853426801</v>
      </c>
      <c r="AB64">
        <f t="shared" si="81"/>
        <v>42.826347595311418</v>
      </c>
      <c r="AC64">
        <f t="shared" si="81"/>
        <v>51.555641857709404</v>
      </c>
      <c r="AE64" s="185">
        <f t="shared" si="50"/>
        <v>43.2</v>
      </c>
      <c r="AF64">
        <f t="shared" si="57"/>
        <v>38.115454651275705</v>
      </c>
      <c r="AG64">
        <f t="shared" si="58"/>
        <v>34.689341552202251</v>
      </c>
      <c r="AH64">
        <f t="shared" si="59"/>
        <v>41.760069904744618</v>
      </c>
      <c r="AK64" s="183">
        <v>43974</v>
      </c>
      <c r="AL64">
        <v>1.1000000000000001</v>
      </c>
      <c r="AM64">
        <f t="shared" si="16"/>
        <v>0.83118825593269197</v>
      </c>
      <c r="AN64">
        <f t="shared" si="46"/>
        <v>0.74806943033942275</v>
      </c>
      <c r="AO64">
        <v>1874.9528820646021</v>
      </c>
      <c r="AP64">
        <f t="shared" si="47"/>
        <v>0.67350442351370854</v>
      </c>
      <c r="AQ64">
        <f t="shared" si="48"/>
        <v>0.827945214951474</v>
      </c>
      <c r="AR64" t="s">
        <v>565</v>
      </c>
      <c r="AS64" s="183">
        <f t="shared" si="8"/>
        <v>43974</v>
      </c>
      <c r="AT64" t="str">
        <f t="shared" si="9"/>
        <v>A</v>
      </c>
      <c r="AU64" t="str">
        <f t="shared" si="10"/>
        <v>A</v>
      </c>
      <c r="AV64" t="str">
        <f t="shared" si="11"/>
        <v>A</v>
      </c>
    </row>
    <row r="65" spans="13:48">
      <c r="M65" t="str">
        <f t="shared" si="12"/>
        <v>05</v>
      </c>
      <c r="N65" t="s">
        <v>565</v>
      </c>
      <c r="O65" s="183">
        <v>43975</v>
      </c>
      <c r="P65" s="246">
        <v>0.82360422144941503</v>
      </c>
      <c r="Q65" s="246">
        <v>0.73969402469744905</v>
      </c>
      <c r="R65" s="246">
        <v>0.91363281537363905</v>
      </c>
      <c r="S65" t="str">
        <f t="shared" si="0"/>
        <v>A</v>
      </c>
      <c r="T65" t="str">
        <f t="shared" si="1"/>
        <v>A</v>
      </c>
      <c r="U65" t="str">
        <f t="shared" si="2"/>
        <v>A</v>
      </c>
      <c r="V65" s="30">
        <v>27</v>
      </c>
      <c r="W65">
        <f t="shared" si="13"/>
        <v>22.237313979134207</v>
      </c>
      <c r="X65">
        <f t="shared" si="3"/>
        <v>19.971738666831126</v>
      </c>
      <c r="Y65">
        <f t="shared" si="4"/>
        <v>24.668086015088253</v>
      </c>
      <c r="Z65" s="184">
        <f t="shared" si="14"/>
        <v>27</v>
      </c>
      <c r="AA65">
        <f t="shared" ref="AA65:AC65" si="82">$V58*P58</f>
        <v>34.134022074041269</v>
      </c>
      <c r="AB65">
        <f t="shared" si="82"/>
        <v>31.007612844595656</v>
      </c>
      <c r="AC65">
        <f t="shared" si="82"/>
        <v>37.463850212777785</v>
      </c>
      <c r="AE65" s="185">
        <f t="shared" si="50"/>
        <v>24.3</v>
      </c>
      <c r="AF65">
        <f t="shared" si="57"/>
        <v>27.648557879973431</v>
      </c>
      <c r="AG65">
        <f t="shared" si="58"/>
        <v>25.116166404122485</v>
      </c>
      <c r="AH65">
        <f t="shared" si="59"/>
        <v>30.34571867235001</v>
      </c>
      <c r="AK65" s="183">
        <v>43975</v>
      </c>
      <c r="AL65">
        <v>1.1000000000000001</v>
      </c>
      <c r="AM65">
        <f t="shared" si="16"/>
        <v>0.82360422144941503</v>
      </c>
      <c r="AN65">
        <f t="shared" si="46"/>
        <v>0.74124379930447359</v>
      </c>
      <c r="AO65">
        <v>1831.5418028138652</v>
      </c>
      <c r="AP65">
        <f t="shared" si="47"/>
        <v>0.66572462222770412</v>
      </c>
      <c r="AQ65">
        <f t="shared" si="48"/>
        <v>0.82226953383627521</v>
      </c>
      <c r="AR65" t="s">
        <v>565</v>
      </c>
      <c r="AS65" s="183">
        <f t="shared" si="8"/>
        <v>43975</v>
      </c>
      <c r="AT65" t="str">
        <f t="shared" si="9"/>
        <v>A</v>
      </c>
      <c r="AU65" t="str">
        <f t="shared" si="10"/>
        <v>A</v>
      </c>
      <c r="AV65" t="str">
        <f t="shared" si="11"/>
        <v>A</v>
      </c>
    </row>
    <row r="66" spans="13:48">
      <c r="M66" t="str">
        <f t="shared" si="12"/>
        <v>05</v>
      </c>
      <c r="N66" t="s">
        <v>565</v>
      </c>
      <c r="O66" s="183">
        <v>43976</v>
      </c>
      <c r="P66" s="246">
        <v>0.82833560731053901</v>
      </c>
      <c r="Q66" s="246">
        <v>0.74261400331161198</v>
      </c>
      <c r="R66" s="246">
        <v>0.92041357938242396</v>
      </c>
      <c r="S66" t="str">
        <f t="shared" si="0"/>
        <v>A</v>
      </c>
      <c r="T66" t="str">
        <f t="shared" si="1"/>
        <v>A</v>
      </c>
      <c r="U66" t="str">
        <f t="shared" si="2"/>
        <v>A</v>
      </c>
      <c r="V66" s="30">
        <v>39</v>
      </c>
      <c r="W66">
        <f t="shared" si="13"/>
        <v>32.305088685111023</v>
      </c>
      <c r="X66">
        <f t="shared" si="3"/>
        <v>28.961946129152867</v>
      </c>
      <c r="Y66">
        <f t="shared" si="4"/>
        <v>35.896129595914537</v>
      </c>
      <c r="Z66" s="184">
        <f t="shared" si="14"/>
        <v>39</v>
      </c>
      <c r="AA66">
        <f t="shared" ref="AA66:AC66" si="83">$V59*P59</f>
        <v>42.375417178373446</v>
      </c>
      <c r="AB66">
        <f t="shared" si="83"/>
        <v>38.524399712480651</v>
      </c>
      <c r="AC66">
        <f t="shared" si="83"/>
        <v>46.47491987368565</v>
      </c>
      <c r="AE66" s="185">
        <f t="shared" si="50"/>
        <v>35.1</v>
      </c>
      <c r="AF66">
        <f t="shared" si="57"/>
        <v>34.32408791448249</v>
      </c>
      <c r="AG66">
        <f t="shared" si="58"/>
        <v>31.204763767109327</v>
      </c>
      <c r="AH66">
        <f t="shared" si="59"/>
        <v>37.644685097685375</v>
      </c>
      <c r="AK66" s="183">
        <v>43976</v>
      </c>
      <c r="AL66">
        <v>1.1000000000000001</v>
      </c>
      <c r="AM66">
        <f t="shared" si="16"/>
        <v>0.82833560731053901</v>
      </c>
      <c r="AN66">
        <f t="shared" si="46"/>
        <v>0.74550204657948516</v>
      </c>
      <c r="AO66">
        <v>2666.2017946668152</v>
      </c>
      <c r="AP66">
        <f t="shared" si="47"/>
        <v>0.66835260298045085</v>
      </c>
      <c r="AQ66">
        <f t="shared" si="48"/>
        <v>0.82837222144418154</v>
      </c>
      <c r="AR66" t="s">
        <v>565</v>
      </c>
      <c r="AS66" s="183">
        <f t="shared" si="8"/>
        <v>43976</v>
      </c>
      <c r="AT66" t="str">
        <f t="shared" si="9"/>
        <v>A</v>
      </c>
      <c r="AU66" t="str">
        <f t="shared" si="10"/>
        <v>A</v>
      </c>
      <c r="AV66" t="str">
        <f t="shared" si="11"/>
        <v>A</v>
      </c>
    </row>
    <row r="67" spans="13:48">
      <c r="M67" t="str">
        <f t="shared" si="12"/>
        <v>05</v>
      </c>
      <c r="N67" t="s">
        <v>565</v>
      </c>
      <c r="O67" s="183">
        <v>43977</v>
      </c>
      <c r="P67" s="246">
        <v>0.804686363887542</v>
      </c>
      <c r="Q67" s="246">
        <v>0.71863244818532701</v>
      </c>
      <c r="R67" s="246">
        <v>0.89735094989907904</v>
      </c>
      <c r="S67" t="str">
        <f t="shared" ref="S67:S130" si="84" xml:space="preserve"> LOOKUP(P67,mins,results)</f>
        <v>A</v>
      </c>
      <c r="T67" t="str">
        <f t="shared" ref="T67:T130" si="85" xml:space="preserve"> LOOKUP(Q67,mins,results)</f>
        <v>A</v>
      </c>
      <c r="U67" t="str">
        <f t="shared" ref="U67:U130" si="86" xml:space="preserve"> LOOKUP(R67,mins,results)</f>
        <v>A</v>
      </c>
      <c r="V67" s="30">
        <v>36</v>
      </c>
      <c r="W67">
        <f t="shared" si="13"/>
        <v>28.968709099951511</v>
      </c>
      <c r="X67">
        <f t="shared" ref="X67:X130" si="87">$V67*Q67</f>
        <v>25.870768134671771</v>
      </c>
      <c r="Y67">
        <f t="shared" ref="Y67:Y130" si="88">$V67*R67</f>
        <v>32.304634196366848</v>
      </c>
      <c r="Z67" s="184">
        <f t="shared" si="14"/>
        <v>36</v>
      </c>
      <c r="AA67">
        <f t="shared" ref="AA67:AC67" si="89">$V60*P60</f>
        <v>49.982968253773102</v>
      </c>
      <c r="AB67">
        <f t="shared" si="89"/>
        <v>45.378916420860882</v>
      </c>
      <c r="AC67">
        <f t="shared" si="89"/>
        <v>54.88839602194431</v>
      </c>
      <c r="AE67" s="185">
        <f t="shared" si="50"/>
        <v>32.4</v>
      </c>
      <c r="AF67">
        <f t="shared" si="57"/>
        <v>40.486204285556219</v>
      </c>
      <c r="AG67">
        <f t="shared" si="58"/>
        <v>36.756922300897315</v>
      </c>
      <c r="AH67">
        <f t="shared" si="59"/>
        <v>44.459600777774888</v>
      </c>
      <c r="AK67" s="183">
        <v>43977</v>
      </c>
      <c r="AL67">
        <v>1.1000000000000001</v>
      </c>
      <c r="AM67">
        <f t="shared" si="16"/>
        <v>0.804686363887542</v>
      </c>
      <c r="AN67">
        <f t="shared" ref="AN67:AN98" si="90">+P67*(1-$AD$274)</f>
        <v>0.72421772749878777</v>
      </c>
      <c r="AO67">
        <v>2156.2937625219201</v>
      </c>
      <c r="AP67">
        <f t="shared" ref="AP67:AP98" si="91">+Q67*(1-$AD$274)</f>
        <v>0.64676920336679433</v>
      </c>
      <c r="AQ67">
        <f t="shared" ref="AQ67:AQ98" si="92">+R67*(1-$AD$274)</f>
        <v>0.8076158549091712</v>
      </c>
      <c r="AR67" t="s">
        <v>565</v>
      </c>
      <c r="AS67" s="183">
        <f t="shared" ref="AS67:AS130" si="93">O67</f>
        <v>43977</v>
      </c>
      <c r="AT67" t="str">
        <f t="shared" ref="AT67:AT130" si="94">LOOKUP(AN67,mins,results)</f>
        <v>A</v>
      </c>
      <c r="AU67" t="str">
        <f t="shared" ref="AU67:AU130" si="95">LOOKUP(AP67,mins,results)</f>
        <v>A</v>
      </c>
      <c r="AV67" t="str">
        <f t="shared" ref="AV67:AV130" si="96">LOOKUP(AQ67,mins,results)</f>
        <v>A</v>
      </c>
    </row>
    <row r="68" spans="13:48">
      <c r="M68" t="str">
        <f t="shared" ref="M68:M131" si="97">TEXT(MONTH(O68),"00")</f>
        <v>05</v>
      </c>
      <c r="N68" t="s">
        <v>565</v>
      </c>
      <c r="O68" s="183">
        <v>43978</v>
      </c>
      <c r="P68" s="246">
        <v>0.77867117630580795</v>
      </c>
      <c r="Q68" s="246">
        <v>0.69241689426594499</v>
      </c>
      <c r="R68" s="246">
        <v>0.87180813729639905</v>
      </c>
      <c r="S68" t="str">
        <f t="shared" si="84"/>
        <v>A</v>
      </c>
      <c r="T68" t="str">
        <f t="shared" si="85"/>
        <v>A</v>
      </c>
      <c r="U68" t="str">
        <f t="shared" si="86"/>
        <v>A</v>
      </c>
      <c r="V68" s="30">
        <v>49</v>
      </c>
      <c r="W68">
        <f t="shared" ref="W68:W131" si="98">$V68*P68</f>
        <v>38.15488763898459</v>
      </c>
      <c r="X68">
        <f t="shared" si="87"/>
        <v>33.928427819031306</v>
      </c>
      <c r="Y68">
        <f t="shared" si="88"/>
        <v>42.718598727523556</v>
      </c>
      <c r="Z68" s="184">
        <f t="shared" ref="Z68:Z131" si="99">V68</f>
        <v>49</v>
      </c>
      <c r="AA68">
        <f t="shared" ref="AA68:AC68" si="100">$V61*P61</f>
        <v>61.931286960035663</v>
      </c>
      <c r="AB68">
        <f t="shared" si="100"/>
        <v>56.16050785076083</v>
      </c>
      <c r="AC68">
        <f t="shared" si="100"/>
        <v>68.084489053009349</v>
      </c>
      <c r="AE68" s="185">
        <f t="shared" ref="AE68:AE99" si="101">Z68*(1-$AD$274)</f>
        <v>44.1</v>
      </c>
      <c r="AF68">
        <f t="shared" si="57"/>
        <v>50.164342437628889</v>
      </c>
      <c r="AG68">
        <f t="shared" si="58"/>
        <v>45.490011359116274</v>
      </c>
      <c r="AH68">
        <f t="shared" si="59"/>
        <v>55.148436132937576</v>
      </c>
      <c r="AK68" s="183">
        <v>43978</v>
      </c>
      <c r="AL68">
        <v>1.1000000000000001</v>
      </c>
      <c r="AM68">
        <f t="shared" ref="AM68:AM131" si="102">P68</f>
        <v>0.77867117630580795</v>
      </c>
      <c r="AN68">
        <f t="shared" si="90"/>
        <v>0.70080405867522721</v>
      </c>
      <c r="AO68">
        <v>1728.2099253169611</v>
      </c>
      <c r="AP68">
        <f t="shared" si="91"/>
        <v>0.62317520483935052</v>
      </c>
      <c r="AQ68">
        <f t="shared" si="92"/>
        <v>0.78462732356675913</v>
      </c>
      <c r="AR68" t="s">
        <v>565</v>
      </c>
      <c r="AS68" s="183">
        <f t="shared" si="93"/>
        <v>43978</v>
      </c>
      <c r="AT68" t="str">
        <f t="shared" si="94"/>
        <v>A</v>
      </c>
      <c r="AU68" t="str">
        <f t="shared" si="95"/>
        <v>A</v>
      </c>
      <c r="AV68" t="str">
        <f t="shared" si="96"/>
        <v>A</v>
      </c>
    </row>
    <row r="69" spans="13:48">
      <c r="M69" t="str">
        <f t="shared" si="97"/>
        <v>05</v>
      </c>
      <c r="N69" t="s">
        <v>565</v>
      </c>
      <c r="O69" s="183">
        <v>43979</v>
      </c>
      <c r="P69" s="246">
        <v>0.73302137393386202</v>
      </c>
      <c r="Q69" s="246">
        <v>0.64760828030579798</v>
      </c>
      <c r="R69" s="246">
        <v>0.82563428694340002</v>
      </c>
      <c r="S69" t="str">
        <f t="shared" si="84"/>
        <v>A</v>
      </c>
      <c r="T69" t="str">
        <f t="shared" si="85"/>
        <v>A</v>
      </c>
      <c r="U69" t="str">
        <f t="shared" si="86"/>
        <v>A</v>
      </c>
      <c r="V69" s="30">
        <v>27</v>
      </c>
      <c r="W69">
        <f t="shared" si="98"/>
        <v>19.791577096214276</v>
      </c>
      <c r="X69">
        <f t="shared" si="87"/>
        <v>17.485423568256547</v>
      </c>
      <c r="Y69">
        <f t="shared" si="88"/>
        <v>22.2921257474718</v>
      </c>
      <c r="Z69" s="184">
        <f t="shared" si="99"/>
        <v>27</v>
      </c>
      <c r="AA69">
        <f t="shared" ref="AA69:AC69" si="103">$V62*P62</f>
        <v>49.077992373219935</v>
      </c>
      <c r="AB69">
        <f t="shared" si="103"/>
        <v>44.445050466940373</v>
      </c>
      <c r="AC69">
        <f t="shared" si="103"/>
        <v>54.022245622641634</v>
      </c>
      <c r="AE69" s="185">
        <f t="shared" si="101"/>
        <v>24.3</v>
      </c>
      <c r="AF69">
        <f t="shared" si="57"/>
        <v>39.753173822308149</v>
      </c>
      <c r="AG69">
        <f t="shared" si="58"/>
        <v>36.000490878221697</v>
      </c>
      <c r="AH69">
        <f t="shared" si="59"/>
        <v>43.758018954339725</v>
      </c>
      <c r="AK69" s="183">
        <v>43979</v>
      </c>
      <c r="AL69">
        <v>1.1000000000000001</v>
      </c>
      <c r="AM69">
        <f t="shared" si="102"/>
        <v>0.73302137393386202</v>
      </c>
      <c r="AN69">
        <f t="shared" si="90"/>
        <v>0.65971923654047582</v>
      </c>
      <c r="AO69">
        <v>1558.4388159992509</v>
      </c>
      <c r="AP69">
        <f t="shared" si="91"/>
        <v>0.58284745227521817</v>
      </c>
      <c r="AQ69">
        <f t="shared" si="92"/>
        <v>0.74307085824906005</v>
      </c>
      <c r="AR69" t="s">
        <v>565</v>
      </c>
      <c r="AS69" s="183">
        <f t="shared" si="93"/>
        <v>43979</v>
      </c>
      <c r="AT69" t="str">
        <f t="shared" si="94"/>
        <v>A</v>
      </c>
      <c r="AU69" t="str">
        <f t="shared" si="95"/>
        <v>A</v>
      </c>
      <c r="AV69" t="str">
        <f t="shared" si="96"/>
        <v>A</v>
      </c>
    </row>
    <row r="70" spans="13:48">
      <c r="M70" t="str">
        <f t="shared" si="97"/>
        <v>05</v>
      </c>
      <c r="N70" t="s">
        <v>565</v>
      </c>
      <c r="O70" s="183">
        <v>43980</v>
      </c>
      <c r="P70" s="246">
        <v>0.75748024424195504</v>
      </c>
      <c r="Q70" s="246">
        <v>0.66839424837118899</v>
      </c>
      <c r="R70" s="246">
        <v>0.85415176122550296</v>
      </c>
      <c r="S70" t="str">
        <f t="shared" si="84"/>
        <v>A</v>
      </c>
      <c r="T70" t="str">
        <f t="shared" si="85"/>
        <v>A</v>
      </c>
      <c r="U70" t="str">
        <f t="shared" si="86"/>
        <v>A</v>
      </c>
      <c r="V70" s="30">
        <v>29</v>
      </c>
      <c r="W70">
        <f t="shared" si="98"/>
        <v>21.966927083016696</v>
      </c>
      <c r="X70">
        <f t="shared" si="87"/>
        <v>19.383433202764479</v>
      </c>
      <c r="Y70">
        <f t="shared" si="88"/>
        <v>24.770401075539585</v>
      </c>
      <c r="Z70" s="184">
        <f t="shared" si="99"/>
        <v>29</v>
      </c>
      <c r="AA70">
        <f t="shared" ref="AA70:AC70" si="104">$V63*P63</f>
        <v>28.321960060963061</v>
      </c>
      <c r="AB70">
        <f t="shared" si="104"/>
        <v>25.543162564940147</v>
      </c>
      <c r="AC70">
        <f t="shared" si="104"/>
        <v>31.295350752897996</v>
      </c>
      <c r="AE70" s="185">
        <f t="shared" si="101"/>
        <v>26.1</v>
      </c>
      <c r="AF70">
        <f t="shared" si="57"/>
        <v>22.940787649380081</v>
      </c>
      <c r="AG70">
        <f t="shared" si="58"/>
        <v>20.689961677601524</v>
      </c>
      <c r="AH70">
        <f t="shared" si="59"/>
        <v>25.349234109847377</v>
      </c>
      <c r="AK70" s="183">
        <v>43980</v>
      </c>
      <c r="AL70">
        <v>1.1000000000000001</v>
      </c>
      <c r="AM70">
        <f t="shared" si="102"/>
        <v>0.75748024424195504</v>
      </c>
      <c r="AN70">
        <f t="shared" si="90"/>
        <v>0.68173221981775955</v>
      </c>
      <c r="AO70">
        <v>1508.4655605585733</v>
      </c>
      <c r="AP70">
        <f t="shared" si="91"/>
        <v>0.60155482353407008</v>
      </c>
      <c r="AQ70">
        <f t="shared" si="92"/>
        <v>0.76873658510295273</v>
      </c>
      <c r="AR70" t="s">
        <v>565</v>
      </c>
      <c r="AS70" s="183">
        <f t="shared" si="93"/>
        <v>43980</v>
      </c>
      <c r="AT70" t="str">
        <f t="shared" si="94"/>
        <v>A</v>
      </c>
      <c r="AU70" t="str">
        <f t="shared" si="95"/>
        <v>A</v>
      </c>
      <c r="AV70" t="str">
        <f t="shared" si="96"/>
        <v>A</v>
      </c>
    </row>
    <row r="71" spans="13:48">
      <c r="M71" t="str">
        <f t="shared" si="97"/>
        <v>05</v>
      </c>
      <c r="N71" t="s">
        <v>565</v>
      </c>
      <c r="O71" s="183">
        <v>43981</v>
      </c>
      <c r="P71" s="246">
        <v>0.77779908419999999</v>
      </c>
      <c r="Q71" s="246">
        <v>0.68492016341308204</v>
      </c>
      <c r="R71" s="246">
        <v>0.87871852826526198</v>
      </c>
      <c r="S71" t="str">
        <f t="shared" si="84"/>
        <v>A</v>
      </c>
      <c r="T71" t="str">
        <f t="shared" si="85"/>
        <v>A</v>
      </c>
      <c r="U71" t="str">
        <f t="shared" si="86"/>
        <v>A</v>
      </c>
      <c r="V71" s="30">
        <v>40</v>
      </c>
      <c r="W71">
        <f t="shared" si="98"/>
        <v>31.111963367999998</v>
      </c>
      <c r="X71">
        <f t="shared" si="87"/>
        <v>27.396806536523282</v>
      </c>
      <c r="Y71">
        <f t="shared" si="88"/>
        <v>35.148741130610482</v>
      </c>
      <c r="Z71" s="184">
        <f t="shared" si="99"/>
        <v>40</v>
      </c>
      <c r="AA71">
        <f t="shared" ref="AA71:AC71" si="105">$V64*P64</f>
        <v>39.897036284769214</v>
      </c>
      <c r="AB71">
        <f t="shared" si="105"/>
        <v>35.920235920731116</v>
      </c>
      <c r="AC71">
        <f t="shared" si="105"/>
        <v>44.157078130745276</v>
      </c>
      <c r="AE71" s="185">
        <f t="shared" si="101"/>
        <v>36</v>
      </c>
      <c r="AF71">
        <f t="shared" si="57"/>
        <v>32.316599390663072</v>
      </c>
      <c r="AG71">
        <f t="shared" si="58"/>
        <v>29.095391095792213</v>
      </c>
      <c r="AH71">
        <f t="shared" si="59"/>
        <v>35.767233285903686</v>
      </c>
      <c r="AK71" s="183">
        <v>43981</v>
      </c>
      <c r="AL71">
        <v>1.1000000000000001</v>
      </c>
      <c r="AM71">
        <f t="shared" si="102"/>
        <v>0.77779908419999999</v>
      </c>
      <c r="AN71">
        <f t="shared" si="90"/>
        <v>0.70001917578000006</v>
      </c>
      <c r="AO71">
        <v>2208.5098827977854</v>
      </c>
      <c r="AP71">
        <f t="shared" si="91"/>
        <v>0.61642814707177385</v>
      </c>
      <c r="AQ71">
        <f t="shared" si="92"/>
        <v>0.79084667543873577</v>
      </c>
      <c r="AR71" t="s">
        <v>565</v>
      </c>
      <c r="AS71" s="183">
        <f t="shared" si="93"/>
        <v>43981</v>
      </c>
      <c r="AT71" t="str">
        <f t="shared" si="94"/>
        <v>A</v>
      </c>
      <c r="AU71" t="str">
        <f t="shared" si="95"/>
        <v>A</v>
      </c>
      <c r="AV71" t="str">
        <f t="shared" si="96"/>
        <v>A</v>
      </c>
    </row>
    <row r="72" spans="13:48">
      <c r="M72" t="str">
        <f t="shared" si="97"/>
        <v>05</v>
      </c>
      <c r="N72" t="s">
        <v>565</v>
      </c>
      <c r="O72" s="183">
        <v>43982</v>
      </c>
      <c r="P72" s="246">
        <v>0.81554110861947704</v>
      </c>
      <c r="Q72" s="246">
        <v>0.71777662754956495</v>
      </c>
      <c r="R72" s="246">
        <v>0.92180488828509499</v>
      </c>
      <c r="S72" t="str">
        <f t="shared" si="84"/>
        <v>A</v>
      </c>
      <c r="T72" t="str">
        <f t="shared" si="85"/>
        <v>A</v>
      </c>
      <c r="U72" t="str">
        <f t="shared" si="86"/>
        <v>A</v>
      </c>
      <c r="V72" s="30">
        <v>25</v>
      </c>
      <c r="W72">
        <f t="shared" si="98"/>
        <v>20.388527715486926</v>
      </c>
      <c r="X72">
        <f t="shared" si="87"/>
        <v>17.944415688739124</v>
      </c>
      <c r="Y72">
        <f t="shared" si="88"/>
        <v>23.045122207127374</v>
      </c>
      <c r="Z72" s="184">
        <f t="shared" si="99"/>
        <v>25</v>
      </c>
      <c r="AA72">
        <f t="shared" ref="AA72:AC72" si="106">$V65*P65</f>
        <v>22.237313979134207</v>
      </c>
      <c r="AB72">
        <f t="shared" si="106"/>
        <v>19.971738666831126</v>
      </c>
      <c r="AC72">
        <f t="shared" si="106"/>
        <v>24.668086015088253</v>
      </c>
      <c r="AE72" s="185">
        <f t="shared" si="101"/>
        <v>22.5</v>
      </c>
      <c r="AF72">
        <f t="shared" si="57"/>
        <v>18.012224323098707</v>
      </c>
      <c r="AG72">
        <f t="shared" si="58"/>
        <v>16.177108320133211</v>
      </c>
      <c r="AH72">
        <f t="shared" si="59"/>
        <v>19.981149672221488</v>
      </c>
      <c r="AK72" s="183">
        <v>43982</v>
      </c>
      <c r="AL72">
        <v>1.1000000000000001</v>
      </c>
      <c r="AM72">
        <f t="shared" si="102"/>
        <v>0.81554110861947704</v>
      </c>
      <c r="AN72">
        <f t="shared" si="90"/>
        <v>0.7339869977575294</v>
      </c>
      <c r="AO72">
        <v>1735.1401872371509</v>
      </c>
      <c r="AP72">
        <f t="shared" si="91"/>
        <v>0.6459989647946085</v>
      </c>
      <c r="AQ72">
        <f t="shared" si="92"/>
        <v>0.8296243994565855</v>
      </c>
      <c r="AR72" t="s">
        <v>565</v>
      </c>
      <c r="AS72" s="183">
        <f t="shared" si="93"/>
        <v>43982</v>
      </c>
      <c r="AT72" t="str">
        <f t="shared" si="94"/>
        <v>A</v>
      </c>
      <c r="AU72" t="str">
        <f t="shared" si="95"/>
        <v>A</v>
      </c>
      <c r="AV72" t="str">
        <f t="shared" si="96"/>
        <v>A</v>
      </c>
    </row>
    <row r="73" spans="13:48">
      <c r="M73" t="str">
        <f t="shared" si="97"/>
        <v>06</v>
      </c>
      <c r="N73" t="s">
        <v>565</v>
      </c>
      <c r="O73" s="183">
        <v>43983</v>
      </c>
      <c r="P73" s="246">
        <v>0.81199333917476002</v>
      </c>
      <c r="Q73" s="246">
        <v>0.71208962185830005</v>
      </c>
      <c r="R73" s="246">
        <v>0.92083206489273906</v>
      </c>
      <c r="S73" t="str">
        <f t="shared" si="84"/>
        <v>A</v>
      </c>
      <c r="T73" t="str">
        <f t="shared" si="85"/>
        <v>A</v>
      </c>
      <c r="U73" t="str">
        <f t="shared" si="86"/>
        <v>A</v>
      </c>
      <c r="V73" s="30">
        <v>26</v>
      </c>
      <c r="W73">
        <f t="shared" si="98"/>
        <v>21.111826818543761</v>
      </c>
      <c r="X73">
        <f t="shared" si="87"/>
        <v>18.514330168315801</v>
      </c>
      <c r="Y73">
        <f t="shared" si="88"/>
        <v>23.941633687211215</v>
      </c>
      <c r="Z73" s="184">
        <f t="shared" si="99"/>
        <v>26</v>
      </c>
      <c r="AA73">
        <f t="shared" ref="AA73:AC73" si="107">$V66*P66</f>
        <v>32.305088685111023</v>
      </c>
      <c r="AB73">
        <f t="shared" si="107"/>
        <v>28.961946129152867</v>
      </c>
      <c r="AC73">
        <f t="shared" si="107"/>
        <v>35.896129595914537</v>
      </c>
      <c r="AE73" s="185">
        <f t="shared" si="101"/>
        <v>23.400000000000002</v>
      </c>
      <c r="AF73">
        <f t="shared" si="57"/>
        <v>26.16712183493993</v>
      </c>
      <c r="AG73">
        <f t="shared" si="58"/>
        <v>23.459176364613825</v>
      </c>
      <c r="AH73">
        <f t="shared" si="59"/>
        <v>29.075864972690773</v>
      </c>
      <c r="AK73" s="183">
        <v>43983</v>
      </c>
      <c r="AL73">
        <v>1.1000000000000001</v>
      </c>
      <c r="AM73">
        <f t="shared" si="102"/>
        <v>0.81199333917476002</v>
      </c>
      <c r="AN73">
        <f t="shared" si="90"/>
        <v>0.730794005257284</v>
      </c>
      <c r="AO73">
        <v>1345.7072554499307</v>
      </c>
      <c r="AP73">
        <f t="shared" si="91"/>
        <v>0.6408806596724701</v>
      </c>
      <c r="AQ73">
        <f t="shared" si="92"/>
        <v>0.82874885840346513</v>
      </c>
      <c r="AR73" t="s">
        <v>565</v>
      </c>
      <c r="AS73" s="183">
        <f t="shared" si="93"/>
        <v>43983</v>
      </c>
      <c r="AT73" t="str">
        <f t="shared" si="94"/>
        <v>A</v>
      </c>
      <c r="AU73" t="str">
        <f t="shared" si="95"/>
        <v>A</v>
      </c>
      <c r="AV73" t="str">
        <f t="shared" si="96"/>
        <v>A</v>
      </c>
    </row>
    <row r="74" spans="13:48">
      <c r="M74" t="str">
        <f t="shared" si="97"/>
        <v>06</v>
      </c>
      <c r="N74" t="s">
        <v>565</v>
      </c>
      <c r="O74" s="183">
        <v>43984</v>
      </c>
      <c r="P74" s="246">
        <v>0.83048051781756405</v>
      </c>
      <c r="Q74" s="246">
        <v>0.72723591815112798</v>
      </c>
      <c r="R74" s="246">
        <v>0.94306419209816506</v>
      </c>
      <c r="S74" t="str">
        <f t="shared" si="84"/>
        <v>A</v>
      </c>
      <c r="T74" t="str">
        <f t="shared" si="85"/>
        <v>A</v>
      </c>
      <c r="U74" t="str">
        <f t="shared" si="86"/>
        <v>A</v>
      </c>
      <c r="V74" s="30">
        <v>31</v>
      </c>
      <c r="W74">
        <f t="shared" si="98"/>
        <v>25.744896052344487</v>
      </c>
      <c r="X74">
        <f t="shared" si="87"/>
        <v>22.544313462684968</v>
      </c>
      <c r="Y74">
        <f t="shared" si="88"/>
        <v>29.234989955043115</v>
      </c>
      <c r="Z74" s="184">
        <f t="shared" si="99"/>
        <v>31</v>
      </c>
      <c r="AA74">
        <f t="shared" ref="AA74:AC74" si="108">$V67*P67</f>
        <v>28.968709099951511</v>
      </c>
      <c r="AB74">
        <f t="shared" si="108"/>
        <v>25.870768134671771</v>
      </c>
      <c r="AC74">
        <f t="shared" si="108"/>
        <v>32.304634196366848</v>
      </c>
      <c r="AE74" s="185">
        <f t="shared" si="101"/>
        <v>27.900000000000002</v>
      </c>
      <c r="AF74">
        <f t="shared" ref="AF74:AF105" si="109">$AE67*P67*(1-$AD$274)</f>
        <v>23.464654370960723</v>
      </c>
      <c r="AG74">
        <f t="shared" ref="AG74:AG105" si="110">$AE67*Q67*(1-$AD$274)</f>
        <v>20.955322189084136</v>
      </c>
      <c r="AH74">
        <f t="shared" ref="AH74:AH105" si="111">$AE67*R67*(1-$AD$274)</f>
        <v>26.166753699057143</v>
      </c>
      <c r="AK74" s="183">
        <v>43984</v>
      </c>
      <c r="AL74">
        <v>1.1000000000000001</v>
      </c>
      <c r="AM74">
        <f t="shared" si="102"/>
        <v>0.83048051781756405</v>
      </c>
      <c r="AN74">
        <f t="shared" si="90"/>
        <v>0.74743246603580771</v>
      </c>
      <c r="AO74">
        <v>1142.368962095632</v>
      </c>
      <c r="AP74">
        <f t="shared" si="91"/>
        <v>0.65451232633601519</v>
      </c>
      <c r="AQ74">
        <f t="shared" si="92"/>
        <v>0.84875777288834853</v>
      </c>
      <c r="AR74" t="s">
        <v>565</v>
      </c>
      <c r="AS74" s="183">
        <f t="shared" si="93"/>
        <v>43984</v>
      </c>
      <c r="AT74" t="str">
        <f t="shared" si="94"/>
        <v>A</v>
      </c>
      <c r="AU74" t="str">
        <f t="shared" si="95"/>
        <v>A</v>
      </c>
      <c r="AV74" t="str">
        <f t="shared" si="96"/>
        <v>A</v>
      </c>
    </row>
    <row r="75" spans="13:48">
      <c r="M75" t="str">
        <f t="shared" si="97"/>
        <v>06</v>
      </c>
      <c r="N75" t="s">
        <v>565</v>
      </c>
      <c r="O75" s="183">
        <v>43985</v>
      </c>
      <c r="P75" s="246">
        <v>0.75976942562446204</v>
      </c>
      <c r="Q75" s="246">
        <v>0.65921399350472698</v>
      </c>
      <c r="R75" s="246">
        <v>0.87006648878821402</v>
      </c>
      <c r="S75" t="str">
        <f t="shared" si="84"/>
        <v>A</v>
      </c>
      <c r="T75" t="str">
        <f t="shared" si="85"/>
        <v>A</v>
      </c>
      <c r="U75" t="str">
        <f t="shared" si="86"/>
        <v>A</v>
      </c>
      <c r="V75" s="30">
        <v>21</v>
      </c>
      <c r="W75">
        <f t="shared" si="98"/>
        <v>15.955157938113702</v>
      </c>
      <c r="X75">
        <f t="shared" si="87"/>
        <v>13.843493863599267</v>
      </c>
      <c r="Y75">
        <f t="shared" si="88"/>
        <v>18.271396264552493</v>
      </c>
      <c r="Z75" s="184">
        <f t="shared" si="99"/>
        <v>21</v>
      </c>
      <c r="AA75">
        <f t="shared" ref="AA75:AC75" si="112">$V68*P68</f>
        <v>38.15488763898459</v>
      </c>
      <c r="AB75">
        <f t="shared" si="112"/>
        <v>33.928427819031306</v>
      </c>
      <c r="AC75">
        <f t="shared" si="112"/>
        <v>42.718598727523556</v>
      </c>
      <c r="AE75" s="185">
        <f t="shared" si="101"/>
        <v>18.900000000000002</v>
      </c>
      <c r="AF75">
        <f t="shared" si="109"/>
        <v>30.905458987577521</v>
      </c>
      <c r="AG75">
        <f t="shared" si="110"/>
        <v>27.482026533415358</v>
      </c>
      <c r="AH75">
        <f t="shared" si="111"/>
        <v>34.602064969294076</v>
      </c>
      <c r="AK75" s="183">
        <v>43985</v>
      </c>
      <c r="AL75">
        <v>1.1000000000000001</v>
      </c>
      <c r="AM75">
        <f t="shared" si="102"/>
        <v>0.75976942562446204</v>
      </c>
      <c r="AN75">
        <f t="shared" si="90"/>
        <v>0.6837924830620159</v>
      </c>
      <c r="AO75">
        <v>1142.6328612424873</v>
      </c>
      <c r="AP75">
        <f t="shared" si="91"/>
        <v>0.59329259415425428</v>
      </c>
      <c r="AQ75">
        <f t="shared" si="92"/>
        <v>0.78305983990939265</v>
      </c>
      <c r="AR75" t="s">
        <v>565</v>
      </c>
      <c r="AS75" s="183">
        <f t="shared" si="93"/>
        <v>43985</v>
      </c>
      <c r="AT75" t="str">
        <f t="shared" si="94"/>
        <v>A</v>
      </c>
      <c r="AU75" t="str">
        <f t="shared" si="95"/>
        <v>A</v>
      </c>
      <c r="AV75" t="str">
        <f t="shared" si="96"/>
        <v>A</v>
      </c>
    </row>
    <row r="76" spans="13:48">
      <c r="M76" t="str">
        <f t="shared" si="97"/>
        <v>06</v>
      </c>
      <c r="N76" t="s">
        <v>565</v>
      </c>
      <c r="O76" s="183">
        <v>43986</v>
      </c>
      <c r="P76" s="246">
        <v>0.81355534774387595</v>
      </c>
      <c r="Q76" s="246">
        <v>0.70714252511447395</v>
      </c>
      <c r="R76" s="246">
        <v>0.93014468539139705</v>
      </c>
      <c r="S76" t="str">
        <f t="shared" si="84"/>
        <v>A</v>
      </c>
      <c r="T76" t="str">
        <f t="shared" si="85"/>
        <v>A</v>
      </c>
      <c r="U76" t="str">
        <f t="shared" si="86"/>
        <v>A</v>
      </c>
      <c r="V76" s="30">
        <v>32</v>
      </c>
      <c r="W76">
        <f t="shared" si="98"/>
        <v>26.03377112780403</v>
      </c>
      <c r="X76">
        <f t="shared" si="87"/>
        <v>22.628560803663166</v>
      </c>
      <c r="Y76">
        <f t="shared" si="88"/>
        <v>29.764629932524706</v>
      </c>
      <c r="Z76" s="184">
        <f t="shared" si="99"/>
        <v>32</v>
      </c>
      <c r="AA76">
        <f t="shared" ref="AA76:AC76" si="113">$V69*P69</f>
        <v>19.791577096214276</v>
      </c>
      <c r="AB76">
        <f t="shared" si="113"/>
        <v>17.485423568256547</v>
      </c>
      <c r="AC76">
        <f t="shared" si="113"/>
        <v>22.2921257474718</v>
      </c>
      <c r="AE76" s="185">
        <f t="shared" si="101"/>
        <v>28.8</v>
      </c>
      <c r="AF76">
        <f t="shared" si="109"/>
        <v>16.031177447933562</v>
      </c>
      <c r="AG76">
        <f t="shared" si="110"/>
        <v>14.163193090287802</v>
      </c>
      <c r="AH76">
        <f t="shared" si="111"/>
        <v>18.05662185545216</v>
      </c>
      <c r="AK76" s="183">
        <v>43986</v>
      </c>
      <c r="AL76">
        <v>1.1000000000000001</v>
      </c>
      <c r="AM76">
        <f t="shared" si="102"/>
        <v>0.81355534774387595</v>
      </c>
      <c r="AN76">
        <f t="shared" si="90"/>
        <v>0.73219981296948833</v>
      </c>
      <c r="AO76">
        <v>1717.776964286769</v>
      </c>
      <c r="AP76">
        <f t="shared" si="91"/>
        <v>0.63642827260302659</v>
      </c>
      <c r="AQ76">
        <f t="shared" si="92"/>
        <v>0.83713021685225741</v>
      </c>
      <c r="AR76" t="s">
        <v>565</v>
      </c>
      <c r="AS76" s="183">
        <f t="shared" si="93"/>
        <v>43986</v>
      </c>
      <c r="AT76" t="str">
        <f t="shared" si="94"/>
        <v>A</v>
      </c>
      <c r="AU76" t="str">
        <f t="shared" si="95"/>
        <v>A</v>
      </c>
      <c r="AV76" t="str">
        <f t="shared" si="96"/>
        <v>A</v>
      </c>
    </row>
    <row r="77" spans="13:48">
      <c r="M77" t="str">
        <f t="shared" si="97"/>
        <v>06</v>
      </c>
      <c r="N77" t="s">
        <v>565</v>
      </c>
      <c r="O77" s="183">
        <v>43987</v>
      </c>
      <c r="P77" s="246">
        <v>0.84238045959738295</v>
      </c>
      <c r="Q77" s="246">
        <v>0.73141943996701997</v>
      </c>
      <c r="R77" s="246">
        <v>0.96403525518685595</v>
      </c>
      <c r="S77" t="str">
        <f t="shared" si="84"/>
        <v>A</v>
      </c>
      <c r="T77" t="str">
        <f t="shared" si="85"/>
        <v>A</v>
      </c>
      <c r="U77" t="str">
        <f t="shared" si="86"/>
        <v>A</v>
      </c>
      <c r="V77" s="30">
        <v>26</v>
      </c>
      <c r="W77">
        <f t="shared" si="98"/>
        <v>21.901891949531958</v>
      </c>
      <c r="X77">
        <f t="shared" si="87"/>
        <v>19.016905439142519</v>
      </c>
      <c r="Y77">
        <f t="shared" si="88"/>
        <v>25.064916634858253</v>
      </c>
      <c r="Z77" s="184">
        <f t="shared" si="99"/>
        <v>26</v>
      </c>
      <c r="AA77">
        <f t="shared" ref="AA77:AC77" si="114">$V70*P70</f>
        <v>21.966927083016696</v>
      </c>
      <c r="AB77">
        <f t="shared" si="114"/>
        <v>19.383433202764479</v>
      </c>
      <c r="AC77">
        <f t="shared" si="114"/>
        <v>24.770401075539585</v>
      </c>
      <c r="AE77" s="185">
        <f t="shared" si="101"/>
        <v>23.400000000000002</v>
      </c>
      <c r="AF77">
        <f t="shared" si="109"/>
        <v>17.793210937243526</v>
      </c>
      <c r="AG77">
        <f t="shared" si="110"/>
        <v>15.700580894239231</v>
      </c>
      <c r="AH77">
        <f t="shared" si="111"/>
        <v>20.064024871187065</v>
      </c>
      <c r="AK77" s="183">
        <v>43987</v>
      </c>
      <c r="AL77">
        <v>1.1000000000000001</v>
      </c>
      <c r="AM77">
        <f t="shared" si="102"/>
        <v>0.84238045959738295</v>
      </c>
      <c r="AN77">
        <f t="shared" si="90"/>
        <v>0.75814241363764467</v>
      </c>
      <c r="AO77">
        <v>1415.0781519095931</v>
      </c>
      <c r="AP77">
        <f t="shared" si="91"/>
        <v>0.65827749597031804</v>
      </c>
      <c r="AQ77">
        <f t="shared" si="92"/>
        <v>0.86763172966817037</v>
      </c>
      <c r="AR77" t="s">
        <v>565</v>
      </c>
      <c r="AS77" s="183">
        <f t="shared" si="93"/>
        <v>43987</v>
      </c>
      <c r="AT77" t="str">
        <f t="shared" si="94"/>
        <v>A</v>
      </c>
      <c r="AU77" t="str">
        <f t="shared" si="95"/>
        <v>A</v>
      </c>
      <c r="AV77" t="str">
        <f t="shared" si="96"/>
        <v>A</v>
      </c>
    </row>
    <row r="78" spans="13:48">
      <c r="M78" t="str">
        <f t="shared" si="97"/>
        <v>06</v>
      </c>
      <c r="N78" t="s">
        <v>565</v>
      </c>
      <c r="O78" s="183">
        <v>43988</v>
      </c>
      <c r="P78" s="246">
        <v>0.79622921301668004</v>
      </c>
      <c r="Q78" s="246">
        <v>0.68629211666413503</v>
      </c>
      <c r="R78" s="246">
        <v>0.91732518138554198</v>
      </c>
      <c r="S78" t="str">
        <f t="shared" si="84"/>
        <v>A</v>
      </c>
      <c r="T78" t="str">
        <f t="shared" si="85"/>
        <v>A</v>
      </c>
      <c r="U78" t="str">
        <f t="shared" si="86"/>
        <v>A</v>
      </c>
      <c r="V78" s="30">
        <v>21</v>
      </c>
      <c r="W78">
        <f t="shared" si="98"/>
        <v>16.72081347335028</v>
      </c>
      <c r="X78">
        <f t="shared" si="87"/>
        <v>14.412134449946835</v>
      </c>
      <c r="Y78">
        <f t="shared" si="88"/>
        <v>19.263828809096381</v>
      </c>
      <c r="Z78" s="184">
        <f t="shared" si="99"/>
        <v>21</v>
      </c>
      <c r="AA78">
        <f t="shared" ref="AA78:AC78" si="115">$V71*P71</f>
        <v>31.111963367999998</v>
      </c>
      <c r="AB78">
        <f t="shared" si="115"/>
        <v>27.396806536523282</v>
      </c>
      <c r="AC78">
        <f t="shared" si="115"/>
        <v>35.148741130610482</v>
      </c>
      <c r="AE78" s="185">
        <f t="shared" si="101"/>
        <v>18.900000000000002</v>
      </c>
      <c r="AF78">
        <f t="shared" si="109"/>
        <v>25.20069032808</v>
      </c>
      <c r="AG78">
        <f t="shared" si="110"/>
        <v>22.19141329458386</v>
      </c>
      <c r="AH78">
        <f t="shared" si="111"/>
        <v>28.470480315794489</v>
      </c>
      <c r="AK78" s="183">
        <v>43988</v>
      </c>
      <c r="AL78">
        <v>1.1000000000000001</v>
      </c>
      <c r="AM78">
        <f t="shared" si="102"/>
        <v>0.79622921301668004</v>
      </c>
      <c r="AN78">
        <f t="shared" si="90"/>
        <v>0.716606291715012</v>
      </c>
      <c r="AO78">
        <v>1092.705327904491</v>
      </c>
      <c r="AP78">
        <f t="shared" si="91"/>
        <v>0.61766290499772158</v>
      </c>
      <c r="AQ78">
        <f t="shared" si="92"/>
        <v>0.82559266324698777</v>
      </c>
      <c r="AR78" t="s">
        <v>565</v>
      </c>
      <c r="AS78" s="183">
        <f t="shared" si="93"/>
        <v>43988</v>
      </c>
      <c r="AT78" t="str">
        <f t="shared" si="94"/>
        <v>A</v>
      </c>
      <c r="AU78" t="str">
        <f t="shared" si="95"/>
        <v>A</v>
      </c>
      <c r="AV78" t="str">
        <f t="shared" si="96"/>
        <v>A</v>
      </c>
    </row>
    <row r="79" spans="13:48">
      <c r="M79" t="str">
        <f t="shared" si="97"/>
        <v>06</v>
      </c>
      <c r="N79" t="s">
        <v>565</v>
      </c>
      <c r="O79" s="183">
        <v>43989</v>
      </c>
      <c r="P79" s="246">
        <v>0.819703356524069</v>
      </c>
      <c r="Q79" s="246">
        <v>0.70593169526078003</v>
      </c>
      <c r="R79" s="246">
        <v>0.94508999499332502</v>
      </c>
      <c r="S79" t="str">
        <f t="shared" si="84"/>
        <v>A</v>
      </c>
      <c r="T79" t="str">
        <f t="shared" si="85"/>
        <v>A</v>
      </c>
      <c r="U79" t="str">
        <f t="shared" si="86"/>
        <v>A</v>
      </c>
      <c r="V79" s="30">
        <v>23</v>
      </c>
      <c r="W79">
        <f t="shared" si="98"/>
        <v>18.853177200053587</v>
      </c>
      <c r="X79">
        <f t="shared" si="87"/>
        <v>16.23642899099794</v>
      </c>
      <c r="Y79">
        <f t="shared" si="88"/>
        <v>21.737069884846477</v>
      </c>
      <c r="Z79" s="184">
        <f t="shared" si="99"/>
        <v>23</v>
      </c>
      <c r="AA79">
        <f t="shared" ref="AA79:AC79" si="116">$V72*P72</f>
        <v>20.388527715486926</v>
      </c>
      <c r="AB79">
        <f t="shared" si="116"/>
        <v>17.944415688739124</v>
      </c>
      <c r="AC79">
        <f t="shared" si="116"/>
        <v>23.045122207127374</v>
      </c>
      <c r="AE79" s="185">
        <f t="shared" si="101"/>
        <v>20.7</v>
      </c>
      <c r="AF79">
        <f t="shared" si="109"/>
        <v>16.51470744954441</v>
      </c>
      <c r="AG79">
        <f t="shared" si="110"/>
        <v>14.534976707878693</v>
      </c>
      <c r="AH79">
        <f t="shared" si="111"/>
        <v>18.666548987773172</v>
      </c>
      <c r="AK79" s="183">
        <v>43989</v>
      </c>
      <c r="AL79">
        <v>1.1000000000000001</v>
      </c>
      <c r="AM79">
        <f t="shared" si="102"/>
        <v>0.819703356524069</v>
      </c>
      <c r="AN79">
        <f t="shared" si="90"/>
        <v>0.73773302087166215</v>
      </c>
      <c r="AO79">
        <v>948.71516717989368</v>
      </c>
      <c r="AP79">
        <f t="shared" si="91"/>
        <v>0.63533852573470206</v>
      </c>
      <c r="AQ79">
        <f t="shared" si="92"/>
        <v>0.85058099549399258</v>
      </c>
      <c r="AR79" t="s">
        <v>565</v>
      </c>
      <c r="AS79" s="183">
        <f t="shared" si="93"/>
        <v>43989</v>
      </c>
      <c r="AT79" t="str">
        <f t="shared" si="94"/>
        <v>A</v>
      </c>
      <c r="AU79" t="str">
        <f t="shared" si="95"/>
        <v>A</v>
      </c>
      <c r="AV79" t="str">
        <f t="shared" si="96"/>
        <v>A</v>
      </c>
    </row>
    <row r="80" spans="13:48">
      <c r="M80" t="str">
        <f t="shared" si="97"/>
        <v>06</v>
      </c>
      <c r="N80" t="s">
        <v>565</v>
      </c>
      <c r="O80" s="183">
        <v>43990</v>
      </c>
      <c r="P80" s="246">
        <v>0.80906237930279701</v>
      </c>
      <c r="Q80" s="246">
        <v>0.69369167018821698</v>
      </c>
      <c r="R80" s="246">
        <v>0.936568745033868</v>
      </c>
      <c r="S80" t="str">
        <f t="shared" si="84"/>
        <v>A</v>
      </c>
      <c r="T80" t="str">
        <f t="shared" si="85"/>
        <v>A</v>
      </c>
      <c r="U80" t="str">
        <f t="shared" si="86"/>
        <v>A</v>
      </c>
      <c r="V80" s="30">
        <v>16</v>
      </c>
      <c r="W80">
        <f t="shared" si="98"/>
        <v>12.944998068844752</v>
      </c>
      <c r="X80">
        <f t="shared" si="87"/>
        <v>11.099066723011472</v>
      </c>
      <c r="Y80">
        <f t="shared" si="88"/>
        <v>14.985099920541888</v>
      </c>
      <c r="Z80" s="184">
        <f t="shared" si="99"/>
        <v>16</v>
      </c>
      <c r="AA80">
        <f t="shared" ref="AA80:AC80" si="117">$V73*P73</f>
        <v>21.111826818543761</v>
      </c>
      <c r="AB80">
        <f t="shared" si="117"/>
        <v>18.514330168315801</v>
      </c>
      <c r="AC80">
        <f t="shared" si="117"/>
        <v>23.941633687211215</v>
      </c>
      <c r="AE80" s="185">
        <f t="shared" si="101"/>
        <v>14.4</v>
      </c>
      <c r="AF80">
        <f t="shared" si="109"/>
        <v>17.100579723020445</v>
      </c>
      <c r="AG80">
        <f t="shared" si="110"/>
        <v>14.996607436335802</v>
      </c>
      <c r="AH80">
        <f t="shared" si="111"/>
        <v>19.392723286641086</v>
      </c>
      <c r="AK80" s="183">
        <v>43990</v>
      </c>
      <c r="AL80">
        <v>1.1000000000000001</v>
      </c>
      <c r="AM80">
        <f t="shared" si="102"/>
        <v>0.80906237930279701</v>
      </c>
      <c r="AN80">
        <f t="shared" si="90"/>
        <v>0.72815614137251727</v>
      </c>
      <c r="AO80">
        <v>868.13751268584019</v>
      </c>
      <c r="AP80">
        <f t="shared" si="91"/>
        <v>0.6243225031693953</v>
      </c>
      <c r="AQ80">
        <f t="shared" si="92"/>
        <v>0.84291187053048122</v>
      </c>
      <c r="AR80" t="s">
        <v>565</v>
      </c>
      <c r="AS80" s="183">
        <f t="shared" si="93"/>
        <v>43990</v>
      </c>
      <c r="AT80" t="str">
        <f t="shared" si="94"/>
        <v>A</v>
      </c>
      <c r="AU80" t="str">
        <f t="shared" si="95"/>
        <v>A</v>
      </c>
      <c r="AV80" t="str">
        <f t="shared" si="96"/>
        <v>A</v>
      </c>
    </row>
    <row r="81" spans="13:48">
      <c r="M81" t="str">
        <f t="shared" si="97"/>
        <v>06</v>
      </c>
      <c r="N81" t="s">
        <v>565</v>
      </c>
      <c r="O81" s="183">
        <v>43991</v>
      </c>
      <c r="P81" s="246">
        <v>0.80957117321487204</v>
      </c>
      <c r="Q81" s="246">
        <v>0.691813651314091</v>
      </c>
      <c r="R81" s="246">
        <v>0.93999113155414704</v>
      </c>
      <c r="S81" t="str">
        <f t="shared" si="84"/>
        <v>A</v>
      </c>
      <c r="T81" t="str">
        <f t="shared" si="85"/>
        <v>A</v>
      </c>
      <c r="U81" t="str">
        <f t="shared" si="86"/>
        <v>A</v>
      </c>
      <c r="V81" s="30">
        <v>24</v>
      </c>
      <c r="W81">
        <f t="shared" si="98"/>
        <v>19.429708157156931</v>
      </c>
      <c r="X81">
        <f t="shared" si="87"/>
        <v>16.603527631538185</v>
      </c>
      <c r="Y81">
        <f t="shared" si="88"/>
        <v>22.559787157299528</v>
      </c>
      <c r="Z81" s="184">
        <f t="shared" si="99"/>
        <v>24</v>
      </c>
      <c r="AA81">
        <f t="shared" ref="AA81:AC81" si="118">$V74*P74</f>
        <v>25.744896052344487</v>
      </c>
      <c r="AB81">
        <f t="shared" si="118"/>
        <v>22.544313462684968</v>
      </c>
      <c r="AC81">
        <f t="shared" si="118"/>
        <v>29.234989955043115</v>
      </c>
      <c r="AE81" s="185">
        <f t="shared" si="101"/>
        <v>21.6</v>
      </c>
      <c r="AF81">
        <f t="shared" si="109"/>
        <v>20.853365802399036</v>
      </c>
      <c r="AG81">
        <f t="shared" si="110"/>
        <v>18.260893904774825</v>
      </c>
      <c r="AH81">
        <f t="shared" si="111"/>
        <v>23.680341863584928</v>
      </c>
      <c r="AK81" s="183">
        <v>43991</v>
      </c>
      <c r="AL81">
        <v>1.1000000000000001</v>
      </c>
      <c r="AM81">
        <f t="shared" si="102"/>
        <v>0.80957117321487204</v>
      </c>
      <c r="AN81">
        <f t="shared" si="90"/>
        <v>0.7286140558933849</v>
      </c>
      <c r="AO81">
        <v>1397.506635526742</v>
      </c>
      <c r="AP81">
        <f t="shared" si="91"/>
        <v>0.62263228618268196</v>
      </c>
      <c r="AQ81">
        <f t="shared" si="92"/>
        <v>0.84599201839873239</v>
      </c>
      <c r="AR81" t="s">
        <v>565</v>
      </c>
      <c r="AS81" s="183">
        <f t="shared" si="93"/>
        <v>43991</v>
      </c>
      <c r="AT81" t="str">
        <f t="shared" si="94"/>
        <v>A</v>
      </c>
      <c r="AU81" t="str">
        <f t="shared" si="95"/>
        <v>A</v>
      </c>
      <c r="AV81" t="str">
        <f t="shared" si="96"/>
        <v>A</v>
      </c>
    </row>
    <row r="82" spans="13:48">
      <c r="M82" t="str">
        <f t="shared" si="97"/>
        <v>06</v>
      </c>
      <c r="N82" t="s">
        <v>565</v>
      </c>
      <c r="O82" s="183">
        <v>43992</v>
      </c>
      <c r="P82" s="246">
        <v>0.83517524844129898</v>
      </c>
      <c r="Q82" s="246">
        <v>0.71298404168538998</v>
      </c>
      <c r="R82" s="246">
        <v>0.97059089698665202</v>
      </c>
      <c r="S82" t="str">
        <f t="shared" si="84"/>
        <v>A</v>
      </c>
      <c r="T82" t="str">
        <f t="shared" si="85"/>
        <v>A</v>
      </c>
      <c r="U82" t="str">
        <f t="shared" si="86"/>
        <v>A</v>
      </c>
      <c r="V82" s="30">
        <v>19</v>
      </c>
      <c r="W82">
        <f t="shared" si="98"/>
        <v>15.868329720384681</v>
      </c>
      <c r="X82">
        <f t="shared" si="87"/>
        <v>13.546696792022409</v>
      </c>
      <c r="Y82">
        <f t="shared" si="88"/>
        <v>18.441227042746387</v>
      </c>
      <c r="Z82" s="184">
        <f t="shared" si="99"/>
        <v>19</v>
      </c>
      <c r="AA82">
        <f t="shared" ref="AA82:AC82" si="119">$V75*P75</f>
        <v>15.955157938113702</v>
      </c>
      <c r="AB82">
        <f t="shared" si="119"/>
        <v>13.843493863599267</v>
      </c>
      <c r="AC82">
        <f t="shared" si="119"/>
        <v>18.271396264552493</v>
      </c>
      <c r="AE82" s="185">
        <f t="shared" si="101"/>
        <v>17.100000000000001</v>
      </c>
      <c r="AF82">
        <f t="shared" si="109"/>
        <v>12.923677929872101</v>
      </c>
      <c r="AG82">
        <f t="shared" si="110"/>
        <v>11.213230029515408</v>
      </c>
      <c r="AH82">
        <f t="shared" si="111"/>
        <v>14.799830974287524</v>
      </c>
      <c r="AK82" s="183">
        <v>43992</v>
      </c>
      <c r="AL82">
        <v>1.1000000000000001</v>
      </c>
      <c r="AM82">
        <f t="shared" si="102"/>
        <v>0.83517524844129898</v>
      </c>
      <c r="AN82">
        <f t="shared" si="90"/>
        <v>0.75165772359716909</v>
      </c>
      <c r="AO82">
        <v>1192.0341839718183</v>
      </c>
      <c r="AP82">
        <f t="shared" si="91"/>
        <v>0.64168563751685104</v>
      </c>
      <c r="AQ82">
        <f t="shared" si="92"/>
        <v>0.87353180728798685</v>
      </c>
      <c r="AR82" t="s">
        <v>565</v>
      </c>
      <c r="AS82" s="183">
        <f t="shared" si="93"/>
        <v>43992</v>
      </c>
      <c r="AT82" t="str">
        <f t="shared" si="94"/>
        <v>A</v>
      </c>
      <c r="AU82" t="str">
        <f t="shared" si="95"/>
        <v>A</v>
      </c>
      <c r="AV82" t="str">
        <f t="shared" si="96"/>
        <v>A</v>
      </c>
    </row>
    <row r="83" spans="13:48">
      <c r="M83" t="str">
        <f t="shared" si="97"/>
        <v>06</v>
      </c>
      <c r="N83" t="s">
        <v>565</v>
      </c>
      <c r="O83" s="183">
        <v>43993</v>
      </c>
      <c r="P83" s="246">
        <v>0.87111244094807505</v>
      </c>
      <c r="Q83" s="246">
        <v>0.74366340485872295</v>
      </c>
      <c r="R83" s="246">
        <v>1.0123549602481501</v>
      </c>
      <c r="S83" t="str">
        <f t="shared" si="84"/>
        <v>A</v>
      </c>
      <c r="T83" t="str">
        <f t="shared" si="85"/>
        <v>A</v>
      </c>
      <c r="U83" t="str">
        <f t="shared" si="86"/>
        <v>B</v>
      </c>
      <c r="V83" s="30">
        <v>32</v>
      </c>
      <c r="W83">
        <f t="shared" si="98"/>
        <v>27.875598110338402</v>
      </c>
      <c r="X83">
        <f t="shared" si="87"/>
        <v>23.797228955479135</v>
      </c>
      <c r="Y83">
        <f t="shared" si="88"/>
        <v>32.395358727940803</v>
      </c>
      <c r="Z83" s="184">
        <f t="shared" si="99"/>
        <v>32</v>
      </c>
      <c r="AA83">
        <f t="shared" ref="AA83:AC83" si="120">$V76*P76</f>
        <v>26.03377112780403</v>
      </c>
      <c r="AB83">
        <f t="shared" si="120"/>
        <v>22.628560803663166</v>
      </c>
      <c r="AC83">
        <f t="shared" si="120"/>
        <v>29.764629932524706</v>
      </c>
      <c r="AE83" s="185">
        <f t="shared" si="101"/>
        <v>28.8</v>
      </c>
      <c r="AF83">
        <f t="shared" si="109"/>
        <v>21.087354613521264</v>
      </c>
      <c r="AG83">
        <f t="shared" si="110"/>
        <v>18.329134250967165</v>
      </c>
      <c r="AH83">
        <f t="shared" si="111"/>
        <v>24.109350245345013</v>
      </c>
      <c r="AK83" s="183">
        <v>43993</v>
      </c>
      <c r="AL83">
        <v>1.1000000000000001</v>
      </c>
      <c r="AM83">
        <f t="shared" si="102"/>
        <v>0.87111244094807505</v>
      </c>
      <c r="AN83">
        <f t="shared" si="90"/>
        <v>0.78400119685326752</v>
      </c>
      <c r="AO83">
        <v>870.04390329652733</v>
      </c>
      <c r="AP83">
        <f t="shared" si="91"/>
        <v>0.66929706437285064</v>
      </c>
      <c r="AQ83">
        <f t="shared" si="92"/>
        <v>0.91111946422333512</v>
      </c>
      <c r="AR83" t="s">
        <v>565</v>
      </c>
      <c r="AS83" s="183">
        <f t="shared" si="93"/>
        <v>43993</v>
      </c>
      <c r="AT83" t="str">
        <f t="shared" si="94"/>
        <v>A</v>
      </c>
      <c r="AU83" t="str">
        <f t="shared" si="95"/>
        <v>A</v>
      </c>
      <c r="AV83" t="str">
        <f t="shared" si="96"/>
        <v>A</v>
      </c>
    </row>
    <row r="84" spans="13:48">
      <c r="M84" t="str">
        <f t="shared" si="97"/>
        <v>06</v>
      </c>
      <c r="N84" t="s">
        <v>565</v>
      </c>
      <c r="O84" s="183">
        <v>43994</v>
      </c>
      <c r="P84" s="246">
        <v>0.88677960991574001</v>
      </c>
      <c r="Q84" s="246">
        <v>0.75588292285963299</v>
      </c>
      <c r="R84" s="246">
        <v>1.03198323575651</v>
      </c>
      <c r="S84" t="str">
        <f t="shared" si="84"/>
        <v>A</v>
      </c>
      <c r="T84" t="str">
        <f t="shared" si="85"/>
        <v>A</v>
      </c>
      <c r="U84" t="str">
        <f t="shared" si="86"/>
        <v>B</v>
      </c>
      <c r="V84" s="30">
        <v>23</v>
      </c>
      <c r="W84">
        <f t="shared" si="98"/>
        <v>20.395931028062019</v>
      </c>
      <c r="X84">
        <f t="shared" si="87"/>
        <v>17.385307225771559</v>
      </c>
      <c r="Y84">
        <f t="shared" si="88"/>
        <v>23.735614422399728</v>
      </c>
      <c r="Z84" s="184">
        <f t="shared" si="99"/>
        <v>23</v>
      </c>
      <c r="AA84">
        <f t="shared" ref="AA84:AC84" si="121">$V77*P77</f>
        <v>21.901891949531958</v>
      </c>
      <c r="AB84">
        <f t="shared" si="121"/>
        <v>19.016905439142519</v>
      </c>
      <c r="AC84">
        <f t="shared" si="121"/>
        <v>25.064916634858253</v>
      </c>
      <c r="AE84" s="185">
        <f t="shared" si="101"/>
        <v>20.7</v>
      </c>
      <c r="AF84">
        <f t="shared" si="109"/>
        <v>17.740532479120887</v>
      </c>
      <c r="AG84">
        <f t="shared" si="110"/>
        <v>15.403693405705443</v>
      </c>
      <c r="AH84">
        <f t="shared" si="111"/>
        <v>20.302582474235191</v>
      </c>
      <c r="AK84" s="183">
        <v>43994</v>
      </c>
      <c r="AL84">
        <v>1.1000000000000001</v>
      </c>
      <c r="AM84">
        <f t="shared" si="102"/>
        <v>0.88677960991574001</v>
      </c>
      <c r="AN84">
        <f t="shared" si="90"/>
        <v>0.79810164892416602</v>
      </c>
      <c r="AO84">
        <v>777.66500692265311</v>
      </c>
      <c r="AP84">
        <f t="shared" si="91"/>
        <v>0.68029463057366968</v>
      </c>
      <c r="AQ84">
        <f t="shared" si="92"/>
        <v>0.92878491218085901</v>
      </c>
      <c r="AR84" t="s">
        <v>565</v>
      </c>
      <c r="AS84" s="183">
        <f t="shared" si="93"/>
        <v>43994</v>
      </c>
      <c r="AT84" t="str">
        <f t="shared" si="94"/>
        <v>A</v>
      </c>
      <c r="AU84" t="str">
        <f t="shared" si="95"/>
        <v>A</v>
      </c>
      <c r="AV84" t="str">
        <f t="shared" si="96"/>
        <v>A</v>
      </c>
    </row>
    <row r="85" spans="13:48">
      <c r="M85" t="str">
        <f t="shared" si="97"/>
        <v>06</v>
      </c>
      <c r="N85" t="s">
        <v>565</v>
      </c>
      <c r="O85" s="183">
        <v>43995</v>
      </c>
      <c r="P85" s="246">
        <v>0.86194747008450701</v>
      </c>
      <c r="Q85" s="246">
        <v>0.731154424456954</v>
      </c>
      <c r="R85" s="246">
        <v>1.0074826746002501</v>
      </c>
      <c r="S85" t="str">
        <f t="shared" si="84"/>
        <v>A</v>
      </c>
      <c r="T85" t="str">
        <f t="shared" si="85"/>
        <v>A</v>
      </c>
      <c r="U85" t="str">
        <f t="shared" si="86"/>
        <v>B</v>
      </c>
      <c r="V85" s="30">
        <v>12</v>
      </c>
      <c r="W85">
        <f t="shared" si="98"/>
        <v>10.343369641014084</v>
      </c>
      <c r="X85">
        <f t="shared" si="87"/>
        <v>8.7738530934834476</v>
      </c>
      <c r="Y85">
        <f t="shared" si="88"/>
        <v>12.089792095203002</v>
      </c>
      <c r="Z85" s="184">
        <f t="shared" si="99"/>
        <v>12</v>
      </c>
      <c r="AA85">
        <f t="shared" ref="AA85:AC85" si="122">$V78*P78</f>
        <v>16.72081347335028</v>
      </c>
      <c r="AB85">
        <f t="shared" si="122"/>
        <v>14.412134449946835</v>
      </c>
      <c r="AC85">
        <f t="shared" si="122"/>
        <v>19.263828809096381</v>
      </c>
      <c r="AE85" s="185">
        <f t="shared" si="101"/>
        <v>10.8</v>
      </c>
      <c r="AF85">
        <f t="shared" si="109"/>
        <v>13.543858913413729</v>
      </c>
      <c r="AG85">
        <f t="shared" si="110"/>
        <v>11.673828904456938</v>
      </c>
      <c r="AH85">
        <f t="shared" si="111"/>
        <v>15.603701335368072</v>
      </c>
      <c r="AK85" s="183">
        <v>43995</v>
      </c>
      <c r="AL85">
        <v>1.1000000000000001</v>
      </c>
      <c r="AM85">
        <f t="shared" si="102"/>
        <v>0.86194747008450701</v>
      </c>
      <c r="AN85">
        <f t="shared" si="90"/>
        <v>0.77575272307605636</v>
      </c>
      <c r="AO85">
        <v>702.37740157561802</v>
      </c>
      <c r="AP85">
        <f t="shared" si="91"/>
        <v>0.65803898201125866</v>
      </c>
      <c r="AQ85">
        <f t="shared" si="92"/>
        <v>0.90673440714022513</v>
      </c>
      <c r="AR85" t="s">
        <v>565</v>
      </c>
      <c r="AS85" s="183">
        <f t="shared" si="93"/>
        <v>43995</v>
      </c>
      <c r="AT85" t="str">
        <f t="shared" si="94"/>
        <v>A</v>
      </c>
      <c r="AU85" t="str">
        <f t="shared" si="95"/>
        <v>A</v>
      </c>
      <c r="AV85" t="str">
        <f t="shared" si="96"/>
        <v>A</v>
      </c>
    </row>
    <row r="86" spans="13:48">
      <c r="M86" t="str">
        <f t="shared" si="97"/>
        <v>06</v>
      </c>
      <c r="N86" t="s">
        <v>565</v>
      </c>
      <c r="O86" s="183">
        <v>43996</v>
      </c>
      <c r="P86" s="246">
        <v>0.85097305012259405</v>
      </c>
      <c r="Q86" s="246">
        <v>0.71932675882532005</v>
      </c>
      <c r="R86" s="246">
        <v>0.99778135256959399</v>
      </c>
      <c r="S86" t="str">
        <f t="shared" si="84"/>
        <v>A</v>
      </c>
      <c r="T86" t="str">
        <f t="shared" si="85"/>
        <v>A</v>
      </c>
      <c r="U86" t="str">
        <f t="shared" si="86"/>
        <v>A</v>
      </c>
      <c r="V86" s="30">
        <v>17</v>
      </c>
      <c r="W86">
        <f t="shared" si="98"/>
        <v>14.466541852084099</v>
      </c>
      <c r="X86">
        <f t="shared" si="87"/>
        <v>12.22855490003044</v>
      </c>
      <c r="Y86">
        <f t="shared" si="88"/>
        <v>16.962282993683097</v>
      </c>
      <c r="Z86" s="184">
        <f t="shared" si="99"/>
        <v>17</v>
      </c>
      <c r="AA86">
        <f t="shared" ref="AA86:AC86" si="123">$V79*P79</f>
        <v>18.853177200053587</v>
      </c>
      <c r="AB86">
        <f t="shared" si="123"/>
        <v>16.23642899099794</v>
      </c>
      <c r="AC86">
        <f t="shared" si="123"/>
        <v>21.737069884846477</v>
      </c>
      <c r="AE86" s="185">
        <f t="shared" si="101"/>
        <v>15.3</v>
      </c>
      <c r="AF86">
        <f t="shared" si="109"/>
        <v>15.271073532043406</v>
      </c>
      <c r="AG86">
        <f t="shared" si="110"/>
        <v>13.151507482708331</v>
      </c>
      <c r="AH86">
        <f t="shared" si="111"/>
        <v>17.607026606725643</v>
      </c>
      <c r="AK86" s="183">
        <v>43996</v>
      </c>
      <c r="AL86">
        <v>1.1000000000000001</v>
      </c>
      <c r="AM86">
        <f t="shared" si="102"/>
        <v>0.85097305012259405</v>
      </c>
      <c r="AN86">
        <f t="shared" si="90"/>
        <v>0.76587574511033463</v>
      </c>
      <c r="AO86">
        <v>1131.3810864989546</v>
      </c>
      <c r="AP86">
        <f t="shared" si="91"/>
        <v>0.64739408294278811</v>
      </c>
      <c r="AQ86">
        <f t="shared" si="92"/>
        <v>0.89800321731263466</v>
      </c>
      <c r="AR86" t="s">
        <v>565</v>
      </c>
      <c r="AS86" s="183">
        <f t="shared" si="93"/>
        <v>43996</v>
      </c>
      <c r="AT86" t="str">
        <f t="shared" si="94"/>
        <v>A</v>
      </c>
      <c r="AU86" t="str">
        <f t="shared" si="95"/>
        <v>A</v>
      </c>
      <c r="AV86" t="str">
        <f t="shared" si="96"/>
        <v>A</v>
      </c>
    </row>
    <row r="87" spans="13:48">
      <c r="M87" t="str">
        <f t="shared" si="97"/>
        <v>06</v>
      </c>
      <c r="N87" t="s">
        <v>565</v>
      </c>
      <c r="O87" s="183">
        <v>43997</v>
      </c>
      <c r="P87" s="246">
        <v>0.84748715179873202</v>
      </c>
      <c r="Q87" s="246">
        <v>0.71417174892034396</v>
      </c>
      <c r="R87" s="246">
        <v>0.99644665356222595</v>
      </c>
      <c r="S87" t="str">
        <f t="shared" si="84"/>
        <v>A</v>
      </c>
      <c r="T87" t="str">
        <f t="shared" si="85"/>
        <v>A</v>
      </c>
      <c r="U87" t="str">
        <f t="shared" si="86"/>
        <v>A</v>
      </c>
      <c r="V87" s="30">
        <v>11</v>
      </c>
      <c r="W87">
        <f t="shared" si="98"/>
        <v>9.3223586697860519</v>
      </c>
      <c r="X87">
        <f t="shared" si="87"/>
        <v>7.8558892381237833</v>
      </c>
      <c r="Y87">
        <f t="shared" si="88"/>
        <v>10.960913189184485</v>
      </c>
      <c r="Z87" s="184">
        <f t="shared" si="99"/>
        <v>11</v>
      </c>
      <c r="AA87">
        <f t="shared" ref="AA87:AC87" si="124">$V80*P80</f>
        <v>12.944998068844752</v>
      </c>
      <c r="AB87">
        <f t="shared" si="124"/>
        <v>11.099066723011472</v>
      </c>
      <c r="AC87">
        <f t="shared" si="124"/>
        <v>14.985099920541888</v>
      </c>
      <c r="AE87" s="185">
        <f t="shared" si="101"/>
        <v>9.9</v>
      </c>
      <c r="AF87">
        <f t="shared" si="109"/>
        <v>10.485448435764249</v>
      </c>
      <c r="AG87">
        <f t="shared" si="110"/>
        <v>8.990244045639292</v>
      </c>
      <c r="AH87">
        <f t="shared" si="111"/>
        <v>12.137930935638931</v>
      </c>
      <c r="AK87" s="183">
        <v>43997</v>
      </c>
      <c r="AL87">
        <v>1.1000000000000001</v>
      </c>
      <c r="AM87">
        <f t="shared" si="102"/>
        <v>0.84748715179873202</v>
      </c>
      <c r="AN87">
        <f t="shared" si="90"/>
        <v>0.76273843661885887</v>
      </c>
      <c r="AO87">
        <v>995.55744574918447</v>
      </c>
      <c r="AP87">
        <f t="shared" si="91"/>
        <v>0.6427545740283096</v>
      </c>
      <c r="AQ87">
        <f t="shared" si="92"/>
        <v>0.89680198820600332</v>
      </c>
      <c r="AR87" t="s">
        <v>565</v>
      </c>
      <c r="AS87" s="183">
        <f t="shared" si="93"/>
        <v>43997</v>
      </c>
      <c r="AT87" t="str">
        <f t="shared" si="94"/>
        <v>A</v>
      </c>
      <c r="AU87" t="str">
        <f t="shared" si="95"/>
        <v>A</v>
      </c>
      <c r="AV87" t="str">
        <f t="shared" si="96"/>
        <v>A</v>
      </c>
    </row>
    <row r="88" spans="13:48">
      <c r="M88" t="str">
        <f t="shared" si="97"/>
        <v>06</v>
      </c>
      <c r="N88" t="s">
        <v>565</v>
      </c>
      <c r="O88" s="183">
        <v>43998</v>
      </c>
      <c r="P88" s="246">
        <v>0.87640888009279605</v>
      </c>
      <c r="Q88" s="246">
        <v>0.73854389572366996</v>
      </c>
      <c r="R88" s="246">
        <v>1.0304518409124901</v>
      </c>
      <c r="S88" t="str">
        <f t="shared" si="84"/>
        <v>A</v>
      </c>
      <c r="T88" t="str">
        <f t="shared" si="85"/>
        <v>A</v>
      </c>
      <c r="U88" t="str">
        <f t="shared" si="86"/>
        <v>B</v>
      </c>
      <c r="V88" s="30">
        <v>24</v>
      </c>
      <c r="W88">
        <f t="shared" si="98"/>
        <v>21.033813122227105</v>
      </c>
      <c r="X88">
        <f t="shared" si="87"/>
        <v>17.72505349736808</v>
      </c>
      <c r="Y88">
        <f t="shared" si="88"/>
        <v>24.730844181899762</v>
      </c>
      <c r="Z88" s="184">
        <f t="shared" si="99"/>
        <v>24</v>
      </c>
      <c r="AA88">
        <f t="shared" ref="AA88:AC88" si="125">$V81*P81</f>
        <v>19.429708157156931</v>
      </c>
      <c r="AB88">
        <f t="shared" si="125"/>
        <v>16.603527631538185</v>
      </c>
      <c r="AC88">
        <f t="shared" si="125"/>
        <v>22.559787157299528</v>
      </c>
      <c r="AE88" s="185">
        <f t="shared" si="101"/>
        <v>21.6</v>
      </c>
      <c r="AF88">
        <f t="shared" si="109"/>
        <v>15.738063607297114</v>
      </c>
      <c r="AG88">
        <f t="shared" si="110"/>
        <v>13.448857381545929</v>
      </c>
      <c r="AH88">
        <f t="shared" si="111"/>
        <v>18.273427597412621</v>
      </c>
      <c r="AK88" s="183">
        <v>43998</v>
      </c>
      <c r="AL88">
        <v>1.1000000000000001</v>
      </c>
      <c r="AM88">
        <f t="shared" si="102"/>
        <v>0.87640888009279605</v>
      </c>
      <c r="AN88">
        <f t="shared" si="90"/>
        <v>0.78876799208351644</v>
      </c>
      <c r="AO88">
        <v>757.90606833262973</v>
      </c>
      <c r="AP88">
        <f t="shared" si="91"/>
        <v>0.66468950615130296</v>
      </c>
      <c r="AQ88">
        <f t="shared" si="92"/>
        <v>0.92740665682124113</v>
      </c>
      <c r="AR88" t="s">
        <v>565</v>
      </c>
      <c r="AS88" s="183">
        <f t="shared" si="93"/>
        <v>43998</v>
      </c>
      <c r="AT88" t="str">
        <f t="shared" si="94"/>
        <v>A</v>
      </c>
      <c r="AU88" t="str">
        <f t="shared" si="95"/>
        <v>A</v>
      </c>
      <c r="AV88" t="str">
        <f t="shared" si="96"/>
        <v>A</v>
      </c>
    </row>
    <row r="89" spans="13:48">
      <c r="M89" t="str">
        <f t="shared" si="97"/>
        <v>06</v>
      </c>
      <c r="N89" t="s">
        <v>565</v>
      </c>
      <c r="O89" s="183">
        <v>43999</v>
      </c>
      <c r="P89" s="246">
        <v>0.90560820318809998</v>
      </c>
      <c r="Q89" s="246">
        <v>0.76314996980751004</v>
      </c>
      <c r="R89" s="246">
        <v>1.0647834148164099</v>
      </c>
      <c r="S89" t="str">
        <f t="shared" si="84"/>
        <v>A</v>
      </c>
      <c r="T89" t="str">
        <f t="shared" si="85"/>
        <v>A</v>
      </c>
      <c r="U89" t="str">
        <f t="shared" si="86"/>
        <v>B</v>
      </c>
      <c r="V89" s="30">
        <v>19</v>
      </c>
      <c r="W89">
        <f t="shared" si="98"/>
        <v>17.2065558605739</v>
      </c>
      <c r="X89">
        <f t="shared" si="87"/>
        <v>14.49984942634269</v>
      </c>
      <c r="Y89">
        <f t="shared" si="88"/>
        <v>20.230884881511788</v>
      </c>
      <c r="Z89" s="184">
        <f t="shared" si="99"/>
        <v>19</v>
      </c>
      <c r="AA89">
        <f t="shared" ref="AA89:AC89" si="126">$V82*P82</f>
        <v>15.868329720384681</v>
      </c>
      <c r="AB89">
        <f t="shared" si="126"/>
        <v>13.546696792022409</v>
      </c>
      <c r="AC89">
        <f t="shared" si="126"/>
        <v>18.441227042746387</v>
      </c>
      <c r="AE89" s="185">
        <f t="shared" si="101"/>
        <v>17.100000000000001</v>
      </c>
      <c r="AF89">
        <f t="shared" si="109"/>
        <v>12.853347073511593</v>
      </c>
      <c r="AG89">
        <f t="shared" si="110"/>
        <v>10.972824401538153</v>
      </c>
      <c r="AH89">
        <f t="shared" si="111"/>
        <v>14.937393904624576</v>
      </c>
      <c r="AK89" s="183">
        <v>43999</v>
      </c>
      <c r="AL89">
        <v>1.1000000000000001</v>
      </c>
      <c r="AM89">
        <f t="shared" si="102"/>
        <v>0.90560820318809998</v>
      </c>
      <c r="AN89">
        <f t="shared" si="90"/>
        <v>0.81504738286929002</v>
      </c>
      <c r="AO89">
        <v>689.6174714839924</v>
      </c>
      <c r="AP89">
        <f t="shared" si="91"/>
        <v>0.68683497282675909</v>
      </c>
      <c r="AQ89">
        <f t="shared" si="92"/>
        <v>0.958305073334769</v>
      </c>
      <c r="AR89" t="s">
        <v>565</v>
      </c>
      <c r="AS89" s="183">
        <f t="shared" si="93"/>
        <v>43999</v>
      </c>
      <c r="AT89" t="str">
        <f t="shared" si="94"/>
        <v>A</v>
      </c>
      <c r="AU89" t="str">
        <f t="shared" si="95"/>
        <v>A</v>
      </c>
      <c r="AV89" t="str">
        <f t="shared" si="96"/>
        <v>A</v>
      </c>
    </row>
    <row r="90" spans="13:48">
      <c r="M90" t="str">
        <f t="shared" si="97"/>
        <v>06</v>
      </c>
      <c r="N90" t="s">
        <v>565</v>
      </c>
      <c r="O90" s="183">
        <v>44000</v>
      </c>
      <c r="P90" s="246">
        <v>0.85022810987473396</v>
      </c>
      <c r="Q90" s="246">
        <v>0.710661246846925</v>
      </c>
      <c r="R90" s="246">
        <v>1.0069757245116799</v>
      </c>
      <c r="S90" t="str">
        <f t="shared" si="84"/>
        <v>A</v>
      </c>
      <c r="T90" t="str">
        <f t="shared" si="85"/>
        <v>A</v>
      </c>
      <c r="U90" t="str">
        <f t="shared" si="86"/>
        <v>B</v>
      </c>
      <c r="V90" s="30">
        <v>20</v>
      </c>
      <c r="W90">
        <f t="shared" si="98"/>
        <v>17.004562197494678</v>
      </c>
      <c r="X90">
        <f t="shared" si="87"/>
        <v>14.2132249369385</v>
      </c>
      <c r="Y90">
        <f t="shared" si="88"/>
        <v>20.139514490233598</v>
      </c>
      <c r="Z90" s="184">
        <f t="shared" si="99"/>
        <v>20</v>
      </c>
      <c r="AA90">
        <f t="shared" ref="AA90:AC90" si="127">$V83*P83</f>
        <v>27.875598110338402</v>
      </c>
      <c r="AB90">
        <f t="shared" si="127"/>
        <v>23.797228955479135</v>
      </c>
      <c r="AC90">
        <f t="shared" si="127"/>
        <v>32.395358727940803</v>
      </c>
      <c r="AE90" s="185">
        <f t="shared" si="101"/>
        <v>18</v>
      </c>
      <c r="AF90">
        <f t="shared" si="109"/>
        <v>22.579234469374104</v>
      </c>
      <c r="AG90">
        <f t="shared" si="110"/>
        <v>19.2757554539381</v>
      </c>
      <c r="AH90">
        <f t="shared" si="111"/>
        <v>26.240240569632054</v>
      </c>
      <c r="AK90" s="183">
        <v>44000</v>
      </c>
      <c r="AL90">
        <v>1.1000000000000001</v>
      </c>
      <c r="AM90">
        <f t="shared" si="102"/>
        <v>0.85022810987473396</v>
      </c>
      <c r="AN90">
        <f t="shared" si="90"/>
        <v>0.76520529888726063</v>
      </c>
      <c r="AO90">
        <v>605.4124243326338</v>
      </c>
      <c r="AP90">
        <f t="shared" si="91"/>
        <v>0.63959512216223247</v>
      </c>
      <c r="AQ90">
        <f t="shared" si="92"/>
        <v>0.90627815206051199</v>
      </c>
      <c r="AR90" t="s">
        <v>565</v>
      </c>
      <c r="AS90" s="183">
        <f t="shared" si="93"/>
        <v>44000</v>
      </c>
      <c r="AT90" t="str">
        <f t="shared" si="94"/>
        <v>A</v>
      </c>
      <c r="AU90" t="str">
        <f t="shared" si="95"/>
        <v>A</v>
      </c>
      <c r="AV90" t="str">
        <f t="shared" si="96"/>
        <v>A</v>
      </c>
    </row>
    <row r="91" spans="13:48">
      <c r="M91" t="str">
        <f t="shared" si="97"/>
        <v>06</v>
      </c>
      <c r="N91" t="s">
        <v>565</v>
      </c>
      <c r="O91" s="183">
        <v>44001</v>
      </c>
      <c r="P91" s="246">
        <v>0.85191688411805999</v>
      </c>
      <c r="Q91" s="246">
        <v>0.71048939017400403</v>
      </c>
      <c r="R91" s="246">
        <v>1.0109766337146999</v>
      </c>
      <c r="S91" t="str">
        <f t="shared" si="84"/>
        <v>A</v>
      </c>
      <c r="T91" t="str">
        <f t="shared" si="85"/>
        <v>A</v>
      </c>
      <c r="U91" t="str">
        <f t="shared" si="86"/>
        <v>B</v>
      </c>
      <c r="V91" s="30">
        <v>20</v>
      </c>
      <c r="W91">
        <f t="shared" si="98"/>
        <v>17.038337682361199</v>
      </c>
      <c r="X91">
        <f t="shared" si="87"/>
        <v>14.209787803480081</v>
      </c>
      <c r="Y91">
        <f t="shared" si="88"/>
        <v>20.219532674293998</v>
      </c>
      <c r="Z91" s="184">
        <f t="shared" si="99"/>
        <v>20</v>
      </c>
      <c r="AA91">
        <f t="shared" ref="AA91:AC91" si="128">$V84*P84</f>
        <v>20.395931028062019</v>
      </c>
      <c r="AB91">
        <f t="shared" si="128"/>
        <v>17.385307225771559</v>
      </c>
      <c r="AC91">
        <f t="shared" si="128"/>
        <v>23.735614422399728</v>
      </c>
      <c r="AE91" s="185">
        <f t="shared" si="101"/>
        <v>18</v>
      </c>
      <c r="AF91">
        <f t="shared" si="109"/>
        <v>16.520704132730238</v>
      </c>
      <c r="AG91">
        <f t="shared" si="110"/>
        <v>14.082098852874962</v>
      </c>
      <c r="AH91">
        <f t="shared" si="111"/>
        <v>19.22584768214378</v>
      </c>
      <c r="AK91" s="183">
        <v>44001</v>
      </c>
      <c r="AL91">
        <v>1.1000000000000001</v>
      </c>
      <c r="AM91">
        <f t="shared" si="102"/>
        <v>0.85191688411805999</v>
      </c>
      <c r="AN91">
        <f t="shared" si="90"/>
        <v>0.76672519570625397</v>
      </c>
      <c r="AO91">
        <v>962.77481402903095</v>
      </c>
      <c r="AP91">
        <f t="shared" si="91"/>
        <v>0.63944045115660364</v>
      </c>
      <c r="AQ91">
        <f t="shared" si="92"/>
        <v>0.90987897034322995</v>
      </c>
      <c r="AR91" t="s">
        <v>565</v>
      </c>
      <c r="AS91" s="183">
        <f t="shared" si="93"/>
        <v>44001</v>
      </c>
      <c r="AT91" t="str">
        <f t="shared" si="94"/>
        <v>A</v>
      </c>
      <c r="AU91" t="str">
        <f t="shared" si="95"/>
        <v>A</v>
      </c>
      <c r="AV91" t="str">
        <f t="shared" si="96"/>
        <v>A</v>
      </c>
    </row>
    <row r="92" spans="13:48">
      <c r="M92" t="str">
        <f t="shared" si="97"/>
        <v>06</v>
      </c>
      <c r="N92" t="s">
        <v>565</v>
      </c>
      <c r="O92" s="183">
        <v>44002</v>
      </c>
      <c r="P92" s="246">
        <v>0.92250237680341296</v>
      </c>
      <c r="Q92" s="246">
        <v>0.77272876397071</v>
      </c>
      <c r="R92" s="246">
        <v>1.0904861454074399</v>
      </c>
      <c r="S92" t="str">
        <f t="shared" si="84"/>
        <v>A</v>
      </c>
      <c r="T92" t="str">
        <f t="shared" si="85"/>
        <v>A</v>
      </c>
      <c r="U92" t="str">
        <f t="shared" si="86"/>
        <v>B</v>
      </c>
      <c r="V92" s="30">
        <v>18</v>
      </c>
      <c r="W92">
        <f t="shared" si="98"/>
        <v>16.605042782461432</v>
      </c>
      <c r="X92">
        <f t="shared" si="87"/>
        <v>13.909117751472779</v>
      </c>
      <c r="Y92">
        <f t="shared" si="88"/>
        <v>19.628750617333917</v>
      </c>
      <c r="Z92" s="184">
        <f t="shared" si="99"/>
        <v>18</v>
      </c>
      <c r="AA92">
        <f t="shared" ref="AA92:AC92" si="129">$V85*P85</f>
        <v>10.343369641014084</v>
      </c>
      <c r="AB92">
        <f t="shared" si="129"/>
        <v>8.7738530934834476</v>
      </c>
      <c r="AC92">
        <f t="shared" si="129"/>
        <v>12.089792095203002</v>
      </c>
      <c r="AE92" s="185">
        <f t="shared" si="101"/>
        <v>16.2</v>
      </c>
      <c r="AF92">
        <f t="shared" si="109"/>
        <v>8.3781294092214083</v>
      </c>
      <c r="AG92">
        <f t="shared" si="110"/>
        <v>7.1068210057215939</v>
      </c>
      <c r="AH92">
        <f t="shared" si="111"/>
        <v>9.7927315971144306</v>
      </c>
      <c r="AK92" s="183">
        <v>44002</v>
      </c>
      <c r="AL92">
        <v>1.1000000000000001</v>
      </c>
      <c r="AM92">
        <f t="shared" si="102"/>
        <v>0.92250237680341296</v>
      </c>
      <c r="AN92">
        <f t="shared" si="90"/>
        <v>0.83025213912307172</v>
      </c>
      <c r="AO92">
        <v>843.72214414999701</v>
      </c>
      <c r="AP92">
        <f t="shared" si="91"/>
        <v>0.69545588757363896</v>
      </c>
      <c r="AQ92">
        <f t="shared" si="92"/>
        <v>0.98143753086669594</v>
      </c>
      <c r="AR92" t="s">
        <v>565</v>
      </c>
      <c r="AS92" s="183">
        <f t="shared" si="93"/>
        <v>44002</v>
      </c>
      <c r="AT92" t="str">
        <f t="shared" si="94"/>
        <v>A</v>
      </c>
      <c r="AU92" t="str">
        <f t="shared" si="95"/>
        <v>A</v>
      </c>
      <c r="AV92" t="str">
        <f t="shared" si="96"/>
        <v>A</v>
      </c>
    </row>
    <row r="93" spans="13:48">
      <c r="M93" t="str">
        <f t="shared" si="97"/>
        <v>06</v>
      </c>
      <c r="N93" t="s">
        <v>565</v>
      </c>
      <c r="O93" s="183">
        <v>44003</v>
      </c>
      <c r="P93" s="246">
        <v>0.89868311341559004</v>
      </c>
      <c r="Q93" s="246">
        <v>0.74892214848265404</v>
      </c>
      <c r="R93" s="246">
        <v>1.0671958085325799</v>
      </c>
      <c r="S93" t="str">
        <f t="shared" si="84"/>
        <v>A</v>
      </c>
      <c r="T93" t="str">
        <f t="shared" si="85"/>
        <v>A</v>
      </c>
      <c r="U93" t="str">
        <f t="shared" si="86"/>
        <v>B</v>
      </c>
      <c r="V93" s="30">
        <v>10</v>
      </c>
      <c r="W93">
        <f t="shared" si="98"/>
        <v>8.9868311341559011</v>
      </c>
      <c r="X93">
        <f t="shared" si="87"/>
        <v>7.4892214848265404</v>
      </c>
      <c r="Y93">
        <f t="shared" si="88"/>
        <v>10.671958085325798</v>
      </c>
      <c r="Z93" s="184">
        <f t="shared" si="99"/>
        <v>10</v>
      </c>
      <c r="AA93">
        <f t="shared" ref="AA93:AC93" si="130">$V86*P86</f>
        <v>14.466541852084099</v>
      </c>
      <c r="AB93">
        <f t="shared" si="130"/>
        <v>12.22855490003044</v>
      </c>
      <c r="AC93">
        <f t="shared" si="130"/>
        <v>16.962282993683097</v>
      </c>
      <c r="AE93" s="185">
        <f t="shared" si="101"/>
        <v>9</v>
      </c>
      <c r="AF93">
        <f t="shared" si="109"/>
        <v>11.717898900188121</v>
      </c>
      <c r="AG93">
        <f t="shared" si="110"/>
        <v>9.9051294690246579</v>
      </c>
      <c r="AH93">
        <f t="shared" si="111"/>
        <v>13.739449224883311</v>
      </c>
      <c r="AK93" s="183">
        <v>44003</v>
      </c>
      <c r="AL93">
        <v>1.1000000000000001</v>
      </c>
      <c r="AM93">
        <f t="shared" si="102"/>
        <v>0.89868311341559004</v>
      </c>
      <c r="AN93">
        <f t="shared" si="90"/>
        <v>0.808814802074031</v>
      </c>
      <c r="AO93">
        <v>664.23560856293489</v>
      </c>
      <c r="AP93">
        <f t="shared" si="91"/>
        <v>0.67402993363438868</v>
      </c>
      <c r="AQ93">
        <f t="shared" si="92"/>
        <v>0.96047622767932195</v>
      </c>
      <c r="AR93" t="s">
        <v>565</v>
      </c>
      <c r="AS93" s="183">
        <f t="shared" si="93"/>
        <v>44003</v>
      </c>
      <c r="AT93" t="str">
        <f t="shared" si="94"/>
        <v>A</v>
      </c>
      <c r="AU93" t="str">
        <f t="shared" si="95"/>
        <v>A</v>
      </c>
      <c r="AV93" t="str">
        <f t="shared" si="96"/>
        <v>A</v>
      </c>
    </row>
    <row r="94" spans="13:48">
      <c r="M94" t="str">
        <f t="shared" si="97"/>
        <v>06</v>
      </c>
      <c r="N94" t="s">
        <v>565</v>
      </c>
      <c r="O94" s="183">
        <v>44004</v>
      </c>
      <c r="P94" s="246">
        <v>0.92574532024832501</v>
      </c>
      <c r="Q94" s="246">
        <v>0.77206150071856094</v>
      </c>
      <c r="R94" s="246">
        <v>1.09858943400409</v>
      </c>
      <c r="S94" t="str">
        <f t="shared" si="84"/>
        <v>A</v>
      </c>
      <c r="T94" t="str">
        <f t="shared" si="85"/>
        <v>A</v>
      </c>
      <c r="U94" t="str">
        <f t="shared" si="86"/>
        <v>B</v>
      </c>
      <c r="V94" s="30">
        <v>12</v>
      </c>
      <c r="W94">
        <f t="shared" si="98"/>
        <v>11.108943842979901</v>
      </c>
      <c r="X94">
        <f t="shared" si="87"/>
        <v>9.2647380086227322</v>
      </c>
      <c r="Y94">
        <f t="shared" si="88"/>
        <v>13.18307320804908</v>
      </c>
      <c r="Z94" s="184">
        <f t="shared" si="99"/>
        <v>12</v>
      </c>
      <c r="AA94">
        <f t="shared" ref="AA94:AC94" si="131">$V87*P87</f>
        <v>9.3223586697860519</v>
      </c>
      <c r="AB94">
        <f t="shared" si="131"/>
        <v>7.8558892381237833</v>
      </c>
      <c r="AC94">
        <f t="shared" si="131"/>
        <v>10.960913189184485</v>
      </c>
      <c r="AE94" s="185">
        <f t="shared" si="101"/>
        <v>10.8</v>
      </c>
      <c r="AF94">
        <f t="shared" si="109"/>
        <v>7.5511105225267023</v>
      </c>
      <c r="AG94">
        <f t="shared" si="110"/>
        <v>6.363270282880265</v>
      </c>
      <c r="AH94">
        <f t="shared" si="111"/>
        <v>8.8783396832394352</v>
      </c>
      <c r="AK94" s="183">
        <v>44004</v>
      </c>
      <c r="AL94">
        <v>1.1000000000000001</v>
      </c>
      <c r="AM94">
        <f t="shared" si="102"/>
        <v>0.92574532024832501</v>
      </c>
      <c r="AN94">
        <f t="shared" si="90"/>
        <v>0.83317078822349255</v>
      </c>
      <c r="AO94">
        <v>624.52323923773918</v>
      </c>
      <c r="AP94">
        <f t="shared" si="91"/>
        <v>0.69485535064670489</v>
      </c>
      <c r="AQ94">
        <f t="shared" si="92"/>
        <v>0.98873049060368101</v>
      </c>
      <c r="AR94" t="s">
        <v>565</v>
      </c>
      <c r="AS94" s="183">
        <f t="shared" si="93"/>
        <v>44004</v>
      </c>
      <c r="AT94" t="str">
        <f t="shared" si="94"/>
        <v>A</v>
      </c>
      <c r="AU94" t="str">
        <f t="shared" si="95"/>
        <v>A</v>
      </c>
      <c r="AV94" t="str">
        <f t="shared" si="96"/>
        <v>A</v>
      </c>
    </row>
    <row r="95" spans="13:48">
      <c r="M95" t="str">
        <f t="shared" si="97"/>
        <v>06</v>
      </c>
      <c r="N95" t="s">
        <v>565</v>
      </c>
      <c r="O95" s="183">
        <v>44005</v>
      </c>
      <c r="P95" s="246">
        <v>0.853812956622924</v>
      </c>
      <c r="Q95" s="246">
        <v>0.70512441784012703</v>
      </c>
      <c r="R95" s="246">
        <v>1.0220708474636699</v>
      </c>
      <c r="S95" t="str">
        <f t="shared" si="84"/>
        <v>A</v>
      </c>
      <c r="T95" t="str">
        <f t="shared" si="85"/>
        <v>A</v>
      </c>
      <c r="U95" t="str">
        <f t="shared" si="86"/>
        <v>B</v>
      </c>
      <c r="V95" s="30">
        <v>12</v>
      </c>
      <c r="W95">
        <f t="shared" si="98"/>
        <v>10.245755479475088</v>
      </c>
      <c r="X95">
        <f t="shared" si="87"/>
        <v>8.4614930140815243</v>
      </c>
      <c r="Y95">
        <f t="shared" si="88"/>
        <v>12.264850169564038</v>
      </c>
      <c r="Z95" s="184">
        <f t="shared" si="99"/>
        <v>12</v>
      </c>
      <c r="AA95">
        <f t="shared" ref="AA95:AC95" si="132">$V88*P88</f>
        <v>21.033813122227105</v>
      </c>
      <c r="AB95">
        <f t="shared" si="132"/>
        <v>17.72505349736808</v>
      </c>
      <c r="AC95">
        <f t="shared" si="132"/>
        <v>24.730844181899762</v>
      </c>
      <c r="AE95" s="185">
        <f t="shared" si="101"/>
        <v>10.8</v>
      </c>
      <c r="AF95">
        <f t="shared" si="109"/>
        <v>17.037388629003956</v>
      </c>
      <c r="AG95">
        <f t="shared" si="110"/>
        <v>14.357293332868146</v>
      </c>
      <c r="AH95">
        <f t="shared" si="111"/>
        <v>20.03198378733881</v>
      </c>
      <c r="AK95" s="183">
        <v>44005</v>
      </c>
      <c r="AL95">
        <v>1.1000000000000001</v>
      </c>
      <c r="AM95">
        <f t="shared" si="102"/>
        <v>0.853812956622924</v>
      </c>
      <c r="AN95">
        <f t="shared" si="90"/>
        <v>0.76843166096063165</v>
      </c>
      <c r="AO95">
        <v>514.73866123501568</v>
      </c>
      <c r="AP95">
        <f t="shared" si="91"/>
        <v>0.6346119760561143</v>
      </c>
      <c r="AQ95">
        <f t="shared" si="92"/>
        <v>0.91986376271730297</v>
      </c>
      <c r="AR95" t="s">
        <v>565</v>
      </c>
      <c r="AS95" s="183">
        <f t="shared" si="93"/>
        <v>44005</v>
      </c>
      <c r="AT95" t="str">
        <f t="shared" si="94"/>
        <v>A</v>
      </c>
      <c r="AU95" t="str">
        <f t="shared" si="95"/>
        <v>A</v>
      </c>
      <c r="AV95" t="str">
        <f t="shared" si="96"/>
        <v>A</v>
      </c>
    </row>
    <row r="96" spans="13:48">
      <c r="M96" t="str">
        <f t="shared" si="97"/>
        <v>06</v>
      </c>
      <c r="N96" t="s">
        <v>565</v>
      </c>
      <c r="O96" s="183">
        <v>44006</v>
      </c>
      <c r="P96" s="246">
        <v>0.84944406072396506</v>
      </c>
      <c r="Q96" s="246">
        <v>0.69962030694156097</v>
      </c>
      <c r="R96" s="246">
        <v>1.0192741839088</v>
      </c>
      <c r="S96" t="str">
        <f t="shared" si="84"/>
        <v>A</v>
      </c>
      <c r="T96" t="str">
        <f t="shared" si="85"/>
        <v>A</v>
      </c>
      <c r="U96" t="str">
        <f t="shared" si="86"/>
        <v>B</v>
      </c>
      <c r="V96" s="30">
        <v>16</v>
      </c>
      <c r="W96">
        <f t="shared" si="98"/>
        <v>13.591104971583441</v>
      </c>
      <c r="X96">
        <f t="shared" si="87"/>
        <v>11.193924911064975</v>
      </c>
      <c r="Y96">
        <f t="shared" si="88"/>
        <v>16.3083869425408</v>
      </c>
      <c r="Z96" s="184">
        <f t="shared" si="99"/>
        <v>16</v>
      </c>
      <c r="AA96">
        <f t="shared" ref="AA96:AC96" si="133">$V89*P89</f>
        <v>17.2065558605739</v>
      </c>
      <c r="AB96">
        <f t="shared" si="133"/>
        <v>14.49984942634269</v>
      </c>
      <c r="AC96">
        <f t="shared" si="133"/>
        <v>20.230884881511788</v>
      </c>
      <c r="AE96" s="185">
        <f t="shared" si="101"/>
        <v>14.4</v>
      </c>
      <c r="AF96">
        <f t="shared" si="109"/>
        <v>13.937310247064861</v>
      </c>
      <c r="AG96">
        <f t="shared" si="110"/>
        <v>11.74487803533758</v>
      </c>
      <c r="AH96">
        <f t="shared" si="111"/>
        <v>16.38701675402455</v>
      </c>
      <c r="AK96" s="183">
        <v>44006</v>
      </c>
      <c r="AL96">
        <v>1.1000000000000001</v>
      </c>
      <c r="AM96">
        <f t="shared" si="102"/>
        <v>0.84944406072396506</v>
      </c>
      <c r="AN96">
        <f t="shared" si="90"/>
        <v>0.76449965465156855</v>
      </c>
      <c r="AO96">
        <v>820.2041196749567</v>
      </c>
      <c r="AP96">
        <f t="shared" si="91"/>
        <v>0.62965827624740489</v>
      </c>
      <c r="AQ96">
        <f t="shared" si="92"/>
        <v>0.91734676551792005</v>
      </c>
      <c r="AR96" t="s">
        <v>565</v>
      </c>
      <c r="AS96" s="183">
        <f t="shared" si="93"/>
        <v>44006</v>
      </c>
      <c r="AT96" t="str">
        <f t="shared" si="94"/>
        <v>A</v>
      </c>
      <c r="AU96" t="str">
        <f t="shared" si="95"/>
        <v>A</v>
      </c>
      <c r="AV96" t="str">
        <f t="shared" si="96"/>
        <v>A</v>
      </c>
    </row>
    <row r="97" spans="13:48">
      <c r="M97" t="str">
        <f t="shared" si="97"/>
        <v>06</v>
      </c>
      <c r="N97" t="s">
        <v>565</v>
      </c>
      <c r="O97" s="183">
        <v>44007</v>
      </c>
      <c r="P97" s="246">
        <v>0.86820615720624295</v>
      </c>
      <c r="Q97" s="246">
        <v>0.71441009422606705</v>
      </c>
      <c r="R97" s="246">
        <v>1.04264028040991</v>
      </c>
      <c r="S97" t="str">
        <f t="shared" si="84"/>
        <v>A</v>
      </c>
      <c r="T97" t="str">
        <f t="shared" si="85"/>
        <v>A</v>
      </c>
      <c r="U97" t="str">
        <f t="shared" si="86"/>
        <v>B</v>
      </c>
      <c r="V97" s="30">
        <v>19</v>
      </c>
      <c r="W97">
        <f t="shared" si="98"/>
        <v>16.495916986918616</v>
      </c>
      <c r="X97">
        <f t="shared" si="87"/>
        <v>13.573791790295274</v>
      </c>
      <c r="Y97">
        <f t="shared" si="88"/>
        <v>19.81016532778829</v>
      </c>
      <c r="Z97" s="184">
        <f t="shared" si="99"/>
        <v>19</v>
      </c>
      <c r="AA97">
        <f t="shared" ref="AA97:AC97" si="134">$V90*P90</f>
        <v>17.004562197494678</v>
      </c>
      <c r="AB97">
        <f t="shared" si="134"/>
        <v>14.2132249369385</v>
      </c>
      <c r="AC97">
        <f t="shared" si="134"/>
        <v>20.139514490233598</v>
      </c>
      <c r="AE97" s="185">
        <f t="shared" si="101"/>
        <v>17.100000000000001</v>
      </c>
      <c r="AF97">
        <f t="shared" si="109"/>
        <v>13.77369537997069</v>
      </c>
      <c r="AG97">
        <f t="shared" si="110"/>
        <v>11.512712198920186</v>
      </c>
      <c r="AH97">
        <f t="shared" si="111"/>
        <v>16.313006737089214</v>
      </c>
      <c r="AK97" s="183">
        <v>44007</v>
      </c>
      <c r="AL97">
        <v>1.1000000000000001</v>
      </c>
      <c r="AM97">
        <f t="shared" si="102"/>
        <v>0.86820615720624295</v>
      </c>
      <c r="AN97">
        <f t="shared" si="90"/>
        <v>0.78138554148561867</v>
      </c>
      <c r="AO97">
        <v>778.33568334004406</v>
      </c>
      <c r="AP97">
        <f t="shared" si="91"/>
        <v>0.64296908480346038</v>
      </c>
      <c r="AQ97">
        <f t="shared" si="92"/>
        <v>0.93837625236891897</v>
      </c>
      <c r="AR97" t="s">
        <v>565</v>
      </c>
      <c r="AS97" s="183">
        <f t="shared" si="93"/>
        <v>44007</v>
      </c>
      <c r="AT97" t="str">
        <f t="shared" si="94"/>
        <v>A</v>
      </c>
      <c r="AU97" t="str">
        <f t="shared" si="95"/>
        <v>A</v>
      </c>
      <c r="AV97" t="str">
        <f t="shared" si="96"/>
        <v>A</v>
      </c>
    </row>
    <row r="98" spans="13:48">
      <c r="M98" t="str">
        <f t="shared" si="97"/>
        <v>06</v>
      </c>
      <c r="N98" t="s">
        <v>565</v>
      </c>
      <c r="O98" s="183">
        <v>44008</v>
      </c>
      <c r="P98" s="246">
        <v>0.88029652978157702</v>
      </c>
      <c r="Q98" s="246">
        <v>0.72298693889399601</v>
      </c>
      <c r="R98" s="246">
        <v>1.0589273868292799</v>
      </c>
      <c r="S98" t="str">
        <f t="shared" si="84"/>
        <v>A</v>
      </c>
      <c r="T98" t="str">
        <f t="shared" si="85"/>
        <v>A</v>
      </c>
      <c r="U98" t="str">
        <f t="shared" si="86"/>
        <v>B</v>
      </c>
      <c r="V98" s="30">
        <v>18</v>
      </c>
      <c r="W98">
        <f t="shared" si="98"/>
        <v>15.845337536068387</v>
      </c>
      <c r="X98">
        <f t="shared" si="87"/>
        <v>13.013764900091928</v>
      </c>
      <c r="Y98">
        <f t="shared" si="88"/>
        <v>19.060692962927039</v>
      </c>
      <c r="Z98" s="184">
        <f t="shared" si="99"/>
        <v>18</v>
      </c>
      <c r="AA98">
        <f t="shared" ref="AA98:AC98" si="135">$V91*P91</f>
        <v>17.038337682361199</v>
      </c>
      <c r="AB98">
        <f t="shared" si="135"/>
        <v>14.209787803480081</v>
      </c>
      <c r="AC98">
        <f t="shared" si="135"/>
        <v>20.219532674293998</v>
      </c>
      <c r="AE98" s="185">
        <f t="shared" si="101"/>
        <v>16.2</v>
      </c>
      <c r="AF98">
        <f t="shared" si="109"/>
        <v>13.801053522712571</v>
      </c>
      <c r="AG98">
        <f t="shared" si="110"/>
        <v>11.509928120818866</v>
      </c>
      <c r="AH98">
        <f t="shared" si="111"/>
        <v>16.37782146617814</v>
      </c>
      <c r="AK98" s="183">
        <v>44008</v>
      </c>
      <c r="AL98">
        <v>1.1000000000000001</v>
      </c>
      <c r="AM98">
        <f t="shared" si="102"/>
        <v>0.88029652978157702</v>
      </c>
      <c r="AN98">
        <f t="shared" si="90"/>
        <v>0.79226687680341934</v>
      </c>
      <c r="AO98">
        <v>596.93732474483818</v>
      </c>
      <c r="AP98">
        <f t="shared" si="91"/>
        <v>0.65068824500459643</v>
      </c>
      <c r="AQ98">
        <f t="shared" si="92"/>
        <v>0.95303464814635197</v>
      </c>
      <c r="AR98" t="s">
        <v>565</v>
      </c>
      <c r="AS98" s="183">
        <f t="shared" si="93"/>
        <v>44008</v>
      </c>
      <c r="AT98" t="str">
        <f t="shared" si="94"/>
        <v>A</v>
      </c>
      <c r="AU98" t="str">
        <f t="shared" si="95"/>
        <v>A</v>
      </c>
      <c r="AV98" t="str">
        <f t="shared" si="96"/>
        <v>A</v>
      </c>
    </row>
    <row r="99" spans="13:48">
      <c r="M99" t="str">
        <f t="shared" si="97"/>
        <v>06</v>
      </c>
      <c r="N99" t="s">
        <v>565</v>
      </c>
      <c r="O99" s="183">
        <v>44009</v>
      </c>
      <c r="P99" s="246">
        <v>0.88985324422147005</v>
      </c>
      <c r="Q99" s="246">
        <v>0.72941110262379105</v>
      </c>
      <c r="R99" s="246">
        <v>1.07226365223558</v>
      </c>
      <c r="S99" t="str">
        <f t="shared" si="84"/>
        <v>A</v>
      </c>
      <c r="T99" t="str">
        <f t="shared" si="85"/>
        <v>A</v>
      </c>
      <c r="U99" t="str">
        <f t="shared" si="86"/>
        <v>B</v>
      </c>
      <c r="V99" s="30">
        <v>16</v>
      </c>
      <c r="W99">
        <f t="shared" si="98"/>
        <v>14.237651907543521</v>
      </c>
      <c r="X99">
        <f t="shared" si="87"/>
        <v>11.670577641980657</v>
      </c>
      <c r="Y99">
        <f t="shared" si="88"/>
        <v>17.156218435769279</v>
      </c>
      <c r="Z99" s="184">
        <f t="shared" si="99"/>
        <v>16</v>
      </c>
      <c r="AA99">
        <f t="shared" ref="AA99:AC99" si="136">$V92*P92</f>
        <v>16.605042782461432</v>
      </c>
      <c r="AB99">
        <f t="shared" si="136"/>
        <v>13.909117751472779</v>
      </c>
      <c r="AC99">
        <f t="shared" si="136"/>
        <v>19.628750617333917</v>
      </c>
      <c r="AE99" s="185">
        <f t="shared" si="101"/>
        <v>14.4</v>
      </c>
      <c r="AF99">
        <f t="shared" si="109"/>
        <v>13.450084653793761</v>
      </c>
      <c r="AG99">
        <f t="shared" si="110"/>
        <v>11.266385378692952</v>
      </c>
      <c r="AH99">
        <f t="shared" si="111"/>
        <v>15.899288000040473</v>
      </c>
      <c r="AK99" s="183">
        <v>44009</v>
      </c>
      <c r="AL99">
        <v>1.1000000000000001</v>
      </c>
      <c r="AM99">
        <f t="shared" si="102"/>
        <v>0.88985324422147005</v>
      </c>
      <c r="AN99">
        <f t="shared" ref="AN99:AN133" si="137">+P99*(1-$AD$274)</f>
        <v>0.80086791979932304</v>
      </c>
      <c r="AO99">
        <v>578.14946611066216</v>
      </c>
      <c r="AP99">
        <f t="shared" ref="AP99:AP133" si="138">+Q99*(1-$AD$274)</f>
        <v>0.65646999236141201</v>
      </c>
      <c r="AQ99">
        <f t="shared" ref="AQ99:AQ133" si="139">+R99*(1-$AD$274)</f>
        <v>0.96503728701202196</v>
      </c>
      <c r="AR99" t="s">
        <v>565</v>
      </c>
      <c r="AS99" s="183">
        <f t="shared" si="93"/>
        <v>44009</v>
      </c>
      <c r="AT99" t="str">
        <f t="shared" si="94"/>
        <v>A</v>
      </c>
      <c r="AU99" t="str">
        <f t="shared" si="95"/>
        <v>A</v>
      </c>
      <c r="AV99" t="str">
        <f t="shared" si="96"/>
        <v>A</v>
      </c>
    </row>
    <row r="100" spans="13:48">
      <c r="M100" t="str">
        <f t="shared" si="97"/>
        <v>06</v>
      </c>
      <c r="N100" t="s">
        <v>565</v>
      </c>
      <c r="O100" s="183">
        <v>44010</v>
      </c>
      <c r="P100" s="246">
        <v>0.87042645620921799</v>
      </c>
      <c r="Q100" s="246">
        <v>0.709828230657777</v>
      </c>
      <c r="R100" s="246">
        <v>1.0536015393588101</v>
      </c>
      <c r="S100" t="str">
        <f t="shared" si="84"/>
        <v>A</v>
      </c>
      <c r="T100" t="str">
        <f t="shared" si="85"/>
        <v>A</v>
      </c>
      <c r="U100" t="str">
        <f t="shared" si="86"/>
        <v>B</v>
      </c>
      <c r="V100" s="30">
        <v>5</v>
      </c>
      <c r="W100">
        <f t="shared" si="98"/>
        <v>4.3521322810460896</v>
      </c>
      <c r="X100">
        <f t="shared" si="87"/>
        <v>3.5491411532888852</v>
      </c>
      <c r="Y100">
        <f t="shared" si="88"/>
        <v>5.2680076967940508</v>
      </c>
      <c r="Z100" s="184">
        <f t="shared" si="99"/>
        <v>5</v>
      </c>
      <c r="AA100">
        <f t="shared" ref="AA100:AC100" si="140">$V93*P93</f>
        <v>8.9868311341559011</v>
      </c>
      <c r="AB100">
        <f t="shared" si="140"/>
        <v>7.4892214848265404</v>
      </c>
      <c r="AC100">
        <f t="shared" si="140"/>
        <v>10.671958085325798</v>
      </c>
      <c r="AE100" s="185">
        <f t="shared" ref="AE100:AE131" si="141">Z100*(1-$AD$274)</f>
        <v>4.5</v>
      </c>
      <c r="AF100">
        <f t="shared" si="109"/>
        <v>7.27933321866628</v>
      </c>
      <c r="AG100">
        <f t="shared" si="110"/>
        <v>6.0662694027094979</v>
      </c>
      <c r="AH100">
        <f t="shared" si="111"/>
        <v>8.6442860491138962</v>
      </c>
      <c r="AK100" s="183">
        <v>44010</v>
      </c>
      <c r="AL100">
        <v>1.1000000000000001</v>
      </c>
      <c r="AM100">
        <f t="shared" si="102"/>
        <v>0.87042645620921799</v>
      </c>
      <c r="AN100">
        <f t="shared" si="137"/>
        <v>0.7833838105882962</v>
      </c>
      <c r="AO100">
        <v>439.49053823719441</v>
      </c>
      <c r="AP100">
        <f t="shared" si="138"/>
        <v>0.63884540759199937</v>
      </c>
      <c r="AQ100">
        <f t="shared" si="139"/>
        <v>0.94824138542292913</v>
      </c>
      <c r="AR100" t="s">
        <v>565</v>
      </c>
      <c r="AS100" s="183">
        <f t="shared" si="93"/>
        <v>44010</v>
      </c>
      <c r="AT100" t="str">
        <f t="shared" si="94"/>
        <v>A</v>
      </c>
      <c r="AU100" t="str">
        <f t="shared" si="95"/>
        <v>A</v>
      </c>
      <c r="AV100" t="str">
        <f t="shared" si="96"/>
        <v>A</v>
      </c>
    </row>
    <row r="101" spans="13:48">
      <c r="M101" t="str">
        <f t="shared" si="97"/>
        <v>06</v>
      </c>
      <c r="N101" t="s">
        <v>565</v>
      </c>
      <c r="O101" s="183">
        <v>44011</v>
      </c>
      <c r="P101" s="246">
        <v>0.90315857612573003</v>
      </c>
      <c r="Q101" s="246">
        <v>0.73730207672910097</v>
      </c>
      <c r="R101" s="246">
        <v>1.09220604985214</v>
      </c>
      <c r="S101" t="str">
        <f t="shared" si="84"/>
        <v>A</v>
      </c>
      <c r="T101" t="str">
        <f t="shared" si="85"/>
        <v>A</v>
      </c>
      <c r="U101" t="str">
        <f t="shared" si="86"/>
        <v>B</v>
      </c>
      <c r="V101" s="30">
        <v>13</v>
      </c>
      <c r="W101">
        <f t="shared" si="98"/>
        <v>11.74106148963449</v>
      </c>
      <c r="X101">
        <f t="shared" si="87"/>
        <v>9.5849269974783127</v>
      </c>
      <c r="Y101">
        <f t="shared" si="88"/>
        <v>14.19867864807782</v>
      </c>
      <c r="Z101" s="184">
        <f t="shared" si="99"/>
        <v>13</v>
      </c>
      <c r="AA101">
        <f t="shared" ref="AA101:AC101" si="142">$V94*P94</f>
        <v>11.108943842979901</v>
      </c>
      <c r="AB101">
        <f t="shared" si="142"/>
        <v>9.2647380086227322</v>
      </c>
      <c r="AC101">
        <f t="shared" si="142"/>
        <v>13.18307320804908</v>
      </c>
      <c r="AE101" s="185">
        <f t="shared" si="141"/>
        <v>11.700000000000001</v>
      </c>
      <c r="AF101">
        <f t="shared" si="109"/>
        <v>8.9982445128137201</v>
      </c>
      <c r="AG101">
        <f t="shared" si="110"/>
        <v>7.504437786984413</v>
      </c>
      <c r="AH101">
        <f t="shared" si="111"/>
        <v>10.678289298519756</v>
      </c>
      <c r="AK101" s="183">
        <v>44011</v>
      </c>
      <c r="AL101">
        <v>1.1000000000000001</v>
      </c>
      <c r="AM101">
        <f t="shared" si="102"/>
        <v>0.90315857612573003</v>
      </c>
      <c r="AN101">
        <f t="shared" si="137"/>
        <v>0.81284271851315704</v>
      </c>
      <c r="AO101">
        <v>696.71751803922018</v>
      </c>
      <c r="AP101">
        <f t="shared" si="138"/>
        <v>0.66357186905619092</v>
      </c>
      <c r="AQ101">
        <f t="shared" si="139"/>
        <v>0.98298544486692596</v>
      </c>
      <c r="AR101" t="s">
        <v>565</v>
      </c>
      <c r="AS101" s="183">
        <f t="shared" si="93"/>
        <v>44011</v>
      </c>
      <c r="AT101" t="str">
        <f t="shared" si="94"/>
        <v>A</v>
      </c>
      <c r="AU101" t="str">
        <f t="shared" si="95"/>
        <v>A</v>
      </c>
      <c r="AV101" t="str">
        <f t="shared" si="96"/>
        <v>A</v>
      </c>
    </row>
    <row r="102" spans="13:48">
      <c r="M102" t="str">
        <f t="shared" si="97"/>
        <v>06</v>
      </c>
      <c r="N102" t="s">
        <v>565</v>
      </c>
      <c r="O102" s="183">
        <v>44012</v>
      </c>
      <c r="P102" s="246">
        <v>0.97458730717907605</v>
      </c>
      <c r="Q102" s="246">
        <v>0.79965300512169202</v>
      </c>
      <c r="R102" s="246">
        <v>1.17335202694745</v>
      </c>
      <c r="S102" t="str">
        <f t="shared" si="84"/>
        <v>A</v>
      </c>
      <c r="T102" t="str">
        <f t="shared" si="85"/>
        <v>A</v>
      </c>
      <c r="U102" t="str">
        <f t="shared" si="86"/>
        <v>C</v>
      </c>
      <c r="V102" s="30">
        <v>17</v>
      </c>
      <c r="W102">
        <f t="shared" si="98"/>
        <v>16.567984222044291</v>
      </c>
      <c r="X102">
        <f t="shared" si="87"/>
        <v>13.594101087068765</v>
      </c>
      <c r="Y102">
        <f t="shared" si="88"/>
        <v>19.946984458106648</v>
      </c>
      <c r="Z102" s="184">
        <f t="shared" si="99"/>
        <v>17</v>
      </c>
      <c r="AA102">
        <f t="shared" ref="AA102:AC102" si="143">$V95*P95</f>
        <v>10.245755479475088</v>
      </c>
      <c r="AB102">
        <f t="shared" si="143"/>
        <v>8.4614930140815243</v>
      </c>
      <c r="AC102">
        <f t="shared" si="143"/>
        <v>12.264850169564038</v>
      </c>
      <c r="AE102" s="185">
        <f t="shared" si="141"/>
        <v>15.3</v>
      </c>
      <c r="AF102">
        <f t="shared" si="109"/>
        <v>8.2990619383748214</v>
      </c>
      <c r="AG102">
        <f t="shared" si="110"/>
        <v>6.853809341406035</v>
      </c>
      <c r="AH102">
        <f t="shared" si="111"/>
        <v>9.9345286373468724</v>
      </c>
      <c r="AK102" s="183">
        <v>44012</v>
      </c>
      <c r="AL102">
        <v>1.1000000000000001</v>
      </c>
      <c r="AM102">
        <f t="shared" si="102"/>
        <v>0.97458730717907605</v>
      </c>
      <c r="AN102">
        <f t="shared" si="137"/>
        <v>0.87712857646116849</v>
      </c>
      <c r="AO102">
        <v>675.75583264915485</v>
      </c>
      <c r="AP102">
        <f t="shared" si="138"/>
        <v>0.7196877046095228</v>
      </c>
      <c r="AQ102">
        <f t="shared" si="139"/>
        <v>1.056016824252705</v>
      </c>
      <c r="AR102" t="s">
        <v>565</v>
      </c>
      <c r="AS102" s="183">
        <f t="shared" si="93"/>
        <v>44012</v>
      </c>
      <c r="AT102" t="str">
        <f t="shared" si="94"/>
        <v>A</v>
      </c>
      <c r="AU102" t="str">
        <f t="shared" si="95"/>
        <v>A</v>
      </c>
      <c r="AV102" t="str">
        <f t="shared" si="96"/>
        <v>B</v>
      </c>
    </row>
    <row r="103" spans="13:48">
      <c r="M103" t="str">
        <f t="shared" si="97"/>
        <v>07</v>
      </c>
      <c r="N103" t="s">
        <v>565</v>
      </c>
      <c r="O103" s="183">
        <v>44013</v>
      </c>
      <c r="P103" s="246">
        <v>0.92704669070503398</v>
      </c>
      <c r="Q103" s="246">
        <v>0.75518842370544803</v>
      </c>
      <c r="R103" s="246">
        <v>1.12319643881888</v>
      </c>
      <c r="S103" t="str">
        <f t="shared" si="84"/>
        <v>A</v>
      </c>
      <c r="T103" t="str">
        <f t="shared" si="85"/>
        <v>A</v>
      </c>
      <c r="U103" t="str">
        <f t="shared" si="86"/>
        <v>C</v>
      </c>
      <c r="V103" s="30">
        <v>9</v>
      </c>
      <c r="W103">
        <f t="shared" si="98"/>
        <v>8.3434202163453062</v>
      </c>
      <c r="X103">
        <f t="shared" si="87"/>
        <v>6.7966958133490323</v>
      </c>
      <c r="Y103">
        <f t="shared" si="88"/>
        <v>10.10876794936992</v>
      </c>
      <c r="Z103" s="184">
        <f t="shared" si="99"/>
        <v>9</v>
      </c>
      <c r="AA103">
        <f t="shared" ref="AA103:AC103" si="144">$V96*P96</f>
        <v>13.591104971583441</v>
      </c>
      <c r="AB103">
        <f t="shared" si="144"/>
        <v>11.193924911064975</v>
      </c>
      <c r="AC103">
        <f t="shared" si="144"/>
        <v>16.3083869425408</v>
      </c>
      <c r="AE103" s="185">
        <f t="shared" si="141"/>
        <v>8.1</v>
      </c>
      <c r="AF103">
        <f t="shared" si="109"/>
        <v>11.008795026982588</v>
      </c>
      <c r="AG103">
        <f t="shared" si="110"/>
        <v>9.067079177962631</v>
      </c>
      <c r="AH103">
        <f t="shared" si="111"/>
        <v>13.209793423458049</v>
      </c>
      <c r="AK103" s="183">
        <v>44013</v>
      </c>
      <c r="AL103">
        <v>1.1000000000000001</v>
      </c>
      <c r="AM103">
        <f t="shared" si="102"/>
        <v>0.92704669070503398</v>
      </c>
      <c r="AN103">
        <f t="shared" si="137"/>
        <v>0.83434202163453064</v>
      </c>
      <c r="AO103">
        <v>525.48185546997934</v>
      </c>
      <c r="AP103">
        <f t="shared" si="138"/>
        <v>0.67966958133490329</v>
      </c>
      <c r="AQ103">
        <f t="shared" si="139"/>
        <v>1.0108767949369921</v>
      </c>
      <c r="AR103" t="s">
        <v>565</v>
      </c>
      <c r="AS103" s="183">
        <f t="shared" si="93"/>
        <v>44013</v>
      </c>
      <c r="AT103" t="str">
        <f t="shared" si="94"/>
        <v>A</v>
      </c>
      <c r="AU103" t="str">
        <f t="shared" si="95"/>
        <v>A</v>
      </c>
      <c r="AV103" t="str">
        <f t="shared" si="96"/>
        <v>B</v>
      </c>
    </row>
    <row r="104" spans="13:48">
      <c r="M104" t="str">
        <f t="shared" si="97"/>
        <v>07</v>
      </c>
      <c r="N104" t="s">
        <v>565</v>
      </c>
      <c r="O104" s="183">
        <v>44014</v>
      </c>
      <c r="P104" s="246">
        <v>0.88043210875657796</v>
      </c>
      <c r="Q104" s="246">
        <v>0.71233178599864899</v>
      </c>
      <c r="R104" s="246">
        <v>1.0731113670783099</v>
      </c>
      <c r="S104" t="str">
        <f t="shared" si="84"/>
        <v>A</v>
      </c>
      <c r="T104" t="str">
        <f t="shared" si="85"/>
        <v>A</v>
      </c>
      <c r="U104" t="str">
        <f t="shared" si="86"/>
        <v>B</v>
      </c>
      <c r="V104" s="30">
        <v>13</v>
      </c>
      <c r="W104">
        <f t="shared" si="98"/>
        <v>11.445617413835514</v>
      </c>
      <c r="X104">
        <f t="shared" si="87"/>
        <v>9.2603132179824375</v>
      </c>
      <c r="Y104">
        <f t="shared" si="88"/>
        <v>13.950447772018029</v>
      </c>
      <c r="Z104" s="184">
        <f t="shared" si="99"/>
        <v>13</v>
      </c>
      <c r="AA104">
        <f t="shared" ref="AA104:AC104" si="145">$V97*P97</f>
        <v>16.495916986918616</v>
      </c>
      <c r="AB104">
        <f t="shared" si="145"/>
        <v>13.573791790295274</v>
      </c>
      <c r="AC104">
        <f t="shared" si="145"/>
        <v>19.81016532778829</v>
      </c>
      <c r="AE104" s="185">
        <f t="shared" si="141"/>
        <v>11.700000000000001</v>
      </c>
      <c r="AF104">
        <f t="shared" si="109"/>
        <v>13.361692759404081</v>
      </c>
      <c r="AG104">
        <f t="shared" si="110"/>
        <v>10.994771350139173</v>
      </c>
      <c r="AH104">
        <f t="shared" si="111"/>
        <v>16.046233915508516</v>
      </c>
      <c r="AK104" s="183">
        <v>44014</v>
      </c>
      <c r="AL104">
        <v>1.1000000000000001</v>
      </c>
      <c r="AM104">
        <f t="shared" si="102"/>
        <v>0.88043210875657796</v>
      </c>
      <c r="AN104">
        <f t="shared" si="137"/>
        <v>0.79238889788092015</v>
      </c>
      <c r="AO104">
        <v>514.46817806348417</v>
      </c>
      <c r="AP104">
        <f t="shared" si="138"/>
        <v>0.6410986073987841</v>
      </c>
      <c r="AQ104">
        <f t="shared" si="139"/>
        <v>0.96580023037047891</v>
      </c>
      <c r="AR104" t="s">
        <v>565</v>
      </c>
      <c r="AS104" s="183">
        <f t="shared" si="93"/>
        <v>44014</v>
      </c>
      <c r="AT104" t="str">
        <f t="shared" si="94"/>
        <v>A</v>
      </c>
      <c r="AU104" t="str">
        <f t="shared" si="95"/>
        <v>A</v>
      </c>
      <c r="AV104" t="str">
        <f t="shared" si="96"/>
        <v>A</v>
      </c>
    </row>
    <row r="105" spans="13:48">
      <c r="M105" t="str">
        <f t="shared" si="97"/>
        <v>07</v>
      </c>
      <c r="N105" t="s">
        <v>565</v>
      </c>
      <c r="O105" s="183">
        <v>44015</v>
      </c>
      <c r="P105" s="246">
        <v>0.76971798282922699</v>
      </c>
      <c r="Q105" s="246">
        <v>0.61197319509425196</v>
      </c>
      <c r="R105" s="246">
        <v>0.95249879492051004</v>
      </c>
      <c r="S105" t="str">
        <f t="shared" si="84"/>
        <v>A</v>
      </c>
      <c r="T105" t="str">
        <f t="shared" si="85"/>
        <v>A</v>
      </c>
      <c r="U105" t="str">
        <f t="shared" si="86"/>
        <v>A</v>
      </c>
      <c r="V105" s="30">
        <v>5</v>
      </c>
      <c r="W105">
        <f t="shared" si="98"/>
        <v>3.8485899141461348</v>
      </c>
      <c r="X105">
        <f t="shared" si="87"/>
        <v>3.0598659754712596</v>
      </c>
      <c r="Y105">
        <f t="shared" si="88"/>
        <v>4.7624939746025499</v>
      </c>
      <c r="Z105" s="184">
        <f t="shared" si="99"/>
        <v>5</v>
      </c>
      <c r="AA105">
        <f t="shared" ref="AA105:AC105" si="146">$V98*P98</f>
        <v>15.845337536068387</v>
      </c>
      <c r="AB105">
        <f t="shared" si="146"/>
        <v>13.013764900091928</v>
      </c>
      <c r="AC105">
        <f t="shared" si="146"/>
        <v>19.060692962927039</v>
      </c>
      <c r="AE105" s="185">
        <f t="shared" si="141"/>
        <v>4.5</v>
      </c>
      <c r="AF105">
        <f t="shared" si="109"/>
        <v>12.834723404215392</v>
      </c>
      <c r="AG105">
        <f t="shared" si="110"/>
        <v>10.541149569074461</v>
      </c>
      <c r="AH105">
        <f t="shared" si="111"/>
        <v>15.4391612999709</v>
      </c>
      <c r="AK105" s="183">
        <v>44015</v>
      </c>
      <c r="AL105">
        <v>1.1000000000000001</v>
      </c>
      <c r="AM105">
        <f t="shared" si="102"/>
        <v>0.76971798282922699</v>
      </c>
      <c r="AN105">
        <f t="shared" si="137"/>
        <v>0.69274618454630432</v>
      </c>
      <c r="AO105">
        <v>382.54419173528294</v>
      </c>
      <c r="AP105">
        <f t="shared" si="138"/>
        <v>0.55077587558482677</v>
      </c>
      <c r="AQ105">
        <f t="shared" si="139"/>
        <v>0.85724891542845905</v>
      </c>
      <c r="AR105" t="s">
        <v>565</v>
      </c>
      <c r="AS105" s="183">
        <f t="shared" si="93"/>
        <v>44015</v>
      </c>
      <c r="AT105" t="str">
        <f t="shared" si="94"/>
        <v>A</v>
      </c>
      <c r="AU105" t="str">
        <f t="shared" si="95"/>
        <v>A</v>
      </c>
      <c r="AV105" t="str">
        <f t="shared" si="96"/>
        <v>A</v>
      </c>
    </row>
    <row r="106" spans="13:48">
      <c r="M106" t="str">
        <f t="shared" si="97"/>
        <v>07</v>
      </c>
      <c r="N106" t="s">
        <v>565</v>
      </c>
      <c r="O106" s="183">
        <v>44016</v>
      </c>
      <c r="P106" s="246">
        <v>0.79471522456944499</v>
      </c>
      <c r="Q106" s="246">
        <v>0.63184754159201095</v>
      </c>
      <c r="R106" s="246">
        <v>0.98343199794426905</v>
      </c>
      <c r="S106" t="str">
        <f t="shared" si="84"/>
        <v>A</v>
      </c>
      <c r="T106" t="str">
        <f t="shared" si="85"/>
        <v>A</v>
      </c>
      <c r="U106" t="str">
        <f t="shared" si="86"/>
        <v>A</v>
      </c>
      <c r="V106" s="30">
        <v>16</v>
      </c>
      <c r="W106">
        <f t="shared" si="98"/>
        <v>12.71544359311112</v>
      </c>
      <c r="X106">
        <f t="shared" si="87"/>
        <v>10.109560665472175</v>
      </c>
      <c r="Y106">
        <f t="shared" si="88"/>
        <v>15.734911967108305</v>
      </c>
      <c r="Z106" s="184">
        <f t="shared" si="99"/>
        <v>16</v>
      </c>
      <c r="AA106">
        <f t="shared" ref="AA106:AC106" si="147">$V99*P99</f>
        <v>14.237651907543521</v>
      </c>
      <c r="AB106">
        <f t="shared" si="147"/>
        <v>11.670577641980657</v>
      </c>
      <c r="AC106">
        <f t="shared" si="147"/>
        <v>17.156218435769279</v>
      </c>
      <c r="AE106" s="185">
        <f t="shared" si="141"/>
        <v>14.4</v>
      </c>
      <c r="AF106">
        <f t="shared" ref="AF106:AF133" si="148">$AE99*P99*(1-$AD$274)</f>
        <v>11.532498045110252</v>
      </c>
      <c r="AG106">
        <f t="shared" ref="AG106:AG133" si="149">$AE99*Q99*(1-$AD$274)</f>
        <v>9.4531678900043339</v>
      </c>
      <c r="AH106">
        <f t="shared" ref="AH106:AH133" si="150">$AE99*R99*(1-$AD$274)</f>
        <v>13.896536932973117</v>
      </c>
      <c r="AK106" s="183">
        <v>44016</v>
      </c>
      <c r="AL106">
        <v>1.1000000000000001</v>
      </c>
      <c r="AM106">
        <f t="shared" si="102"/>
        <v>0.79471522456944499</v>
      </c>
      <c r="AN106">
        <f t="shared" si="137"/>
        <v>0.71524370211250055</v>
      </c>
      <c r="AO106">
        <v>629.24640155415477</v>
      </c>
      <c r="AP106">
        <f t="shared" si="138"/>
        <v>0.56866278743280985</v>
      </c>
      <c r="AQ106">
        <f t="shared" si="139"/>
        <v>0.8850887981498422</v>
      </c>
      <c r="AR106" t="s">
        <v>565</v>
      </c>
      <c r="AS106" s="183">
        <f t="shared" si="93"/>
        <v>44016</v>
      </c>
      <c r="AT106" t="str">
        <f t="shared" si="94"/>
        <v>A</v>
      </c>
      <c r="AU106" t="str">
        <f t="shared" si="95"/>
        <v>A</v>
      </c>
      <c r="AV106" t="str">
        <f t="shared" si="96"/>
        <v>A</v>
      </c>
    </row>
    <row r="107" spans="13:48">
      <c r="M107" t="str">
        <f t="shared" si="97"/>
        <v>07</v>
      </c>
      <c r="N107" t="s">
        <v>565</v>
      </c>
      <c r="O107" s="183">
        <v>44017</v>
      </c>
      <c r="P107" s="246">
        <v>0.84350294478906696</v>
      </c>
      <c r="Q107" s="246">
        <v>0.67164180062952095</v>
      </c>
      <c r="R107" s="246">
        <v>1.0424559745822799</v>
      </c>
      <c r="S107" t="str">
        <f t="shared" si="84"/>
        <v>A</v>
      </c>
      <c r="T107" t="str">
        <f t="shared" si="85"/>
        <v>A</v>
      </c>
      <c r="U107" t="str">
        <f t="shared" si="86"/>
        <v>B</v>
      </c>
      <c r="V107" s="30">
        <v>6</v>
      </c>
      <c r="W107">
        <f t="shared" si="98"/>
        <v>5.0610176687344017</v>
      </c>
      <c r="X107">
        <f t="shared" si="87"/>
        <v>4.0298508037771255</v>
      </c>
      <c r="Y107">
        <f t="shared" si="88"/>
        <v>6.2547358474936789</v>
      </c>
      <c r="Z107" s="184">
        <f t="shared" si="99"/>
        <v>6</v>
      </c>
      <c r="AA107">
        <f t="shared" ref="AA107:AC107" si="151">$V100*P100</f>
        <v>4.3521322810460896</v>
      </c>
      <c r="AB107">
        <f t="shared" si="151"/>
        <v>3.5491411532888852</v>
      </c>
      <c r="AC107">
        <f t="shared" si="151"/>
        <v>5.2680076967940508</v>
      </c>
      <c r="AE107" s="185">
        <f t="shared" si="141"/>
        <v>5.4</v>
      </c>
      <c r="AF107">
        <f t="shared" si="148"/>
        <v>3.5252271476473331</v>
      </c>
      <c r="AG107">
        <f t="shared" si="149"/>
        <v>2.8748043341639971</v>
      </c>
      <c r="AH107">
        <f t="shared" si="150"/>
        <v>4.2670862344031812</v>
      </c>
      <c r="AK107" s="183">
        <v>44017</v>
      </c>
      <c r="AL107">
        <v>1.1000000000000001</v>
      </c>
      <c r="AM107">
        <f t="shared" si="102"/>
        <v>0.84350294478906696</v>
      </c>
      <c r="AN107">
        <f t="shared" si="137"/>
        <v>0.75915265031016033</v>
      </c>
      <c r="AO107">
        <v>658.58305725209482</v>
      </c>
      <c r="AP107">
        <f t="shared" si="138"/>
        <v>0.60447762056656884</v>
      </c>
      <c r="AQ107">
        <f t="shared" si="139"/>
        <v>0.93821037712405198</v>
      </c>
      <c r="AR107" t="s">
        <v>565</v>
      </c>
      <c r="AS107" s="183">
        <f t="shared" si="93"/>
        <v>44017</v>
      </c>
      <c r="AT107" t="str">
        <f t="shared" si="94"/>
        <v>A</v>
      </c>
      <c r="AU107" t="str">
        <f t="shared" si="95"/>
        <v>A</v>
      </c>
      <c r="AV107" t="str">
        <f t="shared" si="96"/>
        <v>A</v>
      </c>
    </row>
    <row r="108" spans="13:48">
      <c r="M108" t="str">
        <f t="shared" si="97"/>
        <v>07</v>
      </c>
      <c r="N108" t="s">
        <v>565</v>
      </c>
      <c r="O108" s="183">
        <v>44018</v>
      </c>
      <c r="P108" s="246">
        <v>0.83768940407442005</v>
      </c>
      <c r="Q108" s="246">
        <v>0.66290919139830495</v>
      </c>
      <c r="R108" s="246">
        <v>1.04079577960926</v>
      </c>
      <c r="S108" t="str">
        <f t="shared" si="84"/>
        <v>A</v>
      </c>
      <c r="T108" t="str">
        <f t="shared" si="85"/>
        <v>A</v>
      </c>
      <c r="U108" t="str">
        <f t="shared" si="86"/>
        <v>B</v>
      </c>
      <c r="V108" s="30">
        <v>9</v>
      </c>
      <c r="W108">
        <f t="shared" si="98"/>
        <v>7.5392046366697807</v>
      </c>
      <c r="X108">
        <f t="shared" si="87"/>
        <v>5.9661827225847448</v>
      </c>
      <c r="Y108">
        <f t="shared" si="88"/>
        <v>9.3671620164833396</v>
      </c>
      <c r="Z108" s="184">
        <f t="shared" si="99"/>
        <v>9</v>
      </c>
      <c r="AA108">
        <f t="shared" ref="AA108:AC108" si="152">$V101*P101</f>
        <v>11.74106148963449</v>
      </c>
      <c r="AB108">
        <f t="shared" si="152"/>
        <v>9.5849269974783127</v>
      </c>
      <c r="AC108">
        <f t="shared" si="152"/>
        <v>14.19867864807782</v>
      </c>
      <c r="AE108" s="185">
        <f t="shared" si="141"/>
        <v>8.1</v>
      </c>
      <c r="AF108">
        <f t="shared" si="148"/>
        <v>9.510259806603937</v>
      </c>
      <c r="AG108">
        <f t="shared" si="149"/>
        <v>7.7637908679574341</v>
      </c>
      <c r="AH108">
        <f t="shared" si="150"/>
        <v>11.500929704943035</v>
      </c>
      <c r="AK108" s="183">
        <v>44018</v>
      </c>
      <c r="AL108">
        <v>1.1000000000000001</v>
      </c>
      <c r="AM108">
        <f t="shared" si="102"/>
        <v>0.83768940407442005</v>
      </c>
      <c r="AN108">
        <f t="shared" si="137"/>
        <v>0.75392046366697807</v>
      </c>
      <c r="AO108">
        <v>487.14621513898533</v>
      </c>
      <c r="AP108">
        <f t="shared" si="138"/>
        <v>0.59661827225847452</v>
      </c>
      <c r="AQ108">
        <f t="shared" si="139"/>
        <v>0.93671620164833402</v>
      </c>
      <c r="AR108" t="s">
        <v>565</v>
      </c>
      <c r="AS108" s="183">
        <f t="shared" si="93"/>
        <v>44018</v>
      </c>
      <c r="AT108" t="str">
        <f t="shared" si="94"/>
        <v>A</v>
      </c>
      <c r="AU108" t="str">
        <f t="shared" si="95"/>
        <v>A</v>
      </c>
      <c r="AV108" t="str">
        <f t="shared" si="96"/>
        <v>A</v>
      </c>
    </row>
    <row r="109" spans="13:48">
      <c r="M109" t="str">
        <f t="shared" si="97"/>
        <v>07</v>
      </c>
      <c r="N109" t="s">
        <v>565</v>
      </c>
      <c r="O109" s="183">
        <v>44019</v>
      </c>
      <c r="P109" s="246">
        <v>0.84744324407715399</v>
      </c>
      <c r="Q109" s="246">
        <v>0.66843375817983597</v>
      </c>
      <c r="R109" s="246">
        <v>1.05588597463801</v>
      </c>
      <c r="S109" t="str">
        <f t="shared" si="84"/>
        <v>A</v>
      </c>
      <c r="T109" t="str">
        <f t="shared" si="85"/>
        <v>A</v>
      </c>
      <c r="U109" t="str">
        <f t="shared" si="86"/>
        <v>B</v>
      </c>
      <c r="V109" s="30">
        <v>15</v>
      </c>
      <c r="W109">
        <f t="shared" si="98"/>
        <v>12.711648661157311</v>
      </c>
      <c r="X109">
        <f t="shared" si="87"/>
        <v>10.02650637269754</v>
      </c>
      <c r="Y109">
        <f t="shared" si="88"/>
        <v>15.838289619570151</v>
      </c>
      <c r="Z109" s="184">
        <f t="shared" si="99"/>
        <v>15</v>
      </c>
      <c r="AA109">
        <f t="shared" ref="AA109:AC109" si="153">$V102*P102</f>
        <v>16.567984222044291</v>
      </c>
      <c r="AB109">
        <f t="shared" si="153"/>
        <v>13.594101087068765</v>
      </c>
      <c r="AC109">
        <f t="shared" si="153"/>
        <v>19.946984458106648</v>
      </c>
      <c r="AE109" s="185">
        <f t="shared" si="141"/>
        <v>13.5</v>
      </c>
      <c r="AF109">
        <f t="shared" si="148"/>
        <v>13.420067219855877</v>
      </c>
      <c r="AG109">
        <f t="shared" si="149"/>
        <v>11.011221880525699</v>
      </c>
      <c r="AH109">
        <f t="shared" si="150"/>
        <v>16.157057411066386</v>
      </c>
      <c r="AK109" s="183">
        <v>44019</v>
      </c>
      <c r="AL109">
        <v>1.1000000000000001</v>
      </c>
      <c r="AM109">
        <f t="shared" si="102"/>
        <v>0.84744324407715399</v>
      </c>
      <c r="AN109">
        <f t="shared" si="137"/>
        <v>0.76269891966943859</v>
      </c>
      <c r="AO109">
        <v>452.954302900588</v>
      </c>
      <c r="AP109">
        <f t="shared" si="138"/>
        <v>0.60159038236185236</v>
      </c>
      <c r="AQ109">
        <f t="shared" si="139"/>
        <v>0.95029737717420903</v>
      </c>
      <c r="AR109" t="s">
        <v>565</v>
      </c>
      <c r="AS109" s="183">
        <f t="shared" si="93"/>
        <v>44019</v>
      </c>
      <c r="AT109" t="str">
        <f t="shared" si="94"/>
        <v>A</v>
      </c>
      <c r="AU109" t="str">
        <f t="shared" si="95"/>
        <v>A</v>
      </c>
      <c r="AV109" t="str">
        <f t="shared" si="96"/>
        <v>A</v>
      </c>
    </row>
    <row r="110" spans="13:48">
      <c r="M110" t="str">
        <f t="shared" si="97"/>
        <v>07</v>
      </c>
      <c r="N110" t="s">
        <v>565</v>
      </c>
      <c r="O110" s="183">
        <v>44020</v>
      </c>
      <c r="P110" s="246">
        <v>0.879584147491701</v>
      </c>
      <c r="Q110" s="246">
        <v>0.69378538498296904</v>
      </c>
      <c r="R110" s="246">
        <v>1.0959324666772201</v>
      </c>
      <c r="S110" t="str">
        <f t="shared" si="84"/>
        <v>A</v>
      </c>
      <c r="T110" t="str">
        <f t="shared" si="85"/>
        <v>A</v>
      </c>
      <c r="U110" t="str">
        <f t="shared" si="86"/>
        <v>B</v>
      </c>
      <c r="V110" s="30">
        <v>9</v>
      </c>
      <c r="W110">
        <f t="shared" si="98"/>
        <v>7.916257327425309</v>
      </c>
      <c r="X110">
        <f t="shared" si="87"/>
        <v>6.2440684648467215</v>
      </c>
      <c r="Y110">
        <f t="shared" si="88"/>
        <v>9.8633922000949816</v>
      </c>
      <c r="Z110" s="184">
        <f t="shared" si="99"/>
        <v>9</v>
      </c>
      <c r="AA110">
        <f t="shared" ref="AA110:AC110" si="154">$V103*P103</f>
        <v>8.3434202163453062</v>
      </c>
      <c r="AB110">
        <f t="shared" si="154"/>
        <v>6.7966958133490323</v>
      </c>
      <c r="AC110">
        <f t="shared" si="154"/>
        <v>10.10876794936992</v>
      </c>
      <c r="AE110" s="185">
        <f t="shared" si="141"/>
        <v>8.1</v>
      </c>
      <c r="AF110">
        <f t="shared" si="148"/>
        <v>6.7581703752396978</v>
      </c>
      <c r="AG110">
        <f t="shared" si="149"/>
        <v>5.5053236088127164</v>
      </c>
      <c r="AH110">
        <f t="shared" si="150"/>
        <v>8.1881020389896353</v>
      </c>
      <c r="AK110" s="183">
        <v>44020</v>
      </c>
      <c r="AL110">
        <v>1.1000000000000001</v>
      </c>
      <c r="AM110">
        <f t="shared" si="102"/>
        <v>0.879584147491701</v>
      </c>
      <c r="AN110">
        <f t="shared" si="137"/>
        <v>0.7916257327425309</v>
      </c>
      <c r="AO110">
        <v>294.45114360551901</v>
      </c>
      <c r="AP110">
        <f t="shared" si="138"/>
        <v>0.62440684648467215</v>
      </c>
      <c r="AQ110">
        <f t="shared" si="139"/>
        <v>0.98633922000949814</v>
      </c>
      <c r="AR110" t="s">
        <v>565</v>
      </c>
      <c r="AS110" s="183">
        <f t="shared" si="93"/>
        <v>44020</v>
      </c>
      <c r="AT110" t="str">
        <f t="shared" si="94"/>
        <v>A</v>
      </c>
      <c r="AU110" t="str">
        <f t="shared" si="95"/>
        <v>A</v>
      </c>
      <c r="AV110" t="str">
        <f t="shared" si="96"/>
        <v>A</v>
      </c>
    </row>
    <row r="111" spans="13:48">
      <c r="M111" t="str">
        <f t="shared" si="97"/>
        <v>07</v>
      </c>
      <c r="N111" t="s">
        <v>565</v>
      </c>
      <c r="O111" s="183">
        <v>44021</v>
      </c>
      <c r="P111" s="246">
        <v>0.87293042941754595</v>
      </c>
      <c r="Q111" s="246">
        <v>0.68497907397708802</v>
      </c>
      <c r="R111" s="246">
        <v>1.0924860886571499</v>
      </c>
      <c r="S111" t="str">
        <f t="shared" si="84"/>
        <v>A</v>
      </c>
      <c r="T111" t="str">
        <f t="shared" si="85"/>
        <v>A</v>
      </c>
      <c r="U111" t="str">
        <f t="shared" si="86"/>
        <v>B</v>
      </c>
      <c r="V111" s="30">
        <v>10</v>
      </c>
      <c r="W111">
        <f t="shared" si="98"/>
        <v>8.7293042941754599</v>
      </c>
      <c r="X111">
        <f t="shared" si="87"/>
        <v>6.8497907397708797</v>
      </c>
      <c r="Y111">
        <f t="shared" si="88"/>
        <v>10.9248608865715</v>
      </c>
      <c r="Z111" s="184">
        <f t="shared" si="99"/>
        <v>10</v>
      </c>
      <c r="AA111">
        <f t="shared" ref="AA111:AC111" si="155">$V104*P104</f>
        <v>11.445617413835514</v>
      </c>
      <c r="AB111">
        <f t="shared" si="155"/>
        <v>9.2603132179824375</v>
      </c>
      <c r="AC111">
        <f t="shared" si="155"/>
        <v>13.950447772018029</v>
      </c>
      <c r="AE111" s="185">
        <f t="shared" si="141"/>
        <v>9</v>
      </c>
      <c r="AF111">
        <f t="shared" si="148"/>
        <v>9.2709501052067669</v>
      </c>
      <c r="AG111">
        <f t="shared" si="149"/>
        <v>7.500853706565775</v>
      </c>
      <c r="AH111">
        <f t="shared" si="150"/>
        <v>11.299862695334605</v>
      </c>
      <c r="AK111" s="183">
        <v>44021</v>
      </c>
      <c r="AL111">
        <v>1.1000000000000001</v>
      </c>
      <c r="AM111">
        <f t="shared" si="102"/>
        <v>0.87293042941754595</v>
      </c>
      <c r="AN111">
        <f t="shared" si="137"/>
        <v>0.7856373864757914</v>
      </c>
      <c r="AO111">
        <v>500.07169532062528</v>
      </c>
      <c r="AP111">
        <f t="shared" si="138"/>
        <v>0.61648116657937924</v>
      </c>
      <c r="AQ111">
        <f t="shared" si="139"/>
        <v>0.98323747979143494</v>
      </c>
      <c r="AR111" t="s">
        <v>565</v>
      </c>
      <c r="AS111" s="183">
        <f t="shared" si="93"/>
        <v>44021</v>
      </c>
      <c r="AT111" t="str">
        <f t="shared" si="94"/>
        <v>A</v>
      </c>
      <c r="AU111" t="str">
        <f t="shared" si="95"/>
        <v>A</v>
      </c>
      <c r="AV111" t="str">
        <f t="shared" si="96"/>
        <v>A</v>
      </c>
    </row>
    <row r="112" spans="13:48">
      <c r="M112" t="str">
        <f t="shared" si="97"/>
        <v>07</v>
      </c>
      <c r="N112" t="s">
        <v>565</v>
      </c>
      <c r="O112" s="183">
        <v>44022</v>
      </c>
      <c r="P112" s="246">
        <v>0.91199939109378403</v>
      </c>
      <c r="Q112" s="246">
        <v>0.71689958968754397</v>
      </c>
      <c r="R112" s="246">
        <v>1.1396576997677299</v>
      </c>
      <c r="S112" t="str">
        <f t="shared" si="84"/>
        <v>A</v>
      </c>
      <c r="T112" t="str">
        <f t="shared" si="85"/>
        <v>A</v>
      </c>
      <c r="U112" t="str">
        <f t="shared" si="86"/>
        <v>C</v>
      </c>
      <c r="V112" s="30">
        <v>6</v>
      </c>
      <c r="W112">
        <f t="shared" si="98"/>
        <v>5.4719963465627046</v>
      </c>
      <c r="X112">
        <f t="shared" si="87"/>
        <v>4.301397538125264</v>
      </c>
      <c r="Y112">
        <f t="shared" si="88"/>
        <v>6.8379461986063799</v>
      </c>
      <c r="Z112" s="184">
        <f t="shared" si="99"/>
        <v>6</v>
      </c>
      <c r="AA112">
        <f t="shared" ref="AA112:AC112" si="156">$V105*P105</f>
        <v>3.8485899141461348</v>
      </c>
      <c r="AB112">
        <f t="shared" si="156"/>
        <v>3.0598659754712596</v>
      </c>
      <c r="AC112">
        <f t="shared" si="156"/>
        <v>4.7624939746025499</v>
      </c>
      <c r="AE112" s="185">
        <f t="shared" si="141"/>
        <v>5.4</v>
      </c>
      <c r="AF112">
        <f t="shared" si="148"/>
        <v>3.1173578304583693</v>
      </c>
      <c r="AG112">
        <f t="shared" si="149"/>
        <v>2.4784914401317204</v>
      </c>
      <c r="AH112">
        <f t="shared" si="150"/>
        <v>3.8576201194280655</v>
      </c>
      <c r="AK112" s="183">
        <v>44022</v>
      </c>
      <c r="AL112">
        <v>1.1000000000000001</v>
      </c>
      <c r="AM112">
        <f t="shared" si="102"/>
        <v>0.91199939109378403</v>
      </c>
      <c r="AN112">
        <f t="shared" si="137"/>
        <v>0.82079945198440563</v>
      </c>
      <c r="AO112">
        <v>555.5167481803287</v>
      </c>
      <c r="AP112">
        <f t="shared" si="138"/>
        <v>0.64520963071878956</v>
      </c>
      <c r="AQ112">
        <f t="shared" si="139"/>
        <v>1.025691929790957</v>
      </c>
      <c r="AR112" t="s">
        <v>565</v>
      </c>
      <c r="AS112" s="183">
        <f t="shared" si="93"/>
        <v>44022</v>
      </c>
      <c r="AT112" t="str">
        <f t="shared" si="94"/>
        <v>A</v>
      </c>
      <c r="AU112" t="str">
        <f t="shared" si="95"/>
        <v>A</v>
      </c>
      <c r="AV112" t="str">
        <f t="shared" si="96"/>
        <v>B</v>
      </c>
    </row>
    <row r="113" spans="13:48">
      <c r="M113" t="str">
        <f t="shared" si="97"/>
        <v>07</v>
      </c>
      <c r="N113" t="s">
        <v>565</v>
      </c>
      <c r="O113" s="183">
        <v>44023</v>
      </c>
      <c r="P113" s="246">
        <v>0.84573050065828803</v>
      </c>
      <c r="Q113" s="246">
        <v>0.65607836529743302</v>
      </c>
      <c r="R113" s="246">
        <v>1.0688401135832399</v>
      </c>
      <c r="S113" t="str">
        <f t="shared" si="84"/>
        <v>A</v>
      </c>
      <c r="T113" t="str">
        <f t="shared" si="85"/>
        <v>A</v>
      </c>
      <c r="U113" t="str">
        <f t="shared" si="86"/>
        <v>B</v>
      </c>
      <c r="V113" s="30">
        <v>9</v>
      </c>
      <c r="W113">
        <f t="shared" si="98"/>
        <v>7.6115745059245921</v>
      </c>
      <c r="X113">
        <f t="shared" si="87"/>
        <v>5.9047052876768973</v>
      </c>
      <c r="Y113">
        <f t="shared" si="88"/>
        <v>9.6195610222491599</v>
      </c>
      <c r="Z113" s="184">
        <f t="shared" si="99"/>
        <v>9</v>
      </c>
      <c r="AA113">
        <f t="shared" ref="AA113:AC113" si="157">$V106*P106</f>
        <v>12.71544359311112</v>
      </c>
      <c r="AB113">
        <f t="shared" si="157"/>
        <v>10.109560665472175</v>
      </c>
      <c r="AC113">
        <f t="shared" si="157"/>
        <v>15.734911967108305</v>
      </c>
      <c r="AE113" s="185">
        <f t="shared" si="141"/>
        <v>8.1</v>
      </c>
      <c r="AF113">
        <f t="shared" si="148"/>
        <v>10.299509310420008</v>
      </c>
      <c r="AG113">
        <f t="shared" si="149"/>
        <v>8.1887441390324618</v>
      </c>
      <c r="AH113">
        <f t="shared" si="150"/>
        <v>12.745278693357728</v>
      </c>
      <c r="AK113" s="183">
        <v>44023</v>
      </c>
      <c r="AL113">
        <v>1.1000000000000001</v>
      </c>
      <c r="AM113">
        <f t="shared" si="102"/>
        <v>0.84573050065828803</v>
      </c>
      <c r="AN113">
        <f t="shared" si="137"/>
        <v>0.76115745059245921</v>
      </c>
      <c r="AO113">
        <v>408.07722265688631</v>
      </c>
      <c r="AP113">
        <f t="shared" si="138"/>
        <v>0.59047052876768968</v>
      </c>
      <c r="AQ113">
        <f t="shared" si="139"/>
        <v>0.96195610222491601</v>
      </c>
      <c r="AR113" t="s">
        <v>565</v>
      </c>
      <c r="AS113" s="183">
        <f t="shared" si="93"/>
        <v>44023</v>
      </c>
      <c r="AT113" t="str">
        <f t="shared" si="94"/>
        <v>A</v>
      </c>
      <c r="AU113" t="str">
        <f t="shared" si="95"/>
        <v>A</v>
      </c>
      <c r="AV113" t="str">
        <f t="shared" si="96"/>
        <v>A</v>
      </c>
    </row>
    <row r="114" spans="13:48">
      <c r="M114" t="str">
        <f t="shared" si="97"/>
        <v>07</v>
      </c>
      <c r="N114" t="s">
        <v>565</v>
      </c>
      <c r="O114" s="183">
        <v>44024</v>
      </c>
      <c r="P114" s="246">
        <v>0.88142693321339205</v>
      </c>
      <c r="Q114" s="246">
        <v>0.68515276965515803</v>
      </c>
      <c r="R114" s="246">
        <v>1.11204029210341</v>
      </c>
      <c r="S114" t="str">
        <f t="shared" si="84"/>
        <v>A</v>
      </c>
      <c r="T114" t="str">
        <f t="shared" si="85"/>
        <v>A</v>
      </c>
      <c r="U114" t="str">
        <f t="shared" si="86"/>
        <v>C</v>
      </c>
      <c r="V114" s="30">
        <v>7</v>
      </c>
      <c r="W114">
        <f t="shared" si="98"/>
        <v>6.1699885324937442</v>
      </c>
      <c r="X114">
        <f t="shared" si="87"/>
        <v>4.7960693875861065</v>
      </c>
      <c r="Y114">
        <f t="shared" si="88"/>
        <v>7.7842820447238701</v>
      </c>
      <c r="Z114" s="184">
        <f t="shared" si="99"/>
        <v>7</v>
      </c>
      <c r="AA114">
        <f t="shared" ref="AA114:AC114" si="158">$V107*P107</f>
        <v>5.0610176687344017</v>
      </c>
      <c r="AB114">
        <f t="shared" si="158"/>
        <v>4.0298508037771255</v>
      </c>
      <c r="AC114">
        <f t="shared" si="158"/>
        <v>6.2547358474936789</v>
      </c>
      <c r="AE114" s="185">
        <f t="shared" si="141"/>
        <v>6.3</v>
      </c>
      <c r="AF114">
        <f t="shared" si="148"/>
        <v>4.0994243116748663</v>
      </c>
      <c r="AG114">
        <f t="shared" si="149"/>
        <v>3.264179151059472</v>
      </c>
      <c r="AH114">
        <f t="shared" si="150"/>
        <v>5.0663360364698802</v>
      </c>
      <c r="AK114" s="183">
        <v>44024</v>
      </c>
      <c r="AL114">
        <v>1.1000000000000001</v>
      </c>
      <c r="AM114">
        <f t="shared" si="102"/>
        <v>0.88142693321339205</v>
      </c>
      <c r="AN114">
        <f t="shared" si="137"/>
        <v>0.79328423989205288</v>
      </c>
      <c r="AO114">
        <v>383.85306386878011</v>
      </c>
      <c r="AP114">
        <f t="shared" si="138"/>
        <v>0.6166374926896423</v>
      </c>
      <c r="AQ114">
        <f t="shared" si="139"/>
        <v>1.0008362628930692</v>
      </c>
      <c r="AR114" t="s">
        <v>565</v>
      </c>
      <c r="AS114" s="183">
        <f t="shared" si="93"/>
        <v>44024</v>
      </c>
      <c r="AT114" t="str">
        <f t="shared" si="94"/>
        <v>A</v>
      </c>
      <c r="AU114" t="str">
        <f t="shared" si="95"/>
        <v>A</v>
      </c>
      <c r="AV114" t="str">
        <f t="shared" si="96"/>
        <v>B</v>
      </c>
    </row>
    <row r="115" spans="13:48">
      <c r="M115" t="str">
        <f t="shared" si="97"/>
        <v>07</v>
      </c>
      <c r="N115" t="s">
        <v>565</v>
      </c>
      <c r="O115" s="183">
        <v>44025</v>
      </c>
      <c r="P115" s="246">
        <v>0.90970464971150899</v>
      </c>
      <c r="Q115" s="246">
        <v>0.70713366795557098</v>
      </c>
      <c r="R115" s="246">
        <v>1.14771648820052</v>
      </c>
      <c r="S115" t="str">
        <f t="shared" si="84"/>
        <v>A</v>
      </c>
      <c r="T115" t="str">
        <f t="shared" si="85"/>
        <v>A</v>
      </c>
      <c r="U115" t="str">
        <f t="shared" si="86"/>
        <v>C</v>
      </c>
      <c r="V115" s="30">
        <v>9</v>
      </c>
      <c r="W115">
        <f t="shared" si="98"/>
        <v>8.1873418474035802</v>
      </c>
      <c r="X115">
        <f t="shared" si="87"/>
        <v>6.3642030116001385</v>
      </c>
      <c r="Y115">
        <f t="shared" si="88"/>
        <v>10.329448393804679</v>
      </c>
      <c r="Z115" s="184">
        <f t="shared" si="99"/>
        <v>9</v>
      </c>
      <c r="AA115">
        <f t="shared" ref="AA115:AC115" si="159">$V108*P108</f>
        <v>7.5392046366697807</v>
      </c>
      <c r="AB115">
        <f t="shared" si="159"/>
        <v>5.9661827225847448</v>
      </c>
      <c r="AC115">
        <f t="shared" si="159"/>
        <v>9.3671620164833396</v>
      </c>
      <c r="AE115" s="185">
        <f t="shared" si="141"/>
        <v>8.1</v>
      </c>
      <c r="AF115">
        <f t="shared" si="148"/>
        <v>6.1067557557025225</v>
      </c>
      <c r="AG115">
        <f t="shared" si="149"/>
        <v>4.8326080052936433</v>
      </c>
      <c r="AH115">
        <f t="shared" si="150"/>
        <v>7.5874012333515051</v>
      </c>
      <c r="AK115" s="183">
        <v>44025</v>
      </c>
      <c r="AL115">
        <v>1.1000000000000001</v>
      </c>
      <c r="AM115">
        <f t="shared" si="102"/>
        <v>0.90970464971150899</v>
      </c>
      <c r="AN115">
        <f t="shared" si="137"/>
        <v>0.81873418474035808</v>
      </c>
      <c r="AO115">
        <v>258.99455812621687</v>
      </c>
      <c r="AP115">
        <f t="shared" si="138"/>
        <v>0.63642030116001391</v>
      </c>
      <c r="AQ115">
        <f t="shared" si="139"/>
        <v>1.0329448393804681</v>
      </c>
      <c r="AR115" t="s">
        <v>565</v>
      </c>
      <c r="AS115" s="183">
        <f t="shared" si="93"/>
        <v>44025</v>
      </c>
      <c r="AT115" t="str">
        <f t="shared" si="94"/>
        <v>A</v>
      </c>
      <c r="AU115" t="str">
        <f t="shared" si="95"/>
        <v>A</v>
      </c>
      <c r="AV115" t="str">
        <f t="shared" si="96"/>
        <v>B</v>
      </c>
    </row>
    <row r="116" spans="13:48">
      <c r="M116" t="str">
        <f t="shared" si="97"/>
        <v>07</v>
      </c>
      <c r="N116" t="s">
        <v>565</v>
      </c>
      <c r="O116" s="183">
        <v>44026</v>
      </c>
      <c r="P116" s="246">
        <v>0.977225807497064</v>
      </c>
      <c r="Q116" s="246">
        <v>0.76402777683594603</v>
      </c>
      <c r="R116" s="246">
        <v>1.22683359343682</v>
      </c>
      <c r="S116" t="str">
        <f t="shared" si="84"/>
        <v>A</v>
      </c>
      <c r="T116" t="str">
        <f t="shared" si="85"/>
        <v>A</v>
      </c>
      <c r="U116" t="str">
        <f t="shared" si="86"/>
        <v>D</v>
      </c>
      <c r="V116" s="30">
        <v>18</v>
      </c>
      <c r="W116">
        <f t="shared" si="98"/>
        <v>17.590064534947153</v>
      </c>
      <c r="X116">
        <f t="shared" si="87"/>
        <v>13.752499983047029</v>
      </c>
      <c r="Y116">
        <f t="shared" si="88"/>
        <v>22.083004681862761</v>
      </c>
      <c r="Z116" s="184">
        <f t="shared" si="99"/>
        <v>18</v>
      </c>
      <c r="AA116">
        <f t="shared" ref="AA116:AC116" si="160">$V109*P109</f>
        <v>12.711648661157311</v>
      </c>
      <c r="AB116">
        <f t="shared" si="160"/>
        <v>10.02650637269754</v>
      </c>
      <c r="AC116">
        <f t="shared" si="160"/>
        <v>15.838289619570151</v>
      </c>
      <c r="AE116" s="185">
        <f t="shared" si="141"/>
        <v>16.2</v>
      </c>
      <c r="AF116">
        <f t="shared" si="148"/>
        <v>10.296435415537422</v>
      </c>
      <c r="AG116">
        <f t="shared" si="149"/>
        <v>8.1214701618850071</v>
      </c>
      <c r="AH116">
        <f t="shared" si="150"/>
        <v>12.829014591851822</v>
      </c>
      <c r="AK116" s="183">
        <v>44026</v>
      </c>
      <c r="AL116">
        <v>1.1000000000000001</v>
      </c>
      <c r="AM116">
        <f t="shared" si="102"/>
        <v>0.977225807497064</v>
      </c>
      <c r="AN116">
        <f t="shared" si="137"/>
        <v>0.87950322674735759</v>
      </c>
      <c r="AO116">
        <v>436.52779973579362</v>
      </c>
      <c r="AP116">
        <f t="shared" si="138"/>
        <v>0.68762499915235142</v>
      </c>
      <c r="AQ116">
        <f t="shared" si="139"/>
        <v>1.1041502340931379</v>
      </c>
      <c r="AR116" t="s">
        <v>565</v>
      </c>
      <c r="AS116" s="183">
        <f t="shared" si="93"/>
        <v>44026</v>
      </c>
      <c r="AT116" t="str">
        <f t="shared" si="94"/>
        <v>A</v>
      </c>
      <c r="AU116" t="str">
        <f t="shared" si="95"/>
        <v>A</v>
      </c>
      <c r="AV116" t="str">
        <f t="shared" si="96"/>
        <v>C</v>
      </c>
    </row>
    <row r="117" spans="13:48">
      <c r="M117" t="str">
        <f t="shared" si="97"/>
        <v>07</v>
      </c>
      <c r="N117" t="s">
        <v>565</v>
      </c>
      <c r="O117" s="183">
        <v>44027</v>
      </c>
      <c r="P117" s="246">
        <v>0.99555526017728402</v>
      </c>
      <c r="Q117" s="246">
        <v>0.77835835516743401</v>
      </c>
      <c r="R117" s="246">
        <v>1.24984484439324</v>
      </c>
      <c r="S117" t="str">
        <f t="shared" si="84"/>
        <v>A</v>
      </c>
      <c r="T117" t="str">
        <f t="shared" si="85"/>
        <v>A</v>
      </c>
      <c r="U117" t="str">
        <f t="shared" si="86"/>
        <v>D</v>
      </c>
      <c r="V117" s="30">
        <v>9</v>
      </c>
      <c r="W117">
        <f t="shared" si="98"/>
        <v>8.9599973415955567</v>
      </c>
      <c r="X117">
        <f t="shared" si="87"/>
        <v>7.0052251965069061</v>
      </c>
      <c r="Y117">
        <f t="shared" si="88"/>
        <v>11.248603599539159</v>
      </c>
      <c r="Z117" s="184">
        <f t="shared" si="99"/>
        <v>9</v>
      </c>
      <c r="AA117">
        <f t="shared" ref="AA117:AC117" si="161">$V110*P110</f>
        <v>7.916257327425309</v>
      </c>
      <c r="AB117">
        <f t="shared" si="161"/>
        <v>6.2440684648467215</v>
      </c>
      <c r="AC117">
        <f t="shared" si="161"/>
        <v>9.8633922000949816</v>
      </c>
      <c r="AE117" s="185">
        <f t="shared" si="141"/>
        <v>8.1</v>
      </c>
      <c r="AF117">
        <f t="shared" si="148"/>
        <v>6.4121684352145003</v>
      </c>
      <c r="AG117">
        <f t="shared" si="149"/>
        <v>5.0576954565258445</v>
      </c>
      <c r="AH117">
        <f t="shared" si="150"/>
        <v>7.989347682076934</v>
      </c>
      <c r="AK117" s="183">
        <v>44027</v>
      </c>
      <c r="AL117">
        <v>1.1000000000000001</v>
      </c>
      <c r="AM117">
        <f t="shared" si="102"/>
        <v>0.99555526017728402</v>
      </c>
      <c r="AN117">
        <f t="shared" si="137"/>
        <v>0.89599973415955558</v>
      </c>
      <c r="AO117">
        <v>506.63093608285874</v>
      </c>
      <c r="AP117">
        <f t="shared" si="138"/>
        <v>0.70052251965069068</v>
      </c>
      <c r="AQ117">
        <f t="shared" si="139"/>
        <v>1.124860359953916</v>
      </c>
      <c r="AR117" t="s">
        <v>565</v>
      </c>
      <c r="AS117" s="183">
        <f t="shared" si="93"/>
        <v>44027</v>
      </c>
      <c r="AT117" t="str">
        <f t="shared" si="94"/>
        <v>A</v>
      </c>
      <c r="AU117" t="str">
        <f t="shared" si="95"/>
        <v>A</v>
      </c>
      <c r="AV117" t="str">
        <f t="shared" si="96"/>
        <v>C</v>
      </c>
    </row>
    <row r="118" spans="13:48">
      <c r="M118" t="str">
        <f t="shared" si="97"/>
        <v>07</v>
      </c>
      <c r="N118" t="s">
        <v>565</v>
      </c>
      <c r="O118" s="183">
        <v>44028</v>
      </c>
      <c r="P118" s="246">
        <v>1.0326734542493501</v>
      </c>
      <c r="Q118" s="246">
        <v>0.81032769917807801</v>
      </c>
      <c r="R118" s="246">
        <v>1.29240698327555</v>
      </c>
      <c r="S118" t="str">
        <f t="shared" si="84"/>
        <v>B</v>
      </c>
      <c r="T118" t="str">
        <f t="shared" si="85"/>
        <v>A</v>
      </c>
      <c r="U118" t="str">
        <f t="shared" si="86"/>
        <v>D</v>
      </c>
      <c r="V118" s="30">
        <v>12</v>
      </c>
      <c r="W118">
        <f t="shared" si="98"/>
        <v>12.392081450992201</v>
      </c>
      <c r="X118">
        <f t="shared" si="87"/>
        <v>9.7239323901369357</v>
      </c>
      <c r="Y118">
        <f t="shared" si="88"/>
        <v>15.5088837993066</v>
      </c>
      <c r="Z118" s="184">
        <f t="shared" si="99"/>
        <v>12</v>
      </c>
      <c r="AA118">
        <f t="shared" ref="AA118:AC118" si="162">$V111*P111</f>
        <v>8.7293042941754599</v>
      </c>
      <c r="AB118">
        <f t="shared" si="162"/>
        <v>6.8497907397708797</v>
      </c>
      <c r="AC118">
        <f t="shared" si="162"/>
        <v>10.9248608865715</v>
      </c>
      <c r="AE118" s="185">
        <f t="shared" si="141"/>
        <v>10.8</v>
      </c>
      <c r="AF118">
        <f t="shared" si="148"/>
        <v>7.0707364782821225</v>
      </c>
      <c r="AG118">
        <f t="shared" si="149"/>
        <v>5.5483304992144129</v>
      </c>
      <c r="AH118">
        <f t="shared" si="150"/>
        <v>8.8491373181229154</v>
      </c>
      <c r="AK118" s="183">
        <v>44028</v>
      </c>
      <c r="AL118">
        <v>1.1000000000000001</v>
      </c>
      <c r="AM118">
        <f t="shared" si="102"/>
        <v>1.0326734542493501</v>
      </c>
      <c r="AN118">
        <f t="shared" si="137"/>
        <v>0.9294061088244151</v>
      </c>
      <c r="AO118">
        <v>345.12335382485213</v>
      </c>
      <c r="AP118">
        <f t="shared" si="138"/>
        <v>0.72929492926027017</v>
      </c>
      <c r="AQ118">
        <f t="shared" si="139"/>
        <v>1.1631662849479951</v>
      </c>
      <c r="AR118" t="s">
        <v>565</v>
      </c>
      <c r="AS118" s="183">
        <f t="shared" si="93"/>
        <v>44028</v>
      </c>
      <c r="AT118" t="str">
        <f t="shared" si="94"/>
        <v>A</v>
      </c>
      <c r="AU118" t="str">
        <f t="shared" si="95"/>
        <v>A</v>
      </c>
      <c r="AV118" t="str">
        <f t="shared" si="96"/>
        <v>C</v>
      </c>
    </row>
    <row r="119" spans="13:48">
      <c r="M119" t="str">
        <f t="shared" si="97"/>
        <v>07</v>
      </c>
      <c r="N119" t="s">
        <v>565</v>
      </c>
      <c r="O119" s="183">
        <v>44029</v>
      </c>
      <c r="P119" s="246">
        <v>1.06352125118453</v>
      </c>
      <c r="Q119" s="246">
        <v>0.837451750614575</v>
      </c>
      <c r="R119" s="246">
        <v>1.3270366154528399</v>
      </c>
      <c r="S119" t="str">
        <f t="shared" si="84"/>
        <v>B</v>
      </c>
      <c r="T119" t="str">
        <f t="shared" si="85"/>
        <v>A</v>
      </c>
      <c r="U119" t="str">
        <f t="shared" si="86"/>
        <v>D</v>
      </c>
      <c r="V119" s="30">
        <v>8</v>
      </c>
      <c r="W119">
        <f t="shared" si="98"/>
        <v>8.50817000947624</v>
      </c>
      <c r="X119">
        <f t="shared" si="87"/>
        <v>6.6996140049166</v>
      </c>
      <c r="Y119">
        <f t="shared" si="88"/>
        <v>10.616292923622719</v>
      </c>
      <c r="Z119" s="184">
        <f t="shared" si="99"/>
        <v>8</v>
      </c>
      <c r="AA119">
        <f t="shared" ref="AA119:AC119" si="163">$V112*P112</f>
        <v>5.4719963465627046</v>
      </c>
      <c r="AB119">
        <f t="shared" si="163"/>
        <v>4.301397538125264</v>
      </c>
      <c r="AC119">
        <f t="shared" si="163"/>
        <v>6.8379461986063799</v>
      </c>
      <c r="AE119" s="185">
        <f t="shared" si="141"/>
        <v>7.2</v>
      </c>
      <c r="AF119">
        <f t="shared" si="148"/>
        <v>4.432317040715791</v>
      </c>
      <c r="AG119">
        <f t="shared" si="149"/>
        <v>3.484132005881464</v>
      </c>
      <c r="AH119">
        <f t="shared" si="150"/>
        <v>5.5387364208711674</v>
      </c>
      <c r="AK119" s="183">
        <v>44029</v>
      </c>
      <c r="AL119">
        <v>1.1000000000000001</v>
      </c>
      <c r="AM119">
        <f t="shared" si="102"/>
        <v>1.06352125118453</v>
      </c>
      <c r="AN119">
        <f t="shared" si="137"/>
        <v>0.95716912606607707</v>
      </c>
      <c r="AO119">
        <v>338.33842889042319</v>
      </c>
      <c r="AP119">
        <f t="shared" si="138"/>
        <v>0.75370657555311749</v>
      </c>
      <c r="AQ119">
        <f t="shared" si="139"/>
        <v>1.194332953907556</v>
      </c>
      <c r="AR119" t="s">
        <v>565</v>
      </c>
      <c r="AS119" s="183">
        <f t="shared" si="93"/>
        <v>44029</v>
      </c>
      <c r="AT119" t="str">
        <f t="shared" si="94"/>
        <v>A</v>
      </c>
      <c r="AU119" t="str">
        <f t="shared" si="95"/>
        <v>A</v>
      </c>
      <c r="AV119" t="str">
        <f t="shared" si="96"/>
        <v>C</v>
      </c>
    </row>
    <row r="120" spans="13:48">
      <c r="M120" t="str">
        <f t="shared" si="97"/>
        <v>07</v>
      </c>
      <c r="N120" t="s">
        <v>565</v>
      </c>
      <c r="O120" s="183">
        <v>44030</v>
      </c>
      <c r="P120" s="246">
        <v>1.2612255901413101</v>
      </c>
      <c r="Q120" s="246">
        <v>1.0140726735577801</v>
      </c>
      <c r="R120" s="246">
        <v>1.5456177132784199</v>
      </c>
      <c r="S120" t="str">
        <f t="shared" si="84"/>
        <v>D</v>
      </c>
      <c r="T120" t="str">
        <f t="shared" si="85"/>
        <v>B</v>
      </c>
      <c r="U120" t="str">
        <f t="shared" si="86"/>
        <v>E</v>
      </c>
      <c r="V120" s="30">
        <v>23</v>
      </c>
      <c r="W120">
        <f t="shared" si="98"/>
        <v>29.008188573250131</v>
      </c>
      <c r="X120">
        <f t="shared" si="87"/>
        <v>23.323671491828943</v>
      </c>
      <c r="Y120">
        <f t="shared" si="88"/>
        <v>35.549207405403656</v>
      </c>
      <c r="Z120" s="184">
        <f t="shared" si="99"/>
        <v>23</v>
      </c>
      <c r="AA120">
        <f t="shared" ref="AA120:AC120" si="164">$V113*P113</f>
        <v>7.6115745059245921</v>
      </c>
      <c r="AB120">
        <f t="shared" si="164"/>
        <v>5.9047052876768973</v>
      </c>
      <c r="AC120">
        <f t="shared" si="164"/>
        <v>9.6195610222491599</v>
      </c>
      <c r="AE120" s="185">
        <f t="shared" si="141"/>
        <v>20.7</v>
      </c>
      <c r="AF120">
        <f t="shared" si="148"/>
        <v>6.1653753497989197</v>
      </c>
      <c r="AG120">
        <f t="shared" si="149"/>
        <v>4.7828112830182867</v>
      </c>
      <c r="AH120">
        <f t="shared" si="150"/>
        <v>7.7918444280218182</v>
      </c>
      <c r="AK120" s="183">
        <v>44030</v>
      </c>
      <c r="AL120">
        <v>1.1000000000000001</v>
      </c>
      <c r="AM120">
        <f t="shared" si="102"/>
        <v>1.2612255901413101</v>
      </c>
      <c r="AN120">
        <f t="shared" si="137"/>
        <v>1.135103031127179</v>
      </c>
      <c r="AO120">
        <v>235.60855377739716</v>
      </c>
      <c r="AP120">
        <f t="shared" si="138"/>
        <v>0.91266540620200209</v>
      </c>
      <c r="AQ120">
        <f t="shared" si="139"/>
        <v>1.3910559419505779</v>
      </c>
      <c r="AR120" t="s">
        <v>565</v>
      </c>
      <c r="AS120" s="183">
        <f t="shared" si="93"/>
        <v>44030</v>
      </c>
      <c r="AT120" t="str">
        <f t="shared" si="94"/>
        <v>C</v>
      </c>
      <c r="AU120" t="str">
        <f t="shared" si="95"/>
        <v>A</v>
      </c>
      <c r="AV120" t="str">
        <f t="shared" si="96"/>
        <v>D</v>
      </c>
    </row>
    <row r="121" spans="13:48">
      <c r="M121" t="str">
        <f t="shared" si="97"/>
        <v>07</v>
      </c>
      <c r="N121" t="s">
        <v>565</v>
      </c>
      <c r="O121" s="183">
        <v>44031</v>
      </c>
      <c r="P121" s="246">
        <v>1.3482429617946401</v>
      </c>
      <c r="Q121" s="246">
        <v>1.09464753183712</v>
      </c>
      <c r="R121" s="246">
        <v>1.6382852495101301</v>
      </c>
      <c r="S121" t="str">
        <f t="shared" si="84"/>
        <v>D</v>
      </c>
      <c r="T121" t="str">
        <f t="shared" si="85"/>
        <v>B</v>
      </c>
      <c r="U121" t="str">
        <f t="shared" si="86"/>
        <v>E</v>
      </c>
      <c r="V121" s="30">
        <v>15</v>
      </c>
      <c r="W121">
        <f t="shared" si="98"/>
        <v>20.223644426919602</v>
      </c>
      <c r="X121">
        <f t="shared" si="87"/>
        <v>16.419712977556802</v>
      </c>
      <c r="Y121">
        <f t="shared" si="88"/>
        <v>24.574278742651952</v>
      </c>
      <c r="Z121" s="184">
        <f t="shared" si="99"/>
        <v>15</v>
      </c>
      <c r="AA121">
        <f t="shared" ref="AA121:AC121" si="165">$V114*P114</f>
        <v>6.1699885324937442</v>
      </c>
      <c r="AB121">
        <f t="shared" si="165"/>
        <v>4.7960693875861065</v>
      </c>
      <c r="AC121">
        <f t="shared" si="165"/>
        <v>7.7842820447238701</v>
      </c>
      <c r="AE121" s="185">
        <f t="shared" si="141"/>
        <v>13.5</v>
      </c>
      <c r="AF121">
        <f t="shared" si="148"/>
        <v>4.9976907113199323</v>
      </c>
      <c r="AG121">
        <f t="shared" si="149"/>
        <v>3.8848162039447462</v>
      </c>
      <c r="AH121">
        <f t="shared" si="150"/>
        <v>6.3052684562263348</v>
      </c>
      <c r="AK121" s="183">
        <v>44031</v>
      </c>
      <c r="AL121">
        <v>1.1000000000000001</v>
      </c>
      <c r="AM121">
        <f t="shared" si="102"/>
        <v>1.3482429617946401</v>
      </c>
      <c r="AN121">
        <f t="shared" si="137"/>
        <v>1.2134186656151762</v>
      </c>
      <c r="AO121">
        <v>426.58623159172754</v>
      </c>
      <c r="AP121">
        <f t="shared" si="138"/>
        <v>0.98518277865340809</v>
      </c>
      <c r="AQ121">
        <f t="shared" si="139"/>
        <v>1.4744567245591171</v>
      </c>
      <c r="AR121" t="s">
        <v>565</v>
      </c>
      <c r="AS121" s="183">
        <f t="shared" si="93"/>
        <v>44031</v>
      </c>
      <c r="AT121" t="str">
        <f t="shared" si="94"/>
        <v>D</v>
      </c>
      <c r="AU121" t="str">
        <f t="shared" si="95"/>
        <v>A</v>
      </c>
      <c r="AV121" t="str">
        <f t="shared" si="96"/>
        <v>E</v>
      </c>
    </row>
    <row r="122" spans="13:48">
      <c r="M122" t="str">
        <f t="shared" si="97"/>
        <v>07</v>
      </c>
      <c r="N122" t="s">
        <v>565</v>
      </c>
      <c r="O122" s="183">
        <v>44032</v>
      </c>
      <c r="P122" s="246">
        <v>1.33608917311049</v>
      </c>
      <c r="Q122" s="246">
        <v>1.08957374512761</v>
      </c>
      <c r="R122" s="246">
        <v>1.6172596771018899</v>
      </c>
      <c r="S122" t="str">
        <f t="shared" si="84"/>
        <v>D</v>
      </c>
      <c r="T122" t="str">
        <f t="shared" si="85"/>
        <v>B</v>
      </c>
      <c r="U122" t="str">
        <f t="shared" si="86"/>
        <v>E</v>
      </c>
      <c r="V122" s="30">
        <v>13</v>
      </c>
      <c r="W122">
        <f t="shared" si="98"/>
        <v>17.369159250436372</v>
      </c>
      <c r="X122">
        <f t="shared" si="87"/>
        <v>14.164458686658929</v>
      </c>
      <c r="Y122">
        <f t="shared" si="88"/>
        <v>21.02437580232457</v>
      </c>
      <c r="Z122" s="184">
        <f t="shared" si="99"/>
        <v>13</v>
      </c>
      <c r="AA122">
        <f t="shared" ref="AA122:AC122" si="166">$V115*P115</f>
        <v>8.1873418474035802</v>
      </c>
      <c r="AB122">
        <f t="shared" si="166"/>
        <v>6.3642030116001385</v>
      </c>
      <c r="AC122">
        <f t="shared" si="166"/>
        <v>10.329448393804679</v>
      </c>
      <c r="AE122" s="185">
        <f t="shared" si="141"/>
        <v>11.700000000000001</v>
      </c>
      <c r="AF122">
        <f t="shared" si="148"/>
        <v>6.6317468963969004</v>
      </c>
      <c r="AG122">
        <f t="shared" si="149"/>
        <v>5.1550044393961123</v>
      </c>
      <c r="AH122">
        <f t="shared" si="150"/>
        <v>8.36685319898179</v>
      </c>
      <c r="AK122" s="183">
        <v>44032</v>
      </c>
      <c r="AL122">
        <v>1.1000000000000001</v>
      </c>
      <c r="AM122">
        <f t="shared" si="102"/>
        <v>1.33608917311049</v>
      </c>
      <c r="AN122">
        <f t="shared" si="137"/>
        <v>1.202480255799441</v>
      </c>
      <c r="AO122">
        <v>504.37909338583137</v>
      </c>
      <c r="AP122">
        <f t="shared" si="138"/>
        <v>0.98061637061484896</v>
      </c>
      <c r="AQ122">
        <f t="shared" si="139"/>
        <v>1.4555337093917009</v>
      </c>
      <c r="AR122" t="s">
        <v>565</v>
      </c>
      <c r="AS122" s="183">
        <f t="shared" si="93"/>
        <v>44032</v>
      </c>
      <c r="AT122" t="str">
        <f t="shared" si="94"/>
        <v>D</v>
      </c>
      <c r="AU122" t="str">
        <f t="shared" si="95"/>
        <v>A</v>
      </c>
      <c r="AV122" t="str">
        <f t="shared" si="96"/>
        <v>E</v>
      </c>
    </row>
    <row r="123" spans="13:48">
      <c r="M123" t="str">
        <f t="shared" si="97"/>
        <v>07</v>
      </c>
      <c r="N123" t="s">
        <v>565</v>
      </c>
      <c r="O123" s="183">
        <v>44033</v>
      </c>
      <c r="P123" s="246">
        <v>1.0890725617769399</v>
      </c>
      <c r="Q123" s="246">
        <v>0.874504681000425</v>
      </c>
      <c r="R123" s="246">
        <v>1.3361716842659801</v>
      </c>
      <c r="S123" t="str">
        <f t="shared" si="84"/>
        <v>B</v>
      </c>
      <c r="T123" t="str">
        <f t="shared" si="85"/>
        <v>A</v>
      </c>
      <c r="U123" t="str">
        <f t="shared" si="86"/>
        <v>D</v>
      </c>
      <c r="V123" s="30">
        <v>5</v>
      </c>
      <c r="W123">
        <f t="shared" si="98"/>
        <v>5.445362808884699</v>
      </c>
      <c r="X123">
        <f t="shared" si="87"/>
        <v>4.3725234050021253</v>
      </c>
      <c r="Y123">
        <f t="shared" si="88"/>
        <v>6.6808584213299005</v>
      </c>
      <c r="Z123" s="184">
        <f t="shared" si="99"/>
        <v>5</v>
      </c>
      <c r="AA123">
        <f t="shared" ref="AA123:AC123" si="167">$V116*P116</f>
        <v>17.590064534947153</v>
      </c>
      <c r="AB123">
        <f t="shared" si="167"/>
        <v>13.752499983047029</v>
      </c>
      <c r="AC123">
        <f t="shared" si="167"/>
        <v>22.083004681862761</v>
      </c>
      <c r="AE123" s="185">
        <f t="shared" si="141"/>
        <v>4.5</v>
      </c>
      <c r="AF123">
        <f t="shared" si="148"/>
        <v>14.247952273307193</v>
      </c>
      <c r="AG123">
        <f t="shared" si="149"/>
        <v>11.139524986268093</v>
      </c>
      <c r="AH123">
        <f t="shared" si="150"/>
        <v>17.887233792308837</v>
      </c>
      <c r="AK123" s="183">
        <v>44033</v>
      </c>
      <c r="AL123">
        <v>1.1000000000000001</v>
      </c>
      <c r="AM123">
        <f t="shared" si="102"/>
        <v>1.0890725617769399</v>
      </c>
      <c r="AN123">
        <f t="shared" si="137"/>
        <v>0.98016530559924597</v>
      </c>
      <c r="AO123">
        <v>356.39972593643415</v>
      </c>
      <c r="AP123">
        <f t="shared" si="138"/>
        <v>0.78705421290038247</v>
      </c>
      <c r="AQ123">
        <f t="shared" si="139"/>
        <v>1.2025545158393822</v>
      </c>
      <c r="AR123" t="s">
        <v>565</v>
      </c>
      <c r="AS123" s="183">
        <f t="shared" si="93"/>
        <v>44033</v>
      </c>
      <c r="AT123" t="str">
        <f t="shared" si="94"/>
        <v>A</v>
      </c>
      <c r="AU123" t="str">
        <f t="shared" si="95"/>
        <v>A</v>
      </c>
      <c r="AV123" t="str">
        <f t="shared" si="96"/>
        <v>D</v>
      </c>
    </row>
    <row r="124" spans="13:48">
      <c r="M124" t="str">
        <f t="shared" si="97"/>
        <v>07</v>
      </c>
      <c r="N124" t="s">
        <v>565</v>
      </c>
      <c r="O124" s="183">
        <v>44034</v>
      </c>
      <c r="P124" s="246">
        <v>1.15627128544883</v>
      </c>
      <c r="Q124" s="246">
        <v>0.93984478136078697</v>
      </c>
      <c r="R124" s="246">
        <v>1.40362860913981</v>
      </c>
      <c r="S124" t="str">
        <f t="shared" si="84"/>
        <v>C</v>
      </c>
      <c r="T124" t="str">
        <f t="shared" si="85"/>
        <v>A</v>
      </c>
      <c r="U124" t="str">
        <f t="shared" si="86"/>
        <v>E</v>
      </c>
      <c r="V124" s="30">
        <v>19</v>
      </c>
      <c r="W124">
        <f t="shared" si="98"/>
        <v>21.969154423527769</v>
      </c>
      <c r="X124">
        <f t="shared" si="87"/>
        <v>17.857050845854953</v>
      </c>
      <c r="Y124">
        <f t="shared" si="88"/>
        <v>26.668943573656392</v>
      </c>
      <c r="Z124" s="184">
        <f t="shared" si="99"/>
        <v>19</v>
      </c>
      <c r="AA124">
        <f t="shared" ref="AA124:AC124" si="168">$V117*P117</f>
        <v>8.9599973415955567</v>
      </c>
      <c r="AB124">
        <f t="shared" si="168"/>
        <v>7.0052251965069061</v>
      </c>
      <c r="AC124">
        <f t="shared" si="168"/>
        <v>11.248603599539159</v>
      </c>
      <c r="AE124" s="185">
        <f t="shared" si="141"/>
        <v>17.100000000000001</v>
      </c>
      <c r="AF124">
        <f t="shared" si="148"/>
        <v>7.2575978466924012</v>
      </c>
      <c r="AG124">
        <f t="shared" si="149"/>
        <v>5.6742324091705942</v>
      </c>
      <c r="AH124">
        <f t="shared" si="150"/>
        <v>9.1113689156267199</v>
      </c>
      <c r="AK124" s="183">
        <v>44034</v>
      </c>
      <c r="AL124">
        <v>1.1000000000000001</v>
      </c>
      <c r="AM124">
        <f t="shared" si="102"/>
        <v>1.15627128544883</v>
      </c>
      <c r="AN124">
        <f t="shared" si="137"/>
        <v>1.0406441569039471</v>
      </c>
      <c r="AO124">
        <v>359.83010921735098</v>
      </c>
      <c r="AP124">
        <f t="shared" si="138"/>
        <v>0.84586030322470829</v>
      </c>
      <c r="AQ124">
        <f t="shared" si="139"/>
        <v>1.2632657482258292</v>
      </c>
      <c r="AR124" t="s">
        <v>565</v>
      </c>
      <c r="AS124" s="183">
        <f t="shared" si="93"/>
        <v>44034</v>
      </c>
      <c r="AT124" t="str">
        <f t="shared" si="94"/>
        <v>B</v>
      </c>
      <c r="AU124" t="str">
        <f t="shared" si="95"/>
        <v>A</v>
      </c>
      <c r="AV124" t="str">
        <f t="shared" si="96"/>
        <v>D</v>
      </c>
    </row>
    <row r="125" spans="13:48">
      <c r="M125" t="str">
        <f t="shared" si="97"/>
        <v>07</v>
      </c>
      <c r="N125" t="s">
        <v>565</v>
      </c>
      <c r="O125" s="183">
        <v>44035</v>
      </c>
      <c r="P125" s="246">
        <v>1.2668518279595999</v>
      </c>
      <c r="Q125" s="246">
        <v>1.0424387413876499</v>
      </c>
      <c r="R125" s="246">
        <v>1.52137914961577</v>
      </c>
      <c r="S125" t="str">
        <f t="shared" si="84"/>
        <v>D</v>
      </c>
      <c r="T125" t="str">
        <f t="shared" si="85"/>
        <v>B</v>
      </c>
      <c r="U125" t="str">
        <f t="shared" si="86"/>
        <v>E</v>
      </c>
      <c r="V125" s="30">
        <v>24</v>
      </c>
      <c r="W125">
        <f t="shared" si="98"/>
        <v>30.404443871030399</v>
      </c>
      <c r="X125">
        <f t="shared" si="87"/>
        <v>25.0185297933036</v>
      </c>
      <c r="Y125">
        <f t="shared" si="88"/>
        <v>36.513099590778481</v>
      </c>
      <c r="Z125" s="184">
        <f t="shared" si="99"/>
        <v>24</v>
      </c>
      <c r="AA125">
        <f t="shared" ref="AA125:AC125" si="169">$V118*P118</f>
        <v>12.392081450992201</v>
      </c>
      <c r="AB125">
        <f t="shared" si="169"/>
        <v>9.7239323901369357</v>
      </c>
      <c r="AC125">
        <f t="shared" si="169"/>
        <v>15.5088837993066</v>
      </c>
      <c r="AE125" s="185">
        <f t="shared" si="141"/>
        <v>21.6</v>
      </c>
      <c r="AF125">
        <f t="shared" si="148"/>
        <v>10.037585975303683</v>
      </c>
      <c r="AG125">
        <f t="shared" si="149"/>
        <v>7.8763852360109192</v>
      </c>
      <c r="AH125">
        <f t="shared" si="150"/>
        <v>12.562195877438347</v>
      </c>
      <c r="AK125" s="183">
        <v>44035</v>
      </c>
      <c r="AL125">
        <v>1.1000000000000001</v>
      </c>
      <c r="AM125">
        <f t="shared" si="102"/>
        <v>1.2668518279595999</v>
      </c>
      <c r="AN125">
        <f t="shared" si="137"/>
        <v>1.1401666451636401</v>
      </c>
      <c r="AO125">
        <v>297.15553728023832</v>
      </c>
      <c r="AP125">
        <f t="shared" si="138"/>
        <v>0.9381948672488849</v>
      </c>
      <c r="AQ125">
        <f t="shared" si="139"/>
        <v>1.3692412346541931</v>
      </c>
      <c r="AR125" t="s">
        <v>565</v>
      </c>
      <c r="AS125" s="183">
        <f t="shared" si="93"/>
        <v>44035</v>
      </c>
      <c r="AT125" t="str">
        <f t="shared" si="94"/>
        <v>C</v>
      </c>
      <c r="AU125" t="str">
        <f t="shared" si="95"/>
        <v>A</v>
      </c>
      <c r="AV125" t="str">
        <f t="shared" si="96"/>
        <v>D</v>
      </c>
    </row>
    <row r="126" spans="13:48">
      <c r="M126" t="str">
        <f t="shared" si="97"/>
        <v>07</v>
      </c>
      <c r="N126" t="s">
        <v>565</v>
      </c>
      <c r="O126" s="183">
        <v>44036</v>
      </c>
      <c r="P126" s="246">
        <v>1.4488896386085699</v>
      </c>
      <c r="Q126" s="246">
        <v>1.2119285162468101</v>
      </c>
      <c r="R126" s="246">
        <v>1.7148995934264299</v>
      </c>
      <c r="S126" t="str">
        <f t="shared" si="84"/>
        <v>E</v>
      </c>
      <c r="T126" t="str">
        <f t="shared" si="85"/>
        <v>D</v>
      </c>
      <c r="U126" t="str">
        <f t="shared" si="86"/>
        <v>E</v>
      </c>
      <c r="V126" s="30">
        <v>28</v>
      </c>
      <c r="W126">
        <f t="shared" si="98"/>
        <v>40.568909881039957</v>
      </c>
      <c r="X126">
        <f t="shared" si="87"/>
        <v>33.933998454910679</v>
      </c>
      <c r="Y126">
        <f t="shared" si="88"/>
        <v>48.017188615940036</v>
      </c>
      <c r="Z126" s="184">
        <f t="shared" si="99"/>
        <v>28</v>
      </c>
      <c r="AA126">
        <f t="shared" ref="AA126:AC126" si="170">$V119*P119</f>
        <v>8.50817000947624</v>
      </c>
      <c r="AB126">
        <f t="shared" si="170"/>
        <v>6.6996140049166</v>
      </c>
      <c r="AC126">
        <f t="shared" si="170"/>
        <v>10.616292923622719</v>
      </c>
      <c r="AE126" s="185">
        <f t="shared" si="141"/>
        <v>25.2</v>
      </c>
      <c r="AF126">
        <f t="shared" si="148"/>
        <v>6.8916177076757554</v>
      </c>
      <c r="AG126">
        <f t="shared" si="149"/>
        <v>5.4266873439824463</v>
      </c>
      <c r="AH126">
        <f t="shared" si="150"/>
        <v>8.5991972681344038</v>
      </c>
      <c r="AK126" s="183">
        <v>44036</v>
      </c>
      <c r="AL126">
        <v>1.1000000000000001</v>
      </c>
      <c r="AM126">
        <f t="shared" si="102"/>
        <v>1.4488896386085699</v>
      </c>
      <c r="AN126">
        <f t="shared" si="137"/>
        <v>1.3040006747477129</v>
      </c>
      <c r="AO126">
        <v>575.14188434204925</v>
      </c>
      <c r="AP126">
        <f t="shared" si="138"/>
        <v>1.0907356646221291</v>
      </c>
      <c r="AQ126">
        <f t="shared" si="139"/>
        <v>1.5434096340837871</v>
      </c>
      <c r="AR126" t="s">
        <v>565</v>
      </c>
      <c r="AS126" s="183">
        <f t="shared" si="93"/>
        <v>44036</v>
      </c>
      <c r="AT126" t="str">
        <f t="shared" si="94"/>
        <v>D</v>
      </c>
      <c r="AU126" t="str">
        <f t="shared" si="95"/>
        <v>B</v>
      </c>
      <c r="AV126" t="str">
        <f t="shared" si="96"/>
        <v>E</v>
      </c>
    </row>
    <row r="127" spans="13:48">
      <c r="M127" t="str">
        <f t="shared" si="97"/>
        <v>07</v>
      </c>
      <c r="N127" t="s">
        <v>565</v>
      </c>
      <c r="O127" s="183">
        <v>44037</v>
      </c>
      <c r="P127" s="246">
        <v>1.34425329112221</v>
      </c>
      <c r="Q127" s="246">
        <v>1.1227677747719</v>
      </c>
      <c r="R127" s="246">
        <v>1.5931184751379699</v>
      </c>
      <c r="S127" t="str">
        <f t="shared" si="84"/>
        <v>D</v>
      </c>
      <c r="T127" t="str">
        <f t="shared" si="85"/>
        <v>C</v>
      </c>
      <c r="U127" t="str">
        <f t="shared" si="86"/>
        <v>E</v>
      </c>
      <c r="V127" s="30">
        <v>21</v>
      </c>
      <c r="W127">
        <f t="shared" si="98"/>
        <v>28.229319113566412</v>
      </c>
      <c r="X127">
        <f t="shared" si="87"/>
        <v>23.5781232702099</v>
      </c>
      <c r="Y127">
        <f t="shared" si="88"/>
        <v>33.45548797789737</v>
      </c>
      <c r="Z127" s="184">
        <f t="shared" si="99"/>
        <v>21</v>
      </c>
      <c r="AA127">
        <f t="shared" ref="AA127:AC127" si="171">$V120*P120</f>
        <v>29.008188573250131</v>
      </c>
      <c r="AB127">
        <f t="shared" si="171"/>
        <v>23.323671491828943</v>
      </c>
      <c r="AC127">
        <f t="shared" si="171"/>
        <v>35.549207405403656</v>
      </c>
      <c r="AE127" s="185">
        <f t="shared" si="141"/>
        <v>18.900000000000002</v>
      </c>
      <c r="AF127">
        <f t="shared" si="148"/>
        <v>23.496632744332604</v>
      </c>
      <c r="AG127">
        <f t="shared" si="149"/>
        <v>18.892173908381441</v>
      </c>
      <c r="AH127">
        <f t="shared" si="150"/>
        <v>28.794857998376962</v>
      </c>
      <c r="AK127" s="183">
        <v>44037</v>
      </c>
      <c r="AL127">
        <v>1.1000000000000001</v>
      </c>
      <c r="AM127">
        <f t="shared" si="102"/>
        <v>1.34425329112221</v>
      </c>
      <c r="AN127">
        <f t="shared" si="137"/>
        <v>1.209827962009989</v>
      </c>
      <c r="AO127">
        <v>673.89544581609402</v>
      </c>
      <c r="AP127">
        <f t="shared" si="138"/>
        <v>1.01049099729471</v>
      </c>
      <c r="AQ127">
        <f t="shared" si="139"/>
        <v>1.433806627624173</v>
      </c>
      <c r="AR127" t="s">
        <v>565</v>
      </c>
      <c r="AS127" s="183">
        <f t="shared" si="93"/>
        <v>44037</v>
      </c>
      <c r="AT127" t="str">
        <f t="shared" si="94"/>
        <v>D</v>
      </c>
      <c r="AU127" t="str">
        <f t="shared" si="95"/>
        <v>B</v>
      </c>
      <c r="AV127" t="str">
        <f t="shared" si="96"/>
        <v>E</v>
      </c>
    </row>
    <row r="128" spans="13:48">
      <c r="M128" t="str">
        <f t="shared" si="97"/>
        <v>07</v>
      </c>
      <c r="N128" t="s">
        <v>565</v>
      </c>
      <c r="O128" s="183">
        <v>44038</v>
      </c>
      <c r="P128" s="246">
        <v>1.2369612366784499</v>
      </c>
      <c r="Q128" s="246">
        <v>1.03238736298586</v>
      </c>
      <c r="R128" s="246">
        <v>1.4669314420025601</v>
      </c>
      <c r="S128" t="str">
        <f t="shared" si="84"/>
        <v>D</v>
      </c>
      <c r="T128" t="str">
        <f t="shared" si="85"/>
        <v>B</v>
      </c>
      <c r="U128" t="str">
        <f t="shared" si="86"/>
        <v>E</v>
      </c>
      <c r="V128" s="30">
        <v>14</v>
      </c>
      <c r="W128">
        <f t="shared" si="98"/>
        <v>17.317457313498299</v>
      </c>
      <c r="X128">
        <f t="shared" si="87"/>
        <v>14.45342308180204</v>
      </c>
      <c r="Y128">
        <f t="shared" si="88"/>
        <v>20.537040188035842</v>
      </c>
      <c r="Z128" s="184">
        <f t="shared" si="99"/>
        <v>14</v>
      </c>
      <c r="AA128">
        <f t="shared" ref="AA128:AC128" si="172">$V121*P121</f>
        <v>20.223644426919602</v>
      </c>
      <c r="AB128">
        <f t="shared" si="172"/>
        <v>16.419712977556802</v>
      </c>
      <c r="AC128">
        <f t="shared" si="172"/>
        <v>24.574278742651952</v>
      </c>
      <c r="AE128" s="185">
        <f t="shared" si="141"/>
        <v>12.6</v>
      </c>
      <c r="AF128">
        <f t="shared" si="148"/>
        <v>16.38115198580488</v>
      </c>
      <c r="AG128">
        <f t="shared" si="149"/>
        <v>13.299967511821009</v>
      </c>
      <c r="AH128">
        <f t="shared" si="150"/>
        <v>19.905165781548082</v>
      </c>
      <c r="AK128" s="183">
        <v>44038</v>
      </c>
      <c r="AL128">
        <v>1.1000000000000001</v>
      </c>
      <c r="AM128">
        <f t="shared" si="102"/>
        <v>1.2369612366784499</v>
      </c>
      <c r="AN128">
        <f t="shared" si="137"/>
        <v>1.113265113010605</v>
      </c>
      <c r="AO128">
        <v>388.14516254219529</v>
      </c>
      <c r="AP128">
        <f t="shared" si="138"/>
        <v>0.92914862668727405</v>
      </c>
      <c r="AQ128">
        <f t="shared" si="139"/>
        <v>1.3202382978023042</v>
      </c>
      <c r="AR128" t="s">
        <v>565</v>
      </c>
      <c r="AS128" s="183">
        <f t="shared" si="93"/>
        <v>44038</v>
      </c>
      <c r="AT128" t="str">
        <f t="shared" si="94"/>
        <v>C</v>
      </c>
      <c r="AU128" t="str">
        <f t="shared" si="95"/>
        <v>A</v>
      </c>
      <c r="AV128" t="str">
        <f t="shared" si="96"/>
        <v>D</v>
      </c>
    </row>
    <row r="129" spans="13:48">
      <c r="M129" t="str">
        <f t="shared" si="97"/>
        <v>07</v>
      </c>
      <c r="N129" t="s">
        <v>565</v>
      </c>
      <c r="O129" s="183">
        <v>44039</v>
      </c>
      <c r="P129" s="246">
        <v>1.22878968325506</v>
      </c>
      <c r="Q129" s="246">
        <v>1.03071982253457</v>
      </c>
      <c r="R129" s="246">
        <v>1.4507475411083199</v>
      </c>
      <c r="S129" t="str">
        <f t="shared" si="84"/>
        <v>D</v>
      </c>
      <c r="T129" t="str">
        <f t="shared" si="85"/>
        <v>B</v>
      </c>
      <c r="U129" t="str">
        <f t="shared" si="86"/>
        <v>E</v>
      </c>
      <c r="V129" s="30">
        <v>20</v>
      </c>
      <c r="W129">
        <f t="shared" si="98"/>
        <v>24.575793665101202</v>
      </c>
      <c r="X129">
        <f t="shared" si="87"/>
        <v>20.614396450691398</v>
      </c>
      <c r="Y129">
        <f t="shared" si="88"/>
        <v>29.014950822166398</v>
      </c>
      <c r="Z129" s="184">
        <f t="shared" si="99"/>
        <v>20</v>
      </c>
      <c r="AA129">
        <f t="shared" ref="AA129:AC129" si="173">$V122*P122</f>
        <v>17.369159250436372</v>
      </c>
      <c r="AB129">
        <f t="shared" si="173"/>
        <v>14.164458686658929</v>
      </c>
      <c r="AC129">
        <f t="shared" si="173"/>
        <v>21.02437580232457</v>
      </c>
      <c r="AE129" s="185">
        <f t="shared" si="141"/>
        <v>18</v>
      </c>
      <c r="AF129">
        <f t="shared" si="148"/>
        <v>14.069018992853461</v>
      </c>
      <c r="AG129">
        <f t="shared" si="149"/>
        <v>11.473211536193734</v>
      </c>
      <c r="AH129">
        <f t="shared" si="150"/>
        <v>17.029744399882901</v>
      </c>
      <c r="AK129" s="183">
        <v>44039</v>
      </c>
      <c r="AL129">
        <v>1.1000000000000001</v>
      </c>
      <c r="AM129">
        <f t="shared" si="102"/>
        <v>1.22878968325506</v>
      </c>
      <c r="AN129">
        <f t="shared" si="137"/>
        <v>1.105910714929554</v>
      </c>
      <c r="AO129">
        <v>416.0612229279393</v>
      </c>
      <c r="AP129">
        <f t="shared" si="138"/>
        <v>0.92764784028111302</v>
      </c>
      <c r="AQ129">
        <f t="shared" si="139"/>
        <v>1.305672786997488</v>
      </c>
      <c r="AR129" t="s">
        <v>565</v>
      </c>
      <c r="AS129" s="183">
        <f t="shared" si="93"/>
        <v>44039</v>
      </c>
      <c r="AT129" t="str">
        <f t="shared" si="94"/>
        <v>C</v>
      </c>
      <c r="AU129" t="str">
        <f t="shared" si="95"/>
        <v>A</v>
      </c>
      <c r="AV129" t="str">
        <f t="shared" si="96"/>
        <v>D</v>
      </c>
    </row>
    <row r="130" spans="13:48">
      <c r="M130" t="str">
        <f t="shared" si="97"/>
        <v>07</v>
      </c>
      <c r="N130" t="s">
        <v>565</v>
      </c>
      <c r="O130" s="183">
        <v>44040</v>
      </c>
      <c r="P130" s="246">
        <v>1.4379644000362199</v>
      </c>
      <c r="Q130" s="246">
        <v>1.2275814826300999</v>
      </c>
      <c r="R130" s="246">
        <v>1.67111652251524</v>
      </c>
      <c r="S130" t="str">
        <f t="shared" si="84"/>
        <v>E</v>
      </c>
      <c r="T130" t="str">
        <f t="shared" si="85"/>
        <v>D</v>
      </c>
      <c r="U130" t="str">
        <f t="shared" si="86"/>
        <v>E</v>
      </c>
      <c r="V130" s="30">
        <v>35</v>
      </c>
      <c r="W130">
        <f t="shared" si="98"/>
        <v>50.328754001267697</v>
      </c>
      <c r="X130">
        <f t="shared" si="87"/>
        <v>42.965351892053498</v>
      </c>
      <c r="Y130">
        <f t="shared" si="88"/>
        <v>58.489078288033397</v>
      </c>
      <c r="Z130" s="184">
        <f t="shared" si="99"/>
        <v>35</v>
      </c>
      <c r="AA130">
        <f t="shared" ref="AA130:AC130" si="174">$V123*P123</f>
        <v>5.445362808884699</v>
      </c>
      <c r="AB130">
        <f t="shared" si="174"/>
        <v>4.3725234050021253</v>
      </c>
      <c r="AC130">
        <f t="shared" si="174"/>
        <v>6.6808584213299005</v>
      </c>
      <c r="AE130" s="185">
        <f t="shared" si="141"/>
        <v>31.5</v>
      </c>
      <c r="AF130">
        <f t="shared" si="148"/>
        <v>4.4107438751966068</v>
      </c>
      <c r="AG130">
        <f t="shared" si="149"/>
        <v>3.5417439580517214</v>
      </c>
      <c r="AH130">
        <f t="shared" si="150"/>
        <v>5.4114953212772203</v>
      </c>
      <c r="AK130" s="183">
        <v>44040</v>
      </c>
      <c r="AL130">
        <v>1.1000000000000001</v>
      </c>
      <c r="AM130">
        <f t="shared" si="102"/>
        <v>1.4379644000362199</v>
      </c>
      <c r="AN130">
        <f t="shared" si="137"/>
        <v>1.2941679600325979</v>
      </c>
      <c r="AO130">
        <v>376.45203559178697</v>
      </c>
      <c r="AP130">
        <f t="shared" si="138"/>
        <v>1.1048233343670899</v>
      </c>
      <c r="AQ130">
        <f t="shared" si="139"/>
        <v>1.5040048702637161</v>
      </c>
      <c r="AR130" t="s">
        <v>565</v>
      </c>
      <c r="AS130" s="183">
        <f t="shared" si="93"/>
        <v>44040</v>
      </c>
      <c r="AT130" t="str">
        <f t="shared" si="94"/>
        <v>D</v>
      </c>
      <c r="AU130" t="str">
        <f t="shared" si="95"/>
        <v>C</v>
      </c>
      <c r="AV130" t="str">
        <f t="shared" si="96"/>
        <v>E</v>
      </c>
    </row>
    <row r="131" spans="13:48">
      <c r="M131" t="str">
        <f t="shared" si="97"/>
        <v>07</v>
      </c>
      <c r="N131" t="s">
        <v>565</v>
      </c>
      <c r="O131" s="183">
        <v>44041</v>
      </c>
      <c r="P131" s="246">
        <v>1.47648715839377</v>
      </c>
      <c r="Q131" s="246">
        <v>1.2688075174123601</v>
      </c>
      <c r="R131" s="246">
        <v>1.7056834803765299</v>
      </c>
      <c r="S131" t="str">
        <f t="shared" ref="S131:S194" si="175" xml:space="preserve"> LOOKUP(P131,mins,results)</f>
        <v>E</v>
      </c>
      <c r="T131" t="str">
        <f t="shared" ref="T131:T194" si="176" xml:space="preserve"> LOOKUP(Q131,mins,results)</f>
        <v>D</v>
      </c>
      <c r="U131" t="str">
        <f t="shared" ref="U131:U194" si="177" xml:space="preserve"> LOOKUP(R131,mins,results)</f>
        <v>E</v>
      </c>
      <c r="V131" s="30">
        <v>33</v>
      </c>
      <c r="W131">
        <f t="shared" si="98"/>
        <v>48.724076226994413</v>
      </c>
      <c r="X131">
        <f t="shared" ref="X131:X194" si="178">$V131*Q131</f>
        <v>41.870648074607885</v>
      </c>
      <c r="Y131">
        <f t="shared" ref="Y131:Y194" si="179">$V131*R131</f>
        <v>56.287554852425487</v>
      </c>
      <c r="Z131" s="184">
        <f t="shared" si="99"/>
        <v>33</v>
      </c>
      <c r="AA131">
        <f t="shared" ref="AA131:AC131" si="180">$V124*P124</f>
        <v>21.969154423527769</v>
      </c>
      <c r="AB131">
        <f t="shared" si="180"/>
        <v>17.857050845854953</v>
      </c>
      <c r="AC131">
        <f t="shared" si="180"/>
        <v>26.668943573656392</v>
      </c>
      <c r="AE131" s="185">
        <f t="shared" si="141"/>
        <v>29.7</v>
      </c>
      <c r="AF131">
        <f t="shared" si="148"/>
        <v>17.795015083057496</v>
      </c>
      <c r="AG131">
        <f t="shared" si="149"/>
        <v>14.464211185142513</v>
      </c>
      <c r="AH131">
        <f t="shared" si="150"/>
        <v>21.601844294661678</v>
      </c>
      <c r="AK131" s="183">
        <v>44041</v>
      </c>
      <c r="AL131">
        <v>1.1000000000000001</v>
      </c>
      <c r="AM131">
        <f t="shared" si="102"/>
        <v>1.47648715839377</v>
      </c>
      <c r="AN131">
        <f t="shared" si="137"/>
        <v>1.3288384425543931</v>
      </c>
      <c r="AO131">
        <v>833.31711695300953</v>
      </c>
      <c r="AP131">
        <f t="shared" si="138"/>
        <v>1.1419267656711241</v>
      </c>
      <c r="AQ131">
        <f t="shared" si="139"/>
        <v>1.535115132338877</v>
      </c>
      <c r="AR131" t="s">
        <v>565</v>
      </c>
      <c r="AS131" s="183">
        <f t="shared" ref="AS131:AS133" si="181">O131</f>
        <v>44041</v>
      </c>
      <c r="AT131" t="str">
        <f t="shared" ref="AT131:AT194" si="182">LOOKUP(AN131,mins,results)</f>
        <v>D</v>
      </c>
      <c r="AU131" t="str">
        <f t="shared" ref="AU131:AU194" si="183">LOOKUP(AP131,mins,results)</f>
        <v>C</v>
      </c>
      <c r="AV131" t="str">
        <f t="shared" ref="AV131:AV194" si="184">LOOKUP(AQ131,mins,results)</f>
        <v>E</v>
      </c>
    </row>
    <row r="132" spans="13:48">
      <c r="M132" t="str">
        <f t="shared" ref="M132:M195" si="185">TEXT(MONTH(O132),"00")</f>
        <v>07</v>
      </c>
      <c r="N132" t="s">
        <v>565</v>
      </c>
      <c r="O132" s="183">
        <v>44042</v>
      </c>
      <c r="P132" s="246">
        <v>1.33063584383594</v>
      </c>
      <c r="Q132" s="246">
        <v>1.14141478215425</v>
      </c>
      <c r="R132" s="246">
        <v>1.5396997643724399</v>
      </c>
      <c r="S132" t="str">
        <f t="shared" si="175"/>
        <v>D</v>
      </c>
      <c r="T132" t="str">
        <f t="shared" si="176"/>
        <v>C</v>
      </c>
      <c r="U132" t="str">
        <f t="shared" si="177"/>
        <v>E</v>
      </c>
      <c r="V132" s="30">
        <v>20</v>
      </c>
      <c r="W132">
        <f t="shared" ref="W132:W195" si="186">$V132*P132</f>
        <v>26.6127168767188</v>
      </c>
      <c r="X132">
        <f t="shared" si="178"/>
        <v>22.828295643084999</v>
      </c>
      <c r="Y132">
        <f t="shared" si="179"/>
        <v>30.793995287448798</v>
      </c>
      <c r="Z132" s="184">
        <f t="shared" ref="Z132:Z195" si="187">V132</f>
        <v>20</v>
      </c>
      <c r="AA132">
        <f t="shared" ref="AA132:AC132" si="188">$V125*P125</f>
        <v>30.404443871030399</v>
      </c>
      <c r="AB132">
        <f t="shared" si="188"/>
        <v>25.0185297933036</v>
      </c>
      <c r="AC132">
        <f t="shared" si="188"/>
        <v>36.513099590778481</v>
      </c>
      <c r="AE132" s="185">
        <f t="shared" ref="AE132:AE156" si="189">Z132*(1-$AD$274)</f>
        <v>18</v>
      </c>
      <c r="AF132">
        <f t="shared" si="148"/>
        <v>24.627599535534625</v>
      </c>
      <c r="AG132">
        <f t="shared" si="149"/>
        <v>20.265009132575919</v>
      </c>
      <c r="AH132">
        <f t="shared" si="150"/>
        <v>29.575610668530576</v>
      </c>
      <c r="AK132" s="183">
        <v>44042</v>
      </c>
      <c r="AL132">
        <v>1.1000000000000001</v>
      </c>
      <c r="AM132">
        <f t="shared" ref="AM132:AM195" si="190">P132</f>
        <v>1.33063584383594</v>
      </c>
      <c r="AN132">
        <f t="shared" si="137"/>
        <v>1.1975722594523461</v>
      </c>
      <c r="AO132">
        <v>905.88617091056005</v>
      </c>
      <c r="AP132">
        <f t="shared" si="138"/>
        <v>1.0272733039388251</v>
      </c>
      <c r="AQ132">
        <f t="shared" si="139"/>
        <v>1.385729787935196</v>
      </c>
      <c r="AR132" t="s">
        <v>565</v>
      </c>
      <c r="AS132" s="183">
        <f t="shared" si="181"/>
        <v>44042</v>
      </c>
      <c r="AT132" t="str">
        <f t="shared" si="182"/>
        <v>C</v>
      </c>
      <c r="AU132" t="str">
        <f t="shared" si="183"/>
        <v>B</v>
      </c>
      <c r="AV132" t="str">
        <f t="shared" si="184"/>
        <v>D</v>
      </c>
    </row>
    <row r="133" spans="13:48">
      <c r="M133" t="str">
        <f t="shared" si="185"/>
        <v>07</v>
      </c>
      <c r="N133" t="s">
        <v>565</v>
      </c>
      <c r="O133" s="183">
        <v>44043</v>
      </c>
      <c r="P133" s="246">
        <v>1.10651677283314</v>
      </c>
      <c r="Q133" s="246">
        <v>0.94120013958600102</v>
      </c>
      <c r="R133" s="246">
        <v>1.2901469804160399</v>
      </c>
      <c r="S133" t="str">
        <f t="shared" si="175"/>
        <v>C</v>
      </c>
      <c r="T133" t="str">
        <f t="shared" si="176"/>
        <v>A</v>
      </c>
      <c r="U133" t="str">
        <f t="shared" si="177"/>
        <v>D</v>
      </c>
      <c r="V133" s="30">
        <v>11</v>
      </c>
      <c r="W133">
        <f t="shared" si="186"/>
        <v>12.17168450116454</v>
      </c>
      <c r="X133">
        <f t="shared" si="178"/>
        <v>10.353201535446011</v>
      </c>
      <c r="Y133">
        <f t="shared" si="179"/>
        <v>14.191616784576439</v>
      </c>
      <c r="Z133" s="184">
        <f t="shared" si="187"/>
        <v>11</v>
      </c>
      <c r="AA133">
        <f t="shared" ref="AA133:AC133" si="191">$V126*P126</f>
        <v>40.568909881039957</v>
      </c>
      <c r="AB133">
        <f t="shared" si="191"/>
        <v>33.933998454910679</v>
      </c>
      <c r="AC133">
        <f t="shared" si="191"/>
        <v>48.017188615940036</v>
      </c>
      <c r="AE133" s="185">
        <f t="shared" si="189"/>
        <v>9.9</v>
      </c>
      <c r="AF133">
        <f t="shared" si="148"/>
        <v>32.860817003642367</v>
      </c>
      <c r="AG133">
        <f t="shared" si="149"/>
        <v>27.486538748477653</v>
      </c>
      <c r="AH133">
        <f t="shared" si="150"/>
        <v>38.893922778911431</v>
      </c>
      <c r="AK133" s="183">
        <v>44043</v>
      </c>
      <c r="AL133">
        <v>1.1000000000000001</v>
      </c>
      <c r="AM133">
        <f t="shared" si="190"/>
        <v>1.10651677283314</v>
      </c>
      <c r="AN133">
        <f t="shared" si="137"/>
        <v>0.99586509554982605</v>
      </c>
      <c r="AO133">
        <v>480.12052026895185</v>
      </c>
      <c r="AP133">
        <f t="shared" si="138"/>
        <v>0.84708012562740098</v>
      </c>
      <c r="AQ133">
        <f t="shared" si="139"/>
        <v>1.1611322823744359</v>
      </c>
      <c r="AR133" t="s">
        <v>565</v>
      </c>
      <c r="AS133" s="183">
        <f t="shared" si="181"/>
        <v>44043</v>
      </c>
      <c r="AT133" t="str">
        <f t="shared" si="182"/>
        <v>A</v>
      </c>
      <c r="AU133" t="str">
        <f t="shared" si="183"/>
        <v>A</v>
      </c>
      <c r="AV133" t="str">
        <f t="shared" si="184"/>
        <v>C</v>
      </c>
    </row>
    <row r="134" spans="13:48">
      <c r="M134" t="str">
        <f t="shared" si="185"/>
        <v>08</v>
      </c>
      <c r="N134" t="s">
        <v>566</v>
      </c>
      <c r="O134" s="183">
        <v>44044</v>
      </c>
      <c r="P134" s="246">
        <v>1.0823967360959199</v>
      </c>
      <c r="Q134" s="246">
        <v>0.92309955377223696</v>
      </c>
      <c r="R134" s="246">
        <v>1.25904753968279</v>
      </c>
      <c r="S134" t="str">
        <f t="shared" si="175"/>
        <v>B</v>
      </c>
      <c r="T134" t="str">
        <f t="shared" si="176"/>
        <v>A</v>
      </c>
      <c r="U134" t="str">
        <f t="shared" si="177"/>
        <v>D</v>
      </c>
      <c r="V134" s="30">
        <v>26</v>
      </c>
      <c r="W134">
        <f t="shared" si="186"/>
        <v>28.142315138493917</v>
      </c>
      <c r="X134">
        <f t="shared" si="178"/>
        <v>24.000588398078161</v>
      </c>
      <c r="Y134">
        <f t="shared" si="179"/>
        <v>32.735236031752542</v>
      </c>
      <c r="Z134" s="184">
        <f t="shared" si="187"/>
        <v>26</v>
      </c>
      <c r="AA134">
        <f t="shared" ref="AA134:AC134" si="192">$V127*P127</f>
        <v>28.229319113566412</v>
      </c>
      <c r="AB134">
        <f t="shared" si="192"/>
        <v>23.5781232702099</v>
      </c>
      <c r="AC134">
        <f t="shared" si="192"/>
        <v>33.45548797789737</v>
      </c>
      <c r="AE134" s="185">
        <f t="shared" si="189"/>
        <v>23.400000000000002</v>
      </c>
      <c r="AF134">
        <f t="shared" ref="AF134:AF165" si="193">$AE127*P127*(1-$AD$275)</f>
        <v>22.865748481988796</v>
      </c>
      <c r="AG134">
        <f t="shared" ref="AG134:AG165" si="194">$AE127*Q127*(1-$AD$275)</f>
        <v>19.098279848870021</v>
      </c>
      <c r="AH134">
        <f t="shared" ref="AH134:AH165" si="195">$AE127*R127*(1-$AD$275)</f>
        <v>27.098945262096873</v>
      </c>
      <c r="AK134" s="183">
        <v>44044</v>
      </c>
      <c r="AL134">
        <v>1.1000000000000001</v>
      </c>
      <c r="AM134">
        <f t="shared" si="190"/>
        <v>1.0823967360959199</v>
      </c>
      <c r="AN134">
        <f t="shared" ref="AN134:AN165" si="196">+P134*(1-$AD$275)</f>
        <v>0.97415706248632794</v>
      </c>
      <c r="AO134">
        <v>511.25173833633545</v>
      </c>
      <c r="AP134">
        <f t="shared" ref="AP134:AP165" si="197">+Q134*(1-$AD$275)</f>
        <v>0.83078959839501332</v>
      </c>
      <c r="AQ134">
        <f t="shared" ref="AQ134:AQ165" si="198">+R134*(1-$AD$275)</f>
        <v>1.1331427857145111</v>
      </c>
      <c r="AR134" t="s">
        <v>566</v>
      </c>
      <c r="AS134" s="183">
        <f>O134</f>
        <v>44044</v>
      </c>
      <c r="AT134" t="str">
        <f t="shared" si="182"/>
        <v>A</v>
      </c>
      <c r="AU134" t="str">
        <f t="shared" si="183"/>
        <v>A</v>
      </c>
      <c r="AV134" t="str">
        <f t="shared" si="184"/>
        <v>C</v>
      </c>
    </row>
    <row r="135" spans="13:48">
      <c r="M135" t="str">
        <f t="shared" si="185"/>
        <v>08</v>
      </c>
      <c r="N135" t="s">
        <v>566</v>
      </c>
      <c r="O135" s="183">
        <v>44045</v>
      </c>
      <c r="P135" s="246">
        <v>1.1143860515866</v>
      </c>
      <c r="Q135" s="246">
        <v>0.95458614717226897</v>
      </c>
      <c r="R135" s="246">
        <v>1.29109948782971</v>
      </c>
      <c r="S135" t="str">
        <f t="shared" si="175"/>
        <v>C</v>
      </c>
      <c r="T135" t="str">
        <f t="shared" si="176"/>
        <v>A</v>
      </c>
      <c r="U135" t="str">
        <f t="shared" si="177"/>
        <v>D</v>
      </c>
      <c r="V135" s="30">
        <v>23</v>
      </c>
      <c r="W135">
        <f t="shared" si="186"/>
        <v>25.6308791864918</v>
      </c>
      <c r="X135">
        <f t="shared" si="178"/>
        <v>21.955481384962187</v>
      </c>
      <c r="Y135">
        <f t="shared" si="179"/>
        <v>29.695288220083327</v>
      </c>
      <c r="Z135" s="184">
        <f t="shared" si="187"/>
        <v>23</v>
      </c>
      <c r="AA135">
        <f t="shared" ref="AA135:AC135" si="199">$V128*P128</f>
        <v>17.317457313498299</v>
      </c>
      <c r="AB135">
        <f t="shared" si="199"/>
        <v>14.45342308180204</v>
      </c>
      <c r="AC135">
        <f t="shared" si="199"/>
        <v>20.537040188035842</v>
      </c>
      <c r="AE135" s="185">
        <f t="shared" si="189"/>
        <v>20.7</v>
      </c>
      <c r="AF135">
        <f t="shared" si="193"/>
        <v>14.027140423933622</v>
      </c>
      <c r="AG135">
        <f t="shared" si="194"/>
        <v>11.707272696259652</v>
      </c>
      <c r="AH135">
        <f t="shared" si="195"/>
        <v>16.635002552309032</v>
      </c>
      <c r="AK135" s="183">
        <v>44045</v>
      </c>
      <c r="AL135">
        <v>1.1000000000000001</v>
      </c>
      <c r="AM135">
        <f t="shared" si="190"/>
        <v>1.1143860515866</v>
      </c>
      <c r="AN135">
        <f t="shared" si="196"/>
        <v>1.00294744642794</v>
      </c>
      <c r="AO135">
        <v>541.32462550215769</v>
      </c>
      <c r="AP135">
        <f t="shared" si="197"/>
        <v>0.85912753245504214</v>
      </c>
      <c r="AQ135">
        <f t="shared" si="198"/>
        <v>1.161989539046739</v>
      </c>
      <c r="AR135" t="s">
        <v>566</v>
      </c>
      <c r="AS135" s="183">
        <f t="shared" ref="AS135:AS198" si="200">O135</f>
        <v>44045</v>
      </c>
      <c r="AT135" t="str">
        <f t="shared" si="182"/>
        <v>B</v>
      </c>
      <c r="AU135" t="str">
        <f t="shared" si="183"/>
        <v>A</v>
      </c>
      <c r="AV135" t="str">
        <f t="shared" si="184"/>
        <v>C</v>
      </c>
    </row>
    <row r="136" spans="13:48">
      <c r="M136" t="str">
        <f t="shared" si="185"/>
        <v>08</v>
      </c>
      <c r="N136" t="s">
        <v>566</v>
      </c>
      <c r="O136" s="183">
        <v>44046</v>
      </c>
      <c r="P136" s="246">
        <v>1.1180784370660699</v>
      </c>
      <c r="Q136" s="246">
        <v>0.95952121602248097</v>
      </c>
      <c r="R136" s="246">
        <v>1.2932122702378701</v>
      </c>
      <c r="S136" t="str">
        <f t="shared" si="175"/>
        <v>C</v>
      </c>
      <c r="T136" t="str">
        <f t="shared" si="176"/>
        <v>A</v>
      </c>
      <c r="U136" t="str">
        <f t="shared" si="177"/>
        <v>D</v>
      </c>
      <c r="V136" s="30">
        <v>24</v>
      </c>
      <c r="W136">
        <f t="shared" si="186"/>
        <v>26.833882489585676</v>
      </c>
      <c r="X136">
        <f t="shared" si="178"/>
        <v>23.028509184539544</v>
      </c>
      <c r="Y136">
        <f t="shared" si="179"/>
        <v>31.037094485708884</v>
      </c>
      <c r="Z136" s="184">
        <f t="shared" si="187"/>
        <v>24</v>
      </c>
      <c r="AA136">
        <f t="shared" ref="AA136:AC136" si="201">$V129*P129</f>
        <v>24.575793665101202</v>
      </c>
      <c r="AB136">
        <f t="shared" si="201"/>
        <v>20.614396450691398</v>
      </c>
      <c r="AC136">
        <f t="shared" si="201"/>
        <v>29.014950822166398</v>
      </c>
      <c r="AE136" s="185">
        <f t="shared" si="189"/>
        <v>21.6</v>
      </c>
      <c r="AF136">
        <f t="shared" si="193"/>
        <v>19.906392868731974</v>
      </c>
      <c r="AG136">
        <f t="shared" si="194"/>
        <v>16.697661125060034</v>
      </c>
      <c r="AH136">
        <f t="shared" si="195"/>
        <v>23.502110165954786</v>
      </c>
      <c r="AK136" s="183">
        <v>44046</v>
      </c>
      <c r="AL136">
        <v>1.1000000000000001</v>
      </c>
      <c r="AM136">
        <f t="shared" si="190"/>
        <v>1.1180784370660699</v>
      </c>
      <c r="AN136">
        <f t="shared" si="196"/>
        <v>1.0062705933594629</v>
      </c>
      <c r="AO136">
        <v>1230.382022050838</v>
      </c>
      <c r="AP136">
        <f t="shared" si="197"/>
        <v>0.86356909442023289</v>
      </c>
      <c r="AQ136">
        <f t="shared" si="198"/>
        <v>1.1638910432140832</v>
      </c>
      <c r="AR136" t="s">
        <v>566</v>
      </c>
      <c r="AS136" s="183">
        <f t="shared" si="200"/>
        <v>44046</v>
      </c>
      <c r="AT136" t="str">
        <f t="shared" si="182"/>
        <v>B</v>
      </c>
      <c r="AU136" t="str">
        <f t="shared" si="183"/>
        <v>A</v>
      </c>
      <c r="AV136" t="str">
        <f t="shared" si="184"/>
        <v>C</v>
      </c>
    </row>
    <row r="137" spans="13:48">
      <c r="M137" t="str">
        <f t="shared" si="185"/>
        <v>08</v>
      </c>
      <c r="N137" t="s">
        <v>566</v>
      </c>
      <c r="O137" s="183">
        <v>44047</v>
      </c>
      <c r="P137" s="246">
        <v>0.98519972152441804</v>
      </c>
      <c r="Q137" s="246">
        <v>0.83845611307487899</v>
      </c>
      <c r="R137" s="246">
        <v>1.1481443268284199</v>
      </c>
      <c r="S137" t="str">
        <f t="shared" si="175"/>
        <v>A</v>
      </c>
      <c r="T137" t="str">
        <f t="shared" si="176"/>
        <v>A</v>
      </c>
      <c r="U137" t="str">
        <f t="shared" si="177"/>
        <v>C</v>
      </c>
      <c r="V137" s="30">
        <v>18</v>
      </c>
      <c r="W137">
        <f t="shared" si="186"/>
        <v>17.733594987439524</v>
      </c>
      <c r="X137">
        <f t="shared" si="178"/>
        <v>15.092210035347822</v>
      </c>
      <c r="Y137">
        <f t="shared" si="179"/>
        <v>20.66659788291156</v>
      </c>
      <c r="Z137" s="184">
        <f t="shared" si="187"/>
        <v>18</v>
      </c>
      <c r="AA137">
        <f t="shared" ref="AA137:AC137" si="202">$V130*P130</f>
        <v>50.328754001267697</v>
      </c>
      <c r="AB137">
        <f t="shared" si="202"/>
        <v>42.965351892053498</v>
      </c>
      <c r="AC137">
        <f t="shared" si="202"/>
        <v>58.489078288033397</v>
      </c>
      <c r="AE137" s="185">
        <f t="shared" si="189"/>
        <v>16.2</v>
      </c>
      <c r="AF137">
        <f t="shared" si="193"/>
        <v>40.766290741026836</v>
      </c>
      <c r="AG137">
        <f t="shared" si="194"/>
        <v>34.801935032563335</v>
      </c>
      <c r="AH137">
        <f t="shared" si="195"/>
        <v>47.376153413307058</v>
      </c>
      <c r="AK137" s="183">
        <v>44047</v>
      </c>
      <c r="AL137">
        <v>1.1000000000000001</v>
      </c>
      <c r="AM137">
        <f t="shared" si="190"/>
        <v>0.98519972152441804</v>
      </c>
      <c r="AN137">
        <f t="shared" si="196"/>
        <v>0.88667974937197624</v>
      </c>
      <c r="AO137">
        <v>1205.4046094488817</v>
      </c>
      <c r="AP137">
        <f t="shared" si="197"/>
        <v>0.75461050176739108</v>
      </c>
      <c r="AQ137">
        <f t="shared" si="198"/>
        <v>1.033329894145578</v>
      </c>
      <c r="AR137" t="s">
        <v>566</v>
      </c>
      <c r="AS137" s="183">
        <f t="shared" si="200"/>
        <v>44047</v>
      </c>
      <c r="AT137" t="str">
        <f t="shared" si="182"/>
        <v>A</v>
      </c>
      <c r="AU137" t="str">
        <f t="shared" si="183"/>
        <v>A</v>
      </c>
      <c r="AV137" t="str">
        <f t="shared" si="184"/>
        <v>B</v>
      </c>
    </row>
    <row r="138" spans="13:48">
      <c r="M138" t="str">
        <f t="shared" si="185"/>
        <v>08</v>
      </c>
      <c r="N138" t="s">
        <v>566</v>
      </c>
      <c r="O138" s="183">
        <v>44048</v>
      </c>
      <c r="P138" s="246">
        <v>1.0191056096386899</v>
      </c>
      <c r="Q138" s="246">
        <v>0.87086990768097505</v>
      </c>
      <c r="R138" s="246">
        <v>1.1832810589998599</v>
      </c>
      <c r="S138" t="str">
        <f t="shared" si="175"/>
        <v>B</v>
      </c>
      <c r="T138" t="str">
        <f t="shared" si="176"/>
        <v>A</v>
      </c>
      <c r="U138" t="str">
        <f t="shared" si="177"/>
        <v>C</v>
      </c>
      <c r="V138" s="30">
        <v>41</v>
      </c>
      <c r="W138">
        <f t="shared" si="186"/>
        <v>41.783329995186286</v>
      </c>
      <c r="X138">
        <f t="shared" si="178"/>
        <v>35.705666214919979</v>
      </c>
      <c r="Y138">
        <f t="shared" si="179"/>
        <v>48.514523418994258</v>
      </c>
      <c r="Z138" s="184">
        <f t="shared" si="187"/>
        <v>41</v>
      </c>
      <c r="AA138">
        <f t="shared" ref="AA138:AC138" si="203">$V131*P131</f>
        <v>48.724076226994413</v>
      </c>
      <c r="AB138">
        <f t="shared" si="203"/>
        <v>41.870648074607885</v>
      </c>
      <c r="AC138">
        <f t="shared" si="203"/>
        <v>56.287554852425487</v>
      </c>
      <c r="AE138" s="185">
        <f t="shared" si="189"/>
        <v>36.9</v>
      </c>
      <c r="AF138">
        <f t="shared" si="193"/>
        <v>39.466501743865471</v>
      </c>
      <c r="AG138">
        <f t="shared" si="194"/>
        <v>33.915224940432381</v>
      </c>
      <c r="AH138">
        <f t="shared" si="195"/>
        <v>45.592919430464647</v>
      </c>
      <c r="AK138" s="183">
        <v>44048</v>
      </c>
      <c r="AL138">
        <v>1.1000000000000001</v>
      </c>
      <c r="AM138">
        <f t="shared" si="190"/>
        <v>1.0191056096386899</v>
      </c>
      <c r="AN138">
        <f t="shared" si="196"/>
        <v>0.91719504867482093</v>
      </c>
      <c r="AO138">
        <v>531.26140865896878</v>
      </c>
      <c r="AP138">
        <f t="shared" si="197"/>
        <v>0.7837829169128776</v>
      </c>
      <c r="AQ138">
        <f t="shared" si="198"/>
        <v>1.064952953099874</v>
      </c>
      <c r="AR138" t="s">
        <v>566</v>
      </c>
      <c r="AS138" s="183">
        <f t="shared" si="200"/>
        <v>44048</v>
      </c>
      <c r="AT138" t="str">
        <f t="shared" si="182"/>
        <v>A</v>
      </c>
      <c r="AU138" t="str">
        <f t="shared" si="183"/>
        <v>A</v>
      </c>
      <c r="AV138" t="str">
        <f t="shared" si="184"/>
        <v>B</v>
      </c>
    </row>
    <row r="139" spans="13:48">
      <c r="M139" t="str">
        <f t="shared" si="185"/>
        <v>08</v>
      </c>
      <c r="N139" t="s">
        <v>566</v>
      </c>
      <c r="O139" s="183">
        <v>44049</v>
      </c>
      <c r="P139" s="246">
        <v>1.06656928313633</v>
      </c>
      <c r="Q139" s="246">
        <v>0.91489940813105197</v>
      </c>
      <c r="R139" s="246">
        <v>1.23414417365894</v>
      </c>
      <c r="S139" t="str">
        <f t="shared" si="175"/>
        <v>B</v>
      </c>
      <c r="T139" t="str">
        <f t="shared" si="176"/>
        <v>A</v>
      </c>
      <c r="U139" t="str">
        <f t="shared" si="177"/>
        <v>D</v>
      </c>
      <c r="V139" s="30">
        <v>28</v>
      </c>
      <c r="W139">
        <f t="shared" si="186"/>
        <v>29.863939927817242</v>
      </c>
      <c r="X139">
        <f t="shared" si="178"/>
        <v>25.617183427669456</v>
      </c>
      <c r="Y139">
        <f t="shared" si="179"/>
        <v>34.55603686245032</v>
      </c>
      <c r="Z139" s="184">
        <f t="shared" si="187"/>
        <v>28</v>
      </c>
      <c r="AA139">
        <f t="shared" ref="AA139:AC139" si="204">$V132*P132</f>
        <v>26.6127168767188</v>
      </c>
      <c r="AB139">
        <f t="shared" si="204"/>
        <v>22.828295643084999</v>
      </c>
      <c r="AC139">
        <f t="shared" si="204"/>
        <v>30.793995287448798</v>
      </c>
      <c r="AE139" s="185">
        <f t="shared" si="189"/>
        <v>25.2</v>
      </c>
      <c r="AF139">
        <f t="shared" si="193"/>
        <v>21.556300670142232</v>
      </c>
      <c r="AG139">
        <f t="shared" si="194"/>
        <v>18.490919470898849</v>
      </c>
      <c r="AH139">
        <f t="shared" si="195"/>
        <v>24.943136182833527</v>
      </c>
      <c r="AK139" s="183">
        <v>44049</v>
      </c>
      <c r="AL139">
        <v>1.1000000000000001</v>
      </c>
      <c r="AM139">
        <f t="shared" si="190"/>
        <v>1.06656928313633</v>
      </c>
      <c r="AN139">
        <f t="shared" si="196"/>
        <v>0.9599123548226971</v>
      </c>
      <c r="AO139">
        <v>553.37721289861474</v>
      </c>
      <c r="AP139">
        <f t="shared" si="197"/>
        <v>0.82340946731794684</v>
      </c>
      <c r="AQ139">
        <f t="shared" si="198"/>
        <v>1.110729756293046</v>
      </c>
      <c r="AR139" t="s">
        <v>566</v>
      </c>
      <c r="AS139" s="183">
        <f t="shared" si="200"/>
        <v>44049</v>
      </c>
      <c r="AT139" t="str">
        <f t="shared" si="182"/>
        <v>A</v>
      </c>
      <c r="AU139" t="str">
        <f t="shared" si="183"/>
        <v>A</v>
      </c>
      <c r="AV139" t="str">
        <f t="shared" si="184"/>
        <v>C</v>
      </c>
    </row>
    <row r="140" spans="13:48">
      <c r="M140" t="str">
        <f t="shared" si="185"/>
        <v>08</v>
      </c>
      <c r="N140" t="s">
        <v>566</v>
      </c>
      <c r="O140" s="183">
        <v>44050</v>
      </c>
      <c r="P140" s="246">
        <v>1.1590654157121201</v>
      </c>
      <c r="Q140" s="246">
        <v>1.0010715522055</v>
      </c>
      <c r="R140" s="246">
        <v>1.3328705458568799</v>
      </c>
      <c r="S140" t="str">
        <f t="shared" si="175"/>
        <v>C</v>
      </c>
      <c r="T140" t="str">
        <f t="shared" si="176"/>
        <v>B</v>
      </c>
      <c r="U140" t="str">
        <f t="shared" si="177"/>
        <v>D</v>
      </c>
      <c r="V140" s="30">
        <v>27</v>
      </c>
      <c r="W140">
        <f t="shared" si="186"/>
        <v>31.294766224227242</v>
      </c>
      <c r="X140">
        <f t="shared" si="178"/>
        <v>27.028931909548501</v>
      </c>
      <c r="Y140">
        <f t="shared" si="179"/>
        <v>35.987504738135755</v>
      </c>
      <c r="Z140" s="184">
        <f t="shared" si="187"/>
        <v>27</v>
      </c>
      <c r="AA140">
        <f t="shared" ref="AA140:AC140" si="205">$V133*P133</f>
        <v>12.17168450116454</v>
      </c>
      <c r="AB140">
        <f t="shared" si="205"/>
        <v>10.353201535446011</v>
      </c>
      <c r="AC140">
        <f t="shared" si="205"/>
        <v>14.191616784576439</v>
      </c>
      <c r="AE140" s="185">
        <f t="shared" si="189"/>
        <v>24.3</v>
      </c>
      <c r="AF140">
        <f t="shared" si="193"/>
        <v>9.8590644459432788</v>
      </c>
      <c r="AG140">
        <f t="shared" si="194"/>
        <v>8.3860932437112687</v>
      </c>
      <c r="AH140">
        <f t="shared" si="195"/>
        <v>11.495209595506918</v>
      </c>
      <c r="AK140" s="183">
        <v>44050</v>
      </c>
      <c r="AL140">
        <v>1.1000000000000001</v>
      </c>
      <c r="AM140">
        <f t="shared" si="190"/>
        <v>1.1590654157121201</v>
      </c>
      <c r="AN140">
        <f t="shared" si="196"/>
        <v>1.0431588741409081</v>
      </c>
      <c r="AO140">
        <v>603.2446120399444</v>
      </c>
      <c r="AP140">
        <f t="shared" si="197"/>
        <v>0.90096439698495001</v>
      </c>
      <c r="AQ140">
        <f t="shared" si="198"/>
        <v>1.199583491271192</v>
      </c>
      <c r="AR140" t="s">
        <v>566</v>
      </c>
      <c r="AS140" s="183">
        <f t="shared" si="200"/>
        <v>44050</v>
      </c>
      <c r="AT140" t="str">
        <f t="shared" si="182"/>
        <v>B</v>
      </c>
      <c r="AU140" t="str">
        <f t="shared" si="183"/>
        <v>A</v>
      </c>
      <c r="AV140" t="str">
        <f t="shared" si="184"/>
        <v>C</v>
      </c>
    </row>
    <row r="141" spans="13:48">
      <c r="M141" t="str">
        <f t="shared" si="185"/>
        <v>08</v>
      </c>
      <c r="N141" t="s">
        <v>566</v>
      </c>
      <c r="O141" s="183">
        <v>44051</v>
      </c>
      <c r="P141" s="246">
        <v>1.1696756612225701</v>
      </c>
      <c r="Q141" s="246">
        <v>1.01221699583507</v>
      </c>
      <c r="R141" s="246">
        <v>1.34267639659215</v>
      </c>
      <c r="S141" t="str">
        <f t="shared" si="175"/>
        <v>C</v>
      </c>
      <c r="T141" t="str">
        <f t="shared" si="176"/>
        <v>B</v>
      </c>
      <c r="U141" t="str">
        <f t="shared" si="177"/>
        <v>D</v>
      </c>
      <c r="V141" s="30">
        <v>31</v>
      </c>
      <c r="W141">
        <f t="shared" si="186"/>
        <v>36.259945497899672</v>
      </c>
      <c r="X141">
        <f t="shared" si="178"/>
        <v>31.378726870887171</v>
      </c>
      <c r="Y141">
        <f t="shared" si="179"/>
        <v>41.622968294356653</v>
      </c>
      <c r="Z141" s="184">
        <f t="shared" si="187"/>
        <v>31</v>
      </c>
      <c r="AA141">
        <f t="shared" ref="AA141:AC141" si="206">$V134*P134</f>
        <v>28.142315138493917</v>
      </c>
      <c r="AB141">
        <f t="shared" si="206"/>
        <v>24.000588398078161</v>
      </c>
      <c r="AC141">
        <f t="shared" si="206"/>
        <v>32.735236031752542</v>
      </c>
      <c r="AE141" s="185">
        <f t="shared" si="189"/>
        <v>27.900000000000002</v>
      </c>
      <c r="AF141">
        <f t="shared" si="193"/>
        <v>22.795275262180077</v>
      </c>
      <c r="AG141">
        <f t="shared" si="194"/>
        <v>19.440476602443312</v>
      </c>
      <c r="AH141">
        <f t="shared" si="195"/>
        <v>26.51554118571956</v>
      </c>
      <c r="AK141" s="183">
        <v>44051</v>
      </c>
      <c r="AL141">
        <v>1.1000000000000001</v>
      </c>
      <c r="AM141">
        <f t="shared" si="190"/>
        <v>1.1696756612225701</v>
      </c>
      <c r="AN141">
        <f t="shared" si="196"/>
        <v>1.0527080951003132</v>
      </c>
      <c r="AO141">
        <v>1375.6636082087919</v>
      </c>
      <c r="AP141">
        <f t="shared" si="197"/>
        <v>0.91099529625156295</v>
      </c>
      <c r="AQ141">
        <f t="shared" si="198"/>
        <v>1.2084087569329349</v>
      </c>
      <c r="AR141" t="s">
        <v>566</v>
      </c>
      <c r="AS141" s="183">
        <f t="shared" si="200"/>
        <v>44051</v>
      </c>
      <c r="AT141" t="str">
        <f t="shared" si="182"/>
        <v>B</v>
      </c>
      <c r="AU141" t="str">
        <f t="shared" si="183"/>
        <v>A</v>
      </c>
      <c r="AV141" t="str">
        <f t="shared" si="184"/>
        <v>D</v>
      </c>
    </row>
    <row r="142" spans="13:48">
      <c r="M142" t="str">
        <f t="shared" si="185"/>
        <v>08</v>
      </c>
      <c r="N142" t="s">
        <v>566</v>
      </c>
      <c r="O142" s="183">
        <v>44052</v>
      </c>
      <c r="P142" s="246">
        <v>1.1176371461013099</v>
      </c>
      <c r="Q142" s="246">
        <v>0.966056441050133</v>
      </c>
      <c r="R142" s="246">
        <v>1.28430326926147</v>
      </c>
      <c r="S142" t="str">
        <f t="shared" si="175"/>
        <v>C</v>
      </c>
      <c r="T142" t="str">
        <f t="shared" si="176"/>
        <v>A</v>
      </c>
      <c r="U142" t="str">
        <f t="shared" si="177"/>
        <v>D</v>
      </c>
      <c r="V142" s="30">
        <v>20</v>
      </c>
      <c r="W142">
        <f t="shared" si="186"/>
        <v>22.352742922026199</v>
      </c>
      <c r="X142">
        <f t="shared" si="178"/>
        <v>19.321128821002659</v>
      </c>
      <c r="Y142">
        <f t="shared" si="179"/>
        <v>25.686065385229398</v>
      </c>
      <c r="Z142" s="184">
        <f t="shared" si="187"/>
        <v>20</v>
      </c>
      <c r="AA142">
        <f t="shared" ref="AA142:AC142" si="207">$V135*P135</f>
        <v>25.6308791864918</v>
      </c>
      <c r="AB142">
        <f t="shared" si="207"/>
        <v>21.955481384962187</v>
      </c>
      <c r="AC142">
        <f t="shared" si="207"/>
        <v>29.695288220083327</v>
      </c>
      <c r="AE142" s="185">
        <f t="shared" si="189"/>
        <v>18</v>
      </c>
      <c r="AF142">
        <f t="shared" si="193"/>
        <v>20.761012141058359</v>
      </c>
      <c r="AG142">
        <f t="shared" si="194"/>
        <v>17.783939921819371</v>
      </c>
      <c r="AH142">
        <f t="shared" si="195"/>
        <v>24.053183458267497</v>
      </c>
      <c r="AK142" s="183">
        <v>44052</v>
      </c>
      <c r="AL142">
        <v>1.1000000000000001</v>
      </c>
      <c r="AM142">
        <f t="shared" si="190"/>
        <v>1.1176371461013099</v>
      </c>
      <c r="AN142">
        <f t="shared" si="196"/>
        <v>1.005873431491179</v>
      </c>
      <c r="AO142">
        <v>1187.5642855532881</v>
      </c>
      <c r="AP142">
        <f t="shared" si="197"/>
        <v>0.86945079694511973</v>
      </c>
      <c r="AQ142">
        <f t="shared" si="198"/>
        <v>1.1558729423353231</v>
      </c>
      <c r="AR142" t="s">
        <v>566</v>
      </c>
      <c r="AS142" s="183">
        <f t="shared" si="200"/>
        <v>44052</v>
      </c>
      <c r="AT142" t="str">
        <f t="shared" si="182"/>
        <v>B</v>
      </c>
      <c r="AU142" t="str">
        <f t="shared" si="183"/>
        <v>A</v>
      </c>
      <c r="AV142" t="str">
        <f t="shared" si="184"/>
        <v>C</v>
      </c>
    </row>
    <row r="143" spans="13:48">
      <c r="M143" t="str">
        <f t="shared" si="185"/>
        <v>08</v>
      </c>
      <c r="N143" t="s">
        <v>566</v>
      </c>
      <c r="O143" s="183">
        <v>44053</v>
      </c>
      <c r="P143" s="246">
        <v>1.1358354564490201</v>
      </c>
      <c r="Q143" s="246">
        <v>0.98514786645503205</v>
      </c>
      <c r="R143" s="246">
        <v>1.3011598112581999</v>
      </c>
      <c r="S143" t="str">
        <f t="shared" si="175"/>
        <v>C</v>
      </c>
      <c r="T143" t="str">
        <f t="shared" si="176"/>
        <v>A</v>
      </c>
      <c r="U143" t="str">
        <f t="shared" si="177"/>
        <v>D</v>
      </c>
      <c r="V143" s="30">
        <v>33</v>
      </c>
      <c r="W143">
        <f t="shared" si="186"/>
        <v>37.482570062817665</v>
      </c>
      <c r="X143">
        <f t="shared" si="178"/>
        <v>32.509879593016059</v>
      </c>
      <c r="Y143">
        <f t="shared" si="179"/>
        <v>42.938273771520599</v>
      </c>
      <c r="Z143" s="184">
        <f t="shared" si="187"/>
        <v>33</v>
      </c>
      <c r="AA143">
        <f t="shared" ref="AA143:AC143" si="208">$V136*P136</f>
        <v>26.833882489585676</v>
      </c>
      <c r="AB143">
        <f t="shared" si="208"/>
        <v>23.028509184539544</v>
      </c>
      <c r="AC143">
        <f t="shared" si="208"/>
        <v>31.037094485708884</v>
      </c>
      <c r="AE143" s="185">
        <f t="shared" si="189"/>
        <v>29.7</v>
      </c>
      <c r="AF143">
        <f t="shared" si="193"/>
        <v>21.735444816564399</v>
      </c>
      <c r="AG143">
        <f t="shared" si="194"/>
        <v>18.653092439477032</v>
      </c>
      <c r="AH143">
        <f t="shared" si="195"/>
        <v>25.140046533424197</v>
      </c>
      <c r="AK143" s="183">
        <v>44053</v>
      </c>
      <c r="AL143">
        <v>1.1000000000000001</v>
      </c>
      <c r="AM143">
        <f t="shared" si="190"/>
        <v>1.1358354564490201</v>
      </c>
      <c r="AN143">
        <f t="shared" si="196"/>
        <v>1.0222519108041181</v>
      </c>
      <c r="AO143">
        <v>541.41148174890759</v>
      </c>
      <c r="AP143">
        <f t="shared" si="197"/>
        <v>0.88663307980952888</v>
      </c>
      <c r="AQ143">
        <f t="shared" si="198"/>
        <v>1.17104383013238</v>
      </c>
      <c r="AR143" t="s">
        <v>566</v>
      </c>
      <c r="AS143" s="183">
        <f t="shared" si="200"/>
        <v>44053</v>
      </c>
      <c r="AT143" t="str">
        <f t="shared" si="182"/>
        <v>B</v>
      </c>
      <c r="AU143" t="str">
        <f t="shared" si="183"/>
        <v>A</v>
      </c>
      <c r="AV143" t="str">
        <f t="shared" si="184"/>
        <v>C</v>
      </c>
    </row>
    <row r="144" spans="13:48">
      <c r="M144" t="str">
        <f t="shared" si="185"/>
        <v>08</v>
      </c>
      <c r="N144" t="s">
        <v>566</v>
      </c>
      <c r="O144" s="183">
        <v>44054</v>
      </c>
      <c r="P144" s="246">
        <v>1.2741902419748301</v>
      </c>
      <c r="Q144" s="246">
        <v>1.1161154040038199</v>
      </c>
      <c r="R144" s="246">
        <v>1.4465311986481499</v>
      </c>
      <c r="S144" t="str">
        <f t="shared" si="175"/>
        <v>D</v>
      </c>
      <c r="T144" t="str">
        <f t="shared" si="176"/>
        <v>C</v>
      </c>
      <c r="U144" t="str">
        <f t="shared" si="177"/>
        <v>E</v>
      </c>
      <c r="V144" s="30">
        <v>48</v>
      </c>
      <c r="W144">
        <f t="shared" si="186"/>
        <v>61.161131614791842</v>
      </c>
      <c r="X144">
        <f t="shared" si="178"/>
        <v>53.573539392183356</v>
      </c>
      <c r="Y144">
        <f t="shared" si="179"/>
        <v>69.433497535111201</v>
      </c>
      <c r="Z144" s="184">
        <f t="shared" si="187"/>
        <v>48</v>
      </c>
      <c r="AA144">
        <f t="shared" ref="AA144:AC144" si="209">$V137*P137</f>
        <v>17.733594987439524</v>
      </c>
      <c r="AB144">
        <f t="shared" si="209"/>
        <v>15.092210035347822</v>
      </c>
      <c r="AC144">
        <f t="shared" si="209"/>
        <v>20.66659788291156</v>
      </c>
      <c r="AE144" s="185">
        <f t="shared" si="189"/>
        <v>43.2</v>
      </c>
      <c r="AF144">
        <f t="shared" si="193"/>
        <v>14.364211939826015</v>
      </c>
      <c r="AG144">
        <f t="shared" si="194"/>
        <v>12.224690128631735</v>
      </c>
      <c r="AH144">
        <f t="shared" si="195"/>
        <v>16.739944285158362</v>
      </c>
      <c r="AK144" s="183">
        <v>44054</v>
      </c>
      <c r="AL144">
        <v>1.1000000000000001</v>
      </c>
      <c r="AM144">
        <f t="shared" si="190"/>
        <v>1.2741902419748301</v>
      </c>
      <c r="AN144">
        <f t="shared" si="196"/>
        <v>1.146771217777347</v>
      </c>
      <c r="AO144">
        <v>590.21513726525586</v>
      </c>
      <c r="AP144">
        <f t="shared" si="197"/>
        <v>1.004503863603438</v>
      </c>
      <c r="AQ144">
        <f t="shared" si="198"/>
        <v>1.3018780787833351</v>
      </c>
      <c r="AR144" t="s">
        <v>566</v>
      </c>
      <c r="AS144" s="183">
        <f t="shared" si="200"/>
        <v>44054</v>
      </c>
      <c r="AT144" t="str">
        <f t="shared" si="182"/>
        <v>C</v>
      </c>
      <c r="AU144" t="str">
        <f t="shared" si="183"/>
        <v>B</v>
      </c>
      <c r="AV144" t="str">
        <f t="shared" si="184"/>
        <v>D</v>
      </c>
    </row>
    <row r="145" spans="13:48">
      <c r="M145" t="str">
        <f t="shared" si="185"/>
        <v>08</v>
      </c>
      <c r="N145" t="s">
        <v>566</v>
      </c>
      <c r="O145" s="183">
        <v>44055</v>
      </c>
      <c r="P145" s="246">
        <v>1.17172753073237</v>
      </c>
      <c r="Q145" s="246">
        <v>1.02290131408921</v>
      </c>
      <c r="R145" s="246">
        <v>1.33433543878905</v>
      </c>
      <c r="S145" t="str">
        <f t="shared" si="175"/>
        <v>C</v>
      </c>
      <c r="T145" t="str">
        <f t="shared" si="176"/>
        <v>B</v>
      </c>
      <c r="U145" t="str">
        <f t="shared" si="177"/>
        <v>D</v>
      </c>
      <c r="V145" s="30">
        <v>30</v>
      </c>
      <c r="W145">
        <f t="shared" si="186"/>
        <v>35.151825921971103</v>
      </c>
      <c r="X145">
        <f t="shared" si="178"/>
        <v>30.6870394226763</v>
      </c>
      <c r="Y145">
        <f t="shared" si="179"/>
        <v>40.0300631636715</v>
      </c>
      <c r="Z145" s="184">
        <f t="shared" si="187"/>
        <v>30</v>
      </c>
      <c r="AA145">
        <f t="shared" ref="AA145:AC145" si="210">$V138*P138</f>
        <v>41.783329995186286</v>
      </c>
      <c r="AB145">
        <f t="shared" si="210"/>
        <v>35.705666214919979</v>
      </c>
      <c r="AC145">
        <f t="shared" si="210"/>
        <v>48.514523418994258</v>
      </c>
      <c r="AE145" s="185">
        <f t="shared" si="189"/>
        <v>27</v>
      </c>
      <c r="AF145">
        <f t="shared" si="193"/>
        <v>33.84449729610089</v>
      </c>
      <c r="AG145">
        <f t="shared" si="194"/>
        <v>28.921589634085183</v>
      </c>
      <c r="AH145">
        <f t="shared" si="195"/>
        <v>39.296763969385346</v>
      </c>
      <c r="AK145" s="183">
        <v>44055</v>
      </c>
      <c r="AL145">
        <v>1.1000000000000001</v>
      </c>
      <c r="AM145">
        <f t="shared" si="190"/>
        <v>1.17172753073237</v>
      </c>
      <c r="AN145">
        <f t="shared" si="196"/>
        <v>1.0545547776591331</v>
      </c>
      <c r="AO145">
        <v>699.19996703017478</v>
      </c>
      <c r="AP145">
        <f t="shared" si="197"/>
        <v>0.92061118268028908</v>
      </c>
      <c r="AQ145">
        <f t="shared" si="198"/>
        <v>1.2009018949101451</v>
      </c>
      <c r="AR145" t="s">
        <v>566</v>
      </c>
      <c r="AS145" s="183">
        <f t="shared" si="200"/>
        <v>44055</v>
      </c>
      <c r="AT145" t="str">
        <f t="shared" si="182"/>
        <v>B</v>
      </c>
      <c r="AU145" t="str">
        <f t="shared" si="183"/>
        <v>A</v>
      </c>
      <c r="AV145" t="str">
        <f t="shared" si="184"/>
        <v>D</v>
      </c>
    </row>
    <row r="146" spans="13:48">
      <c r="M146" t="str">
        <f t="shared" si="185"/>
        <v>08</v>
      </c>
      <c r="N146" t="s">
        <v>566</v>
      </c>
      <c r="O146" s="183">
        <v>44056</v>
      </c>
      <c r="P146" s="246">
        <v>1.1920683402193299</v>
      </c>
      <c r="Q146" s="246">
        <v>1.0450997727764899</v>
      </c>
      <c r="R146" s="246">
        <v>1.3522107880485901</v>
      </c>
      <c r="S146" t="str">
        <f t="shared" si="175"/>
        <v>C</v>
      </c>
      <c r="T146" t="str">
        <f t="shared" si="176"/>
        <v>B</v>
      </c>
      <c r="U146" t="str">
        <f t="shared" si="177"/>
        <v>D</v>
      </c>
      <c r="V146" s="30">
        <v>42</v>
      </c>
      <c r="W146">
        <f t="shared" si="186"/>
        <v>50.066870289211856</v>
      </c>
      <c r="X146">
        <f t="shared" si="178"/>
        <v>43.894190456612577</v>
      </c>
      <c r="Y146">
        <f t="shared" si="179"/>
        <v>56.79285309804078</v>
      </c>
      <c r="Z146" s="184">
        <f t="shared" si="187"/>
        <v>42</v>
      </c>
      <c r="AA146">
        <f t="shared" ref="AA146:AC146" si="211">$V139*P139</f>
        <v>29.863939927817242</v>
      </c>
      <c r="AB146">
        <f t="shared" si="211"/>
        <v>25.617183427669456</v>
      </c>
      <c r="AC146">
        <f t="shared" si="211"/>
        <v>34.55603686245032</v>
      </c>
      <c r="AE146" s="185">
        <f t="shared" si="189"/>
        <v>37.800000000000004</v>
      </c>
      <c r="AF146">
        <f t="shared" si="193"/>
        <v>24.189791341531965</v>
      </c>
      <c r="AG146">
        <f t="shared" si="194"/>
        <v>20.749918576412259</v>
      </c>
      <c r="AH146">
        <f t="shared" si="195"/>
        <v>27.990389858584759</v>
      </c>
      <c r="AK146" s="183">
        <v>44056</v>
      </c>
      <c r="AL146">
        <v>1.1000000000000001</v>
      </c>
      <c r="AM146">
        <f t="shared" si="190"/>
        <v>1.1920683402193299</v>
      </c>
      <c r="AN146">
        <f t="shared" si="196"/>
        <v>1.072861506197397</v>
      </c>
      <c r="AO146">
        <v>1609.0802405514451</v>
      </c>
      <c r="AP146">
        <f t="shared" si="197"/>
        <v>0.94058979549884092</v>
      </c>
      <c r="AQ146">
        <f t="shared" si="198"/>
        <v>1.2169897092437312</v>
      </c>
      <c r="AR146" t="s">
        <v>566</v>
      </c>
      <c r="AS146" s="183">
        <f t="shared" si="200"/>
        <v>44056</v>
      </c>
      <c r="AT146" t="str">
        <f t="shared" si="182"/>
        <v>B</v>
      </c>
      <c r="AU146" t="str">
        <f t="shared" si="183"/>
        <v>A</v>
      </c>
      <c r="AV146" t="str">
        <f t="shared" si="184"/>
        <v>D</v>
      </c>
    </row>
    <row r="147" spans="13:48">
      <c r="M147" t="str">
        <f t="shared" si="185"/>
        <v>08</v>
      </c>
      <c r="N147" t="s">
        <v>566</v>
      </c>
      <c r="O147" s="183">
        <v>44057</v>
      </c>
      <c r="P147" s="246">
        <v>1.1535598004026599</v>
      </c>
      <c r="Q147" s="246">
        <v>1.0116314043838199</v>
      </c>
      <c r="R147" s="246">
        <v>1.3081817322068201</v>
      </c>
      <c r="S147" t="str">
        <f t="shared" si="175"/>
        <v>C</v>
      </c>
      <c r="T147" t="str">
        <f t="shared" si="176"/>
        <v>B</v>
      </c>
      <c r="U147" t="str">
        <f t="shared" si="177"/>
        <v>D</v>
      </c>
      <c r="V147" s="30">
        <v>28</v>
      </c>
      <c r="W147">
        <f t="shared" si="186"/>
        <v>32.299674411274481</v>
      </c>
      <c r="X147">
        <f t="shared" si="178"/>
        <v>28.325679322746957</v>
      </c>
      <c r="Y147">
        <f t="shared" si="179"/>
        <v>36.62908850179096</v>
      </c>
      <c r="Z147" s="184">
        <f t="shared" si="187"/>
        <v>28</v>
      </c>
      <c r="AA147">
        <f t="shared" ref="AA147:AC147" si="212">$V140*P140</f>
        <v>31.294766224227242</v>
      </c>
      <c r="AB147">
        <f t="shared" si="212"/>
        <v>27.028931909548501</v>
      </c>
      <c r="AC147">
        <f t="shared" si="212"/>
        <v>35.987504738135755</v>
      </c>
      <c r="AE147" s="185">
        <f t="shared" si="189"/>
        <v>25.2</v>
      </c>
      <c r="AF147">
        <f t="shared" si="193"/>
        <v>25.348760641624065</v>
      </c>
      <c r="AG147">
        <f t="shared" si="194"/>
        <v>21.893434846734287</v>
      </c>
      <c r="AH147">
        <f t="shared" si="195"/>
        <v>29.149878837889965</v>
      </c>
      <c r="AK147" s="183">
        <v>44057</v>
      </c>
      <c r="AL147">
        <v>1.1000000000000001</v>
      </c>
      <c r="AM147">
        <f t="shared" si="190"/>
        <v>1.1535598004026599</v>
      </c>
      <c r="AN147">
        <f t="shared" si="196"/>
        <v>1.038203820362394</v>
      </c>
      <c r="AO147">
        <v>1327.265958917618</v>
      </c>
      <c r="AP147">
        <f t="shared" si="197"/>
        <v>0.91046826394543801</v>
      </c>
      <c r="AQ147">
        <f t="shared" si="198"/>
        <v>1.1773635589861382</v>
      </c>
      <c r="AR147" t="s">
        <v>566</v>
      </c>
      <c r="AS147" s="183">
        <f t="shared" si="200"/>
        <v>44057</v>
      </c>
      <c r="AT147" t="str">
        <f t="shared" si="182"/>
        <v>B</v>
      </c>
      <c r="AU147" t="str">
        <f t="shared" si="183"/>
        <v>A</v>
      </c>
      <c r="AV147" t="str">
        <f t="shared" si="184"/>
        <v>C</v>
      </c>
    </row>
    <row r="148" spans="13:48">
      <c r="M148" t="str">
        <f t="shared" si="185"/>
        <v>08</v>
      </c>
      <c r="N148" t="s">
        <v>566</v>
      </c>
      <c r="O148" s="183">
        <v>44058</v>
      </c>
      <c r="P148" s="246">
        <v>1.1320575707693199</v>
      </c>
      <c r="Q148" s="246">
        <v>0.993905205657447</v>
      </c>
      <c r="R148" s="246">
        <v>1.2824563870952801</v>
      </c>
      <c r="S148" t="str">
        <f t="shared" si="175"/>
        <v>C</v>
      </c>
      <c r="T148" t="str">
        <f t="shared" si="176"/>
        <v>A</v>
      </c>
      <c r="U148" t="str">
        <f t="shared" si="177"/>
        <v>D</v>
      </c>
      <c r="V148" s="30">
        <v>35</v>
      </c>
      <c r="W148">
        <f t="shared" si="186"/>
        <v>39.622014976926195</v>
      </c>
      <c r="X148">
        <f t="shared" si="178"/>
        <v>34.786682198010645</v>
      </c>
      <c r="Y148">
        <f t="shared" si="179"/>
        <v>44.885973548334803</v>
      </c>
      <c r="Z148" s="184">
        <f t="shared" si="187"/>
        <v>35</v>
      </c>
      <c r="AA148">
        <f t="shared" ref="AA148:AC148" si="213">$V141*P141</f>
        <v>36.259945497899672</v>
      </c>
      <c r="AB148">
        <f t="shared" si="213"/>
        <v>31.378726870887171</v>
      </c>
      <c r="AC148">
        <f t="shared" si="213"/>
        <v>41.622968294356653</v>
      </c>
      <c r="AE148" s="185">
        <f t="shared" si="189"/>
        <v>31.5</v>
      </c>
      <c r="AF148">
        <f t="shared" si="193"/>
        <v>29.370555853298736</v>
      </c>
      <c r="AG148">
        <f t="shared" si="194"/>
        <v>25.41676876541861</v>
      </c>
      <c r="AH148">
        <f t="shared" si="195"/>
        <v>33.71460431842889</v>
      </c>
      <c r="AK148" s="183">
        <v>44058</v>
      </c>
      <c r="AL148">
        <v>1.1000000000000001</v>
      </c>
      <c r="AM148">
        <f t="shared" si="190"/>
        <v>1.1320575707693199</v>
      </c>
      <c r="AN148">
        <f t="shared" si="196"/>
        <v>1.0188518136923879</v>
      </c>
      <c r="AO148">
        <v>614.95435749901071</v>
      </c>
      <c r="AP148">
        <f t="shared" si="197"/>
        <v>0.89451468509170229</v>
      </c>
      <c r="AQ148">
        <f t="shared" si="198"/>
        <v>1.1542107483857522</v>
      </c>
      <c r="AR148" t="s">
        <v>566</v>
      </c>
      <c r="AS148" s="183">
        <f t="shared" si="200"/>
        <v>44058</v>
      </c>
      <c r="AT148" t="str">
        <f t="shared" si="182"/>
        <v>B</v>
      </c>
      <c r="AU148" t="str">
        <f t="shared" si="183"/>
        <v>A</v>
      </c>
      <c r="AV148" t="str">
        <f t="shared" si="184"/>
        <v>C</v>
      </c>
    </row>
    <row r="149" spans="13:48">
      <c r="M149" t="str">
        <f t="shared" si="185"/>
        <v>08</v>
      </c>
      <c r="N149" t="s">
        <v>566</v>
      </c>
      <c r="O149" s="183">
        <v>44059</v>
      </c>
      <c r="P149" s="246">
        <v>1.13514416056962</v>
      </c>
      <c r="Q149" s="246">
        <v>0.99880078228913705</v>
      </c>
      <c r="R149" s="246">
        <v>1.28336597260581</v>
      </c>
      <c r="S149" t="str">
        <f t="shared" si="175"/>
        <v>C</v>
      </c>
      <c r="T149" t="str">
        <f t="shared" si="176"/>
        <v>A</v>
      </c>
      <c r="U149" t="str">
        <f t="shared" si="177"/>
        <v>D</v>
      </c>
      <c r="V149" s="30">
        <v>28</v>
      </c>
      <c r="W149">
        <f t="shared" si="186"/>
        <v>31.784036495949358</v>
      </c>
      <c r="X149">
        <f t="shared" si="178"/>
        <v>27.966421904095839</v>
      </c>
      <c r="Y149">
        <f t="shared" si="179"/>
        <v>35.934247232962676</v>
      </c>
      <c r="Z149" s="184">
        <f t="shared" si="187"/>
        <v>28</v>
      </c>
      <c r="AA149">
        <f t="shared" ref="AA149:AC149" si="214">$V142*P142</f>
        <v>22.352742922026199</v>
      </c>
      <c r="AB149">
        <f t="shared" si="214"/>
        <v>19.321128821002659</v>
      </c>
      <c r="AC149">
        <f t="shared" si="214"/>
        <v>25.686065385229398</v>
      </c>
      <c r="AE149" s="185">
        <f t="shared" si="189"/>
        <v>25.2</v>
      </c>
      <c r="AF149">
        <f t="shared" si="193"/>
        <v>18.105721766841221</v>
      </c>
      <c r="AG149">
        <f t="shared" si="194"/>
        <v>15.650114345012154</v>
      </c>
      <c r="AH149">
        <f t="shared" si="195"/>
        <v>20.805712962035813</v>
      </c>
      <c r="AK149" s="183">
        <v>44059</v>
      </c>
      <c r="AL149">
        <v>1.1000000000000001</v>
      </c>
      <c r="AM149">
        <f t="shared" si="190"/>
        <v>1.13514416056962</v>
      </c>
      <c r="AN149">
        <f t="shared" si="196"/>
        <v>1.0216297445126581</v>
      </c>
      <c r="AO149">
        <v>752.04636856922389</v>
      </c>
      <c r="AP149">
        <f t="shared" si="197"/>
        <v>0.8989207040602234</v>
      </c>
      <c r="AQ149">
        <f t="shared" si="198"/>
        <v>1.155029375345229</v>
      </c>
      <c r="AR149" t="s">
        <v>566</v>
      </c>
      <c r="AS149" s="183">
        <f t="shared" si="200"/>
        <v>44059</v>
      </c>
      <c r="AT149" t="str">
        <f t="shared" si="182"/>
        <v>B</v>
      </c>
      <c r="AU149" t="str">
        <f t="shared" si="183"/>
        <v>A</v>
      </c>
      <c r="AV149" t="str">
        <f t="shared" si="184"/>
        <v>C</v>
      </c>
    </row>
    <row r="150" spans="13:48">
      <c r="M150" t="str">
        <f t="shared" si="185"/>
        <v>08</v>
      </c>
      <c r="N150" t="s">
        <v>566</v>
      </c>
      <c r="O150" s="183">
        <v>44060</v>
      </c>
      <c r="P150" s="246">
        <v>1.0186212874192799</v>
      </c>
      <c r="Q150" s="246">
        <v>0.89145228899334605</v>
      </c>
      <c r="R150" s="246">
        <v>1.1573465647779999</v>
      </c>
      <c r="S150" t="str">
        <f t="shared" si="175"/>
        <v>B</v>
      </c>
      <c r="T150" t="str">
        <f t="shared" si="176"/>
        <v>A</v>
      </c>
      <c r="U150" t="str">
        <f t="shared" si="177"/>
        <v>C</v>
      </c>
      <c r="V150" s="30">
        <v>14</v>
      </c>
      <c r="W150">
        <f t="shared" si="186"/>
        <v>14.260698023869919</v>
      </c>
      <c r="X150">
        <f t="shared" si="178"/>
        <v>12.480332045906845</v>
      </c>
      <c r="Y150">
        <f t="shared" si="179"/>
        <v>16.202851906892</v>
      </c>
      <c r="Z150" s="184">
        <f t="shared" si="187"/>
        <v>14</v>
      </c>
      <c r="AA150">
        <f t="shared" ref="AA150:AC150" si="215">$V143*P143</f>
        <v>37.482570062817665</v>
      </c>
      <c r="AB150">
        <f t="shared" si="215"/>
        <v>32.509879593016059</v>
      </c>
      <c r="AC150">
        <f t="shared" si="215"/>
        <v>42.938273771520599</v>
      </c>
      <c r="AE150" s="185">
        <f t="shared" si="189"/>
        <v>12.6</v>
      </c>
      <c r="AF150">
        <f t="shared" si="193"/>
        <v>30.360881750882307</v>
      </c>
      <c r="AG150">
        <f t="shared" si="194"/>
        <v>26.333002470343008</v>
      </c>
      <c r="AH150">
        <f t="shared" si="195"/>
        <v>34.780001754931682</v>
      </c>
      <c r="AK150" s="183">
        <v>44060</v>
      </c>
      <c r="AL150">
        <v>1.1000000000000001</v>
      </c>
      <c r="AM150">
        <f t="shared" si="190"/>
        <v>1.0186212874192799</v>
      </c>
      <c r="AN150">
        <f t="shared" si="196"/>
        <v>0.91675915867735192</v>
      </c>
      <c r="AO150">
        <v>819.27185085642816</v>
      </c>
      <c r="AP150">
        <f t="shared" si="197"/>
        <v>0.80230706009401143</v>
      </c>
      <c r="AQ150">
        <f t="shared" si="198"/>
        <v>1.0416119083002</v>
      </c>
      <c r="AR150" t="s">
        <v>566</v>
      </c>
      <c r="AS150" s="183">
        <f t="shared" si="200"/>
        <v>44060</v>
      </c>
      <c r="AT150" t="str">
        <f t="shared" si="182"/>
        <v>A</v>
      </c>
      <c r="AU150" t="str">
        <f t="shared" si="183"/>
        <v>A</v>
      </c>
      <c r="AV150" t="str">
        <f t="shared" si="184"/>
        <v>B</v>
      </c>
    </row>
    <row r="151" spans="13:48">
      <c r="M151" t="str">
        <f t="shared" si="185"/>
        <v>08</v>
      </c>
      <c r="N151" t="s">
        <v>566</v>
      </c>
      <c r="O151" s="183">
        <v>44061</v>
      </c>
      <c r="P151" s="246">
        <v>0.92242223597134099</v>
      </c>
      <c r="Q151" s="246">
        <v>0.80287759735085495</v>
      </c>
      <c r="R151" s="246">
        <v>1.0532840637624401</v>
      </c>
      <c r="S151" t="str">
        <f t="shared" si="175"/>
        <v>A</v>
      </c>
      <c r="T151" t="str">
        <f t="shared" si="176"/>
        <v>A</v>
      </c>
      <c r="U151" t="str">
        <f t="shared" si="177"/>
        <v>B</v>
      </c>
      <c r="V151" s="30">
        <v>31</v>
      </c>
      <c r="W151">
        <f t="shared" si="186"/>
        <v>28.595089315111572</v>
      </c>
      <c r="X151">
        <f t="shared" si="178"/>
        <v>24.889205517876505</v>
      </c>
      <c r="Y151">
        <f t="shared" si="179"/>
        <v>32.651805976635643</v>
      </c>
      <c r="Z151" s="184">
        <f t="shared" si="187"/>
        <v>31</v>
      </c>
      <c r="AA151">
        <f t="shared" ref="AA151:AC151" si="216">$V144*P144</f>
        <v>61.161131614791842</v>
      </c>
      <c r="AB151">
        <f t="shared" si="216"/>
        <v>53.573539392183356</v>
      </c>
      <c r="AC151">
        <f t="shared" si="216"/>
        <v>69.433497535111201</v>
      </c>
      <c r="AE151" s="185">
        <f t="shared" si="189"/>
        <v>27.900000000000002</v>
      </c>
      <c r="AF151">
        <f t="shared" si="193"/>
        <v>49.540516607981402</v>
      </c>
      <c r="AG151">
        <f t="shared" si="194"/>
        <v>43.394566907668519</v>
      </c>
      <c r="AH151">
        <f t="shared" si="195"/>
        <v>56.241133003440069</v>
      </c>
      <c r="AK151" s="183">
        <v>44061</v>
      </c>
      <c r="AL151">
        <v>1.1000000000000001</v>
      </c>
      <c r="AM151">
        <f t="shared" si="190"/>
        <v>0.92242223597134099</v>
      </c>
      <c r="AN151">
        <f t="shared" si="196"/>
        <v>0.83018001237420691</v>
      </c>
      <c r="AO151">
        <v>1918.1336116338812</v>
      </c>
      <c r="AP151">
        <f t="shared" si="197"/>
        <v>0.72258983761576945</v>
      </c>
      <c r="AQ151">
        <f t="shared" si="198"/>
        <v>0.94795565738619614</v>
      </c>
      <c r="AR151" t="s">
        <v>566</v>
      </c>
      <c r="AS151" s="183">
        <f t="shared" si="200"/>
        <v>44061</v>
      </c>
      <c r="AT151" t="str">
        <f t="shared" si="182"/>
        <v>A</v>
      </c>
      <c r="AU151" t="str">
        <f t="shared" si="183"/>
        <v>A</v>
      </c>
      <c r="AV151" t="str">
        <f t="shared" si="184"/>
        <v>A</v>
      </c>
    </row>
    <row r="152" spans="13:48">
      <c r="M152" t="str">
        <f t="shared" si="185"/>
        <v>08</v>
      </c>
      <c r="N152" t="s">
        <v>566</v>
      </c>
      <c r="O152" s="183">
        <v>44062</v>
      </c>
      <c r="P152" s="246">
        <v>0.94308666463450697</v>
      </c>
      <c r="Q152" s="246">
        <v>0.82223634539186397</v>
      </c>
      <c r="R152" s="246">
        <v>1.0752370262481901</v>
      </c>
      <c r="S152" t="str">
        <f t="shared" si="175"/>
        <v>A</v>
      </c>
      <c r="T152" t="str">
        <f t="shared" si="176"/>
        <v>A</v>
      </c>
      <c r="U152" t="str">
        <f t="shared" si="177"/>
        <v>B</v>
      </c>
      <c r="V152" s="30">
        <v>35</v>
      </c>
      <c r="W152">
        <f t="shared" si="186"/>
        <v>33.008033262207746</v>
      </c>
      <c r="X152">
        <f t="shared" si="178"/>
        <v>28.778272088715237</v>
      </c>
      <c r="Y152">
        <f t="shared" si="179"/>
        <v>37.633295918686649</v>
      </c>
      <c r="Z152" s="184">
        <f t="shared" si="187"/>
        <v>35</v>
      </c>
      <c r="AA152">
        <f t="shared" ref="AA152:AC152" si="217">$V145*P145</f>
        <v>35.151825921971103</v>
      </c>
      <c r="AB152">
        <f t="shared" si="217"/>
        <v>30.6870394226763</v>
      </c>
      <c r="AC152">
        <f t="shared" si="217"/>
        <v>40.0300631636715</v>
      </c>
      <c r="AE152" s="185">
        <f t="shared" si="189"/>
        <v>31.5</v>
      </c>
      <c r="AF152">
        <f t="shared" si="193"/>
        <v>28.472978996796591</v>
      </c>
      <c r="AG152">
        <f t="shared" si="194"/>
        <v>24.856501932367806</v>
      </c>
      <c r="AH152">
        <f t="shared" si="195"/>
        <v>32.42435116257392</v>
      </c>
      <c r="AK152" s="183">
        <v>44062</v>
      </c>
      <c r="AL152">
        <v>1.1000000000000001</v>
      </c>
      <c r="AM152">
        <f t="shared" si="190"/>
        <v>0.94308666463450697</v>
      </c>
      <c r="AN152">
        <f t="shared" si="196"/>
        <v>0.84877799817105626</v>
      </c>
      <c r="AO152">
        <v>1531.0806546502524</v>
      </c>
      <c r="AP152">
        <f t="shared" si="197"/>
        <v>0.74001271085267761</v>
      </c>
      <c r="AQ152">
        <f t="shared" si="198"/>
        <v>0.96771332362337104</v>
      </c>
      <c r="AR152" t="s">
        <v>566</v>
      </c>
      <c r="AS152" s="183">
        <f t="shared" si="200"/>
        <v>44062</v>
      </c>
      <c r="AT152" t="str">
        <f t="shared" si="182"/>
        <v>A</v>
      </c>
      <c r="AU152" t="str">
        <f t="shared" si="183"/>
        <v>A</v>
      </c>
      <c r="AV152" t="str">
        <f t="shared" si="184"/>
        <v>A</v>
      </c>
    </row>
    <row r="153" spans="13:48">
      <c r="M153" t="str">
        <f t="shared" si="185"/>
        <v>08</v>
      </c>
      <c r="N153" t="s">
        <v>566</v>
      </c>
      <c r="O153" s="183">
        <v>44063</v>
      </c>
      <c r="P153" s="246">
        <v>0.87855811134561201</v>
      </c>
      <c r="Q153" s="246">
        <v>0.76143985285659399</v>
      </c>
      <c r="R153" s="246">
        <v>1.00711286322383</v>
      </c>
      <c r="S153" t="str">
        <f t="shared" si="175"/>
        <v>A</v>
      </c>
      <c r="T153" t="str">
        <f t="shared" si="176"/>
        <v>A</v>
      </c>
      <c r="U153" t="str">
        <f t="shared" si="177"/>
        <v>B</v>
      </c>
      <c r="V153" s="30">
        <v>25</v>
      </c>
      <c r="W153">
        <f t="shared" si="186"/>
        <v>21.963952783640302</v>
      </c>
      <c r="X153">
        <f t="shared" si="178"/>
        <v>19.035996321414849</v>
      </c>
      <c r="Y153">
        <f t="shared" si="179"/>
        <v>25.177821580595751</v>
      </c>
      <c r="Z153" s="184">
        <f t="shared" si="187"/>
        <v>25</v>
      </c>
      <c r="AA153">
        <f t="shared" ref="AA153:AC153" si="218">$V146*P146</f>
        <v>50.066870289211856</v>
      </c>
      <c r="AB153">
        <f t="shared" si="218"/>
        <v>43.894190456612577</v>
      </c>
      <c r="AC153">
        <f t="shared" si="218"/>
        <v>56.79285309804078</v>
      </c>
      <c r="AE153" s="185">
        <f t="shared" si="189"/>
        <v>22.5</v>
      </c>
      <c r="AF153">
        <f t="shared" si="193"/>
        <v>40.554164934261614</v>
      </c>
      <c r="AG153">
        <f t="shared" si="194"/>
        <v>35.554294269856193</v>
      </c>
      <c r="AH153">
        <f t="shared" si="195"/>
        <v>46.002211009413038</v>
      </c>
      <c r="AK153" s="183">
        <v>44063</v>
      </c>
      <c r="AL153">
        <v>1.1000000000000001</v>
      </c>
      <c r="AM153">
        <f t="shared" si="190"/>
        <v>0.87855811134561201</v>
      </c>
      <c r="AN153">
        <f t="shared" si="196"/>
        <v>0.79070230021105081</v>
      </c>
      <c r="AO153">
        <v>696.16373608433798</v>
      </c>
      <c r="AP153">
        <f t="shared" si="197"/>
        <v>0.68529586757093464</v>
      </c>
      <c r="AQ153">
        <f t="shared" si="198"/>
        <v>0.90640157690144696</v>
      </c>
      <c r="AR153" t="s">
        <v>566</v>
      </c>
      <c r="AS153" s="183">
        <f t="shared" si="200"/>
        <v>44063</v>
      </c>
      <c r="AT153" t="str">
        <f t="shared" si="182"/>
        <v>A</v>
      </c>
      <c r="AU153" t="str">
        <f t="shared" si="183"/>
        <v>A</v>
      </c>
      <c r="AV153" t="str">
        <f t="shared" si="184"/>
        <v>A</v>
      </c>
    </row>
    <row r="154" spans="13:48">
      <c r="M154" t="str">
        <f t="shared" si="185"/>
        <v>08</v>
      </c>
      <c r="N154" t="s">
        <v>566</v>
      </c>
      <c r="O154" s="183">
        <v>44064</v>
      </c>
      <c r="P154" s="246">
        <v>0.88828456004226297</v>
      </c>
      <c r="Q154" s="246">
        <v>0.76958201385476499</v>
      </c>
      <c r="R154" s="246">
        <v>1.01860928729676</v>
      </c>
      <c r="S154" t="str">
        <f t="shared" si="175"/>
        <v>A</v>
      </c>
      <c r="T154" t="str">
        <f t="shared" si="176"/>
        <v>A</v>
      </c>
      <c r="U154" t="str">
        <f t="shared" si="177"/>
        <v>B</v>
      </c>
      <c r="V154" s="30">
        <v>27</v>
      </c>
      <c r="W154">
        <f t="shared" si="186"/>
        <v>23.983683121141102</v>
      </c>
      <c r="X154">
        <f t="shared" si="178"/>
        <v>20.778714374078653</v>
      </c>
      <c r="Y154">
        <f t="shared" si="179"/>
        <v>27.502450757012522</v>
      </c>
      <c r="Z154" s="184">
        <f t="shared" si="187"/>
        <v>27</v>
      </c>
      <c r="AA154">
        <f t="shared" ref="AA154:AC154" si="219">$V147*P147</f>
        <v>32.299674411274481</v>
      </c>
      <c r="AB154">
        <f t="shared" si="219"/>
        <v>28.325679322746957</v>
      </c>
      <c r="AC154">
        <f t="shared" si="219"/>
        <v>36.62908850179096</v>
      </c>
      <c r="AE154" s="185">
        <f t="shared" si="189"/>
        <v>24.3</v>
      </c>
      <c r="AF154">
        <f t="shared" si="193"/>
        <v>26.162736273132325</v>
      </c>
      <c r="AG154">
        <f t="shared" si="194"/>
        <v>22.943800251425035</v>
      </c>
      <c r="AH154">
        <f t="shared" si="195"/>
        <v>29.669561686450681</v>
      </c>
      <c r="AK154" s="183">
        <v>44064</v>
      </c>
      <c r="AL154">
        <v>1.1000000000000001</v>
      </c>
      <c r="AM154">
        <f t="shared" si="190"/>
        <v>0.88828456004226297</v>
      </c>
      <c r="AN154">
        <f t="shared" si="196"/>
        <v>0.79945610403803669</v>
      </c>
      <c r="AO154">
        <v>853.68104375895018</v>
      </c>
      <c r="AP154">
        <f t="shared" si="197"/>
        <v>0.6926238124692885</v>
      </c>
      <c r="AQ154">
        <f t="shared" si="198"/>
        <v>0.91674835856708403</v>
      </c>
      <c r="AR154" t="s">
        <v>566</v>
      </c>
      <c r="AS154" s="183">
        <f t="shared" si="200"/>
        <v>44064</v>
      </c>
      <c r="AT154" t="str">
        <f t="shared" si="182"/>
        <v>A</v>
      </c>
      <c r="AU154" t="str">
        <f t="shared" si="183"/>
        <v>A</v>
      </c>
      <c r="AV154" t="str">
        <f t="shared" si="184"/>
        <v>A</v>
      </c>
    </row>
    <row r="155" spans="13:48">
      <c r="M155" t="str">
        <f t="shared" si="185"/>
        <v>08</v>
      </c>
      <c r="N155" t="s">
        <v>566</v>
      </c>
      <c r="O155" s="183">
        <v>44065</v>
      </c>
      <c r="P155" s="246">
        <v>0.84945505077610495</v>
      </c>
      <c r="Q155" s="246">
        <v>0.73216894743091998</v>
      </c>
      <c r="R155" s="246">
        <v>0.97864596750952004</v>
      </c>
      <c r="S155" t="str">
        <f t="shared" si="175"/>
        <v>A</v>
      </c>
      <c r="T155" t="str">
        <f t="shared" si="176"/>
        <v>A</v>
      </c>
      <c r="U155" t="str">
        <f t="shared" si="177"/>
        <v>A</v>
      </c>
      <c r="V155" s="30">
        <v>22</v>
      </c>
      <c r="W155">
        <f t="shared" si="186"/>
        <v>18.688011117074311</v>
      </c>
      <c r="X155">
        <f t="shared" si="178"/>
        <v>16.10771684348024</v>
      </c>
      <c r="Y155">
        <f t="shared" si="179"/>
        <v>21.53021128520944</v>
      </c>
      <c r="Z155" s="184">
        <f t="shared" si="187"/>
        <v>22</v>
      </c>
      <c r="AA155">
        <f t="shared" ref="AA155:AC155" si="220">$V148*P148</f>
        <v>39.622014976926195</v>
      </c>
      <c r="AB155">
        <f t="shared" si="220"/>
        <v>34.786682198010645</v>
      </c>
      <c r="AC155">
        <f t="shared" si="220"/>
        <v>44.885973548334803</v>
      </c>
      <c r="AE155" s="185">
        <f t="shared" si="189"/>
        <v>19.8</v>
      </c>
      <c r="AF155">
        <f t="shared" si="193"/>
        <v>32.093832131310222</v>
      </c>
      <c r="AG155">
        <f t="shared" si="194"/>
        <v>28.177212580388623</v>
      </c>
      <c r="AH155">
        <f t="shared" si="195"/>
        <v>36.357638574151188</v>
      </c>
      <c r="AK155" s="183">
        <v>44065</v>
      </c>
      <c r="AL155">
        <v>1.1000000000000001</v>
      </c>
      <c r="AM155">
        <f t="shared" si="190"/>
        <v>0.84945505077610495</v>
      </c>
      <c r="AN155">
        <f t="shared" si="196"/>
        <v>0.7645095456984945</v>
      </c>
      <c r="AO155">
        <v>834.52774746575119</v>
      </c>
      <c r="AP155">
        <f t="shared" si="197"/>
        <v>0.65895205268782797</v>
      </c>
      <c r="AQ155">
        <f t="shared" si="198"/>
        <v>0.88078137075856811</v>
      </c>
      <c r="AR155" t="s">
        <v>566</v>
      </c>
      <c r="AS155" s="183">
        <f t="shared" si="200"/>
        <v>44065</v>
      </c>
      <c r="AT155" t="str">
        <f t="shared" si="182"/>
        <v>A</v>
      </c>
      <c r="AU155" t="str">
        <f t="shared" si="183"/>
        <v>A</v>
      </c>
      <c r="AV155" t="str">
        <f t="shared" si="184"/>
        <v>A</v>
      </c>
    </row>
    <row r="156" spans="13:48">
      <c r="M156" t="str">
        <f t="shared" si="185"/>
        <v>08</v>
      </c>
      <c r="N156" t="s">
        <v>566</v>
      </c>
      <c r="O156" s="183">
        <v>44066</v>
      </c>
      <c r="P156" s="246">
        <v>0.81538075556446898</v>
      </c>
      <c r="Q156" s="246">
        <v>0.69910905838220805</v>
      </c>
      <c r="R156" s="246">
        <v>0.94388288282772403</v>
      </c>
      <c r="S156" t="str">
        <f t="shared" si="175"/>
        <v>A</v>
      </c>
      <c r="T156" t="str">
        <f t="shared" si="176"/>
        <v>A</v>
      </c>
      <c r="U156" t="str">
        <f t="shared" si="177"/>
        <v>A</v>
      </c>
      <c r="V156" s="30">
        <v>16</v>
      </c>
      <c r="W156">
        <f t="shared" si="186"/>
        <v>13.046092089031504</v>
      </c>
      <c r="X156">
        <f t="shared" si="178"/>
        <v>11.185744934115329</v>
      </c>
      <c r="Y156">
        <f t="shared" si="179"/>
        <v>15.102126125243585</v>
      </c>
      <c r="Z156" s="184">
        <f t="shared" si="187"/>
        <v>16</v>
      </c>
      <c r="AA156">
        <f t="shared" ref="AA156:AC156" si="221">$V149*P149</f>
        <v>31.784036495949358</v>
      </c>
      <c r="AB156">
        <f t="shared" si="221"/>
        <v>27.966421904095839</v>
      </c>
      <c r="AC156">
        <f t="shared" si="221"/>
        <v>35.934247232962676</v>
      </c>
      <c r="AE156" s="185">
        <f t="shared" si="189"/>
        <v>14.4</v>
      </c>
      <c r="AF156">
        <f t="shared" si="193"/>
        <v>25.745069561718978</v>
      </c>
      <c r="AG156">
        <f t="shared" si="194"/>
        <v>22.652801742317628</v>
      </c>
      <c r="AH156">
        <f t="shared" si="195"/>
        <v>29.106740258699769</v>
      </c>
      <c r="AK156" s="183">
        <v>44066</v>
      </c>
      <c r="AL156">
        <v>1.1000000000000001</v>
      </c>
      <c r="AM156">
        <f t="shared" si="190"/>
        <v>0.81538075556446898</v>
      </c>
      <c r="AN156">
        <f t="shared" si="196"/>
        <v>0.73384268000802211</v>
      </c>
      <c r="AO156">
        <v>1769.3290949351085</v>
      </c>
      <c r="AP156">
        <f t="shared" si="197"/>
        <v>0.62919815254398725</v>
      </c>
      <c r="AQ156">
        <f t="shared" si="198"/>
        <v>0.84949459454495169</v>
      </c>
      <c r="AR156" t="s">
        <v>566</v>
      </c>
      <c r="AS156" s="183">
        <f t="shared" si="200"/>
        <v>44066</v>
      </c>
      <c r="AT156" t="str">
        <f t="shared" si="182"/>
        <v>A</v>
      </c>
      <c r="AU156" t="str">
        <f t="shared" si="183"/>
        <v>A</v>
      </c>
      <c r="AV156" t="str">
        <f t="shared" si="184"/>
        <v>A</v>
      </c>
    </row>
    <row r="157" spans="13:48">
      <c r="M157" t="str">
        <f t="shared" si="185"/>
        <v>08</v>
      </c>
      <c r="N157" t="s">
        <v>566</v>
      </c>
      <c r="O157" s="183">
        <v>44067</v>
      </c>
      <c r="P157" s="246">
        <v>0.85375909626971902</v>
      </c>
      <c r="Q157" s="246">
        <v>0.732685596184668</v>
      </c>
      <c r="R157" s="246">
        <v>0.98749041437595197</v>
      </c>
      <c r="S157" t="str">
        <f t="shared" si="175"/>
        <v>A</v>
      </c>
      <c r="T157" t="str">
        <f t="shared" si="176"/>
        <v>A</v>
      </c>
      <c r="U157" t="str">
        <f t="shared" si="177"/>
        <v>A</v>
      </c>
      <c r="V157" s="30">
        <v>16</v>
      </c>
      <c r="W157">
        <f t="shared" si="186"/>
        <v>13.660145540315504</v>
      </c>
      <c r="X157">
        <f t="shared" si="178"/>
        <v>11.722969538954688</v>
      </c>
      <c r="Y157">
        <f t="shared" si="179"/>
        <v>15.799846630015232</v>
      </c>
      <c r="Z157" s="184">
        <f t="shared" si="187"/>
        <v>16</v>
      </c>
      <c r="AA157">
        <f t="shared" ref="AA157:AC157" si="222">$V150*P150</f>
        <v>14.260698023869919</v>
      </c>
      <c r="AB157">
        <f t="shared" si="222"/>
        <v>12.480332045906845</v>
      </c>
      <c r="AC157">
        <f t="shared" si="222"/>
        <v>16.202851906892</v>
      </c>
      <c r="AE157" s="185">
        <f t="shared" ref="AE157:AE188" si="223">Z157*(1-$AD$275)</f>
        <v>14.4</v>
      </c>
      <c r="AF157">
        <f t="shared" si="193"/>
        <v>11.551165399334634</v>
      </c>
      <c r="AG157">
        <f t="shared" si="194"/>
        <v>10.109068957184544</v>
      </c>
      <c r="AH157">
        <f t="shared" si="195"/>
        <v>13.124310044582518</v>
      </c>
      <c r="AK157" s="183">
        <v>44067</v>
      </c>
      <c r="AL157">
        <v>1.1000000000000001</v>
      </c>
      <c r="AM157">
        <f t="shared" si="190"/>
        <v>0.85375909626971902</v>
      </c>
      <c r="AN157">
        <f t="shared" si="196"/>
        <v>0.76838318664274718</v>
      </c>
      <c r="AO157">
        <v>1443.9417478805256</v>
      </c>
      <c r="AP157">
        <f t="shared" si="197"/>
        <v>0.65941703656620121</v>
      </c>
      <c r="AQ157">
        <f t="shared" si="198"/>
        <v>0.88874137293835676</v>
      </c>
      <c r="AR157" t="s">
        <v>566</v>
      </c>
      <c r="AS157" s="183">
        <f t="shared" si="200"/>
        <v>44067</v>
      </c>
      <c r="AT157" t="str">
        <f t="shared" si="182"/>
        <v>A</v>
      </c>
      <c r="AU157" t="str">
        <f t="shared" si="183"/>
        <v>A</v>
      </c>
      <c r="AV157" t="str">
        <f t="shared" si="184"/>
        <v>A</v>
      </c>
    </row>
    <row r="158" spans="13:48">
      <c r="M158" t="str">
        <f t="shared" si="185"/>
        <v>08</v>
      </c>
      <c r="N158" t="s">
        <v>566</v>
      </c>
      <c r="O158" s="183">
        <v>44068</v>
      </c>
      <c r="P158" s="246">
        <v>0.78924793078231503</v>
      </c>
      <c r="Q158" s="246">
        <v>0.67096993133181004</v>
      </c>
      <c r="R158" s="246">
        <v>0.920673466029714</v>
      </c>
      <c r="S158" t="str">
        <f t="shared" si="175"/>
        <v>A</v>
      </c>
      <c r="T158" t="str">
        <f t="shared" si="176"/>
        <v>A</v>
      </c>
      <c r="U158" t="str">
        <f t="shared" si="177"/>
        <v>A</v>
      </c>
      <c r="V158" s="30">
        <v>12</v>
      </c>
      <c r="W158">
        <f t="shared" si="186"/>
        <v>9.4709751693877813</v>
      </c>
      <c r="X158">
        <f t="shared" si="178"/>
        <v>8.0516391759817196</v>
      </c>
      <c r="Y158">
        <f t="shared" si="179"/>
        <v>11.048081592356567</v>
      </c>
      <c r="Z158" s="184">
        <f t="shared" si="187"/>
        <v>12</v>
      </c>
      <c r="AA158">
        <f t="shared" ref="AA158:AC158" si="224">$V151*P151</f>
        <v>28.595089315111572</v>
      </c>
      <c r="AB158">
        <f t="shared" si="224"/>
        <v>24.889205517876505</v>
      </c>
      <c r="AC158">
        <f t="shared" si="224"/>
        <v>32.651805976635643</v>
      </c>
      <c r="AE158" s="185">
        <f t="shared" si="223"/>
        <v>10.8</v>
      </c>
      <c r="AF158">
        <f t="shared" si="193"/>
        <v>23.162022345240374</v>
      </c>
      <c r="AG158">
        <f t="shared" si="194"/>
        <v>20.160256469479968</v>
      </c>
      <c r="AH158">
        <f t="shared" si="195"/>
        <v>26.447962841074872</v>
      </c>
      <c r="AK158" s="183">
        <v>44068</v>
      </c>
      <c r="AL158">
        <v>1.1000000000000001</v>
      </c>
      <c r="AM158">
        <f t="shared" si="190"/>
        <v>0.78924793078231503</v>
      </c>
      <c r="AN158">
        <f t="shared" si="196"/>
        <v>0.71032313770408351</v>
      </c>
      <c r="AO158">
        <v>611.62029716156178</v>
      </c>
      <c r="AP158">
        <f t="shared" si="197"/>
        <v>0.60387293819862908</v>
      </c>
      <c r="AQ158">
        <f t="shared" si="198"/>
        <v>0.82860611942674267</v>
      </c>
      <c r="AR158" t="s">
        <v>566</v>
      </c>
      <c r="AS158" s="183">
        <f t="shared" si="200"/>
        <v>44068</v>
      </c>
      <c r="AT158" t="str">
        <f t="shared" si="182"/>
        <v>A</v>
      </c>
      <c r="AU158" t="str">
        <f t="shared" si="183"/>
        <v>A</v>
      </c>
      <c r="AV158" t="str">
        <f t="shared" si="184"/>
        <v>A</v>
      </c>
    </row>
    <row r="159" spans="13:48">
      <c r="M159" t="str">
        <f t="shared" si="185"/>
        <v>08</v>
      </c>
      <c r="N159" t="s">
        <v>566</v>
      </c>
      <c r="O159" s="183">
        <v>44069</v>
      </c>
      <c r="P159" s="246">
        <v>0.73976749664725405</v>
      </c>
      <c r="Q159" s="246">
        <v>0.62339711670397602</v>
      </c>
      <c r="R159" s="246">
        <v>0.86979353596539599</v>
      </c>
      <c r="S159" t="str">
        <f t="shared" si="175"/>
        <v>A</v>
      </c>
      <c r="T159" t="str">
        <f t="shared" si="176"/>
        <v>A</v>
      </c>
      <c r="U159" t="str">
        <f t="shared" si="177"/>
        <v>A</v>
      </c>
      <c r="V159" s="30">
        <v>20</v>
      </c>
      <c r="W159">
        <f t="shared" si="186"/>
        <v>14.795349932945081</v>
      </c>
      <c r="X159">
        <f t="shared" si="178"/>
        <v>12.46794233407952</v>
      </c>
      <c r="Y159">
        <f t="shared" si="179"/>
        <v>17.395870719307919</v>
      </c>
      <c r="Z159" s="184">
        <f t="shared" si="187"/>
        <v>20</v>
      </c>
      <c r="AA159">
        <f t="shared" ref="AA159:AC159" si="225">$V152*P152</f>
        <v>33.008033262207746</v>
      </c>
      <c r="AB159">
        <f t="shared" si="225"/>
        <v>28.778272088715237</v>
      </c>
      <c r="AC159">
        <f t="shared" si="225"/>
        <v>37.633295918686649</v>
      </c>
      <c r="AE159" s="185">
        <f t="shared" si="223"/>
        <v>18</v>
      </c>
      <c r="AF159">
        <f t="shared" si="193"/>
        <v>26.736506942388274</v>
      </c>
      <c r="AG159">
        <f t="shared" si="194"/>
        <v>23.310400391859343</v>
      </c>
      <c r="AH159">
        <f t="shared" si="195"/>
        <v>30.482969694136191</v>
      </c>
      <c r="AK159" s="183">
        <v>44069</v>
      </c>
      <c r="AL159">
        <v>1.1000000000000001</v>
      </c>
      <c r="AM159">
        <f t="shared" si="190"/>
        <v>0.73976749664725405</v>
      </c>
      <c r="AN159">
        <f t="shared" si="196"/>
        <v>0.66579074698252871</v>
      </c>
      <c r="AO159">
        <v>758.31169037183895</v>
      </c>
      <c r="AP159">
        <f t="shared" si="197"/>
        <v>0.56105740503357848</v>
      </c>
      <c r="AQ159">
        <f t="shared" si="198"/>
        <v>0.78281418236885636</v>
      </c>
      <c r="AR159" t="s">
        <v>566</v>
      </c>
      <c r="AS159" s="183">
        <f t="shared" si="200"/>
        <v>44069</v>
      </c>
      <c r="AT159" t="str">
        <f t="shared" si="182"/>
        <v>A</v>
      </c>
      <c r="AU159" t="str">
        <f t="shared" si="183"/>
        <v>A</v>
      </c>
      <c r="AV159" t="str">
        <f t="shared" si="184"/>
        <v>A</v>
      </c>
    </row>
    <row r="160" spans="13:48">
      <c r="M160" t="str">
        <f t="shared" si="185"/>
        <v>08</v>
      </c>
      <c r="N160" t="s">
        <v>566</v>
      </c>
      <c r="O160" s="183">
        <v>44070</v>
      </c>
      <c r="P160" s="246">
        <v>0.73761152617002801</v>
      </c>
      <c r="Q160" s="246">
        <v>0.61871517291671296</v>
      </c>
      <c r="R160" s="246">
        <v>0.87084724299577898</v>
      </c>
      <c r="S160" t="str">
        <f t="shared" si="175"/>
        <v>A</v>
      </c>
      <c r="T160" t="str">
        <f t="shared" si="176"/>
        <v>A</v>
      </c>
      <c r="U160" t="str">
        <f t="shared" si="177"/>
        <v>A</v>
      </c>
      <c r="V160" s="30">
        <v>18</v>
      </c>
      <c r="W160">
        <f t="shared" si="186"/>
        <v>13.277007471060504</v>
      </c>
      <c r="X160">
        <f t="shared" si="178"/>
        <v>11.136873112500833</v>
      </c>
      <c r="Y160">
        <f t="shared" si="179"/>
        <v>15.675250373924023</v>
      </c>
      <c r="Z160" s="184">
        <f t="shared" si="187"/>
        <v>18</v>
      </c>
      <c r="AA160">
        <f t="shared" ref="AA160:AC160" si="226">$V153*P153</f>
        <v>21.963952783640302</v>
      </c>
      <c r="AB160">
        <f t="shared" si="226"/>
        <v>19.035996321414849</v>
      </c>
      <c r="AC160">
        <f t="shared" si="226"/>
        <v>25.177821580595751</v>
      </c>
      <c r="AE160" s="185">
        <f t="shared" si="223"/>
        <v>16.2</v>
      </c>
      <c r="AF160">
        <f t="shared" si="193"/>
        <v>17.790801754748642</v>
      </c>
      <c r="AG160">
        <f t="shared" si="194"/>
        <v>15.419157020346027</v>
      </c>
      <c r="AH160">
        <f t="shared" si="195"/>
        <v>20.394035480282557</v>
      </c>
      <c r="AK160" s="183">
        <v>44070</v>
      </c>
      <c r="AL160">
        <v>1.1000000000000001</v>
      </c>
      <c r="AM160">
        <f t="shared" si="190"/>
        <v>0.73761152617002801</v>
      </c>
      <c r="AN160">
        <f t="shared" si="196"/>
        <v>0.66385037355302523</v>
      </c>
      <c r="AO160">
        <v>708.89381009758813</v>
      </c>
      <c r="AP160">
        <f t="shared" si="197"/>
        <v>0.55684365562504168</v>
      </c>
      <c r="AQ160">
        <f t="shared" si="198"/>
        <v>0.78376251869620106</v>
      </c>
      <c r="AR160" t="s">
        <v>566</v>
      </c>
      <c r="AS160" s="183">
        <f t="shared" si="200"/>
        <v>44070</v>
      </c>
      <c r="AT160" t="str">
        <f t="shared" si="182"/>
        <v>A</v>
      </c>
      <c r="AU160" t="str">
        <f t="shared" si="183"/>
        <v>A</v>
      </c>
      <c r="AV160" t="str">
        <f t="shared" si="184"/>
        <v>A</v>
      </c>
    </row>
    <row r="161" spans="13:48">
      <c r="M161" t="str">
        <f t="shared" si="185"/>
        <v>08</v>
      </c>
      <c r="N161" t="s">
        <v>566</v>
      </c>
      <c r="O161" s="183">
        <v>44071</v>
      </c>
      <c r="P161" s="246">
        <v>0.72821408341801397</v>
      </c>
      <c r="Q161" s="246">
        <v>0.60686091433938005</v>
      </c>
      <c r="R161" s="246">
        <v>0.86476201225638405</v>
      </c>
      <c r="S161" t="str">
        <f t="shared" si="175"/>
        <v>A</v>
      </c>
      <c r="T161" t="str">
        <f t="shared" si="176"/>
        <v>A</v>
      </c>
      <c r="U161" t="str">
        <f t="shared" si="177"/>
        <v>A</v>
      </c>
      <c r="V161" s="30">
        <v>18</v>
      </c>
      <c r="W161">
        <f t="shared" si="186"/>
        <v>13.107853501524252</v>
      </c>
      <c r="X161">
        <f t="shared" si="178"/>
        <v>10.923496458108842</v>
      </c>
      <c r="Y161">
        <f t="shared" si="179"/>
        <v>15.565716220614913</v>
      </c>
      <c r="Z161" s="184">
        <f t="shared" si="187"/>
        <v>18</v>
      </c>
      <c r="AA161">
        <f t="shared" ref="AA161:AC161" si="227">$V154*P154</f>
        <v>23.983683121141102</v>
      </c>
      <c r="AB161">
        <f t="shared" si="227"/>
        <v>20.778714374078653</v>
      </c>
      <c r="AC161">
        <f t="shared" si="227"/>
        <v>27.502450757012522</v>
      </c>
      <c r="AE161" s="185">
        <f t="shared" si="223"/>
        <v>16.2</v>
      </c>
      <c r="AF161">
        <f t="shared" si="193"/>
        <v>19.426783328124291</v>
      </c>
      <c r="AG161">
        <f t="shared" si="194"/>
        <v>16.830758643003712</v>
      </c>
      <c r="AH161">
        <f t="shared" si="195"/>
        <v>22.276985113180142</v>
      </c>
      <c r="AK161" s="183">
        <v>44071</v>
      </c>
      <c r="AL161">
        <v>1.1000000000000001</v>
      </c>
      <c r="AM161">
        <f t="shared" si="190"/>
        <v>0.72821408341801397</v>
      </c>
      <c r="AN161">
        <f t="shared" si="196"/>
        <v>0.65539267507621257</v>
      </c>
      <c r="AO161">
        <v>1442.6768942703868</v>
      </c>
      <c r="AP161">
        <f t="shared" si="197"/>
        <v>0.54617482290544206</v>
      </c>
      <c r="AQ161">
        <f t="shared" si="198"/>
        <v>0.77828581103074568</v>
      </c>
      <c r="AR161" t="s">
        <v>566</v>
      </c>
      <c r="AS161" s="183">
        <f t="shared" si="200"/>
        <v>44071</v>
      </c>
      <c r="AT161" t="str">
        <f t="shared" si="182"/>
        <v>A</v>
      </c>
      <c r="AU161" t="str">
        <f t="shared" si="183"/>
        <v>A</v>
      </c>
      <c r="AV161" t="str">
        <f t="shared" si="184"/>
        <v>A</v>
      </c>
    </row>
    <row r="162" spans="13:48">
      <c r="M162" t="str">
        <f t="shared" si="185"/>
        <v>08</v>
      </c>
      <c r="N162" t="s">
        <v>566</v>
      </c>
      <c r="O162" s="183">
        <v>44072</v>
      </c>
      <c r="P162" s="246">
        <v>0.67313404963852297</v>
      </c>
      <c r="Q162" s="246">
        <v>0.55337254220976595</v>
      </c>
      <c r="R162" s="246">
        <v>0.80904648599336404</v>
      </c>
      <c r="S162" t="str">
        <f t="shared" si="175"/>
        <v>A</v>
      </c>
      <c r="T162" t="str">
        <f t="shared" si="176"/>
        <v>A</v>
      </c>
      <c r="U162" t="str">
        <f t="shared" si="177"/>
        <v>A</v>
      </c>
      <c r="V162" s="30">
        <v>6</v>
      </c>
      <c r="W162">
        <f t="shared" si="186"/>
        <v>4.0388042978311383</v>
      </c>
      <c r="X162">
        <f t="shared" si="178"/>
        <v>3.3202352532585957</v>
      </c>
      <c r="Y162">
        <f t="shared" si="179"/>
        <v>4.854278915960184</v>
      </c>
      <c r="Z162" s="184">
        <f t="shared" si="187"/>
        <v>6</v>
      </c>
      <c r="AA162">
        <f t="shared" ref="AA162:AC162" si="228">$V155*P155</f>
        <v>18.688011117074311</v>
      </c>
      <c r="AB162">
        <f t="shared" si="228"/>
        <v>16.10771684348024</v>
      </c>
      <c r="AC162">
        <f t="shared" si="228"/>
        <v>21.53021128520944</v>
      </c>
      <c r="AE162" s="185">
        <f t="shared" si="223"/>
        <v>5.4</v>
      </c>
      <c r="AF162">
        <f t="shared" si="193"/>
        <v>15.137289004830192</v>
      </c>
      <c r="AG162">
        <f t="shared" si="194"/>
        <v>13.047250643218996</v>
      </c>
      <c r="AH162">
        <f t="shared" si="195"/>
        <v>17.439471141019649</v>
      </c>
      <c r="AK162" s="183">
        <v>44072</v>
      </c>
      <c r="AL162">
        <v>1.1000000000000001</v>
      </c>
      <c r="AM162">
        <f t="shared" si="190"/>
        <v>0.67313404963852297</v>
      </c>
      <c r="AN162">
        <f t="shared" si="196"/>
        <v>0.60582064467467067</v>
      </c>
      <c r="AO162">
        <v>1232.7784017365959</v>
      </c>
      <c r="AP162">
        <f t="shared" si="197"/>
        <v>0.49803528798878938</v>
      </c>
      <c r="AQ162">
        <f t="shared" si="198"/>
        <v>0.7281418373940276</v>
      </c>
      <c r="AR162" t="s">
        <v>566</v>
      </c>
      <c r="AS162" s="183">
        <f t="shared" si="200"/>
        <v>44072</v>
      </c>
      <c r="AT162" t="str">
        <f t="shared" si="182"/>
        <v>A</v>
      </c>
      <c r="AU162" t="str">
        <f t="shared" si="183"/>
        <v>A</v>
      </c>
      <c r="AV162" t="str">
        <f t="shared" si="184"/>
        <v>A</v>
      </c>
    </row>
    <row r="163" spans="13:48">
      <c r="M163" t="str">
        <f t="shared" si="185"/>
        <v>08</v>
      </c>
      <c r="N163" t="s">
        <v>566</v>
      </c>
      <c r="O163" s="183">
        <v>44073</v>
      </c>
      <c r="P163" s="246">
        <v>0.69918803332184798</v>
      </c>
      <c r="Q163" s="246">
        <v>0.57312317243147504</v>
      </c>
      <c r="R163" s="246">
        <v>0.84251411013848199</v>
      </c>
      <c r="S163" t="str">
        <f t="shared" si="175"/>
        <v>A</v>
      </c>
      <c r="T163" t="str">
        <f t="shared" si="176"/>
        <v>A</v>
      </c>
      <c r="U163" t="str">
        <f t="shared" si="177"/>
        <v>A</v>
      </c>
      <c r="V163" s="30">
        <v>13</v>
      </c>
      <c r="W163">
        <f t="shared" si="186"/>
        <v>9.0894444331840241</v>
      </c>
      <c r="X163">
        <f t="shared" si="178"/>
        <v>7.4506012416091751</v>
      </c>
      <c r="Y163">
        <f t="shared" si="179"/>
        <v>10.952683431800265</v>
      </c>
      <c r="Z163" s="184">
        <f t="shared" si="187"/>
        <v>13</v>
      </c>
      <c r="AA163">
        <f t="shared" ref="AA163:AC163" si="229">$V156*P156</f>
        <v>13.046092089031504</v>
      </c>
      <c r="AB163">
        <f t="shared" si="229"/>
        <v>11.185744934115329</v>
      </c>
      <c r="AC163">
        <f t="shared" si="229"/>
        <v>15.102126125243585</v>
      </c>
      <c r="AE163" s="185">
        <f t="shared" si="223"/>
        <v>11.700000000000001</v>
      </c>
      <c r="AF163">
        <f t="shared" si="193"/>
        <v>10.567334592115518</v>
      </c>
      <c r="AG163">
        <f t="shared" si="194"/>
        <v>9.0604533966334166</v>
      </c>
      <c r="AH163">
        <f t="shared" si="195"/>
        <v>12.232722161447304</v>
      </c>
      <c r="AK163" s="183">
        <v>44073</v>
      </c>
      <c r="AL163">
        <v>1.1000000000000001</v>
      </c>
      <c r="AM163">
        <f t="shared" si="190"/>
        <v>0.69918803332184798</v>
      </c>
      <c r="AN163">
        <f t="shared" si="196"/>
        <v>0.62926922998966317</v>
      </c>
      <c r="AO163">
        <v>482.72005395922724</v>
      </c>
      <c r="AP163">
        <f t="shared" si="197"/>
        <v>0.51581085518832759</v>
      </c>
      <c r="AQ163">
        <f t="shared" si="198"/>
        <v>0.75826269912463384</v>
      </c>
      <c r="AR163" t="s">
        <v>566</v>
      </c>
      <c r="AS163" s="183">
        <f t="shared" si="200"/>
        <v>44073</v>
      </c>
      <c r="AT163" t="str">
        <f t="shared" si="182"/>
        <v>A</v>
      </c>
      <c r="AU163" t="str">
        <f t="shared" si="183"/>
        <v>A</v>
      </c>
      <c r="AV163" t="str">
        <f t="shared" si="184"/>
        <v>A</v>
      </c>
    </row>
    <row r="164" spans="13:48">
      <c r="M164" t="str">
        <f t="shared" si="185"/>
        <v>08</v>
      </c>
      <c r="N164" t="s">
        <v>566</v>
      </c>
      <c r="O164" s="183">
        <v>44074</v>
      </c>
      <c r="P164" s="246">
        <v>0.73808358849307298</v>
      </c>
      <c r="Q164" s="246">
        <v>0.60379098227089201</v>
      </c>
      <c r="R164" s="246">
        <v>0.89095585652040998</v>
      </c>
      <c r="S164" t="str">
        <f t="shared" si="175"/>
        <v>A</v>
      </c>
      <c r="T164" t="str">
        <f t="shared" si="176"/>
        <v>A</v>
      </c>
      <c r="U164" t="str">
        <f t="shared" si="177"/>
        <v>A</v>
      </c>
      <c r="V164" s="30">
        <v>14</v>
      </c>
      <c r="W164">
        <f t="shared" si="186"/>
        <v>10.333170238903023</v>
      </c>
      <c r="X164">
        <f t="shared" si="178"/>
        <v>8.4530737517924877</v>
      </c>
      <c r="Y164">
        <f t="shared" si="179"/>
        <v>12.47338199128574</v>
      </c>
      <c r="Z164" s="184">
        <f t="shared" si="187"/>
        <v>14</v>
      </c>
      <c r="AA164">
        <f t="shared" ref="AA164:AC164" si="230">$V157*P157</f>
        <v>13.660145540315504</v>
      </c>
      <c r="AB164">
        <f t="shared" si="230"/>
        <v>11.722969538954688</v>
      </c>
      <c r="AC164">
        <f t="shared" si="230"/>
        <v>15.799846630015232</v>
      </c>
      <c r="AE164" s="185">
        <f t="shared" si="223"/>
        <v>12.6</v>
      </c>
      <c r="AF164">
        <f t="shared" si="193"/>
        <v>11.06471788765556</v>
      </c>
      <c r="AG164">
        <f t="shared" si="194"/>
        <v>9.4956053265532976</v>
      </c>
      <c r="AH164">
        <f t="shared" si="195"/>
        <v>12.797875770312338</v>
      </c>
      <c r="AK164" s="183">
        <v>44074</v>
      </c>
      <c r="AL164">
        <v>1.1000000000000001</v>
      </c>
      <c r="AM164">
        <f t="shared" si="190"/>
        <v>0.73808358849307298</v>
      </c>
      <c r="AN164">
        <f t="shared" si="196"/>
        <v>0.66427522964376573</v>
      </c>
      <c r="AO164">
        <v>560.97434086472367</v>
      </c>
      <c r="AP164">
        <f t="shared" si="197"/>
        <v>0.54341188404380281</v>
      </c>
      <c r="AQ164">
        <f t="shared" si="198"/>
        <v>0.80186027086836897</v>
      </c>
      <c r="AR164" t="s">
        <v>566</v>
      </c>
      <c r="AS164" s="183">
        <f t="shared" si="200"/>
        <v>44074</v>
      </c>
      <c r="AT164" t="str">
        <f t="shared" si="182"/>
        <v>A</v>
      </c>
      <c r="AU164" t="str">
        <f t="shared" si="183"/>
        <v>A</v>
      </c>
      <c r="AV164" t="str">
        <f t="shared" si="184"/>
        <v>A</v>
      </c>
    </row>
    <row r="165" spans="13:48">
      <c r="M165" t="str">
        <f t="shared" si="185"/>
        <v>09</v>
      </c>
      <c r="N165" t="s">
        <v>566</v>
      </c>
      <c r="O165" s="183">
        <v>44075</v>
      </c>
      <c r="P165" s="246">
        <v>0.88488530099746798</v>
      </c>
      <c r="Q165" s="246">
        <v>0.73206066626311594</v>
      </c>
      <c r="R165" s="246">
        <v>1.0576348214215601</v>
      </c>
      <c r="S165" t="str">
        <f t="shared" si="175"/>
        <v>A</v>
      </c>
      <c r="T165" t="str">
        <f t="shared" si="176"/>
        <v>A</v>
      </c>
      <c r="U165" t="str">
        <f t="shared" si="177"/>
        <v>B</v>
      </c>
      <c r="V165" s="30">
        <v>24</v>
      </c>
      <c r="W165">
        <f t="shared" si="186"/>
        <v>21.237247223939232</v>
      </c>
      <c r="X165">
        <f t="shared" si="178"/>
        <v>17.569455990314783</v>
      </c>
      <c r="Y165">
        <f t="shared" si="179"/>
        <v>25.38323571411744</v>
      </c>
      <c r="Z165" s="184">
        <f t="shared" si="187"/>
        <v>24</v>
      </c>
      <c r="AA165">
        <f t="shared" ref="AA165:AC165" si="231">$V158*P158</f>
        <v>9.4709751693877813</v>
      </c>
      <c r="AB165">
        <f t="shared" si="231"/>
        <v>8.0516391759817196</v>
      </c>
      <c r="AC165">
        <f t="shared" si="231"/>
        <v>11.048081592356567</v>
      </c>
      <c r="AE165" s="185">
        <f t="shared" si="223"/>
        <v>21.6</v>
      </c>
      <c r="AF165">
        <f t="shared" si="193"/>
        <v>7.6714898872041024</v>
      </c>
      <c r="AG165">
        <f t="shared" si="194"/>
        <v>6.5218277325451934</v>
      </c>
      <c r="AH165">
        <f t="shared" si="195"/>
        <v>8.9489460898088211</v>
      </c>
      <c r="AK165" s="183">
        <v>44075</v>
      </c>
      <c r="AL165">
        <v>1.1000000000000001</v>
      </c>
      <c r="AM165">
        <f t="shared" si="190"/>
        <v>0.88488530099746798</v>
      </c>
      <c r="AN165">
        <f t="shared" si="196"/>
        <v>0.79639677089772121</v>
      </c>
      <c r="AO165">
        <v>522.888245158568</v>
      </c>
      <c r="AP165">
        <f t="shared" si="197"/>
        <v>0.65885459963680437</v>
      </c>
      <c r="AQ165">
        <f t="shared" si="198"/>
        <v>0.95187133927940404</v>
      </c>
      <c r="AR165" t="s">
        <v>566</v>
      </c>
      <c r="AS165" s="183">
        <f t="shared" si="200"/>
        <v>44075</v>
      </c>
      <c r="AT165" t="str">
        <f t="shared" si="182"/>
        <v>A</v>
      </c>
      <c r="AU165" t="str">
        <f t="shared" si="183"/>
        <v>A</v>
      </c>
      <c r="AV165" t="str">
        <f t="shared" si="184"/>
        <v>A</v>
      </c>
    </row>
    <row r="166" spans="13:48">
      <c r="M166" t="str">
        <f t="shared" si="185"/>
        <v>09</v>
      </c>
      <c r="N166" t="s">
        <v>566</v>
      </c>
      <c r="O166" s="183">
        <v>44076</v>
      </c>
      <c r="P166" s="246">
        <v>0.967824288468629</v>
      </c>
      <c r="Q166" s="246">
        <v>0.80336198573780004</v>
      </c>
      <c r="R166" s="246">
        <v>1.1533386227809499</v>
      </c>
      <c r="S166" t="str">
        <f t="shared" si="175"/>
        <v>A</v>
      </c>
      <c r="T166" t="str">
        <f t="shared" si="176"/>
        <v>A</v>
      </c>
      <c r="U166" t="str">
        <f t="shared" si="177"/>
        <v>C</v>
      </c>
      <c r="V166" s="30">
        <v>24</v>
      </c>
      <c r="W166">
        <f t="shared" si="186"/>
        <v>23.227782923247098</v>
      </c>
      <c r="X166">
        <f t="shared" si="178"/>
        <v>19.280687657707201</v>
      </c>
      <c r="Y166">
        <f t="shared" si="179"/>
        <v>27.680126946742796</v>
      </c>
      <c r="Z166" s="184">
        <f t="shared" si="187"/>
        <v>24</v>
      </c>
      <c r="AA166">
        <f t="shared" ref="AA166:AC166" si="232">$V159*P159</f>
        <v>14.795349932945081</v>
      </c>
      <c r="AB166">
        <f t="shared" si="232"/>
        <v>12.46794233407952</v>
      </c>
      <c r="AC166">
        <f t="shared" si="232"/>
        <v>17.395870719307919</v>
      </c>
      <c r="AE166" s="185">
        <f t="shared" si="223"/>
        <v>21.6</v>
      </c>
      <c r="AF166">
        <f t="shared" ref="AF166:AF197" si="233">$AE159*P159*(1-$AD$275)</f>
        <v>11.984233445685515</v>
      </c>
      <c r="AG166">
        <f t="shared" ref="AG166:AG197" si="234">$AE159*Q159*(1-$AD$275)</f>
        <v>10.099033290604412</v>
      </c>
      <c r="AH166">
        <f t="shared" ref="AH166:AH197" si="235">$AE159*R159*(1-$AD$275)</f>
        <v>14.090655282639416</v>
      </c>
      <c r="AK166" s="183">
        <v>44076</v>
      </c>
      <c r="AL166">
        <v>1.1000000000000001</v>
      </c>
      <c r="AM166">
        <f t="shared" si="190"/>
        <v>0.967824288468629</v>
      </c>
      <c r="AN166">
        <f t="shared" ref="AN166:AN197" si="236">+P166*(1-$AD$275)</f>
        <v>0.87104185962176617</v>
      </c>
      <c r="AO166">
        <v>1050.5776322294569</v>
      </c>
      <c r="AP166">
        <f t="shared" ref="AP166:AP197" si="237">+Q166*(1-$AD$275)</f>
        <v>0.72302578716402011</v>
      </c>
      <c r="AQ166">
        <f t="shared" ref="AQ166:AQ197" si="238">+R166*(1-$AD$275)</f>
        <v>1.0380047605028548</v>
      </c>
      <c r="AR166" t="s">
        <v>566</v>
      </c>
      <c r="AS166" s="183">
        <f t="shared" si="200"/>
        <v>44076</v>
      </c>
      <c r="AT166" t="str">
        <f t="shared" si="182"/>
        <v>A</v>
      </c>
      <c r="AU166" t="str">
        <f t="shared" si="183"/>
        <v>A</v>
      </c>
      <c r="AV166" t="str">
        <f t="shared" si="184"/>
        <v>B</v>
      </c>
    </row>
    <row r="167" spans="13:48">
      <c r="M167" t="str">
        <f t="shared" si="185"/>
        <v>09</v>
      </c>
      <c r="N167" t="s">
        <v>566</v>
      </c>
      <c r="O167" s="183">
        <v>44077</v>
      </c>
      <c r="P167" s="246">
        <v>0.93622885348830898</v>
      </c>
      <c r="Q167" s="246">
        <v>0.77250031027172295</v>
      </c>
      <c r="R167" s="246">
        <v>1.1216094966944401</v>
      </c>
      <c r="S167" t="str">
        <f t="shared" si="175"/>
        <v>A</v>
      </c>
      <c r="T167" t="str">
        <f t="shared" si="176"/>
        <v>A</v>
      </c>
      <c r="U167" t="str">
        <f t="shared" si="177"/>
        <v>C</v>
      </c>
      <c r="V167" s="30">
        <v>11</v>
      </c>
      <c r="W167">
        <f t="shared" si="186"/>
        <v>10.298517388371399</v>
      </c>
      <c r="X167">
        <f t="shared" si="178"/>
        <v>8.4975034129889515</v>
      </c>
      <c r="Y167">
        <f t="shared" si="179"/>
        <v>12.337704463638842</v>
      </c>
      <c r="Z167" s="184">
        <f t="shared" si="187"/>
        <v>11</v>
      </c>
      <c r="AA167">
        <f t="shared" ref="AA167:AC167" si="239">$V160*P160</f>
        <v>13.277007471060504</v>
      </c>
      <c r="AB167">
        <f t="shared" si="239"/>
        <v>11.136873112500833</v>
      </c>
      <c r="AC167">
        <f t="shared" si="239"/>
        <v>15.675250373924023</v>
      </c>
      <c r="AE167" s="185">
        <f t="shared" si="223"/>
        <v>9.9</v>
      </c>
      <c r="AF167">
        <f t="shared" si="233"/>
        <v>10.754376051559008</v>
      </c>
      <c r="AG167">
        <f t="shared" si="234"/>
        <v>9.0208672211256751</v>
      </c>
      <c r="AH167">
        <f t="shared" si="235"/>
        <v>12.696952802878457</v>
      </c>
      <c r="AK167" s="183">
        <v>44077</v>
      </c>
      <c r="AL167">
        <v>1.1000000000000001</v>
      </c>
      <c r="AM167">
        <f t="shared" si="190"/>
        <v>0.93622885348830898</v>
      </c>
      <c r="AN167">
        <f t="shared" si="236"/>
        <v>0.84260596813947808</v>
      </c>
      <c r="AO167">
        <v>829.82511786786074</v>
      </c>
      <c r="AP167">
        <f t="shared" si="237"/>
        <v>0.69525027924455063</v>
      </c>
      <c r="AQ167">
        <f t="shared" si="238"/>
        <v>1.0094485470249961</v>
      </c>
      <c r="AR167" t="s">
        <v>566</v>
      </c>
      <c r="AS167" s="183">
        <f t="shared" si="200"/>
        <v>44077</v>
      </c>
      <c r="AT167" t="str">
        <f t="shared" si="182"/>
        <v>A</v>
      </c>
      <c r="AU167" t="str">
        <f t="shared" si="183"/>
        <v>A</v>
      </c>
      <c r="AV167" t="str">
        <f t="shared" si="184"/>
        <v>B</v>
      </c>
    </row>
    <row r="168" spans="13:48">
      <c r="M168" t="str">
        <f t="shared" si="185"/>
        <v>09</v>
      </c>
      <c r="N168" t="s">
        <v>566</v>
      </c>
      <c r="O168" s="183">
        <v>44078</v>
      </c>
      <c r="P168" s="246">
        <v>0.94953556980869203</v>
      </c>
      <c r="Q168" s="246">
        <v>0.78347993608425204</v>
      </c>
      <c r="R168" s="246">
        <v>1.1375510470313701</v>
      </c>
      <c r="S168" t="str">
        <f t="shared" si="175"/>
        <v>A</v>
      </c>
      <c r="T168" t="str">
        <f t="shared" si="176"/>
        <v>A</v>
      </c>
      <c r="U168" t="str">
        <f t="shared" si="177"/>
        <v>C</v>
      </c>
      <c r="V168" s="30">
        <v>18</v>
      </c>
      <c r="W168">
        <f t="shared" si="186"/>
        <v>17.091640256556456</v>
      </c>
      <c r="X168">
        <f t="shared" si="178"/>
        <v>14.102638849516536</v>
      </c>
      <c r="Y168">
        <f t="shared" si="179"/>
        <v>20.47591884656466</v>
      </c>
      <c r="Z168" s="184">
        <f t="shared" si="187"/>
        <v>18</v>
      </c>
      <c r="AA168">
        <f t="shared" ref="AA168:AC168" si="240">$V161*P161</f>
        <v>13.107853501524252</v>
      </c>
      <c r="AB168">
        <f t="shared" si="240"/>
        <v>10.923496458108842</v>
      </c>
      <c r="AC168">
        <f t="shared" si="240"/>
        <v>15.565716220614913</v>
      </c>
      <c r="AE168" s="185">
        <f t="shared" si="223"/>
        <v>16.2</v>
      </c>
      <c r="AF168">
        <f t="shared" si="233"/>
        <v>10.617361336234644</v>
      </c>
      <c r="AG168">
        <f t="shared" si="234"/>
        <v>8.8480321310681624</v>
      </c>
      <c r="AH168">
        <f t="shared" si="235"/>
        <v>12.60823013869808</v>
      </c>
      <c r="AK168" s="183">
        <v>44078</v>
      </c>
      <c r="AL168">
        <v>1.1000000000000001</v>
      </c>
      <c r="AM168">
        <f t="shared" si="190"/>
        <v>0.94953556980869203</v>
      </c>
      <c r="AN168">
        <f t="shared" si="236"/>
        <v>0.85458201282782287</v>
      </c>
      <c r="AO168">
        <v>337.51208517276842</v>
      </c>
      <c r="AP168">
        <f t="shared" si="237"/>
        <v>0.70513194247582689</v>
      </c>
      <c r="AQ168">
        <f t="shared" si="238"/>
        <v>1.0237959423282332</v>
      </c>
      <c r="AR168" t="s">
        <v>566</v>
      </c>
      <c r="AS168" s="183">
        <f t="shared" si="200"/>
        <v>44078</v>
      </c>
      <c r="AT168" t="str">
        <f t="shared" si="182"/>
        <v>A</v>
      </c>
      <c r="AU168" t="str">
        <f t="shared" si="183"/>
        <v>A</v>
      </c>
      <c r="AV168" t="str">
        <f t="shared" si="184"/>
        <v>B</v>
      </c>
    </row>
    <row r="169" spans="13:48">
      <c r="M169" t="str">
        <f t="shared" si="185"/>
        <v>09</v>
      </c>
      <c r="N169" t="s">
        <v>566</v>
      </c>
      <c r="O169" s="183">
        <v>44079</v>
      </c>
      <c r="P169" s="246">
        <v>1.0327066551192801</v>
      </c>
      <c r="Q169" s="246">
        <v>0.85791375682871696</v>
      </c>
      <c r="R169" s="246">
        <v>1.2297737129297399</v>
      </c>
      <c r="S169" t="str">
        <f t="shared" si="175"/>
        <v>B</v>
      </c>
      <c r="T169" t="str">
        <f t="shared" si="176"/>
        <v>A</v>
      </c>
      <c r="U169" t="str">
        <f t="shared" si="177"/>
        <v>D</v>
      </c>
      <c r="V169" s="30">
        <v>14</v>
      </c>
      <c r="W169">
        <f t="shared" si="186"/>
        <v>14.457893171669921</v>
      </c>
      <c r="X169">
        <f t="shared" si="178"/>
        <v>12.010792595602037</v>
      </c>
      <c r="Y169">
        <f t="shared" si="179"/>
        <v>17.216831981016359</v>
      </c>
      <c r="Z169" s="184">
        <f t="shared" si="187"/>
        <v>14</v>
      </c>
      <c r="AA169">
        <f t="shared" ref="AA169:AC169" si="241">$V162*P162</f>
        <v>4.0388042978311383</v>
      </c>
      <c r="AB169">
        <f t="shared" si="241"/>
        <v>3.3202352532585957</v>
      </c>
      <c r="AC169">
        <f t="shared" si="241"/>
        <v>4.854278915960184</v>
      </c>
      <c r="AE169" s="185">
        <f t="shared" si="223"/>
        <v>12.6</v>
      </c>
      <c r="AF169">
        <f t="shared" si="233"/>
        <v>3.2714314812432219</v>
      </c>
      <c r="AG169">
        <f t="shared" si="234"/>
        <v>2.6893905551394628</v>
      </c>
      <c r="AH169">
        <f t="shared" si="235"/>
        <v>3.9319659219277496</v>
      </c>
      <c r="AK169" s="183">
        <v>44079</v>
      </c>
      <c r="AL169">
        <v>1.1000000000000001</v>
      </c>
      <c r="AM169">
        <f t="shared" si="190"/>
        <v>1.0327066551192801</v>
      </c>
      <c r="AN169">
        <f t="shared" si="236"/>
        <v>0.92943598960735208</v>
      </c>
      <c r="AO169">
        <v>414.04595455797158</v>
      </c>
      <c r="AP169">
        <f t="shared" si="237"/>
        <v>0.7721223811458453</v>
      </c>
      <c r="AQ169">
        <f t="shared" si="238"/>
        <v>1.1067963416367659</v>
      </c>
      <c r="AR169" t="s">
        <v>566</v>
      </c>
      <c r="AS169" s="183">
        <f t="shared" si="200"/>
        <v>44079</v>
      </c>
      <c r="AT169" t="str">
        <f t="shared" si="182"/>
        <v>A</v>
      </c>
      <c r="AU169" t="str">
        <f t="shared" si="183"/>
        <v>A</v>
      </c>
      <c r="AV169" t="str">
        <f t="shared" si="184"/>
        <v>C</v>
      </c>
    </row>
    <row r="170" spans="13:48">
      <c r="M170" t="str">
        <f t="shared" si="185"/>
        <v>09</v>
      </c>
      <c r="N170" t="s">
        <v>566</v>
      </c>
      <c r="O170" s="183">
        <v>44080</v>
      </c>
      <c r="P170" s="246">
        <v>1.0495373964343899</v>
      </c>
      <c r="Q170" s="246">
        <v>0.87259347504393403</v>
      </c>
      <c r="R170" s="246">
        <v>1.24892943535192</v>
      </c>
      <c r="S170" t="str">
        <f t="shared" si="175"/>
        <v>B</v>
      </c>
      <c r="T170" t="str">
        <f t="shared" si="176"/>
        <v>A</v>
      </c>
      <c r="U170" t="str">
        <f t="shared" si="177"/>
        <v>D</v>
      </c>
      <c r="V170" s="30">
        <v>14</v>
      </c>
      <c r="W170">
        <f t="shared" si="186"/>
        <v>14.693523550081458</v>
      </c>
      <c r="X170">
        <f t="shared" si="178"/>
        <v>12.216308650615076</v>
      </c>
      <c r="Y170">
        <f t="shared" si="179"/>
        <v>17.48501209492688</v>
      </c>
      <c r="Z170" s="184">
        <f t="shared" si="187"/>
        <v>14</v>
      </c>
      <c r="AA170">
        <f t="shared" ref="AA170:AC170" si="242">$V163*P163</f>
        <v>9.0894444331840241</v>
      </c>
      <c r="AB170">
        <f t="shared" si="242"/>
        <v>7.4506012416091751</v>
      </c>
      <c r="AC170">
        <f t="shared" si="242"/>
        <v>10.952683431800265</v>
      </c>
      <c r="AE170" s="185">
        <f t="shared" si="223"/>
        <v>12.6</v>
      </c>
      <c r="AF170">
        <f t="shared" si="233"/>
        <v>7.3624499908790595</v>
      </c>
      <c r="AG170">
        <f t="shared" si="234"/>
        <v>6.0349870057034325</v>
      </c>
      <c r="AH170">
        <f t="shared" si="235"/>
        <v>8.871673579758216</v>
      </c>
      <c r="AK170" s="183">
        <v>44080</v>
      </c>
      <c r="AL170">
        <v>1.1000000000000001</v>
      </c>
      <c r="AM170">
        <f t="shared" si="190"/>
        <v>1.0495373964343899</v>
      </c>
      <c r="AN170">
        <f t="shared" si="236"/>
        <v>0.94458365679095091</v>
      </c>
      <c r="AO170">
        <v>462.69612220517729</v>
      </c>
      <c r="AP170">
        <f t="shared" si="237"/>
        <v>0.78533412753954068</v>
      </c>
      <c r="AQ170">
        <f t="shared" si="238"/>
        <v>1.124036491816728</v>
      </c>
      <c r="AR170" t="s">
        <v>566</v>
      </c>
      <c r="AS170" s="183">
        <f t="shared" si="200"/>
        <v>44080</v>
      </c>
      <c r="AT170" t="str">
        <f t="shared" si="182"/>
        <v>A</v>
      </c>
      <c r="AU170" t="str">
        <f t="shared" si="183"/>
        <v>A</v>
      </c>
      <c r="AV170" t="str">
        <f t="shared" si="184"/>
        <v>C</v>
      </c>
    </row>
    <row r="171" spans="13:48">
      <c r="M171" t="str">
        <f t="shared" si="185"/>
        <v>09</v>
      </c>
      <c r="N171" t="s">
        <v>566</v>
      </c>
      <c r="O171" s="183">
        <v>44081</v>
      </c>
      <c r="P171" s="246">
        <v>1.1325041571630601</v>
      </c>
      <c r="Q171" s="246">
        <v>0.94863553694972702</v>
      </c>
      <c r="R171" s="246">
        <v>1.3387283589252199</v>
      </c>
      <c r="S171" t="str">
        <f t="shared" si="175"/>
        <v>C</v>
      </c>
      <c r="T171" t="str">
        <f t="shared" si="176"/>
        <v>A</v>
      </c>
      <c r="U171" t="str">
        <f t="shared" si="177"/>
        <v>D</v>
      </c>
      <c r="V171" s="30">
        <v>24</v>
      </c>
      <c r="W171">
        <f t="shared" si="186"/>
        <v>27.18009977191344</v>
      </c>
      <c r="X171">
        <f t="shared" si="178"/>
        <v>22.76725288679345</v>
      </c>
      <c r="Y171">
        <f t="shared" si="179"/>
        <v>32.129480614205278</v>
      </c>
      <c r="Z171" s="184">
        <f t="shared" si="187"/>
        <v>24</v>
      </c>
      <c r="AA171">
        <f t="shared" ref="AA171:AC171" si="243">$V164*P164</f>
        <v>10.333170238903023</v>
      </c>
      <c r="AB171">
        <f t="shared" si="243"/>
        <v>8.4530737517924877</v>
      </c>
      <c r="AC171">
        <f t="shared" si="243"/>
        <v>12.47338199128574</v>
      </c>
      <c r="AE171" s="185">
        <f t="shared" si="223"/>
        <v>21.6</v>
      </c>
      <c r="AF171">
        <f t="shared" si="233"/>
        <v>8.3698678935114472</v>
      </c>
      <c r="AG171">
        <f t="shared" si="234"/>
        <v>6.8469897389519154</v>
      </c>
      <c r="AH171">
        <f t="shared" si="235"/>
        <v>10.10343941294145</v>
      </c>
      <c r="AK171" s="183">
        <v>44081</v>
      </c>
      <c r="AL171">
        <v>1.1000000000000001</v>
      </c>
      <c r="AM171">
        <f t="shared" si="190"/>
        <v>1.1325041571630601</v>
      </c>
      <c r="AN171">
        <f t="shared" si="236"/>
        <v>1.0192537414467542</v>
      </c>
      <c r="AO171">
        <v>1016.7745493935311</v>
      </c>
      <c r="AP171">
        <f t="shared" si="237"/>
        <v>0.85377198325475434</v>
      </c>
      <c r="AQ171">
        <f t="shared" si="238"/>
        <v>1.2048555230326981</v>
      </c>
      <c r="AR171" t="s">
        <v>566</v>
      </c>
      <c r="AS171" s="183">
        <f t="shared" si="200"/>
        <v>44081</v>
      </c>
      <c r="AT171" t="str">
        <f t="shared" si="182"/>
        <v>B</v>
      </c>
      <c r="AU171" t="str">
        <f t="shared" si="183"/>
        <v>A</v>
      </c>
      <c r="AV171" t="str">
        <f t="shared" si="184"/>
        <v>D</v>
      </c>
    </row>
    <row r="172" spans="13:48">
      <c r="M172" t="str">
        <f t="shared" si="185"/>
        <v>09</v>
      </c>
      <c r="N172" t="s">
        <v>566</v>
      </c>
      <c r="O172" s="183">
        <v>44082</v>
      </c>
      <c r="P172" s="246">
        <v>1.2557761944563399</v>
      </c>
      <c r="Q172" s="246">
        <v>1.06276983940923</v>
      </c>
      <c r="R172" s="246">
        <v>1.4708499890584199</v>
      </c>
      <c r="S172" t="str">
        <f t="shared" si="175"/>
        <v>D</v>
      </c>
      <c r="T172" t="str">
        <f t="shared" si="176"/>
        <v>B</v>
      </c>
      <c r="U172" t="str">
        <f t="shared" si="177"/>
        <v>E</v>
      </c>
      <c r="V172" s="30">
        <v>40</v>
      </c>
      <c r="W172">
        <f t="shared" si="186"/>
        <v>50.231047778253597</v>
      </c>
      <c r="X172">
        <f t="shared" si="178"/>
        <v>42.510793576369196</v>
      </c>
      <c r="Y172">
        <f t="shared" si="179"/>
        <v>58.8339995623368</v>
      </c>
      <c r="Z172" s="184">
        <f t="shared" si="187"/>
        <v>40</v>
      </c>
      <c r="AA172">
        <f t="shared" ref="AA172:AC172" si="244">$V165*P165</f>
        <v>21.237247223939232</v>
      </c>
      <c r="AB172">
        <f t="shared" si="244"/>
        <v>17.569455990314783</v>
      </c>
      <c r="AC172">
        <f t="shared" si="244"/>
        <v>25.38323571411744</v>
      </c>
      <c r="AE172" s="185">
        <f t="shared" si="223"/>
        <v>36</v>
      </c>
      <c r="AF172">
        <f t="shared" si="233"/>
        <v>17.202170251390779</v>
      </c>
      <c r="AG172">
        <f t="shared" si="234"/>
        <v>14.231259352154975</v>
      </c>
      <c r="AH172">
        <f t="shared" si="235"/>
        <v>20.560420928435128</v>
      </c>
      <c r="AK172" s="183">
        <v>44082</v>
      </c>
      <c r="AL172">
        <v>1.1000000000000001</v>
      </c>
      <c r="AM172">
        <f t="shared" si="190"/>
        <v>1.2557761944563399</v>
      </c>
      <c r="AN172">
        <f t="shared" si="236"/>
        <v>1.130198575010706</v>
      </c>
      <c r="AO172">
        <v>776.90621869722816</v>
      </c>
      <c r="AP172">
        <f t="shared" si="237"/>
        <v>0.95649285546830698</v>
      </c>
      <c r="AQ172">
        <f t="shared" si="238"/>
        <v>1.3237649901525779</v>
      </c>
      <c r="AR172" t="s">
        <v>566</v>
      </c>
      <c r="AS172" s="183">
        <f t="shared" si="200"/>
        <v>44082</v>
      </c>
      <c r="AT172" t="str">
        <f t="shared" si="182"/>
        <v>C</v>
      </c>
      <c r="AU172" t="str">
        <f t="shared" si="183"/>
        <v>A</v>
      </c>
      <c r="AV172" t="str">
        <f t="shared" si="184"/>
        <v>D</v>
      </c>
    </row>
    <row r="173" spans="13:48">
      <c r="M173" t="str">
        <f t="shared" si="185"/>
        <v>09</v>
      </c>
      <c r="N173" t="s">
        <v>566</v>
      </c>
      <c r="O173" s="183">
        <v>44083</v>
      </c>
      <c r="P173" s="246">
        <v>1.2095769546031301</v>
      </c>
      <c r="Q173" s="246">
        <v>1.02306578286031</v>
      </c>
      <c r="R173" s="246">
        <v>1.4174905763060199</v>
      </c>
      <c r="S173" t="str">
        <f t="shared" si="175"/>
        <v>D</v>
      </c>
      <c r="T173" t="str">
        <f t="shared" si="176"/>
        <v>B</v>
      </c>
      <c r="U173" t="str">
        <f t="shared" si="177"/>
        <v>E</v>
      </c>
      <c r="V173" s="30">
        <v>23</v>
      </c>
      <c r="W173">
        <f t="shared" si="186"/>
        <v>27.820269955871993</v>
      </c>
      <c r="X173">
        <f t="shared" si="178"/>
        <v>23.530513005787132</v>
      </c>
      <c r="Y173">
        <f t="shared" si="179"/>
        <v>32.602283255038458</v>
      </c>
      <c r="Z173" s="184">
        <f t="shared" si="187"/>
        <v>23</v>
      </c>
      <c r="AA173">
        <f t="shared" ref="AA173:AC173" si="245">$V166*P166</f>
        <v>23.227782923247098</v>
      </c>
      <c r="AB173">
        <f t="shared" si="245"/>
        <v>19.280687657707201</v>
      </c>
      <c r="AC173">
        <f t="shared" si="245"/>
        <v>27.680126946742796</v>
      </c>
      <c r="AE173" s="185">
        <f t="shared" si="223"/>
        <v>20.7</v>
      </c>
      <c r="AF173">
        <f t="shared" si="233"/>
        <v>18.814504167830151</v>
      </c>
      <c r="AG173">
        <f t="shared" si="234"/>
        <v>15.617357002742835</v>
      </c>
      <c r="AH173">
        <f t="shared" si="235"/>
        <v>22.420902826861667</v>
      </c>
      <c r="AK173" s="183">
        <v>44083</v>
      </c>
      <c r="AL173">
        <v>1.1000000000000001</v>
      </c>
      <c r="AM173">
        <f t="shared" si="190"/>
        <v>1.2095769546031301</v>
      </c>
      <c r="AN173">
        <f t="shared" si="236"/>
        <v>1.0886192591428172</v>
      </c>
      <c r="AO173">
        <v>320.47973011184479</v>
      </c>
      <c r="AP173">
        <f t="shared" si="237"/>
        <v>0.92075920457427907</v>
      </c>
      <c r="AQ173">
        <f t="shared" si="238"/>
        <v>1.275741518675418</v>
      </c>
      <c r="AR173" t="s">
        <v>566</v>
      </c>
      <c r="AS173" s="183">
        <f t="shared" si="200"/>
        <v>44083</v>
      </c>
      <c r="AT173" t="str">
        <f t="shared" si="182"/>
        <v>B</v>
      </c>
      <c r="AU173" t="str">
        <f t="shared" si="183"/>
        <v>A</v>
      </c>
      <c r="AV173" t="str">
        <f t="shared" si="184"/>
        <v>D</v>
      </c>
    </row>
    <row r="174" spans="13:48">
      <c r="M174" t="str">
        <f t="shared" si="185"/>
        <v>09</v>
      </c>
      <c r="N174" t="s">
        <v>566</v>
      </c>
      <c r="O174" s="183">
        <v>44084</v>
      </c>
      <c r="P174" s="246">
        <v>1.2532088085892601</v>
      </c>
      <c r="Q174" s="246">
        <v>1.0671102786481601</v>
      </c>
      <c r="R174" s="246">
        <v>1.4597840940895901</v>
      </c>
      <c r="S174" t="str">
        <f t="shared" si="175"/>
        <v>D</v>
      </c>
      <c r="T174" t="str">
        <f t="shared" si="176"/>
        <v>B</v>
      </c>
      <c r="U174" t="str">
        <f t="shared" si="177"/>
        <v>E</v>
      </c>
      <c r="V174" s="30">
        <v>23</v>
      </c>
      <c r="W174">
        <f t="shared" si="186"/>
        <v>28.823802597552984</v>
      </c>
      <c r="X174">
        <f t="shared" si="178"/>
        <v>24.543536408907684</v>
      </c>
      <c r="Y174">
        <f t="shared" si="179"/>
        <v>33.575034164060575</v>
      </c>
      <c r="Z174" s="184">
        <f t="shared" si="187"/>
        <v>23</v>
      </c>
      <c r="AA174">
        <f t="shared" ref="AA174:AC174" si="246">$V167*P167</f>
        <v>10.298517388371399</v>
      </c>
      <c r="AB174">
        <f t="shared" si="246"/>
        <v>8.4975034129889515</v>
      </c>
      <c r="AC174">
        <f t="shared" si="246"/>
        <v>12.337704463638842</v>
      </c>
      <c r="AE174" s="185">
        <f t="shared" si="223"/>
        <v>20.7</v>
      </c>
      <c r="AF174">
        <f t="shared" si="233"/>
        <v>8.3417990845808347</v>
      </c>
      <c r="AG174">
        <f t="shared" si="234"/>
        <v>6.8829777645210513</v>
      </c>
      <c r="AH174">
        <f t="shared" si="235"/>
        <v>9.9935406155474613</v>
      </c>
      <c r="AK174" s="183">
        <v>44084</v>
      </c>
      <c r="AL174">
        <v>1.1000000000000001</v>
      </c>
      <c r="AM174">
        <f t="shared" si="190"/>
        <v>1.2532088085892601</v>
      </c>
      <c r="AN174">
        <f t="shared" si="236"/>
        <v>1.1278879277303342</v>
      </c>
      <c r="AO174">
        <v>427.58801279723224</v>
      </c>
      <c r="AP174">
        <f t="shared" si="237"/>
        <v>0.96039925078334409</v>
      </c>
      <c r="AQ174">
        <f t="shared" si="238"/>
        <v>1.3138056846806312</v>
      </c>
      <c r="AR174" t="s">
        <v>566</v>
      </c>
      <c r="AS174" s="183">
        <f t="shared" si="200"/>
        <v>44084</v>
      </c>
      <c r="AT174" t="str">
        <f t="shared" si="182"/>
        <v>C</v>
      </c>
      <c r="AU174" t="str">
        <f t="shared" si="183"/>
        <v>A</v>
      </c>
      <c r="AV174" t="str">
        <f t="shared" si="184"/>
        <v>D</v>
      </c>
    </row>
    <row r="175" spans="13:48">
      <c r="M175" t="str">
        <f t="shared" si="185"/>
        <v>09</v>
      </c>
      <c r="N175" t="s">
        <v>566</v>
      </c>
      <c r="O175" s="183">
        <v>44085</v>
      </c>
      <c r="P175" s="246">
        <v>1.27588554432399</v>
      </c>
      <c r="Q175" s="246">
        <v>1.0918897099138101</v>
      </c>
      <c r="R175" s="246">
        <v>1.4794783401815199</v>
      </c>
      <c r="S175" t="str">
        <f t="shared" si="175"/>
        <v>D</v>
      </c>
      <c r="T175" t="str">
        <f t="shared" si="176"/>
        <v>B</v>
      </c>
      <c r="U175" t="str">
        <f t="shared" si="177"/>
        <v>E</v>
      </c>
      <c r="V175" s="30">
        <v>28</v>
      </c>
      <c r="W175">
        <f t="shared" si="186"/>
        <v>35.724795241071718</v>
      </c>
      <c r="X175">
        <f t="shared" si="178"/>
        <v>30.572911877586684</v>
      </c>
      <c r="Y175">
        <f t="shared" si="179"/>
        <v>41.425393525082555</v>
      </c>
      <c r="Z175" s="184">
        <f t="shared" si="187"/>
        <v>28</v>
      </c>
      <c r="AA175">
        <f t="shared" ref="AA175:AC175" si="247">$V168*P168</f>
        <v>17.091640256556456</v>
      </c>
      <c r="AB175">
        <f t="shared" si="247"/>
        <v>14.102638849516536</v>
      </c>
      <c r="AC175">
        <f t="shared" si="247"/>
        <v>20.47591884656466</v>
      </c>
      <c r="AE175" s="185">
        <f t="shared" si="223"/>
        <v>25.2</v>
      </c>
      <c r="AF175">
        <f t="shared" si="233"/>
        <v>13.844228607810729</v>
      </c>
      <c r="AG175">
        <f t="shared" si="234"/>
        <v>11.423137468108393</v>
      </c>
      <c r="AH175">
        <f t="shared" si="235"/>
        <v>16.585494265717376</v>
      </c>
      <c r="AK175" s="183">
        <v>44085</v>
      </c>
      <c r="AL175">
        <v>1.1000000000000001</v>
      </c>
      <c r="AM175">
        <f t="shared" si="190"/>
        <v>1.27588554432399</v>
      </c>
      <c r="AN175">
        <f t="shared" si="236"/>
        <v>1.1482969898915911</v>
      </c>
      <c r="AO175">
        <v>485.6168834395101</v>
      </c>
      <c r="AP175">
        <f t="shared" si="237"/>
        <v>0.98270073892242904</v>
      </c>
      <c r="AQ175">
        <f t="shared" si="238"/>
        <v>1.331530506163368</v>
      </c>
      <c r="AR175" t="s">
        <v>566</v>
      </c>
      <c r="AS175" s="183">
        <f t="shared" si="200"/>
        <v>44085</v>
      </c>
      <c r="AT175" t="str">
        <f t="shared" si="182"/>
        <v>C</v>
      </c>
      <c r="AU175" t="str">
        <f t="shared" si="183"/>
        <v>A</v>
      </c>
      <c r="AV175" t="str">
        <f t="shared" si="184"/>
        <v>D</v>
      </c>
    </row>
    <row r="176" spans="13:48">
      <c r="M176" t="str">
        <f t="shared" si="185"/>
        <v>09</v>
      </c>
      <c r="N176" t="s">
        <v>566</v>
      </c>
      <c r="O176" s="183">
        <v>44086</v>
      </c>
      <c r="P176" s="246">
        <v>1.3597122566034201</v>
      </c>
      <c r="Q176" s="246">
        <v>1.1738965575632101</v>
      </c>
      <c r="R176" s="246">
        <v>1.56417565426115</v>
      </c>
      <c r="S176" t="str">
        <f t="shared" si="175"/>
        <v>D</v>
      </c>
      <c r="T176" t="str">
        <f t="shared" si="176"/>
        <v>C</v>
      </c>
      <c r="U176" t="str">
        <f t="shared" si="177"/>
        <v>E</v>
      </c>
      <c r="V176" s="30">
        <v>34</v>
      </c>
      <c r="W176">
        <f t="shared" si="186"/>
        <v>46.230216724516282</v>
      </c>
      <c r="X176">
        <f t="shared" si="178"/>
        <v>39.912482957149145</v>
      </c>
      <c r="Y176">
        <f t="shared" si="179"/>
        <v>53.181972244879098</v>
      </c>
      <c r="Z176" s="184">
        <f t="shared" si="187"/>
        <v>34</v>
      </c>
      <c r="AA176">
        <f t="shared" ref="AA176:AC176" si="248">$V169*P169</f>
        <v>14.457893171669921</v>
      </c>
      <c r="AB176">
        <f t="shared" si="248"/>
        <v>12.010792595602037</v>
      </c>
      <c r="AC176">
        <f t="shared" si="248"/>
        <v>17.216831981016359</v>
      </c>
      <c r="AE176" s="185">
        <f t="shared" si="223"/>
        <v>30.6</v>
      </c>
      <c r="AF176">
        <f t="shared" si="233"/>
        <v>11.710893469052635</v>
      </c>
      <c r="AG176">
        <f t="shared" si="234"/>
        <v>9.7287420024376505</v>
      </c>
      <c r="AH176">
        <f t="shared" si="235"/>
        <v>13.94563390462325</v>
      </c>
      <c r="AK176" s="183">
        <v>44086</v>
      </c>
      <c r="AL176">
        <v>1.1000000000000001</v>
      </c>
      <c r="AM176">
        <f t="shared" si="190"/>
        <v>1.3597122566034201</v>
      </c>
      <c r="AN176">
        <f t="shared" si="236"/>
        <v>1.2237410309430781</v>
      </c>
      <c r="AO176">
        <v>1151.5014040857711</v>
      </c>
      <c r="AP176">
        <f t="shared" si="237"/>
        <v>1.0565069018068891</v>
      </c>
      <c r="AQ176">
        <f t="shared" si="238"/>
        <v>1.4077580888350349</v>
      </c>
      <c r="AR176" t="s">
        <v>566</v>
      </c>
      <c r="AS176" s="183">
        <f t="shared" si="200"/>
        <v>44086</v>
      </c>
      <c r="AT176" t="str">
        <f t="shared" si="182"/>
        <v>D</v>
      </c>
      <c r="AU176" t="str">
        <f t="shared" si="183"/>
        <v>B</v>
      </c>
      <c r="AV176" t="str">
        <f t="shared" si="184"/>
        <v>E</v>
      </c>
    </row>
    <row r="177" spans="13:48">
      <c r="M177" t="str">
        <f t="shared" si="185"/>
        <v>09</v>
      </c>
      <c r="N177" t="s">
        <v>566</v>
      </c>
      <c r="O177" s="183">
        <v>44087</v>
      </c>
      <c r="P177" s="246">
        <v>1.4693894821476601</v>
      </c>
      <c r="Q177" s="246">
        <v>1.2810969373918299</v>
      </c>
      <c r="R177" s="246">
        <v>1.6752882173317001</v>
      </c>
      <c r="S177" t="str">
        <f t="shared" si="175"/>
        <v>E</v>
      </c>
      <c r="T177" t="str">
        <f t="shared" si="176"/>
        <v>D</v>
      </c>
      <c r="U177" t="str">
        <f t="shared" si="177"/>
        <v>E</v>
      </c>
      <c r="V177" s="30">
        <v>41</v>
      </c>
      <c r="W177">
        <f t="shared" si="186"/>
        <v>60.244968768054065</v>
      </c>
      <c r="X177">
        <f t="shared" si="178"/>
        <v>52.524974433065026</v>
      </c>
      <c r="Y177">
        <f t="shared" si="179"/>
        <v>68.686816910599703</v>
      </c>
      <c r="Z177" s="184">
        <f t="shared" si="187"/>
        <v>41</v>
      </c>
      <c r="AA177">
        <f t="shared" ref="AA177:AC177" si="249">$V170*P170</f>
        <v>14.693523550081458</v>
      </c>
      <c r="AB177">
        <f t="shared" si="249"/>
        <v>12.216308650615076</v>
      </c>
      <c r="AC177">
        <f t="shared" si="249"/>
        <v>17.48501209492688</v>
      </c>
      <c r="AE177" s="185">
        <f t="shared" si="223"/>
        <v>36.9</v>
      </c>
      <c r="AF177">
        <f t="shared" si="233"/>
        <v>11.901754075565981</v>
      </c>
      <c r="AG177">
        <f t="shared" si="234"/>
        <v>9.8952100069982123</v>
      </c>
      <c r="AH177">
        <f t="shared" si="235"/>
        <v>14.162859796890773</v>
      </c>
      <c r="AK177" s="183">
        <v>44087</v>
      </c>
      <c r="AL177">
        <v>1.1000000000000001</v>
      </c>
      <c r="AM177">
        <f t="shared" si="190"/>
        <v>1.4693894821476601</v>
      </c>
      <c r="AN177">
        <f t="shared" si="236"/>
        <v>1.322450533932894</v>
      </c>
      <c r="AO177">
        <v>975.62033476507008</v>
      </c>
      <c r="AP177">
        <f t="shared" si="237"/>
        <v>1.1529872436526469</v>
      </c>
      <c r="AQ177">
        <f t="shared" si="238"/>
        <v>1.50775939559853</v>
      </c>
      <c r="AR177" t="s">
        <v>566</v>
      </c>
      <c r="AS177" s="183">
        <f t="shared" si="200"/>
        <v>44087</v>
      </c>
      <c r="AT177" t="str">
        <f t="shared" si="182"/>
        <v>D</v>
      </c>
      <c r="AU177" t="str">
        <f t="shared" si="183"/>
        <v>C</v>
      </c>
      <c r="AV177" t="str">
        <f t="shared" si="184"/>
        <v>E</v>
      </c>
    </row>
    <row r="178" spans="13:48">
      <c r="M178" t="str">
        <f t="shared" si="185"/>
        <v>09</v>
      </c>
      <c r="N178" t="s">
        <v>566</v>
      </c>
      <c r="O178" s="183">
        <v>44088</v>
      </c>
      <c r="P178" s="246">
        <v>1.41080076043937</v>
      </c>
      <c r="Q178" s="246">
        <v>1.2327757995875701</v>
      </c>
      <c r="R178" s="246">
        <v>1.60519383491287</v>
      </c>
      <c r="S178" t="str">
        <f t="shared" si="175"/>
        <v>E</v>
      </c>
      <c r="T178" t="str">
        <f t="shared" si="176"/>
        <v>D</v>
      </c>
      <c r="U178" t="str">
        <f t="shared" si="177"/>
        <v>E</v>
      </c>
      <c r="V178" s="30">
        <v>31</v>
      </c>
      <c r="W178">
        <f t="shared" si="186"/>
        <v>43.734823573620467</v>
      </c>
      <c r="X178">
        <f t="shared" si="178"/>
        <v>38.216049787214672</v>
      </c>
      <c r="Y178">
        <f t="shared" si="179"/>
        <v>49.761008882298974</v>
      </c>
      <c r="Z178" s="184">
        <f t="shared" si="187"/>
        <v>31</v>
      </c>
      <c r="AA178">
        <f t="shared" ref="AA178:AC178" si="250">$V171*P171</f>
        <v>27.18009977191344</v>
      </c>
      <c r="AB178">
        <f t="shared" si="250"/>
        <v>22.76725288679345</v>
      </c>
      <c r="AC178">
        <f t="shared" si="250"/>
        <v>32.129480614205278</v>
      </c>
      <c r="AE178" s="185">
        <f t="shared" si="223"/>
        <v>27.900000000000002</v>
      </c>
      <c r="AF178">
        <f t="shared" si="233"/>
        <v>22.01588081524989</v>
      </c>
      <c r="AG178">
        <f t="shared" si="234"/>
        <v>18.441474838302696</v>
      </c>
      <c r="AH178">
        <f t="shared" si="235"/>
        <v>26.024879297506278</v>
      </c>
      <c r="AK178" s="183">
        <v>44088</v>
      </c>
      <c r="AL178">
        <v>1.1000000000000001</v>
      </c>
      <c r="AM178">
        <f t="shared" si="190"/>
        <v>1.41080076043937</v>
      </c>
      <c r="AN178">
        <f t="shared" si="236"/>
        <v>1.269720684395433</v>
      </c>
      <c r="AO178">
        <v>387.64489596072144</v>
      </c>
      <c r="AP178">
        <f t="shared" si="237"/>
        <v>1.1094982196288132</v>
      </c>
      <c r="AQ178">
        <f t="shared" si="238"/>
        <v>1.444674451421583</v>
      </c>
      <c r="AR178" t="s">
        <v>566</v>
      </c>
      <c r="AS178" s="183">
        <f t="shared" si="200"/>
        <v>44088</v>
      </c>
      <c r="AT178" t="str">
        <f t="shared" si="182"/>
        <v>D</v>
      </c>
      <c r="AU178" t="str">
        <f t="shared" si="183"/>
        <v>C</v>
      </c>
      <c r="AV178" t="str">
        <f t="shared" si="184"/>
        <v>E</v>
      </c>
    </row>
    <row r="179" spans="13:48">
      <c r="M179" t="str">
        <f t="shared" si="185"/>
        <v>09</v>
      </c>
      <c r="N179" t="s">
        <v>566</v>
      </c>
      <c r="O179" s="183">
        <v>44089</v>
      </c>
      <c r="P179" s="246">
        <v>1.3400069249718001</v>
      </c>
      <c r="Q179" s="246">
        <v>1.1734184553439599</v>
      </c>
      <c r="R179" s="246">
        <v>1.5216642907234099</v>
      </c>
      <c r="S179" t="str">
        <f t="shared" si="175"/>
        <v>D</v>
      </c>
      <c r="T179" t="str">
        <f t="shared" si="176"/>
        <v>C</v>
      </c>
      <c r="U179" t="str">
        <f t="shared" si="177"/>
        <v>E</v>
      </c>
      <c r="V179" s="30">
        <v>47</v>
      </c>
      <c r="W179">
        <f t="shared" si="186"/>
        <v>62.980325473674604</v>
      </c>
      <c r="X179">
        <f t="shared" si="178"/>
        <v>55.150667401166118</v>
      </c>
      <c r="Y179">
        <f t="shared" si="179"/>
        <v>71.518221664000265</v>
      </c>
      <c r="Z179" s="184">
        <f t="shared" si="187"/>
        <v>47</v>
      </c>
      <c r="AA179">
        <f t="shared" ref="AA179:AC179" si="251">$V172*P172</f>
        <v>50.231047778253597</v>
      </c>
      <c r="AB179">
        <f t="shared" si="251"/>
        <v>42.510793576369196</v>
      </c>
      <c r="AC179">
        <f t="shared" si="251"/>
        <v>58.8339995623368</v>
      </c>
      <c r="AE179" s="185">
        <f t="shared" si="223"/>
        <v>42.300000000000004</v>
      </c>
      <c r="AF179">
        <f t="shared" si="233"/>
        <v>40.687148700385414</v>
      </c>
      <c r="AG179">
        <f t="shared" si="234"/>
        <v>34.43374279685905</v>
      </c>
      <c r="AH179">
        <f t="shared" si="235"/>
        <v>47.655539645492809</v>
      </c>
      <c r="AK179" s="183">
        <v>44089</v>
      </c>
      <c r="AL179">
        <v>1.1000000000000001</v>
      </c>
      <c r="AM179">
        <f t="shared" si="190"/>
        <v>1.3400069249718001</v>
      </c>
      <c r="AN179">
        <f t="shared" si="236"/>
        <v>1.2060062324746201</v>
      </c>
      <c r="AO179">
        <v>535.85706408467297</v>
      </c>
      <c r="AP179">
        <f t="shared" si="237"/>
        <v>1.056076609809564</v>
      </c>
      <c r="AQ179">
        <f t="shared" si="238"/>
        <v>1.3694978616510689</v>
      </c>
      <c r="AR179" t="s">
        <v>566</v>
      </c>
      <c r="AS179" s="183">
        <f t="shared" si="200"/>
        <v>44089</v>
      </c>
      <c r="AT179" t="str">
        <f t="shared" si="182"/>
        <v>D</v>
      </c>
      <c r="AU179" t="str">
        <f t="shared" si="183"/>
        <v>B</v>
      </c>
      <c r="AV179" t="str">
        <f t="shared" si="184"/>
        <v>D</v>
      </c>
    </row>
    <row r="180" spans="13:48">
      <c r="M180" t="str">
        <f t="shared" si="185"/>
        <v>09</v>
      </c>
      <c r="N180" t="s">
        <v>566</v>
      </c>
      <c r="O180" s="183">
        <v>44090</v>
      </c>
      <c r="P180" s="246">
        <v>1.34751187474626</v>
      </c>
      <c r="Q180" s="246">
        <v>1.1862902032870699</v>
      </c>
      <c r="R180" s="246">
        <v>1.5227199509568401</v>
      </c>
      <c r="S180" t="str">
        <f t="shared" si="175"/>
        <v>D</v>
      </c>
      <c r="T180" t="str">
        <f t="shared" si="176"/>
        <v>C</v>
      </c>
      <c r="U180" t="str">
        <f t="shared" si="177"/>
        <v>E</v>
      </c>
      <c r="V180" s="30">
        <v>42</v>
      </c>
      <c r="W180">
        <f t="shared" si="186"/>
        <v>56.595498739342922</v>
      </c>
      <c r="X180">
        <f t="shared" si="178"/>
        <v>49.824188538056937</v>
      </c>
      <c r="Y180">
        <f t="shared" si="179"/>
        <v>63.954237940187284</v>
      </c>
      <c r="Z180" s="184">
        <f t="shared" si="187"/>
        <v>42</v>
      </c>
      <c r="AA180">
        <f t="shared" ref="AA180:AC180" si="252">$V173*P173</f>
        <v>27.820269955871993</v>
      </c>
      <c r="AB180">
        <f t="shared" si="252"/>
        <v>23.530513005787132</v>
      </c>
      <c r="AC180">
        <f t="shared" si="252"/>
        <v>32.602283255038458</v>
      </c>
      <c r="AE180" s="185">
        <f t="shared" si="223"/>
        <v>37.800000000000004</v>
      </c>
      <c r="AF180">
        <f t="shared" si="233"/>
        <v>22.534418664256311</v>
      </c>
      <c r="AG180">
        <f t="shared" si="234"/>
        <v>19.059715534687573</v>
      </c>
      <c r="AH180">
        <f t="shared" si="235"/>
        <v>26.407849436581152</v>
      </c>
      <c r="AK180" s="183">
        <v>44090</v>
      </c>
      <c r="AL180">
        <v>1.1000000000000001</v>
      </c>
      <c r="AM180">
        <f t="shared" si="190"/>
        <v>1.34751187474626</v>
      </c>
      <c r="AN180">
        <f t="shared" si="236"/>
        <v>1.2127606872716341</v>
      </c>
      <c r="AO180">
        <v>619.59156166013895</v>
      </c>
      <c r="AP180">
        <f t="shared" si="237"/>
        <v>1.0676611829583629</v>
      </c>
      <c r="AQ180">
        <f t="shared" si="238"/>
        <v>1.3704479558611562</v>
      </c>
      <c r="AR180" t="s">
        <v>566</v>
      </c>
      <c r="AS180" s="183">
        <f t="shared" si="200"/>
        <v>44090</v>
      </c>
      <c r="AT180" t="str">
        <f t="shared" si="182"/>
        <v>D</v>
      </c>
      <c r="AU180" t="str">
        <f t="shared" si="183"/>
        <v>B</v>
      </c>
      <c r="AV180" t="str">
        <f t="shared" si="184"/>
        <v>D</v>
      </c>
    </row>
    <row r="181" spans="13:48">
      <c r="M181" t="str">
        <f t="shared" si="185"/>
        <v>09</v>
      </c>
      <c r="N181" t="s">
        <v>566</v>
      </c>
      <c r="O181" s="183">
        <v>44091</v>
      </c>
      <c r="P181" s="246">
        <v>1.38279403807652</v>
      </c>
      <c r="Q181" s="246">
        <v>1.22455026751248</v>
      </c>
      <c r="R181" s="246">
        <v>1.5541181000603099</v>
      </c>
      <c r="S181" t="str">
        <f t="shared" si="175"/>
        <v>D</v>
      </c>
      <c r="T181" t="str">
        <f t="shared" si="176"/>
        <v>D</v>
      </c>
      <c r="U181" t="str">
        <f t="shared" si="177"/>
        <v>E</v>
      </c>
      <c r="V181" s="30">
        <v>47</v>
      </c>
      <c r="W181">
        <f t="shared" si="186"/>
        <v>64.991319789596446</v>
      </c>
      <c r="X181">
        <f t="shared" si="178"/>
        <v>57.553862573086562</v>
      </c>
      <c r="Y181">
        <f t="shared" si="179"/>
        <v>73.043550702834565</v>
      </c>
      <c r="Z181" s="184">
        <f t="shared" si="187"/>
        <v>47</v>
      </c>
      <c r="AA181">
        <f t="shared" ref="AA181:AC181" si="253">$V174*P174</f>
        <v>28.823802597552984</v>
      </c>
      <c r="AB181">
        <f t="shared" si="253"/>
        <v>24.543536408907684</v>
      </c>
      <c r="AC181">
        <f t="shared" si="253"/>
        <v>33.575034164060575</v>
      </c>
      <c r="AE181" s="185">
        <f t="shared" si="223"/>
        <v>42.300000000000004</v>
      </c>
      <c r="AF181">
        <f t="shared" si="233"/>
        <v>23.347280104017916</v>
      </c>
      <c r="AG181">
        <f t="shared" si="234"/>
        <v>19.880264491215225</v>
      </c>
      <c r="AH181">
        <f t="shared" si="235"/>
        <v>27.195777672889065</v>
      </c>
      <c r="AK181" s="183">
        <v>44091</v>
      </c>
      <c r="AL181">
        <v>1.1000000000000001</v>
      </c>
      <c r="AM181">
        <f t="shared" si="190"/>
        <v>1.38279403807652</v>
      </c>
      <c r="AN181">
        <f t="shared" si="236"/>
        <v>1.244514634268868</v>
      </c>
      <c r="AO181">
        <v>1565.7105726314821</v>
      </c>
      <c r="AP181">
        <f t="shared" si="237"/>
        <v>1.1020952407612321</v>
      </c>
      <c r="AQ181">
        <f t="shared" si="238"/>
        <v>1.398706290054279</v>
      </c>
      <c r="AR181" t="s">
        <v>566</v>
      </c>
      <c r="AS181" s="183">
        <f t="shared" si="200"/>
        <v>44091</v>
      </c>
      <c r="AT181" t="str">
        <f t="shared" si="182"/>
        <v>D</v>
      </c>
      <c r="AU181" t="str">
        <f t="shared" si="183"/>
        <v>C</v>
      </c>
      <c r="AV181" t="str">
        <f t="shared" si="184"/>
        <v>D</v>
      </c>
    </row>
    <row r="182" spans="13:48">
      <c r="M182" t="str">
        <f t="shared" si="185"/>
        <v>09</v>
      </c>
      <c r="N182" t="s">
        <v>566</v>
      </c>
      <c r="O182" s="183">
        <v>44092</v>
      </c>
      <c r="P182" s="246">
        <v>1.38639298288068</v>
      </c>
      <c r="Q182" s="246">
        <v>1.2330746965313899</v>
      </c>
      <c r="R182" s="246">
        <v>1.5519234552454999</v>
      </c>
      <c r="S182" t="str">
        <f t="shared" si="175"/>
        <v>D</v>
      </c>
      <c r="T182" t="str">
        <f t="shared" si="176"/>
        <v>D</v>
      </c>
      <c r="U182" t="str">
        <f t="shared" si="177"/>
        <v>E</v>
      </c>
      <c r="V182" s="30">
        <v>48</v>
      </c>
      <c r="W182">
        <f t="shared" si="186"/>
        <v>66.546863178272645</v>
      </c>
      <c r="X182">
        <f t="shared" si="178"/>
        <v>59.187585433506712</v>
      </c>
      <c r="Y182">
        <f t="shared" si="179"/>
        <v>74.492325851783988</v>
      </c>
      <c r="Z182" s="184">
        <f t="shared" si="187"/>
        <v>48</v>
      </c>
      <c r="AA182">
        <f t="shared" ref="AA182:AC182" si="254">$V175*P175</f>
        <v>35.724795241071718</v>
      </c>
      <c r="AB182">
        <f t="shared" si="254"/>
        <v>30.572911877586684</v>
      </c>
      <c r="AC182">
        <f t="shared" si="254"/>
        <v>41.425393525082555</v>
      </c>
      <c r="AE182" s="185">
        <f t="shared" si="223"/>
        <v>43.2</v>
      </c>
      <c r="AF182">
        <f t="shared" si="233"/>
        <v>28.937084145268098</v>
      </c>
      <c r="AG182">
        <f t="shared" si="234"/>
        <v>24.764058620845212</v>
      </c>
      <c r="AH182">
        <f t="shared" si="235"/>
        <v>33.554568755316872</v>
      </c>
      <c r="AK182" s="183">
        <v>44092</v>
      </c>
      <c r="AL182">
        <v>1.1000000000000001</v>
      </c>
      <c r="AM182">
        <f t="shared" si="190"/>
        <v>1.38639298288068</v>
      </c>
      <c r="AN182">
        <f t="shared" si="236"/>
        <v>1.247753684592612</v>
      </c>
      <c r="AO182">
        <v>1433.5662584731829</v>
      </c>
      <c r="AP182">
        <f t="shared" si="237"/>
        <v>1.109767226878251</v>
      </c>
      <c r="AQ182">
        <f t="shared" si="238"/>
        <v>1.39673110972095</v>
      </c>
      <c r="AR182" t="s">
        <v>566</v>
      </c>
      <c r="AS182" s="183">
        <f t="shared" si="200"/>
        <v>44092</v>
      </c>
      <c r="AT182" t="str">
        <f t="shared" si="182"/>
        <v>D</v>
      </c>
      <c r="AU182" t="str">
        <f t="shared" si="183"/>
        <v>C</v>
      </c>
      <c r="AV182" t="str">
        <f t="shared" si="184"/>
        <v>D</v>
      </c>
    </row>
    <row r="183" spans="13:48">
      <c r="M183" t="str">
        <f t="shared" si="185"/>
        <v>09</v>
      </c>
      <c r="N183" t="s">
        <v>566</v>
      </c>
      <c r="O183" s="183">
        <v>44093</v>
      </c>
      <c r="P183" s="246">
        <v>1.38239356875079</v>
      </c>
      <c r="Q183" s="246">
        <v>1.2345591018438899</v>
      </c>
      <c r="R183" s="246">
        <v>1.54158469401659</v>
      </c>
      <c r="S183" t="str">
        <f t="shared" si="175"/>
        <v>D</v>
      </c>
      <c r="T183" t="str">
        <f t="shared" si="176"/>
        <v>D</v>
      </c>
      <c r="U183" t="str">
        <f t="shared" si="177"/>
        <v>E</v>
      </c>
      <c r="V183" s="30">
        <v>55</v>
      </c>
      <c r="W183">
        <f t="shared" si="186"/>
        <v>76.031646281293447</v>
      </c>
      <c r="X183">
        <f t="shared" si="178"/>
        <v>67.900750601413947</v>
      </c>
      <c r="Y183">
        <f t="shared" si="179"/>
        <v>84.787158170912448</v>
      </c>
      <c r="Z183" s="184">
        <f t="shared" si="187"/>
        <v>55</v>
      </c>
      <c r="AA183">
        <f t="shared" ref="AA183:AC183" si="255">$V176*P176</f>
        <v>46.230216724516282</v>
      </c>
      <c r="AB183">
        <f t="shared" si="255"/>
        <v>39.912482957149145</v>
      </c>
      <c r="AC183">
        <f t="shared" si="255"/>
        <v>53.181972244879098</v>
      </c>
      <c r="AE183" s="185">
        <f t="shared" si="223"/>
        <v>49.5</v>
      </c>
      <c r="AF183">
        <f t="shared" si="233"/>
        <v>37.446475546858188</v>
      </c>
      <c r="AG183">
        <f t="shared" si="234"/>
        <v>32.329111195290814</v>
      </c>
      <c r="AH183">
        <f t="shared" si="235"/>
        <v>43.077397518352079</v>
      </c>
      <c r="AK183" s="183">
        <v>44093</v>
      </c>
      <c r="AL183">
        <v>1.1000000000000001</v>
      </c>
      <c r="AM183">
        <f t="shared" si="190"/>
        <v>1.38239356875079</v>
      </c>
      <c r="AN183">
        <f t="shared" si="236"/>
        <v>1.244154211875711</v>
      </c>
      <c r="AO183">
        <v>546.88971400183016</v>
      </c>
      <c r="AP183">
        <f t="shared" si="237"/>
        <v>1.1111031916595009</v>
      </c>
      <c r="AQ183">
        <f t="shared" si="238"/>
        <v>1.3874262246149311</v>
      </c>
      <c r="AR183" t="s">
        <v>566</v>
      </c>
      <c r="AS183" s="183">
        <f t="shared" si="200"/>
        <v>44093</v>
      </c>
      <c r="AT183" t="str">
        <f t="shared" si="182"/>
        <v>D</v>
      </c>
      <c r="AU183" t="str">
        <f t="shared" si="183"/>
        <v>C</v>
      </c>
      <c r="AV183" t="str">
        <f t="shared" si="184"/>
        <v>D</v>
      </c>
    </row>
    <row r="184" spans="13:48">
      <c r="M184" t="str">
        <f t="shared" si="185"/>
        <v>09</v>
      </c>
      <c r="N184" t="s">
        <v>566</v>
      </c>
      <c r="O184" s="183">
        <v>44094</v>
      </c>
      <c r="P184" s="246">
        <v>1.3094177930053701</v>
      </c>
      <c r="Q184" s="246">
        <v>1.17066631391556</v>
      </c>
      <c r="R184" s="246">
        <v>1.4587232848440199</v>
      </c>
      <c r="S184" t="str">
        <f t="shared" si="175"/>
        <v>D</v>
      </c>
      <c r="T184" t="str">
        <f t="shared" si="176"/>
        <v>C</v>
      </c>
      <c r="U184" t="str">
        <f t="shared" si="177"/>
        <v>E</v>
      </c>
      <c r="V184" s="30">
        <v>47</v>
      </c>
      <c r="W184">
        <f t="shared" si="186"/>
        <v>61.542636271252391</v>
      </c>
      <c r="X184">
        <f t="shared" si="178"/>
        <v>55.021316754031318</v>
      </c>
      <c r="Y184">
        <f t="shared" si="179"/>
        <v>68.559994387668937</v>
      </c>
      <c r="Z184" s="184">
        <f t="shared" si="187"/>
        <v>47</v>
      </c>
      <c r="AA184">
        <f t="shared" ref="AA184:AC184" si="256">$V177*P177</f>
        <v>60.244968768054065</v>
      </c>
      <c r="AB184">
        <f t="shared" si="256"/>
        <v>52.524974433065026</v>
      </c>
      <c r="AC184">
        <f t="shared" si="256"/>
        <v>68.686816910599703</v>
      </c>
      <c r="AE184" s="185">
        <f t="shared" si="223"/>
        <v>42.300000000000004</v>
      </c>
      <c r="AF184">
        <f t="shared" si="233"/>
        <v>48.798424702123789</v>
      </c>
      <c r="AG184">
        <f t="shared" si="234"/>
        <v>42.545229290782672</v>
      </c>
      <c r="AH184">
        <f t="shared" si="235"/>
        <v>55.636321697585764</v>
      </c>
      <c r="AK184" s="183">
        <v>44094</v>
      </c>
      <c r="AL184">
        <v>1.1000000000000001</v>
      </c>
      <c r="AM184">
        <f t="shared" si="190"/>
        <v>1.3094177930053701</v>
      </c>
      <c r="AN184">
        <f t="shared" si="236"/>
        <v>1.1784760137048331</v>
      </c>
      <c r="AO184">
        <v>718.05217666851945</v>
      </c>
      <c r="AP184">
        <f t="shared" si="237"/>
        <v>1.0535996825240039</v>
      </c>
      <c r="AQ184">
        <f t="shared" si="238"/>
        <v>1.312850956359618</v>
      </c>
      <c r="AR184" t="s">
        <v>566</v>
      </c>
      <c r="AS184" s="183">
        <f t="shared" si="200"/>
        <v>44094</v>
      </c>
      <c r="AT184" t="str">
        <f t="shared" si="182"/>
        <v>C</v>
      </c>
      <c r="AU184" t="str">
        <f t="shared" si="183"/>
        <v>B</v>
      </c>
      <c r="AV184" t="str">
        <f t="shared" si="184"/>
        <v>D</v>
      </c>
    </row>
    <row r="185" spans="13:48">
      <c r="M185" t="str">
        <f t="shared" si="185"/>
        <v>09</v>
      </c>
      <c r="N185" t="s">
        <v>566</v>
      </c>
      <c r="O185" s="183">
        <v>44095</v>
      </c>
      <c r="P185" s="246">
        <v>1.32577700492219</v>
      </c>
      <c r="Q185" s="246">
        <v>1.19070459218434</v>
      </c>
      <c r="R185" s="246">
        <v>1.4706983597449801</v>
      </c>
      <c r="S185" t="str">
        <f t="shared" si="175"/>
        <v>D</v>
      </c>
      <c r="T185" t="str">
        <f t="shared" si="176"/>
        <v>C</v>
      </c>
      <c r="U185" t="str">
        <f t="shared" si="177"/>
        <v>E</v>
      </c>
      <c r="V185" s="30">
        <v>58</v>
      </c>
      <c r="W185">
        <f t="shared" si="186"/>
        <v>76.895066285487019</v>
      </c>
      <c r="X185">
        <f t="shared" si="178"/>
        <v>69.060866346691725</v>
      </c>
      <c r="Y185">
        <f t="shared" si="179"/>
        <v>85.30050486520885</v>
      </c>
      <c r="Z185" s="184">
        <f t="shared" si="187"/>
        <v>58</v>
      </c>
      <c r="AA185">
        <f t="shared" ref="AA185:AC185" si="257">$V178*P178</f>
        <v>43.734823573620467</v>
      </c>
      <c r="AB185">
        <f t="shared" si="257"/>
        <v>38.216049787214672</v>
      </c>
      <c r="AC185">
        <f t="shared" si="257"/>
        <v>49.761008882298974</v>
      </c>
      <c r="AE185" s="185">
        <f t="shared" si="223"/>
        <v>52.2</v>
      </c>
      <c r="AF185">
        <f t="shared" si="233"/>
        <v>35.425207094632583</v>
      </c>
      <c r="AG185">
        <f t="shared" si="234"/>
        <v>30.955000327643891</v>
      </c>
      <c r="AH185">
        <f t="shared" si="235"/>
        <v>40.306417194662174</v>
      </c>
      <c r="AK185" s="183">
        <v>44095</v>
      </c>
      <c r="AL185">
        <v>1.1000000000000001</v>
      </c>
      <c r="AM185">
        <f t="shared" si="190"/>
        <v>1.32577700492219</v>
      </c>
      <c r="AN185">
        <f t="shared" si="236"/>
        <v>1.1931993044299709</v>
      </c>
      <c r="AO185">
        <v>834.90698682961681</v>
      </c>
      <c r="AP185">
        <f t="shared" si="237"/>
        <v>1.071634132965906</v>
      </c>
      <c r="AQ185">
        <f t="shared" si="238"/>
        <v>1.3236285237704821</v>
      </c>
      <c r="AR185" t="s">
        <v>566</v>
      </c>
      <c r="AS185" s="183">
        <f t="shared" si="200"/>
        <v>44095</v>
      </c>
      <c r="AT185" t="str">
        <f t="shared" si="182"/>
        <v>C</v>
      </c>
      <c r="AU185" t="str">
        <f t="shared" si="183"/>
        <v>B</v>
      </c>
      <c r="AV185" t="str">
        <f t="shared" si="184"/>
        <v>D</v>
      </c>
    </row>
    <row r="186" spans="13:48">
      <c r="M186" t="str">
        <f t="shared" si="185"/>
        <v>09</v>
      </c>
      <c r="N186" t="s">
        <v>566</v>
      </c>
      <c r="O186" s="183">
        <v>44096</v>
      </c>
      <c r="P186" s="246">
        <v>1.3216571144973199</v>
      </c>
      <c r="Q186" s="246">
        <v>1.19079107084923</v>
      </c>
      <c r="R186" s="246">
        <v>1.46177773966723</v>
      </c>
      <c r="S186" t="str">
        <f t="shared" si="175"/>
        <v>D</v>
      </c>
      <c r="T186" t="str">
        <f t="shared" si="176"/>
        <v>C</v>
      </c>
      <c r="U186" t="str">
        <f t="shared" si="177"/>
        <v>E</v>
      </c>
      <c r="V186" s="30">
        <v>68</v>
      </c>
      <c r="W186">
        <f t="shared" si="186"/>
        <v>89.872683785817756</v>
      </c>
      <c r="X186">
        <f t="shared" si="178"/>
        <v>80.973792817747636</v>
      </c>
      <c r="Y186">
        <f t="shared" si="179"/>
        <v>99.400886297371642</v>
      </c>
      <c r="Z186" s="184">
        <f t="shared" si="187"/>
        <v>68</v>
      </c>
      <c r="AA186">
        <f t="shared" ref="AA186:AC186" si="258">$V179*P179</f>
        <v>62.980325473674604</v>
      </c>
      <c r="AB186">
        <f t="shared" si="258"/>
        <v>55.150667401166118</v>
      </c>
      <c r="AC186">
        <f t="shared" si="258"/>
        <v>71.518221664000265</v>
      </c>
      <c r="AE186" s="185">
        <f t="shared" si="223"/>
        <v>61.2</v>
      </c>
      <c r="AF186">
        <f t="shared" si="233"/>
        <v>51.014063633676436</v>
      </c>
      <c r="AG186">
        <f t="shared" si="234"/>
        <v>44.672040594944562</v>
      </c>
      <c r="AH186">
        <f t="shared" si="235"/>
        <v>57.92975954784022</v>
      </c>
      <c r="AK186" s="183">
        <v>44096</v>
      </c>
      <c r="AL186">
        <v>1.1000000000000001</v>
      </c>
      <c r="AM186">
        <f t="shared" si="190"/>
        <v>1.3216571144973199</v>
      </c>
      <c r="AN186">
        <f t="shared" si="236"/>
        <v>1.189491403047588</v>
      </c>
      <c r="AO186">
        <v>2165.0552451881877</v>
      </c>
      <c r="AP186">
        <f t="shared" si="237"/>
        <v>1.0717119637643071</v>
      </c>
      <c r="AQ186">
        <f t="shared" si="238"/>
        <v>1.3155999657005071</v>
      </c>
      <c r="AR186" t="s">
        <v>566</v>
      </c>
      <c r="AS186" s="183">
        <f t="shared" si="200"/>
        <v>44096</v>
      </c>
      <c r="AT186" t="str">
        <f t="shared" si="182"/>
        <v>C</v>
      </c>
      <c r="AU186" t="str">
        <f t="shared" si="183"/>
        <v>B</v>
      </c>
      <c r="AV186" t="str">
        <f t="shared" si="184"/>
        <v>D</v>
      </c>
    </row>
    <row r="187" spans="13:48">
      <c r="M187" t="str">
        <f t="shared" si="185"/>
        <v>09</v>
      </c>
      <c r="N187" t="s">
        <v>566</v>
      </c>
      <c r="O187" s="183">
        <v>44097</v>
      </c>
      <c r="P187" s="246">
        <v>1.3363447597379099</v>
      </c>
      <c r="Q187" s="246">
        <v>1.2086556686779999</v>
      </c>
      <c r="R187" s="246">
        <v>1.47272583720723</v>
      </c>
      <c r="S187" t="str">
        <f t="shared" si="175"/>
        <v>D</v>
      </c>
      <c r="T187" t="str">
        <f t="shared" si="176"/>
        <v>D</v>
      </c>
      <c r="U187" t="str">
        <f t="shared" si="177"/>
        <v>E</v>
      </c>
      <c r="V187" s="30">
        <v>70</v>
      </c>
      <c r="W187">
        <f t="shared" si="186"/>
        <v>93.544133181653692</v>
      </c>
      <c r="X187">
        <f t="shared" si="178"/>
        <v>84.605896807459999</v>
      </c>
      <c r="Y187">
        <f t="shared" si="179"/>
        <v>103.09080860450611</v>
      </c>
      <c r="Z187" s="184">
        <f t="shared" si="187"/>
        <v>70</v>
      </c>
      <c r="AA187">
        <f t="shared" ref="AA187:AC187" si="259">$V180*P180</f>
        <v>56.595498739342922</v>
      </c>
      <c r="AB187">
        <f t="shared" si="259"/>
        <v>49.824188538056937</v>
      </c>
      <c r="AC187">
        <f t="shared" si="259"/>
        <v>63.954237940187284</v>
      </c>
      <c r="AE187" s="185">
        <f t="shared" si="223"/>
        <v>63</v>
      </c>
      <c r="AF187">
        <f t="shared" si="233"/>
        <v>45.84235397886777</v>
      </c>
      <c r="AG187">
        <f t="shared" si="234"/>
        <v>40.357592715826122</v>
      </c>
      <c r="AH187">
        <f t="shared" si="235"/>
        <v>51.802932731551707</v>
      </c>
      <c r="AK187" s="183">
        <v>44097</v>
      </c>
      <c r="AL187">
        <v>1.1000000000000001</v>
      </c>
      <c r="AM187">
        <f t="shared" si="190"/>
        <v>1.3363447597379099</v>
      </c>
      <c r="AN187">
        <f t="shared" si="236"/>
        <v>1.202710283764119</v>
      </c>
      <c r="AO187">
        <v>1987.486201241732</v>
      </c>
      <c r="AP187">
        <f t="shared" si="237"/>
        <v>1.0877901018101999</v>
      </c>
      <c r="AQ187">
        <f t="shared" si="238"/>
        <v>1.3254532534865071</v>
      </c>
      <c r="AR187" t="s">
        <v>566</v>
      </c>
      <c r="AS187" s="183">
        <f t="shared" si="200"/>
        <v>44097</v>
      </c>
      <c r="AT187" t="str">
        <f t="shared" si="182"/>
        <v>D</v>
      </c>
      <c r="AU187" t="str">
        <f t="shared" si="183"/>
        <v>B</v>
      </c>
      <c r="AV187" t="str">
        <f t="shared" si="184"/>
        <v>D</v>
      </c>
    </row>
    <row r="188" spans="13:48">
      <c r="M188" t="str">
        <f t="shared" si="185"/>
        <v>09</v>
      </c>
      <c r="N188" t="s">
        <v>566</v>
      </c>
      <c r="O188" s="183">
        <v>44098</v>
      </c>
      <c r="P188" s="246">
        <v>1.3692160611697299</v>
      </c>
      <c r="Q188" s="246">
        <v>1.2438065878454001</v>
      </c>
      <c r="R188" s="246">
        <v>1.50278526548451</v>
      </c>
      <c r="S188" t="str">
        <f t="shared" si="175"/>
        <v>D</v>
      </c>
      <c r="T188" t="str">
        <f t="shared" si="176"/>
        <v>D</v>
      </c>
      <c r="U188" t="str">
        <f t="shared" si="177"/>
        <v>E</v>
      </c>
      <c r="V188" s="30">
        <v>83</v>
      </c>
      <c r="W188">
        <f t="shared" si="186"/>
        <v>113.64493307708759</v>
      </c>
      <c r="X188">
        <f t="shared" si="178"/>
        <v>103.2359467911682</v>
      </c>
      <c r="Y188">
        <f t="shared" si="179"/>
        <v>124.73117703521433</v>
      </c>
      <c r="Z188" s="184">
        <f t="shared" si="187"/>
        <v>83</v>
      </c>
      <c r="AA188">
        <f t="shared" ref="AA188:AC188" si="260">$V181*P181</f>
        <v>64.991319789596446</v>
      </c>
      <c r="AB188">
        <f t="shared" si="260"/>
        <v>57.553862573086562</v>
      </c>
      <c r="AC188">
        <f t="shared" si="260"/>
        <v>73.043550702834565</v>
      </c>
      <c r="AE188" s="185">
        <f t="shared" si="223"/>
        <v>74.7</v>
      </c>
      <c r="AF188">
        <f t="shared" si="233"/>
        <v>52.642969029573123</v>
      </c>
      <c r="AG188">
        <f t="shared" si="234"/>
        <v>46.618628684200118</v>
      </c>
      <c r="AH188">
        <f t="shared" si="235"/>
        <v>59.165276069296006</v>
      </c>
      <c r="AK188" s="183">
        <v>44098</v>
      </c>
      <c r="AL188">
        <v>1.1000000000000001</v>
      </c>
      <c r="AM188">
        <f t="shared" si="190"/>
        <v>1.3692160611697299</v>
      </c>
      <c r="AN188">
        <f t="shared" si="236"/>
        <v>1.232294455052757</v>
      </c>
      <c r="AO188">
        <v>756.01682345208883</v>
      </c>
      <c r="AP188">
        <f t="shared" si="237"/>
        <v>1.1194259290608601</v>
      </c>
      <c r="AQ188">
        <f t="shared" si="238"/>
        <v>1.352506738936059</v>
      </c>
      <c r="AR188" t="s">
        <v>566</v>
      </c>
      <c r="AS188" s="183">
        <f t="shared" si="200"/>
        <v>44098</v>
      </c>
      <c r="AT188" t="str">
        <f t="shared" si="182"/>
        <v>D</v>
      </c>
      <c r="AU188" t="str">
        <f t="shared" si="183"/>
        <v>C</v>
      </c>
      <c r="AV188" t="str">
        <f t="shared" si="184"/>
        <v>D</v>
      </c>
    </row>
    <row r="189" spans="13:48">
      <c r="M189" t="str">
        <f t="shared" si="185"/>
        <v>09</v>
      </c>
      <c r="N189" t="s">
        <v>566</v>
      </c>
      <c r="O189" s="183">
        <v>44099</v>
      </c>
      <c r="P189" s="246">
        <v>1.35274147809439</v>
      </c>
      <c r="Q189" s="246">
        <v>1.2320588598747499</v>
      </c>
      <c r="R189" s="246">
        <v>1.48105923850817</v>
      </c>
      <c r="S189" t="str">
        <f t="shared" si="175"/>
        <v>D</v>
      </c>
      <c r="T189" t="str">
        <f t="shared" si="176"/>
        <v>D</v>
      </c>
      <c r="U189" t="str">
        <f t="shared" si="177"/>
        <v>E</v>
      </c>
      <c r="V189" s="30">
        <v>72</v>
      </c>
      <c r="W189">
        <f t="shared" si="186"/>
        <v>97.397386422796089</v>
      </c>
      <c r="X189">
        <f t="shared" si="178"/>
        <v>88.708237910981993</v>
      </c>
      <c r="Y189">
        <f t="shared" si="179"/>
        <v>106.63626517258824</v>
      </c>
      <c r="Z189" s="184">
        <f t="shared" si="187"/>
        <v>72</v>
      </c>
      <c r="AA189">
        <f t="shared" ref="AA189:AC189" si="261">$V182*P182</f>
        <v>66.546863178272645</v>
      </c>
      <c r="AB189">
        <f t="shared" si="261"/>
        <v>59.187585433506712</v>
      </c>
      <c r="AC189">
        <f t="shared" si="261"/>
        <v>74.492325851783988</v>
      </c>
      <c r="AE189" s="185">
        <f t="shared" ref="AE189:AE220" si="262">Z189*(1-$AD$275)</f>
        <v>64.8</v>
      </c>
      <c r="AF189">
        <f t="shared" si="233"/>
        <v>53.902959174400841</v>
      </c>
      <c r="AG189">
        <f t="shared" si="234"/>
        <v>47.941944201140444</v>
      </c>
      <c r="AH189">
        <f t="shared" si="235"/>
        <v>60.338783939945039</v>
      </c>
      <c r="AK189" s="183">
        <v>44099</v>
      </c>
      <c r="AL189">
        <v>1.1000000000000001</v>
      </c>
      <c r="AM189">
        <f t="shared" si="190"/>
        <v>1.35274147809439</v>
      </c>
      <c r="AN189">
        <f t="shared" si="236"/>
        <v>1.217467330284951</v>
      </c>
      <c r="AO189">
        <v>940.23029643599489</v>
      </c>
      <c r="AP189">
        <f t="shared" si="237"/>
        <v>1.108852973887275</v>
      </c>
      <c r="AQ189">
        <f t="shared" si="238"/>
        <v>1.3329533146573531</v>
      </c>
      <c r="AR189" t="s">
        <v>566</v>
      </c>
      <c r="AS189" s="183">
        <f t="shared" si="200"/>
        <v>44099</v>
      </c>
      <c r="AT189" t="str">
        <f t="shared" si="182"/>
        <v>D</v>
      </c>
      <c r="AU189" t="str">
        <f t="shared" si="183"/>
        <v>C</v>
      </c>
      <c r="AV189" t="str">
        <f t="shared" si="184"/>
        <v>D</v>
      </c>
    </row>
    <row r="190" spans="13:48">
      <c r="M190" t="str">
        <f t="shared" si="185"/>
        <v>09</v>
      </c>
      <c r="N190" t="s">
        <v>566</v>
      </c>
      <c r="O190" s="183">
        <v>44100</v>
      </c>
      <c r="P190" s="246">
        <v>1.2510222363994801</v>
      </c>
      <c r="Q190" s="246">
        <v>1.1389345839776699</v>
      </c>
      <c r="R190" s="246">
        <v>1.37023370890372</v>
      </c>
      <c r="S190" t="str">
        <f t="shared" si="175"/>
        <v>D</v>
      </c>
      <c r="T190" t="str">
        <f t="shared" si="176"/>
        <v>C</v>
      </c>
      <c r="U190" t="str">
        <f t="shared" si="177"/>
        <v>D</v>
      </c>
      <c r="V190" s="30">
        <v>51</v>
      </c>
      <c r="W190">
        <f t="shared" si="186"/>
        <v>63.802134056373482</v>
      </c>
      <c r="X190">
        <f t="shared" si="178"/>
        <v>58.085663782861161</v>
      </c>
      <c r="Y190">
        <f t="shared" si="179"/>
        <v>69.881919154089715</v>
      </c>
      <c r="Z190" s="184">
        <f t="shared" si="187"/>
        <v>51</v>
      </c>
      <c r="AA190">
        <f t="shared" ref="AA190:AC190" si="263">$V183*P183</f>
        <v>76.031646281293447</v>
      </c>
      <c r="AB190">
        <f t="shared" si="263"/>
        <v>67.900750601413947</v>
      </c>
      <c r="AC190">
        <f t="shared" si="263"/>
        <v>84.787158170912448</v>
      </c>
      <c r="AE190" s="185">
        <f t="shared" si="262"/>
        <v>45.9</v>
      </c>
      <c r="AF190">
        <f t="shared" si="233"/>
        <v>61.585633487847687</v>
      </c>
      <c r="AG190">
        <f t="shared" si="234"/>
        <v>54.999607987145296</v>
      </c>
      <c r="AH190">
        <f t="shared" si="235"/>
        <v>68.677598118439093</v>
      </c>
      <c r="AK190" s="183">
        <v>44100</v>
      </c>
      <c r="AL190">
        <v>1.1000000000000001</v>
      </c>
      <c r="AM190">
        <f t="shared" si="190"/>
        <v>1.2510222363994801</v>
      </c>
      <c r="AN190">
        <f t="shared" si="236"/>
        <v>1.1259200127595321</v>
      </c>
      <c r="AO190">
        <v>1106.9004843875796</v>
      </c>
      <c r="AP190">
        <f t="shared" si="237"/>
        <v>1.025041125579903</v>
      </c>
      <c r="AQ190">
        <f t="shared" si="238"/>
        <v>1.2332103380133481</v>
      </c>
      <c r="AR190" t="s">
        <v>566</v>
      </c>
      <c r="AS190" s="183">
        <f t="shared" si="200"/>
        <v>44100</v>
      </c>
      <c r="AT190" t="str">
        <f t="shared" si="182"/>
        <v>C</v>
      </c>
      <c r="AU190" t="str">
        <f t="shared" si="183"/>
        <v>B</v>
      </c>
      <c r="AV190" t="str">
        <f t="shared" si="184"/>
        <v>D</v>
      </c>
    </row>
    <row r="191" spans="13:48">
      <c r="M191" t="str">
        <f t="shared" si="185"/>
        <v>09</v>
      </c>
      <c r="N191" t="s">
        <v>566</v>
      </c>
      <c r="O191" s="183">
        <v>44101</v>
      </c>
      <c r="P191" s="246">
        <v>1.1723898668852699</v>
      </c>
      <c r="Q191" s="246">
        <v>1.0672341100495999</v>
      </c>
      <c r="R191" s="246">
        <v>1.28423655718674</v>
      </c>
      <c r="S191" t="str">
        <f t="shared" si="175"/>
        <v>C</v>
      </c>
      <c r="T191" t="str">
        <f t="shared" si="176"/>
        <v>B</v>
      </c>
      <c r="U191" t="str">
        <f t="shared" si="177"/>
        <v>D</v>
      </c>
      <c r="V191" s="30">
        <v>46</v>
      </c>
      <c r="W191">
        <f t="shared" si="186"/>
        <v>53.929933876722416</v>
      </c>
      <c r="X191">
        <f t="shared" si="178"/>
        <v>49.092769062281597</v>
      </c>
      <c r="Y191">
        <f t="shared" si="179"/>
        <v>59.074881630590042</v>
      </c>
      <c r="Z191" s="184">
        <f t="shared" si="187"/>
        <v>46</v>
      </c>
      <c r="AA191">
        <f t="shared" ref="AA191:AC191" si="264">$V184*P184</f>
        <v>61.542636271252391</v>
      </c>
      <c r="AB191">
        <f t="shared" si="264"/>
        <v>55.021316754031318</v>
      </c>
      <c r="AC191">
        <f t="shared" si="264"/>
        <v>68.559994387668937</v>
      </c>
      <c r="AE191" s="185">
        <f t="shared" si="262"/>
        <v>41.4</v>
      </c>
      <c r="AF191">
        <f t="shared" si="233"/>
        <v>49.849535379714446</v>
      </c>
      <c r="AG191">
        <f t="shared" si="234"/>
        <v>44.567266570765369</v>
      </c>
      <c r="AH191">
        <f t="shared" si="235"/>
        <v>55.533595454011845</v>
      </c>
      <c r="AK191" s="183">
        <v>44101</v>
      </c>
      <c r="AL191">
        <v>1.1000000000000001</v>
      </c>
      <c r="AM191">
        <f t="shared" si="190"/>
        <v>1.1723898668852699</v>
      </c>
      <c r="AN191">
        <f t="shared" si="236"/>
        <v>1.0551508801967429</v>
      </c>
      <c r="AO191">
        <v>2861.4606680827078</v>
      </c>
      <c r="AP191">
        <f t="shared" si="237"/>
        <v>0.96051069904463993</v>
      </c>
      <c r="AQ191">
        <f t="shared" si="238"/>
        <v>1.155812901468066</v>
      </c>
      <c r="AR191" t="s">
        <v>566</v>
      </c>
      <c r="AS191" s="183">
        <f t="shared" si="200"/>
        <v>44101</v>
      </c>
      <c r="AT191" t="str">
        <f t="shared" si="182"/>
        <v>B</v>
      </c>
      <c r="AU191" t="str">
        <f t="shared" si="183"/>
        <v>A</v>
      </c>
      <c r="AV191" t="str">
        <f t="shared" si="184"/>
        <v>C</v>
      </c>
    </row>
    <row r="192" spans="13:48">
      <c r="M192" t="str">
        <f t="shared" si="185"/>
        <v>09</v>
      </c>
      <c r="N192" t="s">
        <v>566</v>
      </c>
      <c r="O192" s="183">
        <v>44102</v>
      </c>
      <c r="P192" s="246">
        <v>1.1257064806949</v>
      </c>
      <c r="Q192" s="246">
        <v>1.02506327332752</v>
      </c>
      <c r="R192" s="246">
        <v>1.2327315297705299</v>
      </c>
      <c r="S192" t="str">
        <f t="shared" si="175"/>
        <v>C</v>
      </c>
      <c r="T192" t="str">
        <f t="shared" si="176"/>
        <v>B</v>
      </c>
      <c r="U192" t="str">
        <f t="shared" si="177"/>
        <v>D</v>
      </c>
      <c r="V192" s="30">
        <v>61</v>
      </c>
      <c r="W192">
        <f t="shared" si="186"/>
        <v>68.668095322388893</v>
      </c>
      <c r="X192">
        <f t="shared" si="178"/>
        <v>62.528859672978719</v>
      </c>
      <c r="Y192">
        <f t="shared" si="179"/>
        <v>75.196623316002331</v>
      </c>
      <c r="Z192" s="184">
        <f t="shared" si="187"/>
        <v>61</v>
      </c>
      <c r="AA192">
        <f t="shared" ref="AA192:AC192" si="265">$V185*P185</f>
        <v>76.895066285487019</v>
      </c>
      <c r="AB192">
        <f t="shared" si="265"/>
        <v>69.060866346691725</v>
      </c>
      <c r="AC192">
        <f t="shared" si="265"/>
        <v>85.30050486520885</v>
      </c>
      <c r="AE192" s="185">
        <f t="shared" si="262"/>
        <v>54.9</v>
      </c>
      <c r="AF192">
        <f t="shared" si="233"/>
        <v>62.285003691244491</v>
      </c>
      <c r="AG192">
        <f t="shared" si="234"/>
        <v>55.939301740820298</v>
      </c>
      <c r="AH192">
        <f t="shared" si="235"/>
        <v>69.09340894081916</v>
      </c>
      <c r="AK192" s="183">
        <v>44102</v>
      </c>
      <c r="AL192">
        <v>1.1000000000000001</v>
      </c>
      <c r="AM192">
        <f t="shared" si="190"/>
        <v>1.1257064806949</v>
      </c>
      <c r="AN192">
        <f t="shared" si="236"/>
        <v>1.0131358326254101</v>
      </c>
      <c r="AO192">
        <v>2655.9667700808141</v>
      </c>
      <c r="AP192">
        <f t="shared" si="237"/>
        <v>0.92255694599476801</v>
      </c>
      <c r="AQ192">
        <f t="shared" si="238"/>
        <v>1.1094583767934769</v>
      </c>
      <c r="AR192" t="s">
        <v>566</v>
      </c>
      <c r="AS192" s="183">
        <f t="shared" si="200"/>
        <v>44102</v>
      </c>
      <c r="AT192" t="str">
        <f t="shared" si="182"/>
        <v>B</v>
      </c>
      <c r="AU192" t="str">
        <f t="shared" si="183"/>
        <v>A</v>
      </c>
      <c r="AV192" t="str">
        <f t="shared" si="184"/>
        <v>C</v>
      </c>
    </row>
    <row r="193" spans="13:48">
      <c r="M193" t="str">
        <f t="shared" si="185"/>
        <v>09</v>
      </c>
      <c r="N193" t="s">
        <v>566</v>
      </c>
      <c r="O193" s="183">
        <v>44103</v>
      </c>
      <c r="P193" s="246">
        <v>1.1263118087420501</v>
      </c>
      <c r="Q193" s="246">
        <v>1.02729850941701</v>
      </c>
      <c r="R193" s="246">
        <v>1.23149195804958</v>
      </c>
      <c r="S193" t="str">
        <f t="shared" si="175"/>
        <v>C</v>
      </c>
      <c r="T193" t="str">
        <f t="shared" si="176"/>
        <v>B</v>
      </c>
      <c r="U193" t="str">
        <f t="shared" si="177"/>
        <v>D</v>
      </c>
      <c r="V193" s="30">
        <v>84</v>
      </c>
      <c r="W193">
        <f t="shared" si="186"/>
        <v>94.610191934332207</v>
      </c>
      <c r="X193">
        <f t="shared" si="178"/>
        <v>86.293074791028829</v>
      </c>
      <c r="Y193">
        <f t="shared" si="179"/>
        <v>103.44532447616471</v>
      </c>
      <c r="Z193" s="184">
        <f t="shared" si="187"/>
        <v>84</v>
      </c>
      <c r="AA193">
        <f t="shared" ref="AA193:AC193" si="266">$V186*P186</f>
        <v>89.872683785817756</v>
      </c>
      <c r="AB193">
        <f t="shared" si="266"/>
        <v>80.973792817747636</v>
      </c>
      <c r="AC193">
        <f t="shared" si="266"/>
        <v>99.400886297371642</v>
      </c>
      <c r="AE193" s="185">
        <f t="shared" si="262"/>
        <v>75.600000000000009</v>
      </c>
      <c r="AF193">
        <f t="shared" si="233"/>
        <v>72.796873866512385</v>
      </c>
      <c r="AG193">
        <f t="shared" si="234"/>
        <v>65.588772182375592</v>
      </c>
      <c r="AH193">
        <f t="shared" si="235"/>
        <v>80.514717900871034</v>
      </c>
      <c r="AK193" s="183">
        <v>44103</v>
      </c>
      <c r="AL193">
        <v>1.1000000000000001</v>
      </c>
      <c r="AM193">
        <f t="shared" si="190"/>
        <v>1.1263118087420501</v>
      </c>
      <c r="AN193">
        <f t="shared" si="236"/>
        <v>1.0136806278678452</v>
      </c>
      <c r="AO193">
        <v>1035.1503771851201</v>
      </c>
      <c r="AP193">
        <f t="shared" si="237"/>
        <v>0.924568658475309</v>
      </c>
      <c r="AQ193">
        <f t="shared" si="238"/>
        <v>1.108342762244622</v>
      </c>
      <c r="AR193" t="s">
        <v>566</v>
      </c>
      <c r="AS193" s="183">
        <f t="shared" si="200"/>
        <v>44103</v>
      </c>
      <c r="AT193" t="str">
        <f t="shared" si="182"/>
        <v>B</v>
      </c>
      <c r="AU193" t="str">
        <f t="shared" si="183"/>
        <v>A</v>
      </c>
      <c r="AV193" t="str">
        <f t="shared" si="184"/>
        <v>C</v>
      </c>
    </row>
    <row r="194" spans="13:48">
      <c r="M194" t="str">
        <f t="shared" si="185"/>
        <v>09</v>
      </c>
      <c r="N194" t="s">
        <v>566</v>
      </c>
      <c r="O194" s="183">
        <v>44104</v>
      </c>
      <c r="P194" s="246">
        <v>1.12885473280371</v>
      </c>
      <c r="Q194" s="246">
        <v>1.0310266441956799</v>
      </c>
      <c r="R194" s="246">
        <v>1.23268397142165</v>
      </c>
      <c r="S194" t="str">
        <f t="shared" si="175"/>
        <v>C</v>
      </c>
      <c r="T194" t="str">
        <f t="shared" si="176"/>
        <v>B</v>
      </c>
      <c r="U194" t="str">
        <f t="shared" si="177"/>
        <v>D</v>
      </c>
      <c r="V194" s="30">
        <v>84</v>
      </c>
      <c r="W194">
        <f t="shared" si="186"/>
        <v>94.823797555511632</v>
      </c>
      <c r="X194">
        <f t="shared" si="178"/>
        <v>86.606238112437111</v>
      </c>
      <c r="Y194">
        <f t="shared" si="179"/>
        <v>103.54545359941859</v>
      </c>
      <c r="Z194" s="184">
        <f t="shared" si="187"/>
        <v>84</v>
      </c>
      <c r="AA194">
        <f t="shared" ref="AA194:AC194" si="267">$V187*P187</f>
        <v>93.544133181653692</v>
      </c>
      <c r="AB194">
        <f t="shared" si="267"/>
        <v>84.605896807459999</v>
      </c>
      <c r="AC194">
        <f t="shared" si="267"/>
        <v>103.09080860450611</v>
      </c>
      <c r="AE194" s="185">
        <f t="shared" si="262"/>
        <v>75.600000000000009</v>
      </c>
      <c r="AF194">
        <f t="shared" si="233"/>
        <v>75.770747877139485</v>
      </c>
      <c r="AG194">
        <f t="shared" si="234"/>
        <v>68.530776414042592</v>
      </c>
      <c r="AH194">
        <f t="shared" si="235"/>
        <v>83.50355496964994</v>
      </c>
      <c r="AK194" s="183">
        <v>44104</v>
      </c>
      <c r="AL194">
        <v>1.1000000000000001</v>
      </c>
      <c r="AM194">
        <f t="shared" si="190"/>
        <v>1.12885473280371</v>
      </c>
      <c r="AN194">
        <f t="shared" si="236"/>
        <v>1.0159692595233389</v>
      </c>
      <c r="AO194">
        <v>1271.8885209499542</v>
      </c>
      <c r="AP194">
        <f t="shared" si="237"/>
        <v>0.92792397977611196</v>
      </c>
      <c r="AQ194">
        <f t="shared" si="238"/>
        <v>1.1094155742794851</v>
      </c>
      <c r="AR194" t="s">
        <v>566</v>
      </c>
      <c r="AS194" s="183">
        <f t="shared" si="200"/>
        <v>44104</v>
      </c>
      <c r="AT194" t="str">
        <f t="shared" si="182"/>
        <v>B</v>
      </c>
      <c r="AU194" t="str">
        <f t="shared" si="183"/>
        <v>A</v>
      </c>
      <c r="AV194" t="str">
        <f t="shared" si="184"/>
        <v>C</v>
      </c>
    </row>
    <row r="195" spans="13:48">
      <c r="M195" t="str">
        <f t="shared" si="185"/>
        <v>10</v>
      </c>
      <c r="N195" t="s">
        <v>566</v>
      </c>
      <c r="O195" s="183">
        <v>44105</v>
      </c>
      <c r="P195" s="246">
        <v>1.1087670695712499</v>
      </c>
      <c r="Q195" s="246">
        <v>1.01306434052915</v>
      </c>
      <c r="R195" s="246">
        <v>1.21031562010003</v>
      </c>
      <c r="S195" t="str">
        <f t="shared" ref="S195:S257" si="268" xml:space="preserve"> LOOKUP(P195,mins,results)</f>
        <v>C</v>
      </c>
      <c r="T195" t="str">
        <f t="shared" ref="T195:T257" si="269" xml:space="preserve"> LOOKUP(Q195,mins,results)</f>
        <v>B</v>
      </c>
      <c r="U195" t="str">
        <f t="shared" ref="U195:U257" si="270" xml:space="preserve"> LOOKUP(R195,mins,results)</f>
        <v>D</v>
      </c>
      <c r="V195" s="30">
        <v>87</v>
      </c>
      <c r="W195">
        <f t="shared" si="186"/>
        <v>96.462735052698747</v>
      </c>
      <c r="X195">
        <f t="shared" ref="X195:X257" si="271">$V195*Q195</f>
        <v>88.13659762603605</v>
      </c>
      <c r="Y195">
        <f t="shared" ref="Y195:Y257" si="272">$V195*R195</f>
        <v>105.29745894870261</v>
      </c>
      <c r="Z195" s="184">
        <f t="shared" si="187"/>
        <v>87</v>
      </c>
      <c r="AA195">
        <f t="shared" ref="AA195:AC195" si="273">$V188*P188</f>
        <v>113.64493307708759</v>
      </c>
      <c r="AB195">
        <f t="shared" si="273"/>
        <v>103.2359467911682</v>
      </c>
      <c r="AC195">
        <f t="shared" si="273"/>
        <v>124.73117703521433</v>
      </c>
      <c r="AE195" s="185">
        <f t="shared" si="262"/>
        <v>78.3</v>
      </c>
      <c r="AF195">
        <f t="shared" si="233"/>
        <v>92.052395792440947</v>
      </c>
      <c r="AG195">
        <f t="shared" si="234"/>
        <v>83.62111690084626</v>
      </c>
      <c r="AH195">
        <f t="shared" si="235"/>
        <v>101.03225339852362</v>
      </c>
      <c r="AK195" s="183">
        <v>44105</v>
      </c>
      <c r="AL195">
        <v>1.1000000000000001</v>
      </c>
      <c r="AM195">
        <f t="shared" si="190"/>
        <v>1.1087670695712499</v>
      </c>
      <c r="AN195">
        <f t="shared" si="236"/>
        <v>0.997890362614125</v>
      </c>
      <c r="AO195">
        <v>1384.7571194502286</v>
      </c>
      <c r="AP195">
        <f t="shared" si="237"/>
        <v>0.911757906476235</v>
      </c>
      <c r="AQ195">
        <f t="shared" si="238"/>
        <v>1.0892840580900272</v>
      </c>
      <c r="AR195" t="s">
        <v>566</v>
      </c>
      <c r="AS195" s="183">
        <f t="shared" si="200"/>
        <v>44105</v>
      </c>
      <c r="AT195" t="str">
        <f t="shared" ref="AT195:AT257" si="274">LOOKUP(AN195,mins,results)</f>
        <v>A</v>
      </c>
      <c r="AU195" t="str">
        <f t="shared" ref="AU195:AU257" si="275">LOOKUP(AP195,mins,results)</f>
        <v>A</v>
      </c>
      <c r="AV195" t="str">
        <f t="shared" ref="AV195:AV257" si="276">LOOKUP(AQ195,mins,results)</f>
        <v>B</v>
      </c>
    </row>
    <row r="196" spans="13:48">
      <c r="M196" t="str">
        <f t="shared" ref="M196:M257" si="277">TEXT(MONTH(O196),"00")</f>
        <v>10</v>
      </c>
      <c r="N196" t="s">
        <v>566</v>
      </c>
      <c r="O196" s="183">
        <v>44106</v>
      </c>
      <c r="P196" s="246">
        <v>1.07006825551871</v>
      </c>
      <c r="Q196" s="246">
        <v>0.97724119652441799</v>
      </c>
      <c r="R196" s="246">
        <v>1.1685957805579601</v>
      </c>
      <c r="S196" t="str">
        <f t="shared" si="268"/>
        <v>B</v>
      </c>
      <c r="T196" t="str">
        <f t="shared" si="269"/>
        <v>A</v>
      </c>
      <c r="U196" t="str">
        <f t="shared" si="270"/>
        <v>C</v>
      </c>
      <c r="V196" s="30">
        <v>66</v>
      </c>
      <c r="W196">
        <f t="shared" ref="W196:W257" si="278">$V196*P196</f>
        <v>70.624504864234865</v>
      </c>
      <c r="X196">
        <f t="shared" si="271"/>
        <v>64.497918970611593</v>
      </c>
      <c r="Y196">
        <f t="shared" si="272"/>
        <v>77.127321516825361</v>
      </c>
      <c r="Z196" s="184">
        <f t="shared" ref="Z196:Z257" si="279">V196</f>
        <v>66</v>
      </c>
      <c r="AA196">
        <f t="shared" ref="AA196:AC196" si="280">$V189*P189</f>
        <v>97.397386422796089</v>
      </c>
      <c r="AB196">
        <f t="shared" si="280"/>
        <v>88.708237910981993</v>
      </c>
      <c r="AC196">
        <f t="shared" si="280"/>
        <v>106.63626517258824</v>
      </c>
      <c r="AE196" s="185">
        <f t="shared" si="262"/>
        <v>59.4</v>
      </c>
      <c r="AF196">
        <f t="shared" si="233"/>
        <v>78.891883002464823</v>
      </c>
      <c r="AG196">
        <f t="shared" si="234"/>
        <v>71.853672707895413</v>
      </c>
      <c r="AH196">
        <f t="shared" si="235"/>
        <v>86.375374789796481</v>
      </c>
      <c r="AK196" s="183">
        <v>44106</v>
      </c>
      <c r="AL196">
        <v>1.1000000000000001</v>
      </c>
      <c r="AM196">
        <f t="shared" ref="AM196:AM257" si="281">P196</f>
        <v>1.07006825551871</v>
      </c>
      <c r="AN196">
        <f t="shared" si="236"/>
        <v>0.96306142996683897</v>
      </c>
      <c r="AO196">
        <v>3354.7474917509212</v>
      </c>
      <c r="AP196">
        <f t="shared" si="237"/>
        <v>0.87951707687197622</v>
      </c>
      <c r="AQ196">
        <f t="shared" si="238"/>
        <v>1.0517362025021642</v>
      </c>
      <c r="AR196" t="s">
        <v>566</v>
      </c>
      <c r="AS196" s="183">
        <f t="shared" si="200"/>
        <v>44106</v>
      </c>
      <c r="AT196" t="str">
        <f t="shared" si="274"/>
        <v>A</v>
      </c>
      <c r="AU196" t="str">
        <f t="shared" si="275"/>
        <v>A</v>
      </c>
      <c r="AV196" t="str">
        <f t="shared" si="276"/>
        <v>B</v>
      </c>
    </row>
    <row r="197" spans="13:48">
      <c r="M197" t="str">
        <f t="shared" si="277"/>
        <v>10</v>
      </c>
      <c r="N197" t="s">
        <v>566</v>
      </c>
      <c r="O197" s="183">
        <v>44107</v>
      </c>
      <c r="P197" s="246">
        <v>1.0961906824457599</v>
      </c>
      <c r="Q197" s="246">
        <v>1.0031392941892301</v>
      </c>
      <c r="R197" s="246">
        <v>1.1948261506134299</v>
      </c>
      <c r="S197" t="str">
        <f t="shared" si="268"/>
        <v>B</v>
      </c>
      <c r="T197" t="str">
        <f t="shared" si="269"/>
        <v>B</v>
      </c>
      <c r="U197" t="str">
        <f t="shared" si="270"/>
        <v>C</v>
      </c>
      <c r="V197" s="30">
        <v>73</v>
      </c>
      <c r="W197">
        <f t="shared" si="278"/>
        <v>80.021919818540468</v>
      </c>
      <c r="X197">
        <f t="shared" si="271"/>
        <v>73.229168475813793</v>
      </c>
      <c r="Y197">
        <f t="shared" si="272"/>
        <v>87.222308994780377</v>
      </c>
      <c r="Z197" s="184">
        <f t="shared" si="279"/>
        <v>73</v>
      </c>
      <c r="AA197">
        <f t="shared" ref="AA197:AC197" si="282">$V190*P190</f>
        <v>63.802134056373482</v>
      </c>
      <c r="AB197">
        <f t="shared" si="282"/>
        <v>58.085663782861161</v>
      </c>
      <c r="AC197">
        <f t="shared" si="282"/>
        <v>69.881919154089715</v>
      </c>
      <c r="AE197" s="185">
        <f t="shared" si="262"/>
        <v>65.7</v>
      </c>
      <c r="AF197">
        <f t="shared" si="233"/>
        <v>51.679728585662524</v>
      </c>
      <c r="AG197">
        <f t="shared" si="234"/>
        <v>47.049387664117539</v>
      </c>
      <c r="AH197">
        <f t="shared" si="235"/>
        <v>56.60435451481267</v>
      </c>
      <c r="AK197" s="183">
        <v>44107</v>
      </c>
      <c r="AL197">
        <v>1.1000000000000001</v>
      </c>
      <c r="AM197">
        <f t="shared" si="281"/>
        <v>1.0961906824457599</v>
      </c>
      <c r="AN197">
        <f t="shared" si="236"/>
        <v>0.98657161420118389</v>
      </c>
      <c r="AO197">
        <v>2989.8390055903005</v>
      </c>
      <c r="AP197">
        <f t="shared" si="237"/>
        <v>0.90282536477030706</v>
      </c>
      <c r="AQ197">
        <f t="shared" si="238"/>
        <v>1.0753435355520868</v>
      </c>
      <c r="AR197" t="s">
        <v>566</v>
      </c>
      <c r="AS197" s="183">
        <f t="shared" si="200"/>
        <v>44107</v>
      </c>
      <c r="AT197" t="str">
        <f t="shared" si="274"/>
        <v>A</v>
      </c>
      <c r="AU197" t="str">
        <f t="shared" si="275"/>
        <v>A</v>
      </c>
      <c r="AV197" t="str">
        <f t="shared" si="276"/>
        <v>B</v>
      </c>
    </row>
    <row r="198" spans="13:48">
      <c r="M198" t="str">
        <f t="shared" si="277"/>
        <v>10</v>
      </c>
      <c r="N198" t="s">
        <v>566</v>
      </c>
      <c r="O198" s="183">
        <v>44108</v>
      </c>
      <c r="P198" s="246">
        <v>1.16343275399002</v>
      </c>
      <c r="Q198" s="246">
        <v>1.0682769263202001</v>
      </c>
      <c r="R198" s="246">
        <v>1.26407840185826</v>
      </c>
      <c r="S198" t="str">
        <f t="shared" si="268"/>
        <v>C</v>
      </c>
      <c r="T198" t="str">
        <f t="shared" si="269"/>
        <v>B</v>
      </c>
      <c r="U198" t="str">
        <f t="shared" si="270"/>
        <v>D</v>
      </c>
      <c r="V198" s="30">
        <v>86</v>
      </c>
      <c r="W198">
        <f t="shared" si="278"/>
        <v>100.05521684314172</v>
      </c>
      <c r="X198">
        <f t="shared" si="271"/>
        <v>91.871815663537205</v>
      </c>
      <c r="Y198">
        <f t="shared" si="272"/>
        <v>108.71074255981037</v>
      </c>
      <c r="Z198" s="184">
        <f t="shared" si="279"/>
        <v>86</v>
      </c>
      <c r="AA198">
        <f t="shared" ref="AA198:AC198" si="283">$V191*P191</f>
        <v>53.929933876722416</v>
      </c>
      <c r="AB198">
        <f t="shared" si="283"/>
        <v>49.092769062281597</v>
      </c>
      <c r="AC198">
        <f t="shared" si="283"/>
        <v>59.074881630590042</v>
      </c>
      <c r="AE198" s="185">
        <f t="shared" si="262"/>
        <v>77.400000000000006</v>
      </c>
      <c r="AF198">
        <f t="shared" ref="AF198:AF229" si="284">$AE191*P191*(1-$AD$275)</f>
        <v>43.683246440145155</v>
      </c>
      <c r="AG198">
        <f t="shared" ref="AG198:AG229" si="285">$AE191*Q191*(1-$AD$275)</f>
        <v>39.765142940448094</v>
      </c>
      <c r="AH198">
        <f t="shared" ref="AH198:AH229" si="286">$AE191*R191*(1-$AD$275)</f>
        <v>47.850654120777932</v>
      </c>
      <c r="AK198" s="183">
        <v>44108</v>
      </c>
      <c r="AL198">
        <v>1.1000000000000001</v>
      </c>
      <c r="AM198">
        <f t="shared" si="281"/>
        <v>1.16343275399002</v>
      </c>
      <c r="AN198">
        <f t="shared" ref="AN198:AN229" si="287">+P198*(1-$AD$275)</f>
        <v>1.0470894785910181</v>
      </c>
      <c r="AO198">
        <v>1165.902093647388</v>
      </c>
      <c r="AP198">
        <f t="shared" ref="AP198:AP229" si="288">+Q198*(1-$AD$275)</f>
        <v>0.96144923368818014</v>
      </c>
      <c r="AQ198">
        <f t="shared" ref="AQ198:AQ229" si="289">+R198*(1-$AD$275)</f>
        <v>1.1376705616724341</v>
      </c>
      <c r="AR198" t="s">
        <v>566</v>
      </c>
      <c r="AS198" s="183">
        <f t="shared" si="200"/>
        <v>44108</v>
      </c>
      <c r="AT198" t="str">
        <f t="shared" si="274"/>
        <v>B</v>
      </c>
      <c r="AU198" t="str">
        <f t="shared" si="275"/>
        <v>A</v>
      </c>
      <c r="AV198" t="str">
        <f t="shared" si="276"/>
        <v>C</v>
      </c>
    </row>
    <row r="199" spans="13:48">
      <c r="M199" t="str">
        <f t="shared" si="277"/>
        <v>10</v>
      </c>
      <c r="N199" t="s">
        <v>566</v>
      </c>
      <c r="O199" s="183">
        <v>44109</v>
      </c>
      <c r="P199" s="246">
        <v>1.1914868500457301</v>
      </c>
      <c r="Q199" s="246">
        <v>1.0962274914747501</v>
      </c>
      <c r="R199" s="246">
        <v>1.2921113846432799</v>
      </c>
      <c r="S199" t="str">
        <f t="shared" si="268"/>
        <v>C</v>
      </c>
      <c r="T199" t="str">
        <f t="shared" si="269"/>
        <v>B</v>
      </c>
      <c r="U199" t="str">
        <f t="shared" si="270"/>
        <v>D</v>
      </c>
      <c r="V199" s="30">
        <v>87</v>
      </c>
      <c r="W199">
        <f t="shared" si="278"/>
        <v>103.65935595397852</v>
      </c>
      <c r="X199">
        <f t="shared" si="271"/>
        <v>95.37179175830326</v>
      </c>
      <c r="Y199">
        <f t="shared" si="272"/>
        <v>112.41369046396535</v>
      </c>
      <c r="Z199" s="184">
        <f t="shared" si="279"/>
        <v>87</v>
      </c>
      <c r="AA199">
        <f t="shared" ref="AA199:AC199" si="290">$V192*P192</f>
        <v>68.668095322388893</v>
      </c>
      <c r="AB199">
        <f t="shared" si="290"/>
        <v>62.528859672978719</v>
      </c>
      <c r="AC199">
        <f t="shared" si="290"/>
        <v>75.196623316002331</v>
      </c>
      <c r="AE199" s="185">
        <f t="shared" si="262"/>
        <v>78.3</v>
      </c>
      <c r="AF199">
        <f t="shared" si="284"/>
        <v>55.621157211135007</v>
      </c>
      <c r="AG199">
        <f t="shared" si="285"/>
        <v>50.648376335112765</v>
      </c>
      <c r="AH199">
        <f t="shared" si="286"/>
        <v>60.909264885961882</v>
      </c>
      <c r="AK199" s="183">
        <v>44109</v>
      </c>
      <c r="AL199">
        <v>1.1000000000000001</v>
      </c>
      <c r="AM199">
        <f t="shared" si="281"/>
        <v>1.1914868500457301</v>
      </c>
      <c r="AN199">
        <f t="shared" si="287"/>
        <v>1.0723381650411572</v>
      </c>
      <c r="AO199">
        <v>1435.7773764730664</v>
      </c>
      <c r="AP199">
        <f t="shared" si="288"/>
        <v>0.98660474232727513</v>
      </c>
      <c r="AQ199">
        <f t="shared" si="289"/>
        <v>1.1629002461789519</v>
      </c>
      <c r="AR199" t="s">
        <v>566</v>
      </c>
      <c r="AS199" s="183">
        <f t="shared" ref="AS199:AS257" si="291">O199</f>
        <v>44109</v>
      </c>
      <c r="AT199" t="str">
        <f t="shared" si="274"/>
        <v>B</v>
      </c>
      <c r="AU199" t="str">
        <f t="shared" si="275"/>
        <v>A</v>
      </c>
      <c r="AV199" t="str">
        <f t="shared" si="276"/>
        <v>C</v>
      </c>
    </row>
    <row r="200" spans="13:48">
      <c r="M200" t="str">
        <f t="shared" si="277"/>
        <v>10</v>
      </c>
      <c r="N200" t="s">
        <v>566</v>
      </c>
      <c r="O200" s="183">
        <v>44110</v>
      </c>
      <c r="P200" s="246">
        <v>1.1935579141424599</v>
      </c>
      <c r="Q200" s="246">
        <v>1.0997232269091599</v>
      </c>
      <c r="R200" s="246">
        <v>1.2925845253986801</v>
      </c>
      <c r="S200" t="str">
        <f t="shared" si="268"/>
        <v>C</v>
      </c>
      <c r="T200" t="str">
        <f t="shared" si="269"/>
        <v>B</v>
      </c>
      <c r="U200" t="str">
        <f t="shared" si="270"/>
        <v>D</v>
      </c>
      <c r="V200" s="30">
        <v>104</v>
      </c>
      <c r="W200">
        <f t="shared" si="278"/>
        <v>124.13002307081584</v>
      </c>
      <c r="X200">
        <f t="shared" si="271"/>
        <v>114.37121559855262</v>
      </c>
      <c r="Y200">
        <f t="shared" si="272"/>
        <v>134.42879064146274</v>
      </c>
      <c r="Z200" s="184">
        <f t="shared" si="279"/>
        <v>104</v>
      </c>
      <c r="AA200">
        <f t="shared" ref="AA200:AC200" si="292">$V193*P193</f>
        <v>94.610191934332207</v>
      </c>
      <c r="AB200">
        <f t="shared" si="292"/>
        <v>86.293074791028829</v>
      </c>
      <c r="AC200">
        <f t="shared" si="292"/>
        <v>103.44532447616471</v>
      </c>
      <c r="AE200" s="185">
        <f t="shared" si="262"/>
        <v>93.600000000000009</v>
      </c>
      <c r="AF200">
        <f t="shared" si="284"/>
        <v>76.634255466809094</v>
      </c>
      <c r="AG200">
        <f t="shared" si="285"/>
        <v>69.897390580733372</v>
      </c>
      <c r="AH200">
        <f t="shared" si="286"/>
        <v>83.790712825693433</v>
      </c>
      <c r="AK200" s="183">
        <v>44110</v>
      </c>
      <c r="AL200">
        <v>1.1000000000000001</v>
      </c>
      <c r="AM200">
        <f t="shared" si="281"/>
        <v>1.1935579141424599</v>
      </c>
      <c r="AN200">
        <f t="shared" si="287"/>
        <v>1.0742021227282139</v>
      </c>
      <c r="AO200">
        <v>1535.3730934007554</v>
      </c>
      <c r="AP200">
        <f t="shared" si="288"/>
        <v>0.98975090421824397</v>
      </c>
      <c r="AQ200">
        <f t="shared" si="289"/>
        <v>1.1633260728588122</v>
      </c>
      <c r="AR200" t="s">
        <v>566</v>
      </c>
      <c r="AS200" s="183">
        <f t="shared" si="291"/>
        <v>44110</v>
      </c>
      <c r="AT200" t="str">
        <f t="shared" si="274"/>
        <v>B</v>
      </c>
      <c r="AU200" t="str">
        <f t="shared" si="275"/>
        <v>A</v>
      </c>
      <c r="AV200" t="str">
        <f t="shared" si="276"/>
        <v>C</v>
      </c>
    </row>
    <row r="201" spans="13:48">
      <c r="M201" t="str">
        <f t="shared" si="277"/>
        <v>10</v>
      </c>
      <c r="N201" t="s">
        <v>566</v>
      </c>
      <c r="O201" s="183">
        <v>44111</v>
      </c>
      <c r="P201" s="246">
        <v>1.2433344276694001</v>
      </c>
      <c r="Q201" s="246">
        <v>1.1492444257015499</v>
      </c>
      <c r="R201" s="246">
        <v>1.3424251658183799</v>
      </c>
      <c r="S201" t="str">
        <f t="shared" si="268"/>
        <v>D</v>
      </c>
      <c r="T201" t="str">
        <f t="shared" si="269"/>
        <v>C</v>
      </c>
      <c r="U201" t="str">
        <f t="shared" si="270"/>
        <v>D</v>
      </c>
      <c r="V201" s="30">
        <v>132</v>
      </c>
      <c r="W201">
        <f t="shared" si="278"/>
        <v>164.12014445236082</v>
      </c>
      <c r="X201">
        <f t="shared" si="271"/>
        <v>151.70026419260461</v>
      </c>
      <c r="Y201">
        <f t="shared" si="272"/>
        <v>177.20012188802616</v>
      </c>
      <c r="Z201" s="184">
        <f t="shared" si="279"/>
        <v>132</v>
      </c>
      <c r="AA201">
        <f t="shared" ref="AA201:AC201" si="293">$V194*P194</f>
        <v>94.823797555511632</v>
      </c>
      <c r="AB201">
        <f t="shared" si="293"/>
        <v>86.606238112437111</v>
      </c>
      <c r="AC201">
        <f t="shared" si="293"/>
        <v>103.54545359941859</v>
      </c>
      <c r="AE201" s="185">
        <f t="shared" si="262"/>
        <v>118.8</v>
      </c>
      <c r="AF201">
        <f t="shared" si="284"/>
        <v>76.807276019964434</v>
      </c>
      <c r="AG201">
        <f t="shared" si="285"/>
        <v>70.151052871074072</v>
      </c>
      <c r="AH201">
        <f t="shared" si="286"/>
        <v>83.87181741552908</v>
      </c>
      <c r="AK201" s="183">
        <v>44111</v>
      </c>
      <c r="AL201">
        <v>1.1000000000000001</v>
      </c>
      <c r="AM201">
        <f t="shared" si="281"/>
        <v>1.2433344276694001</v>
      </c>
      <c r="AN201">
        <f t="shared" si="287"/>
        <v>1.11900098490246</v>
      </c>
      <c r="AO201">
        <v>3582.3404019283503</v>
      </c>
      <c r="AP201">
        <f t="shared" si="288"/>
        <v>1.0343199831313949</v>
      </c>
      <c r="AQ201">
        <f t="shared" si="289"/>
        <v>1.208182649236542</v>
      </c>
      <c r="AR201" t="s">
        <v>566</v>
      </c>
      <c r="AS201" s="183">
        <f t="shared" si="291"/>
        <v>44111</v>
      </c>
      <c r="AT201" t="str">
        <f t="shared" si="274"/>
        <v>C</v>
      </c>
      <c r="AU201" t="str">
        <f t="shared" si="275"/>
        <v>B</v>
      </c>
      <c r="AV201" t="str">
        <f t="shared" si="276"/>
        <v>D</v>
      </c>
    </row>
    <row r="202" spans="13:48">
      <c r="M202" t="str">
        <f t="shared" si="277"/>
        <v>10</v>
      </c>
      <c r="N202" t="s">
        <v>566</v>
      </c>
      <c r="O202" s="183">
        <v>44112</v>
      </c>
      <c r="P202" s="246">
        <v>1.2624986016428701</v>
      </c>
      <c r="Q202" s="246">
        <v>1.16955100938377</v>
      </c>
      <c r="R202" s="246">
        <v>1.3602451471261601</v>
      </c>
      <c r="S202" t="str">
        <f t="shared" si="268"/>
        <v>D</v>
      </c>
      <c r="T202" t="str">
        <f t="shared" si="269"/>
        <v>C</v>
      </c>
      <c r="U202" t="str">
        <f t="shared" si="270"/>
        <v>D</v>
      </c>
      <c r="V202" s="30">
        <v>124</v>
      </c>
      <c r="W202">
        <f t="shared" si="278"/>
        <v>156.5498266037159</v>
      </c>
      <c r="X202">
        <f t="shared" si="271"/>
        <v>145.02432516358749</v>
      </c>
      <c r="Y202">
        <f t="shared" si="272"/>
        <v>168.67039824364386</v>
      </c>
      <c r="Z202" s="184">
        <f t="shared" si="279"/>
        <v>124</v>
      </c>
      <c r="AA202">
        <f t="shared" ref="AA202:AC202" si="294">$V195*P195</f>
        <v>96.462735052698747</v>
      </c>
      <c r="AB202">
        <f t="shared" si="294"/>
        <v>88.13659762603605</v>
      </c>
      <c r="AC202">
        <f t="shared" si="294"/>
        <v>105.29745894870261</v>
      </c>
      <c r="AE202" s="185">
        <f t="shared" si="262"/>
        <v>111.60000000000001</v>
      </c>
      <c r="AF202">
        <f t="shared" si="284"/>
        <v>78.134815392685994</v>
      </c>
      <c r="AG202">
        <f t="shared" si="285"/>
        <v>71.390644077089206</v>
      </c>
      <c r="AH202">
        <f t="shared" si="286"/>
        <v>85.290941748449114</v>
      </c>
      <c r="AK202" s="183">
        <v>44112</v>
      </c>
      <c r="AL202">
        <v>1.1000000000000001</v>
      </c>
      <c r="AM202">
        <f t="shared" si="281"/>
        <v>1.2624986016428701</v>
      </c>
      <c r="AN202">
        <f t="shared" si="287"/>
        <v>1.1362487414785831</v>
      </c>
      <c r="AO202">
        <v>3271.3166398766107</v>
      </c>
      <c r="AP202">
        <f t="shared" si="288"/>
        <v>1.0525959084453931</v>
      </c>
      <c r="AQ202">
        <f t="shared" si="289"/>
        <v>1.2242206324135441</v>
      </c>
      <c r="AR202" t="s">
        <v>566</v>
      </c>
      <c r="AS202" s="183">
        <f t="shared" si="291"/>
        <v>44112</v>
      </c>
      <c r="AT202" t="str">
        <f t="shared" si="274"/>
        <v>C</v>
      </c>
      <c r="AU202" t="str">
        <f t="shared" si="275"/>
        <v>B</v>
      </c>
      <c r="AV202" t="str">
        <f t="shared" si="276"/>
        <v>D</v>
      </c>
    </row>
    <row r="203" spans="13:48">
      <c r="M203" t="str">
        <f t="shared" si="277"/>
        <v>10</v>
      </c>
      <c r="N203" t="s">
        <v>566</v>
      </c>
      <c r="O203" s="183">
        <v>44113</v>
      </c>
      <c r="P203" s="246">
        <v>1.3372388502780099</v>
      </c>
      <c r="Q203" s="246">
        <v>1.2437273163453799</v>
      </c>
      <c r="R203" s="246">
        <v>1.4353242729217</v>
      </c>
      <c r="S203" t="str">
        <f t="shared" si="268"/>
        <v>D</v>
      </c>
      <c r="T203" t="str">
        <f t="shared" si="269"/>
        <v>D</v>
      </c>
      <c r="U203" t="str">
        <f t="shared" si="270"/>
        <v>E</v>
      </c>
      <c r="V203" s="30">
        <v>142</v>
      </c>
      <c r="W203">
        <f t="shared" si="278"/>
        <v>189.88791673947742</v>
      </c>
      <c r="X203">
        <f t="shared" si="271"/>
        <v>176.60927892104394</v>
      </c>
      <c r="Y203">
        <f t="shared" si="272"/>
        <v>203.8160467548814</v>
      </c>
      <c r="Z203" s="184">
        <f t="shared" si="279"/>
        <v>142</v>
      </c>
      <c r="AA203">
        <f t="shared" ref="AA203:AC203" si="295">$V196*P196</f>
        <v>70.624504864234865</v>
      </c>
      <c r="AB203">
        <f t="shared" si="295"/>
        <v>64.497918970611593</v>
      </c>
      <c r="AC203">
        <f t="shared" si="295"/>
        <v>77.127321516825361</v>
      </c>
      <c r="AE203" s="185">
        <f t="shared" si="262"/>
        <v>127.8</v>
      </c>
      <c r="AF203">
        <f t="shared" si="284"/>
        <v>57.205848940030236</v>
      </c>
      <c r="AG203">
        <f t="shared" si="285"/>
        <v>52.243314366195385</v>
      </c>
      <c r="AH203">
        <f t="shared" si="286"/>
        <v>62.473130428628551</v>
      </c>
      <c r="AK203" s="183">
        <v>44113</v>
      </c>
      <c r="AL203">
        <v>1.1000000000000001</v>
      </c>
      <c r="AM203">
        <f t="shared" si="281"/>
        <v>1.3372388502780099</v>
      </c>
      <c r="AN203">
        <f t="shared" si="287"/>
        <v>1.2035149652502091</v>
      </c>
      <c r="AO203">
        <v>1354.6303423598952</v>
      </c>
      <c r="AP203">
        <f t="shared" si="288"/>
        <v>1.1193545847108419</v>
      </c>
      <c r="AQ203">
        <f t="shared" si="289"/>
        <v>1.2917918456295301</v>
      </c>
      <c r="AR203" t="s">
        <v>566</v>
      </c>
      <c r="AS203" s="183">
        <f t="shared" si="291"/>
        <v>44113</v>
      </c>
      <c r="AT203" t="str">
        <f t="shared" si="274"/>
        <v>D</v>
      </c>
      <c r="AU203" t="str">
        <f t="shared" si="275"/>
        <v>C</v>
      </c>
      <c r="AV203" t="str">
        <f t="shared" si="276"/>
        <v>D</v>
      </c>
    </row>
    <row r="204" spans="13:48">
      <c r="M204" t="str">
        <f t="shared" si="277"/>
        <v>10</v>
      </c>
      <c r="N204" t="s">
        <v>566</v>
      </c>
      <c r="O204" s="183">
        <v>44114</v>
      </c>
      <c r="P204" s="246">
        <v>1.4125999718700299</v>
      </c>
      <c r="Q204" s="246">
        <v>1.3189805777630901</v>
      </c>
      <c r="R204" s="246">
        <v>1.51054804482797</v>
      </c>
      <c r="S204" t="str">
        <f t="shared" si="268"/>
        <v>E</v>
      </c>
      <c r="T204" t="str">
        <f t="shared" si="269"/>
        <v>D</v>
      </c>
      <c r="U204" t="str">
        <f t="shared" si="270"/>
        <v>E</v>
      </c>
      <c r="V204" s="30">
        <v>160</v>
      </c>
      <c r="W204">
        <f t="shared" si="278"/>
        <v>226.01599549920479</v>
      </c>
      <c r="X204">
        <f t="shared" si="271"/>
        <v>211.03689244209443</v>
      </c>
      <c r="Y204">
        <f t="shared" si="272"/>
        <v>241.68768717247519</v>
      </c>
      <c r="Z204" s="184">
        <f t="shared" si="279"/>
        <v>160</v>
      </c>
      <c r="AA204">
        <f t="shared" ref="AA204:AC204" si="296">$V197*P197</f>
        <v>80.021919818540468</v>
      </c>
      <c r="AB204">
        <f t="shared" si="296"/>
        <v>73.229168475813793</v>
      </c>
      <c r="AC204">
        <f t="shared" si="296"/>
        <v>87.222308994780377</v>
      </c>
      <c r="AE204" s="185">
        <f t="shared" si="262"/>
        <v>144</v>
      </c>
      <c r="AF204">
        <f t="shared" si="284"/>
        <v>64.817755053017791</v>
      </c>
      <c r="AG204">
        <f t="shared" si="285"/>
        <v>59.315626465409181</v>
      </c>
      <c r="AH204">
        <f t="shared" si="286"/>
        <v>70.650070285772117</v>
      </c>
      <c r="AK204" s="183">
        <v>44114</v>
      </c>
      <c r="AL204">
        <v>1.1000000000000001</v>
      </c>
      <c r="AM204">
        <f t="shared" si="281"/>
        <v>1.4125999718700299</v>
      </c>
      <c r="AN204">
        <f t="shared" si="287"/>
        <v>1.271339974683027</v>
      </c>
      <c r="AO204">
        <v>1709.2056512081222</v>
      </c>
      <c r="AP204">
        <f t="shared" si="288"/>
        <v>1.1870825199867812</v>
      </c>
      <c r="AQ204">
        <f t="shared" si="289"/>
        <v>1.3594932403451729</v>
      </c>
      <c r="AR204" t="s">
        <v>566</v>
      </c>
      <c r="AS204" s="183">
        <f t="shared" si="291"/>
        <v>44114</v>
      </c>
      <c r="AT204" t="str">
        <f t="shared" si="274"/>
        <v>D</v>
      </c>
      <c r="AU204" t="str">
        <f t="shared" si="275"/>
        <v>C</v>
      </c>
      <c r="AV204" t="str">
        <f t="shared" si="276"/>
        <v>D</v>
      </c>
    </row>
    <row r="205" spans="13:48">
      <c r="M205" t="str">
        <f t="shared" si="277"/>
        <v>10</v>
      </c>
      <c r="N205" t="s">
        <v>566</v>
      </c>
      <c r="O205" s="183">
        <v>44115</v>
      </c>
      <c r="P205" s="246">
        <v>1.39117982739611</v>
      </c>
      <c r="Q205" s="246">
        <v>1.30131323324741</v>
      </c>
      <c r="R205" s="246">
        <v>1.4850916475334399</v>
      </c>
      <c r="S205" t="str">
        <f t="shared" si="268"/>
        <v>D</v>
      </c>
      <c r="T205" t="str">
        <f t="shared" si="269"/>
        <v>D</v>
      </c>
      <c r="U205" t="str">
        <f t="shared" si="270"/>
        <v>E</v>
      </c>
      <c r="V205" s="30">
        <v>131</v>
      </c>
      <c r="W205">
        <f t="shared" si="278"/>
        <v>182.2445573888904</v>
      </c>
      <c r="X205">
        <f t="shared" si="271"/>
        <v>170.47203355541072</v>
      </c>
      <c r="Y205">
        <f t="shared" si="272"/>
        <v>194.54700582688062</v>
      </c>
      <c r="Z205" s="184">
        <f t="shared" si="279"/>
        <v>131</v>
      </c>
      <c r="AA205">
        <f t="shared" ref="AA205:AC205" si="297">$V198*P198</f>
        <v>100.05521684314172</v>
      </c>
      <c r="AB205">
        <f t="shared" si="297"/>
        <v>91.871815663537205</v>
      </c>
      <c r="AC205">
        <f t="shared" si="297"/>
        <v>108.71074255981037</v>
      </c>
      <c r="AE205" s="185">
        <f t="shared" si="262"/>
        <v>117.9</v>
      </c>
      <c r="AF205">
        <f t="shared" si="284"/>
        <v>81.044725642944812</v>
      </c>
      <c r="AG205">
        <f t="shared" si="285"/>
        <v>74.41617068746514</v>
      </c>
      <c r="AH205">
        <f t="shared" si="286"/>
        <v>88.055701473446391</v>
      </c>
      <c r="AK205" s="183">
        <v>44115</v>
      </c>
      <c r="AL205">
        <v>1.1000000000000001</v>
      </c>
      <c r="AM205">
        <f t="shared" si="281"/>
        <v>1.39117982739611</v>
      </c>
      <c r="AN205">
        <f t="shared" si="287"/>
        <v>1.2520618446564991</v>
      </c>
      <c r="AO205">
        <v>1831.5816907962728</v>
      </c>
      <c r="AP205">
        <f t="shared" si="288"/>
        <v>1.171181909922669</v>
      </c>
      <c r="AQ205">
        <f t="shared" si="289"/>
        <v>1.3365824827800961</v>
      </c>
      <c r="AR205" t="s">
        <v>566</v>
      </c>
      <c r="AS205" s="183">
        <f t="shared" si="291"/>
        <v>44115</v>
      </c>
      <c r="AT205" t="str">
        <f t="shared" si="274"/>
        <v>D</v>
      </c>
      <c r="AU205" t="str">
        <f t="shared" si="275"/>
        <v>C</v>
      </c>
      <c r="AV205" t="str">
        <f t="shared" si="276"/>
        <v>D</v>
      </c>
    </row>
    <row r="206" spans="13:48">
      <c r="M206" t="str">
        <f t="shared" si="277"/>
        <v>10</v>
      </c>
      <c r="N206" t="s">
        <v>566</v>
      </c>
      <c r="O206" s="183">
        <v>44116</v>
      </c>
      <c r="P206" s="246">
        <v>1.40380946006102</v>
      </c>
      <c r="Q206" s="246">
        <v>1.31681376983613</v>
      </c>
      <c r="R206" s="246">
        <v>1.49455500436748</v>
      </c>
      <c r="S206" t="str">
        <f t="shared" si="268"/>
        <v>E</v>
      </c>
      <c r="T206" t="str">
        <f t="shared" si="269"/>
        <v>D</v>
      </c>
      <c r="U206" t="str">
        <f t="shared" si="270"/>
        <v>E</v>
      </c>
      <c r="V206" s="30">
        <v>165</v>
      </c>
      <c r="W206">
        <f t="shared" si="278"/>
        <v>231.6285609100683</v>
      </c>
      <c r="X206">
        <f t="shared" si="271"/>
        <v>217.27427202296144</v>
      </c>
      <c r="Y206">
        <f t="shared" si="272"/>
        <v>246.6015757206342</v>
      </c>
      <c r="Z206" s="184">
        <f t="shared" si="279"/>
        <v>165</v>
      </c>
      <c r="AA206">
        <f t="shared" ref="AA206:AC206" si="298">$V199*P199</f>
        <v>103.65935595397852</v>
      </c>
      <c r="AB206">
        <f t="shared" si="298"/>
        <v>95.37179175830326</v>
      </c>
      <c r="AC206">
        <f t="shared" si="298"/>
        <v>112.41369046396535</v>
      </c>
      <c r="AE206" s="185">
        <f t="shared" si="262"/>
        <v>148.5</v>
      </c>
      <c r="AF206">
        <f t="shared" si="284"/>
        <v>83.9640783227226</v>
      </c>
      <c r="AG206">
        <f t="shared" si="285"/>
        <v>77.251151324225631</v>
      </c>
      <c r="AH206">
        <f t="shared" si="286"/>
        <v>91.055089275811937</v>
      </c>
      <c r="AK206" s="183">
        <v>44116</v>
      </c>
      <c r="AL206">
        <v>1.1000000000000001</v>
      </c>
      <c r="AM206">
        <f t="shared" si="281"/>
        <v>1.40380946006102</v>
      </c>
      <c r="AN206">
        <f t="shared" si="287"/>
        <v>1.263428514054918</v>
      </c>
      <c r="AO206">
        <v>4453.108120871063</v>
      </c>
      <c r="AP206">
        <f t="shared" si="288"/>
        <v>1.185132392852517</v>
      </c>
      <c r="AQ206">
        <f t="shared" si="289"/>
        <v>1.3450995039307321</v>
      </c>
      <c r="AR206" t="s">
        <v>566</v>
      </c>
      <c r="AS206" s="183">
        <f t="shared" si="291"/>
        <v>44116</v>
      </c>
      <c r="AT206" t="str">
        <f t="shared" si="274"/>
        <v>D</v>
      </c>
      <c r="AU206" t="str">
        <f t="shared" si="275"/>
        <v>C</v>
      </c>
      <c r="AV206" t="str">
        <f t="shared" si="276"/>
        <v>D</v>
      </c>
    </row>
    <row r="207" spans="13:48">
      <c r="M207" t="str">
        <f t="shared" si="277"/>
        <v>10</v>
      </c>
      <c r="N207" t="s">
        <v>566</v>
      </c>
      <c r="O207" s="183">
        <v>44117</v>
      </c>
      <c r="P207" s="246">
        <v>1.4498147717671499</v>
      </c>
      <c r="Q207" s="246">
        <v>1.36458238640997</v>
      </c>
      <c r="R207" s="246">
        <v>1.53852455065871</v>
      </c>
      <c r="S207" t="str">
        <f t="shared" si="268"/>
        <v>E</v>
      </c>
      <c r="T207" t="str">
        <f t="shared" si="269"/>
        <v>D</v>
      </c>
      <c r="U207" t="str">
        <f t="shared" si="270"/>
        <v>E</v>
      </c>
      <c r="V207" s="30">
        <v>211</v>
      </c>
      <c r="W207">
        <f t="shared" si="278"/>
        <v>305.91091684286863</v>
      </c>
      <c r="X207">
        <f t="shared" si="271"/>
        <v>287.92688353250367</v>
      </c>
      <c r="Y207">
        <f t="shared" si="272"/>
        <v>324.6286801889878</v>
      </c>
      <c r="Z207" s="184">
        <f t="shared" si="279"/>
        <v>211</v>
      </c>
      <c r="AA207">
        <f t="shared" ref="AA207:AC207" si="299">$V200*P200</f>
        <v>124.13002307081584</v>
      </c>
      <c r="AB207">
        <f t="shared" si="299"/>
        <v>114.37121559855262</v>
      </c>
      <c r="AC207">
        <f t="shared" si="299"/>
        <v>134.42879064146274</v>
      </c>
      <c r="AE207" s="185">
        <f t="shared" si="262"/>
        <v>189.9</v>
      </c>
      <c r="AF207">
        <f t="shared" si="284"/>
        <v>100.54531868736083</v>
      </c>
      <c r="AG207">
        <f t="shared" si="285"/>
        <v>92.64068463482765</v>
      </c>
      <c r="AH207">
        <f t="shared" si="286"/>
        <v>108.88732041958482</v>
      </c>
      <c r="AK207" s="183">
        <v>44117</v>
      </c>
      <c r="AL207">
        <v>1.1000000000000001</v>
      </c>
      <c r="AM207">
        <f t="shared" si="281"/>
        <v>1.4498147717671499</v>
      </c>
      <c r="AN207">
        <f t="shared" si="287"/>
        <v>1.3048332945904348</v>
      </c>
      <c r="AO207">
        <v>4129.987077551059</v>
      </c>
      <c r="AP207">
        <f t="shared" si="288"/>
        <v>1.2281241477689731</v>
      </c>
      <c r="AQ207">
        <f t="shared" si="289"/>
        <v>1.3846720955928391</v>
      </c>
      <c r="AR207" t="s">
        <v>566</v>
      </c>
      <c r="AS207" s="183">
        <f t="shared" si="291"/>
        <v>44117</v>
      </c>
      <c r="AT207" t="str">
        <f t="shared" si="274"/>
        <v>D</v>
      </c>
      <c r="AU207" t="str">
        <f t="shared" si="275"/>
        <v>D</v>
      </c>
      <c r="AV207" t="str">
        <f t="shared" si="276"/>
        <v>D</v>
      </c>
    </row>
    <row r="208" spans="13:48">
      <c r="M208" t="str">
        <f t="shared" si="277"/>
        <v>10</v>
      </c>
      <c r="N208" t="s">
        <v>566</v>
      </c>
      <c r="O208" s="183">
        <v>44118</v>
      </c>
      <c r="P208" s="246">
        <v>1.4939400695949501</v>
      </c>
      <c r="Q208" s="246">
        <v>1.41068428346221</v>
      </c>
      <c r="R208" s="246">
        <v>1.5804089455833501</v>
      </c>
      <c r="S208" t="str">
        <f t="shared" si="268"/>
        <v>E</v>
      </c>
      <c r="T208" t="str">
        <f t="shared" si="269"/>
        <v>E</v>
      </c>
      <c r="U208" t="str">
        <f t="shared" si="270"/>
        <v>E</v>
      </c>
      <c r="V208" s="30">
        <v>255</v>
      </c>
      <c r="W208">
        <f t="shared" si="278"/>
        <v>380.95471774671228</v>
      </c>
      <c r="X208">
        <f t="shared" si="271"/>
        <v>359.72449228286354</v>
      </c>
      <c r="Y208">
        <f t="shared" si="272"/>
        <v>403.00428112375425</v>
      </c>
      <c r="Z208" s="184">
        <f t="shared" si="279"/>
        <v>255</v>
      </c>
      <c r="AA208">
        <f t="shared" ref="AA208:AC208" si="300">$V201*P201</f>
        <v>164.12014445236082</v>
      </c>
      <c r="AB208">
        <f t="shared" si="300"/>
        <v>151.70026419260461</v>
      </c>
      <c r="AC208">
        <f t="shared" si="300"/>
        <v>177.20012188802616</v>
      </c>
      <c r="AE208" s="185">
        <f t="shared" si="262"/>
        <v>229.5</v>
      </c>
      <c r="AF208">
        <f t="shared" si="284"/>
        <v>132.93731700641226</v>
      </c>
      <c r="AG208">
        <f t="shared" si="285"/>
        <v>122.87721399600973</v>
      </c>
      <c r="AH208">
        <f t="shared" si="286"/>
        <v>143.5320987293012</v>
      </c>
      <c r="AK208" s="183">
        <v>44118</v>
      </c>
      <c r="AL208">
        <v>1.1000000000000001</v>
      </c>
      <c r="AM208">
        <f t="shared" si="281"/>
        <v>1.4939400695949501</v>
      </c>
      <c r="AN208">
        <f t="shared" si="287"/>
        <v>1.3445460626354551</v>
      </c>
      <c r="AO208">
        <v>1814.2223203583585</v>
      </c>
      <c r="AP208">
        <f t="shared" si="288"/>
        <v>1.2696158551159891</v>
      </c>
      <c r="AQ208">
        <f t="shared" si="289"/>
        <v>1.4223680510250152</v>
      </c>
      <c r="AR208" t="s">
        <v>566</v>
      </c>
      <c r="AS208" s="183">
        <f t="shared" si="291"/>
        <v>44118</v>
      </c>
      <c r="AT208" t="str">
        <f t="shared" si="274"/>
        <v>D</v>
      </c>
      <c r="AU208" t="str">
        <f t="shared" si="275"/>
        <v>D</v>
      </c>
      <c r="AV208" t="str">
        <f t="shared" si="276"/>
        <v>E</v>
      </c>
    </row>
    <row r="209" spans="13:48">
      <c r="M209" t="str">
        <f t="shared" si="277"/>
        <v>10</v>
      </c>
      <c r="N209" t="s">
        <v>566</v>
      </c>
      <c r="O209" s="183">
        <v>44119</v>
      </c>
      <c r="P209" s="246">
        <v>1.5545326505775201</v>
      </c>
      <c r="Q209" s="246">
        <v>1.4730978029906601</v>
      </c>
      <c r="R209" s="246">
        <v>1.63891486724308</v>
      </c>
      <c r="S209" t="str">
        <f t="shared" si="268"/>
        <v>E</v>
      </c>
      <c r="T209" t="str">
        <f t="shared" si="269"/>
        <v>E</v>
      </c>
      <c r="U209" t="str">
        <f t="shared" si="270"/>
        <v>E</v>
      </c>
      <c r="V209" s="30">
        <v>284</v>
      </c>
      <c r="W209">
        <f t="shared" si="278"/>
        <v>441.4872727640157</v>
      </c>
      <c r="X209">
        <f t="shared" si="271"/>
        <v>418.35977604934743</v>
      </c>
      <c r="Y209">
        <f t="shared" si="272"/>
        <v>465.45182229703471</v>
      </c>
      <c r="Z209" s="184">
        <f t="shared" si="279"/>
        <v>284</v>
      </c>
      <c r="AA209">
        <f t="shared" ref="AA209:AC209" si="301">$V202*P202</f>
        <v>156.5498266037159</v>
      </c>
      <c r="AB209">
        <f t="shared" si="301"/>
        <v>145.02432516358749</v>
      </c>
      <c r="AC209">
        <f t="shared" si="301"/>
        <v>168.67039824364386</v>
      </c>
      <c r="AE209" s="185">
        <f t="shared" si="262"/>
        <v>255.6</v>
      </c>
      <c r="AF209">
        <f t="shared" si="284"/>
        <v>126.80535954900988</v>
      </c>
      <c r="AG209">
        <f t="shared" si="285"/>
        <v>117.46970338250588</v>
      </c>
      <c r="AH209">
        <f t="shared" si="286"/>
        <v>136.62302257735152</v>
      </c>
      <c r="AK209" s="183">
        <v>44119</v>
      </c>
      <c r="AL209">
        <v>1.1000000000000001</v>
      </c>
      <c r="AM209">
        <f t="shared" si="281"/>
        <v>1.5545326505775201</v>
      </c>
      <c r="AN209">
        <f t="shared" si="287"/>
        <v>1.3990793855197681</v>
      </c>
      <c r="AO209">
        <v>2417.8599582107386</v>
      </c>
      <c r="AP209">
        <f t="shared" si="288"/>
        <v>1.3257880226915941</v>
      </c>
      <c r="AQ209">
        <f t="shared" si="289"/>
        <v>1.475023380518772</v>
      </c>
      <c r="AR209" t="s">
        <v>566</v>
      </c>
      <c r="AS209" s="183">
        <f t="shared" si="291"/>
        <v>44119</v>
      </c>
      <c r="AT209" t="str">
        <f t="shared" si="274"/>
        <v>D</v>
      </c>
      <c r="AU209" t="str">
        <f t="shared" si="275"/>
        <v>D</v>
      </c>
      <c r="AV209" t="str">
        <f t="shared" si="276"/>
        <v>E</v>
      </c>
    </row>
    <row r="210" spans="13:48">
      <c r="M210" t="str">
        <f t="shared" si="277"/>
        <v>10</v>
      </c>
      <c r="N210" t="s">
        <v>566</v>
      </c>
      <c r="O210" s="183">
        <v>44120</v>
      </c>
      <c r="P210" s="246">
        <v>1.5168949594528001</v>
      </c>
      <c r="Q210" s="246">
        <v>1.44011914464432</v>
      </c>
      <c r="R210" s="246">
        <v>1.5963522346807</v>
      </c>
      <c r="S210" t="str">
        <f t="shared" si="268"/>
        <v>E</v>
      </c>
      <c r="T210" t="str">
        <f t="shared" si="269"/>
        <v>E</v>
      </c>
      <c r="U210" t="str">
        <f t="shared" si="270"/>
        <v>E</v>
      </c>
      <c r="V210" s="30">
        <v>240</v>
      </c>
      <c r="W210">
        <f t="shared" si="278"/>
        <v>364.05479026867204</v>
      </c>
      <c r="X210">
        <f t="shared" si="271"/>
        <v>345.62859471463679</v>
      </c>
      <c r="Y210">
        <f t="shared" si="272"/>
        <v>383.12453632336798</v>
      </c>
      <c r="Z210" s="184">
        <f t="shared" si="279"/>
        <v>240</v>
      </c>
      <c r="AA210">
        <f t="shared" ref="AA210:AC210" si="302">$V203*P203</f>
        <v>189.88791673947742</v>
      </c>
      <c r="AB210">
        <f t="shared" si="302"/>
        <v>176.60927892104394</v>
      </c>
      <c r="AC210">
        <f t="shared" si="302"/>
        <v>203.8160467548814</v>
      </c>
      <c r="AE210" s="185">
        <f t="shared" si="262"/>
        <v>216</v>
      </c>
      <c r="AF210">
        <f t="shared" si="284"/>
        <v>153.8092125589767</v>
      </c>
      <c r="AG210">
        <f t="shared" si="285"/>
        <v>143.05351592604561</v>
      </c>
      <c r="AH210">
        <f t="shared" si="286"/>
        <v>165.09099787145394</v>
      </c>
      <c r="AK210" s="183">
        <v>44120</v>
      </c>
      <c r="AL210">
        <v>1.1000000000000001</v>
      </c>
      <c r="AM210">
        <f t="shared" si="281"/>
        <v>1.5168949594528001</v>
      </c>
      <c r="AN210">
        <f t="shared" si="287"/>
        <v>1.3652054635075201</v>
      </c>
      <c r="AO210">
        <v>2550.8599150068667</v>
      </c>
      <c r="AP210">
        <f t="shared" si="288"/>
        <v>1.2961072301798879</v>
      </c>
      <c r="AQ210">
        <f t="shared" si="289"/>
        <v>1.43671701121263</v>
      </c>
      <c r="AR210" t="s">
        <v>566</v>
      </c>
      <c r="AS210" s="183">
        <f t="shared" si="291"/>
        <v>44120</v>
      </c>
      <c r="AT210" t="str">
        <f t="shared" si="274"/>
        <v>D</v>
      </c>
      <c r="AU210" t="str">
        <f t="shared" si="275"/>
        <v>D</v>
      </c>
      <c r="AV210" t="str">
        <f t="shared" si="276"/>
        <v>E</v>
      </c>
    </row>
    <row r="211" spans="13:48">
      <c r="M211" t="str">
        <f t="shared" si="277"/>
        <v>10</v>
      </c>
      <c r="N211" t="s">
        <v>566</v>
      </c>
      <c r="O211" s="183">
        <v>44121</v>
      </c>
      <c r="P211" s="246">
        <v>1.5565417239133099</v>
      </c>
      <c r="Q211" s="246">
        <v>1.4824571027614599</v>
      </c>
      <c r="R211" s="246">
        <v>1.63305442262682</v>
      </c>
      <c r="S211" t="str">
        <f t="shared" si="268"/>
        <v>E</v>
      </c>
      <c r="T211" t="str">
        <f t="shared" si="269"/>
        <v>E</v>
      </c>
      <c r="U211" t="str">
        <f t="shared" si="270"/>
        <v>E</v>
      </c>
      <c r="V211" s="30">
        <v>352</v>
      </c>
      <c r="W211">
        <f t="shared" si="278"/>
        <v>547.90268681748512</v>
      </c>
      <c r="X211">
        <f t="shared" si="271"/>
        <v>521.82490017203395</v>
      </c>
      <c r="Y211">
        <f t="shared" si="272"/>
        <v>574.8351567646406</v>
      </c>
      <c r="Z211" s="184">
        <f t="shared" si="279"/>
        <v>352</v>
      </c>
      <c r="AA211">
        <f t="shared" ref="AA211:AC211" si="303">$V204*P204</f>
        <v>226.01599549920479</v>
      </c>
      <c r="AB211">
        <f t="shared" si="303"/>
        <v>211.03689244209443</v>
      </c>
      <c r="AC211">
        <f t="shared" si="303"/>
        <v>241.68768717247519</v>
      </c>
      <c r="AE211" s="185">
        <f t="shared" si="262"/>
        <v>316.8</v>
      </c>
      <c r="AF211">
        <f t="shared" si="284"/>
        <v>183.07295635435588</v>
      </c>
      <c r="AG211">
        <f t="shared" si="285"/>
        <v>170.93988287809648</v>
      </c>
      <c r="AH211">
        <f t="shared" si="286"/>
        <v>195.76702660970491</v>
      </c>
      <c r="AK211" s="183">
        <v>44121</v>
      </c>
      <c r="AL211">
        <v>1.1000000000000001</v>
      </c>
      <c r="AM211">
        <f t="shared" si="281"/>
        <v>1.5565417239133099</v>
      </c>
      <c r="AN211">
        <f t="shared" si="287"/>
        <v>1.400887551521979</v>
      </c>
      <c r="AO211">
        <v>6256.1888816663823</v>
      </c>
      <c r="AP211">
        <f t="shared" si="288"/>
        <v>1.3342113924853141</v>
      </c>
      <c r="AQ211">
        <f t="shared" si="289"/>
        <v>1.4697489803641379</v>
      </c>
      <c r="AR211" t="s">
        <v>566</v>
      </c>
      <c r="AS211" s="183">
        <f t="shared" si="291"/>
        <v>44121</v>
      </c>
      <c r="AT211" t="str">
        <f t="shared" si="274"/>
        <v>E</v>
      </c>
      <c r="AU211" t="str">
        <f t="shared" si="275"/>
        <v>D</v>
      </c>
      <c r="AV211" t="str">
        <f t="shared" si="276"/>
        <v>E</v>
      </c>
    </row>
    <row r="212" spans="13:48">
      <c r="M212" t="str">
        <f t="shared" si="277"/>
        <v>10</v>
      </c>
      <c r="N212" t="s">
        <v>566</v>
      </c>
      <c r="O212" s="183">
        <v>44122</v>
      </c>
      <c r="P212" s="246">
        <v>1.52422699280929</v>
      </c>
      <c r="Q212" s="246">
        <v>1.45438900849026</v>
      </c>
      <c r="R212" s="246">
        <v>1.5962657020648701</v>
      </c>
      <c r="S212" t="str">
        <f t="shared" si="268"/>
        <v>E</v>
      </c>
      <c r="T212" t="str">
        <f t="shared" si="269"/>
        <v>E</v>
      </c>
      <c r="U212" t="str">
        <f t="shared" si="270"/>
        <v>E</v>
      </c>
      <c r="V212" s="30">
        <v>263</v>
      </c>
      <c r="W212">
        <f t="shared" si="278"/>
        <v>400.87169910884325</v>
      </c>
      <c r="X212">
        <f t="shared" si="271"/>
        <v>382.5043092329384</v>
      </c>
      <c r="Y212">
        <f t="shared" si="272"/>
        <v>419.81787964306085</v>
      </c>
      <c r="Z212" s="184">
        <f t="shared" si="279"/>
        <v>263</v>
      </c>
      <c r="AA212">
        <f t="shared" ref="AA212:AC212" si="304">$V205*P205</f>
        <v>182.2445573888904</v>
      </c>
      <c r="AB212">
        <f t="shared" si="304"/>
        <v>170.47203355541072</v>
      </c>
      <c r="AC212">
        <f t="shared" si="304"/>
        <v>194.54700582688062</v>
      </c>
      <c r="AE212" s="185">
        <f t="shared" si="262"/>
        <v>236.70000000000002</v>
      </c>
      <c r="AF212">
        <f t="shared" si="284"/>
        <v>147.61809148500126</v>
      </c>
      <c r="AG212">
        <f t="shared" si="285"/>
        <v>138.08234717988267</v>
      </c>
      <c r="AH212">
        <f t="shared" si="286"/>
        <v>157.58307471977332</v>
      </c>
      <c r="AK212" s="183">
        <v>44122</v>
      </c>
      <c r="AL212">
        <v>1.1000000000000001</v>
      </c>
      <c r="AM212">
        <f t="shared" si="281"/>
        <v>1.52422699280929</v>
      </c>
      <c r="AN212">
        <f t="shared" si="287"/>
        <v>1.371804293528361</v>
      </c>
      <c r="AO212">
        <v>5979.6803623506512</v>
      </c>
      <c r="AP212">
        <f t="shared" si="288"/>
        <v>1.308950107641234</v>
      </c>
      <c r="AQ212">
        <f t="shared" si="289"/>
        <v>1.4366391318583831</v>
      </c>
      <c r="AR212" t="s">
        <v>566</v>
      </c>
      <c r="AS212" s="183">
        <f t="shared" si="291"/>
        <v>44122</v>
      </c>
      <c r="AT212" t="str">
        <f t="shared" si="274"/>
        <v>D</v>
      </c>
      <c r="AU212" t="str">
        <f t="shared" si="275"/>
        <v>D</v>
      </c>
      <c r="AV212" t="str">
        <f t="shared" si="276"/>
        <v>E</v>
      </c>
    </row>
    <row r="213" spans="13:48">
      <c r="M213" t="str">
        <f t="shared" si="277"/>
        <v>10</v>
      </c>
      <c r="N213" t="s">
        <v>566</v>
      </c>
      <c r="O213" s="183">
        <v>44123</v>
      </c>
      <c r="P213" s="246">
        <v>1.45498948321177</v>
      </c>
      <c r="Q213" s="246">
        <v>1.39006565466066</v>
      </c>
      <c r="R213" s="246">
        <v>1.5219040783759401</v>
      </c>
      <c r="S213" t="str">
        <f t="shared" si="268"/>
        <v>E</v>
      </c>
      <c r="T213" t="str">
        <f t="shared" si="269"/>
        <v>D</v>
      </c>
      <c r="U213" t="str">
        <f t="shared" si="270"/>
        <v>E</v>
      </c>
      <c r="V213" s="30">
        <v>263</v>
      </c>
      <c r="W213">
        <f t="shared" si="278"/>
        <v>382.66223408469551</v>
      </c>
      <c r="X213">
        <f t="shared" si="271"/>
        <v>365.5872671757536</v>
      </c>
      <c r="Y213">
        <f t="shared" si="272"/>
        <v>400.26077261287224</v>
      </c>
      <c r="Z213" s="184">
        <f t="shared" si="279"/>
        <v>263</v>
      </c>
      <c r="AA213">
        <f t="shared" ref="AA213:AC213" si="305">$V206*P206</f>
        <v>231.6285609100683</v>
      </c>
      <c r="AB213">
        <f t="shared" si="305"/>
        <v>217.27427202296144</v>
      </c>
      <c r="AC213">
        <f t="shared" si="305"/>
        <v>246.6015757206342</v>
      </c>
      <c r="AE213" s="185">
        <f t="shared" si="262"/>
        <v>236.70000000000002</v>
      </c>
      <c r="AF213">
        <f t="shared" si="284"/>
        <v>187.61913433715532</v>
      </c>
      <c r="AG213">
        <f t="shared" si="285"/>
        <v>175.99216033859878</v>
      </c>
      <c r="AH213">
        <f t="shared" si="286"/>
        <v>199.74727633371373</v>
      </c>
      <c r="AK213" s="183">
        <v>44123</v>
      </c>
      <c r="AL213">
        <v>1.1000000000000001</v>
      </c>
      <c r="AM213">
        <f t="shared" si="281"/>
        <v>1.45498948321177</v>
      </c>
      <c r="AN213">
        <f t="shared" si="287"/>
        <v>1.309490534890593</v>
      </c>
      <c r="AO213">
        <v>2707.1267923147429</v>
      </c>
      <c r="AP213">
        <f t="shared" si="288"/>
        <v>1.2510590891945941</v>
      </c>
      <c r="AQ213">
        <f t="shared" si="289"/>
        <v>1.3697136705383461</v>
      </c>
      <c r="AR213" t="s">
        <v>566</v>
      </c>
      <c r="AS213" s="183">
        <f t="shared" si="291"/>
        <v>44123</v>
      </c>
      <c r="AT213" t="str">
        <f t="shared" si="274"/>
        <v>D</v>
      </c>
      <c r="AU213" t="str">
        <f t="shared" si="275"/>
        <v>D</v>
      </c>
      <c r="AV213" t="str">
        <f t="shared" si="276"/>
        <v>D</v>
      </c>
    </row>
    <row r="214" spans="13:48">
      <c r="M214" t="str">
        <f t="shared" si="277"/>
        <v>10</v>
      </c>
      <c r="N214" t="s">
        <v>566</v>
      </c>
      <c r="O214" s="183">
        <v>44124</v>
      </c>
      <c r="P214" s="246">
        <v>1.4646143265144</v>
      </c>
      <c r="Q214" s="246">
        <v>1.40241922569654</v>
      </c>
      <c r="R214" s="246">
        <v>1.5286216576709999</v>
      </c>
      <c r="S214" t="str">
        <f t="shared" si="268"/>
        <v>E</v>
      </c>
      <c r="T214" t="str">
        <f t="shared" si="269"/>
        <v>E</v>
      </c>
      <c r="U214" t="str">
        <f t="shared" si="270"/>
        <v>E</v>
      </c>
      <c r="V214" s="30">
        <v>411</v>
      </c>
      <c r="W214">
        <f t="shared" si="278"/>
        <v>601.95648819741837</v>
      </c>
      <c r="X214">
        <f t="shared" si="271"/>
        <v>576.39430176127792</v>
      </c>
      <c r="Y214">
        <f t="shared" si="272"/>
        <v>628.26350130278092</v>
      </c>
      <c r="Z214" s="184">
        <f t="shared" si="279"/>
        <v>411</v>
      </c>
      <c r="AA214">
        <f t="shared" ref="AA214:AC214" si="306">$V207*P207</f>
        <v>305.91091684286863</v>
      </c>
      <c r="AB214">
        <f t="shared" si="306"/>
        <v>287.92688353250367</v>
      </c>
      <c r="AC214">
        <f t="shared" si="306"/>
        <v>324.6286801889878</v>
      </c>
      <c r="AE214" s="185">
        <f t="shared" si="262"/>
        <v>369.90000000000003</v>
      </c>
      <c r="AF214">
        <f t="shared" si="284"/>
        <v>247.78784264272358</v>
      </c>
      <c r="AG214">
        <f t="shared" si="285"/>
        <v>233.22077566132799</v>
      </c>
      <c r="AH214">
        <f t="shared" si="286"/>
        <v>262.94923095308013</v>
      </c>
      <c r="AK214" s="183">
        <v>44124</v>
      </c>
      <c r="AL214">
        <v>1.1000000000000001</v>
      </c>
      <c r="AM214">
        <f t="shared" si="281"/>
        <v>1.4646143265144</v>
      </c>
      <c r="AN214">
        <f t="shared" si="287"/>
        <v>1.3181528938629601</v>
      </c>
      <c r="AO214">
        <v>3755.9648891719376</v>
      </c>
      <c r="AP214">
        <f t="shared" si="288"/>
        <v>1.2621773031268859</v>
      </c>
      <c r="AQ214">
        <f t="shared" si="289"/>
        <v>1.3757594919039</v>
      </c>
      <c r="AR214" t="s">
        <v>566</v>
      </c>
      <c r="AS214" s="183">
        <f t="shared" si="291"/>
        <v>44124</v>
      </c>
      <c r="AT214" t="str">
        <f t="shared" si="274"/>
        <v>D</v>
      </c>
      <c r="AU214" t="str">
        <f t="shared" si="275"/>
        <v>D</v>
      </c>
      <c r="AV214" t="str">
        <f t="shared" si="276"/>
        <v>D</v>
      </c>
    </row>
    <row r="215" spans="13:48">
      <c r="M215" t="str">
        <f t="shared" si="277"/>
        <v>10</v>
      </c>
      <c r="N215" t="s">
        <v>566</v>
      </c>
      <c r="O215" s="183">
        <v>44125</v>
      </c>
      <c r="P215" s="246">
        <v>1.4512751056316</v>
      </c>
      <c r="Q215" s="246">
        <v>1.39197220203619</v>
      </c>
      <c r="R215" s="246">
        <v>1.51223891868536</v>
      </c>
      <c r="S215" t="str">
        <f t="shared" si="268"/>
        <v>E</v>
      </c>
      <c r="T215" t="str">
        <f t="shared" si="269"/>
        <v>D</v>
      </c>
      <c r="U215" t="str">
        <f t="shared" si="270"/>
        <v>E</v>
      </c>
      <c r="V215" s="30">
        <v>423</v>
      </c>
      <c r="W215">
        <f t="shared" si="278"/>
        <v>613.88936968216683</v>
      </c>
      <c r="X215">
        <f t="shared" si="271"/>
        <v>588.80424146130838</v>
      </c>
      <c r="Y215">
        <f t="shared" si="272"/>
        <v>639.6770626039073</v>
      </c>
      <c r="Z215" s="184">
        <f t="shared" si="279"/>
        <v>423</v>
      </c>
      <c r="AA215">
        <f t="shared" ref="AA215:AC215" si="307">$V208*P208</f>
        <v>380.95471774671228</v>
      </c>
      <c r="AB215">
        <f t="shared" si="307"/>
        <v>359.72449228286354</v>
      </c>
      <c r="AC215">
        <f t="shared" si="307"/>
        <v>403.00428112375425</v>
      </c>
      <c r="AE215" s="185">
        <f t="shared" si="262"/>
        <v>380.7</v>
      </c>
      <c r="AF215">
        <f t="shared" si="284"/>
        <v>308.57332137483695</v>
      </c>
      <c r="AG215">
        <f t="shared" si="285"/>
        <v>291.37683874911949</v>
      </c>
      <c r="AH215">
        <f t="shared" si="286"/>
        <v>326.43346771024096</v>
      </c>
      <c r="AK215" s="183">
        <v>44125</v>
      </c>
      <c r="AL215">
        <v>1.1000000000000001</v>
      </c>
      <c r="AM215">
        <f t="shared" si="281"/>
        <v>1.4512751056316</v>
      </c>
      <c r="AN215">
        <f t="shared" si="287"/>
        <v>1.30614759506844</v>
      </c>
      <c r="AO215">
        <v>3868.0093938530281</v>
      </c>
      <c r="AP215">
        <f t="shared" si="288"/>
        <v>1.2527749818325711</v>
      </c>
      <c r="AQ215">
        <f t="shared" si="289"/>
        <v>1.361015026816824</v>
      </c>
      <c r="AR215" t="s">
        <v>566</v>
      </c>
      <c r="AS215" s="183">
        <f t="shared" si="291"/>
        <v>44125</v>
      </c>
      <c r="AT215" t="str">
        <f t="shared" si="274"/>
        <v>D</v>
      </c>
      <c r="AU215" t="str">
        <f t="shared" si="275"/>
        <v>D</v>
      </c>
      <c r="AV215" t="str">
        <f t="shared" si="276"/>
        <v>D</v>
      </c>
    </row>
    <row r="216" spans="13:48">
      <c r="M216" t="str">
        <f t="shared" si="277"/>
        <v>10</v>
      </c>
      <c r="N216" t="s">
        <v>566</v>
      </c>
      <c r="O216" s="183">
        <v>44126</v>
      </c>
      <c r="P216" s="246">
        <v>1.4575126446909801</v>
      </c>
      <c r="Q216" s="246">
        <v>1.40056667779824</v>
      </c>
      <c r="R216" s="246">
        <v>1.5159816850430301</v>
      </c>
      <c r="S216" t="str">
        <f t="shared" si="268"/>
        <v>E</v>
      </c>
      <c r="T216" t="str">
        <f t="shared" si="269"/>
        <v>E</v>
      </c>
      <c r="U216" t="str">
        <f t="shared" si="270"/>
        <v>E</v>
      </c>
      <c r="V216" s="30">
        <v>496</v>
      </c>
      <c r="W216">
        <f t="shared" si="278"/>
        <v>722.92627176672613</v>
      </c>
      <c r="X216">
        <f t="shared" si="271"/>
        <v>694.68107218792704</v>
      </c>
      <c r="Y216">
        <f t="shared" si="272"/>
        <v>751.92691578134293</v>
      </c>
      <c r="Z216" s="184">
        <f t="shared" si="279"/>
        <v>496</v>
      </c>
      <c r="AA216">
        <f t="shared" ref="AA216:AC216" si="308">$V209*P209</f>
        <v>441.4872727640157</v>
      </c>
      <c r="AB216">
        <f t="shared" si="308"/>
        <v>418.35977604934743</v>
      </c>
      <c r="AC216">
        <f t="shared" si="308"/>
        <v>465.45182229703471</v>
      </c>
      <c r="AE216" s="185">
        <f t="shared" si="262"/>
        <v>446.40000000000003</v>
      </c>
      <c r="AF216">
        <f t="shared" si="284"/>
        <v>357.60469093885268</v>
      </c>
      <c r="AG216">
        <f t="shared" si="285"/>
        <v>338.87141859997143</v>
      </c>
      <c r="AH216">
        <f t="shared" si="286"/>
        <v>377.01597606059812</v>
      </c>
      <c r="AK216" s="183">
        <v>44126</v>
      </c>
      <c r="AL216">
        <v>1.1000000000000001</v>
      </c>
      <c r="AM216">
        <f t="shared" si="281"/>
        <v>1.4575126446909801</v>
      </c>
      <c r="AN216">
        <f t="shared" si="287"/>
        <v>1.3117613802218822</v>
      </c>
      <c r="AO216">
        <v>9731.7351829958916</v>
      </c>
      <c r="AP216">
        <f t="shared" si="288"/>
        <v>1.2605100100184159</v>
      </c>
      <c r="AQ216">
        <f t="shared" si="289"/>
        <v>1.364383516538727</v>
      </c>
      <c r="AR216" t="s">
        <v>566</v>
      </c>
      <c r="AS216" s="183">
        <f t="shared" si="291"/>
        <v>44126</v>
      </c>
      <c r="AT216" t="str">
        <f t="shared" si="274"/>
        <v>D</v>
      </c>
      <c r="AU216" t="str">
        <f t="shared" si="275"/>
        <v>D</v>
      </c>
      <c r="AV216" t="str">
        <f t="shared" si="276"/>
        <v>D</v>
      </c>
    </row>
    <row r="217" spans="13:48">
      <c r="M217" t="str">
        <f t="shared" si="277"/>
        <v>10</v>
      </c>
      <c r="N217" t="s">
        <v>566</v>
      </c>
      <c r="O217" s="183">
        <v>44127</v>
      </c>
      <c r="P217" s="246">
        <v>1.53115015037112</v>
      </c>
      <c r="Q217" s="246">
        <v>1.47518124293554</v>
      </c>
      <c r="R217" s="246">
        <v>1.5885171339538</v>
      </c>
      <c r="S217" t="str">
        <f t="shared" si="268"/>
        <v>E</v>
      </c>
      <c r="T217" t="str">
        <f t="shared" si="269"/>
        <v>E</v>
      </c>
      <c r="U217" t="str">
        <f t="shared" si="270"/>
        <v>E</v>
      </c>
      <c r="V217" s="30">
        <v>594</v>
      </c>
      <c r="W217">
        <f t="shared" si="278"/>
        <v>909.50318932044524</v>
      </c>
      <c r="X217">
        <f t="shared" si="271"/>
        <v>876.25765830371074</v>
      </c>
      <c r="Y217">
        <f t="shared" si="272"/>
        <v>943.57917756855716</v>
      </c>
      <c r="Z217" s="184">
        <f t="shared" si="279"/>
        <v>594</v>
      </c>
      <c r="AA217">
        <f t="shared" ref="AA217:AC217" si="309">$V210*P210</f>
        <v>364.05479026867204</v>
      </c>
      <c r="AB217">
        <f t="shared" si="309"/>
        <v>345.62859471463679</v>
      </c>
      <c r="AC217">
        <f t="shared" si="309"/>
        <v>383.12453632336798</v>
      </c>
      <c r="AE217" s="185">
        <f t="shared" si="262"/>
        <v>534.6</v>
      </c>
      <c r="AF217">
        <f t="shared" si="284"/>
        <v>294.88438011762435</v>
      </c>
      <c r="AG217">
        <f t="shared" si="285"/>
        <v>279.9591617188558</v>
      </c>
      <c r="AH217">
        <f t="shared" si="286"/>
        <v>310.33087442192812</v>
      </c>
      <c r="AK217" s="183">
        <v>44127</v>
      </c>
      <c r="AL217">
        <v>1.1000000000000001</v>
      </c>
      <c r="AM217">
        <f t="shared" si="281"/>
        <v>1.53115015037112</v>
      </c>
      <c r="AN217">
        <f t="shared" si="287"/>
        <v>1.3780351353340081</v>
      </c>
      <c r="AO217">
        <v>9110.8394172384105</v>
      </c>
      <c r="AP217">
        <f t="shared" si="288"/>
        <v>1.3276631186419861</v>
      </c>
      <c r="AQ217">
        <f t="shared" si="289"/>
        <v>1.4296654205584201</v>
      </c>
      <c r="AR217" t="s">
        <v>566</v>
      </c>
      <c r="AS217" s="183">
        <f t="shared" si="291"/>
        <v>44127</v>
      </c>
      <c r="AT217" t="str">
        <f t="shared" si="274"/>
        <v>D</v>
      </c>
      <c r="AU217" t="str">
        <f t="shared" si="275"/>
        <v>D</v>
      </c>
      <c r="AV217" t="str">
        <f t="shared" si="276"/>
        <v>E</v>
      </c>
    </row>
    <row r="218" spans="13:48">
      <c r="M218" t="str">
        <f t="shared" si="277"/>
        <v>10</v>
      </c>
      <c r="N218" t="s">
        <v>566</v>
      </c>
      <c r="O218" s="183">
        <v>44128</v>
      </c>
      <c r="P218" s="246">
        <v>1.5192737619146</v>
      </c>
      <c r="Q218" s="246">
        <v>1.4659460475880901</v>
      </c>
      <c r="R218" s="246">
        <v>1.57387936020565</v>
      </c>
      <c r="S218" t="str">
        <f t="shared" si="268"/>
        <v>E</v>
      </c>
      <c r="T218" t="str">
        <f t="shared" si="269"/>
        <v>E</v>
      </c>
      <c r="U218" t="str">
        <f t="shared" si="270"/>
        <v>E</v>
      </c>
      <c r="V218" s="30">
        <v>593</v>
      </c>
      <c r="W218">
        <f t="shared" si="278"/>
        <v>900.92934081535782</v>
      </c>
      <c r="X218">
        <f t="shared" si="271"/>
        <v>869.30600621973747</v>
      </c>
      <c r="Y218">
        <f t="shared" si="272"/>
        <v>933.31046060195047</v>
      </c>
      <c r="Z218" s="184">
        <f t="shared" si="279"/>
        <v>593</v>
      </c>
      <c r="AA218">
        <f t="shared" ref="AA218:AC218" si="310">$V211*P211</f>
        <v>547.90268681748512</v>
      </c>
      <c r="AB218">
        <f t="shared" si="310"/>
        <v>521.82490017203395</v>
      </c>
      <c r="AC218">
        <f t="shared" si="310"/>
        <v>574.8351567646406</v>
      </c>
      <c r="AE218" s="185">
        <f t="shared" si="262"/>
        <v>533.70000000000005</v>
      </c>
      <c r="AF218">
        <f t="shared" si="284"/>
        <v>443.80117632216297</v>
      </c>
      <c r="AG218">
        <f t="shared" si="285"/>
        <v>422.67816913934752</v>
      </c>
      <c r="AH218">
        <f t="shared" si="286"/>
        <v>465.61647697935899</v>
      </c>
      <c r="AK218" s="183">
        <v>44128</v>
      </c>
      <c r="AL218">
        <v>1.1000000000000001</v>
      </c>
      <c r="AM218">
        <f t="shared" si="281"/>
        <v>1.5192737619146</v>
      </c>
      <c r="AN218">
        <f t="shared" si="287"/>
        <v>1.36734638572314</v>
      </c>
      <c r="AO218">
        <v>3938.1975440514561</v>
      </c>
      <c r="AP218">
        <f t="shared" si="288"/>
        <v>1.3193514428292812</v>
      </c>
      <c r="AQ218">
        <f t="shared" si="289"/>
        <v>1.416491424185085</v>
      </c>
      <c r="AR218" t="s">
        <v>566</v>
      </c>
      <c r="AS218" s="183">
        <f t="shared" si="291"/>
        <v>44128</v>
      </c>
      <c r="AT218" t="str">
        <f t="shared" si="274"/>
        <v>D</v>
      </c>
      <c r="AU218" t="str">
        <f t="shared" si="275"/>
        <v>D</v>
      </c>
      <c r="AV218" t="str">
        <f t="shared" si="276"/>
        <v>E</v>
      </c>
    </row>
    <row r="219" spans="13:48">
      <c r="M219" t="str">
        <f t="shared" si="277"/>
        <v>10</v>
      </c>
      <c r="N219" t="s">
        <v>566</v>
      </c>
      <c r="O219" s="183">
        <v>44129</v>
      </c>
      <c r="P219" s="246">
        <v>1.49103565638949</v>
      </c>
      <c r="Q219" s="246">
        <v>1.4406780545376201</v>
      </c>
      <c r="R219" s="246">
        <v>1.54255328511291</v>
      </c>
      <c r="S219" t="str">
        <f t="shared" si="268"/>
        <v>E</v>
      </c>
      <c r="T219" t="str">
        <f t="shared" si="269"/>
        <v>E</v>
      </c>
      <c r="U219" t="str">
        <f t="shared" si="270"/>
        <v>E</v>
      </c>
      <c r="V219" s="30">
        <v>509</v>
      </c>
      <c r="W219">
        <f t="shared" si="278"/>
        <v>758.93714910225037</v>
      </c>
      <c r="X219">
        <f t="shared" si="271"/>
        <v>733.30512975964859</v>
      </c>
      <c r="Y219">
        <f t="shared" si="272"/>
        <v>785.15962212247121</v>
      </c>
      <c r="Z219" s="184">
        <f t="shared" si="279"/>
        <v>509</v>
      </c>
      <c r="AA219">
        <f t="shared" ref="AA219:AC219" si="311">$V212*P212</f>
        <v>400.87169910884325</v>
      </c>
      <c r="AB219">
        <f t="shared" si="311"/>
        <v>382.5043092329384</v>
      </c>
      <c r="AC219">
        <f t="shared" si="311"/>
        <v>419.81787964306085</v>
      </c>
      <c r="AE219" s="185">
        <f t="shared" si="262"/>
        <v>458.1</v>
      </c>
      <c r="AF219">
        <f t="shared" si="284"/>
        <v>324.7060762781631</v>
      </c>
      <c r="AG219">
        <f t="shared" si="285"/>
        <v>309.82849047868012</v>
      </c>
      <c r="AH219">
        <f t="shared" si="286"/>
        <v>340.05248251087932</v>
      </c>
      <c r="AK219" s="183">
        <v>44129</v>
      </c>
      <c r="AL219">
        <v>1.1000000000000001</v>
      </c>
      <c r="AM219">
        <f t="shared" si="281"/>
        <v>1.49103565638949</v>
      </c>
      <c r="AN219">
        <f t="shared" si="287"/>
        <v>1.341932090750541</v>
      </c>
      <c r="AO219">
        <v>5506.771334479643</v>
      </c>
      <c r="AP219">
        <f t="shared" si="288"/>
        <v>1.296610249083858</v>
      </c>
      <c r="AQ219">
        <f t="shared" si="289"/>
        <v>1.3882979566016191</v>
      </c>
      <c r="AR219" t="s">
        <v>566</v>
      </c>
      <c r="AS219" s="183">
        <f t="shared" si="291"/>
        <v>44129</v>
      </c>
      <c r="AT219" t="str">
        <f t="shared" si="274"/>
        <v>D</v>
      </c>
      <c r="AU219" t="str">
        <f t="shared" si="275"/>
        <v>D</v>
      </c>
      <c r="AV219" t="str">
        <f t="shared" si="276"/>
        <v>D</v>
      </c>
    </row>
    <row r="220" spans="13:48">
      <c r="M220" t="str">
        <f t="shared" si="277"/>
        <v>10</v>
      </c>
      <c r="N220" t="s">
        <v>566</v>
      </c>
      <c r="O220" s="183">
        <v>44130</v>
      </c>
      <c r="P220" s="246">
        <v>1.4667682686327099</v>
      </c>
      <c r="Q220" s="246">
        <v>1.41911720521953</v>
      </c>
      <c r="R220" s="246">
        <v>1.5154742695715899</v>
      </c>
      <c r="S220" t="str">
        <f t="shared" si="268"/>
        <v>E</v>
      </c>
      <c r="T220" t="str">
        <f t="shared" si="269"/>
        <v>E</v>
      </c>
      <c r="U220" t="str">
        <f t="shared" si="270"/>
        <v>E</v>
      </c>
      <c r="V220" s="30">
        <v>527</v>
      </c>
      <c r="W220">
        <f t="shared" si="278"/>
        <v>772.98687756943809</v>
      </c>
      <c r="X220">
        <f t="shared" si="271"/>
        <v>747.87476715069226</v>
      </c>
      <c r="Y220">
        <f t="shared" si="272"/>
        <v>798.65494006422784</v>
      </c>
      <c r="Z220" s="184">
        <f t="shared" si="279"/>
        <v>527</v>
      </c>
      <c r="AA220">
        <f t="shared" ref="AA220:AC220" si="312">$V213*P213</f>
        <v>382.66223408469551</v>
      </c>
      <c r="AB220">
        <f t="shared" si="312"/>
        <v>365.5872671757536</v>
      </c>
      <c r="AC220">
        <f t="shared" si="312"/>
        <v>400.26077261287224</v>
      </c>
      <c r="AE220" s="185">
        <f t="shared" si="262"/>
        <v>474.3</v>
      </c>
      <c r="AF220">
        <f t="shared" si="284"/>
        <v>309.95640960860339</v>
      </c>
      <c r="AG220">
        <f t="shared" si="285"/>
        <v>296.12568641236044</v>
      </c>
      <c r="AH220">
        <f t="shared" si="286"/>
        <v>324.21122581642658</v>
      </c>
      <c r="AK220" s="183">
        <v>44130</v>
      </c>
      <c r="AL220">
        <v>1.1000000000000001</v>
      </c>
      <c r="AM220">
        <f t="shared" si="281"/>
        <v>1.4667682686327099</v>
      </c>
      <c r="AN220">
        <f t="shared" si="287"/>
        <v>1.3200914417694389</v>
      </c>
      <c r="AO220">
        <v>5619.3387665322125</v>
      </c>
      <c r="AP220">
        <f t="shared" si="288"/>
        <v>1.2772054846975771</v>
      </c>
      <c r="AQ220">
        <f t="shared" si="289"/>
        <v>1.3639268426144309</v>
      </c>
      <c r="AR220" t="s">
        <v>566</v>
      </c>
      <c r="AS220" s="183">
        <f t="shared" si="291"/>
        <v>44130</v>
      </c>
      <c r="AT220" t="str">
        <f t="shared" si="274"/>
        <v>D</v>
      </c>
      <c r="AU220" t="str">
        <f t="shared" si="275"/>
        <v>D</v>
      </c>
      <c r="AV220" t="str">
        <f t="shared" si="276"/>
        <v>D</v>
      </c>
    </row>
    <row r="221" spans="13:48">
      <c r="M221" t="str">
        <f t="shared" si="277"/>
        <v>10</v>
      </c>
      <c r="N221" t="s">
        <v>566</v>
      </c>
      <c r="O221" s="183">
        <v>44131</v>
      </c>
      <c r="P221" s="246">
        <v>1.4447416553899</v>
      </c>
      <c r="Q221" s="246">
        <v>1.39953093374912</v>
      </c>
      <c r="R221" s="246">
        <v>1.49091571957973</v>
      </c>
      <c r="S221" t="str">
        <f t="shared" si="268"/>
        <v>E</v>
      </c>
      <c r="T221" t="str">
        <f t="shared" si="269"/>
        <v>D</v>
      </c>
      <c r="U221" t="str">
        <f t="shared" si="270"/>
        <v>E</v>
      </c>
      <c r="V221" s="30">
        <v>690</v>
      </c>
      <c r="W221">
        <f t="shared" si="278"/>
        <v>996.87174221903092</v>
      </c>
      <c r="X221">
        <f t="shared" si="271"/>
        <v>965.6763442868928</v>
      </c>
      <c r="Y221">
        <f t="shared" si="272"/>
        <v>1028.7318465100136</v>
      </c>
      <c r="Z221" s="184">
        <f t="shared" si="279"/>
        <v>690</v>
      </c>
      <c r="AA221">
        <f t="shared" ref="AA221:AC221" si="313">$V214*P214</f>
        <v>601.95648819741837</v>
      </c>
      <c r="AB221">
        <f t="shared" si="313"/>
        <v>576.39430176127792</v>
      </c>
      <c r="AC221">
        <f t="shared" si="313"/>
        <v>628.26350130278092</v>
      </c>
      <c r="AE221" s="185">
        <f t="shared" ref="AE221:AE257" si="314">Z221*(1-$AD$275)</f>
        <v>621</v>
      </c>
      <c r="AF221">
        <f t="shared" si="284"/>
        <v>487.58475543990892</v>
      </c>
      <c r="AG221">
        <f t="shared" si="285"/>
        <v>466.87938442663523</v>
      </c>
      <c r="AH221">
        <f t="shared" si="286"/>
        <v>508.89343605525266</v>
      </c>
      <c r="AK221" s="183">
        <v>44131</v>
      </c>
      <c r="AL221">
        <v>1.1000000000000001</v>
      </c>
      <c r="AM221">
        <f t="shared" si="281"/>
        <v>1.4447416553899</v>
      </c>
      <c r="AN221">
        <f t="shared" si="287"/>
        <v>1.3002674898509099</v>
      </c>
      <c r="AO221">
        <v>14190.277468928838</v>
      </c>
      <c r="AP221">
        <f t="shared" si="288"/>
        <v>1.2595778403742079</v>
      </c>
      <c r="AQ221">
        <f t="shared" si="289"/>
        <v>1.3418241476217569</v>
      </c>
      <c r="AR221" t="s">
        <v>566</v>
      </c>
      <c r="AS221" s="183">
        <f t="shared" si="291"/>
        <v>44131</v>
      </c>
      <c r="AT221" t="str">
        <f t="shared" si="274"/>
        <v>D</v>
      </c>
      <c r="AU221" t="str">
        <f t="shared" si="275"/>
        <v>D</v>
      </c>
      <c r="AV221" t="str">
        <f t="shared" si="276"/>
        <v>D</v>
      </c>
    </row>
    <row r="222" spans="13:48">
      <c r="M222" t="str">
        <f t="shared" si="277"/>
        <v>10</v>
      </c>
      <c r="N222" t="s">
        <v>566</v>
      </c>
      <c r="O222" s="183">
        <v>44132</v>
      </c>
      <c r="P222" s="246">
        <v>1.4347942431898799</v>
      </c>
      <c r="Q222" s="246">
        <v>1.3916380161842701</v>
      </c>
      <c r="R222" s="246">
        <v>1.47883359983935</v>
      </c>
      <c r="S222" t="str">
        <f t="shared" si="268"/>
        <v>E</v>
      </c>
      <c r="T222" t="str">
        <f t="shared" si="269"/>
        <v>D</v>
      </c>
      <c r="U222" t="str">
        <f t="shared" si="270"/>
        <v>E</v>
      </c>
      <c r="V222" s="30">
        <v>743</v>
      </c>
      <c r="W222">
        <f t="shared" si="278"/>
        <v>1066.0521226900808</v>
      </c>
      <c r="X222">
        <f t="shared" si="271"/>
        <v>1033.9870460249126</v>
      </c>
      <c r="Y222">
        <f t="shared" si="272"/>
        <v>1098.7733646806371</v>
      </c>
      <c r="Z222" s="184">
        <f t="shared" si="279"/>
        <v>743</v>
      </c>
      <c r="AA222">
        <f t="shared" ref="AA222:AC222" si="315">$V215*P215</f>
        <v>613.88936968216683</v>
      </c>
      <c r="AB222">
        <f t="shared" si="315"/>
        <v>588.80424146130838</v>
      </c>
      <c r="AC222">
        <f t="shared" si="315"/>
        <v>639.6770626039073</v>
      </c>
      <c r="AE222" s="185">
        <f t="shared" si="314"/>
        <v>668.7</v>
      </c>
      <c r="AF222">
        <f t="shared" si="284"/>
        <v>497.2503894425551</v>
      </c>
      <c r="AG222">
        <f t="shared" si="285"/>
        <v>476.93143558365978</v>
      </c>
      <c r="AH222">
        <f t="shared" si="286"/>
        <v>518.13842070916496</v>
      </c>
      <c r="AK222" s="183">
        <v>44132</v>
      </c>
      <c r="AL222">
        <v>1.1000000000000001</v>
      </c>
      <c r="AM222">
        <f t="shared" si="281"/>
        <v>1.4347942431898799</v>
      </c>
      <c r="AN222">
        <f t="shared" si="287"/>
        <v>1.2913148188708921</v>
      </c>
      <c r="AO222">
        <v>13954.712311738724</v>
      </c>
      <c r="AP222">
        <f t="shared" si="288"/>
        <v>1.2524742145658432</v>
      </c>
      <c r="AQ222">
        <f t="shared" si="289"/>
        <v>1.3309502398554152</v>
      </c>
      <c r="AR222" t="s">
        <v>566</v>
      </c>
      <c r="AS222" s="183">
        <f t="shared" si="291"/>
        <v>44132</v>
      </c>
      <c r="AT222" t="str">
        <f t="shared" si="274"/>
        <v>D</v>
      </c>
      <c r="AU222" t="str">
        <f t="shared" si="275"/>
        <v>D</v>
      </c>
      <c r="AV222" t="str">
        <f t="shared" si="276"/>
        <v>D</v>
      </c>
    </row>
    <row r="223" spans="13:48">
      <c r="M223" t="str">
        <f t="shared" si="277"/>
        <v>10</v>
      </c>
      <c r="N223" t="s">
        <v>566</v>
      </c>
      <c r="O223" s="183">
        <v>44133</v>
      </c>
      <c r="P223" s="246">
        <v>1.3751834200208899</v>
      </c>
      <c r="Q223" s="246">
        <v>1.3346597597740899</v>
      </c>
      <c r="R223" s="246">
        <v>1.4165191674155799</v>
      </c>
      <c r="S223" t="str">
        <f t="shared" si="268"/>
        <v>D</v>
      </c>
      <c r="T223" t="str">
        <f t="shared" si="269"/>
        <v>D</v>
      </c>
      <c r="U223" t="str">
        <f t="shared" si="270"/>
        <v>E</v>
      </c>
      <c r="V223" s="30">
        <v>673</v>
      </c>
      <c r="W223">
        <f t="shared" si="278"/>
        <v>925.49844167405888</v>
      </c>
      <c r="X223">
        <f t="shared" si="271"/>
        <v>898.22601832796249</v>
      </c>
      <c r="Y223">
        <f t="shared" si="272"/>
        <v>953.31739967068529</v>
      </c>
      <c r="Z223" s="184">
        <f t="shared" si="279"/>
        <v>673</v>
      </c>
      <c r="AA223">
        <f t="shared" ref="AA223:AC223" si="316">$V216*P216</f>
        <v>722.92627176672613</v>
      </c>
      <c r="AB223">
        <f t="shared" si="316"/>
        <v>694.68107218792704</v>
      </c>
      <c r="AC223">
        <f t="shared" si="316"/>
        <v>751.92691578134293</v>
      </c>
      <c r="AE223" s="185">
        <f t="shared" si="314"/>
        <v>605.70000000000005</v>
      </c>
      <c r="AF223">
        <f t="shared" si="284"/>
        <v>585.57028013104821</v>
      </c>
      <c r="AG223">
        <f t="shared" si="285"/>
        <v>562.69166847222095</v>
      </c>
      <c r="AH223">
        <f t="shared" si="286"/>
        <v>609.06080178288778</v>
      </c>
      <c r="AK223" s="183">
        <v>44133</v>
      </c>
      <c r="AL223">
        <v>1.1000000000000001</v>
      </c>
      <c r="AM223">
        <f t="shared" si="281"/>
        <v>1.3751834200208899</v>
      </c>
      <c r="AN223">
        <f t="shared" si="287"/>
        <v>1.237665078018801</v>
      </c>
      <c r="AO223">
        <v>5986.8374791246006</v>
      </c>
      <c r="AP223">
        <f t="shared" si="288"/>
        <v>1.2011937837966808</v>
      </c>
      <c r="AQ223">
        <f t="shared" si="289"/>
        <v>1.274867250674022</v>
      </c>
      <c r="AR223" t="s">
        <v>566</v>
      </c>
      <c r="AS223" s="183">
        <f t="shared" si="291"/>
        <v>44133</v>
      </c>
      <c r="AT223" t="str">
        <f t="shared" si="274"/>
        <v>D</v>
      </c>
      <c r="AU223" t="str">
        <f t="shared" si="275"/>
        <v>D</v>
      </c>
      <c r="AV223" t="str">
        <f t="shared" si="276"/>
        <v>D</v>
      </c>
    </row>
    <row r="224" spans="13:48">
      <c r="M224" t="str">
        <f t="shared" si="277"/>
        <v>10</v>
      </c>
      <c r="N224" t="s">
        <v>566</v>
      </c>
      <c r="O224" s="183">
        <v>44134</v>
      </c>
      <c r="P224" s="246">
        <v>1.3073806802841501</v>
      </c>
      <c r="Q224" s="246">
        <v>1.26940160704259</v>
      </c>
      <c r="R224" s="246">
        <v>1.34610983519945</v>
      </c>
      <c r="S224" t="str">
        <f t="shared" si="268"/>
        <v>D</v>
      </c>
      <c r="T224" t="str">
        <f t="shared" si="269"/>
        <v>D</v>
      </c>
      <c r="U224" t="str">
        <f t="shared" si="270"/>
        <v>D</v>
      </c>
      <c r="V224" s="30">
        <v>721</v>
      </c>
      <c r="W224">
        <f t="shared" si="278"/>
        <v>942.62147048487225</v>
      </c>
      <c r="X224">
        <f t="shared" si="271"/>
        <v>915.23855867770737</v>
      </c>
      <c r="Y224">
        <f t="shared" si="272"/>
        <v>970.54519117880352</v>
      </c>
      <c r="Z224" s="184">
        <f t="shared" si="279"/>
        <v>721</v>
      </c>
      <c r="AA224">
        <f t="shared" ref="AA224:AC224" si="317">$V217*P217</f>
        <v>909.50318932044524</v>
      </c>
      <c r="AB224">
        <f t="shared" si="317"/>
        <v>876.25765830371074</v>
      </c>
      <c r="AC224">
        <f t="shared" si="317"/>
        <v>943.57917756855716</v>
      </c>
      <c r="AE224" s="185">
        <f t="shared" si="314"/>
        <v>648.9</v>
      </c>
      <c r="AF224">
        <f t="shared" si="284"/>
        <v>736.69758334956077</v>
      </c>
      <c r="AG224">
        <f t="shared" si="285"/>
        <v>709.76870322600575</v>
      </c>
      <c r="AH224">
        <f t="shared" si="286"/>
        <v>764.29913383053145</v>
      </c>
      <c r="AK224" s="183">
        <v>44134</v>
      </c>
      <c r="AL224">
        <v>1.1000000000000001</v>
      </c>
      <c r="AM224">
        <f t="shared" si="281"/>
        <v>1.3073806802841501</v>
      </c>
      <c r="AN224">
        <f t="shared" si="287"/>
        <v>1.1766426122557352</v>
      </c>
      <c r="AO224">
        <v>8212.6036140238994</v>
      </c>
      <c r="AP224">
        <f t="shared" si="288"/>
        <v>1.1424614463383309</v>
      </c>
      <c r="AQ224">
        <f t="shared" si="289"/>
        <v>1.2114988516795051</v>
      </c>
      <c r="AR224" t="s">
        <v>566</v>
      </c>
      <c r="AS224" s="183">
        <f t="shared" si="291"/>
        <v>44134</v>
      </c>
      <c r="AT224" t="str">
        <f t="shared" si="274"/>
        <v>C</v>
      </c>
      <c r="AU224" t="str">
        <f t="shared" si="275"/>
        <v>C</v>
      </c>
      <c r="AV224" t="str">
        <f t="shared" si="276"/>
        <v>D</v>
      </c>
    </row>
    <row r="225" spans="13:48">
      <c r="M225" t="str">
        <f t="shared" si="277"/>
        <v>10</v>
      </c>
      <c r="N225" t="s">
        <v>566</v>
      </c>
      <c r="O225" s="183">
        <v>44135</v>
      </c>
      <c r="P225" s="246">
        <v>1.2444669432784801</v>
      </c>
      <c r="Q225" s="246">
        <v>1.2086749287140901</v>
      </c>
      <c r="R225" s="246">
        <v>1.2809586792274901</v>
      </c>
      <c r="S225" t="str">
        <f t="shared" si="268"/>
        <v>D</v>
      </c>
      <c r="T225" t="str">
        <f t="shared" si="269"/>
        <v>D</v>
      </c>
      <c r="U225" t="str">
        <f t="shared" si="270"/>
        <v>D</v>
      </c>
      <c r="V225" s="30">
        <v>684</v>
      </c>
      <c r="W225">
        <f t="shared" si="278"/>
        <v>851.21538920248031</v>
      </c>
      <c r="X225">
        <f t="shared" si="271"/>
        <v>826.73365124043767</v>
      </c>
      <c r="Y225">
        <f t="shared" si="272"/>
        <v>876.17573659160325</v>
      </c>
      <c r="Z225" s="184">
        <f t="shared" si="279"/>
        <v>684</v>
      </c>
      <c r="AA225">
        <f t="shared" ref="AA225:AC225" si="318">$V218*P218</f>
        <v>900.92934081535782</v>
      </c>
      <c r="AB225">
        <f t="shared" si="318"/>
        <v>869.30600621973747</v>
      </c>
      <c r="AC225">
        <f t="shared" si="318"/>
        <v>933.31046060195047</v>
      </c>
      <c r="AE225" s="185">
        <f t="shared" si="314"/>
        <v>615.6</v>
      </c>
      <c r="AF225">
        <f t="shared" si="284"/>
        <v>729.75276606043985</v>
      </c>
      <c r="AG225">
        <f t="shared" si="285"/>
        <v>704.13786503798747</v>
      </c>
      <c r="AH225">
        <f t="shared" si="286"/>
        <v>755.98147308757996</v>
      </c>
      <c r="AK225" s="183">
        <v>44135</v>
      </c>
      <c r="AL225">
        <v>1.1000000000000001</v>
      </c>
      <c r="AM225">
        <f t="shared" si="281"/>
        <v>1.2444669432784801</v>
      </c>
      <c r="AN225">
        <f t="shared" si="287"/>
        <v>1.1200202489506321</v>
      </c>
      <c r="AO225">
        <v>8231.9236790291961</v>
      </c>
      <c r="AP225">
        <f t="shared" si="288"/>
        <v>1.087807435842681</v>
      </c>
      <c r="AQ225">
        <f t="shared" si="289"/>
        <v>1.152862811304741</v>
      </c>
      <c r="AR225" t="s">
        <v>566</v>
      </c>
      <c r="AS225" s="183">
        <f t="shared" si="291"/>
        <v>44135</v>
      </c>
      <c r="AT225" t="str">
        <f t="shared" si="274"/>
        <v>C</v>
      </c>
      <c r="AU225" t="str">
        <f t="shared" si="275"/>
        <v>B</v>
      </c>
      <c r="AV225" t="str">
        <f t="shared" si="276"/>
        <v>C</v>
      </c>
    </row>
    <row r="226" spans="13:48">
      <c r="M226" t="str">
        <f t="shared" si="277"/>
        <v>11</v>
      </c>
      <c r="N226" t="s">
        <v>566</v>
      </c>
      <c r="O226" s="183">
        <v>44136</v>
      </c>
      <c r="P226" s="246">
        <v>1.1858402691476899</v>
      </c>
      <c r="Q226" s="246">
        <v>1.15190003505131</v>
      </c>
      <c r="R226" s="246">
        <v>1.22044073784212</v>
      </c>
      <c r="S226" t="str">
        <f t="shared" si="268"/>
        <v>C</v>
      </c>
      <c r="T226" t="str">
        <f t="shared" si="269"/>
        <v>C</v>
      </c>
      <c r="U226" t="str">
        <f t="shared" si="270"/>
        <v>D</v>
      </c>
      <c r="V226" s="30">
        <v>555</v>
      </c>
      <c r="W226">
        <f t="shared" si="278"/>
        <v>658.14134937696792</v>
      </c>
      <c r="X226">
        <f t="shared" si="271"/>
        <v>639.30451945347704</v>
      </c>
      <c r="Y226">
        <f t="shared" si="272"/>
        <v>677.34460950237667</v>
      </c>
      <c r="Z226" s="184">
        <f t="shared" si="279"/>
        <v>555</v>
      </c>
      <c r="AA226">
        <f t="shared" ref="AA226:AC226" si="319">$V219*P219</f>
        <v>758.93714910225037</v>
      </c>
      <c r="AB226">
        <f t="shared" si="319"/>
        <v>733.30512975964859</v>
      </c>
      <c r="AC226">
        <f t="shared" si="319"/>
        <v>785.15962212247121</v>
      </c>
      <c r="AE226" s="185">
        <f t="shared" si="314"/>
        <v>499.5</v>
      </c>
      <c r="AF226">
        <f t="shared" si="284"/>
        <v>614.73909077282292</v>
      </c>
      <c r="AG226">
        <f t="shared" si="285"/>
        <v>593.97715510531543</v>
      </c>
      <c r="AH226">
        <f t="shared" si="286"/>
        <v>635.97929391920172</v>
      </c>
      <c r="AK226" s="183">
        <v>44136</v>
      </c>
      <c r="AL226">
        <v>1.1000000000000001</v>
      </c>
      <c r="AM226">
        <f t="shared" si="281"/>
        <v>1.1858402691476899</v>
      </c>
      <c r="AN226">
        <f t="shared" si="287"/>
        <v>1.067256242232921</v>
      </c>
      <c r="AO226">
        <v>20474.179689015877</v>
      </c>
      <c r="AP226">
        <f t="shared" si="288"/>
        <v>1.036710031546179</v>
      </c>
      <c r="AQ226">
        <f t="shared" si="289"/>
        <v>1.0983966640579081</v>
      </c>
      <c r="AR226" t="s">
        <v>566</v>
      </c>
      <c r="AS226" s="183">
        <f t="shared" si="291"/>
        <v>44136</v>
      </c>
      <c r="AT226" t="str">
        <f t="shared" si="274"/>
        <v>B</v>
      </c>
      <c r="AU226" t="str">
        <f t="shared" si="275"/>
        <v>B</v>
      </c>
      <c r="AV226" t="str">
        <f t="shared" si="276"/>
        <v>B</v>
      </c>
    </row>
    <row r="227" spans="13:48">
      <c r="M227" t="str">
        <f t="shared" si="277"/>
        <v>11</v>
      </c>
      <c r="N227" t="s">
        <v>566</v>
      </c>
      <c r="O227" s="183">
        <v>44137</v>
      </c>
      <c r="P227" s="246">
        <v>1.14722943970453</v>
      </c>
      <c r="Q227" s="246">
        <v>1.11461819835148</v>
      </c>
      <c r="R227" s="246">
        <v>1.1804706531557401</v>
      </c>
      <c r="S227" t="str">
        <f t="shared" si="268"/>
        <v>C</v>
      </c>
      <c r="T227" t="str">
        <f t="shared" si="269"/>
        <v>C</v>
      </c>
      <c r="U227" t="str">
        <f t="shared" si="270"/>
        <v>C</v>
      </c>
      <c r="V227" s="30">
        <v>595</v>
      </c>
      <c r="W227">
        <f t="shared" si="278"/>
        <v>682.60151662419537</v>
      </c>
      <c r="X227">
        <f t="shared" si="271"/>
        <v>663.19782801913061</v>
      </c>
      <c r="Y227">
        <f t="shared" si="272"/>
        <v>702.38003862766539</v>
      </c>
      <c r="Z227" s="184">
        <f t="shared" si="279"/>
        <v>595</v>
      </c>
      <c r="AA227">
        <f t="shared" ref="AA227:AC227" si="320">$V220*P220</f>
        <v>772.98687756943809</v>
      </c>
      <c r="AB227">
        <f t="shared" si="320"/>
        <v>747.87476715069226</v>
      </c>
      <c r="AC227">
        <f t="shared" si="320"/>
        <v>798.65494006422784</v>
      </c>
      <c r="AE227" s="185">
        <f t="shared" si="314"/>
        <v>535.5</v>
      </c>
      <c r="AF227">
        <f t="shared" si="284"/>
        <v>626.11937083124496</v>
      </c>
      <c r="AG227">
        <f t="shared" si="285"/>
        <v>605.77856139206085</v>
      </c>
      <c r="AH227">
        <f t="shared" si="286"/>
        <v>646.91050145202462</v>
      </c>
      <c r="AK227" s="183">
        <v>44137</v>
      </c>
      <c r="AL227">
        <v>1.1000000000000001</v>
      </c>
      <c r="AM227">
        <f t="shared" si="281"/>
        <v>1.14722943970453</v>
      </c>
      <c r="AN227">
        <f t="shared" si="287"/>
        <v>1.032506495734077</v>
      </c>
      <c r="AO227">
        <v>20004.481480708921</v>
      </c>
      <c r="AP227">
        <f t="shared" si="288"/>
        <v>1.003156378516332</v>
      </c>
      <c r="AQ227">
        <f t="shared" si="289"/>
        <v>1.062423587840166</v>
      </c>
      <c r="AR227" t="s">
        <v>566</v>
      </c>
      <c r="AS227" s="183">
        <f t="shared" si="291"/>
        <v>44137</v>
      </c>
      <c r="AT227" t="str">
        <f t="shared" si="274"/>
        <v>B</v>
      </c>
      <c r="AU227" t="str">
        <f t="shared" si="275"/>
        <v>B</v>
      </c>
      <c r="AV227" t="str">
        <f t="shared" si="276"/>
        <v>B</v>
      </c>
    </row>
    <row r="228" spans="13:48">
      <c r="M228" t="str">
        <f t="shared" si="277"/>
        <v>11</v>
      </c>
      <c r="N228" t="s">
        <v>566</v>
      </c>
      <c r="O228" s="183">
        <v>44138</v>
      </c>
      <c r="P228" s="246">
        <v>1.1501030028769399</v>
      </c>
      <c r="Q228" s="246">
        <v>1.1180437175736799</v>
      </c>
      <c r="R228" s="246">
        <v>1.18276936627625</v>
      </c>
      <c r="S228" t="str">
        <f t="shared" si="268"/>
        <v>C</v>
      </c>
      <c r="T228" t="str">
        <f t="shared" si="269"/>
        <v>C</v>
      </c>
      <c r="U228" t="str">
        <f t="shared" si="270"/>
        <v>C</v>
      </c>
      <c r="V228" s="30">
        <v>879</v>
      </c>
      <c r="W228">
        <f t="shared" si="278"/>
        <v>1010.9405395288302</v>
      </c>
      <c r="X228">
        <f t="shared" si="271"/>
        <v>982.76042774726466</v>
      </c>
      <c r="Y228">
        <f t="shared" si="272"/>
        <v>1039.6542729568237</v>
      </c>
      <c r="Z228" s="184">
        <f t="shared" si="279"/>
        <v>879</v>
      </c>
      <c r="AA228">
        <f t="shared" ref="AA228:AC228" si="321">$V221*P221</f>
        <v>996.87174221903092</v>
      </c>
      <c r="AB228">
        <f t="shared" si="321"/>
        <v>965.6763442868928</v>
      </c>
      <c r="AC228">
        <f t="shared" si="321"/>
        <v>1028.7318465100136</v>
      </c>
      <c r="AE228" s="185">
        <f t="shared" si="314"/>
        <v>791.1</v>
      </c>
      <c r="AF228">
        <f t="shared" si="284"/>
        <v>807.4661111974151</v>
      </c>
      <c r="AG228">
        <f t="shared" si="285"/>
        <v>782.19783887238316</v>
      </c>
      <c r="AH228">
        <f t="shared" si="286"/>
        <v>833.2727956731112</v>
      </c>
      <c r="AK228" s="183">
        <v>44138</v>
      </c>
      <c r="AL228">
        <v>1.1000000000000001</v>
      </c>
      <c r="AM228">
        <f t="shared" si="281"/>
        <v>1.1501030028769399</v>
      </c>
      <c r="AN228">
        <f t="shared" si="287"/>
        <v>1.035092702589246</v>
      </c>
      <c r="AO228">
        <v>8230.608921574807</v>
      </c>
      <c r="AP228">
        <f t="shared" si="288"/>
        <v>1.0062393458163119</v>
      </c>
      <c r="AQ228">
        <f t="shared" si="289"/>
        <v>1.0644924296486249</v>
      </c>
      <c r="AR228" t="s">
        <v>566</v>
      </c>
      <c r="AS228" s="183">
        <f t="shared" si="291"/>
        <v>44138</v>
      </c>
      <c r="AT228" t="str">
        <f t="shared" si="274"/>
        <v>B</v>
      </c>
      <c r="AU228" t="str">
        <f t="shared" si="275"/>
        <v>B</v>
      </c>
      <c r="AV228" t="str">
        <f t="shared" si="276"/>
        <v>B</v>
      </c>
    </row>
    <row r="229" spans="13:48">
      <c r="M229" t="str">
        <f t="shared" si="277"/>
        <v>11</v>
      </c>
      <c r="N229" t="s">
        <v>566</v>
      </c>
      <c r="O229" s="183">
        <v>44139</v>
      </c>
      <c r="P229" s="246">
        <v>1.09403315377425</v>
      </c>
      <c r="Q229" s="246">
        <v>1.0632559006021201</v>
      </c>
      <c r="R229" s="246">
        <v>1.12539868000948</v>
      </c>
      <c r="S229" t="str">
        <f t="shared" si="268"/>
        <v>B</v>
      </c>
      <c r="T229" t="str">
        <f t="shared" si="269"/>
        <v>B</v>
      </c>
      <c r="U229" t="str">
        <f t="shared" si="270"/>
        <v>C</v>
      </c>
      <c r="V229" s="30">
        <v>653</v>
      </c>
      <c r="W229">
        <f t="shared" si="278"/>
        <v>714.40364941458529</v>
      </c>
      <c r="X229">
        <f t="shared" si="271"/>
        <v>694.30610309318445</v>
      </c>
      <c r="Y229">
        <f t="shared" si="272"/>
        <v>734.88533804619044</v>
      </c>
      <c r="Z229" s="184">
        <f t="shared" si="279"/>
        <v>653</v>
      </c>
      <c r="AA229">
        <f t="shared" ref="AA229:AC229" si="322">$V222*P222</f>
        <v>1066.0521226900808</v>
      </c>
      <c r="AB229">
        <f t="shared" si="322"/>
        <v>1033.9870460249126</v>
      </c>
      <c r="AC229">
        <f t="shared" si="322"/>
        <v>1098.7733646806371</v>
      </c>
      <c r="AE229" s="185">
        <f t="shared" si="314"/>
        <v>587.70000000000005</v>
      </c>
      <c r="AF229">
        <f t="shared" si="284"/>
        <v>863.50221937896549</v>
      </c>
      <c r="AG229">
        <f t="shared" si="285"/>
        <v>837.52950728017925</v>
      </c>
      <c r="AH229">
        <f t="shared" si="286"/>
        <v>890.00642539131616</v>
      </c>
      <c r="AK229" s="183">
        <v>44139</v>
      </c>
      <c r="AL229">
        <v>1.1000000000000001</v>
      </c>
      <c r="AM229">
        <f t="shared" si="281"/>
        <v>1.09403315377425</v>
      </c>
      <c r="AN229">
        <f t="shared" si="287"/>
        <v>0.98462983839682505</v>
      </c>
      <c r="AO229">
        <v>10736.278832472168</v>
      </c>
      <c r="AP229">
        <f t="shared" si="288"/>
        <v>0.95693031054190802</v>
      </c>
      <c r="AQ229">
        <f t="shared" si="289"/>
        <v>1.012858812008532</v>
      </c>
      <c r="AR229" t="s">
        <v>566</v>
      </c>
      <c r="AS229" s="183">
        <f t="shared" si="291"/>
        <v>44139</v>
      </c>
      <c r="AT229" t="str">
        <f t="shared" si="274"/>
        <v>A</v>
      </c>
      <c r="AU229" t="str">
        <f t="shared" si="275"/>
        <v>A</v>
      </c>
      <c r="AV229" t="str">
        <f t="shared" si="276"/>
        <v>B</v>
      </c>
    </row>
    <row r="230" spans="13:48">
      <c r="M230" t="str">
        <f t="shared" si="277"/>
        <v>11</v>
      </c>
      <c r="N230" t="s">
        <v>566</v>
      </c>
      <c r="O230" s="183">
        <v>44140</v>
      </c>
      <c r="P230" s="246">
        <v>1.0386327489620699</v>
      </c>
      <c r="Q230" s="246">
        <v>1.0090613500861301</v>
      </c>
      <c r="R230" s="246">
        <v>1.06877632710737</v>
      </c>
      <c r="S230" t="str">
        <f t="shared" si="268"/>
        <v>B</v>
      </c>
      <c r="T230" t="str">
        <f t="shared" si="269"/>
        <v>B</v>
      </c>
      <c r="U230" t="str">
        <f t="shared" si="270"/>
        <v>B</v>
      </c>
      <c r="V230" s="30">
        <v>559</v>
      </c>
      <c r="W230">
        <f t="shared" si="278"/>
        <v>580.5957066697971</v>
      </c>
      <c r="X230">
        <f t="shared" si="271"/>
        <v>564.06529469814666</v>
      </c>
      <c r="Y230">
        <f t="shared" si="272"/>
        <v>597.44596685301985</v>
      </c>
      <c r="Z230" s="184">
        <f t="shared" si="279"/>
        <v>559</v>
      </c>
      <c r="AA230">
        <f t="shared" ref="AA230:AC230" si="323">$V223*P223</f>
        <v>925.49844167405888</v>
      </c>
      <c r="AB230">
        <f t="shared" si="323"/>
        <v>898.22601832796249</v>
      </c>
      <c r="AC230">
        <f t="shared" si="323"/>
        <v>953.31739967068529</v>
      </c>
      <c r="AE230" s="185">
        <f t="shared" si="314"/>
        <v>503.1</v>
      </c>
      <c r="AF230">
        <f t="shared" ref="AF230:AF257" si="324">$AE223*P223*(1-$AD$275)</f>
        <v>749.65373775598778</v>
      </c>
      <c r="AG230">
        <f t="shared" ref="AG230:AG257" si="325">$AE223*Q223*(1-$AD$275)</f>
        <v>727.56307484564968</v>
      </c>
      <c r="AH230">
        <f t="shared" ref="AH230:AH257" si="326">$AE223*R223*(1-$AD$275)</f>
        <v>772.18709373325521</v>
      </c>
      <c r="AK230" s="183">
        <v>44140</v>
      </c>
      <c r="AL230">
        <v>1.1000000000000001</v>
      </c>
      <c r="AM230">
        <f t="shared" si="281"/>
        <v>1.0386327489620699</v>
      </c>
      <c r="AN230">
        <f t="shared" ref="AN230:AN257" si="327">+P230*(1-$AD$275)</f>
        <v>0.93476947406586297</v>
      </c>
      <c r="AO230">
        <v>10244.679009260482</v>
      </c>
      <c r="AP230">
        <f t="shared" ref="AP230:AP257" si="328">+Q230*(1-$AD$275)</f>
        <v>0.90815521507751706</v>
      </c>
      <c r="AQ230">
        <f t="shared" ref="AQ230:AQ257" si="329">+R230*(1-$AD$275)</f>
        <v>0.961898694396633</v>
      </c>
      <c r="AR230" t="s">
        <v>566</v>
      </c>
      <c r="AS230" s="183">
        <f t="shared" si="291"/>
        <v>44140</v>
      </c>
      <c r="AT230" t="str">
        <f t="shared" si="274"/>
        <v>A</v>
      </c>
      <c r="AU230" t="str">
        <f t="shared" si="275"/>
        <v>A</v>
      </c>
      <c r="AV230" t="str">
        <f t="shared" si="276"/>
        <v>A</v>
      </c>
    </row>
    <row r="231" spans="13:48">
      <c r="M231" t="str">
        <f t="shared" si="277"/>
        <v>11</v>
      </c>
      <c r="N231" t="s">
        <v>566</v>
      </c>
      <c r="O231" s="183">
        <v>44141</v>
      </c>
      <c r="P231" s="246">
        <v>0.99206595238823503</v>
      </c>
      <c r="Q231" s="246">
        <v>0.96342717303622705</v>
      </c>
      <c r="R231" s="246">
        <v>1.0212667318377799</v>
      </c>
      <c r="S231" t="str">
        <f t="shared" si="268"/>
        <v>A</v>
      </c>
      <c r="T231" t="str">
        <f t="shared" si="269"/>
        <v>A</v>
      </c>
      <c r="U231" t="str">
        <f t="shared" si="270"/>
        <v>B</v>
      </c>
      <c r="V231" s="30">
        <v>593</v>
      </c>
      <c r="W231">
        <f t="shared" si="278"/>
        <v>588.29510976622339</v>
      </c>
      <c r="X231">
        <f t="shared" si="271"/>
        <v>571.31231361048265</v>
      </c>
      <c r="Y231">
        <f t="shared" si="272"/>
        <v>605.61117197980354</v>
      </c>
      <c r="Z231" s="184">
        <f t="shared" si="279"/>
        <v>593</v>
      </c>
      <c r="AA231">
        <f t="shared" ref="AA231:AC231" si="330">$V224*P224</f>
        <v>942.62147048487225</v>
      </c>
      <c r="AB231">
        <f t="shared" si="330"/>
        <v>915.23855867770737</v>
      </c>
      <c r="AC231">
        <f t="shared" si="330"/>
        <v>970.54519117880352</v>
      </c>
      <c r="AE231" s="185">
        <f t="shared" si="314"/>
        <v>533.70000000000005</v>
      </c>
      <c r="AF231">
        <f t="shared" si="324"/>
        <v>763.52339109274658</v>
      </c>
      <c r="AG231">
        <f t="shared" si="325"/>
        <v>741.34323252894296</v>
      </c>
      <c r="AH231">
        <f t="shared" si="326"/>
        <v>786.1416048548308</v>
      </c>
      <c r="AK231" s="183">
        <v>44141</v>
      </c>
      <c r="AL231">
        <v>1.1000000000000001</v>
      </c>
      <c r="AM231">
        <f t="shared" si="281"/>
        <v>0.99206595238823503</v>
      </c>
      <c r="AN231">
        <f t="shared" si="327"/>
        <v>0.89285935714941156</v>
      </c>
      <c r="AO231">
        <v>24285.931577385432</v>
      </c>
      <c r="AP231">
        <f t="shared" si="328"/>
        <v>0.8670844557326044</v>
      </c>
      <c r="AQ231">
        <f t="shared" si="329"/>
        <v>0.91914005865400195</v>
      </c>
      <c r="AR231" t="s">
        <v>566</v>
      </c>
      <c r="AS231" s="183">
        <f t="shared" si="291"/>
        <v>44141</v>
      </c>
      <c r="AT231" t="str">
        <f t="shared" si="274"/>
        <v>A</v>
      </c>
      <c r="AU231" t="str">
        <f t="shared" si="275"/>
        <v>A</v>
      </c>
      <c r="AV231" t="str">
        <f t="shared" si="276"/>
        <v>A</v>
      </c>
    </row>
    <row r="232" spans="13:48">
      <c r="M232" t="str">
        <f t="shared" si="277"/>
        <v>11</v>
      </c>
      <c r="N232" t="s">
        <v>566</v>
      </c>
      <c r="O232" s="183">
        <v>44142</v>
      </c>
      <c r="P232" s="246">
        <v>0.94462302734491699</v>
      </c>
      <c r="Q232" s="246">
        <v>0.91678704411233203</v>
      </c>
      <c r="R232" s="246">
        <v>0.97301683887076196</v>
      </c>
      <c r="S232" t="str">
        <f t="shared" si="268"/>
        <v>A</v>
      </c>
      <c r="T232" t="str">
        <f t="shared" si="269"/>
        <v>A</v>
      </c>
      <c r="U232" t="str">
        <f t="shared" si="270"/>
        <v>A</v>
      </c>
      <c r="V232" s="30">
        <v>500</v>
      </c>
      <c r="W232">
        <f t="shared" si="278"/>
        <v>472.31151367245849</v>
      </c>
      <c r="X232">
        <f t="shared" si="271"/>
        <v>458.39352205616603</v>
      </c>
      <c r="Y232">
        <f t="shared" si="272"/>
        <v>486.50841943538097</v>
      </c>
      <c r="Z232" s="184">
        <f t="shared" si="279"/>
        <v>500</v>
      </c>
      <c r="AA232">
        <f t="shared" ref="AA232:AC232" si="331">$V225*P225</f>
        <v>851.21538920248031</v>
      </c>
      <c r="AB232">
        <f t="shared" si="331"/>
        <v>826.73365124043767</v>
      </c>
      <c r="AC232">
        <f t="shared" si="331"/>
        <v>876.17573659160325</v>
      </c>
      <c r="AE232" s="185">
        <f t="shared" si="314"/>
        <v>450</v>
      </c>
      <c r="AF232">
        <f t="shared" si="324"/>
        <v>689.48446525400914</v>
      </c>
      <c r="AG232">
        <f t="shared" si="325"/>
        <v>669.65425750475447</v>
      </c>
      <c r="AH232">
        <f t="shared" si="326"/>
        <v>709.70234663919859</v>
      </c>
      <c r="AK232" s="183">
        <v>44142</v>
      </c>
      <c r="AL232">
        <v>1.1000000000000001</v>
      </c>
      <c r="AM232">
        <f t="shared" si="281"/>
        <v>0.94462302734491699</v>
      </c>
      <c r="AN232">
        <f t="shared" si="327"/>
        <v>0.85016072461042536</v>
      </c>
      <c r="AO232">
        <v>22975.880607881994</v>
      </c>
      <c r="AP232">
        <f t="shared" si="328"/>
        <v>0.82510833970109887</v>
      </c>
      <c r="AQ232">
        <f t="shared" si="329"/>
        <v>0.8757151549836858</v>
      </c>
      <c r="AR232" t="s">
        <v>566</v>
      </c>
      <c r="AS232" s="183">
        <f t="shared" si="291"/>
        <v>44142</v>
      </c>
      <c r="AT232" t="str">
        <f t="shared" si="274"/>
        <v>A</v>
      </c>
      <c r="AU232" t="str">
        <f t="shared" si="275"/>
        <v>A</v>
      </c>
      <c r="AV232" t="str">
        <f t="shared" si="276"/>
        <v>A</v>
      </c>
    </row>
    <row r="233" spans="13:48">
      <c r="M233" t="str">
        <f t="shared" si="277"/>
        <v>11</v>
      </c>
      <c r="N233" t="s">
        <v>566</v>
      </c>
      <c r="O233" s="183">
        <v>44143</v>
      </c>
      <c r="P233" s="246">
        <v>0.91374071283177405</v>
      </c>
      <c r="Q233" s="246">
        <v>0.88633503432789496</v>
      </c>
      <c r="R233" s="246">
        <v>0.941705581994848</v>
      </c>
      <c r="S233" t="str">
        <f t="shared" si="268"/>
        <v>A</v>
      </c>
      <c r="T233" t="str">
        <f t="shared" si="269"/>
        <v>A</v>
      </c>
      <c r="U233" t="str">
        <f t="shared" si="270"/>
        <v>A</v>
      </c>
      <c r="V233" s="30">
        <v>403</v>
      </c>
      <c r="W233">
        <f t="shared" si="278"/>
        <v>368.23750727120495</v>
      </c>
      <c r="X233">
        <f t="shared" si="271"/>
        <v>357.19301883414164</v>
      </c>
      <c r="Y233">
        <f t="shared" si="272"/>
        <v>379.50734954392374</v>
      </c>
      <c r="Z233" s="184">
        <f t="shared" si="279"/>
        <v>403</v>
      </c>
      <c r="AA233">
        <f t="shared" ref="AA233:AC233" si="332">$V226*P226</f>
        <v>658.14134937696792</v>
      </c>
      <c r="AB233">
        <f t="shared" si="332"/>
        <v>639.30451945347704</v>
      </c>
      <c r="AC233">
        <f t="shared" si="332"/>
        <v>677.34460950237667</v>
      </c>
      <c r="AE233" s="185">
        <f t="shared" si="314"/>
        <v>362.7</v>
      </c>
      <c r="AF233">
        <f t="shared" si="324"/>
        <v>533.09449299534401</v>
      </c>
      <c r="AG233">
        <f t="shared" si="325"/>
        <v>517.83666075731639</v>
      </c>
      <c r="AH233">
        <f t="shared" si="326"/>
        <v>548.64913369692511</v>
      </c>
      <c r="AK233" s="183">
        <v>44143</v>
      </c>
      <c r="AL233">
        <v>1.1000000000000001</v>
      </c>
      <c r="AM233">
        <f t="shared" si="281"/>
        <v>0.91374071283177405</v>
      </c>
      <c r="AN233">
        <f t="shared" si="327"/>
        <v>0.82236664154859662</v>
      </c>
      <c r="AO233">
        <v>9477.9181032300967</v>
      </c>
      <c r="AP233">
        <f t="shared" si="328"/>
        <v>0.79770153089510543</v>
      </c>
      <c r="AQ233">
        <f t="shared" si="329"/>
        <v>0.84753502379536316</v>
      </c>
      <c r="AR233" t="s">
        <v>566</v>
      </c>
      <c r="AS233" s="183">
        <f t="shared" si="291"/>
        <v>44143</v>
      </c>
      <c r="AT233" t="str">
        <f t="shared" si="274"/>
        <v>A</v>
      </c>
      <c r="AU233" t="str">
        <f t="shared" si="275"/>
        <v>A</v>
      </c>
      <c r="AV233" t="str">
        <f t="shared" si="276"/>
        <v>A</v>
      </c>
    </row>
    <row r="234" spans="13:48">
      <c r="M234" t="str">
        <f t="shared" si="277"/>
        <v>11</v>
      </c>
      <c r="N234" t="s">
        <v>566</v>
      </c>
      <c r="O234" s="183">
        <v>44144</v>
      </c>
      <c r="P234" s="246">
        <v>0.88863029793769699</v>
      </c>
      <c r="Q234" s="246">
        <v>0.86145188441305998</v>
      </c>
      <c r="R234" s="246">
        <v>0.91637443543819297</v>
      </c>
      <c r="S234" t="str">
        <f t="shared" si="268"/>
        <v>A</v>
      </c>
      <c r="T234" t="str">
        <f t="shared" si="269"/>
        <v>A</v>
      </c>
      <c r="U234" t="str">
        <f t="shared" si="270"/>
        <v>A</v>
      </c>
      <c r="V234" s="30">
        <v>434</v>
      </c>
      <c r="W234">
        <f t="shared" si="278"/>
        <v>385.66554930496051</v>
      </c>
      <c r="X234">
        <f t="shared" si="271"/>
        <v>373.87011783526805</v>
      </c>
      <c r="Y234">
        <f t="shared" si="272"/>
        <v>397.70650498017574</v>
      </c>
      <c r="Z234" s="184">
        <f t="shared" si="279"/>
        <v>434</v>
      </c>
      <c r="AA234">
        <f t="shared" ref="AA234:AC234" si="333">$V227*P227</f>
        <v>682.60151662419537</v>
      </c>
      <c r="AB234">
        <f t="shared" si="333"/>
        <v>663.19782801913061</v>
      </c>
      <c r="AC234">
        <f t="shared" si="333"/>
        <v>702.38003862766539</v>
      </c>
      <c r="AE234" s="185">
        <f t="shared" si="314"/>
        <v>390.6</v>
      </c>
      <c r="AF234">
        <f t="shared" si="324"/>
        <v>552.90722846559822</v>
      </c>
      <c r="AG234">
        <f t="shared" si="325"/>
        <v>537.19024069549573</v>
      </c>
      <c r="AH234">
        <f t="shared" si="326"/>
        <v>568.92783128840892</v>
      </c>
      <c r="AK234" s="183">
        <v>44144</v>
      </c>
      <c r="AL234">
        <v>1.1000000000000001</v>
      </c>
      <c r="AM234">
        <f t="shared" si="281"/>
        <v>0.88863029793769699</v>
      </c>
      <c r="AN234">
        <f t="shared" si="327"/>
        <v>0.79976726814392729</v>
      </c>
      <c r="AO234">
        <v>11755.289849122546</v>
      </c>
      <c r="AP234">
        <f t="shared" si="328"/>
        <v>0.77530669597175395</v>
      </c>
      <c r="AQ234">
        <f t="shared" si="329"/>
        <v>0.82473699189437366</v>
      </c>
      <c r="AR234" t="s">
        <v>566</v>
      </c>
      <c r="AS234" s="183">
        <f t="shared" si="291"/>
        <v>44144</v>
      </c>
      <c r="AT234" t="str">
        <f t="shared" si="274"/>
        <v>A</v>
      </c>
      <c r="AU234" t="str">
        <f t="shared" si="275"/>
        <v>A</v>
      </c>
      <c r="AV234" t="str">
        <f t="shared" si="276"/>
        <v>A</v>
      </c>
    </row>
    <row r="235" spans="13:48">
      <c r="M235" t="str">
        <f t="shared" si="277"/>
        <v>11</v>
      </c>
      <c r="N235" t="s">
        <v>566</v>
      </c>
      <c r="O235" s="183">
        <v>44145</v>
      </c>
      <c r="P235" s="246">
        <v>0.84454580222159403</v>
      </c>
      <c r="Q235" s="246">
        <v>0.81781241191849696</v>
      </c>
      <c r="R235" s="246">
        <v>0.87185553443305797</v>
      </c>
      <c r="S235" t="str">
        <f t="shared" si="268"/>
        <v>A</v>
      </c>
      <c r="T235" t="str">
        <f t="shared" si="269"/>
        <v>A</v>
      </c>
      <c r="U235" t="str">
        <f t="shared" si="270"/>
        <v>A</v>
      </c>
      <c r="V235" s="30">
        <v>609</v>
      </c>
      <c r="W235">
        <f t="shared" si="278"/>
        <v>514.32839355295073</v>
      </c>
      <c r="X235">
        <f t="shared" si="271"/>
        <v>498.04775885836466</v>
      </c>
      <c r="Y235">
        <f t="shared" si="272"/>
        <v>530.96002046973229</v>
      </c>
      <c r="Z235" s="184">
        <f t="shared" si="279"/>
        <v>609</v>
      </c>
      <c r="AA235">
        <f t="shared" ref="AA235:AC235" si="334">$V228*P228</f>
        <v>1010.9405395288302</v>
      </c>
      <c r="AB235">
        <f t="shared" si="334"/>
        <v>982.76042774726466</v>
      </c>
      <c r="AC235">
        <f t="shared" si="334"/>
        <v>1039.6542729568237</v>
      </c>
      <c r="AE235" s="185">
        <f t="shared" si="314"/>
        <v>548.1</v>
      </c>
      <c r="AF235">
        <f t="shared" si="324"/>
        <v>818.8618370183525</v>
      </c>
      <c r="AG235">
        <f t="shared" si="325"/>
        <v>796.03594647528439</v>
      </c>
      <c r="AH235">
        <f t="shared" si="326"/>
        <v>842.11996109502729</v>
      </c>
      <c r="AK235" s="183">
        <v>44145</v>
      </c>
      <c r="AL235">
        <v>1.1000000000000001</v>
      </c>
      <c r="AM235">
        <f t="shared" si="281"/>
        <v>0.84454580222159403</v>
      </c>
      <c r="AN235">
        <f t="shared" si="327"/>
        <v>0.76009122199943469</v>
      </c>
      <c r="AO235">
        <v>10646.32635526702</v>
      </c>
      <c r="AP235">
        <f t="shared" si="328"/>
        <v>0.73603117072664725</v>
      </c>
      <c r="AQ235">
        <f t="shared" si="329"/>
        <v>0.78466998098975216</v>
      </c>
      <c r="AR235" t="s">
        <v>566</v>
      </c>
      <c r="AS235" s="183">
        <f t="shared" si="291"/>
        <v>44145</v>
      </c>
      <c r="AT235" t="str">
        <f t="shared" si="274"/>
        <v>A</v>
      </c>
      <c r="AU235" t="str">
        <f t="shared" si="275"/>
        <v>A</v>
      </c>
      <c r="AV235" t="str">
        <f t="shared" si="276"/>
        <v>A</v>
      </c>
    </row>
    <row r="236" spans="13:48">
      <c r="M236" t="str">
        <f t="shared" si="277"/>
        <v>11</v>
      </c>
      <c r="N236" t="s">
        <v>566</v>
      </c>
      <c r="O236" s="183">
        <v>44146</v>
      </c>
      <c r="P236" s="246">
        <v>0.84108490353726995</v>
      </c>
      <c r="Q236" s="246">
        <v>0.81406641404445701</v>
      </c>
      <c r="R236" s="246">
        <v>0.86869470565112294</v>
      </c>
      <c r="S236" t="str">
        <f t="shared" si="268"/>
        <v>A</v>
      </c>
      <c r="T236" t="str">
        <f t="shared" si="269"/>
        <v>A</v>
      </c>
      <c r="U236" t="str">
        <f t="shared" si="270"/>
        <v>A</v>
      </c>
      <c r="V236" s="30">
        <v>544</v>
      </c>
      <c r="W236">
        <f t="shared" si="278"/>
        <v>457.55018752427486</v>
      </c>
      <c r="X236">
        <f t="shared" si="271"/>
        <v>442.85212924018464</v>
      </c>
      <c r="Y236">
        <f t="shared" si="272"/>
        <v>472.56991987421088</v>
      </c>
      <c r="Z236" s="184">
        <f t="shared" si="279"/>
        <v>544</v>
      </c>
      <c r="AA236">
        <f t="shared" ref="AA236:AC236" si="335">$V229*P229</f>
        <v>714.40364941458529</v>
      </c>
      <c r="AB236">
        <f t="shared" si="335"/>
        <v>694.30610309318445</v>
      </c>
      <c r="AC236">
        <f t="shared" si="335"/>
        <v>734.88533804619044</v>
      </c>
      <c r="AE236" s="185">
        <f t="shared" si="314"/>
        <v>489.6</v>
      </c>
      <c r="AF236">
        <f t="shared" si="324"/>
        <v>578.6669560258141</v>
      </c>
      <c r="AG236">
        <f t="shared" si="325"/>
        <v>562.38794350547937</v>
      </c>
      <c r="AH236">
        <f t="shared" si="326"/>
        <v>595.25712381741425</v>
      </c>
      <c r="AK236" s="183">
        <v>44146</v>
      </c>
      <c r="AL236">
        <v>1.1000000000000001</v>
      </c>
      <c r="AM236">
        <f t="shared" si="281"/>
        <v>0.84108490353726995</v>
      </c>
      <c r="AN236">
        <f t="shared" si="327"/>
        <v>0.75697641318354292</v>
      </c>
      <c r="AO236">
        <v>24102.146135600247</v>
      </c>
      <c r="AP236">
        <f t="shared" si="328"/>
        <v>0.73265977264001136</v>
      </c>
      <c r="AQ236">
        <f t="shared" si="329"/>
        <v>0.78182523508601065</v>
      </c>
      <c r="AR236" t="s">
        <v>566</v>
      </c>
      <c r="AS236" s="183">
        <f t="shared" si="291"/>
        <v>44146</v>
      </c>
      <c r="AT236" t="str">
        <f t="shared" si="274"/>
        <v>A</v>
      </c>
      <c r="AU236" t="str">
        <f t="shared" si="275"/>
        <v>A</v>
      </c>
      <c r="AV236" t="str">
        <f t="shared" si="276"/>
        <v>A</v>
      </c>
    </row>
    <row r="237" spans="13:48">
      <c r="M237" t="str">
        <f t="shared" si="277"/>
        <v>11</v>
      </c>
      <c r="N237" t="s">
        <v>566</v>
      </c>
      <c r="O237" s="183">
        <v>44147</v>
      </c>
      <c r="P237" s="246">
        <v>0.83185659068441498</v>
      </c>
      <c r="Q237" s="246">
        <v>0.80454987580902804</v>
      </c>
      <c r="R237" s="246">
        <v>0.85977429599038402</v>
      </c>
      <c r="S237" t="str">
        <f t="shared" si="268"/>
        <v>A</v>
      </c>
      <c r="T237" t="str">
        <f t="shared" si="269"/>
        <v>A</v>
      </c>
      <c r="U237" t="str">
        <f t="shared" si="270"/>
        <v>A</v>
      </c>
      <c r="V237" s="30">
        <v>403</v>
      </c>
      <c r="W237">
        <f t="shared" si="278"/>
        <v>335.23820604581925</v>
      </c>
      <c r="X237">
        <f t="shared" si="271"/>
        <v>324.23359995103829</v>
      </c>
      <c r="Y237">
        <f t="shared" si="272"/>
        <v>346.48904128412477</v>
      </c>
      <c r="Z237" s="184">
        <f t="shared" si="279"/>
        <v>403</v>
      </c>
      <c r="AA237">
        <f t="shared" ref="AA237:AC237" si="336">$V230*P230</f>
        <v>580.5957066697971</v>
      </c>
      <c r="AB237">
        <f t="shared" si="336"/>
        <v>564.06529469814666</v>
      </c>
      <c r="AC237">
        <f t="shared" si="336"/>
        <v>597.44596685301985</v>
      </c>
      <c r="AE237" s="185">
        <f t="shared" si="314"/>
        <v>362.7</v>
      </c>
      <c r="AF237">
        <f t="shared" si="324"/>
        <v>470.28252240253573</v>
      </c>
      <c r="AG237">
        <f t="shared" si="325"/>
        <v>456.89288870549888</v>
      </c>
      <c r="AH237">
        <f t="shared" si="326"/>
        <v>483.93123315094607</v>
      </c>
      <c r="AK237" s="183">
        <v>44147</v>
      </c>
      <c r="AL237">
        <v>1.1000000000000001</v>
      </c>
      <c r="AM237">
        <f t="shared" si="281"/>
        <v>0.83185659068441498</v>
      </c>
      <c r="AN237">
        <f t="shared" si="327"/>
        <v>0.74867093161597353</v>
      </c>
      <c r="AO237">
        <v>21708.638955288894</v>
      </c>
      <c r="AP237">
        <f t="shared" si="328"/>
        <v>0.72409488822812529</v>
      </c>
      <c r="AQ237">
        <f t="shared" si="329"/>
        <v>0.77379686639134559</v>
      </c>
      <c r="AR237" t="s">
        <v>566</v>
      </c>
      <c r="AS237" s="183">
        <f t="shared" si="291"/>
        <v>44147</v>
      </c>
      <c r="AT237" t="str">
        <f t="shared" si="274"/>
        <v>A</v>
      </c>
      <c r="AU237" t="str">
        <f t="shared" si="275"/>
        <v>A</v>
      </c>
      <c r="AV237" t="str">
        <f t="shared" si="276"/>
        <v>A</v>
      </c>
    </row>
    <row r="238" spans="13:48">
      <c r="M238" t="str">
        <f t="shared" si="277"/>
        <v>11</v>
      </c>
      <c r="N238" t="s">
        <v>566</v>
      </c>
      <c r="O238" s="183">
        <v>44148</v>
      </c>
      <c r="P238" s="246">
        <v>0.84103112848198702</v>
      </c>
      <c r="Q238" s="246">
        <v>0.81308837411885304</v>
      </c>
      <c r="R238" s="246">
        <v>0.86960686115582497</v>
      </c>
      <c r="S238" t="str">
        <f t="shared" si="268"/>
        <v>A</v>
      </c>
      <c r="T238" t="str">
        <f t="shared" si="269"/>
        <v>A</v>
      </c>
      <c r="U238" t="str">
        <f t="shared" si="270"/>
        <v>A</v>
      </c>
      <c r="V238" s="30">
        <v>509</v>
      </c>
      <c r="W238">
        <f t="shared" si="278"/>
        <v>428.08484439733138</v>
      </c>
      <c r="X238">
        <f t="shared" si="271"/>
        <v>413.86198242649618</v>
      </c>
      <c r="Y238">
        <f t="shared" si="272"/>
        <v>442.6298923283149</v>
      </c>
      <c r="Z238" s="184">
        <f t="shared" si="279"/>
        <v>509</v>
      </c>
      <c r="AA238">
        <f t="shared" ref="AA238:AC238" si="337">$V231*P231</f>
        <v>588.29510976622339</v>
      </c>
      <c r="AB238">
        <f t="shared" si="337"/>
        <v>571.31231361048265</v>
      </c>
      <c r="AC238">
        <f t="shared" si="337"/>
        <v>605.61117197980354</v>
      </c>
      <c r="AE238" s="185">
        <f t="shared" si="314"/>
        <v>458.1</v>
      </c>
      <c r="AF238">
        <f t="shared" si="324"/>
        <v>476.51903891064103</v>
      </c>
      <c r="AG238">
        <f t="shared" si="325"/>
        <v>462.76297402449103</v>
      </c>
      <c r="AH238">
        <f t="shared" si="326"/>
        <v>490.54504930364089</v>
      </c>
      <c r="AK238" s="183">
        <v>44148</v>
      </c>
      <c r="AL238">
        <v>1.1000000000000001</v>
      </c>
      <c r="AM238">
        <f t="shared" si="281"/>
        <v>0.84103112848198702</v>
      </c>
      <c r="AN238">
        <f t="shared" si="327"/>
        <v>0.75692801563378831</v>
      </c>
      <c r="AO238">
        <v>8661.5750151375196</v>
      </c>
      <c r="AP238">
        <f t="shared" si="328"/>
        <v>0.73177953670696771</v>
      </c>
      <c r="AQ238">
        <f t="shared" si="329"/>
        <v>0.78264617504024248</v>
      </c>
      <c r="AR238" t="s">
        <v>566</v>
      </c>
      <c r="AS238" s="183">
        <f t="shared" si="291"/>
        <v>44148</v>
      </c>
      <c r="AT238" t="str">
        <f t="shared" si="274"/>
        <v>A</v>
      </c>
      <c r="AU238" t="str">
        <f t="shared" si="275"/>
        <v>A</v>
      </c>
      <c r="AV238" t="str">
        <f t="shared" si="276"/>
        <v>A</v>
      </c>
    </row>
    <row r="239" spans="13:48">
      <c r="M239" t="str">
        <f t="shared" si="277"/>
        <v>11</v>
      </c>
      <c r="N239" t="s">
        <v>566</v>
      </c>
      <c r="O239" s="183">
        <v>44149</v>
      </c>
      <c r="P239" s="246">
        <v>0.85954094465467901</v>
      </c>
      <c r="Q239" s="246">
        <v>0.83077346363617899</v>
      </c>
      <c r="R239" s="246">
        <v>0.88896498235791299</v>
      </c>
      <c r="S239" t="str">
        <f t="shared" si="268"/>
        <v>A</v>
      </c>
      <c r="T239" t="str">
        <f t="shared" si="269"/>
        <v>A</v>
      </c>
      <c r="U239" t="str">
        <f t="shared" si="270"/>
        <v>A</v>
      </c>
      <c r="V239" s="30">
        <v>450</v>
      </c>
      <c r="W239">
        <f t="shared" si="278"/>
        <v>386.79342509460554</v>
      </c>
      <c r="X239">
        <f t="shared" si="271"/>
        <v>373.84805863628054</v>
      </c>
      <c r="Y239">
        <f t="shared" si="272"/>
        <v>400.03424206106087</v>
      </c>
      <c r="Z239" s="184">
        <f t="shared" si="279"/>
        <v>450</v>
      </c>
      <c r="AA239">
        <f t="shared" ref="AA239:AC239" si="338">$V232*P232</f>
        <v>472.31151367245849</v>
      </c>
      <c r="AB239">
        <f t="shared" si="338"/>
        <v>458.39352205616603</v>
      </c>
      <c r="AC239">
        <f t="shared" si="338"/>
        <v>486.50841943538097</v>
      </c>
      <c r="AE239" s="185">
        <f t="shared" si="314"/>
        <v>405</v>
      </c>
      <c r="AF239">
        <f t="shared" si="324"/>
        <v>382.57232607469138</v>
      </c>
      <c r="AG239">
        <f t="shared" si="325"/>
        <v>371.29875286549446</v>
      </c>
      <c r="AH239">
        <f t="shared" si="326"/>
        <v>394.07181974265865</v>
      </c>
      <c r="AK239" s="183">
        <v>44149</v>
      </c>
      <c r="AL239">
        <v>1.1000000000000001</v>
      </c>
      <c r="AM239">
        <f t="shared" si="281"/>
        <v>0.85954094465467901</v>
      </c>
      <c r="AN239">
        <f t="shared" si="327"/>
        <v>0.77358685018921114</v>
      </c>
      <c r="AO239">
        <v>10449.451264632244</v>
      </c>
      <c r="AP239">
        <f t="shared" si="328"/>
        <v>0.74769611727256113</v>
      </c>
      <c r="AQ239">
        <f t="shared" si="329"/>
        <v>0.80006848412212173</v>
      </c>
      <c r="AR239" t="s">
        <v>566</v>
      </c>
      <c r="AS239" s="183">
        <f t="shared" si="291"/>
        <v>44149</v>
      </c>
      <c r="AT239" t="str">
        <f t="shared" si="274"/>
        <v>A</v>
      </c>
      <c r="AU239" t="str">
        <f t="shared" si="275"/>
        <v>A</v>
      </c>
      <c r="AV239" t="str">
        <f t="shared" si="276"/>
        <v>A</v>
      </c>
    </row>
    <row r="240" spans="13:48">
      <c r="M240" t="str">
        <f t="shared" si="277"/>
        <v>11</v>
      </c>
      <c r="N240" t="s">
        <v>566</v>
      </c>
      <c r="O240" s="183">
        <v>44150</v>
      </c>
      <c r="P240" s="246">
        <v>0.86096601507453396</v>
      </c>
      <c r="Q240" s="246">
        <v>0.83167623464670803</v>
      </c>
      <c r="R240" s="246">
        <v>0.89093553972803197</v>
      </c>
      <c r="S240" t="str">
        <f t="shared" si="268"/>
        <v>A</v>
      </c>
      <c r="T240" t="str">
        <f t="shared" si="269"/>
        <v>A</v>
      </c>
      <c r="U240" t="str">
        <f t="shared" si="270"/>
        <v>A</v>
      </c>
      <c r="V240" s="30">
        <v>294</v>
      </c>
      <c r="W240">
        <f t="shared" si="278"/>
        <v>253.12400843191298</v>
      </c>
      <c r="X240">
        <f t="shared" si="271"/>
        <v>244.51281298613216</v>
      </c>
      <c r="Y240">
        <f t="shared" si="272"/>
        <v>261.9350486800414</v>
      </c>
      <c r="Z240" s="184">
        <f t="shared" si="279"/>
        <v>294</v>
      </c>
      <c r="AA240">
        <f t="shared" ref="AA240:AC240" si="339">$V233*P233</f>
        <v>368.23750727120495</v>
      </c>
      <c r="AB240">
        <f t="shared" si="339"/>
        <v>357.19301883414164</v>
      </c>
      <c r="AC240">
        <f t="shared" si="339"/>
        <v>379.50734954392374</v>
      </c>
      <c r="AE240" s="185">
        <f t="shared" si="314"/>
        <v>264.60000000000002</v>
      </c>
      <c r="AF240">
        <f t="shared" si="324"/>
        <v>298.27238088967601</v>
      </c>
      <c r="AG240">
        <f t="shared" si="325"/>
        <v>289.3263452556547</v>
      </c>
      <c r="AH240">
        <f t="shared" si="326"/>
        <v>307.40095313057822</v>
      </c>
      <c r="AK240" s="183">
        <v>44150</v>
      </c>
      <c r="AL240">
        <v>1.1000000000000001</v>
      </c>
      <c r="AM240">
        <f t="shared" si="281"/>
        <v>0.86096601507453396</v>
      </c>
      <c r="AN240">
        <f t="shared" si="327"/>
        <v>0.77486941356708061</v>
      </c>
      <c r="AO240">
        <v>8993.6445544533126</v>
      </c>
      <c r="AP240">
        <f t="shared" si="328"/>
        <v>0.74850861118203726</v>
      </c>
      <c r="AQ240">
        <f t="shared" si="329"/>
        <v>0.8018419857552288</v>
      </c>
      <c r="AR240" t="s">
        <v>566</v>
      </c>
      <c r="AS240" s="183">
        <f t="shared" si="291"/>
        <v>44150</v>
      </c>
      <c r="AT240" t="str">
        <f t="shared" si="274"/>
        <v>A</v>
      </c>
      <c r="AU240" t="str">
        <f t="shared" si="275"/>
        <v>A</v>
      </c>
      <c r="AV240" t="str">
        <f t="shared" si="276"/>
        <v>A</v>
      </c>
    </row>
    <row r="241" spans="13:48">
      <c r="M241" t="str">
        <f t="shared" si="277"/>
        <v>11</v>
      </c>
      <c r="N241" t="s">
        <v>566</v>
      </c>
      <c r="O241" s="183">
        <v>44151</v>
      </c>
      <c r="P241" s="246">
        <v>0.84591239479862701</v>
      </c>
      <c r="Q241" s="246">
        <v>0.81642049865526201</v>
      </c>
      <c r="R241" s="246">
        <v>0.87610611932086002</v>
      </c>
      <c r="S241" t="str">
        <f t="shared" si="268"/>
        <v>A</v>
      </c>
      <c r="T241" t="str">
        <f t="shared" si="269"/>
        <v>A</v>
      </c>
      <c r="U241" t="str">
        <f t="shared" si="270"/>
        <v>A</v>
      </c>
      <c r="V241" s="30">
        <v>276</v>
      </c>
      <c r="W241">
        <f t="shared" si="278"/>
        <v>233.47182096442106</v>
      </c>
      <c r="X241">
        <f t="shared" si="271"/>
        <v>225.33205762885231</v>
      </c>
      <c r="Y241">
        <f t="shared" si="272"/>
        <v>241.80528893255737</v>
      </c>
      <c r="Z241" s="184">
        <f t="shared" si="279"/>
        <v>276</v>
      </c>
      <c r="AA241">
        <f t="shared" ref="AA241:AC241" si="340">$V234*P234</f>
        <v>385.66554930496051</v>
      </c>
      <c r="AB241">
        <f t="shared" si="340"/>
        <v>373.87011783526805</v>
      </c>
      <c r="AC241">
        <f t="shared" si="340"/>
        <v>397.70650498017574</v>
      </c>
      <c r="AE241" s="185">
        <f t="shared" si="314"/>
        <v>248.4</v>
      </c>
      <c r="AF241">
        <f t="shared" si="324"/>
        <v>312.389094937018</v>
      </c>
      <c r="AG241">
        <f t="shared" si="325"/>
        <v>302.83479544656711</v>
      </c>
      <c r="AH241">
        <f t="shared" si="326"/>
        <v>322.1422690339424</v>
      </c>
      <c r="AK241" s="183">
        <v>44151</v>
      </c>
      <c r="AL241">
        <v>1.1000000000000001</v>
      </c>
      <c r="AM241">
        <f t="shared" si="281"/>
        <v>0.84591239479862701</v>
      </c>
      <c r="AN241">
        <f t="shared" si="327"/>
        <v>0.76132115531876432</v>
      </c>
      <c r="AO241">
        <v>20281.475549548682</v>
      </c>
      <c r="AP241">
        <f t="shared" si="328"/>
        <v>0.73477844878973586</v>
      </c>
      <c r="AQ241">
        <f t="shared" si="329"/>
        <v>0.78849550738877405</v>
      </c>
      <c r="AR241" t="s">
        <v>566</v>
      </c>
      <c r="AS241" s="183">
        <f t="shared" si="291"/>
        <v>44151</v>
      </c>
      <c r="AT241" t="str">
        <f t="shared" si="274"/>
        <v>A</v>
      </c>
      <c r="AU241" t="str">
        <f t="shared" si="275"/>
        <v>A</v>
      </c>
      <c r="AV241" t="str">
        <f t="shared" si="276"/>
        <v>A</v>
      </c>
    </row>
    <row r="242" spans="13:48">
      <c r="M242" t="str">
        <f t="shared" si="277"/>
        <v>11</v>
      </c>
      <c r="N242" t="s">
        <v>566</v>
      </c>
      <c r="O242" s="183">
        <v>44152</v>
      </c>
      <c r="P242" s="246">
        <v>0.80642711748603002</v>
      </c>
      <c r="Q242" s="246">
        <v>0.77718016866861295</v>
      </c>
      <c r="R242" s="246">
        <v>0.836398778426794</v>
      </c>
      <c r="S242" t="str">
        <f t="shared" si="268"/>
        <v>A</v>
      </c>
      <c r="T242" t="str">
        <f t="shared" si="269"/>
        <v>A</v>
      </c>
      <c r="U242" t="str">
        <f t="shared" si="270"/>
        <v>A</v>
      </c>
      <c r="V242" s="30">
        <v>372</v>
      </c>
      <c r="W242">
        <f t="shared" si="278"/>
        <v>299.99088770480319</v>
      </c>
      <c r="X242">
        <f t="shared" si="271"/>
        <v>289.11102274472404</v>
      </c>
      <c r="Y242">
        <f t="shared" si="272"/>
        <v>311.14034557476737</v>
      </c>
      <c r="Z242" s="184">
        <f t="shared" si="279"/>
        <v>372</v>
      </c>
      <c r="AA242">
        <f t="shared" ref="AA242:AC242" si="341">$V235*P235</f>
        <v>514.32839355295073</v>
      </c>
      <c r="AB242">
        <f t="shared" si="341"/>
        <v>498.04775885836466</v>
      </c>
      <c r="AC242">
        <f t="shared" si="341"/>
        <v>530.96002046973229</v>
      </c>
      <c r="AE242" s="185">
        <f t="shared" si="314"/>
        <v>334.8</v>
      </c>
      <c r="AF242">
        <f t="shared" si="324"/>
        <v>416.60599877789014</v>
      </c>
      <c r="AG242">
        <f t="shared" si="325"/>
        <v>403.41868467527536</v>
      </c>
      <c r="AH242">
        <f t="shared" si="326"/>
        <v>430.07761658048321</v>
      </c>
      <c r="AK242" s="183">
        <v>44152</v>
      </c>
      <c r="AL242">
        <v>1.1000000000000001</v>
      </c>
      <c r="AM242">
        <f t="shared" si="281"/>
        <v>0.80642711748603002</v>
      </c>
      <c r="AN242">
        <f t="shared" si="327"/>
        <v>0.72578440573742709</v>
      </c>
      <c r="AO242">
        <v>18065.826193834939</v>
      </c>
      <c r="AP242">
        <f t="shared" si="328"/>
        <v>0.69946215180175164</v>
      </c>
      <c r="AQ242">
        <f t="shared" si="329"/>
        <v>0.75275890058411465</v>
      </c>
      <c r="AR242" t="s">
        <v>566</v>
      </c>
      <c r="AS242" s="183">
        <f t="shared" si="291"/>
        <v>44152</v>
      </c>
      <c r="AT242" t="str">
        <f t="shared" si="274"/>
        <v>A</v>
      </c>
      <c r="AU242" t="str">
        <f t="shared" si="275"/>
        <v>A</v>
      </c>
      <c r="AV242" t="str">
        <f t="shared" si="276"/>
        <v>A</v>
      </c>
    </row>
    <row r="243" spans="13:48">
      <c r="M243" t="str">
        <f t="shared" si="277"/>
        <v>11</v>
      </c>
      <c r="N243" t="s">
        <v>566</v>
      </c>
      <c r="O243" s="183">
        <v>44153</v>
      </c>
      <c r="P243" s="246">
        <v>0.78104031900094895</v>
      </c>
      <c r="Q243" s="246">
        <v>0.75174331978638598</v>
      </c>
      <c r="R243" s="246">
        <v>0.81108879144659596</v>
      </c>
      <c r="S243" t="str">
        <f t="shared" si="268"/>
        <v>A</v>
      </c>
      <c r="T243" t="str">
        <f t="shared" si="269"/>
        <v>A</v>
      </c>
      <c r="U243" t="str">
        <f t="shared" si="270"/>
        <v>A</v>
      </c>
      <c r="V243" s="30">
        <v>356</v>
      </c>
      <c r="W243">
        <f t="shared" si="278"/>
        <v>278.0503535643378</v>
      </c>
      <c r="X243">
        <f t="shared" si="271"/>
        <v>267.62062184395342</v>
      </c>
      <c r="Y243">
        <f t="shared" si="272"/>
        <v>288.74760975498816</v>
      </c>
      <c r="Z243" s="184">
        <f t="shared" si="279"/>
        <v>356</v>
      </c>
      <c r="AA243">
        <f t="shared" ref="AA243:AC243" si="342">$V236*P236</f>
        <v>457.55018752427486</v>
      </c>
      <c r="AB243">
        <f t="shared" si="342"/>
        <v>442.85212924018464</v>
      </c>
      <c r="AC243">
        <f t="shared" si="342"/>
        <v>472.56991987421088</v>
      </c>
      <c r="AE243" s="185">
        <f t="shared" si="314"/>
        <v>320.40000000000003</v>
      </c>
      <c r="AF243">
        <f t="shared" si="324"/>
        <v>370.61565189466268</v>
      </c>
      <c r="AG243">
        <f t="shared" si="325"/>
        <v>358.71022468454953</v>
      </c>
      <c r="AH243">
        <f t="shared" si="326"/>
        <v>382.78163509811083</v>
      </c>
      <c r="AK243" s="183">
        <v>44153</v>
      </c>
      <c r="AL243">
        <v>1.1000000000000001</v>
      </c>
      <c r="AM243">
        <f t="shared" si="281"/>
        <v>0.78104031900094895</v>
      </c>
      <c r="AN243">
        <f t="shared" si="327"/>
        <v>0.7029362871008541</v>
      </c>
      <c r="AO243">
        <v>7287.0188190513891</v>
      </c>
      <c r="AP243">
        <f t="shared" si="328"/>
        <v>0.67656898780774744</v>
      </c>
      <c r="AQ243">
        <f t="shared" si="329"/>
        <v>0.72997991230193637</v>
      </c>
      <c r="AR243" t="s">
        <v>566</v>
      </c>
      <c r="AS243" s="183">
        <f t="shared" si="291"/>
        <v>44153</v>
      </c>
      <c r="AT243" t="str">
        <f t="shared" si="274"/>
        <v>A</v>
      </c>
      <c r="AU243" t="str">
        <f t="shared" si="275"/>
        <v>A</v>
      </c>
      <c r="AV243" t="str">
        <f t="shared" si="276"/>
        <v>A</v>
      </c>
    </row>
    <row r="244" spans="13:48">
      <c r="M244" t="str">
        <f t="shared" si="277"/>
        <v>11</v>
      </c>
      <c r="N244" t="s">
        <v>566</v>
      </c>
      <c r="O244" s="183">
        <v>44154</v>
      </c>
      <c r="P244" s="246">
        <v>0.79925346592900703</v>
      </c>
      <c r="Q244" s="246">
        <v>0.76896844325762603</v>
      </c>
      <c r="R244" s="246">
        <v>0.83032340959899997</v>
      </c>
      <c r="S244" t="str">
        <f t="shared" si="268"/>
        <v>A</v>
      </c>
      <c r="T244" t="str">
        <f t="shared" si="269"/>
        <v>A</v>
      </c>
      <c r="U244" t="str">
        <f t="shared" si="270"/>
        <v>A</v>
      </c>
      <c r="V244" s="30">
        <v>349</v>
      </c>
      <c r="W244">
        <f t="shared" si="278"/>
        <v>278.93945960922343</v>
      </c>
      <c r="X244">
        <f t="shared" si="271"/>
        <v>268.3699866969115</v>
      </c>
      <c r="Y244">
        <f t="shared" si="272"/>
        <v>289.78286995005101</v>
      </c>
      <c r="Z244" s="184">
        <f t="shared" si="279"/>
        <v>349</v>
      </c>
      <c r="AA244">
        <f t="shared" ref="AA244:AC244" si="343">$V237*P237</f>
        <v>335.23820604581925</v>
      </c>
      <c r="AB244">
        <f t="shared" si="343"/>
        <v>324.23359995103829</v>
      </c>
      <c r="AC244">
        <f t="shared" si="343"/>
        <v>346.48904128412477</v>
      </c>
      <c r="AE244" s="185">
        <f t="shared" si="314"/>
        <v>314.10000000000002</v>
      </c>
      <c r="AF244">
        <f t="shared" si="324"/>
        <v>271.54294689711361</v>
      </c>
      <c r="AG244">
        <f t="shared" si="325"/>
        <v>262.62921596034101</v>
      </c>
      <c r="AH244">
        <f t="shared" si="326"/>
        <v>280.65612344014107</v>
      </c>
      <c r="AK244" s="183">
        <v>44154</v>
      </c>
      <c r="AL244">
        <v>1.1000000000000001</v>
      </c>
      <c r="AM244">
        <f t="shared" si="281"/>
        <v>0.79925346592900703</v>
      </c>
      <c r="AN244">
        <f t="shared" si="327"/>
        <v>0.7193281193361063</v>
      </c>
      <c r="AO244">
        <v>8983.9573187022779</v>
      </c>
      <c r="AP244">
        <f t="shared" si="328"/>
        <v>0.69207159893186343</v>
      </c>
      <c r="AQ244">
        <f t="shared" si="329"/>
        <v>0.7472910686391</v>
      </c>
      <c r="AR244" t="s">
        <v>566</v>
      </c>
      <c r="AS244" s="183">
        <f t="shared" si="291"/>
        <v>44154</v>
      </c>
      <c r="AT244" t="str">
        <f t="shared" si="274"/>
        <v>A</v>
      </c>
      <c r="AU244" t="str">
        <f t="shared" si="275"/>
        <v>A</v>
      </c>
      <c r="AV244" t="str">
        <f t="shared" si="276"/>
        <v>A</v>
      </c>
    </row>
    <row r="245" spans="13:48">
      <c r="M245" t="str">
        <f t="shared" si="277"/>
        <v>11</v>
      </c>
      <c r="N245" t="s">
        <v>566</v>
      </c>
      <c r="O245" s="183">
        <v>44155</v>
      </c>
      <c r="P245" s="246">
        <v>0.77501613250772805</v>
      </c>
      <c r="Q245" s="246">
        <v>0.74449516322016795</v>
      </c>
      <c r="R245" s="246">
        <v>0.80636007563083301</v>
      </c>
      <c r="S245" t="str">
        <f t="shared" si="268"/>
        <v>A</v>
      </c>
      <c r="T245" t="str">
        <f t="shared" si="269"/>
        <v>A</v>
      </c>
      <c r="U245" t="str">
        <f t="shared" si="270"/>
        <v>A</v>
      </c>
      <c r="V245" s="30">
        <v>313</v>
      </c>
      <c r="W245">
        <f t="shared" si="278"/>
        <v>242.58004947491887</v>
      </c>
      <c r="X245">
        <f t="shared" si="271"/>
        <v>233.02698608791258</v>
      </c>
      <c r="Y245">
        <f t="shared" si="272"/>
        <v>252.39070367245074</v>
      </c>
      <c r="Z245" s="184">
        <f t="shared" si="279"/>
        <v>313</v>
      </c>
      <c r="AA245">
        <f t="shared" ref="AA245:AC245" si="344">$V238*P238</f>
        <v>428.08484439733138</v>
      </c>
      <c r="AB245">
        <f t="shared" si="344"/>
        <v>413.86198242649618</v>
      </c>
      <c r="AC245">
        <f t="shared" si="344"/>
        <v>442.6298923283149</v>
      </c>
      <c r="AE245" s="185">
        <f t="shared" si="314"/>
        <v>281.7</v>
      </c>
      <c r="AF245">
        <f t="shared" si="324"/>
        <v>346.74872396183849</v>
      </c>
      <c r="AG245">
        <f t="shared" si="325"/>
        <v>335.22820576546195</v>
      </c>
      <c r="AH245">
        <f t="shared" si="326"/>
        <v>358.53021278593513</v>
      </c>
      <c r="AK245" s="183">
        <v>44155</v>
      </c>
      <c r="AL245">
        <v>1.1000000000000001</v>
      </c>
      <c r="AM245">
        <f t="shared" si="281"/>
        <v>0.77501613250772805</v>
      </c>
      <c r="AN245">
        <f t="shared" si="327"/>
        <v>0.69751451925695529</v>
      </c>
      <c r="AO245">
        <v>7744.6485482387507</v>
      </c>
      <c r="AP245">
        <f t="shared" si="328"/>
        <v>0.67004564689815116</v>
      </c>
      <c r="AQ245">
        <f t="shared" si="329"/>
        <v>0.72572406806774969</v>
      </c>
      <c r="AR245" t="s">
        <v>566</v>
      </c>
      <c r="AS245" s="183">
        <f t="shared" si="291"/>
        <v>44155</v>
      </c>
      <c r="AT245" t="str">
        <f t="shared" si="274"/>
        <v>A</v>
      </c>
      <c r="AU245" t="str">
        <f t="shared" si="275"/>
        <v>A</v>
      </c>
      <c r="AV245" t="str">
        <f t="shared" si="276"/>
        <v>A</v>
      </c>
    </row>
    <row r="246" spans="13:48">
      <c r="M246" t="str">
        <f t="shared" si="277"/>
        <v>11</v>
      </c>
      <c r="N246" t="s">
        <v>566</v>
      </c>
      <c r="O246" s="183">
        <v>44156</v>
      </c>
      <c r="P246" s="246">
        <v>0.74727866900294304</v>
      </c>
      <c r="Q246" s="246">
        <v>0.71660744285128697</v>
      </c>
      <c r="R246" s="246">
        <v>0.77881282959376197</v>
      </c>
      <c r="S246" t="str">
        <f t="shared" si="268"/>
        <v>A</v>
      </c>
      <c r="T246" t="str">
        <f t="shared" si="269"/>
        <v>A</v>
      </c>
      <c r="U246" t="str">
        <f t="shared" si="270"/>
        <v>A</v>
      </c>
      <c r="V246" s="30">
        <v>256</v>
      </c>
      <c r="W246">
        <f t="shared" si="278"/>
        <v>191.30333926475342</v>
      </c>
      <c r="X246">
        <f t="shared" si="271"/>
        <v>183.45150536992946</v>
      </c>
      <c r="Y246">
        <f t="shared" si="272"/>
        <v>199.37608437600306</v>
      </c>
      <c r="Z246" s="184">
        <f t="shared" si="279"/>
        <v>256</v>
      </c>
      <c r="AA246">
        <f t="shared" ref="AA246:AC246" si="345">$V239*P239</f>
        <v>386.79342509460554</v>
      </c>
      <c r="AB246">
        <f t="shared" si="345"/>
        <v>373.84805863628054</v>
      </c>
      <c r="AC246">
        <f t="shared" si="345"/>
        <v>400.03424206106087</v>
      </c>
      <c r="AE246" s="185">
        <f t="shared" si="314"/>
        <v>230.4</v>
      </c>
      <c r="AF246">
        <f t="shared" si="324"/>
        <v>313.30267432663049</v>
      </c>
      <c r="AG246">
        <f t="shared" si="325"/>
        <v>302.81692749538723</v>
      </c>
      <c r="AH246">
        <f t="shared" si="326"/>
        <v>324.02773606945931</v>
      </c>
      <c r="AK246" s="183">
        <v>44156</v>
      </c>
      <c r="AL246">
        <v>1.1000000000000001</v>
      </c>
      <c r="AM246">
        <f t="shared" si="281"/>
        <v>0.74727866900294304</v>
      </c>
      <c r="AN246">
        <f t="shared" si="327"/>
        <v>0.67255080210264873</v>
      </c>
      <c r="AO246">
        <v>17153.095605804923</v>
      </c>
      <c r="AP246">
        <f t="shared" si="328"/>
        <v>0.64494669856615827</v>
      </c>
      <c r="AQ246">
        <f t="shared" si="329"/>
        <v>0.70093154663438584</v>
      </c>
      <c r="AR246" t="s">
        <v>566</v>
      </c>
      <c r="AS246" s="183">
        <f t="shared" si="291"/>
        <v>44156</v>
      </c>
      <c r="AT246" t="str">
        <f t="shared" si="274"/>
        <v>A</v>
      </c>
      <c r="AU246" t="str">
        <f t="shared" si="275"/>
        <v>A</v>
      </c>
      <c r="AV246" t="str">
        <f t="shared" si="276"/>
        <v>A</v>
      </c>
    </row>
    <row r="247" spans="13:48">
      <c r="M247" t="str">
        <f t="shared" si="277"/>
        <v>11</v>
      </c>
      <c r="N247" t="s">
        <v>566</v>
      </c>
      <c r="O247" s="183">
        <v>44157</v>
      </c>
      <c r="P247" s="246">
        <v>0.75710704809482898</v>
      </c>
      <c r="Q247" s="246">
        <v>0.72542796948294397</v>
      </c>
      <c r="R247" s="246">
        <v>0.78969525517498396</v>
      </c>
      <c r="S247" t="str">
        <f t="shared" si="268"/>
        <v>A</v>
      </c>
      <c r="T247" t="str">
        <f t="shared" si="269"/>
        <v>A</v>
      </c>
      <c r="U247" t="str">
        <f t="shared" si="270"/>
        <v>A</v>
      </c>
      <c r="V247" s="30">
        <v>209</v>
      </c>
      <c r="W247">
        <f t="shared" si="278"/>
        <v>158.23537305181927</v>
      </c>
      <c r="X247">
        <f t="shared" si="271"/>
        <v>151.61444562193529</v>
      </c>
      <c r="Y247">
        <f t="shared" si="272"/>
        <v>165.04630833157165</v>
      </c>
      <c r="Z247" s="184">
        <f t="shared" si="279"/>
        <v>209</v>
      </c>
      <c r="AA247">
        <f t="shared" ref="AA247:AC247" si="346">$V240*P240</f>
        <v>253.12400843191298</v>
      </c>
      <c r="AB247">
        <f t="shared" si="346"/>
        <v>244.51281298613216</v>
      </c>
      <c r="AC247">
        <f t="shared" si="346"/>
        <v>261.9350486800414</v>
      </c>
      <c r="AE247" s="185">
        <f t="shared" si="314"/>
        <v>188.1</v>
      </c>
      <c r="AF247">
        <f t="shared" si="324"/>
        <v>205.03044682984952</v>
      </c>
      <c r="AG247">
        <f t="shared" si="325"/>
        <v>198.05537851876707</v>
      </c>
      <c r="AH247">
        <f t="shared" si="326"/>
        <v>212.16738943083357</v>
      </c>
      <c r="AK247" s="183">
        <v>44157</v>
      </c>
      <c r="AL247">
        <v>1.1000000000000001</v>
      </c>
      <c r="AM247">
        <f t="shared" si="281"/>
        <v>0.75710704809482898</v>
      </c>
      <c r="AN247">
        <f t="shared" si="327"/>
        <v>0.68139634328534615</v>
      </c>
      <c r="AO247">
        <v>14565.300365106865</v>
      </c>
      <c r="AP247">
        <f t="shared" si="328"/>
        <v>0.65288517253464962</v>
      </c>
      <c r="AQ247">
        <f t="shared" si="329"/>
        <v>0.71072572965748559</v>
      </c>
      <c r="AR247" t="s">
        <v>566</v>
      </c>
      <c r="AS247" s="183">
        <f t="shared" si="291"/>
        <v>44157</v>
      </c>
      <c r="AT247" t="str">
        <f t="shared" si="274"/>
        <v>A</v>
      </c>
      <c r="AU247" t="str">
        <f t="shared" si="275"/>
        <v>A</v>
      </c>
      <c r="AV247" t="str">
        <f t="shared" si="276"/>
        <v>A</v>
      </c>
    </row>
    <row r="248" spans="13:48">
      <c r="M248" t="str">
        <f t="shared" si="277"/>
        <v>11</v>
      </c>
      <c r="N248" t="s">
        <v>566</v>
      </c>
      <c r="O248" s="183">
        <v>44158</v>
      </c>
      <c r="P248" s="246">
        <v>0.77428150754200997</v>
      </c>
      <c r="Q248" s="246">
        <v>0.74133870334816498</v>
      </c>
      <c r="R248" s="246">
        <v>0.808186081025977</v>
      </c>
      <c r="S248" t="str">
        <f t="shared" si="268"/>
        <v>A</v>
      </c>
      <c r="T248" t="str">
        <f t="shared" si="269"/>
        <v>A</v>
      </c>
      <c r="U248" t="str">
        <f t="shared" si="270"/>
        <v>A</v>
      </c>
      <c r="V248" s="30">
        <v>206</v>
      </c>
      <c r="W248">
        <f t="shared" si="278"/>
        <v>159.50199055365405</v>
      </c>
      <c r="X248">
        <f t="shared" si="271"/>
        <v>152.71577288972199</v>
      </c>
      <c r="Y248">
        <f t="shared" si="272"/>
        <v>166.48633269135127</v>
      </c>
      <c r="Z248" s="184">
        <f t="shared" si="279"/>
        <v>206</v>
      </c>
      <c r="AA248">
        <f t="shared" ref="AA248:AC248" si="347">$V241*P241</f>
        <v>233.47182096442106</v>
      </c>
      <c r="AB248">
        <f t="shared" si="347"/>
        <v>225.33205762885231</v>
      </c>
      <c r="AC248">
        <f t="shared" si="347"/>
        <v>241.80528893255737</v>
      </c>
      <c r="AE248" s="185">
        <f t="shared" si="314"/>
        <v>185.4</v>
      </c>
      <c r="AF248">
        <f t="shared" si="324"/>
        <v>189.11217498118106</v>
      </c>
      <c r="AG248">
        <f t="shared" si="325"/>
        <v>182.51896667937038</v>
      </c>
      <c r="AH248">
        <f t="shared" si="326"/>
        <v>195.86228403537149</v>
      </c>
      <c r="AK248" s="183">
        <v>44158</v>
      </c>
      <c r="AL248">
        <v>1.1000000000000001</v>
      </c>
      <c r="AM248">
        <f t="shared" si="281"/>
        <v>0.77428150754200997</v>
      </c>
      <c r="AN248">
        <f t="shared" si="327"/>
        <v>0.69685335678780902</v>
      </c>
      <c r="AO248">
        <v>5690.1029179098805</v>
      </c>
      <c r="AP248">
        <f t="shared" si="328"/>
        <v>0.66720483301334854</v>
      </c>
      <c r="AQ248">
        <f t="shared" si="329"/>
        <v>0.72736747292337933</v>
      </c>
      <c r="AR248" t="s">
        <v>566</v>
      </c>
      <c r="AS248" s="183">
        <f t="shared" si="291"/>
        <v>44158</v>
      </c>
      <c r="AT248" t="str">
        <f t="shared" si="274"/>
        <v>A</v>
      </c>
      <c r="AU248" t="str">
        <f t="shared" si="275"/>
        <v>A</v>
      </c>
      <c r="AV248" t="str">
        <f t="shared" si="276"/>
        <v>A</v>
      </c>
    </row>
    <row r="249" spans="13:48">
      <c r="M249" t="str">
        <f t="shared" si="277"/>
        <v>11</v>
      </c>
      <c r="N249" t="s">
        <v>566</v>
      </c>
      <c r="O249" s="183">
        <v>44159</v>
      </c>
      <c r="P249" s="246">
        <v>0.786752141039325</v>
      </c>
      <c r="Q249" s="246">
        <v>0.75262816899508</v>
      </c>
      <c r="R249" s="246">
        <v>0.82189231057904899</v>
      </c>
      <c r="S249" t="str">
        <f t="shared" si="268"/>
        <v>A</v>
      </c>
      <c r="T249" t="str">
        <f t="shared" si="269"/>
        <v>A</v>
      </c>
      <c r="U249" t="str">
        <f t="shared" si="270"/>
        <v>A</v>
      </c>
      <c r="V249" s="30">
        <v>293</v>
      </c>
      <c r="W249">
        <f t="shared" si="278"/>
        <v>230.51837732452222</v>
      </c>
      <c r="X249">
        <f t="shared" si="271"/>
        <v>220.52005351555843</v>
      </c>
      <c r="Y249">
        <f t="shared" si="272"/>
        <v>240.81444699966136</v>
      </c>
      <c r="Z249" s="184">
        <f t="shared" si="279"/>
        <v>293</v>
      </c>
      <c r="AA249">
        <f t="shared" ref="AA249:AC249" si="348">$V242*P242</f>
        <v>299.99088770480319</v>
      </c>
      <c r="AB249">
        <f t="shared" si="348"/>
        <v>289.11102274472404</v>
      </c>
      <c r="AC249">
        <f t="shared" si="348"/>
        <v>311.14034557476737</v>
      </c>
      <c r="AE249" s="185">
        <f t="shared" si="314"/>
        <v>263.7</v>
      </c>
      <c r="AF249">
        <f t="shared" si="324"/>
        <v>242.99261904089056</v>
      </c>
      <c r="AG249">
        <f t="shared" si="325"/>
        <v>234.17992842322647</v>
      </c>
      <c r="AH249">
        <f t="shared" si="326"/>
        <v>252.02367991556159</v>
      </c>
      <c r="AK249" s="183">
        <v>44159</v>
      </c>
      <c r="AL249">
        <v>1.1000000000000001</v>
      </c>
      <c r="AM249">
        <f t="shared" si="281"/>
        <v>0.786752141039325</v>
      </c>
      <c r="AN249">
        <f t="shared" si="327"/>
        <v>0.70807692693539248</v>
      </c>
      <c r="AO249">
        <v>7178.9857884254097</v>
      </c>
      <c r="AP249">
        <f t="shared" si="328"/>
        <v>0.67736535209557203</v>
      </c>
      <c r="AQ249">
        <f t="shared" si="329"/>
        <v>0.73970307952114411</v>
      </c>
      <c r="AR249" t="s">
        <v>566</v>
      </c>
      <c r="AS249" s="183">
        <f t="shared" si="291"/>
        <v>44159</v>
      </c>
      <c r="AT249" t="str">
        <f t="shared" si="274"/>
        <v>A</v>
      </c>
      <c r="AU249" t="str">
        <f t="shared" si="275"/>
        <v>A</v>
      </c>
      <c r="AV249" t="str">
        <f t="shared" si="276"/>
        <v>A</v>
      </c>
    </row>
    <row r="250" spans="13:48">
      <c r="M250" t="str">
        <f t="shared" si="277"/>
        <v>11</v>
      </c>
      <c r="N250" t="s">
        <v>566</v>
      </c>
      <c r="O250" s="183">
        <v>44160</v>
      </c>
      <c r="P250" s="246">
        <v>0.79433890164982401</v>
      </c>
      <c r="Q250" s="246">
        <v>0.759161636272489</v>
      </c>
      <c r="R250" s="246">
        <v>0.83058642659023596</v>
      </c>
      <c r="S250" t="str">
        <f t="shared" si="268"/>
        <v>A</v>
      </c>
      <c r="T250" t="str">
        <f t="shared" si="269"/>
        <v>A</v>
      </c>
      <c r="U250" t="str">
        <f t="shared" si="270"/>
        <v>A</v>
      </c>
      <c r="V250" s="30">
        <v>274</v>
      </c>
      <c r="W250">
        <f t="shared" si="278"/>
        <v>217.64885905205179</v>
      </c>
      <c r="X250">
        <f t="shared" si="271"/>
        <v>208.01028833866198</v>
      </c>
      <c r="Y250">
        <f t="shared" si="272"/>
        <v>227.58068088572466</v>
      </c>
      <c r="Z250" s="184">
        <f t="shared" si="279"/>
        <v>274</v>
      </c>
      <c r="AA250">
        <f t="shared" ref="AA250:AC250" si="349">$V243*P243</f>
        <v>278.0503535643378</v>
      </c>
      <c r="AB250">
        <f t="shared" si="349"/>
        <v>267.62062184395342</v>
      </c>
      <c r="AC250">
        <f t="shared" si="349"/>
        <v>288.74760975498816</v>
      </c>
      <c r="AE250" s="185">
        <f t="shared" si="314"/>
        <v>246.6</v>
      </c>
      <c r="AF250">
        <f t="shared" si="324"/>
        <v>225.22078638711366</v>
      </c>
      <c r="AG250">
        <f t="shared" si="325"/>
        <v>216.7727036936023</v>
      </c>
      <c r="AH250">
        <f t="shared" si="326"/>
        <v>233.88556390154042</v>
      </c>
      <c r="AK250" s="183">
        <v>44160</v>
      </c>
      <c r="AL250">
        <v>1.1000000000000001</v>
      </c>
      <c r="AM250">
        <f t="shared" si="281"/>
        <v>0.79433890164982401</v>
      </c>
      <c r="AN250">
        <f t="shared" si="327"/>
        <v>0.71490501148484165</v>
      </c>
      <c r="AO250">
        <v>6001.0619450373588</v>
      </c>
      <c r="AP250">
        <f t="shared" si="328"/>
        <v>0.68324547264524016</v>
      </c>
      <c r="AQ250">
        <f t="shared" si="329"/>
        <v>0.74752778393121233</v>
      </c>
      <c r="AR250" t="s">
        <v>566</v>
      </c>
      <c r="AS250" s="183">
        <f t="shared" si="291"/>
        <v>44160</v>
      </c>
      <c r="AT250" t="str">
        <f t="shared" si="274"/>
        <v>A</v>
      </c>
      <c r="AU250" t="str">
        <f t="shared" si="275"/>
        <v>A</v>
      </c>
      <c r="AV250" t="str">
        <f t="shared" si="276"/>
        <v>A</v>
      </c>
    </row>
    <row r="251" spans="13:48">
      <c r="M251" t="str">
        <f t="shared" si="277"/>
        <v>11</v>
      </c>
      <c r="N251" t="s">
        <v>566</v>
      </c>
      <c r="O251" s="183">
        <v>44161</v>
      </c>
      <c r="P251" s="246">
        <v>0.79258821185485295</v>
      </c>
      <c r="Q251" s="246">
        <v>0.75659112003722295</v>
      </c>
      <c r="R251" s="246">
        <v>0.82970938684400897</v>
      </c>
      <c r="S251" t="str">
        <f t="shared" si="268"/>
        <v>A</v>
      </c>
      <c r="T251" t="str">
        <f t="shared" si="269"/>
        <v>A</v>
      </c>
      <c r="U251" t="str">
        <f t="shared" si="270"/>
        <v>A</v>
      </c>
      <c r="V251" s="30">
        <v>254</v>
      </c>
      <c r="W251">
        <f t="shared" si="278"/>
        <v>201.31740581113266</v>
      </c>
      <c r="X251">
        <f t="shared" si="271"/>
        <v>192.17414448945462</v>
      </c>
      <c r="Y251">
        <f t="shared" si="272"/>
        <v>210.74618425837826</v>
      </c>
      <c r="Z251" s="184">
        <f t="shared" si="279"/>
        <v>254</v>
      </c>
      <c r="AA251">
        <f t="shared" ref="AA251:AC251" si="350">$V244*P244</f>
        <v>278.93945960922343</v>
      </c>
      <c r="AB251">
        <f t="shared" si="350"/>
        <v>268.3699866969115</v>
      </c>
      <c r="AC251">
        <f t="shared" si="350"/>
        <v>289.78286995005101</v>
      </c>
      <c r="AE251" s="185">
        <f t="shared" si="314"/>
        <v>228.6</v>
      </c>
      <c r="AF251">
        <f t="shared" si="324"/>
        <v>225.94096228347101</v>
      </c>
      <c r="AG251">
        <f t="shared" si="325"/>
        <v>217.37968922449832</v>
      </c>
      <c r="AH251">
        <f t="shared" si="326"/>
        <v>234.72412465954133</v>
      </c>
      <c r="AK251" s="183">
        <v>44161</v>
      </c>
      <c r="AL251">
        <v>1.1000000000000001</v>
      </c>
      <c r="AM251">
        <f t="shared" si="281"/>
        <v>0.79258821185485295</v>
      </c>
      <c r="AN251">
        <f t="shared" si="327"/>
        <v>0.71332939066936762</v>
      </c>
      <c r="AO251">
        <v>12815.693718334711</v>
      </c>
      <c r="AP251">
        <f t="shared" si="328"/>
        <v>0.68093200803350062</v>
      </c>
      <c r="AQ251">
        <f t="shared" si="329"/>
        <v>0.7467384481596081</v>
      </c>
      <c r="AR251" t="s">
        <v>566</v>
      </c>
      <c r="AS251" s="183">
        <f t="shared" si="291"/>
        <v>44161</v>
      </c>
      <c r="AT251" t="str">
        <f t="shared" si="274"/>
        <v>A</v>
      </c>
      <c r="AU251" t="str">
        <f t="shared" si="275"/>
        <v>A</v>
      </c>
      <c r="AV251" t="str">
        <f t="shared" si="276"/>
        <v>A</v>
      </c>
    </row>
    <row r="252" spans="13:48">
      <c r="M252" t="str">
        <f t="shared" si="277"/>
        <v>11</v>
      </c>
      <c r="N252" t="s">
        <v>566</v>
      </c>
      <c r="O252" s="183">
        <v>44162</v>
      </c>
      <c r="P252" s="246">
        <v>0.79621648713642601</v>
      </c>
      <c r="Q252" s="246">
        <v>0.75928115417447894</v>
      </c>
      <c r="R252" s="246">
        <v>0.83433066438520698</v>
      </c>
      <c r="S252" t="str">
        <f t="shared" si="268"/>
        <v>A</v>
      </c>
      <c r="T252" t="str">
        <f t="shared" si="269"/>
        <v>A</v>
      </c>
      <c r="U252" t="str">
        <f t="shared" si="270"/>
        <v>A</v>
      </c>
      <c r="V252" s="30">
        <v>237</v>
      </c>
      <c r="W252">
        <f t="shared" si="278"/>
        <v>188.70330745133296</v>
      </c>
      <c r="X252">
        <f t="shared" si="271"/>
        <v>179.94963353935151</v>
      </c>
      <c r="Y252">
        <f t="shared" si="272"/>
        <v>197.73636745929406</v>
      </c>
      <c r="Z252" s="184">
        <f t="shared" si="279"/>
        <v>237</v>
      </c>
      <c r="AA252">
        <f t="shared" ref="AA252:AC252" si="351">$V245*P245</f>
        <v>242.58004947491887</v>
      </c>
      <c r="AB252">
        <f t="shared" si="351"/>
        <v>233.02698608791258</v>
      </c>
      <c r="AC252">
        <f t="shared" si="351"/>
        <v>252.39070367245074</v>
      </c>
      <c r="AE252" s="185">
        <f t="shared" si="314"/>
        <v>213.3</v>
      </c>
      <c r="AF252">
        <f t="shared" si="324"/>
        <v>196.48984007468428</v>
      </c>
      <c r="AG252">
        <f t="shared" si="325"/>
        <v>188.75185873120918</v>
      </c>
      <c r="AH252">
        <f t="shared" si="326"/>
        <v>204.43646997468508</v>
      </c>
      <c r="AK252" s="183">
        <v>44162</v>
      </c>
      <c r="AL252">
        <v>1.1000000000000001</v>
      </c>
      <c r="AM252">
        <f t="shared" si="281"/>
        <v>0.79621648713642601</v>
      </c>
      <c r="AN252">
        <f t="shared" si="327"/>
        <v>0.71659483842278338</v>
      </c>
      <c r="AO252">
        <v>11025.596314170372</v>
      </c>
      <c r="AP252">
        <f t="shared" si="328"/>
        <v>0.68335303875703102</v>
      </c>
      <c r="AQ252">
        <f t="shared" si="329"/>
        <v>0.75089759794668631</v>
      </c>
      <c r="AR252" t="s">
        <v>566</v>
      </c>
      <c r="AS252" s="183">
        <f t="shared" si="291"/>
        <v>44162</v>
      </c>
      <c r="AT252" t="str">
        <f t="shared" si="274"/>
        <v>A</v>
      </c>
      <c r="AU252" t="str">
        <f t="shared" si="275"/>
        <v>A</v>
      </c>
      <c r="AV252" t="str">
        <f t="shared" si="276"/>
        <v>A</v>
      </c>
    </row>
    <row r="253" spans="13:48">
      <c r="M253" t="str">
        <f t="shared" si="277"/>
        <v>11</v>
      </c>
      <c r="N253" t="s">
        <v>566</v>
      </c>
      <c r="O253" s="183">
        <v>44163</v>
      </c>
      <c r="P253" s="246">
        <v>0.81491756885785205</v>
      </c>
      <c r="Q253" s="246">
        <v>0.77666587841450196</v>
      </c>
      <c r="R253" s="246">
        <v>0.85440508443798502</v>
      </c>
      <c r="S253" t="str">
        <f t="shared" si="268"/>
        <v>A</v>
      </c>
      <c r="T253" t="str">
        <f t="shared" si="269"/>
        <v>A</v>
      </c>
      <c r="U253" t="str">
        <f t="shared" si="270"/>
        <v>A</v>
      </c>
      <c r="V253" s="30">
        <v>215</v>
      </c>
      <c r="W253">
        <f t="shared" si="278"/>
        <v>175.20727730443818</v>
      </c>
      <c r="X253">
        <f t="shared" si="271"/>
        <v>166.98316385911792</v>
      </c>
      <c r="Y253">
        <f t="shared" si="272"/>
        <v>183.69709315416677</v>
      </c>
      <c r="Z253" s="184">
        <f t="shared" si="279"/>
        <v>215</v>
      </c>
      <c r="AA253">
        <f t="shared" ref="AA253:AC253" si="352">$V246*P246</f>
        <v>191.30333926475342</v>
      </c>
      <c r="AB253">
        <f t="shared" si="352"/>
        <v>183.45150536992946</v>
      </c>
      <c r="AC253">
        <f t="shared" si="352"/>
        <v>199.37608437600306</v>
      </c>
      <c r="AE253" s="185">
        <f t="shared" si="314"/>
        <v>193.5</v>
      </c>
      <c r="AF253">
        <f t="shared" si="324"/>
        <v>154.95570480445028</v>
      </c>
      <c r="AG253">
        <f t="shared" si="325"/>
        <v>148.59571934964288</v>
      </c>
      <c r="AH253">
        <f t="shared" si="326"/>
        <v>161.4946283445625</v>
      </c>
      <c r="AK253" s="183">
        <v>44163</v>
      </c>
      <c r="AL253">
        <v>1.1000000000000001</v>
      </c>
      <c r="AM253">
        <f t="shared" si="281"/>
        <v>0.81491756885785205</v>
      </c>
      <c r="AN253">
        <f t="shared" si="327"/>
        <v>0.73342581197206691</v>
      </c>
      <c r="AO253">
        <v>4407.2066493376178</v>
      </c>
      <c r="AP253">
        <f t="shared" si="328"/>
        <v>0.69899929057305177</v>
      </c>
      <c r="AQ253">
        <f t="shared" si="329"/>
        <v>0.76896457599418655</v>
      </c>
      <c r="AR253" t="s">
        <v>566</v>
      </c>
      <c r="AS253" s="183">
        <f t="shared" si="291"/>
        <v>44163</v>
      </c>
      <c r="AT253" t="str">
        <f t="shared" si="274"/>
        <v>A</v>
      </c>
      <c r="AU253" t="str">
        <f t="shared" si="275"/>
        <v>A</v>
      </c>
      <c r="AV253" t="str">
        <f t="shared" si="276"/>
        <v>A</v>
      </c>
    </row>
    <row r="254" spans="13:48">
      <c r="M254" t="str">
        <f t="shared" si="277"/>
        <v>11</v>
      </c>
      <c r="N254" t="s">
        <v>566</v>
      </c>
      <c r="O254" s="183">
        <v>44164</v>
      </c>
      <c r="P254" s="246">
        <v>0.82258708290215998</v>
      </c>
      <c r="Q254" s="246">
        <v>0.78328211977203299</v>
      </c>
      <c r="R254" s="246">
        <v>0.86318545629226096</v>
      </c>
      <c r="S254" t="str">
        <f t="shared" si="268"/>
        <v>A</v>
      </c>
      <c r="T254" t="str">
        <f t="shared" si="269"/>
        <v>A</v>
      </c>
      <c r="U254" t="str">
        <f t="shared" si="270"/>
        <v>A</v>
      </c>
      <c r="V254" s="30">
        <v>149</v>
      </c>
      <c r="W254">
        <f t="shared" si="278"/>
        <v>122.56547535242184</v>
      </c>
      <c r="X254">
        <f t="shared" si="271"/>
        <v>116.70903584603292</v>
      </c>
      <c r="Y254">
        <f t="shared" si="272"/>
        <v>128.61463298754688</v>
      </c>
      <c r="Z254" s="184">
        <f t="shared" si="279"/>
        <v>149</v>
      </c>
      <c r="AA254">
        <f t="shared" ref="AA254:AC254" si="353">$V247*P247</f>
        <v>158.23537305181927</v>
      </c>
      <c r="AB254">
        <f t="shared" si="353"/>
        <v>151.61444562193529</v>
      </c>
      <c r="AC254">
        <f t="shared" si="353"/>
        <v>165.04630833157165</v>
      </c>
      <c r="AE254" s="185">
        <f t="shared" si="314"/>
        <v>134.1</v>
      </c>
      <c r="AF254">
        <f t="shared" si="324"/>
        <v>128.17065217197361</v>
      </c>
      <c r="AG254">
        <f t="shared" si="325"/>
        <v>122.80770095376758</v>
      </c>
      <c r="AH254">
        <f t="shared" si="326"/>
        <v>133.68750974857304</v>
      </c>
      <c r="AK254" s="183">
        <v>44164</v>
      </c>
      <c r="AL254">
        <v>1.1000000000000001</v>
      </c>
      <c r="AM254">
        <f t="shared" si="281"/>
        <v>0.82258708290215998</v>
      </c>
      <c r="AN254">
        <f t="shared" si="327"/>
        <v>0.74032837461194401</v>
      </c>
      <c r="AO254">
        <v>5630.0707394957872</v>
      </c>
      <c r="AP254">
        <f t="shared" si="328"/>
        <v>0.70495390779482969</v>
      </c>
      <c r="AQ254">
        <f t="shared" si="329"/>
        <v>0.77686691066303493</v>
      </c>
      <c r="AR254" t="s">
        <v>566</v>
      </c>
      <c r="AS254" s="183">
        <f t="shared" si="291"/>
        <v>44164</v>
      </c>
      <c r="AT254" t="str">
        <f t="shared" si="274"/>
        <v>A</v>
      </c>
      <c r="AU254" t="str">
        <f t="shared" si="275"/>
        <v>A</v>
      </c>
      <c r="AV254" t="str">
        <f t="shared" si="276"/>
        <v>A</v>
      </c>
    </row>
    <row r="255" spans="13:48">
      <c r="M255" t="str">
        <f t="shared" si="277"/>
        <v>11</v>
      </c>
      <c r="N255" t="s">
        <v>566</v>
      </c>
      <c r="O255" s="183">
        <v>44165</v>
      </c>
      <c r="P255" s="246">
        <v>0.81391336185825003</v>
      </c>
      <c r="Q255" s="246">
        <v>0.77399692016777499</v>
      </c>
      <c r="R255" s="246">
        <v>0.85517916727829901</v>
      </c>
      <c r="S255" t="str">
        <f t="shared" si="268"/>
        <v>A</v>
      </c>
      <c r="T255" t="str">
        <f t="shared" si="269"/>
        <v>A</v>
      </c>
      <c r="U255" t="str">
        <f t="shared" si="270"/>
        <v>A</v>
      </c>
      <c r="V255" s="30">
        <v>122</v>
      </c>
      <c r="W255">
        <f t="shared" si="278"/>
        <v>99.297430146706503</v>
      </c>
      <c r="X255">
        <f t="shared" si="271"/>
        <v>94.427624260468548</v>
      </c>
      <c r="Y255">
        <f t="shared" si="272"/>
        <v>104.33185840795248</v>
      </c>
      <c r="Z255" s="184">
        <f t="shared" si="279"/>
        <v>122</v>
      </c>
      <c r="AA255">
        <f t="shared" ref="AA255:AC255" si="354">$V248*P248</f>
        <v>159.50199055365405</v>
      </c>
      <c r="AB255">
        <f t="shared" si="354"/>
        <v>152.71577288972199</v>
      </c>
      <c r="AC255">
        <f t="shared" si="354"/>
        <v>166.48633269135127</v>
      </c>
      <c r="AE255" s="185">
        <f t="shared" si="314"/>
        <v>109.8</v>
      </c>
      <c r="AF255">
        <f t="shared" si="324"/>
        <v>129.19661234845978</v>
      </c>
      <c r="AG255">
        <f t="shared" si="325"/>
        <v>123.69977604067482</v>
      </c>
      <c r="AH255">
        <f t="shared" si="326"/>
        <v>134.85392947999452</v>
      </c>
      <c r="AK255" s="183">
        <v>44165</v>
      </c>
      <c r="AL255">
        <v>1.1000000000000001</v>
      </c>
      <c r="AM255">
        <f t="shared" si="281"/>
        <v>0.81391336185825003</v>
      </c>
      <c r="AN255">
        <f t="shared" si="327"/>
        <v>0.73252202567242508</v>
      </c>
      <c r="AO255">
        <v>4751.5168418970579</v>
      </c>
      <c r="AP255">
        <f t="shared" si="328"/>
        <v>0.69659722815099756</v>
      </c>
      <c r="AQ255">
        <f t="shared" si="329"/>
        <v>0.76966125055046908</v>
      </c>
      <c r="AR255" t="s">
        <v>566</v>
      </c>
      <c r="AS255" s="183">
        <f t="shared" si="291"/>
        <v>44165</v>
      </c>
      <c r="AT255" t="str">
        <f t="shared" si="274"/>
        <v>A</v>
      </c>
      <c r="AU255" t="str">
        <f t="shared" si="275"/>
        <v>A</v>
      </c>
      <c r="AV255" t="str">
        <f t="shared" si="276"/>
        <v>A</v>
      </c>
    </row>
    <row r="256" spans="13:48">
      <c r="M256" t="str">
        <f t="shared" si="277"/>
        <v>12</v>
      </c>
      <c r="N256" t="s">
        <v>566</v>
      </c>
      <c r="O256" s="183">
        <v>44166</v>
      </c>
      <c r="P256" s="246">
        <v>0.79759705729808905</v>
      </c>
      <c r="Q256" s="246">
        <v>0.75728229546977899</v>
      </c>
      <c r="R256" s="246">
        <v>0.839317873055478</v>
      </c>
      <c r="S256" t="str">
        <f t="shared" si="268"/>
        <v>A</v>
      </c>
      <c r="T256" t="str">
        <f t="shared" si="269"/>
        <v>A</v>
      </c>
      <c r="U256" t="str">
        <f t="shared" si="270"/>
        <v>A</v>
      </c>
      <c r="V256" s="30">
        <v>201</v>
      </c>
      <c r="W256">
        <f t="shared" si="278"/>
        <v>160.31700851691591</v>
      </c>
      <c r="X256">
        <f t="shared" si="271"/>
        <v>152.21374138942556</v>
      </c>
      <c r="Y256">
        <f t="shared" si="272"/>
        <v>168.70289248415108</v>
      </c>
      <c r="Z256" s="184">
        <f t="shared" si="279"/>
        <v>201</v>
      </c>
      <c r="AA256">
        <f t="shared" ref="AA256:AC256" si="355">$V249*P249</f>
        <v>230.51837732452222</v>
      </c>
      <c r="AB256">
        <f t="shared" si="355"/>
        <v>220.52005351555843</v>
      </c>
      <c r="AC256">
        <f t="shared" si="355"/>
        <v>240.81444699966136</v>
      </c>
      <c r="AE256" s="185">
        <f t="shared" si="314"/>
        <v>180.9</v>
      </c>
      <c r="AF256">
        <f t="shared" si="324"/>
        <v>186.719885632863</v>
      </c>
      <c r="AG256">
        <f t="shared" si="325"/>
        <v>178.62124334760233</v>
      </c>
      <c r="AH256">
        <f t="shared" si="326"/>
        <v>195.05970206972569</v>
      </c>
      <c r="AK256" s="183">
        <v>44166</v>
      </c>
      <c r="AL256">
        <v>1.1000000000000001</v>
      </c>
      <c r="AM256">
        <f t="shared" si="281"/>
        <v>0.79759705729808905</v>
      </c>
      <c r="AN256">
        <f t="shared" si="327"/>
        <v>0.71783735156828021</v>
      </c>
      <c r="AO256">
        <v>10127.900400611037</v>
      </c>
      <c r="AP256">
        <f t="shared" si="328"/>
        <v>0.6815540659228011</v>
      </c>
      <c r="AQ256">
        <f t="shared" si="329"/>
        <v>0.75538608574993027</v>
      </c>
      <c r="AR256" t="s">
        <v>566</v>
      </c>
      <c r="AS256" s="183">
        <f t="shared" si="291"/>
        <v>44166</v>
      </c>
      <c r="AT256" t="str">
        <f t="shared" si="274"/>
        <v>A</v>
      </c>
      <c r="AU256" t="str">
        <f t="shared" si="275"/>
        <v>A</v>
      </c>
      <c r="AV256" t="str">
        <f t="shared" si="276"/>
        <v>A</v>
      </c>
    </row>
    <row r="257" spans="13:48">
      <c r="M257" t="str">
        <f t="shared" si="277"/>
        <v>12</v>
      </c>
      <c r="N257" t="s">
        <v>566</v>
      </c>
      <c r="O257" s="183">
        <v>44167</v>
      </c>
      <c r="P257" s="246">
        <v>0.80849684430603397</v>
      </c>
      <c r="Q257" s="246">
        <v>0.76703787855176697</v>
      </c>
      <c r="R257" s="246">
        <v>0.85142351150037998</v>
      </c>
      <c r="S257" t="str">
        <f t="shared" si="268"/>
        <v>A</v>
      </c>
      <c r="T257" t="str">
        <f t="shared" si="269"/>
        <v>A</v>
      </c>
      <c r="U257" t="str">
        <f t="shared" si="270"/>
        <v>A</v>
      </c>
      <c r="V257" s="30">
        <v>232</v>
      </c>
      <c r="W257">
        <f t="shared" si="278"/>
        <v>187.57126787899989</v>
      </c>
      <c r="X257">
        <f t="shared" si="271"/>
        <v>177.95278782400993</v>
      </c>
      <c r="Y257">
        <f t="shared" si="272"/>
        <v>197.53025466808816</v>
      </c>
      <c r="Z257" s="184">
        <f t="shared" si="279"/>
        <v>232</v>
      </c>
      <c r="AA257">
        <f t="shared" ref="AA257:AC257" si="356">$V250*P250</f>
        <v>217.64885905205179</v>
      </c>
      <c r="AB257">
        <f t="shared" si="356"/>
        <v>208.01028833866198</v>
      </c>
      <c r="AC257">
        <f t="shared" si="356"/>
        <v>227.58068088572466</v>
      </c>
      <c r="AE257" s="185">
        <f t="shared" si="314"/>
        <v>208.8</v>
      </c>
      <c r="AF257">
        <f t="shared" si="324"/>
        <v>176.29557583216194</v>
      </c>
      <c r="AG257">
        <f t="shared" si="325"/>
        <v>168.48833355431623</v>
      </c>
      <c r="AH257">
        <f t="shared" si="326"/>
        <v>184.34035151743697</v>
      </c>
      <c r="AK257" s="183">
        <v>44167</v>
      </c>
      <c r="AL257">
        <v>1.1000000000000001</v>
      </c>
      <c r="AM257">
        <f t="shared" si="281"/>
        <v>0.80849684430603397</v>
      </c>
      <c r="AN257">
        <f t="shared" si="327"/>
        <v>0.7276471598754306</v>
      </c>
      <c r="AO257">
        <v>8746.5245730009046</v>
      </c>
      <c r="AP257">
        <f t="shared" si="328"/>
        <v>0.69033409069659024</v>
      </c>
      <c r="AQ257">
        <f t="shared" si="329"/>
        <v>0.76628116035034199</v>
      </c>
      <c r="AR257" t="s">
        <v>566</v>
      </c>
      <c r="AS257" s="183">
        <f t="shared" si="291"/>
        <v>44167</v>
      </c>
      <c r="AT257" t="str">
        <f t="shared" si="274"/>
        <v>A</v>
      </c>
      <c r="AU257" t="str">
        <f t="shared" si="275"/>
        <v>A</v>
      </c>
      <c r="AV257" t="str">
        <f t="shared" si="276"/>
        <v>A</v>
      </c>
    </row>
    <row r="258" spans="13:48">
      <c r="M258" s="246" t="str">
        <f t="shared" ref="M258:M272" si="357">TEXT(MONTH(O258),"00")</f>
        <v>12</v>
      </c>
      <c r="N258" s="246" t="s">
        <v>566</v>
      </c>
      <c r="O258" s="183">
        <v>44168</v>
      </c>
      <c r="P258" s="246">
        <v>0.80649361991885604</v>
      </c>
      <c r="Q258" s="246">
        <v>0.76416810704912597</v>
      </c>
      <c r="R258" s="246">
        <v>0.85035391308879504</v>
      </c>
      <c r="S258" s="246" t="str">
        <f t="shared" ref="S258:S272" si="358" xml:space="preserve"> LOOKUP(P258,mins,results)</f>
        <v>A</v>
      </c>
      <c r="T258" s="246" t="str">
        <f t="shared" ref="T258:T272" si="359" xml:space="preserve"> LOOKUP(Q258,mins,results)</f>
        <v>A</v>
      </c>
      <c r="U258" s="246" t="str">
        <f t="shared" ref="U258:U272" si="360" xml:space="preserve"> LOOKUP(R258,mins,results)</f>
        <v>A</v>
      </c>
      <c r="V258" s="30">
        <v>189</v>
      </c>
      <c r="W258" s="246">
        <f t="shared" ref="W258:W272" si="361">$V258*P258</f>
        <v>152.42729416466381</v>
      </c>
      <c r="X258" s="246">
        <f t="shared" ref="X258:X272" si="362">$V258*Q258</f>
        <v>144.42777223228481</v>
      </c>
      <c r="Y258" s="246">
        <f t="shared" ref="Y258:Y272" si="363">$V258*R258</f>
        <v>160.71688957378225</v>
      </c>
      <c r="Z258" s="184">
        <f t="shared" ref="Z258:Z272" si="364">V258</f>
        <v>189</v>
      </c>
      <c r="AA258" s="246">
        <f t="shared" ref="AA258:AA272" si="365">$V251*P251</f>
        <v>201.31740581113266</v>
      </c>
      <c r="AB258" s="246">
        <f t="shared" ref="AB258:AB272" si="366">$V251*Q251</f>
        <v>192.17414448945462</v>
      </c>
      <c r="AC258" s="246">
        <f t="shared" ref="AC258:AC272" si="367">$V251*R251</f>
        <v>210.74618425837826</v>
      </c>
      <c r="AD258" s="246"/>
      <c r="AE258" s="185">
        <f t="shared" ref="AE258:AE272" si="368">Z258*(1-$AD$275)</f>
        <v>170.1</v>
      </c>
      <c r="AF258" s="246">
        <f t="shared" ref="AF258:AH258" si="369">$AE251*P251*(1-$AD$275)</f>
        <v>163.06709870701744</v>
      </c>
      <c r="AG258" s="246">
        <f t="shared" si="369"/>
        <v>155.66105703645826</v>
      </c>
      <c r="AH258" s="246">
        <f t="shared" si="369"/>
        <v>170.70440924928639</v>
      </c>
      <c r="AI258" s="246"/>
      <c r="AJ258" s="246"/>
      <c r="AK258" s="183">
        <v>44168</v>
      </c>
      <c r="AL258" s="246">
        <v>1.1000000000000001</v>
      </c>
      <c r="AM258" s="246">
        <f t="shared" ref="AM258:AM272" si="370">P258</f>
        <v>0.80649361991885604</v>
      </c>
      <c r="AN258" s="246">
        <f t="shared" ref="AN258:AN272" si="371">+P258*(1-$AD$275)</f>
        <v>0.72584425792697049</v>
      </c>
      <c r="AO258" s="246">
        <v>8746.5245730009046</v>
      </c>
      <c r="AP258" s="246">
        <f t="shared" ref="AP258:AP272" si="372">+Q258*(1-$AD$275)</f>
        <v>0.68775129634421339</v>
      </c>
      <c r="AQ258" s="246">
        <f t="shared" ref="AQ258:AQ272" si="373">+R258*(1-$AD$275)</f>
        <v>0.76531852177991555</v>
      </c>
      <c r="AR258" s="246" t="s">
        <v>566</v>
      </c>
      <c r="AS258" s="183">
        <f t="shared" ref="AS258:AS272" si="374">O258</f>
        <v>44168</v>
      </c>
      <c r="AT258" s="246" t="str">
        <f t="shared" ref="AT258:AT272" si="375">LOOKUP(AN258,mins,results)</f>
        <v>A</v>
      </c>
      <c r="AU258" s="246" t="str">
        <f t="shared" ref="AU258:AU272" si="376">LOOKUP(AP258,mins,results)</f>
        <v>A</v>
      </c>
      <c r="AV258" s="246" t="str">
        <f t="shared" ref="AV258:AV272" si="377">LOOKUP(AQ258,mins,results)</f>
        <v>A</v>
      </c>
    </row>
    <row r="259" spans="13:48">
      <c r="M259" s="246" t="str">
        <f t="shared" si="357"/>
        <v>12</v>
      </c>
      <c r="N259" s="246" t="s">
        <v>566</v>
      </c>
      <c r="O259" s="183">
        <v>44169</v>
      </c>
      <c r="P259" s="246">
        <v>0.83075852207320799</v>
      </c>
      <c r="Q259" s="246">
        <v>0.78685411398772998</v>
      </c>
      <c r="R259" s="246">
        <v>0.87626652793429904</v>
      </c>
      <c r="S259" s="246" t="str">
        <f t="shared" si="358"/>
        <v>A</v>
      </c>
      <c r="T259" s="246" t="str">
        <f t="shared" si="359"/>
        <v>A</v>
      </c>
      <c r="U259" s="246" t="str">
        <f t="shared" si="360"/>
        <v>A</v>
      </c>
      <c r="V259" s="30">
        <v>218</v>
      </c>
      <c r="W259" s="246">
        <f t="shared" si="361"/>
        <v>181.10535781195935</v>
      </c>
      <c r="X259" s="246">
        <f t="shared" si="362"/>
        <v>171.53419684932513</v>
      </c>
      <c r="Y259" s="246">
        <f t="shared" si="363"/>
        <v>191.02610308967718</v>
      </c>
      <c r="Z259" s="184">
        <f t="shared" si="364"/>
        <v>218</v>
      </c>
      <c r="AA259" s="246">
        <f t="shared" si="365"/>
        <v>188.70330745133296</v>
      </c>
      <c r="AB259" s="246">
        <f t="shared" si="366"/>
        <v>179.94963353935151</v>
      </c>
      <c r="AC259" s="246">
        <f t="shared" si="367"/>
        <v>197.73636745929406</v>
      </c>
      <c r="AD259" s="246"/>
      <c r="AE259" s="185">
        <f t="shared" si="368"/>
        <v>196.20000000000002</v>
      </c>
      <c r="AF259" s="246">
        <f t="shared" ref="AF259:AH259" si="378">$AE252*P252*(1-$AD$275)</f>
        <v>152.8496790355797</v>
      </c>
      <c r="AG259" s="246">
        <f t="shared" si="378"/>
        <v>145.75920316687476</v>
      </c>
      <c r="AH259" s="246">
        <f t="shared" si="378"/>
        <v>160.16645764202821</v>
      </c>
      <c r="AI259" s="246"/>
      <c r="AJ259" s="246"/>
      <c r="AK259" s="183">
        <v>44169</v>
      </c>
      <c r="AL259" s="246">
        <v>1.1000000000000001</v>
      </c>
      <c r="AM259" s="246">
        <f t="shared" si="370"/>
        <v>0.83075852207320799</v>
      </c>
      <c r="AN259" s="246">
        <f t="shared" si="371"/>
        <v>0.74768266986588716</v>
      </c>
      <c r="AO259" s="246">
        <v>8746.5245730009046</v>
      </c>
      <c r="AP259" s="246">
        <f t="shared" si="372"/>
        <v>0.70816870258895703</v>
      </c>
      <c r="AQ259" s="246">
        <f t="shared" si="373"/>
        <v>0.7886398751408692</v>
      </c>
      <c r="AR259" s="246" t="s">
        <v>566</v>
      </c>
      <c r="AS259" s="183">
        <f t="shared" si="374"/>
        <v>44169</v>
      </c>
      <c r="AT259" s="246" t="str">
        <f t="shared" si="375"/>
        <v>A</v>
      </c>
      <c r="AU259" s="246" t="str">
        <f t="shared" si="376"/>
        <v>A</v>
      </c>
      <c r="AV259" s="246" t="str">
        <f t="shared" si="377"/>
        <v>A</v>
      </c>
    </row>
    <row r="260" spans="13:48">
      <c r="M260" s="246" t="str">
        <f t="shared" si="357"/>
        <v>12</v>
      </c>
      <c r="N260" s="246" t="s">
        <v>566</v>
      </c>
      <c r="O260" s="183">
        <v>44170</v>
      </c>
      <c r="P260" s="246">
        <v>0.86615374191463501</v>
      </c>
      <c r="Q260" s="246">
        <v>0.82036179831794498</v>
      </c>
      <c r="R260" s="246">
        <v>0.91361886715061802</v>
      </c>
      <c r="S260" s="246" t="str">
        <f t="shared" si="358"/>
        <v>A</v>
      </c>
      <c r="T260" s="246" t="str">
        <f t="shared" si="359"/>
        <v>A</v>
      </c>
      <c r="U260" s="246" t="str">
        <f t="shared" si="360"/>
        <v>A</v>
      </c>
      <c r="V260" s="30">
        <v>214</v>
      </c>
      <c r="W260" s="246">
        <f t="shared" si="361"/>
        <v>185.35690076973188</v>
      </c>
      <c r="X260" s="246">
        <f t="shared" si="362"/>
        <v>175.55742484004023</v>
      </c>
      <c r="Y260" s="246">
        <f t="shared" si="363"/>
        <v>195.51443757023225</v>
      </c>
      <c r="Z260" s="184">
        <f t="shared" si="364"/>
        <v>214</v>
      </c>
      <c r="AA260" s="246">
        <f t="shared" si="365"/>
        <v>175.20727730443818</v>
      </c>
      <c r="AB260" s="246">
        <f t="shared" si="366"/>
        <v>166.98316385911792</v>
      </c>
      <c r="AC260" s="246">
        <f t="shared" si="367"/>
        <v>183.69709315416677</v>
      </c>
      <c r="AD260" s="246"/>
      <c r="AE260" s="185">
        <f t="shared" si="368"/>
        <v>192.6</v>
      </c>
      <c r="AF260" s="246">
        <f t="shared" ref="AF260:AH260" si="379">$AE253*P253*(1-$AD$275)</f>
        <v>141.91789461659494</v>
      </c>
      <c r="AG260" s="246">
        <f t="shared" si="379"/>
        <v>135.25636272588551</v>
      </c>
      <c r="AH260" s="246">
        <f t="shared" si="379"/>
        <v>148.79464545487511</v>
      </c>
      <c r="AI260" s="246"/>
      <c r="AJ260" s="246"/>
      <c r="AK260" s="183">
        <v>44170</v>
      </c>
      <c r="AL260" s="246">
        <v>1.1000000000000001</v>
      </c>
      <c r="AM260" s="246">
        <f t="shared" si="370"/>
        <v>0.86615374191463501</v>
      </c>
      <c r="AN260" s="246">
        <f t="shared" si="371"/>
        <v>0.77953836772317153</v>
      </c>
      <c r="AO260" s="246">
        <v>8746.5245730009046</v>
      </c>
      <c r="AP260" s="246">
        <f t="shared" si="372"/>
        <v>0.73832561848615053</v>
      </c>
      <c r="AQ260" s="246">
        <f t="shared" si="373"/>
        <v>0.82225698043555628</v>
      </c>
      <c r="AR260" s="246" t="s">
        <v>566</v>
      </c>
      <c r="AS260" s="183">
        <f t="shared" si="374"/>
        <v>44170</v>
      </c>
      <c r="AT260" s="246" t="str">
        <f t="shared" si="375"/>
        <v>A</v>
      </c>
      <c r="AU260" s="246" t="str">
        <f t="shared" si="376"/>
        <v>A</v>
      </c>
      <c r="AV260" s="246" t="str">
        <f t="shared" si="377"/>
        <v>A</v>
      </c>
    </row>
    <row r="261" spans="13:48">
      <c r="M261" s="246" t="str">
        <f t="shared" si="357"/>
        <v>12</v>
      </c>
      <c r="N261" s="246" t="s">
        <v>566</v>
      </c>
      <c r="O261" s="183">
        <v>44171</v>
      </c>
      <c r="P261" s="246">
        <v>0.89753031822034401</v>
      </c>
      <c r="Q261" s="246">
        <v>0.85004436947584805</v>
      </c>
      <c r="R261" s="246">
        <v>0.946752679458573</v>
      </c>
      <c r="S261" s="246" t="str">
        <f t="shared" si="358"/>
        <v>A</v>
      </c>
      <c r="T261" s="246" t="str">
        <f t="shared" si="359"/>
        <v>A</v>
      </c>
      <c r="U261" s="246" t="str">
        <f t="shared" si="360"/>
        <v>A</v>
      </c>
      <c r="V261" s="30">
        <v>147</v>
      </c>
      <c r="W261" s="246">
        <f t="shared" si="361"/>
        <v>131.93695677839057</v>
      </c>
      <c r="X261" s="246">
        <f t="shared" si="362"/>
        <v>124.95652231294966</v>
      </c>
      <c r="Y261" s="246">
        <f t="shared" si="363"/>
        <v>139.17264388041022</v>
      </c>
      <c r="Z261" s="184">
        <f t="shared" si="364"/>
        <v>147</v>
      </c>
      <c r="AA261" s="246">
        <f t="shared" si="365"/>
        <v>122.56547535242184</v>
      </c>
      <c r="AB261" s="246">
        <f t="shared" si="366"/>
        <v>116.70903584603292</v>
      </c>
      <c r="AC261" s="246">
        <f t="shared" si="367"/>
        <v>128.61463298754688</v>
      </c>
      <c r="AD261" s="246"/>
      <c r="AE261" s="185">
        <f t="shared" si="368"/>
        <v>132.30000000000001</v>
      </c>
      <c r="AF261" s="246">
        <f t="shared" ref="AF261:AH261" si="380">$AE254*P254*(1-$AD$275)</f>
        <v>99.278035035461684</v>
      </c>
      <c r="AG261" s="246">
        <f t="shared" si="380"/>
        <v>94.534319035286657</v>
      </c>
      <c r="AH261" s="246">
        <f t="shared" si="380"/>
        <v>104.17785271991296</v>
      </c>
      <c r="AI261" s="246"/>
      <c r="AJ261" s="246"/>
      <c r="AK261" s="183">
        <v>44171</v>
      </c>
      <c r="AL261" s="246">
        <v>1.1000000000000001</v>
      </c>
      <c r="AM261" s="246">
        <f t="shared" si="370"/>
        <v>0.89753031822034401</v>
      </c>
      <c r="AN261" s="246">
        <f t="shared" si="371"/>
        <v>0.80777728639830959</v>
      </c>
      <c r="AO261" s="246">
        <v>8746.5245730009046</v>
      </c>
      <c r="AP261" s="246">
        <f t="shared" si="372"/>
        <v>0.7650399325282633</v>
      </c>
      <c r="AQ261" s="246">
        <f t="shared" si="373"/>
        <v>0.85207741151271577</v>
      </c>
      <c r="AR261" s="246" t="s">
        <v>566</v>
      </c>
      <c r="AS261" s="183">
        <f t="shared" si="374"/>
        <v>44171</v>
      </c>
      <c r="AT261" s="246" t="str">
        <f t="shared" si="375"/>
        <v>A</v>
      </c>
      <c r="AU261" s="246" t="str">
        <f t="shared" si="376"/>
        <v>A</v>
      </c>
      <c r="AV261" s="246" t="str">
        <f t="shared" si="377"/>
        <v>A</v>
      </c>
    </row>
    <row r="262" spans="13:48">
      <c r="M262" s="246" t="str">
        <f t="shared" si="357"/>
        <v>12</v>
      </c>
      <c r="N262" s="246" t="s">
        <v>566</v>
      </c>
      <c r="O262" s="183">
        <v>44172</v>
      </c>
      <c r="P262" s="246">
        <v>0.94064666536102604</v>
      </c>
      <c r="Q262" s="246">
        <v>0.89129868194706896</v>
      </c>
      <c r="R262" s="246">
        <v>0.99178339693917394</v>
      </c>
      <c r="S262" s="246" t="str">
        <f t="shared" si="358"/>
        <v>A</v>
      </c>
      <c r="T262" s="246" t="str">
        <f t="shared" si="359"/>
        <v>A</v>
      </c>
      <c r="U262" s="246" t="str">
        <f t="shared" si="360"/>
        <v>A</v>
      </c>
      <c r="V262" s="30">
        <v>145</v>
      </c>
      <c r="W262" s="246">
        <f t="shared" si="361"/>
        <v>136.39376647734878</v>
      </c>
      <c r="X262" s="246">
        <f t="shared" si="362"/>
        <v>129.23830888232499</v>
      </c>
      <c r="Y262" s="246">
        <f t="shared" si="363"/>
        <v>143.80859255618023</v>
      </c>
      <c r="Z262" s="184">
        <f t="shared" si="364"/>
        <v>145</v>
      </c>
      <c r="AA262" s="246">
        <f t="shared" si="365"/>
        <v>99.297430146706503</v>
      </c>
      <c r="AB262" s="246">
        <f t="shared" si="366"/>
        <v>94.427624260468548</v>
      </c>
      <c r="AC262" s="246">
        <f t="shared" si="367"/>
        <v>104.33185840795248</v>
      </c>
      <c r="AD262" s="246"/>
      <c r="AE262" s="185">
        <f t="shared" si="368"/>
        <v>130.5</v>
      </c>
      <c r="AF262" s="246">
        <f t="shared" ref="AF262:AH262" si="381">$AE255*P255*(1-$AD$275)</f>
        <v>80.430918418832277</v>
      </c>
      <c r="AG262" s="246">
        <f t="shared" si="381"/>
        <v>76.486375650979525</v>
      </c>
      <c r="AH262" s="246">
        <f t="shared" si="381"/>
        <v>84.508805310441517</v>
      </c>
      <c r="AI262" s="246"/>
      <c r="AJ262" s="246"/>
      <c r="AK262" s="183">
        <v>44172</v>
      </c>
      <c r="AL262" s="246">
        <v>1.1000000000000001</v>
      </c>
      <c r="AM262" s="246">
        <f t="shared" si="370"/>
        <v>0.94064666536102604</v>
      </c>
      <c r="AN262" s="246">
        <f t="shared" si="371"/>
        <v>0.84658199882492347</v>
      </c>
      <c r="AO262" s="246">
        <v>8746.5245730009046</v>
      </c>
      <c r="AP262" s="246">
        <f t="shared" si="372"/>
        <v>0.80216881375236204</v>
      </c>
      <c r="AQ262" s="246">
        <f t="shared" si="373"/>
        <v>0.89260505724525652</v>
      </c>
      <c r="AR262" s="246" t="s">
        <v>566</v>
      </c>
      <c r="AS262" s="183">
        <f t="shared" si="374"/>
        <v>44172</v>
      </c>
      <c r="AT262" s="246" t="str">
        <f t="shared" si="375"/>
        <v>A</v>
      </c>
      <c r="AU262" s="246" t="str">
        <f t="shared" si="376"/>
        <v>A</v>
      </c>
      <c r="AV262" s="246" t="str">
        <f t="shared" si="377"/>
        <v>A</v>
      </c>
    </row>
    <row r="263" spans="13:48">
      <c r="M263" s="246" t="str">
        <f t="shared" si="357"/>
        <v>12</v>
      </c>
      <c r="N263" s="246" t="s">
        <v>566</v>
      </c>
      <c r="O263" s="183">
        <v>44173</v>
      </c>
      <c r="P263" s="246">
        <v>0.96777912069337102</v>
      </c>
      <c r="Q263" s="246">
        <v>0.91717350306160705</v>
      </c>
      <c r="R263" s="246">
        <v>1.02021286492861</v>
      </c>
      <c r="S263" s="246" t="str">
        <f t="shared" si="358"/>
        <v>A</v>
      </c>
      <c r="T263" s="246" t="str">
        <f t="shared" si="359"/>
        <v>A</v>
      </c>
      <c r="U263" s="246" t="str">
        <f t="shared" si="360"/>
        <v>B</v>
      </c>
      <c r="V263" s="30">
        <v>210</v>
      </c>
      <c r="W263" s="246">
        <f t="shared" si="361"/>
        <v>203.23361534560792</v>
      </c>
      <c r="X263" s="246">
        <f t="shared" si="362"/>
        <v>192.60643564293747</v>
      </c>
      <c r="Y263" s="246">
        <f t="shared" si="363"/>
        <v>214.24470163500808</v>
      </c>
      <c r="Z263" s="184">
        <f t="shared" si="364"/>
        <v>210</v>
      </c>
      <c r="AA263" s="246">
        <f t="shared" si="365"/>
        <v>160.31700851691591</v>
      </c>
      <c r="AB263" s="246">
        <f t="shared" si="366"/>
        <v>152.21374138942556</v>
      </c>
      <c r="AC263" s="246">
        <f t="shared" si="367"/>
        <v>168.70289248415108</v>
      </c>
      <c r="AD263" s="246"/>
      <c r="AE263" s="185">
        <f t="shared" si="368"/>
        <v>189</v>
      </c>
      <c r="AF263" s="246">
        <f t="shared" ref="AF263:AH263" si="382">$AE256*P256*(1-$AD$275)</f>
        <v>129.8567768987019</v>
      </c>
      <c r="AG263" s="246">
        <f t="shared" si="382"/>
        <v>123.29313052543473</v>
      </c>
      <c r="AH263" s="246">
        <f t="shared" si="382"/>
        <v>136.64934291216238</v>
      </c>
      <c r="AI263" s="246"/>
      <c r="AJ263" s="246"/>
      <c r="AK263" s="183">
        <v>44173</v>
      </c>
      <c r="AL263" s="246">
        <v>1.1000000000000001</v>
      </c>
      <c r="AM263" s="246">
        <f t="shared" si="370"/>
        <v>0.96777912069337102</v>
      </c>
      <c r="AN263" s="246">
        <f t="shared" si="371"/>
        <v>0.87100120862403396</v>
      </c>
      <c r="AO263" s="246">
        <v>8746.5245730009046</v>
      </c>
      <c r="AP263" s="246">
        <f t="shared" si="372"/>
        <v>0.82545615275544637</v>
      </c>
      <c r="AQ263" s="246">
        <f t="shared" si="373"/>
        <v>0.91819157843574895</v>
      </c>
      <c r="AR263" s="246" t="s">
        <v>566</v>
      </c>
      <c r="AS263" s="183">
        <f t="shared" si="374"/>
        <v>44173</v>
      </c>
      <c r="AT263" s="246" t="str">
        <f t="shared" si="375"/>
        <v>A</v>
      </c>
      <c r="AU263" s="246" t="str">
        <f t="shared" si="376"/>
        <v>A</v>
      </c>
      <c r="AV263" s="246" t="str">
        <f t="shared" si="377"/>
        <v>A</v>
      </c>
    </row>
    <row r="264" spans="13:48">
      <c r="M264" s="246" t="str">
        <f t="shared" si="357"/>
        <v>12</v>
      </c>
      <c r="N264" s="246" t="s">
        <v>566</v>
      </c>
      <c r="O264" s="183">
        <v>44174</v>
      </c>
      <c r="P264" s="246">
        <v>0.94682224714163898</v>
      </c>
      <c r="Q264" s="246">
        <v>0.89644735038654499</v>
      </c>
      <c r="R264" s="246">
        <v>0.99904991411711097</v>
      </c>
      <c r="S264" s="246" t="str">
        <f t="shared" si="358"/>
        <v>A</v>
      </c>
      <c r="T264" s="246" t="str">
        <f t="shared" si="359"/>
        <v>A</v>
      </c>
      <c r="U264" s="246" t="str">
        <f t="shared" si="360"/>
        <v>A</v>
      </c>
      <c r="V264" s="30">
        <v>185</v>
      </c>
      <c r="W264" s="246">
        <f t="shared" si="361"/>
        <v>175.16211572120321</v>
      </c>
      <c r="X264" s="246">
        <f t="shared" si="362"/>
        <v>165.84275982151081</v>
      </c>
      <c r="Y264" s="246">
        <f t="shared" si="363"/>
        <v>184.82423411166553</v>
      </c>
      <c r="Z264" s="184">
        <f t="shared" si="364"/>
        <v>185</v>
      </c>
      <c r="AA264" s="246">
        <f t="shared" si="365"/>
        <v>187.57126787899989</v>
      </c>
      <c r="AB264" s="246">
        <f t="shared" si="366"/>
        <v>177.95278782400993</v>
      </c>
      <c r="AC264" s="246">
        <f t="shared" si="367"/>
        <v>197.53025466808816</v>
      </c>
      <c r="AD264" s="246"/>
      <c r="AE264" s="185">
        <f t="shared" si="368"/>
        <v>166.5</v>
      </c>
      <c r="AF264" s="246">
        <f t="shared" ref="AF264:AH264" si="383">$AE257*P257*(1-$AD$275)</f>
        <v>151.93272698198993</v>
      </c>
      <c r="AG264" s="246">
        <f t="shared" si="383"/>
        <v>144.14175813744808</v>
      </c>
      <c r="AH264" s="246">
        <f t="shared" si="383"/>
        <v>159.99950628115141</v>
      </c>
      <c r="AI264" s="246"/>
      <c r="AJ264" s="246"/>
      <c r="AK264" s="183">
        <v>44174</v>
      </c>
      <c r="AL264" s="246">
        <v>1.1000000000000001</v>
      </c>
      <c r="AM264" s="246">
        <f t="shared" si="370"/>
        <v>0.94682224714163898</v>
      </c>
      <c r="AN264" s="246">
        <f t="shared" si="371"/>
        <v>0.85214002242747511</v>
      </c>
      <c r="AO264" s="246">
        <v>8746.5245730009046</v>
      </c>
      <c r="AP264" s="246">
        <f t="shared" si="372"/>
        <v>0.80680261534789055</v>
      </c>
      <c r="AQ264" s="246">
        <f t="shared" si="373"/>
        <v>0.89914492270539992</v>
      </c>
      <c r="AR264" s="246" t="s">
        <v>566</v>
      </c>
      <c r="AS264" s="183">
        <f t="shared" si="374"/>
        <v>44174</v>
      </c>
      <c r="AT264" s="246" t="str">
        <f t="shared" si="375"/>
        <v>A</v>
      </c>
      <c r="AU264" s="246" t="str">
        <f t="shared" si="376"/>
        <v>A</v>
      </c>
      <c r="AV264" s="246" t="str">
        <f t="shared" si="377"/>
        <v>A</v>
      </c>
    </row>
    <row r="265" spans="13:48">
      <c r="M265" s="246" t="str">
        <f t="shared" si="357"/>
        <v>12</v>
      </c>
      <c r="N265" s="246" t="s">
        <v>566</v>
      </c>
      <c r="O265" s="183">
        <v>44175</v>
      </c>
      <c r="P265" s="246">
        <v>0.96403765850379997</v>
      </c>
      <c r="Q265" s="246">
        <v>0.91295714674647199</v>
      </c>
      <c r="R265" s="246">
        <v>1.0169889044806899</v>
      </c>
      <c r="S265" s="246" t="str">
        <f t="shared" si="358"/>
        <v>A</v>
      </c>
      <c r="T265" s="246" t="str">
        <f t="shared" si="359"/>
        <v>A</v>
      </c>
      <c r="U265" s="246" t="str">
        <f t="shared" si="360"/>
        <v>B</v>
      </c>
      <c r="V265" s="30">
        <v>200</v>
      </c>
      <c r="W265" s="246">
        <f t="shared" si="361"/>
        <v>192.80753170075999</v>
      </c>
      <c r="X265" s="246">
        <f t="shared" si="362"/>
        <v>182.5914293492944</v>
      </c>
      <c r="Y265" s="246">
        <f t="shared" si="363"/>
        <v>203.39778089613799</v>
      </c>
      <c r="Z265" s="184">
        <f t="shared" si="364"/>
        <v>200</v>
      </c>
      <c r="AA265" s="246">
        <f t="shared" si="365"/>
        <v>152.42729416466381</v>
      </c>
      <c r="AB265" s="246">
        <f t="shared" si="366"/>
        <v>144.42777223228481</v>
      </c>
      <c r="AC265" s="246">
        <f t="shared" si="367"/>
        <v>160.71688957378225</v>
      </c>
      <c r="AD265" s="246"/>
      <c r="AE265" s="185">
        <f t="shared" si="368"/>
        <v>180</v>
      </c>
      <c r="AF265" s="246">
        <f t="shared" ref="AF265:AH265" si="384">$AE258*P258*(1-$AD$275)</f>
        <v>123.46610827337767</v>
      </c>
      <c r="AG265" s="246">
        <f t="shared" si="384"/>
        <v>116.9864955081507</v>
      </c>
      <c r="AH265" s="246">
        <f t="shared" si="384"/>
        <v>130.18068055476363</v>
      </c>
      <c r="AI265" s="246"/>
      <c r="AJ265" s="246"/>
      <c r="AK265" s="183">
        <v>44175</v>
      </c>
      <c r="AL265" s="246">
        <v>1.1000000000000001</v>
      </c>
      <c r="AM265" s="246">
        <f t="shared" si="370"/>
        <v>0.96403765850379997</v>
      </c>
      <c r="AN265" s="246">
        <f t="shared" si="371"/>
        <v>0.86763389265341995</v>
      </c>
      <c r="AO265" s="246">
        <v>8746.5245730009046</v>
      </c>
      <c r="AP265" s="246">
        <f t="shared" si="372"/>
        <v>0.82166143207182485</v>
      </c>
      <c r="AQ265" s="246">
        <f t="shared" si="373"/>
        <v>0.91529001403262089</v>
      </c>
      <c r="AR265" s="246" t="s">
        <v>566</v>
      </c>
      <c r="AS265" s="183">
        <f t="shared" si="374"/>
        <v>44175</v>
      </c>
      <c r="AT265" s="246" t="str">
        <f t="shared" si="375"/>
        <v>A</v>
      </c>
      <c r="AU265" s="246" t="str">
        <f t="shared" si="376"/>
        <v>A</v>
      </c>
      <c r="AV265" s="246" t="str">
        <f t="shared" si="377"/>
        <v>A</v>
      </c>
    </row>
    <row r="266" spans="13:48">
      <c r="M266" s="246" t="str">
        <f t="shared" si="357"/>
        <v>12</v>
      </c>
      <c r="N266" s="246" t="s">
        <v>566</v>
      </c>
      <c r="O266" s="183">
        <v>44176</v>
      </c>
      <c r="P266" s="246">
        <v>0.948190317865507</v>
      </c>
      <c r="Q266" s="246">
        <v>0.89728223213132796</v>
      </c>
      <c r="R266" s="246">
        <v>1.00098851231018</v>
      </c>
      <c r="S266" s="246" t="str">
        <f t="shared" si="358"/>
        <v>A</v>
      </c>
      <c r="T266" s="246" t="str">
        <f t="shared" si="359"/>
        <v>A</v>
      </c>
      <c r="U266" s="246" t="str">
        <f t="shared" si="360"/>
        <v>B</v>
      </c>
      <c r="V266" s="30">
        <v>183</v>
      </c>
      <c r="W266" s="246">
        <f t="shared" si="361"/>
        <v>173.51882816938777</v>
      </c>
      <c r="X266" s="246">
        <f t="shared" si="362"/>
        <v>164.20264848003302</v>
      </c>
      <c r="Y266" s="246">
        <f t="shared" si="363"/>
        <v>183.18089775276295</v>
      </c>
      <c r="Z266" s="184">
        <f t="shared" si="364"/>
        <v>183</v>
      </c>
      <c r="AA266" s="246">
        <f t="shared" si="365"/>
        <v>181.10535781195935</v>
      </c>
      <c r="AB266" s="246">
        <f t="shared" si="366"/>
        <v>171.53419684932513</v>
      </c>
      <c r="AC266" s="246">
        <f t="shared" si="367"/>
        <v>191.02610308967718</v>
      </c>
      <c r="AD266" s="246"/>
      <c r="AE266" s="185">
        <f t="shared" si="368"/>
        <v>164.70000000000002</v>
      </c>
      <c r="AF266" s="246">
        <f t="shared" ref="AF266:AH266" si="385">$AE259*P259*(1-$AD$275)</f>
        <v>146.69533982768709</v>
      </c>
      <c r="AG266" s="246">
        <f t="shared" si="385"/>
        <v>138.94269944795337</v>
      </c>
      <c r="AH266" s="246">
        <f t="shared" si="385"/>
        <v>154.73114350263856</v>
      </c>
      <c r="AI266" s="246"/>
      <c r="AJ266" s="246"/>
      <c r="AK266" s="183">
        <v>44176</v>
      </c>
      <c r="AL266" s="246">
        <v>1.1000000000000001</v>
      </c>
      <c r="AM266" s="246">
        <f t="shared" si="370"/>
        <v>0.948190317865507</v>
      </c>
      <c r="AN266" s="246">
        <f t="shared" si="371"/>
        <v>0.85337128607895629</v>
      </c>
      <c r="AO266" s="246">
        <v>8746.5245730009046</v>
      </c>
      <c r="AP266" s="246">
        <f t="shared" si="372"/>
        <v>0.80755400891819518</v>
      </c>
      <c r="AQ266" s="246">
        <f t="shared" si="373"/>
        <v>0.90088966107916202</v>
      </c>
      <c r="AR266" s="246" t="s">
        <v>566</v>
      </c>
      <c r="AS266" s="183">
        <f t="shared" si="374"/>
        <v>44176</v>
      </c>
      <c r="AT266" s="246" t="str">
        <f t="shared" si="375"/>
        <v>A</v>
      </c>
      <c r="AU266" s="246" t="str">
        <f t="shared" si="376"/>
        <v>A</v>
      </c>
      <c r="AV266" s="246" t="str">
        <f t="shared" si="377"/>
        <v>A</v>
      </c>
    </row>
    <row r="267" spans="13:48">
      <c r="M267" s="246" t="str">
        <f t="shared" si="357"/>
        <v>12</v>
      </c>
      <c r="N267" s="246" t="s">
        <v>566</v>
      </c>
      <c r="O267" s="183">
        <v>44177</v>
      </c>
      <c r="P267" s="246">
        <v>0.93768449678518195</v>
      </c>
      <c r="Q267" s="246">
        <v>0.88683278615475403</v>
      </c>
      <c r="R267" s="246">
        <v>0.99044398283202695</v>
      </c>
      <c r="S267" s="246" t="str">
        <f t="shared" si="358"/>
        <v>A</v>
      </c>
      <c r="T267" s="246" t="str">
        <f t="shared" si="359"/>
        <v>A</v>
      </c>
      <c r="U267" s="246" t="str">
        <f t="shared" si="360"/>
        <v>A</v>
      </c>
      <c r="V267" s="30">
        <v>188</v>
      </c>
      <c r="W267" s="246">
        <f t="shared" si="361"/>
        <v>176.28468539561422</v>
      </c>
      <c r="X267" s="246">
        <f t="shared" si="362"/>
        <v>166.72456379709377</v>
      </c>
      <c r="Y267" s="246">
        <f t="shared" si="363"/>
        <v>186.20346877242108</v>
      </c>
      <c r="Z267" s="184">
        <f t="shared" si="364"/>
        <v>188</v>
      </c>
      <c r="AA267" s="246">
        <f t="shared" si="365"/>
        <v>185.35690076973188</v>
      </c>
      <c r="AB267" s="246">
        <f t="shared" si="366"/>
        <v>175.55742484004023</v>
      </c>
      <c r="AC267" s="246">
        <f t="shared" si="367"/>
        <v>195.51443757023225</v>
      </c>
      <c r="AD267" s="246"/>
      <c r="AE267" s="185">
        <f t="shared" si="368"/>
        <v>169.20000000000002</v>
      </c>
      <c r="AF267" s="246">
        <f t="shared" ref="AF267:AH267" si="386">$AE260*P260*(1-$AD$275)</f>
        <v>150.13908962348285</v>
      </c>
      <c r="AG267" s="246">
        <f t="shared" si="386"/>
        <v>142.20151412043256</v>
      </c>
      <c r="AH267" s="246">
        <f t="shared" si="386"/>
        <v>158.36669443188813</v>
      </c>
      <c r="AI267" s="246"/>
      <c r="AJ267" s="246"/>
      <c r="AK267" s="183">
        <v>44177</v>
      </c>
      <c r="AL267" s="246">
        <v>1.1000000000000001</v>
      </c>
      <c r="AM267" s="246">
        <f t="shared" si="370"/>
        <v>0.93768449678518195</v>
      </c>
      <c r="AN267" s="246">
        <f t="shared" si="371"/>
        <v>0.84391604710666379</v>
      </c>
      <c r="AO267" s="246">
        <v>8746.5245730009046</v>
      </c>
      <c r="AP267" s="246">
        <f t="shared" si="372"/>
        <v>0.7981495075392786</v>
      </c>
      <c r="AQ267" s="246">
        <f t="shared" si="373"/>
        <v>0.89139958454882429</v>
      </c>
      <c r="AR267" s="246" t="s">
        <v>566</v>
      </c>
      <c r="AS267" s="183">
        <f t="shared" si="374"/>
        <v>44177</v>
      </c>
      <c r="AT267" s="246" t="str">
        <f t="shared" si="375"/>
        <v>A</v>
      </c>
      <c r="AU267" s="246" t="str">
        <f t="shared" si="376"/>
        <v>A</v>
      </c>
      <c r="AV267" s="246" t="str">
        <f t="shared" si="377"/>
        <v>A</v>
      </c>
    </row>
    <row r="268" spans="13:48">
      <c r="M268" s="246" t="str">
        <f t="shared" si="357"/>
        <v>12</v>
      </c>
      <c r="N268" s="246" t="s">
        <v>566</v>
      </c>
      <c r="O268" s="183">
        <v>44178</v>
      </c>
      <c r="P268" s="246">
        <v>0.97715120687531098</v>
      </c>
      <c r="Q268" s="246">
        <v>0.92492707694073495</v>
      </c>
      <c r="R268" s="246">
        <v>1.0313051504144399</v>
      </c>
      <c r="S268" s="246" t="str">
        <f t="shared" si="358"/>
        <v>A</v>
      </c>
      <c r="T268" s="246" t="str">
        <f t="shared" si="359"/>
        <v>A</v>
      </c>
      <c r="U268" s="246" t="str">
        <f t="shared" si="360"/>
        <v>B</v>
      </c>
      <c r="V268" s="30">
        <v>185</v>
      </c>
      <c r="W268" s="246">
        <f t="shared" si="361"/>
        <v>180.77297327193253</v>
      </c>
      <c r="X268" s="246">
        <f t="shared" si="362"/>
        <v>171.11150923403596</v>
      </c>
      <c r="Y268" s="246">
        <f t="shared" si="363"/>
        <v>190.79145282667139</v>
      </c>
      <c r="Z268" s="184">
        <f t="shared" si="364"/>
        <v>185</v>
      </c>
      <c r="AA268" s="246">
        <f t="shared" si="365"/>
        <v>131.93695677839057</v>
      </c>
      <c r="AB268" s="246">
        <f t="shared" si="366"/>
        <v>124.95652231294966</v>
      </c>
      <c r="AC268" s="246">
        <f t="shared" si="367"/>
        <v>139.17264388041022</v>
      </c>
      <c r="AD268" s="246"/>
      <c r="AE268" s="185">
        <f t="shared" si="368"/>
        <v>166.5</v>
      </c>
      <c r="AF268" s="246">
        <f t="shared" ref="AF268:AH268" si="387">$AE261*P261*(1-$AD$275)</f>
        <v>106.86893499049637</v>
      </c>
      <c r="AG268" s="246">
        <f t="shared" si="387"/>
        <v>101.21478307348923</v>
      </c>
      <c r="AH268" s="246">
        <f t="shared" si="387"/>
        <v>112.7298415431323</v>
      </c>
      <c r="AI268" s="246"/>
      <c r="AJ268" s="246"/>
      <c r="AK268" s="183">
        <v>44178</v>
      </c>
      <c r="AL268" s="246">
        <v>1.1000000000000001</v>
      </c>
      <c r="AM268" s="246">
        <f t="shared" si="370"/>
        <v>0.97715120687531098</v>
      </c>
      <c r="AN268" s="246">
        <f t="shared" si="371"/>
        <v>0.87943608618777991</v>
      </c>
      <c r="AO268" s="246">
        <v>8746.5245730009046</v>
      </c>
      <c r="AP268" s="246">
        <f t="shared" si="372"/>
        <v>0.83243436924666148</v>
      </c>
      <c r="AQ268" s="246">
        <f t="shared" si="373"/>
        <v>0.92817463537299594</v>
      </c>
      <c r="AR268" s="246" t="s">
        <v>566</v>
      </c>
      <c r="AS268" s="183">
        <f t="shared" si="374"/>
        <v>44178</v>
      </c>
      <c r="AT268" s="246" t="str">
        <f t="shared" si="375"/>
        <v>A</v>
      </c>
      <c r="AU268" s="246" t="str">
        <f t="shared" si="376"/>
        <v>A</v>
      </c>
      <c r="AV268" s="246" t="str">
        <f t="shared" si="377"/>
        <v>A</v>
      </c>
    </row>
    <row r="269" spans="13:48">
      <c r="M269" s="246" t="str">
        <f t="shared" si="357"/>
        <v>12</v>
      </c>
      <c r="N269" s="246" t="s">
        <v>566</v>
      </c>
      <c r="O269" s="183">
        <v>44179</v>
      </c>
      <c r="P269" s="246">
        <v>0.96957869080713199</v>
      </c>
      <c r="Q269" s="246">
        <v>0.91728195960870795</v>
      </c>
      <c r="R269" s="246">
        <v>1.0238263888853401</v>
      </c>
      <c r="S269" s="246" t="str">
        <f t="shared" si="358"/>
        <v>A</v>
      </c>
      <c r="T269" s="246" t="str">
        <f t="shared" si="359"/>
        <v>A</v>
      </c>
      <c r="U269" s="246" t="str">
        <f t="shared" si="360"/>
        <v>B</v>
      </c>
      <c r="V269" s="30">
        <v>121</v>
      </c>
      <c r="W269" s="246">
        <f t="shared" si="361"/>
        <v>117.31902158766297</v>
      </c>
      <c r="X269" s="246">
        <f t="shared" si="362"/>
        <v>110.99111711265367</v>
      </c>
      <c r="Y269" s="246">
        <f t="shared" si="363"/>
        <v>123.88299305512615</v>
      </c>
      <c r="Z269" s="184">
        <f t="shared" si="364"/>
        <v>121</v>
      </c>
      <c r="AA269" s="246">
        <f t="shared" si="365"/>
        <v>136.39376647734878</v>
      </c>
      <c r="AB269" s="246">
        <f t="shared" si="366"/>
        <v>129.23830888232499</v>
      </c>
      <c r="AC269" s="246">
        <f t="shared" si="367"/>
        <v>143.80859255618023</v>
      </c>
      <c r="AD269" s="246"/>
      <c r="AE269" s="185">
        <f t="shared" si="368"/>
        <v>108.9</v>
      </c>
      <c r="AF269" s="246">
        <f t="shared" ref="AF269:AH269" si="388">$AE262*P262*(1-$AD$275)</f>
        <v>110.47895084665251</v>
      </c>
      <c r="AG269" s="246">
        <f t="shared" si="388"/>
        <v>104.68303019468325</v>
      </c>
      <c r="AH269" s="246">
        <f t="shared" si="388"/>
        <v>116.484959970506</v>
      </c>
      <c r="AI269" s="246"/>
      <c r="AJ269" s="246"/>
      <c r="AK269" s="183">
        <v>44179</v>
      </c>
      <c r="AL269" s="246">
        <v>1.1000000000000001</v>
      </c>
      <c r="AM269" s="246">
        <f t="shared" si="370"/>
        <v>0.96957869080713199</v>
      </c>
      <c r="AN269" s="246">
        <f t="shared" si="371"/>
        <v>0.87262082172641886</v>
      </c>
      <c r="AO269" s="246">
        <v>8746.5245730009046</v>
      </c>
      <c r="AP269" s="246">
        <f t="shared" si="372"/>
        <v>0.82555376364783717</v>
      </c>
      <c r="AQ269" s="246">
        <f t="shared" si="373"/>
        <v>0.92144374999680612</v>
      </c>
      <c r="AR269" s="246" t="s">
        <v>566</v>
      </c>
      <c r="AS269" s="183">
        <f t="shared" si="374"/>
        <v>44179</v>
      </c>
      <c r="AT269" s="246" t="str">
        <f t="shared" si="375"/>
        <v>A</v>
      </c>
      <c r="AU269" s="246" t="str">
        <f t="shared" si="376"/>
        <v>A</v>
      </c>
      <c r="AV269" s="246" t="str">
        <f t="shared" si="377"/>
        <v>A</v>
      </c>
    </row>
    <row r="270" spans="13:48">
      <c r="M270" s="246" t="str">
        <f t="shared" si="357"/>
        <v>12</v>
      </c>
      <c r="N270" s="246" t="s">
        <v>566</v>
      </c>
      <c r="O270" s="183">
        <v>44180</v>
      </c>
      <c r="P270" s="246">
        <v>0.97908313054223794</v>
      </c>
      <c r="Q270" s="246">
        <v>0.92635501649454</v>
      </c>
      <c r="R270" s="246">
        <v>1.0337751638349399</v>
      </c>
      <c r="S270" s="246" t="str">
        <f t="shared" si="358"/>
        <v>A</v>
      </c>
      <c r="T270" s="246" t="str">
        <f t="shared" si="359"/>
        <v>A</v>
      </c>
      <c r="U270" s="246" t="str">
        <f t="shared" si="360"/>
        <v>B</v>
      </c>
      <c r="V270" s="30">
        <v>214</v>
      </c>
      <c r="W270" s="246">
        <f t="shared" si="361"/>
        <v>209.52378993603892</v>
      </c>
      <c r="X270" s="246">
        <f t="shared" si="362"/>
        <v>198.23997352983156</v>
      </c>
      <c r="Y270" s="246">
        <f t="shared" si="363"/>
        <v>221.22788506067715</v>
      </c>
      <c r="Z270" s="184">
        <f t="shared" si="364"/>
        <v>214</v>
      </c>
      <c r="AA270" s="246">
        <f t="shared" si="365"/>
        <v>203.23361534560792</v>
      </c>
      <c r="AB270" s="246">
        <f t="shared" si="366"/>
        <v>192.60643564293747</v>
      </c>
      <c r="AC270" s="246">
        <f t="shared" si="367"/>
        <v>214.24470163500808</v>
      </c>
      <c r="AD270" s="246"/>
      <c r="AE270" s="185">
        <f t="shared" si="368"/>
        <v>192.6</v>
      </c>
      <c r="AF270" s="246">
        <f t="shared" ref="AF270:AH270" si="389">$AE263*P263*(1-$AD$275)</f>
        <v>164.61922842994241</v>
      </c>
      <c r="AG270" s="246">
        <f t="shared" si="389"/>
        <v>156.01121287077936</v>
      </c>
      <c r="AH270" s="246">
        <f t="shared" si="389"/>
        <v>173.53820832435656</v>
      </c>
      <c r="AI270" s="246"/>
      <c r="AJ270" s="246"/>
      <c r="AK270" s="183">
        <v>44180</v>
      </c>
      <c r="AL270" s="246">
        <v>1.1000000000000001</v>
      </c>
      <c r="AM270" s="246">
        <f t="shared" si="370"/>
        <v>0.97908313054223794</v>
      </c>
      <c r="AN270" s="246">
        <f t="shared" si="371"/>
        <v>0.88117481748801418</v>
      </c>
      <c r="AO270" s="246">
        <v>8746.5245730009046</v>
      </c>
      <c r="AP270" s="246">
        <f t="shared" si="372"/>
        <v>0.833719514845086</v>
      </c>
      <c r="AQ270" s="246">
        <f t="shared" si="373"/>
        <v>0.93039764745144593</v>
      </c>
      <c r="AR270" s="246" t="s">
        <v>566</v>
      </c>
      <c r="AS270" s="183">
        <f t="shared" si="374"/>
        <v>44180</v>
      </c>
      <c r="AT270" s="246" t="str">
        <f t="shared" si="375"/>
        <v>A</v>
      </c>
      <c r="AU270" s="246" t="str">
        <f t="shared" si="376"/>
        <v>A</v>
      </c>
      <c r="AV270" s="246" t="str">
        <f t="shared" si="377"/>
        <v>A</v>
      </c>
    </row>
    <row r="271" spans="13:48">
      <c r="M271" s="246" t="str">
        <f t="shared" si="357"/>
        <v>12</v>
      </c>
      <c r="N271" s="246" t="s">
        <v>566</v>
      </c>
      <c r="O271" s="183">
        <v>44181</v>
      </c>
      <c r="P271" s="246">
        <v>0.99200283103151798</v>
      </c>
      <c r="Q271" s="246">
        <v>0.93876279848101396</v>
      </c>
      <c r="R271" s="246">
        <v>1.0472187695286399</v>
      </c>
      <c r="S271" s="246" t="str">
        <f t="shared" si="358"/>
        <v>A</v>
      </c>
      <c r="T271" s="246" t="str">
        <f t="shared" si="359"/>
        <v>A</v>
      </c>
      <c r="U271" s="246" t="str">
        <f t="shared" si="360"/>
        <v>B</v>
      </c>
      <c r="V271" s="30">
        <v>194</v>
      </c>
      <c r="W271" s="246">
        <f t="shared" si="361"/>
        <v>192.4485492201145</v>
      </c>
      <c r="X271" s="246">
        <f t="shared" si="362"/>
        <v>182.1199829053167</v>
      </c>
      <c r="Y271" s="246">
        <f t="shared" si="363"/>
        <v>203.16044128855614</v>
      </c>
      <c r="Z271" s="184">
        <f t="shared" si="364"/>
        <v>194</v>
      </c>
      <c r="AA271" s="246">
        <f>$V264*P264</f>
        <v>175.16211572120321</v>
      </c>
      <c r="AB271" s="246">
        <f t="shared" si="366"/>
        <v>165.84275982151081</v>
      </c>
      <c r="AC271" s="246">
        <f t="shared" si="367"/>
        <v>184.82423411166553</v>
      </c>
      <c r="AD271" s="246"/>
      <c r="AE271" s="185">
        <f t="shared" si="368"/>
        <v>174.6</v>
      </c>
      <c r="AF271" s="246">
        <f t="shared" ref="AF271:AH271" si="390">$AE264*P264*(1-$AD$275)</f>
        <v>141.8813137341746</v>
      </c>
      <c r="AG271" s="246">
        <f t="shared" si="390"/>
        <v>134.33263545542377</v>
      </c>
      <c r="AH271" s="246">
        <f t="shared" si="390"/>
        <v>149.70762963044908</v>
      </c>
      <c r="AI271" s="246"/>
      <c r="AJ271" s="246"/>
      <c r="AK271" s="183">
        <v>44181</v>
      </c>
      <c r="AL271" s="246">
        <v>1.1000000000000001</v>
      </c>
      <c r="AM271" s="246">
        <f t="shared" si="370"/>
        <v>0.99200283103151798</v>
      </c>
      <c r="AN271" s="246">
        <f t="shared" si="371"/>
        <v>0.89280254792836622</v>
      </c>
      <c r="AO271" s="246">
        <v>8746.5245730009046</v>
      </c>
      <c r="AP271" s="246">
        <f t="shared" si="372"/>
        <v>0.84488651863291253</v>
      </c>
      <c r="AQ271" s="246">
        <f t="shared" si="373"/>
        <v>0.94249689257577596</v>
      </c>
      <c r="AR271" s="246" t="s">
        <v>566</v>
      </c>
      <c r="AS271" s="183">
        <f t="shared" si="374"/>
        <v>44181</v>
      </c>
      <c r="AT271" s="246" t="str">
        <f t="shared" si="375"/>
        <v>A</v>
      </c>
      <c r="AU271" s="246" t="str">
        <f t="shared" si="376"/>
        <v>A</v>
      </c>
      <c r="AV271" s="246" t="str">
        <f t="shared" si="377"/>
        <v>A</v>
      </c>
    </row>
    <row r="272" spans="13:48">
      <c r="M272" s="246" t="str">
        <f t="shared" si="357"/>
        <v>12</v>
      </c>
      <c r="N272" s="246" t="s">
        <v>566</v>
      </c>
      <c r="O272" s="183">
        <v>44182</v>
      </c>
      <c r="P272" s="246">
        <v>0.99847931894634101</v>
      </c>
      <c r="Q272" s="246">
        <v>0.94495296135971396</v>
      </c>
      <c r="R272" s="246">
        <v>1.0539898529056699</v>
      </c>
      <c r="S272" s="246" t="str">
        <f t="shared" si="358"/>
        <v>A</v>
      </c>
      <c r="T272" s="246" t="str">
        <f t="shared" si="359"/>
        <v>A</v>
      </c>
      <c r="U272" s="246" t="str">
        <f t="shared" si="360"/>
        <v>B</v>
      </c>
      <c r="V272" s="30">
        <v>203</v>
      </c>
      <c r="W272" s="246">
        <f t="shared" si="361"/>
        <v>202.69130174610723</v>
      </c>
      <c r="X272" s="246">
        <f t="shared" si="362"/>
        <v>191.82545115602193</v>
      </c>
      <c r="Y272" s="246">
        <f t="shared" si="363"/>
        <v>213.959940139851</v>
      </c>
      <c r="Z272" s="184">
        <f t="shared" si="364"/>
        <v>203</v>
      </c>
      <c r="AA272" s="246">
        <f t="shared" si="365"/>
        <v>192.80753170075999</v>
      </c>
      <c r="AB272" s="246">
        <f t="shared" si="366"/>
        <v>182.5914293492944</v>
      </c>
      <c r="AC272" s="246">
        <f t="shared" si="367"/>
        <v>203.39778089613799</v>
      </c>
      <c r="AD272" s="246"/>
      <c r="AE272" s="185">
        <f t="shared" si="368"/>
        <v>182.70000000000002</v>
      </c>
      <c r="AF272" s="246">
        <f t="shared" ref="AF272:AH272" si="391">$AE265*P265*(1-$AD$275)</f>
        <v>156.1741006776156</v>
      </c>
      <c r="AG272" s="246">
        <f t="shared" si="391"/>
        <v>147.89905777292847</v>
      </c>
      <c r="AH272" s="246">
        <f t="shared" si="391"/>
        <v>164.75220252587175</v>
      </c>
      <c r="AI272" s="246"/>
      <c r="AJ272" s="246"/>
      <c r="AK272" s="183">
        <v>44182</v>
      </c>
      <c r="AL272" s="246">
        <v>1.1000000000000001</v>
      </c>
      <c r="AM272" s="246">
        <f t="shared" si="370"/>
        <v>0.99847931894634101</v>
      </c>
      <c r="AN272" s="246">
        <f t="shared" si="371"/>
        <v>0.89863138705170698</v>
      </c>
      <c r="AO272" s="246">
        <v>8746.5245730009046</v>
      </c>
      <c r="AP272" s="246">
        <f t="shared" si="372"/>
        <v>0.85045766522374255</v>
      </c>
      <c r="AQ272" s="246">
        <f t="shared" si="373"/>
        <v>0.94859086761510292</v>
      </c>
      <c r="AR272" s="246" t="s">
        <v>566</v>
      </c>
      <c r="AS272" s="183">
        <f t="shared" si="374"/>
        <v>44182</v>
      </c>
      <c r="AT272" s="246" t="str">
        <f t="shared" si="375"/>
        <v>A</v>
      </c>
      <c r="AU272" s="246" t="str">
        <f t="shared" si="376"/>
        <v>A</v>
      </c>
      <c r="AV272" s="246" t="str">
        <f t="shared" si="377"/>
        <v>A</v>
      </c>
    </row>
    <row r="273" spans="21:48">
      <c r="AO273">
        <v>3571.4951068932673</v>
      </c>
    </row>
    <row r="274" spans="21:48">
      <c r="U274" t="s">
        <v>565</v>
      </c>
      <c r="V274" s="21">
        <f>SUM(V3:V133)</f>
        <v>16677</v>
      </c>
      <c r="W274" s="21">
        <f>SUM(W3:W133)</f>
        <v>19353.078116582758</v>
      </c>
      <c r="X274" s="21">
        <f>SUM(X3:X133)</f>
        <v>18430.844336762239</v>
      </c>
      <c r="Y274" s="21">
        <f>SUM(Y3:Y133)</f>
        <v>20321.041630824835</v>
      </c>
      <c r="Z274" s="21">
        <f>SUM(Z10:Z133)</f>
        <v>13234</v>
      </c>
      <c r="AA274" s="21">
        <f>SUM(AA10:AA133)</f>
        <v>19145.118314884447</v>
      </c>
      <c r="AB274" s="21">
        <f>SUM(AB10:AB133)</f>
        <v>18254.180896814341</v>
      </c>
      <c r="AC274" s="21">
        <f>SUM(AC10:AC133)</f>
        <v>20078.271906624253</v>
      </c>
      <c r="AD274" s="46">
        <v>0.1</v>
      </c>
      <c r="AE274" s="21">
        <f>SUM(AE10:AE133)</f>
        <v>11910.600000000004</v>
      </c>
      <c r="AF274" s="21">
        <f>SUM(AF10:AF133)</f>
        <v>15568.193842166862</v>
      </c>
      <c r="AG274" s="21">
        <f>SUM(AG10:AG133)</f>
        <v>14843.652266440418</v>
      </c>
      <c r="AH274" s="21">
        <f>SUM(AH10:AH133)</f>
        <v>16327.024837235003</v>
      </c>
      <c r="AO274">
        <v>4576.320149499983</v>
      </c>
      <c r="AT274">
        <f>COUNTIF(AT132:AT257,"D")</f>
        <v>31</v>
      </c>
      <c r="AU274">
        <f>COUNTIF(AU132:AU257,"D")</f>
        <v>17</v>
      </c>
      <c r="AV274">
        <f>COUNTIF(AV132:AV257,"D")</f>
        <v>39</v>
      </c>
    </row>
    <row r="275" spans="21:48">
      <c r="U275" t="s">
        <v>566</v>
      </c>
      <c r="V275" s="21">
        <f t="shared" ref="V275:AC275" si="392">SUM(V134:V257)</f>
        <v>24664</v>
      </c>
      <c r="W275" s="21">
        <f t="shared" si="392"/>
        <v>28319.819221852977</v>
      </c>
      <c r="X275" s="21">
        <f t="shared" si="392"/>
        <v>27043.319243359325</v>
      </c>
      <c r="Y275" s="21">
        <f t="shared" si="392"/>
        <v>29651.298425244982</v>
      </c>
      <c r="Z275" s="21">
        <f t="shared" si="392"/>
        <v>24664</v>
      </c>
      <c r="AA275" s="21">
        <f t="shared" si="392"/>
        <v>27392.799851089338</v>
      </c>
      <c r="AB275" s="21">
        <f t="shared" si="392"/>
        <v>26139.572552099362</v>
      </c>
      <c r="AC275" s="21">
        <f t="shared" si="392"/>
        <v>28702.708866025987</v>
      </c>
      <c r="AD275" s="46">
        <v>0.1</v>
      </c>
      <c r="AE275" s="21">
        <f>SUM(AE134:AE257)</f>
        <v>22197.600000000002</v>
      </c>
      <c r="AF275" s="21">
        <f>SUM(AF134:AF257)</f>
        <v>22188.167879382378</v>
      </c>
      <c r="AG275" s="21">
        <f>SUM(AG134:AG257)</f>
        <v>21173.053767200472</v>
      </c>
      <c r="AH275" s="21">
        <f>SUM(AH134:AH257)</f>
        <v>23249.194181481049</v>
      </c>
      <c r="AO275">
        <v>3823.4411820188297</v>
      </c>
      <c r="AT275">
        <f>COUNTIF(AT133:AT273,"E")</f>
        <v>1</v>
      </c>
      <c r="AU275">
        <f>COUNTIF(AU133:AU273,"E")</f>
        <v>0</v>
      </c>
      <c r="AV275">
        <f>COUNTIF(AV133:AV273,"E")</f>
        <v>10</v>
      </c>
    </row>
    <row r="276" spans="21:48">
      <c r="W276" s="46">
        <f>W274/$V274-1</f>
        <v>0.16046519857185082</v>
      </c>
      <c r="X276" s="46">
        <f t="shared" ref="X276:Y276" si="393">X274/$V274-1</f>
        <v>0.10516545762200868</v>
      </c>
      <c r="Y276" s="46">
        <f t="shared" si="393"/>
        <v>0.21850702349492335</v>
      </c>
      <c r="AA276" s="46">
        <f>AA274/$Z274-1</f>
        <v>0.44666150180477904</v>
      </c>
      <c r="AB276" s="46">
        <f t="shared" ref="AB276:AC276" si="394">AB274/$Z274-1</f>
        <v>0.37933964763596362</v>
      </c>
      <c r="AC276" s="46">
        <f t="shared" si="394"/>
        <v>0.51717333433763435</v>
      </c>
      <c r="AD276" s="46"/>
      <c r="AF276" s="46">
        <f>AF274/$AE274-1</f>
        <v>0.30708728713640432</v>
      </c>
      <c r="AG276" s="46">
        <f t="shared" ref="AG276:AH276" si="395">AG274/$AE274-1</f>
        <v>0.24625562662169953</v>
      </c>
      <c r="AH276" s="46">
        <f t="shared" si="395"/>
        <v>0.3707978470635398</v>
      </c>
      <c r="AO276">
        <v>8034.0323160551916</v>
      </c>
    </row>
    <row r="277" spans="21:48">
      <c r="W277" s="46">
        <f t="shared" ref="W277:Y277" si="396">W275/$V275-1</f>
        <v>0.14822491168719498</v>
      </c>
      <c r="X277" s="46">
        <f t="shared" si="396"/>
        <v>9.6469317359687112E-2</v>
      </c>
      <c r="Y277" s="46">
        <f t="shared" si="396"/>
        <v>0.20220963449744489</v>
      </c>
      <c r="AA277" s="46">
        <f>AA275/$Z275-1</f>
        <v>0.11063898196113109</v>
      </c>
      <c r="AB277" s="46">
        <f>AB275/$Z275-1</f>
        <v>5.9826976650152464E-2</v>
      </c>
      <c r="AC277" s="46">
        <f>AC275/$Z275-1</f>
        <v>0.16374914312463451</v>
      </c>
      <c r="AD277" s="46"/>
      <c r="AF277" s="46">
        <f t="shared" ref="AF277:AH277" si="397">AF275/$AE275-1</f>
        <v>-4.2491623498142062E-4</v>
      </c>
      <c r="AG277" s="46">
        <f t="shared" si="397"/>
        <v>-4.6155721014863316E-2</v>
      </c>
      <c r="AH277" s="46">
        <f t="shared" si="397"/>
        <v>4.7374228812171015E-2</v>
      </c>
      <c r="AO277">
        <v>7043.9180358492813</v>
      </c>
    </row>
    <row r="278" spans="21:48">
      <c r="AO278">
        <v>2870.84354427363</v>
      </c>
    </row>
    <row r="279" spans="21:48">
      <c r="AO279">
        <v>3797.5052706589349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BC56A-5BA9-4C8B-AB72-5F1097ABECB9}">
  <dimension ref="C1:AD58"/>
  <sheetViews>
    <sheetView topLeftCell="A26" workbookViewId="0">
      <selection activeCell="K24" sqref="K24:N29"/>
    </sheetView>
  </sheetViews>
  <sheetFormatPr defaultRowHeight="14.4"/>
  <cols>
    <col min="3" max="3" width="5" bestFit="1" customWidth="1"/>
    <col min="4" max="4" width="11.6640625" customWidth="1"/>
    <col min="5" max="5" width="17.6640625" customWidth="1"/>
    <col min="6" max="6" width="12" customWidth="1"/>
    <col min="7" max="7" width="4.6640625" customWidth="1"/>
    <col min="8" max="10" width="5.6640625" customWidth="1"/>
    <col min="11" max="11" width="18.5546875" customWidth="1"/>
    <col min="12" max="12" width="14.33203125" customWidth="1"/>
    <col min="13" max="13" width="12.21875" customWidth="1"/>
    <col min="14" max="14" width="13" customWidth="1"/>
    <col min="15" max="24" width="9.109375" customWidth="1"/>
    <col min="25" max="25" width="11.33203125" customWidth="1"/>
    <col min="249" max="251" width="11.6640625" customWidth="1"/>
    <col min="252" max="252" width="9" customWidth="1"/>
    <col min="505" max="507" width="11.6640625" customWidth="1"/>
    <col min="508" max="508" width="9" customWidth="1"/>
    <col min="761" max="763" width="11.6640625" customWidth="1"/>
    <col min="764" max="764" width="9" customWidth="1"/>
    <col min="1017" max="1019" width="11.6640625" customWidth="1"/>
    <col min="1020" max="1020" width="9" customWidth="1"/>
    <col min="1273" max="1275" width="11.6640625" customWidth="1"/>
    <col min="1276" max="1276" width="9" customWidth="1"/>
    <col min="1529" max="1531" width="11.6640625" customWidth="1"/>
    <col min="1532" max="1532" width="9" customWidth="1"/>
    <col min="1785" max="1787" width="11.6640625" customWidth="1"/>
    <col min="1788" max="1788" width="9" customWidth="1"/>
    <col min="2041" max="2043" width="11.6640625" customWidth="1"/>
    <col min="2044" max="2044" width="9" customWidth="1"/>
    <col min="2297" max="2299" width="11.6640625" customWidth="1"/>
    <col min="2300" max="2300" width="9" customWidth="1"/>
    <col min="2553" max="2555" width="11.6640625" customWidth="1"/>
    <col min="2556" max="2556" width="9" customWidth="1"/>
    <col min="2809" max="2811" width="11.6640625" customWidth="1"/>
    <col min="2812" max="2812" width="9" customWidth="1"/>
    <col min="3065" max="3067" width="11.6640625" customWidth="1"/>
    <col min="3068" max="3068" width="9" customWidth="1"/>
    <col min="3321" max="3323" width="11.6640625" customWidth="1"/>
    <col min="3324" max="3324" width="9" customWidth="1"/>
    <col min="3577" max="3579" width="11.6640625" customWidth="1"/>
    <col min="3580" max="3580" width="9" customWidth="1"/>
    <col min="3833" max="3835" width="11.6640625" customWidth="1"/>
    <col min="3836" max="3836" width="9" customWidth="1"/>
    <col min="4089" max="4091" width="11.6640625" customWidth="1"/>
    <col min="4092" max="4092" width="9" customWidth="1"/>
    <col min="4345" max="4347" width="11.6640625" customWidth="1"/>
    <col min="4348" max="4348" width="9" customWidth="1"/>
    <col min="4601" max="4603" width="11.6640625" customWidth="1"/>
    <col min="4604" max="4604" width="9" customWidth="1"/>
    <col min="4857" max="4859" width="11.6640625" customWidth="1"/>
    <col min="4860" max="4860" width="9" customWidth="1"/>
    <col min="5113" max="5115" width="11.6640625" customWidth="1"/>
    <col min="5116" max="5116" width="9" customWidth="1"/>
    <col min="5369" max="5371" width="11.6640625" customWidth="1"/>
    <col min="5372" max="5372" width="9" customWidth="1"/>
    <col min="5625" max="5627" width="11.6640625" customWidth="1"/>
    <col min="5628" max="5628" width="9" customWidth="1"/>
    <col min="5881" max="5883" width="11.6640625" customWidth="1"/>
    <col min="5884" max="5884" width="9" customWidth="1"/>
    <col min="6137" max="6139" width="11.6640625" customWidth="1"/>
    <col min="6140" max="6140" width="9" customWidth="1"/>
    <col min="6393" max="6395" width="11.6640625" customWidth="1"/>
    <col min="6396" max="6396" width="9" customWidth="1"/>
    <col min="6649" max="6651" width="11.6640625" customWidth="1"/>
    <col min="6652" max="6652" width="9" customWidth="1"/>
    <col min="6905" max="6907" width="11.6640625" customWidth="1"/>
    <col min="6908" max="6908" width="9" customWidth="1"/>
    <col min="7161" max="7163" width="11.6640625" customWidth="1"/>
    <col min="7164" max="7164" width="9" customWidth="1"/>
    <col min="7417" max="7419" width="11.6640625" customWidth="1"/>
    <col min="7420" max="7420" width="9" customWidth="1"/>
    <col min="7673" max="7675" width="11.6640625" customWidth="1"/>
    <col min="7676" max="7676" width="9" customWidth="1"/>
    <col min="7929" max="7931" width="11.6640625" customWidth="1"/>
    <col min="7932" max="7932" width="9" customWidth="1"/>
    <col min="8185" max="8187" width="11.6640625" customWidth="1"/>
    <col min="8188" max="8188" width="9" customWidth="1"/>
    <col min="8441" max="8443" width="11.6640625" customWidth="1"/>
    <col min="8444" max="8444" width="9" customWidth="1"/>
    <col min="8697" max="8699" width="11.6640625" customWidth="1"/>
    <col min="8700" max="8700" width="9" customWidth="1"/>
    <col min="8953" max="8955" width="11.6640625" customWidth="1"/>
    <col min="8956" max="8956" width="9" customWidth="1"/>
    <col min="9209" max="9211" width="11.6640625" customWidth="1"/>
    <col min="9212" max="9212" width="9" customWidth="1"/>
    <col min="9465" max="9467" width="11.6640625" customWidth="1"/>
    <col min="9468" max="9468" width="9" customWidth="1"/>
    <col min="9721" max="9723" width="11.6640625" customWidth="1"/>
    <col min="9724" max="9724" width="9" customWidth="1"/>
    <col min="9977" max="9979" width="11.6640625" customWidth="1"/>
    <col min="9980" max="9980" width="9" customWidth="1"/>
    <col min="10233" max="10235" width="11.6640625" customWidth="1"/>
    <col min="10236" max="10236" width="9" customWidth="1"/>
    <col min="10489" max="10491" width="11.6640625" customWidth="1"/>
    <col min="10492" max="10492" width="9" customWidth="1"/>
    <col min="10745" max="10747" width="11.6640625" customWidth="1"/>
    <col min="10748" max="10748" width="9" customWidth="1"/>
    <col min="11001" max="11003" width="11.6640625" customWidth="1"/>
    <col min="11004" max="11004" width="9" customWidth="1"/>
    <col min="11257" max="11259" width="11.6640625" customWidth="1"/>
    <col min="11260" max="11260" width="9" customWidth="1"/>
    <col min="11513" max="11515" width="11.6640625" customWidth="1"/>
    <col min="11516" max="11516" width="9" customWidth="1"/>
    <col min="11769" max="11771" width="11.6640625" customWidth="1"/>
    <col min="11772" max="11772" width="9" customWidth="1"/>
    <col min="12025" max="12027" width="11.6640625" customWidth="1"/>
    <col min="12028" max="12028" width="9" customWidth="1"/>
    <col min="12281" max="12283" width="11.6640625" customWidth="1"/>
    <col min="12284" max="12284" width="9" customWidth="1"/>
    <col min="12537" max="12539" width="11.6640625" customWidth="1"/>
    <col min="12540" max="12540" width="9" customWidth="1"/>
    <col min="12793" max="12795" width="11.6640625" customWidth="1"/>
    <col min="12796" max="12796" width="9" customWidth="1"/>
    <col min="13049" max="13051" width="11.6640625" customWidth="1"/>
    <col min="13052" max="13052" width="9" customWidth="1"/>
    <col min="13305" max="13307" width="11.6640625" customWidth="1"/>
    <col min="13308" max="13308" width="9" customWidth="1"/>
    <col min="13561" max="13563" width="11.6640625" customWidth="1"/>
    <col min="13564" max="13564" width="9" customWidth="1"/>
    <col min="13817" max="13819" width="11.6640625" customWidth="1"/>
    <col min="13820" max="13820" width="9" customWidth="1"/>
    <col min="14073" max="14075" width="11.6640625" customWidth="1"/>
    <col min="14076" max="14076" width="9" customWidth="1"/>
    <col min="14329" max="14331" width="11.6640625" customWidth="1"/>
    <col min="14332" max="14332" width="9" customWidth="1"/>
    <col min="14585" max="14587" width="11.6640625" customWidth="1"/>
    <col min="14588" max="14588" width="9" customWidth="1"/>
    <col min="14841" max="14843" width="11.6640625" customWidth="1"/>
    <col min="14844" max="14844" width="9" customWidth="1"/>
    <col min="15097" max="15099" width="11.6640625" customWidth="1"/>
    <col min="15100" max="15100" width="9" customWidth="1"/>
    <col min="15353" max="15355" width="11.6640625" customWidth="1"/>
    <col min="15356" max="15356" width="9" customWidth="1"/>
    <col min="15609" max="15611" width="11.6640625" customWidth="1"/>
    <col min="15612" max="15612" width="9" customWidth="1"/>
    <col min="15865" max="15867" width="11.6640625" customWidth="1"/>
    <col min="15868" max="15868" width="9" customWidth="1"/>
    <col min="16121" max="16123" width="11.6640625" customWidth="1"/>
    <col min="16124" max="16124" width="9" customWidth="1"/>
  </cols>
  <sheetData>
    <row r="1" spans="3:25" ht="15" thickBot="1"/>
    <row r="2" spans="3:25" ht="15" thickBot="1">
      <c r="C2" s="155"/>
      <c r="D2" s="268" t="s">
        <v>478</v>
      </c>
      <c r="E2" s="269"/>
      <c r="F2" s="270"/>
    </row>
    <row r="3" spans="3:25">
      <c r="C3" s="124"/>
      <c r="D3" s="108" t="s">
        <v>479</v>
      </c>
      <c r="E3" s="109" t="s">
        <v>480</v>
      </c>
      <c r="F3" s="110" t="s">
        <v>481</v>
      </c>
      <c r="G3" s="39"/>
    </row>
    <row r="4" spans="3:25">
      <c r="C4" s="124">
        <v>1910</v>
      </c>
      <c r="D4" s="124">
        <v>50</v>
      </c>
      <c r="E4" s="27">
        <v>53</v>
      </c>
      <c r="F4" s="83">
        <f t="shared" ref="F4:F6" si="0">+SUM(D4:E4)/2</f>
        <v>51.5</v>
      </c>
      <c r="G4" s="39"/>
    </row>
    <row r="5" spans="3:25">
      <c r="C5" s="124">
        <v>1940</v>
      </c>
      <c r="D5" s="124">
        <v>60</v>
      </c>
      <c r="E5" s="27">
        <v>64</v>
      </c>
      <c r="F5" s="83">
        <f t="shared" si="0"/>
        <v>62</v>
      </c>
      <c r="G5" s="39"/>
    </row>
    <row r="6" spans="3:25">
      <c r="C6" s="124">
        <v>1970</v>
      </c>
      <c r="D6" s="124">
        <v>68</v>
      </c>
      <c r="E6" s="166">
        <v>74</v>
      </c>
      <c r="F6" s="83">
        <f t="shared" si="0"/>
        <v>71</v>
      </c>
      <c r="G6" s="39"/>
    </row>
    <row r="7" spans="3:25">
      <c r="C7" s="124">
        <v>2000</v>
      </c>
      <c r="D7" s="148">
        <v>74.580284134845854</v>
      </c>
      <c r="E7" s="39">
        <v>80.917875418088428</v>
      </c>
      <c r="F7" s="149">
        <v>77.786855199283735</v>
      </c>
      <c r="G7" s="39"/>
      <c r="O7">
        <v>2010</v>
      </c>
      <c r="P7">
        <v>2011</v>
      </c>
      <c r="Q7">
        <v>2012</v>
      </c>
      <c r="R7">
        <v>2013</v>
      </c>
      <c r="S7">
        <v>2014</v>
      </c>
      <c r="T7">
        <v>2015</v>
      </c>
      <c r="U7">
        <v>2016</v>
      </c>
      <c r="V7">
        <v>2017</v>
      </c>
      <c r="W7">
        <v>2018</v>
      </c>
      <c r="X7">
        <v>2019</v>
      </c>
      <c r="Y7">
        <v>2020</v>
      </c>
    </row>
    <row r="8" spans="3:25">
      <c r="C8" s="124">
        <v>2001</v>
      </c>
      <c r="D8" s="148">
        <v>74.918842135934412</v>
      </c>
      <c r="E8" s="39">
        <v>81.167325029390099</v>
      </c>
      <c r="F8" s="149">
        <v>78.088074494602367</v>
      </c>
      <c r="G8" s="39"/>
      <c r="N8" t="s">
        <v>46</v>
      </c>
      <c r="O8">
        <v>10839905</v>
      </c>
      <c r="P8">
        <v>10951266</v>
      </c>
      <c r="Q8">
        <v>11035948</v>
      </c>
      <c r="R8">
        <v>11099554</v>
      </c>
      <c r="S8">
        <v>11150516</v>
      </c>
      <c r="T8">
        <v>11209044</v>
      </c>
      <c r="U8">
        <v>11267910</v>
      </c>
      <c r="V8">
        <v>11322088</v>
      </c>
      <c r="W8">
        <v>11376070</v>
      </c>
      <c r="X8">
        <v>11431406</v>
      </c>
      <c r="Y8">
        <v>11492641</v>
      </c>
    </row>
    <row r="9" spans="3:25">
      <c r="C9" s="124">
        <v>2002</v>
      </c>
      <c r="D9" s="148">
        <v>75.078189598873251</v>
      </c>
      <c r="E9" s="39">
        <v>81.193105487951883</v>
      </c>
      <c r="F9" s="149">
        <v>78.174429895734207</v>
      </c>
      <c r="G9" s="39"/>
      <c r="N9" s="129" t="s">
        <v>515</v>
      </c>
      <c r="O9" s="24">
        <v>529809.62187076977</v>
      </c>
      <c r="P9" s="24">
        <v>527012.33162932773</v>
      </c>
      <c r="Q9" s="24">
        <v>553581.13463554601</v>
      </c>
      <c r="R9" s="24">
        <v>552297.10791689018</v>
      </c>
      <c r="S9" s="24">
        <v>522473.53868030995</v>
      </c>
      <c r="T9" s="24">
        <v>547914.75121496152</v>
      </c>
      <c r="U9" s="24">
        <v>531968.39005513827</v>
      </c>
      <c r="V9" s="24">
        <v>534268.65127219527</v>
      </c>
      <c r="W9" s="24">
        <v>533623.53985469695</v>
      </c>
      <c r="X9" s="24">
        <v>517287.77801793808</v>
      </c>
      <c r="Y9" s="24">
        <v>512576.43713419832</v>
      </c>
    </row>
    <row r="10" spans="3:25">
      <c r="C10" s="124">
        <v>2003</v>
      </c>
      <c r="D10" s="148">
        <v>75.352686235203109</v>
      </c>
      <c r="E10" s="39">
        <v>81.19493332487788</v>
      </c>
      <c r="F10" s="149">
        <v>78.316405548105791</v>
      </c>
      <c r="G10" s="39"/>
      <c r="N10" s="129" t="s">
        <v>514</v>
      </c>
      <c r="O10" s="24">
        <v>400140</v>
      </c>
      <c r="P10" s="24">
        <v>414093</v>
      </c>
      <c r="Q10" s="24">
        <v>429110</v>
      </c>
      <c r="R10" s="24">
        <v>444098</v>
      </c>
      <c r="S10" s="24">
        <v>457928</v>
      </c>
      <c r="T10" s="24">
        <v>473638</v>
      </c>
      <c r="U10" s="24">
        <v>482247</v>
      </c>
      <c r="V10" s="24">
        <v>492291</v>
      </c>
      <c r="W10" s="24">
        <v>499192</v>
      </c>
      <c r="X10" s="24">
        <v>505757</v>
      </c>
      <c r="Y10" s="24">
        <v>512576.43713419832</v>
      </c>
    </row>
    <row r="11" spans="3:25">
      <c r="C11" s="124">
        <v>2004</v>
      </c>
      <c r="D11" s="148">
        <v>75.97142199520367</v>
      </c>
      <c r="E11" s="39">
        <v>81.862529997185135</v>
      </c>
      <c r="F11" s="149">
        <v>78.968352769750823</v>
      </c>
      <c r="G11" s="39"/>
      <c r="N11" s="129" t="s">
        <v>516</v>
      </c>
      <c r="O11">
        <v>1</v>
      </c>
      <c r="P11">
        <f t="shared" ref="P11:Y11" si="1">P10/$O10</f>
        <v>1.0348702953966111</v>
      </c>
      <c r="Q11">
        <f t="shared" si="1"/>
        <v>1.0723996601189583</v>
      </c>
      <c r="R11">
        <f t="shared" si="1"/>
        <v>1.1098565502074274</v>
      </c>
      <c r="S11">
        <f t="shared" si="1"/>
        <v>1.1444194531913829</v>
      </c>
      <c r="T11">
        <f t="shared" si="1"/>
        <v>1.1836807117508872</v>
      </c>
      <c r="U11">
        <f t="shared" si="1"/>
        <v>1.2051956815114711</v>
      </c>
      <c r="V11">
        <f t="shared" si="1"/>
        <v>1.2302968960863698</v>
      </c>
      <c r="W11">
        <f t="shared" si="1"/>
        <v>1.2475433598240615</v>
      </c>
      <c r="X11">
        <f t="shared" si="1"/>
        <v>1.2639501174588894</v>
      </c>
      <c r="Y11">
        <f t="shared" si="1"/>
        <v>1.2809927453746146</v>
      </c>
    </row>
    <row r="12" spans="3:25">
      <c r="C12" s="124">
        <v>2005</v>
      </c>
      <c r="D12" s="148">
        <v>76.144502781139693</v>
      </c>
      <c r="E12" s="39">
        <v>81.862777678194604</v>
      </c>
      <c r="F12" s="149">
        <v>79.054124167041152</v>
      </c>
      <c r="G12" s="39"/>
      <c r="N12" s="129" t="s">
        <v>518</v>
      </c>
      <c r="O12">
        <v>235421</v>
      </c>
      <c r="P12">
        <v>248219</v>
      </c>
      <c r="Q12">
        <v>260216</v>
      </c>
      <c r="R12">
        <v>268618</v>
      </c>
      <c r="S12">
        <v>277144</v>
      </c>
      <c r="T12">
        <v>288415</v>
      </c>
      <c r="U12">
        <v>299519</v>
      </c>
      <c r="V12">
        <v>311228</v>
      </c>
      <c r="W12">
        <v>320825</v>
      </c>
      <c r="X12">
        <v>327606</v>
      </c>
      <c r="Y12">
        <v>335139</v>
      </c>
    </row>
    <row r="13" spans="3:25">
      <c r="C13" s="124">
        <v>2006</v>
      </c>
      <c r="D13" s="148">
        <v>76.514470885870765</v>
      </c>
      <c r="E13" s="39">
        <v>82.146755374226515</v>
      </c>
      <c r="F13" s="149">
        <v>79.38429772527455</v>
      </c>
      <c r="G13" s="39"/>
      <c r="N13" s="129" t="s">
        <v>519</v>
      </c>
      <c r="O13" s="46">
        <v>1</v>
      </c>
      <c r="P13" s="46">
        <f t="shared" ref="P13:Y13" si="2">P12/$O12</f>
        <v>1.0543621851916354</v>
      </c>
      <c r="Q13" s="46">
        <f t="shared" si="2"/>
        <v>1.105321955135693</v>
      </c>
      <c r="R13" s="46">
        <f t="shared" si="2"/>
        <v>1.1410112097051666</v>
      </c>
      <c r="S13" s="46">
        <f t="shared" si="2"/>
        <v>1.1772271802430538</v>
      </c>
      <c r="T13" s="46">
        <f t="shared" si="2"/>
        <v>1.225103113146236</v>
      </c>
      <c r="U13" s="46">
        <f t="shared" si="2"/>
        <v>1.2722696785758281</v>
      </c>
      <c r="V13" s="46">
        <f t="shared" si="2"/>
        <v>1.3220061082061498</v>
      </c>
      <c r="W13" s="46">
        <f t="shared" si="2"/>
        <v>1.3627713755357425</v>
      </c>
      <c r="X13" s="46">
        <f t="shared" si="2"/>
        <v>1.3915750931310291</v>
      </c>
      <c r="Y13" s="46">
        <f t="shared" si="2"/>
        <v>1.4235730882121815</v>
      </c>
    </row>
    <row r="14" spans="3:25">
      <c r="C14" s="124">
        <v>2007</v>
      </c>
      <c r="D14" s="148">
        <v>76.736774779151489</v>
      </c>
      <c r="E14" s="39">
        <v>82.208972834286598</v>
      </c>
      <c r="F14" s="149">
        <v>79.529867703879034</v>
      </c>
      <c r="G14" s="39"/>
      <c r="N14" s="129" t="s">
        <v>517</v>
      </c>
      <c r="O14" s="20">
        <f t="shared" ref="O14:Y14" si="3">O10/O8</f>
        <v>3.6913607637705313E-2</v>
      </c>
      <c r="P14" s="20">
        <f t="shared" si="3"/>
        <v>3.7812340600620969E-2</v>
      </c>
      <c r="Q14" s="20">
        <f t="shared" si="3"/>
        <v>3.8882930582855232E-2</v>
      </c>
      <c r="R14" s="20">
        <f t="shared" si="3"/>
        <v>4.0010436455374693E-2</v>
      </c>
      <c r="S14" s="20">
        <f t="shared" si="3"/>
        <v>4.1067875244517833E-2</v>
      </c>
      <c r="T14" s="20">
        <f t="shared" si="3"/>
        <v>4.225498624146716E-2</v>
      </c>
      <c r="U14" s="20">
        <f t="shared" si="3"/>
        <v>4.2798265161862317E-2</v>
      </c>
      <c r="V14" s="20">
        <f t="shared" si="3"/>
        <v>4.3480584146669769E-2</v>
      </c>
      <c r="W14" s="20">
        <f t="shared" si="3"/>
        <v>4.3880883292736421E-2</v>
      </c>
      <c r="X14" s="20">
        <f t="shared" si="3"/>
        <v>4.4242764188412172E-2</v>
      </c>
      <c r="Y14" s="20">
        <f t="shared" si="3"/>
        <v>4.4600404479196588E-2</v>
      </c>
    </row>
    <row r="15" spans="3:25">
      <c r="C15" s="124">
        <v>2008</v>
      </c>
      <c r="D15" s="148">
        <v>76.774408277168817</v>
      </c>
      <c r="E15" s="39">
        <v>82.319585188434019</v>
      </c>
      <c r="F15" s="149">
        <v>79.590003372475692</v>
      </c>
      <c r="G15" s="39"/>
      <c r="K15" s="26"/>
      <c r="L15" s="24"/>
      <c r="N15" s="129" t="s">
        <v>520</v>
      </c>
      <c r="O15" s="20">
        <f>O12/O8</f>
        <v>2.1717994761024196E-2</v>
      </c>
      <c r="P15" s="20">
        <f t="shared" ref="P15:Y15" si="4">P12/P8</f>
        <v>2.2665781289578756E-2</v>
      </c>
      <c r="Q15" s="20">
        <f t="shared" si="4"/>
        <v>2.3578944010972144E-2</v>
      </c>
      <c r="R15" s="20">
        <f t="shared" si="4"/>
        <v>2.42007922120114E-2</v>
      </c>
      <c r="S15" s="20">
        <f t="shared" si="4"/>
        <v>2.4854813893814422E-2</v>
      </c>
      <c r="T15" s="20">
        <f t="shared" si="4"/>
        <v>2.5730561857014746E-2</v>
      </c>
      <c r="U15" s="20">
        <f t="shared" si="4"/>
        <v>2.6581593214713286E-2</v>
      </c>
      <c r="V15" s="20">
        <f t="shared" si="4"/>
        <v>2.7488569246237972E-2</v>
      </c>
      <c r="W15" s="20">
        <f t="shared" si="4"/>
        <v>2.8201742781118613E-2</v>
      </c>
      <c r="X15" s="20">
        <f t="shared" si="4"/>
        <v>2.8658416996124536E-2</v>
      </c>
      <c r="Y15" s="20">
        <f t="shared" si="4"/>
        <v>2.9161182360085903E-2</v>
      </c>
    </row>
    <row r="16" spans="3:25">
      <c r="C16" s="124">
        <v>2009</v>
      </c>
      <c r="D16" s="148">
        <v>77.153549034603657</v>
      </c>
      <c r="E16" s="39">
        <v>82.431239009670378</v>
      </c>
      <c r="F16" s="149">
        <v>79.844509820291776</v>
      </c>
      <c r="G16" s="39"/>
      <c r="K16" s="26"/>
      <c r="L16" s="24"/>
      <c r="N16" s="129" t="s">
        <v>513</v>
      </c>
      <c r="O16" s="24">
        <f>'Sterfte Prognose'!C82</f>
        <v>35949</v>
      </c>
      <c r="P16" s="24">
        <f>'Sterfte Prognose'!D82</f>
        <v>36594</v>
      </c>
      <c r="Q16" s="24">
        <f>'Sterfte Prognose'!E82</f>
        <v>40381</v>
      </c>
      <c r="R16" s="24">
        <f>'Sterfte Prognose'!F82</f>
        <v>41209</v>
      </c>
      <c r="S16" s="24">
        <f>'Sterfte Prognose'!G82</f>
        <v>40103</v>
      </c>
      <c r="T16" s="24">
        <f>'Sterfte Prognose'!H82</f>
        <v>44022</v>
      </c>
      <c r="U16" s="24">
        <f>'Sterfte Prognose'!I82</f>
        <v>43615</v>
      </c>
      <c r="V16" s="24">
        <f>'Sterfte Prognose'!J82</f>
        <v>45858</v>
      </c>
      <c r="W16" s="24">
        <f>'Sterfte Prognose'!K82</f>
        <v>46857</v>
      </c>
      <c r="X16" s="24">
        <f>'Sterfte Prognose'!L82</f>
        <v>46586</v>
      </c>
      <c r="Y16" s="24">
        <f>'Sterfte Prognose'!M82</f>
        <v>55343</v>
      </c>
    </row>
    <row r="17" spans="3:25">
      <c r="C17" s="124">
        <v>2010</v>
      </c>
      <c r="D17" s="148">
        <v>77.363550089673311</v>
      </c>
      <c r="E17" s="39">
        <v>82.636434613513245</v>
      </c>
      <c r="F17" s="149">
        <v>80.048506451240925</v>
      </c>
      <c r="G17" s="39"/>
      <c r="K17" s="26"/>
      <c r="O17" s="46">
        <f>O16/O12</f>
        <v>0.15270090603641986</v>
      </c>
      <c r="P17" s="46">
        <f t="shared" ref="P17:Y17" si="5">P16/P12</f>
        <v>0.14742626470979256</v>
      </c>
      <c r="Q17" s="46">
        <f t="shared" si="5"/>
        <v>0.15518261751775447</v>
      </c>
      <c r="R17" s="46">
        <f t="shared" si="5"/>
        <v>0.15341116380882888</v>
      </c>
      <c r="S17" s="46">
        <f t="shared" si="5"/>
        <v>0.14470094968680541</v>
      </c>
      <c r="T17" s="46">
        <f t="shared" si="5"/>
        <v>0.15263422498829812</v>
      </c>
      <c r="U17" s="46">
        <f t="shared" si="5"/>
        <v>0.14561680561166404</v>
      </c>
      <c r="V17" s="46">
        <f t="shared" si="5"/>
        <v>0.14734535453108333</v>
      </c>
      <c r="W17" s="46">
        <f t="shared" si="5"/>
        <v>0.14605158575547417</v>
      </c>
      <c r="X17" s="46">
        <f t="shared" si="5"/>
        <v>0.14220130278444229</v>
      </c>
      <c r="Y17" s="46">
        <f t="shared" si="5"/>
        <v>0.16513446659445782</v>
      </c>
    </row>
    <row r="18" spans="3:25">
      <c r="C18" s="124">
        <v>2011</v>
      </c>
      <c r="D18" s="148">
        <v>77.747567979549871</v>
      </c>
      <c r="E18" s="39">
        <v>82.854246008954348</v>
      </c>
      <c r="F18" s="149">
        <v>80.35266345756213</v>
      </c>
      <c r="G18" s="39"/>
      <c r="K18" s="26"/>
      <c r="L18" s="24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3:25">
      <c r="C19" s="124">
        <v>2012</v>
      </c>
      <c r="D19" s="150">
        <v>77.614831277268507</v>
      </c>
      <c r="E19" s="151">
        <v>82.829544096232055</v>
      </c>
      <c r="F19" s="152">
        <v>80.257282362530631</v>
      </c>
      <c r="G19" s="39"/>
      <c r="K19" s="26"/>
      <c r="L19" s="24"/>
      <c r="N19" s="129" t="s">
        <v>512</v>
      </c>
      <c r="O19" s="24">
        <v>64589.623968157612</v>
      </c>
      <c r="P19" s="24">
        <v>62471.140381478093</v>
      </c>
      <c r="Q19" s="24">
        <v>65144.072374191572</v>
      </c>
      <c r="R19" s="24">
        <v>63936.305662746272</v>
      </c>
      <c r="S19" s="24">
        <v>59821.718292962105</v>
      </c>
      <c r="T19" s="24">
        <v>62533.890172765881</v>
      </c>
      <c r="U19" s="24">
        <v>59613.644936993085</v>
      </c>
      <c r="V19" s="24">
        <v>59812.638750737788</v>
      </c>
      <c r="W19" s="24">
        <v>59326.913611451055</v>
      </c>
      <c r="X19" s="24">
        <v>57101.707694784127</v>
      </c>
    </row>
    <row r="20" spans="3:25">
      <c r="C20" s="124">
        <v>2013</v>
      </c>
      <c r="D20" s="148">
        <v>77.940757676954007</v>
      </c>
      <c r="E20" s="39">
        <v>82.928570669783753</v>
      </c>
      <c r="F20" s="149">
        <v>80.474751657171282</v>
      </c>
      <c r="G20" s="39"/>
      <c r="K20" s="26"/>
      <c r="L20" s="24"/>
    </row>
    <row r="21" spans="3:25">
      <c r="C21" s="124">
        <v>2014</v>
      </c>
      <c r="D21" s="148">
        <v>78.556333725454436</v>
      </c>
      <c r="E21" s="39">
        <v>83.500727336243799</v>
      </c>
      <c r="F21" s="149">
        <v>81.072248337257662</v>
      </c>
      <c r="G21" s="39"/>
      <c r="K21" s="26"/>
      <c r="L21" s="24"/>
    </row>
    <row r="22" spans="3:25">
      <c r="C22" s="124">
        <v>2015</v>
      </c>
      <c r="D22" s="150">
        <v>78.553497791390868</v>
      </c>
      <c r="E22" s="151">
        <v>83.16313943070152</v>
      </c>
      <c r="F22" s="152">
        <v>80.897752179669141</v>
      </c>
      <c r="G22" s="39"/>
      <c r="K22" s="26"/>
      <c r="L22" s="24"/>
    </row>
    <row r="23" spans="3:25" ht="15" thickBot="1">
      <c r="C23" s="124">
        <v>2016</v>
      </c>
      <c r="D23" s="148">
        <v>78.77851528760938</v>
      </c>
      <c r="E23" s="39">
        <v>83.678333941134966</v>
      </c>
      <c r="F23" s="149">
        <v>81.260956180993219</v>
      </c>
      <c r="G23" s="39"/>
      <c r="K23" s="26"/>
      <c r="L23" s="24"/>
    </row>
    <row r="24" spans="3:25" ht="15" thickBot="1">
      <c r="C24" s="124">
        <v>2017</v>
      </c>
      <c r="D24" s="148">
        <v>78.994621369551311</v>
      </c>
      <c r="E24" s="151">
        <v>83.656292079062794</v>
      </c>
      <c r="F24" s="149">
        <v>81.362768102129863</v>
      </c>
      <c r="G24" s="39"/>
      <c r="K24" s="167"/>
      <c r="L24" s="221">
        <v>2010</v>
      </c>
      <c r="M24" s="222">
        <v>2020</v>
      </c>
      <c r="N24" s="215" t="s">
        <v>522</v>
      </c>
    </row>
    <row r="25" spans="3:25" ht="15" thickBot="1">
      <c r="C25" s="124">
        <v>2018</v>
      </c>
      <c r="D25" s="148">
        <v>79.19943300874327</v>
      </c>
      <c r="E25" s="39">
        <v>83.693116132039549</v>
      </c>
      <c r="F25" s="149">
        <v>81.482528181569975</v>
      </c>
      <c r="G25" s="39"/>
      <c r="K25" s="170" t="s">
        <v>46</v>
      </c>
      <c r="L25" s="223">
        <v>10839905</v>
      </c>
      <c r="M25" s="224">
        <v>11492641</v>
      </c>
      <c r="N25" s="216">
        <v>6.0216025878455648E-2</v>
      </c>
    </row>
    <row r="26" spans="3:25">
      <c r="C26" s="124">
        <v>2019</v>
      </c>
      <c r="D26" s="148">
        <v>79.580493044190163</v>
      </c>
      <c r="E26" s="39">
        <v>84.003219591467882</v>
      </c>
      <c r="F26" s="149">
        <v>81.829994721523633</v>
      </c>
      <c r="G26" s="39"/>
      <c r="K26" s="170" t="s">
        <v>514</v>
      </c>
      <c r="L26" s="225">
        <v>400140</v>
      </c>
      <c r="M26" s="226">
        <v>512576.43713419832</v>
      </c>
      <c r="N26" s="216">
        <v>0.28099274537461461</v>
      </c>
    </row>
    <row r="27" spans="3:25" ht="15" thickBot="1">
      <c r="C27" s="125">
        <v>2020</v>
      </c>
      <c r="D27" s="153">
        <v>79.82743698936126</v>
      </c>
      <c r="E27" s="44">
        <v>84.159124668915084</v>
      </c>
      <c r="F27" s="154">
        <v>82.031026801756994</v>
      </c>
      <c r="G27" s="39"/>
      <c r="H27" s="39"/>
      <c r="J27" s="39"/>
      <c r="K27" s="169" t="s">
        <v>523</v>
      </c>
      <c r="L27" s="227">
        <v>3.6913607637705313E-2</v>
      </c>
      <c r="M27" s="228">
        <v>4.4600404479196588E-2</v>
      </c>
      <c r="N27" s="217"/>
    </row>
    <row r="28" spans="3:25" ht="15" thickBot="1">
      <c r="K28" s="168" t="s">
        <v>518</v>
      </c>
      <c r="L28" s="229">
        <v>235421</v>
      </c>
      <c r="M28" s="232">
        <v>335139</v>
      </c>
      <c r="N28" s="218">
        <v>0.42357308821218154</v>
      </c>
    </row>
    <row r="29" spans="3:25" ht="15" thickBot="1">
      <c r="C29" s="155"/>
      <c r="D29" s="268" t="s">
        <v>478</v>
      </c>
      <c r="E29" s="269"/>
      <c r="F29" s="270"/>
      <c r="K29" s="169" t="s">
        <v>521</v>
      </c>
      <c r="L29" s="227">
        <v>2.1717994761024196E-2</v>
      </c>
      <c r="M29" s="228">
        <v>2.9161182360085903E-2</v>
      </c>
      <c r="N29" s="219"/>
    </row>
    <row r="30" spans="3:25">
      <c r="C30" s="124"/>
      <c r="D30" s="108" t="s">
        <v>479</v>
      </c>
      <c r="E30" s="109" t="s">
        <v>480</v>
      </c>
      <c r="F30" s="110" t="s">
        <v>481</v>
      </c>
      <c r="G30" s="39"/>
      <c r="L30" s="230"/>
      <c r="M30" s="230"/>
      <c r="N30" s="220"/>
    </row>
    <row r="31" spans="3:25" ht="15" thickBot="1">
      <c r="C31" s="124">
        <v>1910</v>
      </c>
      <c r="D31" s="124">
        <v>50</v>
      </c>
      <c r="E31" s="27">
        <v>53</v>
      </c>
      <c r="F31" s="83">
        <f t="shared" ref="F31:F33" si="6">+SUM(D31:E31)/2</f>
        <v>51.5</v>
      </c>
      <c r="G31" s="39"/>
      <c r="L31" s="230"/>
      <c r="M31" s="230"/>
      <c r="N31" s="220"/>
    </row>
    <row r="32" spans="3:25" ht="15" thickBot="1">
      <c r="C32" s="124">
        <v>1940</v>
      </c>
      <c r="D32" s="124">
        <v>59</v>
      </c>
      <c r="E32" s="27">
        <v>64</v>
      </c>
      <c r="F32" s="83">
        <f t="shared" si="6"/>
        <v>61.5</v>
      </c>
      <c r="G32" s="39"/>
      <c r="K32" s="167"/>
      <c r="L32" s="221">
        <v>2010</v>
      </c>
      <c r="M32" s="222">
        <v>2020</v>
      </c>
      <c r="N32" s="215" t="s">
        <v>625</v>
      </c>
    </row>
    <row r="33" spans="3:14" ht="15" thickBot="1">
      <c r="C33" s="124">
        <v>1970</v>
      </c>
      <c r="D33" s="124">
        <v>68.5</v>
      </c>
      <c r="E33" s="166">
        <v>74</v>
      </c>
      <c r="F33" s="83">
        <f t="shared" si="6"/>
        <v>71.25</v>
      </c>
      <c r="G33" s="39"/>
      <c r="K33" s="170" t="s">
        <v>620</v>
      </c>
      <c r="L33" s="223">
        <v>10839905</v>
      </c>
      <c r="M33" s="224">
        <v>11492641</v>
      </c>
      <c r="N33" s="216">
        <v>6.0216025878455648E-2</v>
      </c>
    </row>
    <row r="34" spans="3:14">
      <c r="C34" s="124">
        <v>2000</v>
      </c>
      <c r="D34" s="148">
        <v>74.580284134845854</v>
      </c>
      <c r="E34" s="39">
        <v>80.917875418088428</v>
      </c>
      <c r="F34" s="149">
        <v>77.786855199283735</v>
      </c>
      <c r="G34" s="39"/>
      <c r="K34" s="170" t="s">
        <v>621</v>
      </c>
      <c r="L34" s="225">
        <v>400140</v>
      </c>
      <c r="M34" s="226">
        <v>512576.43713419832</v>
      </c>
      <c r="N34" s="216">
        <v>0.28099274537461461</v>
      </c>
    </row>
    <row r="35" spans="3:14" ht="15" thickBot="1">
      <c r="C35" s="124">
        <v>2019</v>
      </c>
      <c r="D35" s="148">
        <v>79.580493044190163</v>
      </c>
      <c r="E35" s="39">
        <v>84.003219591467882</v>
      </c>
      <c r="F35" s="149">
        <v>81.829994721523633</v>
      </c>
      <c r="G35" s="39"/>
      <c r="H35" s="39"/>
      <c r="K35" s="169" t="s">
        <v>622</v>
      </c>
      <c r="L35" s="227">
        <v>3.6913607637705313E-2</v>
      </c>
      <c r="M35" s="228">
        <v>4.4600404479196588E-2</v>
      </c>
      <c r="N35" s="217"/>
    </row>
    <row r="36" spans="3:14" ht="15" thickBot="1">
      <c r="K36" s="168" t="s">
        <v>623</v>
      </c>
      <c r="L36" s="229">
        <v>235421</v>
      </c>
      <c r="M36" s="232">
        <v>335139</v>
      </c>
      <c r="N36" s="218">
        <v>0.42357308821218154</v>
      </c>
    </row>
    <row r="37" spans="3:14" ht="15" thickBot="1">
      <c r="C37" s="155"/>
      <c r="D37" s="268" t="s">
        <v>478</v>
      </c>
      <c r="E37" s="269"/>
      <c r="F37" s="270"/>
      <c r="K37" s="169" t="s">
        <v>624</v>
      </c>
      <c r="L37" s="227">
        <v>2.1717994761024196E-2</v>
      </c>
      <c r="M37" s="228">
        <v>2.9161182360085903E-2</v>
      </c>
      <c r="N37" s="219"/>
    </row>
    <row r="38" spans="3:14">
      <c r="C38" s="124"/>
      <c r="D38" s="108" t="s">
        <v>479</v>
      </c>
      <c r="E38" s="110" t="s">
        <v>480</v>
      </c>
      <c r="F38" s="110" t="s">
        <v>481</v>
      </c>
      <c r="G38" s="39"/>
      <c r="M38" s="21"/>
    </row>
    <row r="39" spans="3:14">
      <c r="C39" s="124">
        <v>1920</v>
      </c>
      <c r="D39" s="124">
        <v>52</v>
      </c>
      <c r="E39" s="83">
        <v>56</v>
      </c>
      <c r="F39" s="83">
        <f t="shared" ref="F39" si="7">+SUM(D39:E39)/2</f>
        <v>54</v>
      </c>
      <c r="G39" s="39"/>
      <c r="M39" s="21"/>
    </row>
    <row r="40" spans="3:14">
      <c r="C40" s="124">
        <v>1940</v>
      </c>
      <c r="D40" s="124">
        <v>58</v>
      </c>
      <c r="E40" s="83">
        <v>64</v>
      </c>
      <c r="F40" s="83">
        <f t="shared" ref="F40:F41" si="8">+SUM(D40:E40)/2</f>
        <v>61</v>
      </c>
      <c r="G40" s="39"/>
      <c r="M40" s="21"/>
    </row>
    <row r="41" spans="3:14">
      <c r="C41" s="124">
        <v>1960</v>
      </c>
      <c r="D41" s="124">
        <v>64</v>
      </c>
      <c r="E41" s="172">
        <v>71</v>
      </c>
      <c r="F41" s="83">
        <f t="shared" si="8"/>
        <v>67.5</v>
      </c>
      <c r="G41" s="39"/>
    </row>
    <row r="42" spans="3:14">
      <c r="C42" s="124">
        <v>1980</v>
      </c>
      <c r="D42" s="124">
        <v>69.5</v>
      </c>
      <c r="E42" s="172">
        <v>76</v>
      </c>
      <c r="F42" s="83">
        <f t="shared" ref="F42" si="9">+SUM(D42:E42)/2</f>
        <v>72.75</v>
      </c>
      <c r="G42" s="39"/>
    </row>
    <row r="43" spans="3:14">
      <c r="C43" s="124">
        <v>2000</v>
      </c>
      <c r="D43" s="148">
        <v>74.580284134845854</v>
      </c>
      <c r="E43" s="149">
        <v>80.917875418088428</v>
      </c>
      <c r="F43" s="149">
        <v>77.786855199283735</v>
      </c>
      <c r="G43" s="39"/>
      <c r="H43" s="39"/>
    </row>
    <row r="44" spans="3:14" ht="15" thickBot="1">
      <c r="C44" s="125">
        <v>2020</v>
      </c>
      <c r="D44" s="171">
        <v>79.82743698936126</v>
      </c>
      <c r="E44" s="154">
        <v>84.159124668915084</v>
      </c>
      <c r="F44" s="154">
        <v>82.031026801756994</v>
      </c>
      <c r="G44" s="39"/>
      <c r="H44" s="39"/>
    </row>
    <row r="45" spans="3:14" ht="15" thickBot="1"/>
    <row r="46" spans="3:14" ht="29.4" thickBot="1">
      <c r="D46" s="64" t="s">
        <v>534</v>
      </c>
      <c r="E46" s="175" t="s">
        <v>535</v>
      </c>
      <c r="F46" s="66" t="s">
        <v>536</v>
      </c>
    </row>
    <row r="47" spans="3:14">
      <c r="D47" s="124" t="s">
        <v>524</v>
      </c>
      <c r="E47" s="27" t="s">
        <v>525</v>
      </c>
      <c r="F47" s="173">
        <v>0.35</v>
      </c>
    </row>
    <row r="48" spans="3:14">
      <c r="D48" s="124" t="s">
        <v>526</v>
      </c>
      <c r="E48" s="27" t="s">
        <v>527</v>
      </c>
      <c r="F48" s="173">
        <v>0.32500000000000001</v>
      </c>
    </row>
    <row r="49" spans="4:30">
      <c r="D49" s="124" t="s">
        <v>528</v>
      </c>
      <c r="E49" s="27" t="s">
        <v>529</v>
      </c>
      <c r="F49" s="173">
        <v>0.26250000000000001</v>
      </c>
    </row>
    <row r="50" spans="4:30">
      <c r="D50" s="124" t="s">
        <v>530</v>
      </c>
      <c r="E50" s="27" t="s">
        <v>531</v>
      </c>
      <c r="F50" s="173">
        <v>0.25184275996418676</v>
      </c>
    </row>
    <row r="51" spans="4:30" ht="15" thickBot="1">
      <c r="D51" s="125" t="s">
        <v>532</v>
      </c>
      <c r="E51" s="42" t="s">
        <v>533</v>
      </c>
      <c r="F51" s="174">
        <v>0.21220858012366292</v>
      </c>
    </row>
    <row r="52" spans="4:30" ht="15" thickBot="1"/>
    <row r="53" spans="4:30" ht="29.4" thickBot="1">
      <c r="D53" s="64" t="s">
        <v>534</v>
      </c>
      <c r="E53" s="175" t="s">
        <v>618</v>
      </c>
      <c r="F53" s="66" t="s">
        <v>619</v>
      </c>
      <c r="K53" s="214"/>
      <c r="U53">
        <v>2010</v>
      </c>
      <c r="V53">
        <v>2011</v>
      </c>
      <c r="W53">
        <v>2012</v>
      </c>
      <c r="X53">
        <v>2013</v>
      </c>
      <c r="Y53">
        <v>2014</v>
      </c>
      <c r="Z53">
        <v>2015</v>
      </c>
      <c r="AA53">
        <v>2016</v>
      </c>
      <c r="AB53">
        <v>2017</v>
      </c>
      <c r="AC53">
        <v>2018</v>
      </c>
      <c r="AD53">
        <v>2019</v>
      </c>
    </row>
    <row r="54" spans="4:30">
      <c r="D54" s="124" t="s">
        <v>524</v>
      </c>
      <c r="E54" s="27" t="s">
        <v>525</v>
      </c>
      <c r="F54" s="173">
        <v>0.35</v>
      </c>
      <c r="U54">
        <v>64589.623968157612</v>
      </c>
      <c r="V54">
        <v>62471.140381478093</v>
      </c>
      <c r="W54">
        <v>65144.072374191572</v>
      </c>
      <c r="X54">
        <v>63936.305662746272</v>
      </c>
      <c r="Y54">
        <v>59821.718292962105</v>
      </c>
      <c r="Z54">
        <v>62533.890172765881</v>
      </c>
      <c r="AA54">
        <v>59613.644936993085</v>
      </c>
      <c r="AB54">
        <v>59812.638750737788</v>
      </c>
      <c r="AC54">
        <v>59326.913611451055</v>
      </c>
      <c r="AD54">
        <v>57101.707694784127</v>
      </c>
    </row>
    <row r="55" spans="4:30">
      <c r="D55" s="124" t="s">
        <v>526</v>
      </c>
      <c r="E55" s="27" t="s">
        <v>527</v>
      </c>
      <c r="F55" s="173">
        <v>0.32500000000000001</v>
      </c>
    </row>
    <row r="56" spans="4:30">
      <c r="D56" s="124" t="s">
        <v>528</v>
      </c>
      <c r="E56" s="27" t="s">
        <v>529</v>
      </c>
      <c r="F56" s="173">
        <v>0.26250000000000001</v>
      </c>
    </row>
    <row r="57" spans="4:30">
      <c r="D57" s="124" t="s">
        <v>530</v>
      </c>
      <c r="E57" s="27" t="s">
        <v>531</v>
      </c>
      <c r="F57" s="173">
        <v>0.25184275996418676</v>
      </c>
    </row>
    <row r="58" spans="4:30" ht="15" thickBot="1">
      <c r="D58" s="125" t="s">
        <v>532</v>
      </c>
      <c r="E58" s="42" t="s">
        <v>533</v>
      </c>
      <c r="F58" s="174">
        <v>0.21220858012366292</v>
      </c>
    </row>
  </sheetData>
  <mergeCells count="3">
    <mergeCell ref="D2:F2"/>
    <mergeCell ref="D29:F29"/>
    <mergeCell ref="D37:F3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5EE2C-E752-4344-BD13-F6E2E2A7F54D}">
  <dimension ref="B1:AB338"/>
  <sheetViews>
    <sheetView topLeftCell="C307" zoomScale="65" zoomScaleNormal="65" workbookViewId="0">
      <selection activeCell="K314" sqref="K314"/>
    </sheetView>
  </sheetViews>
  <sheetFormatPr defaultRowHeight="14.4"/>
  <cols>
    <col min="3" max="5" width="10.77734375" customWidth="1"/>
    <col min="6" max="6" width="13.5546875" customWidth="1"/>
    <col min="7" max="7" width="25" bestFit="1" customWidth="1"/>
    <col min="13" max="13" width="16.5546875" customWidth="1"/>
    <col min="15" max="16" width="11.77734375" style="246" bestFit="1" customWidth="1"/>
    <col min="18" max="18" width="10.33203125" customWidth="1"/>
    <col min="20" max="22" width="8.88671875" style="246"/>
    <col min="23" max="23" width="12.109375" style="246" customWidth="1"/>
  </cols>
  <sheetData>
    <row r="1" spans="2:23" ht="15" thickBot="1"/>
    <row r="2" spans="2:23">
      <c r="C2" s="272" t="s">
        <v>575</v>
      </c>
      <c r="D2" s="273"/>
      <c r="E2" s="273"/>
      <c r="F2" s="186"/>
      <c r="G2" s="187" t="s">
        <v>576</v>
      </c>
    </row>
    <row r="3" spans="2:23" ht="15" thickBot="1">
      <c r="C3" s="188" t="s">
        <v>577</v>
      </c>
      <c r="D3" s="189" t="s">
        <v>19</v>
      </c>
      <c r="E3" s="190" t="s">
        <v>578</v>
      </c>
      <c r="F3" s="191" t="s">
        <v>579</v>
      </c>
      <c r="G3" s="192" t="s">
        <v>580</v>
      </c>
    </row>
    <row r="4" spans="2:23">
      <c r="B4" s="193">
        <v>2010</v>
      </c>
      <c r="C4" s="194">
        <v>2214155</v>
      </c>
      <c r="D4" s="195">
        <v>6765590</v>
      </c>
      <c r="E4" s="196">
        <v>1860160</v>
      </c>
      <c r="F4" s="197">
        <f>C4+D4+E4</f>
        <v>10839905</v>
      </c>
      <c r="G4" s="198">
        <v>38419</v>
      </c>
    </row>
    <row r="5" spans="2:23" ht="15" thickBot="1">
      <c r="B5" s="199">
        <v>2020</v>
      </c>
      <c r="C5" s="200">
        <v>2312040</v>
      </c>
      <c r="D5" s="201">
        <v>6976123</v>
      </c>
      <c r="E5" s="202">
        <v>2204478</v>
      </c>
      <c r="F5" s="203">
        <f>C5+D5+E5</f>
        <v>11492641</v>
      </c>
      <c r="G5" s="204">
        <v>34962</v>
      </c>
    </row>
    <row r="6" spans="2:23">
      <c r="B6" s="205" t="s">
        <v>581</v>
      </c>
      <c r="C6" s="194">
        <f>C5-C4</f>
        <v>97885</v>
      </c>
      <c r="D6" s="195">
        <f t="shared" ref="D6:F6" si="0">D5-D4</f>
        <v>210533</v>
      </c>
      <c r="E6" s="196">
        <f t="shared" si="0"/>
        <v>344318</v>
      </c>
      <c r="F6" s="197">
        <f t="shared" si="0"/>
        <v>652736</v>
      </c>
      <c r="G6" s="198">
        <f>G5-G4</f>
        <v>-3457</v>
      </c>
    </row>
    <row r="7" spans="2:23" ht="15" thickBot="1">
      <c r="B7" s="206" t="s">
        <v>582</v>
      </c>
      <c r="C7" s="207">
        <f t="shared" ref="C7:D7" si="1">+(C5-C4)/C4</f>
        <v>4.4208738773934074E-2</v>
      </c>
      <c r="D7" s="208">
        <f t="shared" si="1"/>
        <v>3.111820255144045E-2</v>
      </c>
      <c r="E7" s="209">
        <f>+(E5-E4)/E4</f>
        <v>0.18510128161018408</v>
      </c>
      <c r="F7" s="210">
        <f>+(F5-F4)/F4</f>
        <v>6.0216025878455579E-2</v>
      </c>
      <c r="G7" s="211">
        <f>+(G5-G4)/G4</f>
        <v>-8.9981519560634063E-2</v>
      </c>
    </row>
    <row r="9" spans="2:23" ht="15" thickBot="1"/>
    <row r="10" spans="2:23">
      <c r="C10" s="272" t="s">
        <v>583</v>
      </c>
      <c r="D10" s="273"/>
      <c r="E10" s="273"/>
      <c r="F10" s="186"/>
      <c r="G10" s="187" t="s">
        <v>584</v>
      </c>
    </row>
    <row r="11" spans="2:23" ht="15" thickBot="1">
      <c r="C11" s="188" t="s">
        <v>577</v>
      </c>
      <c r="D11" s="189" t="s">
        <v>19</v>
      </c>
      <c r="E11" s="190" t="s">
        <v>578</v>
      </c>
      <c r="F11" s="191" t="s">
        <v>65</v>
      </c>
      <c r="G11" s="192" t="s">
        <v>585</v>
      </c>
    </row>
    <row r="12" spans="2:23">
      <c r="B12" s="193">
        <v>2010</v>
      </c>
      <c r="C12" s="194">
        <v>2214155</v>
      </c>
      <c r="D12" s="195">
        <v>6765590</v>
      </c>
      <c r="E12" s="196">
        <v>1860160</v>
      </c>
      <c r="F12" s="197">
        <f>C12+D12+E12</f>
        <v>10839905</v>
      </c>
      <c r="G12" s="198">
        <v>38419</v>
      </c>
    </row>
    <row r="13" spans="2:23" ht="15" thickBot="1">
      <c r="B13" s="199">
        <v>2020</v>
      </c>
      <c r="C13" s="200">
        <v>2312040</v>
      </c>
      <c r="D13" s="201">
        <v>6976123</v>
      </c>
      <c r="E13" s="202">
        <v>2204478</v>
      </c>
      <c r="F13" s="203">
        <f>C13+D13+E13</f>
        <v>11492641</v>
      </c>
      <c r="G13" s="204">
        <v>34962</v>
      </c>
    </row>
    <row r="14" spans="2:23">
      <c r="B14" s="205" t="s">
        <v>581</v>
      </c>
      <c r="C14" s="194">
        <f>C13-C12</f>
        <v>97885</v>
      </c>
      <c r="D14" s="195">
        <f t="shared" ref="D14:F14" si="2">D13-D12</f>
        <v>210533</v>
      </c>
      <c r="E14" s="196">
        <f t="shared" si="2"/>
        <v>344318</v>
      </c>
      <c r="F14" s="197">
        <f t="shared" si="2"/>
        <v>652736</v>
      </c>
      <c r="G14" s="198">
        <f>G13-G12</f>
        <v>-3457</v>
      </c>
    </row>
    <row r="15" spans="2:23" ht="15" thickBot="1">
      <c r="B15" s="206" t="s">
        <v>582</v>
      </c>
      <c r="C15" s="207">
        <f t="shared" ref="C15:D15" si="3">+(C13-C12)/C12</f>
        <v>4.4208738773934074E-2</v>
      </c>
      <c r="D15" s="208">
        <f t="shared" si="3"/>
        <v>3.111820255144045E-2</v>
      </c>
      <c r="E15" s="209">
        <f>+(E13-E12)/E12</f>
        <v>0.18510128161018408</v>
      </c>
      <c r="F15" s="210">
        <f>+(F13-F12)/F12</f>
        <v>6.0216025878455579E-2</v>
      </c>
      <c r="G15" s="211">
        <f>+(G13-G12)/G12</f>
        <v>-8.9981519560634063E-2</v>
      </c>
    </row>
    <row r="16" spans="2:23" ht="57.6">
      <c r="N16" s="250" t="s">
        <v>921</v>
      </c>
      <c r="O16" s="250" t="s">
        <v>922</v>
      </c>
      <c r="P16" s="250" t="s">
        <v>923</v>
      </c>
      <c r="Q16" s="214" t="s">
        <v>933</v>
      </c>
      <c r="R16" s="250" t="s">
        <v>934</v>
      </c>
      <c r="S16" s="214" t="s">
        <v>926</v>
      </c>
      <c r="T16" s="214" t="s">
        <v>927</v>
      </c>
      <c r="U16" s="246" t="s">
        <v>928</v>
      </c>
      <c r="V16" s="214" t="s">
        <v>925</v>
      </c>
      <c r="W16" s="214" t="s">
        <v>924</v>
      </c>
    </row>
    <row r="17" spans="4:28" ht="57.6">
      <c r="N17" s="250" t="s">
        <v>929</v>
      </c>
      <c r="O17" s="250" t="s">
        <v>930</v>
      </c>
      <c r="P17" s="250" t="s">
        <v>931</v>
      </c>
      <c r="Q17" s="214" t="s">
        <v>932</v>
      </c>
      <c r="R17" s="250" t="s">
        <v>935</v>
      </c>
      <c r="S17" s="214" t="s">
        <v>926</v>
      </c>
      <c r="T17" s="214" t="s">
        <v>927</v>
      </c>
      <c r="U17" s="246" t="s">
        <v>928</v>
      </c>
      <c r="V17" s="214" t="s">
        <v>925</v>
      </c>
      <c r="W17" s="214" t="s">
        <v>924</v>
      </c>
    </row>
    <row r="18" spans="4:28" ht="57.6">
      <c r="D18" s="246"/>
      <c r="E18" s="246"/>
      <c r="F18" s="246"/>
      <c r="G18" s="246"/>
      <c r="M18" s="246"/>
      <c r="N18" s="250" t="s">
        <v>929</v>
      </c>
      <c r="O18" s="250" t="s">
        <v>930</v>
      </c>
      <c r="P18" s="250" t="s">
        <v>931</v>
      </c>
      <c r="Q18" s="214" t="s">
        <v>932</v>
      </c>
      <c r="R18" s="250" t="s">
        <v>935</v>
      </c>
      <c r="S18" s="214" t="s">
        <v>926</v>
      </c>
      <c r="T18" s="214" t="s">
        <v>927</v>
      </c>
      <c r="U18" s="246" t="s">
        <v>928</v>
      </c>
      <c r="V18" s="214" t="s">
        <v>925</v>
      </c>
      <c r="W18" s="214" t="s">
        <v>924</v>
      </c>
      <c r="X18" s="246"/>
    </row>
    <row r="19" spans="4:28">
      <c r="D19" s="246"/>
      <c r="E19" s="246"/>
      <c r="F19" s="246"/>
      <c r="G19" s="246"/>
      <c r="I19" s="20"/>
      <c r="M19" t="s">
        <v>643</v>
      </c>
      <c r="N19" s="26">
        <f>G4</f>
        <v>38419</v>
      </c>
      <c r="O19" s="26">
        <f>G5</f>
        <v>34962</v>
      </c>
      <c r="P19" s="26">
        <v>2037</v>
      </c>
      <c r="Q19">
        <v>266</v>
      </c>
      <c r="R19">
        <v>54</v>
      </c>
      <c r="S19" s="24">
        <v>235421</v>
      </c>
      <c r="T19" s="24">
        <v>335139</v>
      </c>
      <c r="U19" s="20">
        <f t="shared" ref="U19:U82" si="4">$R19/P19</f>
        <v>2.6509572901325478E-2</v>
      </c>
      <c r="V19" s="20">
        <f t="shared" ref="V19:V82" si="5">Q19/N19</f>
        <v>6.9236575652671852E-3</v>
      </c>
      <c r="W19" s="20">
        <f t="shared" ref="W19:W82" si="6">Q19/O19</f>
        <v>7.6082603970024599E-3</v>
      </c>
      <c r="X19" s="20"/>
    </row>
    <row r="20" spans="4:28">
      <c r="D20" s="246"/>
      <c r="E20" s="246"/>
      <c r="F20" s="246"/>
      <c r="G20" s="246"/>
      <c r="I20" s="20"/>
      <c r="M20" t="s">
        <v>644</v>
      </c>
      <c r="N20" s="26">
        <f>+N19</f>
        <v>38419</v>
      </c>
      <c r="O20" s="26">
        <f>+O19</f>
        <v>34962</v>
      </c>
      <c r="P20" s="26">
        <v>2037</v>
      </c>
      <c r="Q20">
        <v>370</v>
      </c>
      <c r="R20">
        <v>79</v>
      </c>
      <c r="S20" s="24">
        <v>235421</v>
      </c>
      <c r="T20" s="24">
        <v>335139</v>
      </c>
      <c r="U20" s="20">
        <f t="shared" si="4"/>
        <v>3.8782523318605794E-2</v>
      </c>
      <c r="V20" s="20">
        <f t="shared" si="5"/>
        <v>9.6306515005596185E-3</v>
      </c>
      <c r="W20" s="20">
        <f t="shared" si="6"/>
        <v>1.0582918597334248E-2</v>
      </c>
      <c r="X20" s="20"/>
    </row>
    <row r="21" spans="4:28">
      <c r="D21" s="246"/>
      <c r="E21" s="246"/>
      <c r="F21" s="246"/>
      <c r="G21" s="246"/>
      <c r="I21" s="20"/>
      <c r="M21" t="s">
        <v>645</v>
      </c>
      <c r="N21" s="26">
        <f t="shared" ref="N21:N84" si="7">+N20</f>
        <v>38419</v>
      </c>
      <c r="O21" s="26">
        <f t="shared" ref="O21:O84" si="8">+O20</f>
        <v>34962</v>
      </c>
      <c r="P21" s="26">
        <v>2037</v>
      </c>
      <c r="Q21">
        <v>497</v>
      </c>
      <c r="R21">
        <v>100</v>
      </c>
      <c r="S21" s="24">
        <v>235421</v>
      </c>
      <c r="T21" s="24">
        <v>335139</v>
      </c>
      <c r="U21" s="20">
        <f t="shared" si="4"/>
        <v>4.9091801669121256E-2</v>
      </c>
      <c r="V21" s="20">
        <f t="shared" si="5"/>
        <v>1.2936307556157109E-2</v>
      </c>
      <c r="W21" s="20">
        <f t="shared" si="6"/>
        <v>1.421543389966249E-2</v>
      </c>
      <c r="X21" s="20"/>
      <c r="AA21" s="246"/>
      <c r="AB21" s="246"/>
    </row>
    <row r="22" spans="4:28">
      <c r="D22" s="246"/>
      <c r="E22" s="246"/>
      <c r="F22" s="246"/>
      <c r="G22" s="246"/>
      <c r="I22" s="20"/>
      <c r="M22" t="s">
        <v>646</v>
      </c>
      <c r="N22" s="26">
        <f t="shared" si="7"/>
        <v>38419</v>
      </c>
      <c r="O22" s="26">
        <f t="shared" si="8"/>
        <v>34962</v>
      </c>
      <c r="P22" s="26">
        <v>2037</v>
      </c>
      <c r="Q22">
        <v>650</v>
      </c>
      <c r="R22">
        <v>131</v>
      </c>
      <c r="S22" s="24">
        <v>235421</v>
      </c>
      <c r="T22" s="24">
        <v>335139</v>
      </c>
      <c r="U22" s="20">
        <f t="shared" si="4"/>
        <v>6.431026018654884E-2</v>
      </c>
      <c r="V22" s="20">
        <f t="shared" si="5"/>
        <v>1.6918712095577708E-2</v>
      </c>
      <c r="W22" s="20">
        <f t="shared" si="6"/>
        <v>1.8591613752073681E-2</v>
      </c>
      <c r="X22" s="20"/>
      <c r="AA22" s="246"/>
      <c r="AB22" s="246"/>
    </row>
    <row r="23" spans="4:28">
      <c r="D23" s="246"/>
      <c r="E23" s="246"/>
      <c r="F23" s="246"/>
      <c r="G23" s="246"/>
      <c r="I23" s="20"/>
      <c r="M23" t="s">
        <v>647</v>
      </c>
      <c r="N23" s="26">
        <f t="shared" si="7"/>
        <v>38419</v>
      </c>
      <c r="O23" s="26">
        <f t="shared" si="8"/>
        <v>34962</v>
      </c>
      <c r="P23" s="26">
        <v>2037</v>
      </c>
      <c r="Q23">
        <v>844</v>
      </c>
      <c r="R23">
        <v>165</v>
      </c>
      <c r="S23" s="24">
        <v>235421</v>
      </c>
      <c r="T23" s="24">
        <v>335139</v>
      </c>
      <c r="U23" s="20">
        <f t="shared" si="4"/>
        <v>8.1001472754050077E-2</v>
      </c>
      <c r="V23" s="20">
        <f t="shared" si="5"/>
        <v>2.1968296936411672E-2</v>
      </c>
      <c r="W23" s="20">
        <f t="shared" si="6"/>
        <v>2.4140495395000287E-2</v>
      </c>
      <c r="X23" s="20"/>
      <c r="AA23" s="246"/>
      <c r="AB23" s="246"/>
    </row>
    <row r="24" spans="4:28">
      <c r="D24" s="246"/>
      <c r="E24" s="246"/>
      <c r="F24" s="246"/>
      <c r="G24" s="246"/>
      <c r="I24" s="20"/>
      <c r="M24" t="s">
        <v>648</v>
      </c>
      <c r="N24" s="26">
        <f t="shared" si="7"/>
        <v>38419</v>
      </c>
      <c r="O24" s="26">
        <f t="shared" si="8"/>
        <v>34962</v>
      </c>
      <c r="P24" s="26">
        <v>2037</v>
      </c>
      <c r="Q24">
        <v>1101</v>
      </c>
      <c r="R24">
        <v>228</v>
      </c>
      <c r="S24" s="24">
        <v>235421</v>
      </c>
      <c r="T24" s="24">
        <v>335139</v>
      </c>
      <c r="U24" s="20">
        <f t="shared" si="4"/>
        <v>0.11192930780559647</v>
      </c>
      <c r="V24" s="20">
        <f t="shared" si="5"/>
        <v>2.8657695411124704E-2</v>
      </c>
      <c r="W24" s="20">
        <f t="shared" si="6"/>
        <v>3.1491333447743262E-2</v>
      </c>
      <c r="X24" s="20"/>
      <c r="AA24" s="246"/>
      <c r="AB24" s="246"/>
    </row>
    <row r="25" spans="4:28">
      <c r="D25" s="246"/>
      <c r="E25" s="246"/>
      <c r="F25" s="246"/>
      <c r="G25" s="246"/>
      <c r="I25" s="20"/>
      <c r="M25" t="s">
        <v>649</v>
      </c>
      <c r="N25" s="26">
        <f t="shared" si="7"/>
        <v>38419</v>
      </c>
      <c r="O25" s="26">
        <f t="shared" si="8"/>
        <v>34962</v>
      </c>
      <c r="P25" s="26">
        <v>2037</v>
      </c>
      <c r="Q25">
        <v>1384</v>
      </c>
      <c r="R25">
        <v>290</v>
      </c>
      <c r="S25" s="24">
        <v>235421</v>
      </c>
      <c r="T25" s="24">
        <v>335139</v>
      </c>
      <c r="U25" s="20">
        <f t="shared" si="4"/>
        <v>0.14236622484045164</v>
      </c>
      <c r="V25" s="20">
        <f t="shared" si="5"/>
        <v>3.6023842369660844E-2</v>
      </c>
      <c r="W25" s="20">
        <f t="shared" si="6"/>
        <v>3.9585836050569187E-2</v>
      </c>
      <c r="X25" s="20"/>
      <c r="AA25" s="246"/>
      <c r="AB25" s="246"/>
    </row>
    <row r="26" spans="4:28">
      <c r="D26" s="246"/>
      <c r="E26" s="246"/>
      <c r="F26" s="246"/>
      <c r="G26" s="246"/>
      <c r="I26" s="20"/>
      <c r="M26" t="s">
        <v>650</v>
      </c>
      <c r="N26" s="26">
        <f t="shared" si="7"/>
        <v>38419</v>
      </c>
      <c r="O26" s="26">
        <f t="shared" si="8"/>
        <v>34962</v>
      </c>
      <c r="P26" s="26">
        <v>2037</v>
      </c>
      <c r="Q26">
        <v>1646</v>
      </c>
      <c r="R26">
        <v>322</v>
      </c>
      <c r="S26" s="24">
        <v>235421</v>
      </c>
      <c r="T26" s="24">
        <v>335139</v>
      </c>
      <c r="U26" s="20">
        <f t="shared" si="4"/>
        <v>0.15807560137457044</v>
      </c>
      <c r="V26" s="20">
        <f t="shared" si="5"/>
        <v>4.284338478357063E-2</v>
      </c>
      <c r="W26" s="20">
        <f t="shared" si="6"/>
        <v>4.7079686516789655E-2</v>
      </c>
      <c r="X26" s="20"/>
      <c r="AA26" s="246"/>
      <c r="AB26" s="246"/>
    </row>
    <row r="27" spans="4:28">
      <c r="D27" s="246"/>
      <c r="E27" s="246"/>
      <c r="F27" s="246"/>
      <c r="G27" s="246"/>
      <c r="I27" s="20"/>
      <c r="M27" t="s">
        <v>651</v>
      </c>
      <c r="N27" s="26">
        <f t="shared" si="7"/>
        <v>38419</v>
      </c>
      <c r="O27" s="26">
        <f t="shared" si="8"/>
        <v>34962</v>
      </c>
      <c r="P27" s="26">
        <v>2037</v>
      </c>
      <c r="Q27">
        <v>1883</v>
      </c>
      <c r="R27">
        <v>385</v>
      </c>
      <c r="S27" s="24">
        <v>235421</v>
      </c>
      <c r="T27" s="24">
        <v>335139</v>
      </c>
      <c r="U27" s="20">
        <f t="shared" si="4"/>
        <v>0.18900343642611683</v>
      </c>
      <c r="V27" s="20">
        <f t="shared" si="5"/>
        <v>4.9012207501496652E-2</v>
      </c>
      <c r="W27" s="20">
        <f t="shared" si="6"/>
        <v>5.3858474915622678E-2</v>
      </c>
      <c r="X27" s="20"/>
      <c r="AA27" s="246"/>
      <c r="AB27" s="246"/>
    </row>
    <row r="28" spans="4:28">
      <c r="D28" s="246"/>
      <c r="E28" s="246"/>
      <c r="F28" s="246"/>
      <c r="G28" s="246"/>
      <c r="I28" s="20"/>
      <c r="M28" t="s">
        <v>652</v>
      </c>
      <c r="N28" s="26">
        <f t="shared" si="7"/>
        <v>38419</v>
      </c>
      <c r="O28" s="26">
        <f t="shared" si="8"/>
        <v>34962</v>
      </c>
      <c r="P28" s="26">
        <v>2037</v>
      </c>
      <c r="Q28">
        <v>2140</v>
      </c>
      <c r="R28">
        <v>474</v>
      </c>
      <c r="S28" s="24">
        <v>235421</v>
      </c>
      <c r="T28" s="24">
        <v>335139</v>
      </c>
      <c r="U28" s="20">
        <f t="shared" si="4"/>
        <v>0.23269513991163476</v>
      </c>
      <c r="V28" s="20">
        <f t="shared" si="5"/>
        <v>5.5701605976209691E-2</v>
      </c>
      <c r="W28" s="20">
        <f t="shared" si="6"/>
        <v>6.1209312968365653E-2</v>
      </c>
      <c r="X28" s="20"/>
      <c r="AA28" s="246"/>
      <c r="AB28" s="246"/>
    </row>
    <row r="29" spans="4:28">
      <c r="D29" s="246"/>
      <c r="E29" s="246"/>
      <c r="F29" s="246"/>
      <c r="G29" s="246"/>
      <c r="I29" s="20"/>
      <c r="M29" t="s">
        <v>653</v>
      </c>
      <c r="N29" s="26">
        <f t="shared" si="7"/>
        <v>38419</v>
      </c>
      <c r="O29" s="26">
        <f t="shared" si="8"/>
        <v>34962</v>
      </c>
      <c r="P29" s="26">
        <v>2037</v>
      </c>
      <c r="Q29">
        <v>2721</v>
      </c>
      <c r="R29">
        <v>612</v>
      </c>
      <c r="S29" s="24">
        <v>235421</v>
      </c>
      <c r="T29" s="24">
        <v>335139</v>
      </c>
      <c r="U29" s="20">
        <f t="shared" si="4"/>
        <v>0.30044182621502208</v>
      </c>
      <c r="V29" s="20">
        <f t="shared" si="5"/>
        <v>7.0824331710872226E-2</v>
      </c>
      <c r="W29" s="20">
        <f t="shared" si="6"/>
        <v>7.7827355414449975E-2</v>
      </c>
      <c r="X29" s="20"/>
      <c r="AA29" s="246"/>
      <c r="AB29" s="246"/>
    </row>
    <row r="30" spans="4:28">
      <c r="D30" s="246"/>
      <c r="E30" s="246"/>
      <c r="F30" s="246"/>
      <c r="G30" s="246"/>
      <c r="I30" s="20"/>
      <c r="M30" t="s">
        <v>654</v>
      </c>
      <c r="N30" s="26">
        <f t="shared" si="7"/>
        <v>38419</v>
      </c>
      <c r="O30" s="26">
        <f t="shared" si="8"/>
        <v>34962</v>
      </c>
      <c r="P30" s="26">
        <v>2037</v>
      </c>
      <c r="Q30">
        <v>3077</v>
      </c>
      <c r="R30">
        <v>690</v>
      </c>
      <c r="S30" s="24">
        <v>235421</v>
      </c>
      <c r="T30" s="24">
        <v>335139</v>
      </c>
      <c r="U30" s="20">
        <f t="shared" si="4"/>
        <v>0.33873343151693669</v>
      </c>
      <c r="V30" s="20">
        <f t="shared" si="5"/>
        <v>8.0090580181680943E-2</v>
      </c>
      <c r="W30" s="20">
        <f t="shared" si="6"/>
        <v>8.8009839254047248E-2</v>
      </c>
      <c r="X30" s="20"/>
      <c r="AA30" s="246"/>
      <c r="AB30" s="246"/>
    </row>
    <row r="31" spans="4:28">
      <c r="D31" s="246"/>
      <c r="E31" s="246"/>
      <c r="F31" s="246"/>
      <c r="G31" s="246"/>
      <c r="I31" s="20"/>
      <c r="M31" t="s">
        <v>655</v>
      </c>
      <c r="N31" s="26">
        <f t="shared" si="7"/>
        <v>38419</v>
      </c>
      <c r="O31" s="26">
        <f t="shared" si="8"/>
        <v>34962</v>
      </c>
      <c r="P31" s="26">
        <v>2037</v>
      </c>
      <c r="Q31">
        <v>3650</v>
      </c>
      <c r="R31">
        <v>789</v>
      </c>
      <c r="S31" s="24">
        <v>235421</v>
      </c>
      <c r="T31" s="24">
        <v>335139</v>
      </c>
      <c r="U31" s="20">
        <f t="shared" si="4"/>
        <v>0.38733431516936673</v>
      </c>
      <c r="V31" s="20">
        <f t="shared" si="5"/>
        <v>9.500507561362867E-2</v>
      </c>
      <c r="W31" s="20">
        <f t="shared" si="6"/>
        <v>0.10439906183856759</v>
      </c>
      <c r="X31" s="20"/>
      <c r="AA31" s="246"/>
      <c r="AB31" s="246"/>
    </row>
    <row r="32" spans="4:28">
      <c r="D32" s="246"/>
      <c r="E32" s="246"/>
      <c r="F32" s="246"/>
      <c r="G32" s="246"/>
      <c r="I32" s="20"/>
      <c r="M32" t="s">
        <v>656</v>
      </c>
      <c r="N32" s="26">
        <f t="shared" si="7"/>
        <v>38419</v>
      </c>
      <c r="O32" s="26">
        <f t="shared" si="8"/>
        <v>34962</v>
      </c>
      <c r="P32" s="26">
        <v>2037</v>
      </c>
      <c r="Q32">
        <v>4089</v>
      </c>
      <c r="R32">
        <v>867</v>
      </c>
      <c r="S32" s="24">
        <v>235421</v>
      </c>
      <c r="T32" s="24">
        <v>335139</v>
      </c>
      <c r="U32" s="20">
        <f t="shared" si="4"/>
        <v>0.42562592047128128</v>
      </c>
      <c r="V32" s="20">
        <f t="shared" si="5"/>
        <v>0.10643171347510347</v>
      </c>
      <c r="W32" s="20">
        <f t="shared" si="6"/>
        <v>0.11695555174189119</v>
      </c>
      <c r="X32" s="20"/>
      <c r="AA32" s="246"/>
      <c r="AB32" s="246"/>
    </row>
    <row r="33" spans="4:28">
      <c r="D33" s="246"/>
      <c r="E33" s="246"/>
      <c r="F33" s="246"/>
      <c r="G33" s="246"/>
      <c r="I33" s="20"/>
      <c r="M33" t="s">
        <v>657</v>
      </c>
      <c r="N33" s="26">
        <f t="shared" si="7"/>
        <v>38419</v>
      </c>
      <c r="O33" s="26">
        <f t="shared" si="8"/>
        <v>34962</v>
      </c>
      <c r="P33" s="26">
        <v>2037</v>
      </c>
      <c r="Q33">
        <v>4480</v>
      </c>
      <c r="R33">
        <v>942</v>
      </c>
      <c r="S33" s="24">
        <v>235421</v>
      </c>
      <c r="T33" s="24">
        <v>335139</v>
      </c>
      <c r="U33" s="20">
        <f t="shared" si="4"/>
        <v>0.46244477172312226</v>
      </c>
      <c r="V33" s="20">
        <f t="shared" si="5"/>
        <v>0.11660896952028944</v>
      </c>
      <c r="W33" s="20">
        <f t="shared" si="6"/>
        <v>0.1281391224758309</v>
      </c>
      <c r="X33" s="20"/>
      <c r="AA33" s="246"/>
      <c r="AB33" s="246"/>
    </row>
    <row r="34" spans="4:28">
      <c r="D34" s="246"/>
      <c r="E34" s="246"/>
      <c r="F34" s="246"/>
      <c r="G34" s="246"/>
      <c r="I34" s="20"/>
      <c r="M34" t="s">
        <v>658</v>
      </c>
      <c r="N34" s="26">
        <f t="shared" si="7"/>
        <v>38419</v>
      </c>
      <c r="O34" s="26">
        <f t="shared" si="8"/>
        <v>34962</v>
      </c>
      <c r="P34" s="26">
        <v>2037</v>
      </c>
      <c r="Q34">
        <v>4897</v>
      </c>
      <c r="R34">
        <v>1021</v>
      </c>
      <c r="S34" s="24">
        <v>235421</v>
      </c>
      <c r="T34" s="24">
        <v>335139</v>
      </c>
      <c r="U34" s="20">
        <f t="shared" si="4"/>
        <v>0.50122729504172803</v>
      </c>
      <c r="V34" s="20">
        <f t="shared" si="5"/>
        <v>0.12746297404929852</v>
      </c>
      <c r="W34" s="20">
        <f t="shared" si="6"/>
        <v>0.14006635775985354</v>
      </c>
      <c r="X34" s="20"/>
      <c r="AA34" s="246"/>
      <c r="AB34" s="246"/>
    </row>
    <row r="35" spans="4:28">
      <c r="D35" s="246"/>
      <c r="E35" s="246"/>
      <c r="F35" s="246"/>
      <c r="G35" s="246"/>
      <c r="I35" s="20"/>
      <c r="M35" t="s">
        <v>659</v>
      </c>
      <c r="N35" s="26">
        <f t="shared" si="7"/>
        <v>38419</v>
      </c>
      <c r="O35" s="26">
        <f t="shared" si="8"/>
        <v>34962</v>
      </c>
      <c r="P35" s="26">
        <v>2037</v>
      </c>
      <c r="Q35">
        <v>4989</v>
      </c>
      <c r="R35">
        <v>1088</v>
      </c>
      <c r="S35" s="24">
        <v>235421</v>
      </c>
      <c r="T35" s="24">
        <v>335139</v>
      </c>
      <c r="U35" s="20">
        <f t="shared" si="4"/>
        <v>0.53411880216003926</v>
      </c>
      <c r="V35" s="20">
        <f t="shared" si="5"/>
        <v>0.12985762253051875</v>
      </c>
      <c r="W35" s="20">
        <f t="shared" si="6"/>
        <v>0.14269778616783937</v>
      </c>
      <c r="X35" s="20"/>
      <c r="AA35" s="246"/>
      <c r="AB35" s="246"/>
    </row>
    <row r="36" spans="4:28">
      <c r="D36" s="246"/>
      <c r="E36" s="246"/>
      <c r="F36" s="246"/>
      <c r="G36" s="246"/>
      <c r="I36" s="20"/>
      <c r="M36" t="s">
        <v>660</v>
      </c>
      <c r="N36" s="26">
        <f t="shared" si="7"/>
        <v>38419</v>
      </c>
      <c r="O36" s="26">
        <f t="shared" si="8"/>
        <v>34962</v>
      </c>
      <c r="P36" s="26">
        <v>2037</v>
      </c>
      <c r="Q36">
        <v>5220</v>
      </c>
      <c r="R36">
        <v>1144</v>
      </c>
      <c r="S36" s="24">
        <v>235421</v>
      </c>
      <c r="T36" s="24">
        <v>335139</v>
      </c>
      <c r="U36" s="20">
        <f t="shared" si="4"/>
        <v>0.56161021109474718</v>
      </c>
      <c r="V36" s="20">
        <f t="shared" si="5"/>
        <v>0.13587027252140868</v>
      </c>
      <c r="W36" s="20">
        <f t="shared" si="6"/>
        <v>0.14930495967049939</v>
      </c>
      <c r="X36" s="20"/>
      <c r="AA36" s="246"/>
      <c r="AB36" s="246"/>
    </row>
    <row r="37" spans="4:28">
      <c r="D37" s="246"/>
      <c r="E37" s="246"/>
      <c r="F37" s="246"/>
      <c r="G37" s="246"/>
      <c r="I37" s="20"/>
      <c r="M37" t="s">
        <v>661</v>
      </c>
      <c r="N37" s="26">
        <f t="shared" si="7"/>
        <v>38419</v>
      </c>
      <c r="O37" s="26">
        <f t="shared" si="8"/>
        <v>34962</v>
      </c>
      <c r="P37" s="26">
        <v>2037</v>
      </c>
      <c r="Q37">
        <v>5383</v>
      </c>
      <c r="R37">
        <v>1205</v>
      </c>
      <c r="S37" s="24">
        <v>235421</v>
      </c>
      <c r="T37" s="24">
        <v>335139</v>
      </c>
      <c r="U37" s="20">
        <f t="shared" si="4"/>
        <v>0.59155621011291115</v>
      </c>
      <c r="V37" s="20">
        <f t="shared" si="5"/>
        <v>0.14011296493922279</v>
      </c>
      <c r="W37" s="20">
        <f t="shared" si="6"/>
        <v>0.15396716434986557</v>
      </c>
      <c r="X37" s="20"/>
      <c r="AA37" s="246"/>
      <c r="AB37" s="246"/>
    </row>
    <row r="38" spans="4:28">
      <c r="D38" s="246"/>
      <c r="E38" s="246"/>
      <c r="F38" s="246"/>
      <c r="G38" s="246"/>
      <c r="I38" s="20"/>
      <c r="M38" t="s">
        <v>662</v>
      </c>
      <c r="N38" s="26">
        <f t="shared" si="7"/>
        <v>38419</v>
      </c>
      <c r="O38" s="26">
        <f t="shared" si="8"/>
        <v>34962</v>
      </c>
      <c r="P38" s="26">
        <v>2037</v>
      </c>
      <c r="Q38">
        <v>5513</v>
      </c>
      <c r="R38">
        <v>1245</v>
      </c>
      <c r="S38" s="24">
        <v>235421</v>
      </c>
      <c r="T38" s="24">
        <v>335139</v>
      </c>
      <c r="U38" s="20">
        <f t="shared" si="4"/>
        <v>0.6111929307805597</v>
      </c>
      <c r="V38" s="20">
        <f t="shared" si="5"/>
        <v>0.14349670735833833</v>
      </c>
      <c r="W38" s="20">
        <f t="shared" si="6"/>
        <v>0.1576854871002803</v>
      </c>
      <c r="X38" s="20"/>
      <c r="AA38" s="246"/>
      <c r="AB38" s="246"/>
    </row>
    <row r="39" spans="4:28">
      <c r="D39" s="246"/>
      <c r="E39" s="246"/>
      <c r="F39" s="246"/>
      <c r="G39" s="246"/>
      <c r="I39" s="20"/>
      <c r="M39" t="s">
        <v>663</v>
      </c>
      <c r="N39" s="26">
        <f t="shared" si="7"/>
        <v>38419</v>
      </c>
      <c r="O39" s="26">
        <f t="shared" si="8"/>
        <v>34962</v>
      </c>
      <c r="P39" s="26">
        <v>2037</v>
      </c>
      <c r="Q39">
        <v>5531</v>
      </c>
      <c r="R39">
        <v>1261</v>
      </c>
      <c r="S39" s="24">
        <v>235421</v>
      </c>
      <c r="T39" s="24">
        <v>335139</v>
      </c>
      <c r="U39" s="20">
        <f t="shared" si="4"/>
        <v>0.61904761904761907</v>
      </c>
      <c r="V39" s="20">
        <f t="shared" si="5"/>
        <v>0.14396522553944663</v>
      </c>
      <c r="W39" s="20">
        <f t="shared" si="6"/>
        <v>0.15820033178879928</v>
      </c>
      <c r="X39" s="20"/>
      <c r="AA39" s="246"/>
      <c r="AB39" s="246"/>
    </row>
    <row r="40" spans="4:28">
      <c r="D40" s="246"/>
      <c r="E40" s="246"/>
      <c r="F40" s="246"/>
      <c r="G40" s="246"/>
      <c r="I40" s="20"/>
      <c r="M40" t="s">
        <v>664</v>
      </c>
      <c r="N40" s="26">
        <f t="shared" si="7"/>
        <v>38419</v>
      </c>
      <c r="O40" s="26">
        <f t="shared" si="8"/>
        <v>34962</v>
      </c>
      <c r="P40" s="26">
        <v>2037</v>
      </c>
      <c r="Q40">
        <v>5620</v>
      </c>
      <c r="R40">
        <v>1267</v>
      </c>
      <c r="S40" s="24">
        <v>235421</v>
      </c>
      <c r="T40" s="24">
        <v>335139</v>
      </c>
      <c r="U40" s="20">
        <f t="shared" si="4"/>
        <v>0.62199312714776633</v>
      </c>
      <c r="V40" s="20">
        <f t="shared" si="5"/>
        <v>0.1462817876571488</v>
      </c>
      <c r="W40" s="20">
        <f t="shared" si="6"/>
        <v>0.1607459527486986</v>
      </c>
      <c r="X40" s="20"/>
      <c r="AA40" s="246"/>
      <c r="AB40" s="246"/>
    </row>
    <row r="41" spans="4:28">
      <c r="D41" s="246"/>
      <c r="E41" s="246"/>
      <c r="F41" s="246"/>
      <c r="G41" s="246"/>
      <c r="I41" s="20"/>
      <c r="M41" t="s">
        <v>665</v>
      </c>
      <c r="N41" s="26">
        <f t="shared" si="7"/>
        <v>38419</v>
      </c>
      <c r="O41" s="26">
        <f t="shared" si="8"/>
        <v>34962</v>
      </c>
      <c r="P41" s="26">
        <v>2037</v>
      </c>
      <c r="Q41">
        <v>5759</v>
      </c>
      <c r="R41">
        <v>1260</v>
      </c>
      <c r="S41" s="24">
        <v>235421</v>
      </c>
      <c r="T41" s="24">
        <v>335139</v>
      </c>
      <c r="U41" s="20">
        <f t="shared" si="4"/>
        <v>0.61855670103092786</v>
      </c>
      <c r="V41" s="20">
        <f t="shared" si="5"/>
        <v>0.14989978916681851</v>
      </c>
      <c r="W41" s="20">
        <f t="shared" si="6"/>
        <v>0.16472169784337282</v>
      </c>
      <c r="X41" s="20"/>
      <c r="AA41" s="246"/>
      <c r="AB41" s="246"/>
    </row>
    <row r="42" spans="4:28">
      <c r="D42" s="246"/>
      <c r="E42" s="246"/>
      <c r="F42" s="246"/>
      <c r="G42" s="246"/>
      <c r="I42" s="20"/>
      <c r="M42" t="s">
        <v>666</v>
      </c>
      <c r="N42" s="26">
        <f t="shared" si="7"/>
        <v>38419</v>
      </c>
      <c r="O42" s="26">
        <f t="shared" si="8"/>
        <v>34962</v>
      </c>
      <c r="P42" s="26">
        <v>2037</v>
      </c>
      <c r="Q42">
        <v>5715</v>
      </c>
      <c r="R42">
        <v>1276</v>
      </c>
      <c r="S42" s="24">
        <v>235421</v>
      </c>
      <c r="T42" s="24">
        <v>335139</v>
      </c>
      <c r="U42" s="20">
        <f t="shared" si="4"/>
        <v>0.62641138929798723</v>
      </c>
      <c r="V42" s="20">
        <f t="shared" si="5"/>
        <v>0.14875452250188709</v>
      </c>
      <c r="W42" s="20">
        <f t="shared" si="6"/>
        <v>0.16346318860477088</v>
      </c>
      <c r="X42" s="20"/>
      <c r="AA42" s="246"/>
      <c r="AB42" s="246"/>
    </row>
    <row r="43" spans="4:28">
      <c r="D43" s="246"/>
      <c r="E43" s="246"/>
      <c r="F43" s="246"/>
      <c r="G43" s="246"/>
      <c r="I43" s="20"/>
      <c r="M43" t="s">
        <v>667</v>
      </c>
      <c r="N43" s="26">
        <f t="shared" si="7"/>
        <v>38419</v>
      </c>
      <c r="O43" s="26">
        <f t="shared" si="8"/>
        <v>34962</v>
      </c>
      <c r="P43" s="26">
        <v>2037</v>
      </c>
      <c r="Q43">
        <v>5616</v>
      </c>
      <c r="R43">
        <v>1285</v>
      </c>
      <c r="S43" s="24">
        <v>235421</v>
      </c>
      <c r="T43" s="24">
        <v>335139</v>
      </c>
      <c r="U43" s="20">
        <f t="shared" si="4"/>
        <v>0.63082965144820813</v>
      </c>
      <c r="V43" s="20">
        <f t="shared" si="5"/>
        <v>0.14617767250579142</v>
      </c>
      <c r="W43" s="20">
        <f t="shared" si="6"/>
        <v>0.16063154281791658</v>
      </c>
      <c r="X43" s="20"/>
      <c r="AA43" s="246"/>
      <c r="AB43" s="246"/>
    </row>
    <row r="44" spans="4:28">
      <c r="D44" s="246"/>
      <c r="E44" s="246"/>
      <c r="F44" s="246"/>
      <c r="G44" s="246"/>
      <c r="I44" s="20"/>
      <c r="M44" t="s">
        <v>668</v>
      </c>
      <c r="N44" s="26">
        <f t="shared" si="7"/>
        <v>38419</v>
      </c>
      <c r="O44" s="26">
        <f t="shared" si="8"/>
        <v>34962</v>
      </c>
      <c r="P44" s="26">
        <v>2037</v>
      </c>
      <c r="Q44">
        <v>5636</v>
      </c>
      <c r="R44">
        <v>1278</v>
      </c>
      <c r="S44" s="24">
        <v>235421</v>
      </c>
      <c r="T44" s="24">
        <v>335139</v>
      </c>
      <c r="U44" s="20">
        <f t="shared" si="4"/>
        <v>0.62739322533136965</v>
      </c>
      <c r="V44" s="20">
        <f t="shared" si="5"/>
        <v>0.14669824826257841</v>
      </c>
      <c r="W44" s="20">
        <f t="shared" si="6"/>
        <v>0.16120359247182656</v>
      </c>
      <c r="X44" s="20"/>
      <c r="AA44" s="246"/>
      <c r="AB44" s="246"/>
    </row>
    <row r="45" spans="4:28">
      <c r="D45" s="246"/>
      <c r="E45" s="246"/>
      <c r="F45" s="246"/>
      <c r="G45" s="246"/>
      <c r="I45" s="20"/>
      <c r="M45" t="s">
        <v>669</v>
      </c>
      <c r="N45" s="26">
        <f t="shared" si="7"/>
        <v>38419</v>
      </c>
      <c r="O45" s="26">
        <f t="shared" si="8"/>
        <v>34962</v>
      </c>
      <c r="P45" s="26">
        <v>2037</v>
      </c>
      <c r="Q45">
        <v>5659</v>
      </c>
      <c r="R45">
        <v>1262</v>
      </c>
      <c r="S45" s="24">
        <v>235421</v>
      </c>
      <c r="T45" s="24">
        <v>335139</v>
      </c>
      <c r="U45" s="20">
        <f t="shared" si="4"/>
        <v>0.61953853706431028</v>
      </c>
      <c r="V45" s="20">
        <f t="shared" si="5"/>
        <v>0.14729691038288348</v>
      </c>
      <c r="W45" s="20">
        <f t="shared" si="6"/>
        <v>0.16186144957382301</v>
      </c>
      <c r="X45" s="20"/>
      <c r="AA45" s="246"/>
      <c r="AB45" s="246"/>
    </row>
    <row r="46" spans="4:28">
      <c r="D46" s="246"/>
      <c r="E46" s="246"/>
      <c r="F46" s="246"/>
      <c r="G46" s="246"/>
      <c r="I46" s="20"/>
      <c r="M46" t="s">
        <v>670</v>
      </c>
      <c r="N46" s="26">
        <f t="shared" si="7"/>
        <v>38419</v>
      </c>
      <c r="O46" s="26">
        <f t="shared" si="8"/>
        <v>34962</v>
      </c>
      <c r="P46" s="26">
        <v>2037</v>
      </c>
      <c r="Q46">
        <v>5437</v>
      </c>
      <c r="R46">
        <v>1232</v>
      </c>
      <c r="S46" s="24">
        <v>235421</v>
      </c>
      <c r="T46" s="24">
        <v>335139</v>
      </c>
      <c r="U46" s="20">
        <f t="shared" si="4"/>
        <v>0.60481099656357384</v>
      </c>
      <c r="V46" s="20">
        <f t="shared" si="5"/>
        <v>0.14151851948254771</v>
      </c>
      <c r="W46" s="20">
        <f t="shared" si="6"/>
        <v>0.15551169841542245</v>
      </c>
      <c r="X46" s="20"/>
      <c r="AA46" s="246"/>
      <c r="AB46" s="246"/>
    </row>
    <row r="47" spans="4:28">
      <c r="D47" s="246"/>
      <c r="E47" s="246"/>
      <c r="F47" s="246"/>
      <c r="G47" s="246"/>
      <c r="I47" s="20"/>
      <c r="M47" t="s">
        <v>671</v>
      </c>
      <c r="N47" s="26">
        <f t="shared" si="7"/>
        <v>38419</v>
      </c>
      <c r="O47" s="26">
        <f t="shared" si="8"/>
        <v>34962</v>
      </c>
      <c r="P47" s="26">
        <v>2037</v>
      </c>
      <c r="Q47">
        <v>5441</v>
      </c>
      <c r="R47">
        <v>1234</v>
      </c>
      <c r="S47" s="24">
        <v>235421</v>
      </c>
      <c r="T47" s="24">
        <v>335139</v>
      </c>
      <c r="U47" s="20">
        <f t="shared" si="4"/>
        <v>0.60579283259695627</v>
      </c>
      <c r="V47" s="20">
        <f t="shared" si="5"/>
        <v>0.14162263463390509</v>
      </c>
      <c r="W47" s="20">
        <f t="shared" si="6"/>
        <v>0.15562610834620444</v>
      </c>
      <c r="X47" s="20"/>
      <c r="AA47" s="246"/>
      <c r="AB47" s="246"/>
    </row>
    <row r="48" spans="4:28">
      <c r="D48" s="246"/>
      <c r="E48" s="246"/>
      <c r="F48" s="246"/>
      <c r="G48" s="246"/>
      <c r="I48" s="20"/>
      <c r="M48" t="s">
        <v>672</v>
      </c>
      <c r="N48" s="26">
        <f t="shared" si="7"/>
        <v>38419</v>
      </c>
      <c r="O48" s="26">
        <f t="shared" si="8"/>
        <v>34962</v>
      </c>
      <c r="P48" s="26">
        <v>2037</v>
      </c>
      <c r="Q48">
        <v>5554</v>
      </c>
      <c r="R48">
        <v>1226</v>
      </c>
      <c r="S48" s="24">
        <v>235421</v>
      </c>
      <c r="T48" s="24">
        <v>335139</v>
      </c>
      <c r="U48" s="20">
        <f t="shared" si="4"/>
        <v>0.60186548846342658</v>
      </c>
      <c r="V48" s="20">
        <f t="shared" si="5"/>
        <v>0.14456388765975167</v>
      </c>
      <c r="W48" s="20">
        <f t="shared" si="6"/>
        <v>0.15885818889079573</v>
      </c>
      <c r="X48" s="20"/>
      <c r="AA48" s="246"/>
      <c r="AB48" s="246"/>
    </row>
    <row r="49" spans="4:28">
      <c r="D49" s="246"/>
      <c r="E49" s="246"/>
      <c r="F49" s="246"/>
      <c r="G49" s="246"/>
      <c r="I49" s="20"/>
      <c r="M49" t="s">
        <v>673</v>
      </c>
      <c r="N49" s="26">
        <f t="shared" si="7"/>
        <v>38419</v>
      </c>
      <c r="O49" s="26">
        <f t="shared" si="8"/>
        <v>34962</v>
      </c>
      <c r="P49" s="26">
        <v>2037</v>
      </c>
      <c r="Q49">
        <v>5532</v>
      </c>
      <c r="R49">
        <v>1204</v>
      </c>
      <c r="S49" s="24">
        <v>235421</v>
      </c>
      <c r="T49" s="24">
        <v>335139</v>
      </c>
      <c r="U49" s="20">
        <f t="shared" si="4"/>
        <v>0.59106529209621994</v>
      </c>
      <c r="V49" s="20">
        <f t="shared" si="5"/>
        <v>0.14399125432728599</v>
      </c>
      <c r="W49" s="20">
        <f t="shared" si="6"/>
        <v>0.15822893427149476</v>
      </c>
      <c r="X49" s="20"/>
      <c r="AA49" s="246"/>
      <c r="AB49" s="246"/>
    </row>
    <row r="50" spans="4:28">
      <c r="D50" s="246"/>
      <c r="E50" s="246"/>
      <c r="F50" s="246"/>
      <c r="G50" s="246"/>
      <c r="I50" s="20"/>
      <c r="M50" t="s">
        <v>674</v>
      </c>
      <c r="N50" s="26">
        <f t="shared" si="7"/>
        <v>38419</v>
      </c>
      <c r="O50" s="26">
        <f t="shared" si="8"/>
        <v>34962</v>
      </c>
      <c r="P50" s="26">
        <v>2037</v>
      </c>
      <c r="Q50">
        <v>5331</v>
      </c>
      <c r="R50">
        <v>1182</v>
      </c>
      <c r="S50" s="24">
        <v>235421</v>
      </c>
      <c r="T50" s="24">
        <v>335139</v>
      </c>
      <c r="U50" s="20">
        <f t="shared" si="4"/>
        <v>0.5802650957290133</v>
      </c>
      <c r="V50" s="20">
        <f t="shared" si="5"/>
        <v>0.13875946797157657</v>
      </c>
      <c r="W50" s="20">
        <f t="shared" si="6"/>
        <v>0.15247983524969969</v>
      </c>
      <c r="X50" s="20"/>
      <c r="AA50" s="246"/>
      <c r="AB50" s="246"/>
    </row>
    <row r="51" spans="4:28">
      <c r="D51" s="246"/>
      <c r="E51" s="246"/>
      <c r="F51" s="246"/>
      <c r="G51" s="246"/>
      <c r="I51" s="20"/>
      <c r="M51" t="s">
        <v>675</v>
      </c>
      <c r="N51" s="26">
        <f t="shared" si="7"/>
        <v>38419</v>
      </c>
      <c r="O51" s="26">
        <f t="shared" si="8"/>
        <v>34962</v>
      </c>
      <c r="P51" s="26">
        <v>2037</v>
      </c>
      <c r="Q51">
        <v>5181</v>
      </c>
      <c r="R51">
        <v>1150</v>
      </c>
      <c r="S51" s="24">
        <v>235421</v>
      </c>
      <c r="T51" s="24">
        <v>335139</v>
      </c>
      <c r="U51" s="20">
        <f t="shared" si="4"/>
        <v>0.56455571919489445</v>
      </c>
      <c r="V51" s="20">
        <f t="shared" si="5"/>
        <v>0.13485514979567401</v>
      </c>
      <c r="W51" s="20">
        <f t="shared" si="6"/>
        <v>0.14818946284537499</v>
      </c>
      <c r="X51" s="20"/>
      <c r="AA51" s="246"/>
      <c r="AB51" s="246"/>
    </row>
    <row r="52" spans="4:28">
      <c r="D52" s="246"/>
      <c r="E52" s="246"/>
      <c r="F52" s="246"/>
      <c r="G52" s="246"/>
      <c r="I52" s="20"/>
      <c r="M52" t="s">
        <v>676</v>
      </c>
      <c r="N52" s="26">
        <f t="shared" si="7"/>
        <v>38419</v>
      </c>
      <c r="O52" s="26">
        <f t="shared" si="8"/>
        <v>34962</v>
      </c>
      <c r="P52" s="26">
        <v>2037</v>
      </c>
      <c r="Q52">
        <v>5088</v>
      </c>
      <c r="R52">
        <v>1119</v>
      </c>
      <c r="S52" s="24">
        <v>235421</v>
      </c>
      <c r="T52" s="24">
        <v>335139</v>
      </c>
      <c r="U52" s="20">
        <f t="shared" si="4"/>
        <v>0.54933726067746691</v>
      </c>
      <c r="V52" s="20">
        <f t="shared" si="5"/>
        <v>0.13243447252661444</v>
      </c>
      <c r="W52" s="20">
        <f t="shared" si="6"/>
        <v>0.14552943195469367</v>
      </c>
      <c r="X52" s="20"/>
      <c r="AA52" s="246"/>
      <c r="AB52" s="246"/>
    </row>
    <row r="53" spans="4:28">
      <c r="D53" s="246"/>
      <c r="E53" s="246"/>
      <c r="F53" s="246"/>
      <c r="G53" s="246"/>
      <c r="I53" s="20"/>
      <c r="M53" t="s">
        <v>677</v>
      </c>
      <c r="N53" s="26">
        <f t="shared" si="7"/>
        <v>38419</v>
      </c>
      <c r="O53" s="26">
        <f t="shared" si="8"/>
        <v>34962</v>
      </c>
      <c r="P53" s="26">
        <v>2037</v>
      </c>
      <c r="Q53">
        <v>4892</v>
      </c>
      <c r="R53">
        <v>1081</v>
      </c>
      <c r="S53" s="24">
        <v>235421</v>
      </c>
      <c r="T53" s="24">
        <v>335139</v>
      </c>
      <c r="U53" s="20">
        <f t="shared" si="4"/>
        <v>0.53068237604320079</v>
      </c>
      <c r="V53" s="20">
        <f t="shared" si="5"/>
        <v>0.12733283011010177</v>
      </c>
      <c r="W53" s="20">
        <f t="shared" si="6"/>
        <v>0.13992334534637607</v>
      </c>
      <c r="X53" s="20"/>
      <c r="AA53" s="246"/>
      <c r="AB53" s="246"/>
    </row>
    <row r="54" spans="4:28">
      <c r="D54" s="246"/>
      <c r="E54" s="246"/>
      <c r="F54" s="246"/>
      <c r="G54" s="246"/>
      <c r="I54" s="20"/>
      <c r="M54" t="s">
        <v>678</v>
      </c>
      <c r="N54" s="26">
        <f t="shared" si="7"/>
        <v>38419</v>
      </c>
      <c r="O54" s="26">
        <f t="shared" si="8"/>
        <v>34962</v>
      </c>
      <c r="P54" s="26">
        <v>2037</v>
      </c>
      <c r="Q54">
        <v>4940</v>
      </c>
      <c r="R54">
        <v>1071</v>
      </c>
      <c r="S54" s="24">
        <v>235421</v>
      </c>
      <c r="T54" s="24">
        <v>335139</v>
      </c>
      <c r="U54" s="20">
        <f t="shared" si="4"/>
        <v>0.52577319587628868</v>
      </c>
      <c r="V54" s="20">
        <f t="shared" si="5"/>
        <v>0.12858221192639058</v>
      </c>
      <c r="W54" s="20">
        <f t="shared" si="6"/>
        <v>0.14129626451575997</v>
      </c>
      <c r="X54" s="20"/>
      <c r="AA54" s="246"/>
      <c r="AB54" s="246"/>
    </row>
    <row r="55" spans="4:28">
      <c r="D55" s="246"/>
      <c r="E55" s="246"/>
      <c r="F55" s="246"/>
      <c r="G55" s="246"/>
      <c r="I55" s="20"/>
      <c r="M55" t="s">
        <v>679</v>
      </c>
      <c r="N55" s="26">
        <f t="shared" si="7"/>
        <v>38419</v>
      </c>
      <c r="O55" s="26">
        <f t="shared" si="8"/>
        <v>34962</v>
      </c>
      <c r="P55" s="26">
        <v>2037</v>
      </c>
      <c r="Q55">
        <v>4996</v>
      </c>
      <c r="R55">
        <v>1079</v>
      </c>
      <c r="S55" s="24">
        <v>235421</v>
      </c>
      <c r="T55" s="24">
        <v>335139</v>
      </c>
      <c r="U55" s="20">
        <f t="shared" si="4"/>
        <v>0.52970054000981837</v>
      </c>
      <c r="V55" s="20">
        <f t="shared" si="5"/>
        <v>0.13003982404539421</v>
      </c>
      <c r="W55" s="20">
        <f t="shared" si="6"/>
        <v>0.14289800354670784</v>
      </c>
      <c r="X55" s="20"/>
      <c r="AA55" s="246"/>
      <c r="AB55" s="246"/>
    </row>
    <row r="56" spans="4:28">
      <c r="D56" s="246"/>
      <c r="E56" s="246"/>
      <c r="F56" s="246"/>
      <c r="G56" s="246"/>
      <c r="I56" s="20"/>
      <c r="M56" t="s">
        <v>680</v>
      </c>
      <c r="N56" s="26">
        <f t="shared" si="7"/>
        <v>38419</v>
      </c>
      <c r="O56" s="26">
        <f t="shared" si="8"/>
        <v>34962</v>
      </c>
      <c r="P56" s="26">
        <v>2037</v>
      </c>
      <c r="Q56">
        <v>4765</v>
      </c>
      <c r="R56">
        <v>1020</v>
      </c>
      <c r="S56" s="24">
        <v>235421</v>
      </c>
      <c r="T56" s="24">
        <v>335139</v>
      </c>
      <c r="U56" s="20">
        <f t="shared" si="4"/>
        <v>0.50073637702503682</v>
      </c>
      <c r="V56" s="20">
        <f t="shared" si="5"/>
        <v>0.12402717405450428</v>
      </c>
      <c r="W56" s="20">
        <f t="shared" si="6"/>
        <v>0.13629083004404782</v>
      </c>
      <c r="X56" s="20"/>
      <c r="AA56" s="246"/>
      <c r="AB56" s="246"/>
    </row>
    <row r="57" spans="4:28">
      <c r="D57" s="246"/>
      <c r="E57" s="246"/>
      <c r="F57" s="246"/>
      <c r="G57" s="246"/>
      <c r="I57" s="20"/>
      <c r="M57" t="s">
        <v>681</v>
      </c>
      <c r="N57" s="26">
        <f t="shared" si="7"/>
        <v>38419</v>
      </c>
      <c r="O57" s="26">
        <f t="shared" si="8"/>
        <v>34962</v>
      </c>
      <c r="P57" s="26">
        <v>2037</v>
      </c>
      <c r="Q57">
        <v>4527</v>
      </c>
      <c r="R57">
        <v>993</v>
      </c>
      <c r="S57" s="24">
        <v>235421</v>
      </c>
      <c r="T57" s="24">
        <v>335139</v>
      </c>
      <c r="U57" s="20">
        <f t="shared" si="4"/>
        <v>0.48748159057437407</v>
      </c>
      <c r="V57" s="20">
        <f t="shared" si="5"/>
        <v>0.1178323225487389</v>
      </c>
      <c r="W57" s="20">
        <f t="shared" si="6"/>
        <v>0.12948343916251931</v>
      </c>
      <c r="X57" s="20"/>
      <c r="AA57" s="246"/>
      <c r="AB57" s="246"/>
    </row>
    <row r="58" spans="4:28">
      <c r="D58" s="246"/>
      <c r="E58" s="246"/>
      <c r="F58" s="246"/>
      <c r="G58" s="246"/>
      <c r="I58" s="20"/>
      <c r="M58" t="s">
        <v>682</v>
      </c>
      <c r="N58" s="26">
        <f t="shared" si="7"/>
        <v>38419</v>
      </c>
      <c r="O58" s="26">
        <f t="shared" si="8"/>
        <v>34962</v>
      </c>
      <c r="P58" s="26">
        <v>2037</v>
      </c>
      <c r="Q58">
        <v>4355</v>
      </c>
      <c r="R58">
        <v>970</v>
      </c>
      <c r="S58" s="24">
        <v>235421</v>
      </c>
      <c r="T58" s="24">
        <v>335139</v>
      </c>
      <c r="U58" s="20">
        <f t="shared" si="4"/>
        <v>0.47619047619047616</v>
      </c>
      <c r="V58" s="20">
        <f t="shared" si="5"/>
        <v>0.11335537104037065</v>
      </c>
      <c r="W58" s="20">
        <f t="shared" si="6"/>
        <v>0.12456381213889366</v>
      </c>
      <c r="X58" s="20"/>
      <c r="AA58" s="246"/>
      <c r="AB58" s="246"/>
    </row>
    <row r="59" spans="4:28">
      <c r="D59" s="246"/>
      <c r="E59" s="246"/>
      <c r="F59" s="246"/>
      <c r="G59" s="246"/>
      <c r="I59" s="20"/>
      <c r="M59" t="s">
        <v>683</v>
      </c>
      <c r="N59" s="26">
        <f t="shared" si="7"/>
        <v>38419</v>
      </c>
      <c r="O59" s="26">
        <f t="shared" si="8"/>
        <v>34962</v>
      </c>
      <c r="P59" s="26">
        <v>2037</v>
      </c>
      <c r="Q59">
        <v>4195</v>
      </c>
      <c r="R59">
        <v>934</v>
      </c>
      <c r="S59" s="24">
        <v>235421</v>
      </c>
      <c r="T59" s="24">
        <v>335139</v>
      </c>
      <c r="U59" s="20">
        <f t="shared" si="4"/>
        <v>0.45851742758959252</v>
      </c>
      <c r="V59" s="20">
        <f t="shared" si="5"/>
        <v>0.10919076498607459</v>
      </c>
      <c r="W59" s="20">
        <f t="shared" si="6"/>
        <v>0.11998741490761398</v>
      </c>
      <c r="X59" s="20"/>
      <c r="AA59" s="246"/>
      <c r="AB59" s="246"/>
    </row>
    <row r="60" spans="4:28">
      <c r="D60" s="246"/>
      <c r="E60" s="246"/>
      <c r="F60" s="246"/>
      <c r="G60" s="246"/>
      <c r="I60" s="20"/>
      <c r="M60" t="s">
        <v>684</v>
      </c>
      <c r="N60" s="26">
        <f t="shared" si="7"/>
        <v>38419</v>
      </c>
      <c r="O60" s="26">
        <f t="shared" si="8"/>
        <v>34962</v>
      </c>
      <c r="P60" s="26">
        <v>2037</v>
      </c>
      <c r="Q60">
        <v>3957</v>
      </c>
      <c r="R60">
        <v>901</v>
      </c>
      <c r="S60" s="24">
        <v>235421</v>
      </c>
      <c r="T60" s="24">
        <v>335139</v>
      </c>
      <c r="U60" s="20">
        <f t="shared" si="4"/>
        <v>0.44231713303878251</v>
      </c>
      <c r="V60" s="20">
        <f t="shared" si="5"/>
        <v>0.10299591348030922</v>
      </c>
      <c r="W60" s="20">
        <f t="shared" si="6"/>
        <v>0.11318002402608546</v>
      </c>
      <c r="X60" s="20"/>
      <c r="AA60" s="246"/>
      <c r="AB60" s="246"/>
    </row>
    <row r="61" spans="4:28">
      <c r="D61" s="246"/>
      <c r="E61" s="246"/>
      <c r="F61" s="246"/>
      <c r="G61" s="246"/>
      <c r="I61" s="20"/>
      <c r="M61" t="s">
        <v>685</v>
      </c>
      <c r="N61" s="26">
        <f t="shared" si="7"/>
        <v>38419</v>
      </c>
      <c r="O61" s="26">
        <f t="shared" si="8"/>
        <v>34962</v>
      </c>
      <c r="P61" s="26">
        <v>2037</v>
      </c>
      <c r="Q61">
        <v>3968</v>
      </c>
      <c r="R61">
        <v>903</v>
      </c>
      <c r="S61" s="24">
        <v>235421</v>
      </c>
      <c r="T61" s="24">
        <v>335139</v>
      </c>
      <c r="U61" s="20">
        <f t="shared" si="4"/>
        <v>0.44329896907216493</v>
      </c>
      <c r="V61" s="20">
        <f t="shared" si="5"/>
        <v>0.10328223014654207</v>
      </c>
      <c r="W61" s="20">
        <f t="shared" si="6"/>
        <v>0.11349465133573594</v>
      </c>
      <c r="X61" s="20"/>
      <c r="AA61" s="246"/>
      <c r="AB61" s="246"/>
    </row>
    <row r="62" spans="4:28">
      <c r="D62" s="246"/>
      <c r="E62" s="246"/>
      <c r="F62" s="246"/>
      <c r="G62" s="246"/>
      <c r="I62" s="20"/>
      <c r="M62" t="s">
        <v>686</v>
      </c>
      <c r="N62" s="26">
        <f t="shared" si="7"/>
        <v>38419</v>
      </c>
      <c r="O62" s="26">
        <f t="shared" si="8"/>
        <v>34962</v>
      </c>
      <c r="P62" s="26">
        <v>2037</v>
      </c>
      <c r="Q62">
        <v>3976</v>
      </c>
      <c r="R62">
        <v>876</v>
      </c>
      <c r="S62" s="24">
        <v>235421</v>
      </c>
      <c r="T62" s="24">
        <v>335139</v>
      </c>
      <c r="U62" s="20">
        <f t="shared" si="4"/>
        <v>0.43004418262150224</v>
      </c>
      <c r="V62" s="20">
        <f t="shared" si="5"/>
        <v>0.10349046044925687</v>
      </c>
      <c r="W62" s="20">
        <f t="shared" si="6"/>
        <v>0.11372347119729992</v>
      </c>
      <c r="X62" s="20"/>
      <c r="AA62" s="246"/>
      <c r="AB62" s="246"/>
    </row>
    <row r="63" spans="4:28">
      <c r="D63" s="246"/>
      <c r="E63" s="246"/>
      <c r="F63" s="246"/>
      <c r="G63" s="246"/>
      <c r="I63" s="20"/>
      <c r="M63" t="s">
        <v>687</v>
      </c>
      <c r="N63" s="26">
        <f t="shared" si="7"/>
        <v>38419</v>
      </c>
      <c r="O63" s="26">
        <f t="shared" si="8"/>
        <v>34962</v>
      </c>
      <c r="P63" s="26">
        <v>2037</v>
      </c>
      <c r="Q63">
        <v>3733</v>
      </c>
      <c r="R63">
        <v>797</v>
      </c>
      <c r="S63" s="24">
        <v>235421</v>
      </c>
      <c r="T63" s="24">
        <v>335139</v>
      </c>
      <c r="U63" s="20">
        <f t="shared" si="4"/>
        <v>0.39126165930289641</v>
      </c>
      <c r="V63" s="20">
        <f t="shared" si="5"/>
        <v>9.7165465004294752E-2</v>
      </c>
      <c r="W63" s="20">
        <f t="shared" si="6"/>
        <v>0.10677306790229392</v>
      </c>
      <c r="X63" s="20"/>
      <c r="AA63" s="246"/>
      <c r="AB63" s="246"/>
    </row>
    <row r="64" spans="4:28">
      <c r="D64" s="246"/>
      <c r="E64" s="246"/>
      <c r="F64" s="246"/>
      <c r="G64" s="246"/>
      <c r="I64" s="20"/>
      <c r="M64" t="s">
        <v>688</v>
      </c>
      <c r="N64" s="26">
        <f t="shared" si="7"/>
        <v>38419</v>
      </c>
      <c r="O64" s="26">
        <f t="shared" si="8"/>
        <v>34962</v>
      </c>
      <c r="P64" s="26">
        <v>2037</v>
      </c>
      <c r="Q64">
        <v>3609</v>
      </c>
      <c r="R64">
        <v>769</v>
      </c>
      <c r="S64" s="24">
        <v>235421</v>
      </c>
      <c r="T64" s="24">
        <v>335139</v>
      </c>
      <c r="U64" s="20">
        <f t="shared" si="4"/>
        <v>0.37751595483554246</v>
      </c>
      <c r="V64" s="20">
        <f t="shared" si="5"/>
        <v>9.3937895312215317E-2</v>
      </c>
      <c r="W64" s="20">
        <f t="shared" si="6"/>
        <v>0.10322636004805218</v>
      </c>
      <c r="X64" s="20"/>
      <c r="AA64" s="246"/>
      <c r="AB64" s="246"/>
    </row>
    <row r="65" spans="4:28">
      <c r="D65" s="246"/>
      <c r="E65" s="246"/>
      <c r="F65" s="246"/>
      <c r="G65" s="246"/>
      <c r="I65" s="20"/>
      <c r="M65" t="s">
        <v>689</v>
      </c>
      <c r="N65" s="26">
        <f t="shared" si="7"/>
        <v>38419</v>
      </c>
      <c r="O65" s="26">
        <f t="shared" si="8"/>
        <v>34962</v>
      </c>
      <c r="P65" s="26">
        <v>2037</v>
      </c>
      <c r="Q65">
        <v>3386</v>
      </c>
      <c r="R65">
        <v>749</v>
      </c>
      <c r="S65" s="24">
        <v>235421</v>
      </c>
      <c r="T65" s="24">
        <v>335139</v>
      </c>
      <c r="U65" s="20">
        <f t="shared" si="4"/>
        <v>0.36769759450171824</v>
      </c>
      <c r="V65" s="20">
        <f t="shared" si="5"/>
        <v>8.8133475624040183E-2</v>
      </c>
      <c r="W65" s="20">
        <f t="shared" si="6"/>
        <v>9.6848006406956122E-2</v>
      </c>
      <c r="X65" s="20"/>
      <c r="AA65" s="246"/>
      <c r="AB65" s="246"/>
    </row>
    <row r="66" spans="4:28">
      <c r="D66" s="246"/>
      <c r="E66" s="246"/>
      <c r="F66" s="246"/>
      <c r="G66" s="246"/>
      <c r="I66" s="20"/>
      <c r="M66" t="s">
        <v>690</v>
      </c>
      <c r="N66" s="26">
        <f t="shared" si="7"/>
        <v>38419</v>
      </c>
      <c r="O66" s="26">
        <f t="shared" si="8"/>
        <v>34962</v>
      </c>
      <c r="P66" s="26">
        <v>2037</v>
      </c>
      <c r="Q66">
        <v>3109</v>
      </c>
      <c r="R66">
        <v>690</v>
      </c>
      <c r="S66" s="24">
        <v>235421</v>
      </c>
      <c r="T66" s="24">
        <v>335139</v>
      </c>
      <c r="U66" s="20">
        <f t="shared" si="4"/>
        <v>0.33873343151693669</v>
      </c>
      <c r="V66" s="20">
        <f t="shared" si="5"/>
        <v>8.0923501392540148E-2</v>
      </c>
      <c r="W66" s="20">
        <f t="shared" si="6"/>
        <v>8.8925118700303188E-2</v>
      </c>
      <c r="X66" s="20"/>
      <c r="AA66" s="246"/>
      <c r="AB66" s="246"/>
    </row>
    <row r="67" spans="4:28">
      <c r="D67" s="246"/>
      <c r="E67" s="246"/>
      <c r="F67" s="246"/>
      <c r="G67" s="246"/>
      <c r="I67" s="20"/>
      <c r="M67" t="s">
        <v>691</v>
      </c>
      <c r="N67" s="26">
        <f t="shared" si="7"/>
        <v>38419</v>
      </c>
      <c r="O67" s="26">
        <f t="shared" si="8"/>
        <v>34962</v>
      </c>
      <c r="P67" s="26">
        <v>2037</v>
      </c>
      <c r="Q67">
        <v>3080</v>
      </c>
      <c r="R67">
        <v>684</v>
      </c>
      <c r="S67" s="24">
        <v>235421</v>
      </c>
      <c r="T67" s="24">
        <v>335139</v>
      </c>
      <c r="U67" s="20">
        <f t="shared" si="4"/>
        <v>0.33578792341678937</v>
      </c>
      <c r="V67" s="20">
        <f t="shared" si="5"/>
        <v>8.0168666545198997E-2</v>
      </c>
      <c r="W67" s="20">
        <f t="shared" si="6"/>
        <v>8.809564670213374E-2</v>
      </c>
      <c r="X67" s="20"/>
      <c r="AA67" s="246"/>
      <c r="AB67" s="246"/>
    </row>
    <row r="68" spans="4:28">
      <c r="D68" s="246"/>
      <c r="E68" s="246"/>
      <c r="F68" s="246"/>
      <c r="G68" s="246"/>
      <c r="I68" s="20"/>
      <c r="M68" t="s">
        <v>692</v>
      </c>
      <c r="N68" s="26">
        <f t="shared" si="7"/>
        <v>38419</v>
      </c>
      <c r="O68" s="26">
        <f t="shared" si="8"/>
        <v>34962</v>
      </c>
      <c r="P68" s="26">
        <v>2037</v>
      </c>
      <c r="Q68">
        <v>3044</v>
      </c>
      <c r="R68">
        <v>655</v>
      </c>
      <c r="S68" s="24">
        <v>235421</v>
      </c>
      <c r="T68" s="24">
        <v>335139</v>
      </c>
      <c r="U68" s="20">
        <f t="shared" si="4"/>
        <v>0.32155130093274426</v>
      </c>
      <c r="V68" s="20">
        <f t="shared" si="5"/>
        <v>7.9231630182982377E-2</v>
      </c>
      <c r="W68" s="20">
        <f t="shared" si="6"/>
        <v>8.7065957325095825E-2</v>
      </c>
      <c r="X68" s="20"/>
      <c r="AA68" s="246"/>
      <c r="AB68" s="246"/>
    </row>
    <row r="69" spans="4:28">
      <c r="D69" s="246"/>
      <c r="E69" s="246"/>
      <c r="F69" s="246"/>
      <c r="G69" s="246"/>
      <c r="I69" s="20"/>
      <c r="M69" t="s">
        <v>693</v>
      </c>
      <c r="N69" s="26">
        <f t="shared" si="7"/>
        <v>38419</v>
      </c>
      <c r="O69" s="26">
        <f t="shared" si="8"/>
        <v>34962</v>
      </c>
      <c r="P69" s="26">
        <v>2037</v>
      </c>
      <c r="Q69">
        <v>3082</v>
      </c>
      <c r="R69">
        <v>646</v>
      </c>
      <c r="S69" s="24">
        <v>235421</v>
      </c>
      <c r="T69" s="24">
        <v>335139</v>
      </c>
      <c r="U69" s="20">
        <f t="shared" si="4"/>
        <v>0.3171330387825233</v>
      </c>
      <c r="V69" s="20">
        <f t="shared" si="5"/>
        <v>8.022072412087769E-2</v>
      </c>
      <c r="W69" s="20">
        <f t="shared" si="6"/>
        <v>8.8152851667524734E-2</v>
      </c>
      <c r="X69" s="20"/>
      <c r="AA69" s="246"/>
      <c r="AB69" s="246"/>
    </row>
    <row r="70" spans="4:28">
      <c r="D70" s="246"/>
      <c r="E70" s="246"/>
      <c r="F70" s="246"/>
      <c r="G70" s="246"/>
      <c r="I70" s="20"/>
      <c r="M70" t="s">
        <v>694</v>
      </c>
      <c r="N70" s="26">
        <f t="shared" si="7"/>
        <v>38419</v>
      </c>
      <c r="O70" s="26">
        <f t="shared" si="8"/>
        <v>34962</v>
      </c>
      <c r="P70" s="26">
        <v>2037</v>
      </c>
      <c r="Q70">
        <v>2868</v>
      </c>
      <c r="R70">
        <v>582</v>
      </c>
      <c r="S70" s="24">
        <v>235421</v>
      </c>
      <c r="T70" s="24">
        <v>335139</v>
      </c>
      <c r="U70" s="20">
        <f t="shared" si="4"/>
        <v>0.2857142857142857</v>
      </c>
      <c r="V70" s="20">
        <f t="shared" si="5"/>
        <v>7.4650563523256719E-2</v>
      </c>
      <c r="W70" s="20">
        <f t="shared" si="6"/>
        <v>8.2031920370688169E-2</v>
      </c>
      <c r="X70" s="20"/>
      <c r="AA70" s="246"/>
      <c r="AB70" s="246"/>
    </row>
    <row r="71" spans="4:28">
      <c r="D71" s="246"/>
      <c r="E71" s="246"/>
      <c r="F71" s="246"/>
      <c r="G71" s="246"/>
      <c r="I71" s="20"/>
      <c r="M71" t="s">
        <v>695</v>
      </c>
      <c r="N71" s="26">
        <f t="shared" si="7"/>
        <v>38419</v>
      </c>
      <c r="O71" s="26">
        <f t="shared" si="8"/>
        <v>34962</v>
      </c>
      <c r="P71" s="26">
        <v>2037</v>
      </c>
      <c r="Q71">
        <v>2699</v>
      </c>
      <c r="R71">
        <v>542</v>
      </c>
      <c r="S71" s="24">
        <v>235421</v>
      </c>
      <c r="T71" s="24">
        <v>335139</v>
      </c>
      <c r="U71" s="20">
        <f t="shared" si="4"/>
        <v>0.26607756504663721</v>
      </c>
      <c r="V71" s="20">
        <f t="shared" si="5"/>
        <v>7.0251698378406516E-2</v>
      </c>
      <c r="W71" s="20">
        <f t="shared" si="6"/>
        <v>7.7198100795149022E-2</v>
      </c>
      <c r="X71" s="20"/>
      <c r="AA71" s="246"/>
      <c r="AB71" s="246"/>
    </row>
    <row r="72" spans="4:28">
      <c r="D72" s="246"/>
      <c r="E72" s="246"/>
      <c r="F72" s="246"/>
      <c r="G72" s="246"/>
      <c r="I72" s="20"/>
      <c r="M72" t="s">
        <v>696</v>
      </c>
      <c r="N72" s="26">
        <f t="shared" si="7"/>
        <v>38419</v>
      </c>
      <c r="O72" s="26">
        <f t="shared" si="8"/>
        <v>34962</v>
      </c>
      <c r="P72" s="26">
        <v>2037</v>
      </c>
      <c r="Q72">
        <v>2555</v>
      </c>
      <c r="R72">
        <v>508</v>
      </c>
      <c r="S72" s="24">
        <v>235421</v>
      </c>
      <c r="T72" s="24">
        <v>335139</v>
      </c>
      <c r="U72" s="20">
        <f t="shared" si="4"/>
        <v>0.24938635247913599</v>
      </c>
      <c r="V72" s="20">
        <f t="shared" si="5"/>
        <v>6.6503552929540077E-2</v>
      </c>
      <c r="W72" s="20">
        <f t="shared" si="6"/>
        <v>7.3079343286997306E-2</v>
      </c>
      <c r="X72" s="20"/>
      <c r="AA72" s="246"/>
      <c r="AB72" s="246"/>
    </row>
    <row r="73" spans="4:28">
      <c r="D73" s="246"/>
      <c r="E73" s="246"/>
      <c r="F73" s="246"/>
      <c r="G73" s="246"/>
      <c r="I73" s="20"/>
      <c r="M73" t="s">
        <v>697</v>
      </c>
      <c r="N73" s="26">
        <f t="shared" si="7"/>
        <v>38419</v>
      </c>
      <c r="O73" s="26">
        <f t="shared" si="8"/>
        <v>34962</v>
      </c>
      <c r="P73" s="26">
        <v>2037</v>
      </c>
      <c r="Q73">
        <v>2381</v>
      </c>
      <c r="R73">
        <v>502</v>
      </c>
      <c r="S73" s="24">
        <v>235421</v>
      </c>
      <c r="T73" s="24">
        <v>335139</v>
      </c>
      <c r="U73" s="20">
        <f t="shared" si="4"/>
        <v>0.24644084437898872</v>
      </c>
      <c r="V73" s="20">
        <f t="shared" si="5"/>
        <v>6.1974543845493113E-2</v>
      </c>
      <c r="W73" s="20">
        <f t="shared" si="6"/>
        <v>6.8102511297980659E-2</v>
      </c>
      <c r="X73" s="20"/>
      <c r="AA73" s="246"/>
      <c r="AB73" s="246"/>
    </row>
    <row r="74" spans="4:28">
      <c r="D74" s="246"/>
      <c r="E74" s="246"/>
      <c r="F74" s="246"/>
      <c r="G74" s="246"/>
      <c r="I74" s="20"/>
      <c r="M74" t="s">
        <v>698</v>
      </c>
      <c r="N74" s="26">
        <f t="shared" si="7"/>
        <v>38419</v>
      </c>
      <c r="O74" s="26">
        <f t="shared" si="8"/>
        <v>34962</v>
      </c>
      <c r="P74" s="26">
        <v>2037</v>
      </c>
      <c r="Q74">
        <v>2222</v>
      </c>
      <c r="R74">
        <v>475</v>
      </c>
      <c r="S74" s="24">
        <v>235421</v>
      </c>
      <c r="T74" s="24">
        <v>335139</v>
      </c>
      <c r="U74" s="20">
        <f t="shared" si="4"/>
        <v>0.23318605792832597</v>
      </c>
      <c r="V74" s="20">
        <f t="shared" si="5"/>
        <v>5.7835966579036412E-2</v>
      </c>
      <c r="W74" s="20">
        <f t="shared" si="6"/>
        <v>6.3554716549396484E-2</v>
      </c>
      <c r="X74" s="20"/>
      <c r="AA74" s="246"/>
      <c r="AB74" s="246"/>
    </row>
    <row r="75" spans="4:28">
      <c r="D75" s="246"/>
      <c r="E75" s="246"/>
      <c r="F75" s="246"/>
      <c r="G75" s="246"/>
      <c r="I75" s="20"/>
      <c r="M75" t="s">
        <v>699</v>
      </c>
      <c r="N75" s="26">
        <f t="shared" si="7"/>
        <v>38419</v>
      </c>
      <c r="O75" s="26">
        <f t="shared" si="8"/>
        <v>34962</v>
      </c>
      <c r="P75" s="26">
        <v>2037</v>
      </c>
      <c r="Q75">
        <v>2222</v>
      </c>
      <c r="R75">
        <v>477</v>
      </c>
      <c r="S75" s="24">
        <v>235421</v>
      </c>
      <c r="T75" s="24">
        <v>335139</v>
      </c>
      <c r="U75" s="20">
        <f t="shared" si="4"/>
        <v>0.2341678939617084</v>
      </c>
      <c r="V75" s="20">
        <f t="shared" si="5"/>
        <v>5.7835966579036412E-2</v>
      </c>
      <c r="W75" s="20">
        <f t="shared" si="6"/>
        <v>6.3554716549396484E-2</v>
      </c>
      <c r="X75" s="20"/>
      <c r="AA75" s="246"/>
      <c r="AB75" s="246"/>
    </row>
    <row r="76" spans="4:28">
      <c r="D76" s="246"/>
      <c r="E76" s="246"/>
      <c r="F76" s="246"/>
      <c r="G76" s="246"/>
      <c r="I76" s="20"/>
      <c r="M76" t="s">
        <v>700</v>
      </c>
      <c r="N76" s="26">
        <f t="shared" si="7"/>
        <v>38419</v>
      </c>
      <c r="O76" s="26">
        <f t="shared" si="8"/>
        <v>34962</v>
      </c>
      <c r="P76" s="26">
        <v>2037</v>
      </c>
      <c r="Q76">
        <v>2230</v>
      </c>
      <c r="R76">
        <v>465</v>
      </c>
      <c r="S76" s="24">
        <v>235421</v>
      </c>
      <c r="T76" s="24">
        <v>335139</v>
      </c>
      <c r="U76" s="20">
        <f t="shared" si="4"/>
        <v>0.22827687776141384</v>
      </c>
      <c r="V76" s="20">
        <f t="shared" si="5"/>
        <v>5.804419688175122E-2</v>
      </c>
      <c r="W76" s="20">
        <f t="shared" si="6"/>
        <v>6.3783536410960476E-2</v>
      </c>
      <c r="X76" s="20"/>
      <c r="AA76" s="246"/>
      <c r="AB76" s="246"/>
    </row>
    <row r="77" spans="4:28">
      <c r="D77" s="246"/>
      <c r="E77" s="246"/>
      <c r="F77" s="246"/>
      <c r="G77" s="246"/>
      <c r="I77" s="20"/>
      <c r="M77" t="s">
        <v>701</v>
      </c>
      <c r="N77" s="26">
        <f t="shared" si="7"/>
        <v>38419</v>
      </c>
      <c r="O77" s="26">
        <f t="shared" si="8"/>
        <v>34962</v>
      </c>
      <c r="P77" s="26">
        <v>2037</v>
      </c>
      <c r="Q77">
        <v>2085</v>
      </c>
      <c r="R77">
        <v>427</v>
      </c>
      <c r="S77" s="24">
        <v>235421</v>
      </c>
      <c r="T77" s="24">
        <v>335139</v>
      </c>
      <c r="U77" s="20">
        <f t="shared" si="4"/>
        <v>0.20962199312714777</v>
      </c>
      <c r="V77" s="20">
        <f t="shared" si="5"/>
        <v>5.4270022645045421E-2</v>
      </c>
      <c r="W77" s="20">
        <f t="shared" si="6"/>
        <v>5.9636176420113263E-2</v>
      </c>
      <c r="X77" s="20"/>
      <c r="AA77" s="246"/>
      <c r="AB77" s="246"/>
    </row>
    <row r="78" spans="4:28">
      <c r="D78" s="246"/>
      <c r="E78" s="246"/>
      <c r="F78" s="246"/>
      <c r="G78" s="246"/>
      <c r="I78" s="20"/>
      <c r="M78" t="s">
        <v>702</v>
      </c>
      <c r="N78" s="26">
        <f t="shared" si="7"/>
        <v>38419</v>
      </c>
      <c r="O78" s="26">
        <f t="shared" si="8"/>
        <v>34962</v>
      </c>
      <c r="P78" s="26">
        <v>2037</v>
      </c>
      <c r="Q78">
        <v>1966</v>
      </c>
      <c r="R78">
        <v>407</v>
      </c>
      <c r="S78" s="24">
        <v>235421</v>
      </c>
      <c r="T78" s="24">
        <v>335139</v>
      </c>
      <c r="U78" s="20">
        <f t="shared" si="4"/>
        <v>0.19980363279332353</v>
      </c>
      <c r="V78" s="20">
        <f t="shared" si="5"/>
        <v>5.1172596892162733E-2</v>
      </c>
      <c r="W78" s="20">
        <f t="shared" si="6"/>
        <v>5.6232480979349006E-2</v>
      </c>
      <c r="X78" s="20"/>
      <c r="AA78" s="246"/>
      <c r="AB78" s="246"/>
    </row>
    <row r="79" spans="4:28">
      <c r="D79" s="246"/>
      <c r="E79" s="246"/>
      <c r="F79" s="246"/>
      <c r="G79" s="246"/>
      <c r="I79" s="20"/>
      <c r="M79" t="s">
        <v>703</v>
      </c>
      <c r="N79" s="26">
        <f t="shared" si="7"/>
        <v>38419</v>
      </c>
      <c r="O79" s="26">
        <f t="shared" si="8"/>
        <v>34962</v>
      </c>
      <c r="P79" s="26">
        <v>2037</v>
      </c>
      <c r="Q79">
        <v>1862</v>
      </c>
      <c r="R79">
        <v>380</v>
      </c>
      <c r="S79" s="24">
        <v>235421</v>
      </c>
      <c r="T79" s="24">
        <v>335139</v>
      </c>
      <c r="U79" s="20">
        <f t="shared" si="4"/>
        <v>0.18654884634266078</v>
      </c>
      <c r="V79" s="20">
        <f t="shared" si="5"/>
        <v>4.8465602956870302E-2</v>
      </c>
      <c r="W79" s="20">
        <f t="shared" si="6"/>
        <v>5.3257822779017222E-2</v>
      </c>
      <c r="X79" s="20"/>
      <c r="AA79" s="246"/>
      <c r="AB79" s="246"/>
    </row>
    <row r="80" spans="4:28">
      <c r="D80" s="246"/>
      <c r="E80" s="246"/>
      <c r="F80" s="246"/>
      <c r="G80" s="246"/>
      <c r="I80" s="20"/>
      <c r="M80" t="s">
        <v>704</v>
      </c>
      <c r="N80" s="26">
        <f t="shared" si="7"/>
        <v>38419</v>
      </c>
      <c r="O80" s="26">
        <f t="shared" si="8"/>
        <v>34962</v>
      </c>
      <c r="P80" s="26">
        <v>2037</v>
      </c>
      <c r="Q80">
        <v>1750</v>
      </c>
      <c r="R80">
        <v>364</v>
      </c>
      <c r="S80" s="24">
        <v>235421</v>
      </c>
      <c r="T80" s="24">
        <v>335139</v>
      </c>
      <c r="U80" s="20">
        <f t="shared" si="4"/>
        <v>0.17869415807560138</v>
      </c>
      <c r="V80" s="20">
        <f t="shared" si="5"/>
        <v>4.5550378718863062E-2</v>
      </c>
      <c r="W80" s="20">
        <f t="shared" si="6"/>
        <v>5.0054344717121446E-2</v>
      </c>
      <c r="X80" s="20"/>
      <c r="AA80" s="246"/>
      <c r="AB80" s="246"/>
    </row>
    <row r="81" spans="4:28">
      <c r="D81" s="246"/>
      <c r="E81" s="246"/>
      <c r="F81" s="246"/>
      <c r="G81" s="246"/>
      <c r="I81" s="20"/>
      <c r="M81" t="s">
        <v>705</v>
      </c>
      <c r="N81" s="26">
        <f t="shared" si="7"/>
        <v>38419</v>
      </c>
      <c r="O81" s="26">
        <f t="shared" si="8"/>
        <v>34962</v>
      </c>
      <c r="P81" s="26">
        <v>2037</v>
      </c>
      <c r="Q81">
        <v>1625</v>
      </c>
      <c r="R81">
        <v>345</v>
      </c>
      <c r="S81" s="24">
        <v>235421</v>
      </c>
      <c r="T81" s="24">
        <v>335139</v>
      </c>
      <c r="U81" s="20">
        <f t="shared" si="4"/>
        <v>0.16936671575846834</v>
      </c>
      <c r="V81" s="20">
        <f t="shared" si="5"/>
        <v>4.2296780238944273E-2</v>
      </c>
      <c r="W81" s="20">
        <f t="shared" si="6"/>
        <v>4.6479034380184199E-2</v>
      </c>
      <c r="X81" s="20"/>
      <c r="AA81" s="246"/>
      <c r="AB81" s="246"/>
    </row>
    <row r="82" spans="4:28">
      <c r="D82" s="246"/>
      <c r="E82" s="246"/>
      <c r="F82" s="246"/>
      <c r="G82" s="246"/>
      <c r="I82" s="20"/>
      <c r="M82" t="s">
        <v>706</v>
      </c>
      <c r="N82" s="26">
        <f t="shared" si="7"/>
        <v>38419</v>
      </c>
      <c r="O82" s="26">
        <f t="shared" si="8"/>
        <v>34962</v>
      </c>
      <c r="P82" s="26">
        <v>2037</v>
      </c>
      <c r="Q82">
        <v>1614</v>
      </c>
      <c r="R82">
        <v>342</v>
      </c>
      <c r="S82" s="24">
        <v>235421</v>
      </c>
      <c r="T82" s="24">
        <v>335139</v>
      </c>
      <c r="U82" s="20">
        <f t="shared" si="4"/>
        <v>0.16789396170839468</v>
      </c>
      <c r="V82" s="20">
        <f t="shared" si="5"/>
        <v>4.2010463572711418E-2</v>
      </c>
      <c r="W82" s="20">
        <f t="shared" si="6"/>
        <v>4.6164407070533722E-2</v>
      </c>
      <c r="X82" s="20"/>
      <c r="AA82" s="246"/>
      <c r="AB82" s="246"/>
    </row>
    <row r="83" spans="4:28">
      <c r="D83" s="246"/>
      <c r="E83" s="246"/>
      <c r="F83" s="246"/>
      <c r="G83" s="246"/>
      <c r="I83" s="20"/>
      <c r="M83" t="s">
        <v>707</v>
      </c>
      <c r="N83" s="26">
        <f t="shared" si="7"/>
        <v>38419</v>
      </c>
      <c r="O83" s="26">
        <f t="shared" si="8"/>
        <v>34962</v>
      </c>
      <c r="P83" s="26">
        <v>2037</v>
      </c>
      <c r="Q83">
        <v>1630</v>
      </c>
      <c r="R83">
        <v>345</v>
      </c>
      <c r="S83" s="24">
        <v>235421</v>
      </c>
      <c r="T83" s="24">
        <v>335139</v>
      </c>
      <c r="U83" s="20">
        <f t="shared" ref="U83:U146" si="9">$R83/P83</f>
        <v>0.16936671575846834</v>
      </c>
      <c r="V83" s="20">
        <f t="shared" ref="V83:V146" si="10">Q83/N83</f>
        <v>4.2426924178141021E-2</v>
      </c>
      <c r="W83" s="20">
        <f t="shared" ref="W83:W146" si="11">Q83/O83</f>
        <v>4.6622046793661692E-2</v>
      </c>
      <c r="X83" s="20"/>
      <c r="AA83" s="246"/>
      <c r="AB83" s="246"/>
    </row>
    <row r="84" spans="4:28">
      <c r="D84" s="246"/>
      <c r="E84" s="246"/>
      <c r="F84" s="246"/>
      <c r="G84" s="246"/>
      <c r="I84" s="20"/>
      <c r="M84" t="s">
        <v>708</v>
      </c>
      <c r="N84" s="26">
        <f t="shared" si="7"/>
        <v>38419</v>
      </c>
      <c r="O84" s="26">
        <f t="shared" si="8"/>
        <v>34962</v>
      </c>
      <c r="P84" s="26">
        <v>2037</v>
      </c>
      <c r="Q84">
        <v>1527</v>
      </c>
      <c r="R84">
        <v>313</v>
      </c>
      <c r="S84" s="24">
        <v>235421</v>
      </c>
      <c r="T84" s="24">
        <v>335139</v>
      </c>
      <c r="U84" s="20">
        <f t="shared" si="9"/>
        <v>0.15365733922434954</v>
      </c>
      <c r="V84" s="20">
        <f t="shared" si="10"/>
        <v>3.9745959030687943E-2</v>
      </c>
      <c r="W84" s="20">
        <f t="shared" si="11"/>
        <v>4.3675991076025399E-2</v>
      </c>
      <c r="X84" s="20"/>
      <c r="AA84" s="246"/>
      <c r="AB84" s="246"/>
    </row>
    <row r="85" spans="4:28">
      <c r="D85" s="246"/>
      <c r="E85" s="246"/>
      <c r="F85" s="246"/>
      <c r="G85" s="246"/>
      <c r="I85" s="20"/>
      <c r="M85" t="s">
        <v>709</v>
      </c>
      <c r="N85" s="26">
        <f t="shared" ref="N85:N148" si="12">+N84</f>
        <v>38419</v>
      </c>
      <c r="O85" s="26">
        <f t="shared" ref="O85:O148" si="13">+O84</f>
        <v>34962</v>
      </c>
      <c r="P85" s="26">
        <v>2037</v>
      </c>
      <c r="Q85">
        <v>1448</v>
      </c>
      <c r="R85">
        <v>277</v>
      </c>
      <c r="S85" s="24">
        <v>235421</v>
      </c>
      <c r="T85" s="24">
        <v>335139</v>
      </c>
      <c r="U85" s="20">
        <f t="shared" si="9"/>
        <v>0.13598429062346587</v>
      </c>
      <c r="V85" s="20">
        <f t="shared" si="10"/>
        <v>3.7689684791379269E-2</v>
      </c>
      <c r="W85" s="20">
        <f t="shared" si="11"/>
        <v>4.141639494308106E-2</v>
      </c>
      <c r="X85" s="20"/>
      <c r="AA85" s="246"/>
      <c r="AB85" s="246"/>
    </row>
    <row r="86" spans="4:28">
      <c r="D86" s="246"/>
      <c r="E86" s="246"/>
      <c r="F86" s="246"/>
      <c r="G86" s="246"/>
      <c r="I86" s="20"/>
      <c r="M86" t="s">
        <v>710</v>
      </c>
      <c r="N86" s="26">
        <f t="shared" si="12"/>
        <v>38419</v>
      </c>
      <c r="O86" s="26">
        <f t="shared" si="13"/>
        <v>34962</v>
      </c>
      <c r="P86" s="26">
        <v>2037</v>
      </c>
      <c r="Q86">
        <v>1388</v>
      </c>
      <c r="R86">
        <v>268</v>
      </c>
      <c r="S86" s="24">
        <v>235421</v>
      </c>
      <c r="T86" s="24">
        <v>335139</v>
      </c>
      <c r="U86" s="20">
        <f t="shared" si="9"/>
        <v>0.13156602847324497</v>
      </c>
      <c r="V86" s="20">
        <f t="shared" si="10"/>
        <v>3.6127957521018245E-2</v>
      </c>
      <c r="W86" s="20">
        <f t="shared" si="11"/>
        <v>3.9700245981351183E-2</v>
      </c>
      <c r="X86" s="20"/>
      <c r="AA86" s="246"/>
      <c r="AB86" s="246"/>
    </row>
    <row r="87" spans="4:28">
      <c r="D87" s="246"/>
      <c r="E87" s="246"/>
      <c r="F87" s="246"/>
      <c r="G87" s="246"/>
      <c r="I87" s="20"/>
      <c r="M87" t="s">
        <v>711</v>
      </c>
      <c r="N87" s="26">
        <f t="shared" si="12"/>
        <v>38419</v>
      </c>
      <c r="O87" s="26">
        <f t="shared" si="13"/>
        <v>34962</v>
      </c>
      <c r="P87" s="26">
        <v>2037</v>
      </c>
      <c r="Q87">
        <v>1360</v>
      </c>
      <c r="R87">
        <v>259</v>
      </c>
      <c r="S87" s="24">
        <v>235421</v>
      </c>
      <c r="T87" s="24">
        <v>335139</v>
      </c>
      <c r="U87" s="20">
        <f t="shared" si="9"/>
        <v>0.12714776632302405</v>
      </c>
      <c r="V87" s="20">
        <f t="shared" si="10"/>
        <v>3.539915146151644E-2</v>
      </c>
      <c r="W87" s="20">
        <f t="shared" si="11"/>
        <v>3.8899376465877239E-2</v>
      </c>
      <c r="X87" s="20"/>
      <c r="AA87" s="246"/>
      <c r="AB87" s="246"/>
    </row>
    <row r="88" spans="4:28">
      <c r="D88" s="246"/>
      <c r="E88" s="246"/>
      <c r="F88" s="246"/>
      <c r="G88" s="246"/>
      <c r="I88" s="20"/>
      <c r="M88" t="s">
        <v>712</v>
      </c>
      <c r="N88" s="26">
        <f t="shared" si="12"/>
        <v>38419</v>
      </c>
      <c r="O88" s="26">
        <f t="shared" si="13"/>
        <v>34962</v>
      </c>
      <c r="P88" s="26">
        <v>2037</v>
      </c>
      <c r="Q88">
        <v>1296</v>
      </c>
      <c r="R88">
        <v>256</v>
      </c>
      <c r="S88" s="24">
        <v>235421</v>
      </c>
      <c r="T88" s="24">
        <v>335139</v>
      </c>
      <c r="U88" s="20">
        <f t="shared" si="9"/>
        <v>0.12567501227295041</v>
      </c>
      <c r="V88" s="20">
        <f t="shared" si="10"/>
        <v>3.3733309039798015E-2</v>
      </c>
      <c r="W88" s="20">
        <f t="shared" si="11"/>
        <v>3.7068817573365366E-2</v>
      </c>
      <c r="X88" s="20"/>
      <c r="AA88" s="246"/>
      <c r="AB88" s="246"/>
    </row>
    <row r="89" spans="4:28">
      <c r="D89" s="246"/>
      <c r="E89" s="246"/>
      <c r="F89" s="246"/>
      <c r="G89" s="246"/>
      <c r="I89" s="20"/>
      <c r="M89" t="s">
        <v>713</v>
      </c>
      <c r="N89" s="26">
        <f t="shared" si="12"/>
        <v>38419</v>
      </c>
      <c r="O89" s="26">
        <f t="shared" si="13"/>
        <v>34962</v>
      </c>
      <c r="P89" s="26">
        <v>2037</v>
      </c>
      <c r="Q89">
        <v>1306</v>
      </c>
      <c r="R89">
        <v>251</v>
      </c>
      <c r="S89" s="24">
        <v>235421</v>
      </c>
      <c r="T89" s="24">
        <v>335139</v>
      </c>
      <c r="U89" s="20">
        <f t="shared" si="9"/>
        <v>0.12322042218949436</v>
      </c>
      <c r="V89" s="20">
        <f t="shared" si="10"/>
        <v>3.3993596918191517E-2</v>
      </c>
      <c r="W89" s="20">
        <f t="shared" si="11"/>
        <v>3.7354842400320346E-2</v>
      </c>
      <c r="X89" s="20"/>
      <c r="AA89" s="246"/>
      <c r="AB89" s="246"/>
    </row>
    <row r="90" spans="4:28">
      <c r="D90" s="246"/>
      <c r="E90" s="246"/>
      <c r="F90" s="246"/>
      <c r="G90" s="246"/>
      <c r="I90" s="20"/>
      <c r="M90" t="s">
        <v>714</v>
      </c>
      <c r="N90" s="26">
        <f t="shared" si="12"/>
        <v>38419</v>
      </c>
      <c r="O90" s="26">
        <f t="shared" si="13"/>
        <v>34962</v>
      </c>
      <c r="P90" s="26">
        <v>2037</v>
      </c>
      <c r="Q90">
        <v>1304</v>
      </c>
      <c r="R90">
        <v>249</v>
      </c>
      <c r="S90" s="24">
        <v>235421</v>
      </c>
      <c r="T90" s="24">
        <v>335139</v>
      </c>
      <c r="U90" s="20">
        <f t="shared" si="9"/>
        <v>0.12223858615611193</v>
      </c>
      <c r="V90" s="20">
        <f t="shared" si="10"/>
        <v>3.3941539342512816E-2</v>
      </c>
      <c r="W90" s="20">
        <f t="shared" si="11"/>
        <v>3.7297637434929351E-2</v>
      </c>
      <c r="X90" s="20"/>
      <c r="AA90" s="246"/>
      <c r="AB90" s="246"/>
    </row>
    <row r="91" spans="4:28">
      <c r="D91" s="246"/>
      <c r="E91" s="246"/>
      <c r="F91" s="246"/>
      <c r="G91" s="246"/>
      <c r="I91" s="20"/>
      <c r="M91" t="s">
        <v>715</v>
      </c>
      <c r="N91" s="26">
        <f t="shared" si="12"/>
        <v>38419</v>
      </c>
      <c r="O91" s="26">
        <f t="shared" si="13"/>
        <v>34962</v>
      </c>
      <c r="P91" s="26">
        <v>2037</v>
      </c>
      <c r="Q91">
        <v>1150</v>
      </c>
      <c r="R91">
        <v>223</v>
      </c>
      <c r="S91" s="24">
        <v>235421</v>
      </c>
      <c r="T91" s="24">
        <v>335139</v>
      </c>
      <c r="U91" s="20">
        <f t="shared" si="9"/>
        <v>0.1094747177221404</v>
      </c>
      <c r="V91" s="20">
        <f t="shared" si="10"/>
        <v>2.9933106015252869E-2</v>
      </c>
      <c r="W91" s="20">
        <f t="shared" si="11"/>
        <v>3.2892855099822663E-2</v>
      </c>
      <c r="X91" s="20"/>
      <c r="AA91" s="246"/>
      <c r="AB91" s="246"/>
    </row>
    <row r="92" spans="4:28">
      <c r="D92" s="246"/>
      <c r="E92" s="246"/>
      <c r="F92" s="246"/>
      <c r="G92" s="246"/>
      <c r="I92" s="20"/>
      <c r="M92" t="s">
        <v>716</v>
      </c>
      <c r="N92" s="26">
        <f t="shared" si="12"/>
        <v>38419</v>
      </c>
      <c r="O92" s="26">
        <f t="shared" si="13"/>
        <v>34962</v>
      </c>
      <c r="P92" s="26">
        <v>2037</v>
      </c>
      <c r="Q92">
        <v>1050</v>
      </c>
      <c r="R92">
        <v>209</v>
      </c>
      <c r="S92" s="24">
        <v>235421</v>
      </c>
      <c r="T92" s="24">
        <v>335139</v>
      </c>
      <c r="U92" s="20">
        <f t="shared" si="9"/>
        <v>0.10260186548846342</v>
      </c>
      <c r="V92" s="20">
        <f t="shared" si="10"/>
        <v>2.7330227231317838E-2</v>
      </c>
      <c r="W92" s="20">
        <f t="shared" si="11"/>
        <v>3.0032606830272868E-2</v>
      </c>
      <c r="X92" s="20"/>
      <c r="AA92" s="246"/>
      <c r="AB92" s="246"/>
    </row>
    <row r="93" spans="4:28">
      <c r="D93" s="246"/>
      <c r="E93" s="246"/>
      <c r="F93" s="246"/>
      <c r="G93" s="246"/>
      <c r="I93" s="20"/>
      <c r="M93" t="s">
        <v>717</v>
      </c>
      <c r="N93" s="26">
        <f t="shared" si="12"/>
        <v>38419</v>
      </c>
      <c r="O93" s="26">
        <f t="shared" si="13"/>
        <v>34962</v>
      </c>
      <c r="P93" s="26">
        <v>2037</v>
      </c>
      <c r="Q93">
        <v>939</v>
      </c>
      <c r="R93">
        <v>187</v>
      </c>
      <c r="S93" s="24">
        <v>235421</v>
      </c>
      <c r="T93" s="24">
        <v>335139</v>
      </c>
      <c r="U93" s="20">
        <f t="shared" si="9"/>
        <v>9.1801669121256757E-2</v>
      </c>
      <c r="V93" s="20">
        <f t="shared" si="10"/>
        <v>2.4441031781149952E-2</v>
      </c>
      <c r="W93" s="20">
        <f t="shared" si="11"/>
        <v>2.6857731251072593E-2</v>
      </c>
      <c r="X93" s="20"/>
      <c r="AA93" s="246"/>
      <c r="AB93" s="246"/>
    </row>
    <row r="94" spans="4:28">
      <c r="D94" s="246"/>
      <c r="E94" s="246"/>
      <c r="F94" s="246"/>
      <c r="G94" s="246"/>
      <c r="I94" s="20"/>
      <c r="M94" t="s">
        <v>718</v>
      </c>
      <c r="N94" s="26">
        <f t="shared" si="12"/>
        <v>38419</v>
      </c>
      <c r="O94" s="26">
        <f t="shared" si="13"/>
        <v>34962</v>
      </c>
      <c r="P94" s="26">
        <v>2037</v>
      </c>
      <c r="Q94">
        <v>892</v>
      </c>
      <c r="R94">
        <v>173</v>
      </c>
      <c r="S94" s="24">
        <v>235421</v>
      </c>
      <c r="T94" s="24">
        <v>335139</v>
      </c>
      <c r="U94" s="20">
        <f t="shared" si="9"/>
        <v>8.4928816887579778E-2</v>
      </c>
      <c r="V94" s="20">
        <f t="shared" si="10"/>
        <v>2.3217678752700487E-2</v>
      </c>
      <c r="W94" s="20">
        <f t="shared" si="11"/>
        <v>2.5513414564384187E-2</v>
      </c>
      <c r="X94" s="20"/>
      <c r="AA94" s="246"/>
      <c r="AB94" s="246"/>
    </row>
    <row r="95" spans="4:28">
      <c r="D95" s="246"/>
      <c r="E95" s="246"/>
      <c r="F95" s="246"/>
      <c r="G95" s="246"/>
      <c r="I95" s="20"/>
      <c r="M95" t="s">
        <v>719</v>
      </c>
      <c r="N95" s="26">
        <f t="shared" si="12"/>
        <v>38419</v>
      </c>
      <c r="O95" s="26">
        <f t="shared" si="13"/>
        <v>34962</v>
      </c>
      <c r="P95" s="26">
        <v>2037</v>
      </c>
      <c r="Q95">
        <v>824</v>
      </c>
      <c r="R95">
        <v>168</v>
      </c>
      <c r="S95" s="24">
        <v>235421</v>
      </c>
      <c r="T95" s="24">
        <v>335139</v>
      </c>
      <c r="U95" s="20">
        <f t="shared" si="9"/>
        <v>8.247422680412371E-2</v>
      </c>
      <c r="V95" s="20">
        <f t="shared" si="10"/>
        <v>2.1447721179624665E-2</v>
      </c>
      <c r="W95" s="20">
        <f t="shared" si="11"/>
        <v>2.3568445741090328E-2</v>
      </c>
      <c r="X95" s="20"/>
      <c r="AA95" s="246"/>
      <c r="AB95" s="246"/>
    </row>
    <row r="96" spans="4:28">
      <c r="D96" s="246"/>
      <c r="E96" s="246"/>
      <c r="F96" s="246"/>
      <c r="G96" s="246"/>
      <c r="I96" s="20"/>
      <c r="M96" t="s">
        <v>720</v>
      </c>
      <c r="N96" s="26">
        <f t="shared" si="12"/>
        <v>38419</v>
      </c>
      <c r="O96" s="26">
        <f t="shared" si="13"/>
        <v>34962</v>
      </c>
      <c r="P96" s="26">
        <v>2037</v>
      </c>
      <c r="Q96">
        <v>818</v>
      </c>
      <c r="R96">
        <v>164</v>
      </c>
      <c r="S96" s="24">
        <v>235421</v>
      </c>
      <c r="T96" s="24">
        <v>335139</v>
      </c>
      <c r="U96" s="20">
        <f t="shared" si="9"/>
        <v>8.0510554737358866E-2</v>
      </c>
      <c r="V96" s="20">
        <f t="shared" si="10"/>
        <v>2.1291548452588564E-2</v>
      </c>
      <c r="W96" s="20">
        <f t="shared" si="11"/>
        <v>2.3396830844917338E-2</v>
      </c>
      <c r="X96" s="20"/>
      <c r="AA96" s="246"/>
      <c r="AB96" s="246"/>
    </row>
    <row r="97" spans="4:28">
      <c r="D97" s="246"/>
      <c r="E97" s="246"/>
      <c r="F97" s="246"/>
      <c r="G97" s="246"/>
      <c r="I97" s="20"/>
      <c r="M97" t="s">
        <v>721</v>
      </c>
      <c r="N97" s="26">
        <f t="shared" si="12"/>
        <v>38419</v>
      </c>
      <c r="O97" s="26">
        <f t="shared" si="13"/>
        <v>34962</v>
      </c>
      <c r="P97" s="26">
        <v>2831</v>
      </c>
      <c r="Q97">
        <v>821</v>
      </c>
      <c r="R97">
        <v>166</v>
      </c>
      <c r="S97" s="24">
        <v>235421</v>
      </c>
      <c r="T97" s="24">
        <v>335139</v>
      </c>
      <c r="U97" s="20">
        <f t="shared" si="9"/>
        <v>5.8636524196397033E-2</v>
      </c>
      <c r="V97" s="20">
        <f t="shared" si="10"/>
        <v>2.1369634816106615E-2</v>
      </c>
      <c r="W97" s="20">
        <f t="shared" si="11"/>
        <v>2.3482638293003833E-2</v>
      </c>
      <c r="X97" s="20"/>
      <c r="AA97" s="246"/>
      <c r="AB97" s="246"/>
    </row>
    <row r="98" spans="4:28">
      <c r="D98" s="246"/>
      <c r="E98" s="246"/>
      <c r="F98" s="246"/>
      <c r="G98" s="246"/>
      <c r="I98" s="20"/>
      <c r="M98" t="s">
        <v>722</v>
      </c>
      <c r="N98" s="26">
        <f t="shared" si="12"/>
        <v>38419</v>
      </c>
      <c r="O98" s="26">
        <f t="shared" si="13"/>
        <v>34962</v>
      </c>
      <c r="P98" s="26">
        <v>2831</v>
      </c>
      <c r="Q98">
        <v>821</v>
      </c>
      <c r="R98">
        <v>172</v>
      </c>
      <c r="S98" s="24">
        <v>235421</v>
      </c>
      <c r="T98" s="24">
        <v>335139</v>
      </c>
      <c r="U98" s="20">
        <f t="shared" si="9"/>
        <v>6.0755916637230657E-2</v>
      </c>
      <c r="V98" s="20">
        <f t="shared" si="10"/>
        <v>2.1369634816106615E-2</v>
      </c>
      <c r="W98" s="20">
        <f t="shared" si="11"/>
        <v>2.3482638293003833E-2</v>
      </c>
      <c r="X98" s="20"/>
      <c r="AA98" s="246"/>
      <c r="AB98" s="246"/>
    </row>
    <row r="99" spans="4:28">
      <c r="D99" s="246"/>
      <c r="E99" s="246"/>
      <c r="F99" s="246"/>
      <c r="G99" s="246"/>
      <c r="I99" s="20"/>
      <c r="M99" t="s">
        <v>723</v>
      </c>
      <c r="N99" s="26">
        <f t="shared" si="12"/>
        <v>38419</v>
      </c>
      <c r="O99" s="26">
        <f t="shared" si="13"/>
        <v>34962</v>
      </c>
      <c r="P99" s="26">
        <v>2831</v>
      </c>
      <c r="Q99">
        <v>739</v>
      </c>
      <c r="R99">
        <v>145</v>
      </c>
      <c r="S99" s="24">
        <v>235421</v>
      </c>
      <c r="T99" s="24">
        <v>335139</v>
      </c>
      <c r="U99" s="20">
        <f t="shared" si="9"/>
        <v>5.1218650653479338E-2</v>
      </c>
      <c r="V99" s="20">
        <f t="shared" si="10"/>
        <v>1.9235274213279887E-2</v>
      </c>
      <c r="W99" s="20">
        <f t="shared" si="11"/>
        <v>2.1137234711972999E-2</v>
      </c>
      <c r="X99" s="20"/>
      <c r="AA99" s="246"/>
      <c r="AB99" s="246"/>
    </row>
    <row r="100" spans="4:28">
      <c r="D100" s="246"/>
      <c r="E100" s="246"/>
      <c r="F100" s="246"/>
      <c r="G100" s="246"/>
      <c r="I100" s="20"/>
      <c r="M100" t="s">
        <v>724</v>
      </c>
      <c r="N100" s="26">
        <f t="shared" si="12"/>
        <v>38419</v>
      </c>
      <c r="O100" s="26">
        <f t="shared" si="13"/>
        <v>34962</v>
      </c>
      <c r="P100" s="26">
        <v>2831</v>
      </c>
      <c r="Q100">
        <v>702</v>
      </c>
      <c r="R100">
        <v>137</v>
      </c>
      <c r="S100" s="24">
        <v>235421</v>
      </c>
      <c r="T100" s="24">
        <v>335139</v>
      </c>
      <c r="U100" s="20">
        <f t="shared" si="9"/>
        <v>4.8392794065701163E-2</v>
      </c>
      <c r="V100" s="20">
        <f t="shared" si="10"/>
        <v>1.8272209063223927E-2</v>
      </c>
      <c r="W100" s="20">
        <f t="shared" si="11"/>
        <v>2.0078942852239573E-2</v>
      </c>
      <c r="X100" s="20"/>
      <c r="AA100" s="246"/>
      <c r="AB100" s="246"/>
    </row>
    <row r="101" spans="4:28">
      <c r="D101" s="246"/>
      <c r="E101" s="246"/>
      <c r="F101" s="246"/>
      <c r="G101" s="246"/>
      <c r="I101" s="20"/>
      <c r="M101" t="s">
        <v>725</v>
      </c>
      <c r="N101" s="26">
        <f t="shared" si="12"/>
        <v>38419</v>
      </c>
      <c r="O101" s="26">
        <f t="shared" si="13"/>
        <v>34962</v>
      </c>
      <c r="P101" s="26">
        <v>2831</v>
      </c>
      <c r="Q101">
        <v>647</v>
      </c>
      <c r="R101">
        <v>121</v>
      </c>
      <c r="S101" s="24">
        <v>235421</v>
      </c>
      <c r="T101" s="24">
        <v>335139</v>
      </c>
      <c r="U101" s="20">
        <f t="shared" si="9"/>
        <v>4.2741080890144827E-2</v>
      </c>
      <c r="V101" s="20">
        <f t="shared" si="10"/>
        <v>1.6840625732059657E-2</v>
      </c>
      <c r="W101" s="20">
        <f t="shared" si="11"/>
        <v>1.8505806303987186E-2</v>
      </c>
      <c r="X101" s="20"/>
      <c r="AA101" s="246"/>
      <c r="AB101" s="246"/>
    </row>
    <row r="102" spans="4:28">
      <c r="D102" s="246"/>
      <c r="E102" s="246"/>
      <c r="F102" s="246"/>
      <c r="G102" s="246"/>
      <c r="I102" s="20"/>
      <c r="M102" t="s">
        <v>726</v>
      </c>
      <c r="N102" s="26">
        <f t="shared" si="12"/>
        <v>38419</v>
      </c>
      <c r="O102" s="26">
        <f t="shared" si="13"/>
        <v>34962</v>
      </c>
      <c r="P102" s="26">
        <v>2831</v>
      </c>
      <c r="Q102">
        <v>573</v>
      </c>
      <c r="R102">
        <v>111</v>
      </c>
      <c r="S102" s="24">
        <v>235421</v>
      </c>
      <c r="T102" s="24">
        <v>335139</v>
      </c>
      <c r="U102" s="20">
        <f t="shared" si="9"/>
        <v>3.9208760155422115E-2</v>
      </c>
      <c r="V102" s="20">
        <f t="shared" si="10"/>
        <v>1.4914495431947734E-2</v>
      </c>
      <c r="W102" s="20">
        <f t="shared" si="11"/>
        <v>1.6389222584520337E-2</v>
      </c>
      <c r="X102" s="20"/>
      <c r="AA102" s="246"/>
      <c r="AB102" s="246"/>
    </row>
    <row r="103" spans="4:28">
      <c r="D103" s="246"/>
      <c r="E103" s="246"/>
      <c r="F103" s="246"/>
      <c r="G103" s="246"/>
      <c r="I103" s="20"/>
      <c r="M103" t="s">
        <v>727</v>
      </c>
      <c r="N103" s="26">
        <f t="shared" si="12"/>
        <v>38419</v>
      </c>
      <c r="O103" s="26">
        <f t="shared" si="13"/>
        <v>34962</v>
      </c>
      <c r="P103" s="26">
        <v>2831</v>
      </c>
      <c r="Q103">
        <v>576</v>
      </c>
      <c r="R103">
        <v>116</v>
      </c>
      <c r="S103" s="24">
        <v>235421</v>
      </c>
      <c r="T103" s="24">
        <v>335139</v>
      </c>
      <c r="U103" s="20">
        <f t="shared" si="9"/>
        <v>4.0974920522783467E-2</v>
      </c>
      <c r="V103" s="20">
        <f t="shared" si="10"/>
        <v>1.4992581795465785E-2</v>
      </c>
      <c r="W103" s="20">
        <f t="shared" si="11"/>
        <v>1.6475030032606829E-2</v>
      </c>
      <c r="X103" s="20"/>
      <c r="AA103" s="246"/>
      <c r="AB103" s="246"/>
    </row>
    <row r="104" spans="4:28">
      <c r="D104" s="246"/>
      <c r="E104" s="246"/>
      <c r="F104" s="246"/>
      <c r="G104" s="246"/>
      <c r="I104" s="20"/>
      <c r="M104" t="s">
        <v>728</v>
      </c>
      <c r="N104" s="26">
        <f t="shared" si="12"/>
        <v>38419</v>
      </c>
      <c r="O104" s="26">
        <f t="shared" si="13"/>
        <v>34962</v>
      </c>
      <c r="P104" s="26">
        <v>2831</v>
      </c>
      <c r="Q104">
        <v>575</v>
      </c>
      <c r="R104">
        <v>115</v>
      </c>
      <c r="S104" s="24">
        <v>235421</v>
      </c>
      <c r="T104" s="24">
        <v>335139</v>
      </c>
      <c r="U104" s="20">
        <f t="shared" si="9"/>
        <v>4.0621688449311195E-2</v>
      </c>
      <c r="V104" s="20">
        <f t="shared" si="10"/>
        <v>1.4966553007626435E-2</v>
      </c>
      <c r="W104" s="20">
        <f t="shared" si="11"/>
        <v>1.6446427549911331E-2</v>
      </c>
      <c r="X104" s="20"/>
      <c r="AA104" s="246"/>
      <c r="AB104" s="246"/>
    </row>
    <row r="105" spans="4:28">
      <c r="D105" s="246"/>
      <c r="E105" s="246"/>
      <c r="F105" s="246"/>
      <c r="G105" s="246"/>
      <c r="I105" s="20"/>
      <c r="M105" t="s">
        <v>729</v>
      </c>
      <c r="N105" s="26">
        <f t="shared" si="12"/>
        <v>38419</v>
      </c>
      <c r="O105" s="26">
        <f t="shared" si="13"/>
        <v>34962</v>
      </c>
      <c r="P105" s="26">
        <v>2831</v>
      </c>
      <c r="Q105">
        <v>527</v>
      </c>
      <c r="R105">
        <v>102</v>
      </c>
      <c r="S105" s="24">
        <v>235421</v>
      </c>
      <c r="T105" s="24">
        <v>335139</v>
      </c>
      <c r="U105" s="20">
        <f t="shared" si="9"/>
        <v>3.6029671494171668E-2</v>
      </c>
      <c r="V105" s="20">
        <f t="shared" si="10"/>
        <v>1.371717119133762E-2</v>
      </c>
      <c r="W105" s="20">
        <f t="shared" si="11"/>
        <v>1.507350838052743E-2</v>
      </c>
      <c r="X105" s="20"/>
      <c r="AA105" s="246"/>
      <c r="AB105" s="246"/>
    </row>
    <row r="106" spans="4:28">
      <c r="D106" s="246"/>
      <c r="E106" s="246"/>
      <c r="F106" s="246"/>
      <c r="G106" s="246"/>
      <c r="I106" s="20"/>
      <c r="M106" t="s">
        <v>730</v>
      </c>
      <c r="N106" s="26">
        <f t="shared" si="12"/>
        <v>38419</v>
      </c>
      <c r="O106" s="26">
        <f t="shared" si="13"/>
        <v>34962</v>
      </c>
      <c r="P106" s="26">
        <v>2831</v>
      </c>
      <c r="Q106">
        <v>484</v>
      </c>
      <c r="R106">
        <v>99</v>
      </c>
      <c r="S106" s="24">
        <v>235421</v>
      </c>
      <c r="T106" s="24">
        <v>335139</v>
      </c>
      <c r="U106" s="20">
        <f t="shared" si="9"/>
        <v>3.4969975273754859E-2</v>
      </c>
      <c r="V106" s="20">
        <f t="shared" si="10"/>
        <v>1.2597933314245555E-2</v>
      </c>
      <c r="W106" s="20">
        <f t="shared" si="11"/>
        <v>1.3843601624621017E-2</v>
      </c>
      <c r="X106" s="20"/>
      <c r="AA106" s="246"/>
      <c r="AB106" s="246"/>
    </row>
    <row r="107" spans="4:28">
      <c r="D107" s="246"/>
      <c r="E107" s="246"/>
      <c r="F107" s="246"/>
      <c r="G107" s="246"/>
      <c r="I107" s="20"/>
      <c r="M107" t="s">
        <v>731</v>
      </c>
      <c r="N107" s="26">
        <f t="shared" si="12"/>
        <v>38419</v>
      </c>
      <c r="O107" s="26">
        <f t="shared" si="13"/>
        <v>34962</v>
      </c>
      <c r="P107" s="26">
        <v>2831</v>
      </c>
      <c r="Q107">
        <v>479</v>
      </c>
      <c r="R107">
        <v>89</v>
      </c>
      <c r="S107" s="24">
        <v>235421</v>
      </c>
      <c r="T107" s="24">
        <v>335139</v>
      </c>
      <c r="U107" s="20">
        <f t="shared" si="9"/>
        <v>3.1437654539032141E-2</v>
      </c>
      <c r="V107" s="20">
        <f t="shared" si="10"/>
        <v>1.2467789375048804E-2</v>
      </c>
      <c r="W107" s="20">
        <f t="shared" si="11"/>
        <v>1.3700589211143527E-2</v>
      </c>
      <c r="X107" s="20"/>
      <c r="AA107" s="246"/>
      <c r="AB107" s="246"/>
    </row>
    <row r="108" spans="4:28">
      <c r="D108" s="246"/>
      <c r="E108" s="246"/>
      <c r="F108" s="246"/>
      <c r="G108" s="246"/>
      <c r="I108" s="20"/>
      <c r="M108" t="s">
        <v>732</v>
      </c>
      <c r="N108" s="26">
        <f t="shared" si="12"/>
        <v>38419</v>
      </c>
      <c r="O108" s="26">
        <f t="shared" si="13"/>
        <v>34962</v>
      </c>
      <c r="P108" s="26">
        <v>2831</v>
      </c>
      <c r="Q108">
        <v>425</v>
      </c>
      <c r="R108">
        <v>88</v>
      </c>
      <c r="S108" s="24">
        <v>235421</v>
      </c>
      <c r="T108" s="24">
        <v>335139</v>
      </c>
      <c r="U108" s="20">
        <f t="shared" si="9"/>
        <v>3.1084422465559872E-2</v>
      </c>
      <c r="V108" s="20">
        <f t="shared" si="10"/>
        <v>1.1062234831723887E-2</v>
      </c>
      <c r="W108" s="20">
        <f t="shared" si="11"/>
        <v>1.2156055145586637E-2</v>
      </c>
      <c r="X108" s="20"/>
      <c r="AA108" s="246"/>
      <c r="AB108" s="246"/>
    </row>
    <row r="109" spans="4:28">
      <c r="D109" s="246"/>
      <c r="E109" s="246"/>
      <c r="F109" s="246"/>
      <c r="G109" s="246"/>
      <c r="I109" s="20"/>
      <c r="M109" t="s">
        <v>733</v>
      </c>
      <c r="N109" s="26">
        <f t="shared" si="12"/>
        <v>38419</v>
      </c>
      <c r="O109" s="26">
        <f t="shared" si="13"/>
        <v>34962</v>
      </c>
      <c r="P109" s="26">
        <v>2831</v>
      </c>
      <c r="Q109">
        <v>395</v>
      </c>
      <c r="R109">
        <v>82</v>
      </c>
      <c r="S109" s="24">
        <v>235421</v>
      </c>
      <c r="T109" s="24">
        <v>335139</v>
      </c>
      <c r="U109" s="20">
        <f t="shared" si="9"/>
        <v>2.8965030024726245E-2</v>
      </c>
      <c r="V109" s="20">
        <f t="shared" si="10"/>
        <v>1.0281371196543376E-2</v>
      </c>
      <c r="W109" s="20">
        <f t="shared" si="11"/>
        <v>1.1297980664721699E-2</v>
      </c>
      <c r="X109" s="20"/>
      <c r="AA109" s="246"/>
      <c r="AB109" s="246"/>
    </row>
    <row r="110" spans="4:28">
      <c r="D110" s="246"/>
      <c r="E110" s="246"/>
      <c r="F110" s="246"/>
      <c r="G110" s="246"/>
      <c r="I110" s="20"/>
      <c r="M110" t="s">
        <v>734</v>
      </c>
      <c r="N110" s="26">
        <f t="shared" si="12"/>
        <v>38419</v>
      </c>
      <c r="O110" s="26">
        <f t="shared" si="13"/>
        <v>34962</v>
      </c>
      <c r="P110" s="26">
        <v>2831</v>
      </c>
      <c r="Q110">
        <v>400</v>
      </c>
      <c r="R110">
        <v>85</v>
      </c>
      <c r="S110" s="24">
        <v>235421</v>
      </c>
      <c r="T110" s="24">
        <v>335139</v>
      </c>
      <c r="U110" s="20">
        <f t="shared" si="9"/>
        <v>3.002472624514306E-2</v>
      </c>
      <c r="V110" s="20">
        <f t="shared" si="10"/>
        <v>1.0411515135740129E-2</v>
      </c>
      <c r="W110" s="20">
        <f t="shared" si="11"/>
        <v>1.1440993078199188E-2</v>
      </c>
      <c r="X110" s="20"/>
      <c r="AA110" s="246"/>
      <c r="AB110" s="246"/>
    </row>
    <row r="111" spans="4:28">
      <c r="D111" s="246"/>
      <c r="E111" s="246"/>
      <c r="F111" s="246"/>
      <c r="G111" s="246"/>
      <c r="I111" s="20"/>
      <c r="M111" t="s">
        <v>735</v>
      </c>
      <c r="N111" s="26">
        <f t="shared" si="12"/>
        <v>38419</v>
      </c>
      <c r="O111" s="26">
        <f t="shared" si="13"/>
        <v>34962</v>
      </c>
      <c r="P111" s="26">
        <v>2831</v>
      </c>
      <c r="Q111">
        <v>393</v>
      </c>
      <c r="R111">
        <v>75</v>
      </c>
      <c r="S111" s="24">
        <v>235421</v>
      </c>
      <c r="T111" s="24">
        <v>335139</v>
      </c>
      <c r="U111" s="20">
        <f t="shared" si="9"/>
        <v>2.6492405510420345E-2</v>
      </c>
      <c r="V111" s="20">
        <f t="shared" si="10"/>
        <v>1.0229313620864676E-2</v>
      </c>
      <c r="W111" s="20">
        <f t="shared" si="11"/>
        <v>1.1240775699330702E-2</v>
      </c>
      <c r="X111" s="20"/>
      <c r="AA111" s="246"/>
      <c r="AB111" s="246"/>
    </row>
    <row r="112" spans="4:28">
      <c r="D112" s="246"/>
      <c r="E112" s="246"/>
      <c r="F112" s="246"/>
      <c r="G112" s="246"/>
      <c r="I112" s="20"/>
      <c r="M112" t="s">
        <v>736</v>
      </c>
      <c r="N112" s="26">
        <f t="shared" si="12"/>
        <v>38419</v>
      </c>
      <c r="O112" s="26">
        <f t="shared" si="13"/>
        <v>34962</v>
      </c>
      <c r="P112" s="26">
        <v>2831</v>
      </c>
      <c r="Q112">
        <v>371</v>
      </c>
      <c r="R112">
        <v>67</v>
      </c>
      <c r="S112" s="24">
        <v>235421</v>
      </c>
      <c r="T112" s="24">
        <v>335139</v>
      </c>
      <c r="U112" s="20">
        <f t="shared" si="9"/>
        <v>2.3666548922642177E-2</v>
      </c>
      <c r="V112" s="20">
        <f t="shared" si="10"/>
        <v>9.6566802883989687E-3</v>
      </c>
      <c r="W112" s="20">
        <f t="shared" si="11"/>
        <v>1.0611521080029747E-2</v>
      </c>
      <c r="X112" s="20"/>
      <c r="AA112" s="246"/>
      <c r="AB112" s="246"/>
    </row>
    <row r="113" spans="4:28">
      <c r="D113" s="246"/>
      <c r="E113" s="246"/>
      <c r="F113" s="246"/>
      <c r="G113" s="246"/>
      <c r="I113" s="20"/>
      <c r="M113" t="s">
        <v>737</v>
      </c>
      <c r="N113" s="26">
        <f t="shared" si="12"/>
        <v>38419</v>
      </c>
      <c r="O113" s="26">
        <f t="shared" si="13"/>
        <v>34962</v>
      </c>
      <c r="P113" s="26">
        <v>2831</v>
      </c>
      <c r="Q113">
        <v>344</v>
      </c>
      <c r="R113">
        <v>60</v>
      </c>
      <c r="S113" s="24">
        <v>235421</v>
      </c>
      <c r="T113" s="24">
        <v>335139</v>
      </c>
      <c r="U113" s="20">
        <f t="shared" si="9"/>
        <v>2.1193924408336277E-2</v>
      </c>
      <c r="V113" s="20">
        <f t="shared" si="10"/>
        <v>8.9539030167365107E-3</v>
      </c>
      <c r="W113" s="20">
        <f t="shared" si="11"/>
        <v>9.8392540472513022E-3</v>
      </c>
      <c r="X113" s="20"/>
      <c r="AA113" s="246"/>
      <c r="AB113" s="246"/>
    </row>
    <row r="114" spans="4:28">
      <c r="D114" s="246"/>
      <c r="E114" s="246"/>
      <c r="F114" s="246"/>
      <c r="G114" s="246"/>
      <c r="I114" s="20"/>
      <c r="M114" t="s">
        <v>738</v>
      </c>
      <c r="N114" s="26">
        <f t="shared" si="12"/>
        <v>38419</v>
      </c>
      <c r="O114" s="26">
        <f t="shared" si="13"/>
        <v>34962</v>
      </c>
      <c r="P114" s="26">
        <v>2831</v>
      </c>
      <c r="Q114">
        <v>339</v>
      </c>
      <c r="R114">
        <v>52</v>
      </c>
      <c r="S114" s="24">
        <v>235421</v>
      </c>
      <c r="T114" s="24">
        <v>335139</v>
      </c>
      <c r="U114" s="20">
        <f t="shared" si="9"/>
        <v>1.8368067820558106E-2</v>
      </c>
      <c r="V114" s="20">
        <f t="shared" si="10"/>
        <v>8.8237590775397598E-3</v>
      </c>
      <c r="W114" s="20">
        <f t="shared" si="11"/>
        <v>9.6962416337738108E-3</v>
      </c>
      <c r="X114" s="20"/>
      <c r="AA114" s="246"/>
      <c r="AB114" s="246"/>
    </row>
    <row r="115" spans="4:28">
      <c r="D115" s="246"/>
      <c r="E115" s="246"/>
      <c r="F115" s="246"/>
      <c r="G115" s="246"/>
      <c r="I115" s="20"/>
      <c r="M115" t="s">
        <v>739</v>
      </c>
      <c r="N115" s="26">
        <f t="shared" si="12"/>
        <v>38419</v>
      </c>
      <c r="O115" s="26">
        <f t="shared" si="13"/>
        <v>34962</v>
      </c>
      <c r="P115" s="26">
        <v>2831</v>
      </c>
      <c r="Q115">
        <v>308</v>
      </c>
      <c r="R115">
        <v>50</v>
      </c>
      <c r="S115" s="24">
        <v>235421</v>
      </c>
      <c r="T115" s="24">
        <v>335139</v>
      </c>
      <c r="U115" s="20">
        <f t="shared" si="9"/>
        <v>1.7661603673613566E-2</v>
      </c>
      <c r="V115" s="20">
        <f t="shared" si="10"/>
        <v>8.0168666545198993E-3</v>
      </c>
      <c r="W115" s="20">
        <f t="shared" si="11"/>
        <v>8.809564670213375E-3</v>
      </c>
      <c r="X115" s="20"/>
      <c r="AA115" s="246"/>
      <c r="AB115" s="246"/>
    </row>
    <row r="116" spans="4:28">
      <c r="D116" s="246"/>
      <c r="E116" s="246"/>
      <c r="F116" s="246"/>
      <c r="G116" s="246"/>
      <c r="I116" s="20"/>
      <c r="M116" t="s">
        <v>740</v>
      </c>
      <c r="N116" s="26">
        <f t="shared" si="12"/>
        <v>38419</v>
      </c>
      <c r="O116" s="26">
        <f t="shared" si="13"/>
        <v>34962</v>
      </c>
      <c r="P116" s="26">
        <v>2831</v>
      </c>
      <c r="Q116">
        <v>292</v>
      </c>
      <c r="R116">
        <v>53</v>
      </c>
      <c r="S116" s="24">
        <v>235421</v>
      </c>
      <c r="T116" s="24">
        <v>335139</v>
      </c>
      <c r="U116" s="20">
        <f t="shared" si="9"/>
        <v>1.8721299894030378E-2</v>
      </c>
      <c r="V116" s="20">
        <f t="shared" si="10"/>
        <v>7.600406049090294E-3</v>
      </c>
      <c r="W116" s="20">
        <f t="shared" si="11"/>
        <v>8.3519249470854068E-3</v>
      </c>
      <c r="X116" s="20"/>
      <c r="AA116" s="246"/>
      <c r="AB116" s="246"/>
    </row>
    <row r="117" spans="4:28">
      <c r="D117" s="246"/>
      <c r="E117" s="246"/>
      <c r="F117" s="246"/>
      <c r="G117" s="246"/>
      <c r="I117" s="20"/>
      <c r="M117" t="s">
        <v>741</v>
      </c>
      <c r="N117" s="26">
        <f t="shared" si="12"/>
        <v>38419</v>
      </c>
      <c r="O117" s="26">
        <f t="shared" si="13"/>
        <v>34962</v>
      </c>
      <c r="P117" s="26">
        <v>2831</v>
      </c>
      <c r="Q117">
        <v>295</v>
      </c>
      <c r="R117">
        <v>50</v>
      </c>
      <c r="S117" s="24">
        <v>235421</v>
      </c>
      <c r="T117" s="24">
        <v>335139</v>
      </c>
      <c r="U117" s="20">
        <f t="shared" si="9"/>
        <v>1.7661603673613566E-2</v>
      </c>
      <c r="V117" s="20">
        <f t="shared" si="10"/>
        <v>7.6784924126083445E-3</v>
      </c>
      <c r="W117" s="20">
        <f t="shared" si="11"/>
        <v>8.4377323951719003E-3</v>
      </c>
      <c r="X117" s="20"/>
      <c r="AA117" s="246"/>
      <c r="AB117" s="246"/>
    </row>
    <row r="118" spans="4:28">
      <c r="D118" s="246"/>
      <c r="E118" s="246"/>
      <c r="F118" s="246"/>
      <c r="G118" s="246"/>
      <c r="I118" s="20"/>
      <c r="M118" t="s">
        <v>742</v>
      </c>
      <c r="N118" s="26">
        <f t="shared" si="12"/>
        <v>38419</v>
      </c>
      <c r="O118" s="26">
        <f t="shared" si="13"/>
        <v>34962</v>
      </c>
      <c r="P118" s="26">
        <v>2831</v>
      </c>
      <c r="Q118">
        <v>293</v>
      </c>
      <c r="R118">
        <v>42</v>
      </c>
      <c r="S118" s="24">
        <v>235421</v>
      </c>
      <c r="T118" s="24">
        <v>335139</v>
      </c>
      <c r="U118" s="20">
        <f t="shared" si="9"/>
        <v>1.4835747085835394E-2</v>
      </c>
      <c r="V118" s="20">
        <f t="shared" si="10"/>
        <v>7.6264348369296442E-3</v>
      </c>
      <c r="W118" s="20">
        <f t="shared" si="11"/>
        <v>8.3805274297809058E-3</v>
      </c>
      <c r="X118" s="20"/>
      <c r="AA118" s="246"/>
      <c r="AB118" s="246"/>
    </row>
    <row r="119" spans="4:28">
      <c r="D119" s="246"/>
      <c r="E119" s="246"/>
      <c r="F119" s="246"/>
      <c r="G119" s="246"/>
      <c r="I119" s="20"/>
      <c r="M119" t="s">
        <v>743</v>
      </c>
      <c r="N119" s="26">
        <f t="shared" si="12"/>
        <v>38419</v>
      </c>
      <c r="O119" s="26">
        <f t="shared" si="13"/>
        <v>34962</v>
      </c>
      <c r="P119" s="26">
        <v>2831</v>
      </c>
      <c r="Q119">
        <v>281</v>
      </c>
      <c r="R119">
        <v>41</v>
      </c>
      <c r="S119" s="24">
        <v>235421</v>
      </c>
      <c r="T119" s="24">
        <v>335139</v>
      </c>
      <c r="U119" s="20">
        <f t="shared" si="9"/>
        <v>1.4482515012363122E-2</v>
      </c>
      <c r="V119" s="20">
        <f t="shared" si="10"/>
        <v>7.3140893828574404E-3</v>
      </c>
      <c r="W119" s="20">
        <f t="shared" si="11"/>
        <v>8.03729763743493E-3</v>
      </c>
      <c r="X119" s="20"/>
      <c r="AA119" s="246"/>
      <c r="AB119" s="246"/>
    </row>
    <row r="120" spans="4:28">
      <c r="D120" s="246"/>
      <c r="E120" s="246"/>
      <c r="F120" s="246"/>
      <c r="G120" s="246"/>
      <c r="I120" s="20"/>
      <c r="M120" t="s">
        <v>744</v>
      </c>
      <c r="N120" s="26">
        <f t="shared" si="12"/>
        <v>38419</v>
      </c>
      <c r="O120" s="26">
        <f t="shared" si="13"/>
        <v>34962</v>
      </c>
      <c r="P120" s="26">
        <v>2831</v>
      </c>
      <c r="Q120">
        <v>268</v>
      </c>
      <c r="R120">
        <v>40</v>
      </c>
      <c r="S120" s="24">
        <v>235421</v>
      </c>
      <c r="T120" s="24">
        <v>335139</v>
      </c>
      <c r="U120" s="20">
        <f t="shared" si="9"/>
        <v>1.412928293889085E-2</v>
      </c>
      <c r="V120" s="20">
        <f t="shared" si="10"/>
        <v>6.9757151409458864E-3</v>
      </c>
      <c r="W120" s="20">
        <f t="shared" si="11"/>
        <v>7.6654653623934562E-3</v>
      </c>
      <c r="X120" s="20"/>
      <c r="AA120" s="246"/>
      <c r="AB120" s="246"/>
    </row>
    <row r="121" spans="4:28">
      <c r="D121" s="246"/>
      <c r="E121" s="246"/>
      <c r="F121" s="246"/>
      <c r="G121" s="246"/>
      <c r="I121" s="20"/>
      <c r="M121" t="s">
        <v>745</v>
      </c>
      <c r="N121" s="26">
        <f t="shared" si="12"/>
        <v>38419</v>
      </c>
      <c r="O121" s="26">
        <f t="shared" si="13"/>
        <v>34962</v>
      </c>
      <c r="P121" s="26">
        <v>2831</v>
      </c>
      <c r="Q121">
        <v>256</v>
      </c>
      <c r="R121">
        <v>38</v>
      </c>
      <c r="S121" s="24">
        <v>235421</v>
      </c>
      <c r="T121" s="24">
        <v>335139</v>
      </c>
      <c r="U121" s="20">
        <f t="shared" si="9"/>
        <v>1.3422818791946308E-2</v>
      </c>
      <c r="V121" s="20">
        <f t="shared" si="10"/>
        <v>6.6633696868736826E-3</v>
      </c>
      <c r="W121" s="20">
        <f t="shared" si="11"/>
        <v>7.3222355700474804E-3</v>
      </c>
      <c r="X121" s="20"/>
      <c r="AA121" s="246"/>
      <c r="AB121" s="246"/>
    </row>
    <row r="122" spans="4:28">
      <c r="D122" s="246"/>
      <c r="E122" s="246"/>
      <c r="F122" s="246"/>
      <c r="G122" s="246"/>
      <c r="I122" s="20"/>
      <c r="M122" t="s">
        <v>746</v>
      </c>
      <c r="N122" s="26">
        <f t="shared" si="12"/>
        <v>38419</v>
      </c>
      <c r="O122" s="26">
        <f t="shared" si="13"/>
        <v>34962</v>
      </c>
      <c r="P122" s="26">
        <v>2831</v>
      </c>
      <c r="Q122">
        <v>247</v>
      </c>
      <c r="R122">
        <v>36</v>
      </c>
      <c r="S122" s="24">
        <v>235421</v>
      </c>
      <c r="T122" s="24">
        <v>335139</v>
      </c>
      <c r="U122" s="20">
        <f t="shared" si="9"/>
        <v>1.2716354645001766E-2</v>
      </c>
      <c r="V122" s="20">
        <f t="shared" si="10"/>
        <v>6.4291105963195294E-3</v>
      </c>
      <c r="W122" s="20">
        <f t="shared" si="11"/>
        <v>7.0648132257879982E-3</v>
      </c>
      <c r="X122" s="20"/>
      <c r="AA122" s="246"/>
      <c r="AB122" s="246"/>
    </row>
    <row r="123" spans="4:28">
      <c r="D123" s="246"/>
      <c r="E123" s="246"/>
      <c r="F123" s="246"/>
      <c r="G123" s="246"/>
      <c r="I123" s="20"/>
      <c r="M123" t="s">
        <v>747</v>
      </c>
      <c r="N123" s="26">
        <f t="shared" si="12"/>
        <v>38419</v>
      </c>
      <c r="O123" s="26">
        <f t="shared" si="13"/>
        <v>34962</v>
      </c>
      <c r="P123" s="26">
        <v>2831</v>
      </c>
      <c r="Q123">
        <v>237</v>
      </c>
      <c r="R123">
        <v>34</v>
      </c>
      <c r="S123" s="24">
        <v>235421</v>
      </c>
      <c r="T123" s="24">
        <v>335139</v>
      </c>
      <c r="U123" s="20">
        <f t="shared" si="9"/>
        <v>1.2009890498057224E-2</v>
      </c>
      <c r="V123" s="20">
        <f t="shared" si="10"/>
        <v>6.1688227179260259E-3</v>
      </c>
      <c r="W123" s="20">
        <f t="shared" si="11"/>
        <v>6.7787883988330187E-3</v>
      </c>
      <c r="X123" s="20"/>
      <c r="AA123" s="246"/>
      <c r="AB123" s="246"/>
    </row>
    <row r="124" spans="4:28">
      <c r="D124" s="246"/>
      <c r="E124" s="246"/>
      <c r="F124" s="246"/>
      <c r="G124" s="246"/>
      <c r="I124" s="20"/>
      <c r="M124" t="s">
        <v>748</v>
      </c>
      <c r="N124" s="26">
        <f t="shared" si="12"/>
        <v>38419</v>
      </c>
      <c r="O124" s="26">
        <f t="shared" si="13"/>
        <v>34962</v>
      </c>
      <c r="P124" s="26">
        <v>2831</v>
      </c>
      <c r="Q124">
        <v>237</v>
      </c>
      <c r="R124">
        <v>36</v>
      </c>
      <c r="S124" s="24">
        <v>235421</v>
      </c>
      <c r="T124" s="24">
        <v>335139</v>
      </c>
      <c r="U124" s="20">
        <f t="shared" si="9"/>
        <v>1.2716354645001766E-2</v>
      </c>
      <c r="V124" s="20">
        <f t="shared" si="10"/>
        <v>6.1688227179260259E-3</v>
      </c>
      <c r="W124" s="20">
        <f t="shared" si="11"/>
        <v>6.7787883988330187E-3</v>
      </c>
      <c r="X124" s="20"/>
      <c r="AA124" s="246"/>
      <c r="AB124" s="246"/>
    </row>
    <row r="125" spans="4:28">
      <c r="D125" s="246"/>
      <c r="E125" s="246"/>
      <c r="F125" s="246"/>
      <c r="G125" s="246"/>
      <c r="I125" s="20"/>
      <c r="M125" t="s">
        <v>749</v>
      </c>
      <c r="N125" s="26">
        <f t="shared" si="12"/>
        <v>38419</v>
      </c>
      <c r="O125" s="26">
        <f t="shared" si="13"/>
        <v>34962</v>
      </c>
      <c r="P125" s="26">
        <v>2831</v>
      </c>
      <c r="Q125">
        <v>244</v>
      </c>
      <c r="R125">
        <v>41</v>
      </c>
      <c r="S125" s="24">
        <v>235421</v>
      </c>
      <c r="T125" s="24">
        <v>335139</v>
      </c>
      <c r="U125" s="20">
        <f t="shared" si="9"/>
        <v>1.4482515012363122E-2</v>
      </c>
      <c r="V125" s="20">
        <f t="shared" si="10"/>
        <v>6.3510242328014789E-3</v>
      </c>
      <c r="W125" s="20">
        <f t="shared" si="11"/>
        <v>6.9790057777015047E-3</v>
      </c>
      <c r="X125" s="20"/>
      <c r="AA125" s="246"/>
      <c r="AB125" s="246"/>
    </row>
    <row r="126" spans="4:28">
      <c r="D126" s="246"/>
      <c r="E126" s="246"/>
      <c r="F126" s="246"/>
      <c r="G126" s="246"/>
      <c r="I126" s="20"/>
      <c r="M126" t="s">
        <v>750</v>
      </c>
      <c r="N126" s="26">
        <f t="shared" si="12"/>
        <v>38419</v>
      </c>
      <c r="O126" s="26">
        <f t="shared" si="13"/>
        <v>34962</v>
      </c>
      <c r="P126" s="26">
        <v>2831</v>
      </c>
      <c r="Q126">
        <v>222</v>
      </c>
      <c r="R126">
        <v>37</v>
      </c>
      <c r="S126" s="24">
        <v>235421</v>
      </c>
      <c r="T126" s="24">
        <v>335139</v>
      </c>
      <c r="U126" s="20">
        <f t="shared" si="9"/>
        <v>1.3069586718474038E-2</v>
      </c>
      <c r="V126" s="20">
        <f t="shared" si="10"/>
        <v>5.7783909003357717E-3</v>
      </c>
      <c r="W126" s="20">
        <f t="shared" si="11"/>
        <v>6.3497511584005495E-3</v>
      </c>
      <c r="X126" s="20"/>
      <c r="AA126" s="246"/>
      <c r="AB126" s="246"/>
    </row>
    <row r="127" spans="4:28">
      <c r="D127" s="246"/>
      <c r="E127" s="246"/>
      <c r="F127" s="246"/>
      <c r="G127" s="246"/>
      <c r="I127" s="20"/>
      <c r="M127" t="s">
        <v>751</v>
      </c>
      <c r="N127" s="26">
        <f t="shared" si="12"/>
        <v>38419</v>
      </c>
      <c r="O127" s="26">
        <f t="shared" si="13"/>
        <v>34962</v>
      </c>
      <c r="P127" s="26">
        <v>2831</v>
      </c>
      <c r="Q127">
        <v>203</v>
      </c>
      <c r="R127">
        <v>36</v>
      </c>
      <c r="S127" s="24">
        <v>235421</v>
      </c>
      <c r="T127" s="24">
        <v>335139</v>
      </c>
      <c r="U127" s="20">
        <f t="shared" si="9"/>
        <v>1.2716354645001766E-2</v>
      </c>
      <c r="V127" s="20">
        <f t="shared" si="10"/>
        <v>5.2838439313881149E-3</v>
      </c>
      <c r="W127" s="20">
        <f t="shared" si="11"/>
        <v>5.8063039871860877E-3</v>
      </c>
      <c r="X127" s="20"/>
      <c r="AA127" s="246"/>
      <c r="AB127" s="246"/>
    </row>
    <row r="128" spans="4:28">
      <c r="D128" s="246"/>
      <c r="E128" s="246"/>
      <c r="F128" s="246"/>
      <c r="G128" s="246"/>
      <c r="I128" s="20"/>
      <c r="M128" t="s">
        <v>752</v>
      </c>
      <c r="N128" s="26">
        <f t="shared" si="12"/>
        <v>38419</v>
      </c>
      <c r="O128" s="26">
        <f t="shared" si="13"/>
        <v>34962</v>
      </c>
      <c r="P128" s="26">
        <v>2831</v>
      </c>
      <c r="Q128">
        <v>187</v>
      </c>
      <c r="R128">
        <v>35</v>
      </c>
      <c r="S128" s="24">
        <v>235421</v>
      </c>
      <c r="T128" s="24">
        <v>335139</v>
      </c>
      <c r="U128" s="20">
        <f t="shared" si="9"/>
        <v>1.2363122571529495E-2</v>
      </c>
      <c r="V128" s="20">
        <f t="shared" si="10"/>
        <v>4.8673833259585105E-3</v>
      </c>
      <c r="W128" s="20">
        <f t="shared" si="11"/>
        <v>5.3486642640581204E-3</v>
      </c>
      <c r="X128" s="20"/>
      <c r="AA128" s="246"/>
      <c r="AB128" s="246"/>
    </row>
    <row r="129" spans="4:28">
      <c r="D129" s="246"/>
      <c r="E129" s="246"/>
      <c r="F129" s="246"/>
      <c r="G129" s="246"/>
      <c r="I129" s="20"/>
      <c r="M129" t="s">
        <v>753</v>
      </c>
      <c r="N129" s="26">
        <f t="shared" si="12"/>
        <v>38419</v>
      </c>
      <c r="O129" s="26">
        <f t="shared" si="13"/>
        <v>34962</v>
      </c>
      <c r="P129" s="26">
        <v>2831</v>
      </c>
      <c r="Q129">
        <v>168</v>
      </c>
      <c r="R129">
        <v>32</v>
      </c>
      <c r="S129" s="24">
        <v>235421</v>
      </c>
      <c r="T129" s="24">
        <v>335139</v>
      </c>
      <c r="U129" s="20">
        <f t="shared" si="9"/>
        <v>1.1303426351112681E-2</v>
      </c>
      <c r="V129" s="20">
        <f t="shared" si="10"/>
        <v>4.3728363570108538E-3</v>
      </c>
      <c r="W129" s="20">
        <f t="shared" si="11"/>
        <v>4.8052170928436586E-3</v>
      </c>
      <c r="X129" s="20"/>
      <c r="AA129" s="246"/>
      <c r="AB129" s="246"/>
    </row>
    <row r="130" spans="4:28">
      <c r="D130" s="246"/>
      <c r="E130" s="246"/>
      <c r="F130" s="246"/>
      <c r="G130" s="246"/>
      <c r="I130" s="20"/>
      <c r="M130" t="s">
        <v>754</v>
      </c>
      <c r="N130" s="26">
        <f t="shared" si="12"/>
        <v>38419</v>
      </c>
      <c r="O130" s="26">
        <f t="shared" si="13"/>
        <v>34962</v>
      </c>
      <c r="P130" s="26">
        <v>2831</v>
      </c>
      <c r="Q130">
        <v>170</v>
      </c>
      <c r="R130">
        <v>29</v>
      </c>
      <c r="S130" s="24">
        <v>235421</v>
      </c>
      <c r="T130" s="24">
        <v>335139</v>
      </c>
      <c r="U130" s="20">
        <f t="shared" si="9"/>
        <v>1.0243730130695867E-2</v>
      </c>
      <c r="V130" s="20">
        <f t="shared" si="10"/>
        <v>4.424893932689555E-3</v>
      </c>
      <c r="W130" s="20">
        <f t="shared" si="11"/>
        <v>4.8624220582346549E-3</v>
      </c>
      <c r="X130" s="20"/>
      <c r="AA130" s="246"/>
      <c r="AB130" s="246"/>
    </row>
    <row r="131" spans="4:28">
      <c r="D131" s="246"/>
      <c r="E131" s="246"/>
      <c r="F131" s="246"/>
      <c r="G131" s="246"/>
      <c r="I131" s="20"/>
      <c r="M131" t="s">
        <v>755</v>
      </c>
      <c r="N131" s="26">
        <f t="shared" si="12"/>
        <v>38419</v>
      </c>
      <c r="O131" s="26">
        <f t="shared" si="13"/>
        <v>34962</v>
      </c>
      <c r="P131" s="26">
        <v>2831</v>
      </c>
      <c r="Q131">
        <v>170</v>
      </c>
      <c r="R131">
        <v>30</v>
      </c>
      <c r="S131" s="24">
        <v>235421</v>
      </c>
      <c r="T131" s="24">
        <v>335139</v>
      </c>
      <c r="U131" s="20">
        <f t="shared" si="9"/>
        <v>1.0596962204168139E-2</v>
      </c>
      <c r="V131" s="20">
        <f t="shared" si="10"/>
        <v>4.424893932689555E-3</v>
      </c>
      <c r="W131" s="20">
        <f t="shared" si="11"/>
        <v>4.8624220582346549E-3</v>
      </c>
      <c r="X131" s="20"/>
      <c r="AA131" s="246"/>
      <c r="AB131" s="246"/>
    </row>
    <row r="132" spans="4:28">
      <c r="D132" s="246"/>
      <c r="E132" s="246"/>
      <c r="F132" s="246"/>
      <c r="G132" s="246"/>
      <c r="I132" s="20"/>
      <c r="M132" t="s">
        <v>756</v>
      </c>
      <c r="N132" s="26">
        <f t="shared" si="12"/>
        <v>38419</v>
      </c>
      <c r="O132" s="26">
        <f t="shared" si="13"/>
        <v>34962</v>
      </c>
      <c r="P132" s="26">
        <v>2831</v>
      </c>
      <c r="Q132">
        <v>169</v>
      </c>
      <c r="R132">
        <v>27</v>
      </c>
      <c r="S132" s="24">
        <v>235421</v>
      </c>
      <c r="T132" s="24">
        <v>335139</v>
      </c>
      <c r="U132" s="20">
        <f t="shared" si="9"/>
        <v>9.5372659837513248E-3</v>
      </c>
      <c r="V132" s="20">
        <f t="shared" si="10"/>
        <v>4.3988651448502039E-3</v>
      </c>
      <c r="W132" s="20">
        <f t="shared" si="11"/>
        <v>4.8338195755391567E-3</v>
      </c>
      <c r="X132" s="20"/>
      <c r="AA132" s="246"/>
      <c r="AB132" s="246"/>
    </row>
    <row r="133" spans="4:28">
      <c r="D133" s="246"/>
      <c r="E133" s="246"/>
      <c r="F133" s="246"/>
      <c r="G133" s="246"/>
      <c r="I133" s="20"/>
      <c r="M133" t="s">
        <v>757</v>
      </c>
      <c r="N133" s="26">
        <f t="shared" si="12"/>
        <v>38419</v>
      </c>
      <c r="O133" s="26">
        <f t="shared" si="13"/>
        <v>34962</v>
      </c>
      <c r="P133" s="26">
        <v>2831</v>
      </c>
      <c r="Q133">
        <v>178</v>
      </c>
      <c r="R133">
        <v>32</v>
      </c>
      <c r="S133" s="24">
        <v>235421</v>
      </c>
      <c r="T133" s="24">
        <v>335139</v>
      </c>
      <c r="U133" s="20">
        <f t="shared" si="9"/>
        <v>1.1303426351112681E-2</v>
      </c>
      <c r="V133" s="20">
        <f t="shared" si="10"/>
        <v>4.6331242354043572E-3</v>
      </c>
      <c r="W133" s="20">
        <f t="shared" si="11"/>
        <v>5.0912419197986381E-3</v>
      </c>
      <c r="X133" s="20"/>
      <c r="AA133" s="246"/>
      <c r="AB133" s="246"/>
    </row>
    <row r="134" spans="4:28">
      <c r="D134" s="246"/>
      <c r="E134" s="246"/>
      <c r="F134" s="246"/>
      <c r="G134" s="246"/>
      <c r="I134" s="20"/>
      <c r="M134" t="s">
        <v>758</v>
      </c>
      <c r="N134" s="26">
        <f t="shared" si="12"/>
        <v>38419</v>
      </c>
      <c r="O134" s="26">
        <f t="shared" si="13"/>
        <v>34962</v>
      </c>
      <c r="P134" s="26">
        <v>2831</v>
      </c>
      <c r="Q134">
        <v>165</v>
      </c>
      <c r="R134">
        <v>32</v>
      </c>
      <c r="S134" s="24">
        <v>235421</v>
      </c>
      <c r="T134" s="24">
        <v>335139</v>
      </c>
      <c r="U134" s="20">
        <f t="shared" si="9"/>
        <v>1.1303426351112681E-2</v>
      </c>
      <c r="V134" s="20">
        <f t="shared" si="10"/>
        <v>4.2947499934928033E-3</v>
      </c>
      <c r="W134" s="20">
        <f t="shared" si="11"/>
        <v>4.7194096447571651E-3</v>
      </c>
      <c r="X134" s="20"/>
      <c r="AA134" s="246"/>
      <c r="AB134" s="246"/>
    </row>
    <row r="135" spans="4:28">
      <c r="D135" s="246"/>
      <c r="E135" s="246"/>
      <c r="F135" s="246"/>
      <c r="G135" s="246"/>
      <c r="I135" s="20"/>
      <c r="M135" t="s">
        <v>759</v>
      </c>
      <c r="N135" s="26">
        <f t="shared" si="12"/>
        <v>38419</v>
      </c>
      <c r="O135" s="26">
        <f t="shared" si="13"/>
        <v>34962</v>
      </c>
      <c r="P135" s="26">
        <v>2831</v>
      </c>
      <c r="Q135">
        <v>160</v>
      </c>
      <c r="R135">
        <v>36</v>
      </c>
      <c r="S135" s="24">
        <v>235421</v>
      </c>
      <c r="T135" s="24">
        <v>335139</v>
      </c>
      <c r="U135" s="20">
        <f t="shared" si="9"/>
        <v>1.2716354645001766E-2</v>
      </c>
      <c r="V135" s="20">
        <f t="shared" si="10"/>
        <v>4.1646060542960515E-3</v>
      </c>
      <c r="W135" s="20">
        <f t="shared" si="11"/>
        <v>4.5763972312796754E-3</v>
      </c>
      <c r="X135" s="20"/>
      <c r="AA135" s="246"/>
      <c r="AB135" s="246"/>
    </row>
    <row r="136" spans="4:28">
      <c r="D136" s="246"/>
      <c r="E136" s="246"/>
      <c r="F136" s="246"/>
      <c r="G136" s="246"/>
      <c r="I136" s="20"/>
      <c r="M136" t="s">
        <v>760</v>
      </c>
      <c r="N136" s="26">
        <f t="shared" si="12"/>
        <v>38419</v>
      </c>
      <c r="O136" s="26">
        <f t="shared" si="13"/>
        <v>34962</v>
      </c>
      <c r="P136" s="26">
        <v>2831</v>
      </c>
      <c r="Q136">
        <v>143</v>
      </c>
      <c r="R136">
        <v>32</v>
      </c>
      <c r="S136" s="24">
        <v>235421</v>
      </c>
      <c r="T136" s="24">
        <v>335139</v>
      </c>
      <c r="U136" s="20">
        <f t="shared" si="9"/>
        <v>1.1303426351112681E-2</v>
      </c>
      <c r="V136" s="20">
        <f t="shared" si="10"/>
        <v>3.722116661027096E-3</v>
      </c>
      <c r="W136" s="20">
        <f t="shared" si="11"/>
        <v>4.0901550254562099E-3</v>
      </c>
      <c r="X136" s="20"/>
      <c r="AA136" s="246"/>
      <c r="AB136" s="246"/>
    </row>
    <row r="137" spans="4:28">
      <c r="D137" s="246"/>
      <c r="E137" s="246"/>
      <c r="F137" s="246"/>
      <c r="G137" s="246"/>
      <c r="I137" s="20"/>
      <c r="M137" t="s">
        <v>761</v>
      </c>
      <c r="N137" s="26">
        <f t="shared" si="12"/>
        <v>38419</v>
      </c>
      <c r="O137" s="26">
        <f t="shared" si="13"/>
        <v>34962</v>
      </c>
      <c r="P137" s="26">
        <v>2831</v>
      </c>
      <c r="Q137">
        <v>132</v>
      </c>
      <c r="R137">
        <v>28</v>
      </c>
      <c r="S137" s="24">
        <v>235421</v>
      </c>
      <c r="T137" s="24">
        <v>335139</v>
      </c>
      <c r="U137" s="20">
        <f t="shared" si="9"/>
        <v>9.8904980572235967E-3</v>
      </c>
      <c r="V137" s="20">
        <f t="shared" si="10"/>
        <v>3.4357999947942424E-3</v>
      </c>
      <c r="W137" s="20">
        <f t="shared" si="11"/>
        <v>3.7755277158057318E-3</v>
      </c>
      <c r="X137" s="20"/>
      <c r="AA137" s="246"/>
      <c r="AB137" s="246"/>
    </row>
    <row r="138" spans="4:28">
      <c r="D138" s="246"/>
      <c r="E138" s="246"/>
      <c r="F138" s="246"/>
      <c r="G138" s="246"/>
      <c r="I138" s="20"/>
      <c r="M138" t="s">
        <v>762</v>
      </c>
      <c r="N138" s="26">
        <f t="shared" si="12"/>
        <v>38419</v>
      </c>
      <c r="O138" s="26">
        <f t="shared" si="13"/>
        <v>34962</v>
      </c>
      <c r="P138" s="26">
        <v>2831</v>
      </c>
      <c r="Q138">
        <v>130</v>
      </c>
      <c r="R138">
        <v>27</v>
      </c>
      <c r="S138" s="24">
        <v>235421</v>
      </c>
      <c r="T138" s="24">
        <v>335139</v>
      </c>
      <c r="U138" s="20">
        <f t="shared" si="9"/>
        <v>9.5372659837513248E-3</v>
      </c>
      <c r="V138" s="20">
        <f t="shared" si="10"/>
        <v>3.3837424191155417E-3</v>
      </c>
      <c r="W138" s="20">
        <f t="shared" si="11"/>
        <v>3.718322750414736E-3</v>
      </c>
      <c r="X138" s="20"/>
      <c r="AA138" s="246"/>
      <c r="AB138" s="246"/>
    </row>
    <row r="139" spans="4:28">
      <c r="D139" s="246"/>
      <c r="E139" s="246"/>
      <c r="F139" s="246"/>
      <c r="G139" s="246"/>
      <c r="I139" s="20"/>
      <c r="M139" t="s">
        <v>763</v>
      </c>
      <c r="N139" s="26">
        <f t="shared" si="12"/>
        <v>38419</v>
      </c>
      <c r="O139" s="26">
        <f t="shared" si="13"/>
        <v>34962</v>
      </c>
      <c r="P139" s="26">
        <v>2831</v>
      </c>
      <c r="Q139">
        <v>138</v>
      </c>
      <c r="R139">
        <v>23</v>
      </c>
      <c r="S139" s="24">
        <v>235421</v>
      </c>
      <c r="T139" s="24">
        <v>335139</v>
      </c>
      <c r="U139" s="20">
        <f t="shared" si="9"/>
        <v>8.1243376898622391E-3</v>
      </c>
      <c r="V139" s="20">
        <f t="shared" si="10"/>
        <v>3.5919727218303443E-3</v>
      </c>
      <c r="W139" s="20">
        <f t="shared" si="11"/>
        <v>3.9471426119787201E-3</v>
      </c>
      <c r="X139" s="20"/>
      <c r="AA139" s="246"/>
      <c r="AB139" s="246"/>
    </row>
    <row r="140" spans="4:28">
      <c r="D140" s="246"/>
      <c r="E140" s="246"/>
      <c r="F140" s="246"/>
      <c r="G140" s="246"/>
      <c r="I140" s="20"/>
      <c r="M140" t="s">
        <v>764</v>
      </c>
      <c r="N140" s="26">
        <f t="shared" si="12"/>
        <v>38419</v>
      </c>
      <c r="O140" s="26">
        <f t="shared" si="13"/>
        <v>34962</v>
      </c>
      <c r="P140" s="26">
        <v>2831</v>
      </c>
      <c r="Q140">
        <v>147</v>
      </c>
      <c r="R140">
        <v>27</v>
      </c>
      <c r="S140" s="24">
        <v>235421</v>
      </c>
      <c r="T140" s="24">
        <v>335139</v>
      </c>
      <c r="U140" s="20">
        <f t="shared" si="9"/>
        <v>9.5372659837513248E-3</v>
      </c>
      <c r="V140" s="20">
        <f t="shared" si="10"/>
        <v>3.8262318123844972E-3</v>
      </c>
      <c r="W140" s="20">
        <f t="shared" si="11"/>
        <v>4.2045649562382015E-3</v>
      </c>
      <c r="X140" s="20"/>
      <c r="AA140" s="246"/>
      <c r="AB140" s="246"/>
    </row>
    <row r="141" spans="4:28">
      <c r="D141" s="246"/>
      <c r="E141" s="246"/>
      <c r="F141" s="246"/>
      <c r="G141" s="246"/>
      <c r="I141" s="20"/>
      <c r="M141" t="s">
        <v>765</v>
      </c>
      <c r="N141" s="26">
        <f t="shared" si="12"/>
        <v>38419</v>
      </c>
      <c r="O141" s="26">
        <f t="shared" si="13"/>
        <v>34962</v>
      </c>
      <c r="P141" s="26">
        <v>2831</v>
      </c>
      <c r="Q141">
        <v>150</v>
      </c>
      <c r="R141">
        <v>27</v>
      </c>
      <c r="S141" s="24">
        <v>235421</v>
      </c>
      <c r="T141" s="24">
        <v>335139</v>
      </c>
      <c r="U141" s="20">
        <f t="shared" si="9"/>
        <v>9.5372659837513248E-3</v>
      </c>
      <c r="V141" s="20">
        <f t="shared" si="10"/>
        <v>3.9043181759025481E-3</v>
      </c>
      <c r="W141" s="20">
        <f t="shared" si="11"/>
        <v>4.290372404324695E-3</v>
      </c>
      <c r="X141" s="20"/>
      <c r="AA141" s="246"/>
      <c r="AB141" s="246"/>
    </row>
    <row r="142" spans="4:28">
      <c r="D142" s="246"/>
      <c r="E142" s="246"/>
      <c r="F142" s="246"/>
      <c r="G142" s="246"/>
      <c r="I142" s="20"/>
      <c r="M142" t="s">
        <v>766</v>
      </c>
      <c r="N142" s="26">
        <f t="shared" si="12"/>
        <v>38419</v>
      </c>
      <c r="O142" s="26">
        <f t="shared" si="13"/>
        <v>34962</v>
      </c>
      <c r="P142" s="26">
        <v>2831</v>
      </c>
      <c r="Q142">
        <v>147</v>
      </c>
      <c r="R142">
        <v>28</v>
      </c>
      <c r="S142" s="24">
        <v>235421</v>
      </c>
      <c r="T142" s="24">
        <v>335139</v>
      </c>
      <c r="U142" s="20">
        <f t="shared" si="9"/>
        <v>9.8904980572235967E-3</v>
      </c>
      <c r="V142" s="20">
        <f t="shared" si="10"/>
        <v>3.8262318123844972E-3</v>
      </c>
      <c r="W142" s="20">
        <f t="shared" si="11"/>
        <v>4.2045649562382015E-3</v>
      </c>
      <c r="X142" s="20"/>
      <c r="AA142" s="246"/>
      <c r="AB142" s="246"/>
    </row>
    <row r="143" spans="4:28">
      <c r="D143" s="246"/>
      <c r="E143" s="246"/>
      <c r="F143" s="246"/>
      <c r="G143" s="246"/>
      <c r="I143" s="20"/>
      <c r="M143" t="s">
        <v>767</v>
      </c>
      <c r="N143" s="26">
        <f t="shared" si="12"/>
        <v>38419</v>
      </c>
      <c r="O143" s="26">
        <f t="shared" si="13"/>
        <v>34962</v>
      </c>
      <c r="P143" s="26">
        <v>2831</v>
      </c>
      <c r="Q143">
        <v>145</v>
      </c>
      <c r="R143">
        <v>28</v>
      </c>
      <c r="S143" s="24">
        <v>235421</v>
      </c>
      <c r="T143" s="24">
        <v>335139</v>
      </c>
      <c r="U143" s="20">
        <f t="shared" si="9"/>
        <v>9.8904980572235967E-3</v>
      </c>
      <c r="V143" s="20">
        <f t="shared" si="10"/>
        <v>3.7741742367057968E-3</v>
      </c>
      <c r="W143" s="20">
        <f t="shared" si="11"/>
        <v>4.1473599908472053E-3</v>
      </c>
      <c r="X143" s="20"/>
      <c r="AA143" s="246"/>
      <c r="AB143" s="246"/>
    </row>
    <row r="144" spans="4:28">
      <c r="D144" s="246"/>
      <c r="E144" s="246"/>
      <c r="F144" s="246"/>
      <c r="G144" s="246"/>
      <c r="I144" s="20"/>
      <c r="M144" t="s">
        <v>768</v>
      </c>
      <c r="N144" s="26">
        <f t="shared" si="12"/>
        <v>38419</v>
      </c>
      <c r="O144" s="26">
        <f t="shared" si="13"/>
        <v>34962</v>
      </c>
      <c r="P144" s="26">
        <v>2831</v>
      </c>
      <c r="Q144">
        <v>161</v>
      </c>
      <c r="R144">
        <v>30</v>
      </c>
      <c r="S144" s="24">
        <v>235421</v>
      </c>
      <c r="T144" s="24">
        <v>335139</v>
      </c>
      <c r="U144" s="20">
        <f t="shared" si="9"/>
        <v>1.0596962204168139E-2</v>
      </c>
      <c r="V144" s="20">
        <f t="shared" si="10"/>
        <v>4.1906348421354017E-3</v>
      </c>
      <c r="W144" s="20">
        <f t="shared" si="11"/>
        <v>4.6049997139751726E-3</v>
      </c>
      <c r="X144" s="20"/>
      <c r="AA144" s="246"/>
      <c r="AB144" s="246"/>
    </row>
    <row r="145" spans="4:28">
      <c r="D145" s="246"/>
      <c r="E145" s="246"/>
      <c r="F145" s="246"/>
      <c r="G145" s="246"/>
      <c r="I145" s="20"/>
      <c r="M145" t="s">
        <v>769</v>
      </c>
      <c r="N145" s="26">
        <f t="shared" si="12"/>
        <v>38419</v>
      </c>
      <c r="O145" s="26">
        <f t="shared" si="13"/>
        <v>34962</v>
      </c>
      <c r="P145" s="26">
        <v>2831</v>
      </c>
      <c r="Q145">
        <v>168</v>
      </c>
      <c r="R145">
        <v>31</v>
      </c>
      <c r="S145" s="24">
        <v>235421</v>
      </c>
      <c r="T145" s="24">
        <v>335139</v>
      </c>
      <c r="U145" s="20">
        <f t="shared" si="9"/>
        <v>1.0950194277640411E-2</v>
      </c>
      <c r="V145" s="20">
        <f t="shared" si="10"/>
        <v>4.3728363570108538E-3</v>
      </c>
      <c r="W145" s="20">
        <f t="shared" si="11"/>
        <v>4.8052170928436586E-3</v>
      </c>
      <c r="X145" s="20"/>
      <c r="AA145" s="246"/>
      <c r="AB145" s="246"/>
    </row>
    <row r="146" spans="4:28">
      <c r="D146" s="246"/>
      <c r="E146" s="246"/>
      <c r="F146" s="246"/>
      <c r="G146" s="246"/>
      <c r="I146" s="20"/>
      <c r="M146" t="s">
        <v>770</v>
      </c>
      <c r="N146" s="26">
        <f t="shared" si="12"/>
        <v>38419</v>
      </c>
      <c r="O146" s="26">
        <f t="shared" si="13"/>
        <v>34962</v>
      </c>
      <c r="P146" s="26">
        <v>2831</v>
      </c>
      <c r="Q146">
        <v>181</v>
      </c>
      <c r="R146">
        <v>36</v>
      </c>
      <c r="S146" s="24">
        <v>235421</v>
      </c>
      <c r="T146" s="24">
        <v>335139</v>
      </c>
      <c r="U146" s="20">
        <f t="shared" si="9"/>
        <v>1.2716354645001766E-2</v>
      </c>
      <c r="V146" s="20">
        <f t="shared" si="10"/>
        <v>4.7112105989224086E-3</v>
      </c>
      <c r="W146" s="20">
        <f t="shared" si="11"/>
        <v>5.1770493678851325E-3</v>
      </c>
      <c r="X146" s="20"/>
      <c r="AA146" s="246"/>
      <c r="AB146" s="246"/>
    </row>
    <row r="147" spans="4:28">
      <c r="D147" s="246"/>
      <c r="E147" s="246"/>
      <c r="F147" s="246"/>
      <c r="G147" s="246"/>
      <c r="I147" s="20"/>
      <c r="M147" t="s">
        <v>771</v>
      </c>
      <c r="N147" s="26">
        <f t="shared" si="12"/>
        <v>38419</v>
      </c>
      <c r="O147" s="26">
        <f t="shared" si="13"/>
        <v>34962</v>
      </c>
      <c r="P147" s="26">
        <v>2831</v>
      </c>
      <c r="Q147">
        <v>172</v>
      </c>
      <c r="R147">
        <v>33</v>
      </c>
      <c r="S147" s="24">
        <v>235421</v>
      </c>
      <c r="T147" s="24">
        <v>335139</v>
      </c>
      <c r="U147" s="20">
        <f t="shared" ref="U147:U210" si="14">$R147/P147</f>
        <v>1.1656658424584953E-2</v>
      </c>
      <c r="V147" s="20">
        <f t="shared" ref="V147:V210" si="15">Q147/N147</f>
        <v>4.4769515083682553E-3</v>
      </c>
      <c r="W147" s="20">
        <f t="shared" ref="W147:W210" si="16">Q147/O147</f>
        <v>4.9196270236256511E-3</v>
      </c>
      <c r="X147" s="20"/>
      <c r="AA147" s="246"/>
      <c r="AB147" s="246"/>
    </row>
    <row r="148" spans="4:28">
      <c r="D148" s="246"/>
      <c r="E148" s="246"/>
      <c r="F148" s="246"/>
      <c r="G148" s="246"/>
      <c r="I148" s="20"/>
      <c r="M148" t="s">
        <v>772</v>
      </c>
      <c r="N148" s="26">
        <f t="shared" si="12"/>
        <v>38419</v>
      </c>
      <c r="O148" s="26">
        <f t="shared" si="13"/>
        <v>34962</v>
      </c>
      <c r="P148" s="26">
        <v>2831</v>
      </c>
      <c r="Q148">
        <v>191</v>
      </c>
      <c r="R148">
        <v>41</v>
      </c>
      <c r="S148" s="24">
        <v>235421</v>
      </c>
      <c r="T148" s="24">
        <v>335139</v>
      </c>
      <c r="U148" s="20">
        <f t="shared" si="14"/>
        <v>1.4482515012363122E-2</v>
      </c>
      <c r="V148" s="20">
        <f t="shared" si="15"/>
        <v>4.9714984773159112E-3</v>
      </c>
      <c r="W148" s="20">
        <f t="shared" si="16"/>
        <v>5.463074194840112E-3</v>
      </c>
      <c r="X148" s="20"/>
      <c r="AA148" s="246"/>
      <c r="AB148" s="246"/>
    </row>
    <row r="149" spans="4:28">
      <c r="D149" s="246"/>
      <c r="E149" s="246"/>
      <c r="F149" s="246"/>
      <c r="G149" s="246"/>
      <c r="I149" s="20"/>
      <c r="M149" t="s">
        <v>773</v>
      </c>
      <c r="N149" s="26">
        <f t="shared" ref="N149:N212" si="17">+N148</f>
        <v>38419</v>
      </c>
      <c r="O149" s="26">
        <f t="shared" ref="O149:O212" si="18">+O148</f>
        <v>34962</v>
      </c>
      <c r="P149" s="26">
        <v>2831</v>
      </c>
      <c r="Q149">
        <v>203</v>
      </c>
      <c r="R149">
        <v>40</v>
      </c>
      <c r="S149" s="24">
        <v>235421</v>
      </c>
      <c r="T149" s="24">
        <v>335139</v>
      </c>
      <c r="U149" s="20">
        <f t="shared" si="14"/>
        <v>1.412928293889085E-2</v>
      </c>
      <c r="V149" s="20">
        <f t="shared" si="15"/>
        <v>5.2838439313881149E-3</v>
      </c>
      <c r="W149" s="20">
        <f t="shared" si="16"/>
        <v>5.8063039871860877E-3</v>
      </c>
      <c r="X149" s="20"/>
      <c r="AA149" s="246"/>
      <c r="AB149" s="246"/>
    </row>
    <row r="150" spans="4:28">
      <c r="D150" s="246"/>
      <c r="E150" s="246"/>
      <c r="F150" s="246"/>
      <c r="G150" s="246"/>
      <c r="I150" s="20"/>
      <c r="M150" t="s">
        <v>774</v>
      </c>
      <c r="N150" s="26">
        <f t="shared" si="17"/>
        <v>38419</v>
      </c>
      <c r="O150" s="26">
        <f t="shared" si="18"/>
        <v>34962</v>
      </c>
      <c r="P150" s="26">
        <v>2831</v>
      </c>
      <c r="Q150">
        <v>218</v>
      </c>
      <c r="R150">
        <v>41</v>
      </c>
      <c r="S150" s="24">
        <v>235421</v>
      </c>
      <c r="T150" s="24">
        <v>335139</v>
      </c>
      <c r="U150" s="20">
        <f t="shared" si="14"/>
        <v>1.4482515012363122E-2</v>
      </c>
      <c r="V150" s="20">
        <f t="shared" si="15"/>
        <v>5.6742757489783701E-3</v>
      </c>
      <c r="W150" s="20">
        <f t="shared" si="16"/>
        <v>6.235341227618557E-3</v>
      </c>
      <c r="X150" s="20"/>
      <c r="AA150" s="246"/>
      <c r="AB150" s="246"/>
    </row>
    <row r="151" spans="4:28">
      <c r="D151" s="246"/>
      <c r="E151" s="246"/>
      <c r="F151" s="246"/>
      <c r="G151" s="246"/>
      <c r="I151" s="20"/>
      <c r="M151" t="s">
        <v>775</v>
      </c>
      <c r="N151" s="26">
        <f t="shared" si="17"/>
        <v>38419</v>
      </c>
      <c r="O151" s="26">
        <f t="shared" si="18"/>
        <v>34962</v>
      </c>
      <c r="P151" s="26">
        <v>2831</v>
      </c>
      <c r="Q151">
        <v>210</v>
      </c>
      <c r="R151">
        <v>44</v>
      </c>
      <c r="S151" s="24">
        <v>235421</v>
      </c>
      <c r="T151" s="24">
        <v>335139</v>
      </c>
      <c r="U151" s="20">
        <f t="shared" si="14"/>
        <v>1.5542211232779936E-2</v>
      </c>
      <c r="V151" s="20">
        <f t="shared" si="15"/>
        <v>5.4660454462635679E-3</v>
      </c>
      <c r="W151" s="20">
        <f t="shared" si="16"/>
        <v>6.0065213660545737E-3</v>
      </c>
      <c r="X151" s="20"/>
      <c r="AA151" s="246"/>
      <c r="AB151" s="246"/>
    </row>
    <row r="152" spans="4:28">
      <c r="D152" s="246"/>
      <c r="E152" s="246"/>
      <c r="F152" s="246"/>
      <c r="G152" s="246"/>
      <c r="I152" s="20"/>
      <c r="M152" t="s">
        <v>776</v>
      </c>
      <c r="N152" s="26">
        <f t="shared" si="17"/>
        <v>38419</v>
      </c>
      <c r="O152" s="26">
        <f t="shared" si="18"/>
        <v>34962</v>
      </c>
      <c r="P152" s="26">
        <v>2831</v>
      </c>
      <c r="Q152">
        <v>211</v>
      </c>
      <c r="R152">
        <v>47</v>
      </c>
      <c r="S152" s="24">
        <v>235421</v>
      </c>
      <c r="T152" s="24">
        <v>335139</v>
      </c>
      <c r="U152" s="20">
        <f t="shared" si="14"/>
        <v>1.660190745319675E-2</v>
      </c>
      <c r="V152" s="20">
        <f t="shared" si="15"/>
        <v>5.492074234102918E-3</v>
      </c>
      <c r="W152" s="20">
        <f t="shared" si="16"/>
        <v>6.0351238487500718E-3</v>
      </c>
      <c r="X152" s="20"/>
      <c r="AA152" s="246"/>
      <c r="AB152" s="246"/>
    </row>
    <row r="153" spans="4:28">
      <c r="D153" s="246"/>
      <c r="E153" s="246"/>
      <c r="F153" s="246"/>
      <c r="G153" s="246"/>
      <c r="I153" s="20"/>
      <c r="M153" t="s">
        <v>777</v>
      </c>
      <c r="N153" s="26">
        <f t="shared" si="17"/>
        <v>38419</v>
      </c>
      <c r="O153" s="26">
        <f t="shared" si="18"/>
        <v>34962</v>
      </c>
      <c r="P153" s="26">
        <v>2831</v>
      </c>
      <c r="Q153">
        <v>222</v>
      </c>
      <c r="R153">
        <v>52</v>
      </c>
      <c r="S153" s="24">
        <v>235421</v>
      </c>
      <c r="T153" s="24">
        <v>335139</v>
      </c>
      <c r="U153" s="20">
        <f t="shared" si="14"/>
        <v>1.8368067820558106E-2</v>
      </c>
      <c r="V153" s="20">
        <f t="shared" si="15"/>
        <v>5.7783909003357717E-3</v>
      </c>
      <c r="W153" s="20">
        <f t="shared" si="16"/>
        <v>6.3497511584005495E-3</v>
      </c>
      <c r="X153" s="20"/>
      <c r="AA153" s="246"/>
      <c r="AB153" s="246"/>
    </row>
    <row r="154" spans="4:28">
      <c r="D154" s="246"/>
      <c r="E154" s="246"/>
      <c r="F154" s="246"/>
      <c r="G154" s="246"/>
      <c r="I154" s="20"/>
      <c r="M154" t="s">
        <v>778</v>
      </c>
      <c r="N154" s="26">
        <f t="shared" si="17"/>
        <v>38419</v>
      </c>
      <c r="O154" s="26">
        <f t="shared" si="18"/>
        <v>34962</v>
      </c>
      <c r="P154" s="26">
        <v>2831</v>
      </c>
      <c r="Q154">
        <v>232</v>
      </c>
      <c r="R154">
        <v>49</v>
      </c>
      <c r="S154" s="24">
        <v>235421</v>
      </c>
      <c r="T154" s="24">
        <v>335139</v>
      </c>
      <c r="U154" s="20">
        <f t="shared" si="14"/>
        <v>1.7308371600141294E-2</v>
      </c>
      <c r="V154" s="20">
        <f t="shared" si="15"/>
        <v>6.0386787787292742E-3</v>
      </c>
      <c r="W154" s="20">
        <f t="shared" si="16"/>
        <v>6.6357759853555289E-3</v>
      </c>
      <c r="X154" s="20"/>
      <c r="AA154" s="246"/>
      <c r="AB154" s="246"/>
    </row>
    <row r="155" spans="4:28">
      <c r="D155" s="246"/>
      <c r="E155" s="246"/>
      <c r="F155" s="246"/>
      <c r="G155" s="246"/>
      <c r="I155" s="20"/>
      <c r="M155" t="s">
        <v>779</v>
      </c>
      <c r="N155" s="26">
        <f t="shared" si="17"/>
        <v>38419</v>
      </c>
      <c r="O155" s="26">
        <f t="shared" si="18"/>
        <v>34962</v>
      </c>
      <c r="P155" s="26">
        <v>2831</v>
      </c>
      <c r="Q155">
        <v>263</v>
      </c>
      <c r="R155">
        <v>47</v>
      </c>
      <c r="S155" s="24">
        <v>235421</v>
      </c>
      <c r="T155" s="24">
        <v>335139</v>
      </c>
      <c r="U155" s="20">
        <f t="shared" si="14"/>
        <v>1.660190745319675E-2</v>
      </c>
      <c r="V155" s="20">
        <f t="shared" si="15"/>
        <v>6.8455712017491347E-3</v>
      </c>
      <c r="W155" s="20">
        <f t="shared" si="16"/>
        <v>7.5224529489159656E-3</v>
      </c>
      <c r="X155" s="20"/>
      <c r="AA155" s="246"/>
      <c r="AB155" s="246"/>
    </row>
    <row r="156" spans="4:28">
      <c r="D156" s="246"/>
      <c r="E156" s="246"/>
      <c r="F156" s="246"/>
      <c r="G156" s="246"/>
      <c r="I156" s="20"/>
      <c r="M156" t="s">
        <v>780</v>
      </c>
      <c r="N156" s="26">
        <f t="shared" si="17"/>
        <v>38419</v>
      </c>
      <c r="O156" s="26">
        <f t="shared" si="18"/>
        <v>34962</v>
      </c>
      <c r="P156" s="26">
        <v>2831</v>
      </c>
      <c r="Q156">
        <v>267</v>
      </c>
      <c r="R156">
        <v>42</v>
      </c>
      <c r="S156" s="24">
        <v>235421</v>
      </c>
      <c r="T156" s="24">
        <v>335139</v>
      </c>
      <c r="U156" s="20">
        <f t="shared" si="14"/>
        <v>1.4835747085835394E-2</v>
      </c>
      <c r="V156" s="20">
        <f t="shared" si="15"/>
        <v>6.9496863531065363E-3</v>
      </c>
      <c r="W156" s="20">
        <f t="shared" si="16"/>
        <v>7.636862879697958E-3</v>
      </c>
      <c r="X156" s="20"/>
      <c r="AA156" s="246"/>
      <c r="AB156" s="246"/>
    </row>
    <row r="157" spans="4:28">
      <c r="D157" s="246"/>
      <c r="E157" s="246"/>
      <c r="F157" s="246"/>
      <c r="G157" s="246"/>
      <c r="I157" s="20"/>
      <c r="M157" t="s">
        <v>781</v>
      </c>
      <c r="N157" s="26">
        <f t="shared" si="17"/>
        <v>38419</v>
      </c>
      <c r="O157" s="26">
        <f t="shared" si="18"/>
        <v>34962</v>
      </c>
      <c r="P157" s="26">
        <v>2831</v>
      </c>
      <c r="Q157">
        <v>253</v>
      </c>
      <c r="R157">
        <v>48</v>
      </c>
      <c r="S157" s="24">
        <v>235421</v>
      </c>
      <c r="T157" s="24">
        <v>335139</v>
      </c>
      <c r="U157" s="20">
        <f t="shared" si="14"/>
        <v>1.6955139526669022E-2</v>
      </c>
      <c r="V157" s="20">
        <f t="shared" si="15"/>
        <v>6.5852833233556313E-3</v>
      </c>
      <c r="W157" s="20">
        <f t="shared" si="16"/>
        <v>7.2364281219609861E-3</v>
      </c>
      <c r="X157" s="20"/>
      <c r="AA157" s="246"/>
      <c r="AB157" s="246"/>
    </row>
    <row r="158" spans="4:28">
      <c r="D158" s="246"/>
      <c r="E158" s="246"/>
      <c r="F158" s="246"/>
      <c r="G158" s="246"/>
      <c r="I158" s="20"/>
      <c r="M158" t="s">
        <v>782</v>
      </c>
      <c r="N158" s="26">
        <f t="shared" si="17"/>
        <v>38419</v>
      </c>
      <c r="O158" s="26">
        <f t="shared" si="18"/>
        <v>34962</v>
      </c>
      <c r="P158" s="26">
        <v>2831</v>
      </c>
      <c r="Q158">
        <v>259</v>
      </c>
      <c r="R158">
        <v>56</v>
      </c>
      <c r="S158" s="24">
        <v>235421</v>
      </c>
      <c r="T158" s="24">
        <v>335139</v>
      </c>
      <c r="U158" s="20">
        <f t="shared" si="14"/>
        <v>1.9780996114447193E-2</v>
      </c>
      <c r="V158" s="20">
        <f t="shared" si="15"/>
        <v>6.7414560503917332E-3</v>
      </c>
      <c r="W158" s="20">
        <f t="shared" si="16"/>
        <v>7.4080430181339739E-3</v>
      </c>
      <c r="X158" s="20"/>
      <c r="AA158" s="246"/>
      <c r="AB158" s="246"/>
    </row>
    <row r="159" spans="4:28">
      <c r="D159" s="246"/>
      <c r="E159" s="246"/>
      <c r="F159" s="246"/>
      <c r="G159" s="246"/>
      <c r="I159" s="20"/>
      <c r="M159" t="s">
        <v>783</v>
      </c>
      <c r="N159" s="26">
        <f t="shared" si="17"/>
        <v>38419</v>
      </c>
      <c r="O159" s="26">
        <f t="shared" si="18"/>
        <v>34962</v>
      </c>
      <c r="P159" s="26">
        <v>2831</v>
      </c>
      <c r="Q159">
        <v>271</v>
      </c>
      <c r="R159">
        <v>58</v>
      </c>
      <c r="S159" s="24">
        <v>235421</v>
      </c>
      <c r="T159" s="24">
        <v>335139</v>
      </c>
      <c r="U159" s="20">
        <f t="shared" si="14"/>
        <v>2.0487460261391734E-2</v>
      </c>
      <c r="V159" s="20">
        <f t="shared" si="15"/>
        <v>7.0538015044639369E-3</v>
      </c>
      <c r="W159" s="20">
        <f t="shared" si="16"/>
        <v>7.7512728104799497E-3</v>
      </c>
      <c r="X159" s="20"/>
      <c r="AA159" s="246"/>
      <c r="AB159" s="246"/>
    </row>
    <row r="160" spans="4:28">
      <c r="D160" s="246"/>
      <c r="E160" s="246"/>
      <c r="F160" s="246"/>
      <c r="G160" s="246"/>
      <c r="I160" s="20"/>
      <c r="M160" t="s">
        <v>784</v>
      </c>
      <c r="N160" s="26">
        <f t="shared" si="17"/>
        <v>38419</v>
      </c>
      <c r="O160" s="26">
        <f t="shared" si="18"/>
        <v>34962</v>
      </c>
      <c r="P160" s="26">
        <v>2831</v>
      </c>
      <c r="Q160">
        <v>290</v>
      </c>
      <c r="R160">
        <v>54</v>
      </c>
      <c r="S160" s="24">
        <v>235421</v>
      </c>
      <c r="T160" s="24">
        <v>335139</v>
      </c>
      <c r="U160" s="20">
        <f t="shared" si="14"/>
        <v>1.907453196750265E-2</v>
      </c>
      <c r="V160" s="20">
        <f t="shared" si="15"/>
        <v>7.5483484734115936E-3</v>
      </c>
      <c r="W160" s="20">
        <f t="shared" si="16"/>
        <v>8.2947199816944105E-3</v>
      </c>
      <c r="X160" s="20"/>
      <c r="AA160" s="246"/>
      <c r="AB160" s="246"/>
    </row>
    <row r="161" spans="4:28">
      <c r="D161" s="246"/>
      <c r="E161" s="246"/>
      <c r="F161" s="246"/>
      <c r="G161" s="246"/>
      <c r="I161" s="20"/>
      <c r="M161" t="s">
        <v>785</v>
      </c>
      <c r="N161" s="26">
        <f t="shared" si="17"/>
        <v>38419</v>
      </c>
      <c r="O161" s="26">
        <f t="shared" si="18"/>
        <v>34962</v>
      </c>
      <c r="P161" s="26">
        <v>2831</v>
      </c>
      <c r="Q161">
        <v>265</v>
      </c>
      <c r="R161">
        <v>63</v>
      </c>
      <c r="S161" s="24">
        <v>235421</v>
      </c>
      <c r="T161" s="24">
        <v>335139</v>
      </c>
      <c r="U161" s="20">
        <f t="shared" si="14"/>
        <v>2.225362062875309E-2</v>
      </c>
      <c r="V161" s="20">
        <f t="shared" si="15"/>
        <v>6.897628777427835E-3</v>
      </c>
      <c r="W161" s="20">
        <f t="shared" si="16"/>
        <v>7.5796579143069618E-3</v>
      </c>
      <c r="X161" s="20"/>
      <c r="AA161" s="246"/>
      <c r="AB161" s="246"/>
    </row>
    <row r="162" spans="4:28">
      <c r="D162" s="246"/>
      <c r="E162" s="246"/>
      <c r="F162" s="246"/>
      <c r="G162" s="246"/>
      <c r="I162" s="20"/>
      <c r="M162" t="s">
        <v>786</v>
      </c>
      <c r="N162" s="26">
        <f t="shared" si="17"/>
        <v>38419</v>
      </c>
      <c r="O162" s="26">
        <f t="shared" si="18"/>
        <v>34962</v>
      </c>
      <c r="P162" s="26">
        <v>2831</v>
      </c>
      <c r="Q162">
        <v>293</v>
      </c>
      <c r="R162">
        <v>61</v>
      </c>
      <c r="S162" s="24">
        <v>235421</v>
      </c>
      <c r="T162" s="24">
        <v>335139</v>
      </c>
      <c r="U162" s="20">
        <f t="shared" si="14"/>
        <v>2.1547156481808549E-2</v>
      </c>
      <c r="V162" s="20">
        <f t="shared" si="15"/>
        <v>7.6264348369296442E-3</v>
      </c>
      <c r="W162" s="20">
        <f t="shared" si="16"/>
        <v>8.3805274297809058E-3</v>
      </c>
      <c r="X162" s="20"/>
      <c r="AA162" s="246"/>
      <c r="AB162" s="246"/>
    </row>
    <row r="163" spans="4:28">
      <c r="D163" s="246"/>
      <c r="E163" s="246"/>
      <c r="F163" s="246"/>
      <c r="G163" s="246"/>
      <c r="I163" s="20"/>
      <c r="M163" t="s">
        <v>787</v>
      </c>
      <c r="N163" s="26">
        <f t="shared" si="17"/>
        <v>38419</v>
      </c>
      <c r="O163" s="26">
        <f t="shared" si="18"/>
        <v>34962</v>
      </c>
      <c r="P163" s="26">
        <v>2831</v>
      </c>
      <c r="Q163">
        <v>278</v>
      </c>
      <c r="R163">
        <v>65</v>
      </c>
      <c r="S163" s="24">
        <v>235421</v>
      </c>
      <c r="T163" s="24">
        <v>335139</v>
      </c>
      <c r="U163" s="20">
        <f t="shared" si="14"/>
        <v>2.2960084775697633E-2</v>
      </c>
      <c r="V163" s="20">
        <f t="shared" si="15"/>
        <v>7.236003019339389E-3</v>
      </c>
      <c r="W163" s="20">
        <f t="shared" si="16"/>
        <v>7.9514901893484348E-3</v>
      </c>
      <c r="X163" s="20"/>
      <c r="AA163" s="246"/>
      <c r="AB163" s="246"/>
    </row>
    <row r="164" spans="4:28">
      <c r="D164" s="246"/>
      <c r="E164" s="246"/>
      <c r="F164" s="246"/>
      <c r="G164" s="246"/>
      <c r="I164" s="20"/>
      <c r="M164" t="s">
        <v>788</v>
      </c>
      <c r="N164" s="26">
        <f t="shared" si="17"/>
        <v>38419</v>
      </c>
      <c r="O164" s="26">
        <f t="shared" si="18"/>
        <v>34962</v>
      </c>
      <c r="P164" s="26">
        <v>2831</v>
      </c>
      <c r="Q164">
        <v>285</v>
      </c>
      <c r="R164">
        <v>69</v>
      </c>
      <c r="S164" s="24">
        <v>235421</v>
      </c>
      <c r="T164" s="24">
        <v>335139</v>
      </c>
      <c r="U164" s="20">
        <f t="shared" si="14"/>
        <v>2.4373013069586717E-2</v>
      </c>
      <c r="V164" s="20">
        <f t="shared" si="15"/>
        <v>7.4182045342148419E-3</v>
      </c>
      <c r="W164" s="20">
        <f t="shared" si="16"/>
        <v>8.1517075682169208E-3</v>
      </c>
      <c r="X164" s="20"/>
      <c r="AA164" s="246"/>
      <c r="AB164" s="246"/>
    </row>
    <row r="165" spans="4:28">
      <c r="D165" s="246"/>
      <c r="E165" s="246"/>
      <c r="F165" s="246"/>
      <c r="G165" s="246"/>
      <c r="I165" s="20"/>
      <c r="M165" t="s">
        <v>789</v>
      </c>
      <c r="N165" s="26">
        <f t="shared" si="17"/>
        <v>38419</v>
      </c>
      <c r="O165" s="26">
        <f t="shared" si="18"/>
        <v>34962</v>
      </c>
      <c r="P165" s="26">
        <v>2831</v>
      </c>
      <c r="Q165">
        <v>281</v>
      </c>
      <c r="R165">
        <v>67</v>
      </c>
      <c r="S165" s="24">
        <v>235421</v>
      </c>
      <c r="T165" s="24">
        <v>335139</v>
      </c>
      <c r="U165" s="20">
        <f t="shared" si="14"/>
        <v>2.3666548922642177E-2</v>
      </c>
      <c r="V165" s="20">
        <f t="shared" si="15"/>
        <v>7.3140893828574404E-3</v>
      </c>
      <c r="W165" s="20">
        <f t="shared" si="16"/>
        <v>8.03729763743493E-3</v>
      </c>
      <c r="X165" s="20"/>
      <c r="AA165" s="246"/>
      <c r="AB165" s="246"/>
    </row>
    <row r="166" spans="4:28">
      <c r="D166" s="246"/>
      <c r="E166" s="246"/>
      <c r="F166" s="246"/>
      <c r="G166" s="246"/>
      <c r="I166" s="20"/>
      <c r="M166" t="s">
        <v>790</v>
      </c>
      <c r="N166" s="26">
        <f t="shared" si="17"/>
        <v>38419</v>
      </c>
      <c r="O166" s="26">
        <f t="shared" si="18"/>
        <v>34962</v>
      </c>
      <c r="P166" s="26">
        <v>2831</v>
      </c>
      <c r="Q166">
        <v>285</v>
      </c>
      <c r="R166">
        <v>69</v>
      </c>
      <c r="S166" s="24">
        <v>235421</v>
      </c>
      <c r="T166" s="24">
        <v>335139</v>
      </c>
      <c r="U166" s="20">
        <f t="shared" si="14"/>
        <v>2.4373013069586717E-2</v>
      </c>
      <c r="V166" s="20">
        <f t="shared" si="15"/>
        <v>7.4182045342148419E-3</v>
      </c>
      <c r="W166" s="20">
        <f t="shared" si="16"/>
        <v>8.1517075682169208E-3</v>
      </c>
      <c r="X166" s="20"/>
      <c r="AA166" s="246"/>
      <c r="AB166" s="246"/>
    </row>
    <row r="167" spans="4:28">
      <c r="D167" s="246"/>
      <c r="E167" s="246"/>
      <c r="F167" s="246"/>
      <c r="G167" s="246"/>
      <c r="I167" s="20"/>
      <c r="M167" t="s">
        <v>791</v>
      </c>
      <c r="N167" s="26">
        <f t="shared" si="17"/>
        <v>38419</v>
      </c>
      <c r="O167" s="26">
        <f t="shared" si="18"/>
        <v>34962</v>
      </c>
      <c r="P167" s="26">
        <v>2831</v>
      </c>
      <c r="Q167">
        <v>312</v>
      </c>
      <c r="R167">
        <v>73</v>
      </c>
      <c r="S167" s="24">
        <v>235421</v>
      </c>
      <c r="T167" s="24">
        <v>335139</v>
      </c>
      <c r="U167" s="20">
        <f t="shared" si="14"/>
        <v>2.5785941363475805E-2</v>
      </c>
      <c r="V167" s="20">
        <f t="shared" si="15"/>
        <v>8.1209818058773E-3</v>
      </c>
      <c r="W167" s="20">
        <f t="shared" si="16"/>
        <v>8.9239746009953658E-3</v>
      </c>
      <c r="X167" s="20"/>
      <c r="AA167" s="246"/>
      <c r="AB167" s="246"/>
    </row>
    <row r="168" spans="4:28">
      <c r="D168" s="246"/>
      <c r="E168" s="246"/>
      <c r="F168" s="246"/>
      <c r="G168" s="246"/>
      <c r="I168" s="20"/>
      <c r="M168" t="s">
        <v>792</v>
      </c>
      <c r="N168" s="26">
        <f t="shared" si="17"/>
        <v>38419</v>
      </c>
      <c r="O168" s="26">
        <f t="shared" si="18"/>
        <v>34962</v>
      </c>
      <c r="P168" s="26">
        <v>2831</v>
      </c>
      <c r="Q168">
        <v>307</v>
      </c>
      <c r="R168">
        <v>77</v>
      </c>
      <c r="S168" s="24">
        <v>235421</v>
      </c>
      <c r="T168" s="24">
        <v>335139</v>
      </c>
      <c r="U168" s="20">
        <f t="shared" si="14"/>
        <v>2.7198869657364889E-2</v>
      </c>
      <c r="V168" s="20">
        <f t="shared" si="15"/>
        <v>7.9908378666805491E-3</v>
      </c>
      <c r="W168" s="20">
        <f t="shared" si="16"/>
        <v>8.780962187517876E-3</v>
      </c>
      <c r="X168" s="20"/>
      <c r="AA168" s="246"/>
      <c r="AB168" s="246"/>
    </row>
    <row r="169" spans="4:28">
      <c r="D169" s="246"/>
      <c r="E169" s="246"/>
      <c r="F169" s="246"/>
      <c r="G169" s="246"/>
      <c r="I169" s="20"/>
      <c r="M169" t="s">
        <v>793</v>
      </c>
      <c r="N169" s="26">
        <f t="shared" si="17"/>
        <v>38419</v>
      </c>
      <c r="O169" s="26">
        <f t="shared" si="18"/>
        <v>34962</v>
      </c>
      <c r="P169" s="26">
        <v>2831</v>
      </c>
      <c r="Q169">
        <v>301</v>
      </c>
      <c r="R169">
        <v>76</v>
      </c>
      <c r="S169" s="24">
        <v>235421</v>
      </c>
      <c r="T169" s="24">
        <v>335139</v>
      </c>
      <c r="U169" s="20">
        <f t="shared" si="14"/>
        <v>2.6845637583892617E-2</v>
      </c>
      <c r="V169" s="20">
        <f t="shared" si="15"/>
        <v>7.8346651396444464E-3</v>
      </c>
      <c r="W169" s="20">
        <f t="shared" si="16"/>
        <v>8.609347291344889E-3</v>
      </c>
      <c r="X169" s="20"/>
      <c r="AA169" s="246"/>
      <c r="AB169" s="246"/>
    </row>
    <row r="170" spans="4:28">
      <c r="D170" s="246"/>
      <c r="E170" s="246"/>
      <c r="F170" s="246"/>
      <c r="G170" s="246"/>
      <c r="I170" s="20"/>
      <c r="M170" t="s">
        <v>794</v>
      </c>
      <c r="N170" s="26">
        <f t="shared" si="17"/>
        <v>38419</v>
      </c>
      <c r="O170" s="26">
        <f t="shared" si="18"/>
        <v>34962</v>
      </c>
      <c r="P170" s="26">
        <v>2831</v>
      </c>
      <c r="Q170">
        <v>309</v>
      </c>
      <c r="R170">
        <v>74</v>
      </c>
      <c r="S170" s="24">
        <v>235421</v>
      </c>
      <c r="T170" s="24">
        <v>335139</v>
      </c>
      <c r="U170" s="20">
        <f t="shared" si="14"/>
        <v>2.6139173436948077E-2</v>
      </c>
      <c r="V170" s="20">
        <f t="shared" si="15"/>
        <v>8.0428954423592495E-3</v>
      </c>
      <c r="W170" s="20">
        <f t="shared" si="16"/>
        <v>8.8381671529088723E-3</v>
      </c>
      <c r="X170" s="20"/>
      <c r="AA170" s="246"/>
      <c r="AB170" s="246"/>
    </row>
    <row r="171" spans="4:28">
      <c r="D171" s="246"/>
      <c r="E171" s="246"/>
      <c r="F171" s="246"/>
      <c r="G171" s="246"/>
      <c r="I171" s="20"/>
      <c r="M171" t="s">
        <v>795</v>
      </c>
      <c r="N171" s="26">
        <f t="shared" si="17"/>
        <v>38419</v>
      </c>
      <c r="O171" s="26">
        <f t="shared" si="18"/>
        <v>34962</v>
      </c>
      <c r="P171" s="26">
        <v>2831</v>
      </c>
      <c r="Q171">
        <v>312</v>
      </c>
      <c r="R171">
        <v>80</v>
      </c>
      <c r="S171" s="24">
        <v>235421</v>
      </c>
      <c r="T171" s="24">
        <v>335139</v>
      </c>
      <c r="U171" s="20">
        <f t="shared" si="14"/>
        <v>2.8258565877781701E-2</v>
      </c>
      <c r="V171" s="20">
        <f t="shared" si="15"/>
        <v>8.1209818058773E-3</v>
      </c>
      <c r="W171" s="20">
        <f t="shared" si="16"/>
        <v>8.9239746009953658E-3</v>
      </c>
      <c r="X171" s="20"/>
      <c r="AA171" s="246"/>
      <c r="AB171" s="246"/>
    </row>
    <row r="172" spans="4:28">
      <c r="D172" s="246"/>
      <c r="E172" s="246"/>
      <c r="F172" s="246"/>
      <c r="G172" s="246"/>
      <c r="I172" s="20"/>
      <c r="M172" t="s">
        <v>796</v>
      </c>
      <c r="N172" s="26">
        <f t="shared" si="17"/>
        <v>38419</v>
      </c>
      <c r="O172" s="26">
        <f t="shared" si="18"/>
        <v>34962</v>
      </c>
      <c r="P172" s="26">
        <v>2831</v>
      </c>
      <c r="Q172">
        <v>309</v>
      </c>
      <c r="R172">
        <v>82</v>
      </c>
      <c r="S172" s="24">
        <v>235421</v>
      </c>
      <c r="T172" s="24">
        <v>335139</v>
      </c>
      <c r="U172" s="20">
        <f t="shared" si="14"/>
        <v>2.8965030024726245E-2</v>
      </c>
      <c r="V172" s="20">
        <f t="shared" si="15"/>
        <v>8.0428954423592495E-3</v>
      </c>
      <c r="W172" s="20">
        <f t="shared" si="16"/>
        <v>8.8381671529088723E-3</v>
      </c>
      <c r="X172" s="20"/>
      <c r="AA172" s="246"/>
      <c r="AB172" s="246"/>
    </row>
    <row r="173" spans="4:28">
      <c r="D173" s="246"/>
      <c r="E173" s="246"/>
      <c r="F173" s="246"/>
      <c r="G173" s="246"/>
      <c r="I173" s="20"/>
      <c r="M173" t="s">
        <v>797</v>
      </c>
      <c r="N173" s="26">
        <f t="shared" si="17"/>
        <v>38419</v>
      </c>
      <c r="O173" s="26">
        <f t="shared" si="18"/>
        <v>34962</v>
      </c>
      <c r="P173" s="26">
        <v>2831</v>
      </c>
      <c r="Q173">
        <v>337</v>
      </c>
      <c r="R173">
        <v>86</v>
      </c>
      <c r="S173" s="24">
        <v>235421</v>
      </c>
      <c r="T173" s="24">
        <v>335139</v>
      </c>
      <c r="U173" s="20">
        <f t="shared" si="14"/>
        <v>3.0377958318615329E-2</v>
      </c>
      <c r="V173" s="20">
        <f t="shared" si="15"/>
        <v>8.7717015018610577E-3</v>
      </c>
      <c r="W173" s="20">
        <f t="shared" si="16"/>
        <v>9.6390366683828162E-3</v>
      </c>
      <c r="X173" s="20"/>
      <c r="AA173" s="246"/>
      <c r="AB173" s="246"/>
    </row>
    <row r="174" spans="4:28">
      <c r="D174" s="246"/>
      <c r="E174" s="246"/>
      <c r="F174" s="246"/>
      <c r="G174" s="246"/>
      <c r="I174" s="20"/>
      <c r="M174" t="s">
        <v>798</v>
      </c>
      <c r="N174" s="26">
        <f t="shared" si="17"/>
        <v>38419</v>
      </c>
      <c r="O174" s="26">
        <f t="shared" si="18"/>
        <v>34962</v>
      </c>
      <c r="P174" s="26">
        <v>2831</v>
      </c>
      <c r="Q174">
        <v>341</v>
      </c>
      <c r="R174">
        <v>91</v>
      </c>
      <c r="S174" s="24">
        <v>235421</v>
      </c>
      <c r="T174" s="24">
        <v>335139</v>
      </c>
      <c r="U174" s="20">
        <f t="shared" si="14"/>
        <v>3.2144118685976684E-2</v>
      </c>
      <c r="V174" s="20">
        <f t="shared" si="15"/>
        <v>8.8758166532184601E-3</v>
      </c>
      <c r="W174" s="20">
        <f t="shared" si="16"/>
        <v>9.753446599164807E-3</v>
      </c>
      <c r="X174" s="20"/>
      <c r="AA174" s="246"/>
      <c r="AB174" s="246"/>
    </row>
    <row r="175" spans="4:28">
      <c r="D175" s="246"/>
      <c r="E175" s="246"/>
      <c r="F175" s="246"/>
      <c r="G175" s="246"/>
      <c r="I175" s="20"/>
      <c r="M175" t="s">
        <v>799</v>
      </c>
      <c r="N175" s="26">
        <f t="shared" si="17"/>
        <v>38419</v>
      </c>
      <c r="O175" s="26">
        <f t="shared" si="18"/>
        <v>34962</v>
      </c>
      <c r="P175" s="26">
        <v>2831</v>
      </c>
      <c r="Q175">
        <v>335</v>
      </c>
      <c r="R175">
        <v>89</v>
      </c>
      <c r="S175" s="24">
        <v>235421</v>
      </c>
      <c r="T175" s="24">
        <v>335139</v>
      </c>
      <c r="U175" s="20">
        <f t="shared" si="14"/>
        <v>3.1437654539032141E-2</v>
      </c>
      <c r="V175" s="20">
        <f t="shared" si="15"/>
        <v>8.7196439261823574E-3</v>
      </c>
      <c r="W175" s="20">
        <f t="shared" si="16"/>
        <v>9.58183170299182E-3</v>
      </c>
      <c r="X175" s="20"/>
      <c r="AA175" s="246"/>
      <c r="AB175" s="246"/>
    </row>
    <row r="176" spans="4:28">
      <c r="D176" s="246"/>
      <c r="E176" s="246"/>
      <c r="F176" s="246"/>
      <c r="G176" s="246"/>
      <c r="I176" s="20"/>
      <c r="M176" t="s">
        <v>800</v>
      </c>
      <c r="N176" s="26">
        <f t="shared" si="17"/>
        <v>38419</v>
      </c>
      <c r="O176" s="26">
        <f t="shared" si="18"/>
        <v>34962</v>
      </c>
      <c r="P176" s="26">
        <v>2831</v>
      </c>
      <c r="Q176">
        <v>334</v>
      </c>
      <c r="R176">
        <v>83</v>
      </c>
      <c r="S176" s="24">
        <v>235421</v>
      </c>
      <c r="T176" s="24">
        <v>335139</v>
      </c>
      <c r="U176" s="20">
        <f t="shared" si="14"/>
        <v>2.9318262098198516E-2</v>
      </c>
      <c r="V176" s="20">
        <f t="shared" si="15"/>
        <v>8.6936151383430072E-3</v>
      </c>
      <c r="W176" s="20">
        <f t="shared" si="16"/>
        <v>9.553229220296321E-3</v>
      </c>
      <c r="X176" s="20"/>
      <c r="AA176" s="246"/>
      <c r="AB176" s="246"/>
    </row>
    <row r="177" spans="4:28">
      <c r="D177" s="246"/>
      <c r="E177" s="246"/>
      <c r="F177" s="246"/>
      <c r="G177" s="246"/>
      <c r="I177" s="20"/>
      <c r="M177" t="s">
        <v>801</v>
      </c>
      <c r="N177" s="26">
        <f t="shared" si="17"/>
        <v>38419</v>
      </c>
      <c r="O177" s="26">
        <f t="shared" si="18"/>
        <v>34962</v>
      </c>
      <c r="P177" s="26">
        <v>2831</v>
      </c>
      <c r="Q177">
        <v>303</v>
      </c>
      <c r="R177">
        <v>82</v>
      </c>
      <c r="S177" s="24">
        <v>235421</v>
      </c>
      <c r="T177" s="24">
        <v>335139</v>
      </c>
      <c r="U177" s="20">
        <f t="shared" si="14"/>
        <v>2.8965030024726245E-2</v>
      </c>
      <c r="V177" s="20">
        <f t="shared" si="15"/>
        <v>7.8867227153231467E-3</v>
      </c>
      <c r="W177" s="20">
        <f t="shared" si="16"/>
        <v>8.6665522567358853E-3</v>
      </c>
      <c r="X177" s="20"/>
      <c r="AA177" s="246"/>
      <c r="AB177" s="246"/>
    </row>
    <row r="178" spans="4:28">
      <c r="D178" s="246"/>
      <c r="E178" s="246"/>
      <c r="F178" s="246"/>
      <c r="G178" s="246"/>
      <c r="I178" s="20"/>
      <c r="M178" t="s">
        <v>802</v>
      </c>
      <c r="N178" s="26">
        <f t="shared" si="17"/>
        <v>38419</v>
      </c>
      <c r="O178" s="26">
        <f t="shared" si="18"/>
        <v>34962</v>
      </c>
      <c r="P178" s="26">
        <v>2831</v>
      </c>
      <c r="Q178">
        <v>314</v>
      </c>
      <c r="R178">
        <v>84</v>
      </c>
      <c r="S178" s="24">
        <v>235421</v>
      </c>
      <c r="T178" s="24">
        <v>335139</v>
      </c>
      <c r="U178" s="20">
        <f t="shared" si="14"/>
        <v>2.9671494171670788E-2</v>
      </c>
      <c r="V178" s="20">
        <f t="shared" si="15"/>
        <v>8.1730393815560003E-3</v>
      </c>
      <c r="W178" s="20">
        <f t="shared" si="16"/>
        <v>8.981179566386362E-3</v>
      </c>
      <c r="X178" s="20"/>
      <c r="AA178" s="246"/>
      <c r="AB178" s="246"/>
    </row>
    <row r="179" spans="4:28">
      <c r="D179" s="246"/>
      <c r="E179" s="246"/>
      <c r="F179" s="246"/>
      <c r="G179" s="246"/>
      <c r="I179" s="20"/>
      <c r="M179" t="s">
        <v>803</v>
      </c>
      <c r="N179" s="26">
        <f t="shared" si="17"/>
        <v>38419</v>
      </c>
      <c r="O179" s="26">
        <f t="shared" si="18"/>
        <v>34962</v>
      </c>
      <c r="P179" s="26">
        <v>2831</v>
      </c>
      <c r="Q179">
        <v>310</v>
      </c>
      <c r="R179">
        <v>85</v>
      </c>
      <c r="S179" s="24">
        <v>235421</v>
      </c>
      <c r="T179" s="24">
        <v>335139</v>
      </c>
      <c r="U179" s="20">
        <f t="shared" si="14"/>
        <v>3.002472624514306E-2</v>
      </c>
      <c r="V179" s="20">
        <f t="shared" si="15"/>
        <v>8.0689242301985997E-3</v>
      </c>
      <c r="W179" s="20">
        <f t="shared" si="16"/>
        <v>8.8667696356043713E-3</v>
      </c>
      <c r="X179" s="20"/>
      <c r="AA179" s="246"/>
      <c r="AB179" s="246"/>
    </row>
    <row r="180" spans="4:28">
      <c r="D180" s="246"/>
      <c r="E180" s="246"/>
      <c r="F180" s="246"/>
      <c r="G180" s="246"/>
      <c r="I180" s="20"/>
      <c r="M180" t="s">
        <v>804</v>
      </c>
      <c r="N180" s="26">
        <f t="shared" si="17"/>
        <v>38419</v>
      </c>
      <c r="O180" s="26">
        <f t="shared" si="18"/>
        <v>34962</v>
      </c>
      <c r="P180" s="26">
        <v>2831</v>
      </c>
      <c r="Q180">
        <v>312</v>
      </c>
      <c r="R180">
        <v>87</v>
      </c>
      <c r="S180" s="24">
        <v>235421</v>
      </c>
      <c r="T180" s="24">
        <v>335139</v>
      </c>
      <c r="U180" s="20">
        <f t="shared" si="14"/>
        <v>3.07311903920876E-2</v>
      </c>
      <c r="V180" s="20">
        <f t="shared" si="15"/>
        <v>8.1209818058773E-3</v>
      </c>
      <c r="W180" s="20">
        <f t="shared" si="16"/>
        <v>8.9239746009953658E-3</v>
      </c>
      <c r="X180" s="20"/>
      <c r="AA180" s="246"/>
      <c r="AB180" s="246"/>
    </row>
    <row r="181" spans="4:28">
      <c r="D181" s="246"/>
      <c r="E181" s="246"/>
      <c r="F181" s="246"/>
      <c r="G181" s="246"/>
      <c r="I181" s="20"/>
      <c r="M181" t="s">
        <v>805</v>
      </c>
      <c r="N181" s="26">
        <f t="shared" si="17"/>
        <v>38419</v>
      </c>
      <c r="O181" s="26">
        <f t="shared" si="18"/>
        <v>34962</v>
      </c>
      <c r="P181" s="26">
        <v>2831</v>
      </c>
      <c r="Q181">
        <v>320</v>
      </c>
      <c r="R181">
        <v>89</v>
      </c>
      <c r="S181" s="24">
        <v>235421</v>
      </c>
      <c r="T181" s="24">
        <v>335139</v>
      </c>
      <c r="U181" s="20">
        <f t="shared" si="14"/>
        <v>3.1437654539032141E-2</v>
      </c>
      <c r="V181" s="20">
        <f t="shared" si="15"/>
        <v>8.3292121085921031E-3</v>
      </c>
      <c r="W181" s="20">
        <f t="shared" si="16"/>
        <v>9.1527944625593508E-3</v>
      </c>
      <c r="X181" s="20"/>
      <c r="AA181" s="246"/>
      <c r="AB181" s="246"/>
    </row>
    <row r="182" spans="4:28">
      <c r="D182" s="246"/>
      <c r="E182" s="246"/>
      <c r="F182" s="246"/>
      <c r="G182" s="246"/>
      <c r="I182" s="20"/>
      <c r="M182" t="s">
        <v>806</v>
      </c>
      <c r="N182" s="26">
        <f t="shared" si="17"/>
        <v>38419</v>
      </c>
      <c r="O182" s="26">
        <f t="shared" si="18"/>
        <v>34962</v>
      </c>
      <c r="P182" s="26">
        <v>2831</v>
      </c>
      <c r="Q182">
        <v>282</v>
      </c>
      <c r="R182">
        <v>85</v>
      </c>
      <c r="S182" s="24">
        <v>235421</v>
      </c>
      <c r="T182" s="24">
        <v>335139</v>
      </c>
      <c r="U182" s="20">
        <f t="shared" si="14"/>
        <v>3.002472624514306E-2</v>
      </c>
      <c r="V182" s="20">
        <f t="shared" si="15"/>
        <v>7.3401181706967905E-3</v>
      </c>
      <c r="W182" s="20">
        <f t="shared" si="16"/>
        <v>8.0659001201304273E-3</v>
      </c>
      <c r="X182" s="20"/>
      <c r="AA182" s="246"/>
      <c r="AB182" s="246"/>
    </row>
    <row r="183" spans="4:28">
      <c r="D183" s="246"/>
      <c r="E183" s="246"/>
      <c r="F183" s="246"/>
      <c r="G183" s="246"/>
      <c r="I183" s="20"/>
      <c r="M183" t="s">
        <v>807</v>
      </c>
      <c r="N183" s="26">
        <f t="shared" si="17"/>
        <v>38419</v>
      </c>
      <c r="O183" s="26">
        <f t="shared" si="18"/>
        <v>34962</v>
      </c>
      <c r="P183" s="26">
        <v>2831</v>
      </c>
      <c r="Q183">
        <v>260</v>
      </c>
      <c r="R183">
        <v>81</v>
      </c>
      <c r="S183" s="24">
        <v>235421</v>
      </c>
      <c r="T183" s="24">
        <v>335139</v>
      </c>
      <c r="U183" s="20">
        <f t="shared" si="14"/>
        <v>2.8611797951253973E-2</v>
      </c>
      <c r="V183" s="20">
        <f t="shared" si="15"/>
        <v>6.7674848382310833E-3</v>
      </c>
      <c r="W183" s="20">
        <f t="shared" si="16"/>
        <v>7.4366455008294721E-3</v>
      </c>
      <c r="X183" s="20"/>
      <c r="AA183" s="246"/>
      <c r="AB183" s="246"/>
    </row>
    <row r="184" spans="4:28">
      <c r="D184" s="246"/>
      <c r="E184" s="246"/>
      <c r="F184" s="246"/>
      <c r="G184" s="246"/>
      <c r="I184" s="20"/>
      <c r="M184" t="s">
        <v>808</v>
      </c>
      <c r="N184" s="26">
        <f t="shared" si="17"/>
        <v>38419</v>
      </c>
      <c r="O184" s="26">
        <f t="shared" si="18"/>
        <v>34962</v>
      </c>
      <c r="P184" s="26">
        <v>2831</v>
      </c>
      <c r="Q184">
        <v>257</v>
      </c>
      <c r="R184">
        <v>82</v>
      </c>
      <c r="S184" s="24">
        <v>235421</v>
      </c>
      <c r="T184" s="24">
        <v>335139</v>
      </c>
      <c r="U184" s="20">
        <f t="shared" si="14"/>
        <v>2.8965030024726245E-2</v>
      </c>
      <c r="V184" s="20">
        <f t="shared" si="15"/>
        <v>6.6893984747130328E-3</v>
      </c>
      <c r="W184" s="20">
        <f t="shared" si="16"/>
        <v>7.3508380527429777E-3</v>
      </c>
      <c r="X184" s="20"/>
      <c r="AA184" s="246"/>
      <c r="AB184" s="246"/>
    </row>
    <row r="185" spans="4:28">
      <c r="D185" s="246"/>
      <c r="E185" s="246"/>
      <c r="F185" s="246"/>
      <c r="G185" s="246"/>
      <c r="I185" s="20"/>
      <c r="M185" t="s">
        <v>809</v>
      </c>
      <c r="N185" s="26">
        <f t="shared" si="17"/>
        <v>38419</v>
      </c>
      <c r="O185" s="26">
        <f t="shared" si="18"/>
        <v>34962</v>
      </c>
      <c r="P185" s="26">
        <v>2831</v>
      </c>
      <c r="Q185">
        <v>252</v>
      </c>
      <c r="R185">
        <v>77</v>
      </c>
      <c r="S185" s="24">
        <v>235421</v>
      </c>
      <c r="T185" s="24">
        <v>335139</v>
      </c>
      <c r="U185" s="20">
        <f t="shared" si="14"/>
        <v>2.7198869657364889E-2</v>
      </c>
      <c r="V185" s="20">
        <f t="shared" si="15"/>
        <v>6.5592545355162811E-3</v>
      </c>
      <c r="W185" s="20">
        <f t="shared" si="16"/>
        <v>7.2078256392654879E-3</v>
      </c>
      <c r="X185" s="20"/>
      <c r="AA185" s="246"/>
      <c r="AB185" s="246"/>
    </row>
    <row r="186" spans="4:28">
      <c r="D186" s="246"/>
      <c r="E186" s="246"/>
      <c r="F186" s="246"/>
      <c r="G186" s="246"/>
      <c r="I186" s="20"/>
      <c r="M186" t="s">
        <v>810</v>
      </c>
      <c r="N186" s="26">
        <f t="shared" si="17"/>
        <v>38419</v>
      </c>
      <c r="O186" s="26">
        <f t="shared" si="18"/>
        <v>34962</v>
      </c>
      <c r="P186" s="26">
        <v>2831</v>
      </c>
      <c r="Q186">
        <v>230</v>
      </c>
      <c r="R186">
        <v>72</v>
      </c>
      <c r="S186" s="24">
        <v>235421</v>
      </c>
      <c r="T186" s="24">
        <v>335139</v>
      </c>
      <c r="U186" s="20">
        <f t="shared" si="14"/>
        <v>2.5432709290003533E-2</v>
      </c>
      <c r="V186" s="20">
        <f t="shared" si="15"/>
        <v>5.9866212030505739E-3</v>
      </c>
      <c r="W186" s="20">
        <f t="shared" si="16"/>
        <v>6.5785710199645327E-3</v>
      </c>
      <c r="X186" s="20"/>
      <c r="AA186" s="246"/>
      <c r="AB186" s="246"/>
    </row>
    <row r="187" spans="4:28">
      <c r="D187" s="246"/>
      <c r="E187" s="246"/>
      <c r="F187" s="246"/>
      <c r="G187" s="246"/>
      <c r="I187" s="20"/>
      <c r="M187" t="s">
        <v>811</v>
      </c>
      <c r="N187" s="26">
        <f t="shared" si="17"/>
        <v>38419</v>
      </c>
      <c r="O187" s="26">
        <f t="shared" si="18"/>
        <v>34962</v>
      </c>
      <c r="P187" s="26">
        <v>2831</v>
      </c>
      <c r="Q187">
        <v>233</v>
      </c>
      <c r="R187">
        <v>71</v>
      </c>
      <c r="S187" s="24">
        <v>235421</v>
      </c>
      <c r="T187" s="24">
        <v>335139</v>
      </c>
      <c r="U187" s="20">
        <f t="shared" si="14"/>
        <v>2.5079477216531261E-2</v>
      </c>
      <c r="V187" s="20">
        <f t="shared" si="15"/>
        <v>6.0647075665686253E-3</v>
      </c>
      <c r="W187" s="20">
        <f t="shared" si="16"/>
        <v>6.6643784680510271E-3</v>
      </c>
      <c r="X187" s="20"/>
      <c r="AA187" s="246"/>
      <c r="AB187" s="246"/>
    </row>
    <row r="188" spans="4:28">
      <c r="D188" s="246"/>
      <c r="E188" s="246"/>
      <c r="F188" s="246"/>
      <c r="G188" s="246"/>
      <c r="I188" s="20"/>
      <c r="M188" t="s">
        <v>812</v>
      </c>
      <c r="N188" s="26">
        <f t="shared" si="17"/>
        <v>38419</v>
      </c>
      <c r="O188" s="26">
        <f t="shared" si="18"/>
        <v>34962</v>
      </c>
      <c r="P188" s="26">
        <v>2831</v>
      </c>
      <c r="Q188">
        <v>243</v>
      </c>
      <c r="R188">
        <v>74</v>
      </c>
      <c r="S188" s="24">
        <v>235421</v>
      </c>
      <c r="T188" s="24">
        <v>335139</v>
      </c>
      <c r="U188" s="20">
        <f t="shared" si="14"/>
        <v>2.6139173436948077E-2</v>
      </c>
      <c r="V188" s="20">
        <f t="shared" si="15"/>
        <v>6.3249954449621278E-3</v>
      </c>
      <c r="W188" s="20">
        <f t="shared" si="16"/>
        <v>6.9504032950060066E-3</v>
      </c>
      <c r="X188" s="20"/>
      <c r="AA188" s="246"/>
      <c r="AB188" s="246"/>
    </row>
    <row r="189" spans="4:28">
      <c r="D189" s="246"/>
      <c r="E189" s="246"/>
      <c r="F189" s="246"/>
      <c r="G189" s="246"/>
      <c r="I189" s="20"/>
      <c r="M189" t="s">
        <v>813</v>
      </c>
      <c r="N189" s="26">
        <f t="shared" si="17"/>
        <v>38419</v>
      </c>
      <c r="O189" s="26">
        <f t="shared" si="18"/>
        <v>34962</v>
      </c>
      <c r="P189" s="26">
        <v>2831</v>
      </c>
      <c r="Q189">
        <v>226</v>
      </c>
      <c r="R189">
        <v>68</v>
      </c>
      <c r="S189" s="24">
        <v>235421</v>
      </c>
      <c r="T189" s="24">
        <v>335139</v>
      </c>
      <c r="U189" s="20">
        <f t="shared" si="14"/>
        <v>2.4019780996114449E-2</v>
      </c>
      <c r="V189" s="20">
        <f t="shared" si="15"/>
        <v>5.8825060516931723E-3</v>
      </c>
      <c r="W189" s="20">
        <f t="shared" si="16"/>
        <v>6.4641610891825411E-3</v>
      </c>
      <c r="X189" s="20"/>
      <c r="AA189" s="246"/>
      <c r="AB189" s="246"/>
    </row>
    <row r="190" spans="4:28">
      <c r="D190" s="246"/>
      <c r="E190" s="246"/>
      <c r="F190" s="246"/>
      <c r="G190" s="246"/>
      <c r="I190" s="20"/>
      <c r="M190" t="s">
        <v>814</v>
      </c>
      <c r="N190" s="26">
        <f t="shared" si="17"/>
        <v>38419</v>
      </c>
      <c r="O190" s="26">
        <f t="shared" si="18"/>
        <v>34962</v>
      </c>
      <c r="P190" s="26">
        <v>2831</v>
      </c>
      <c r="Q190">
        <v>221</v>
      </c>
      <c r="R190">
        <v>60</v>
      </c>
      <c r="S190" s="24">
        <v>235421</v>
      </c>
      <c r="T190" s="24">
        <v>335139</v>
      </c>
      <c r="U190" s="20">
        <f t="shared" si="14"/>
        <v>2.1193924408336277E-2</v>
      </c>
      <c r="V190" s="20">
        <f t="shared" si="15"/>
        <v>5.7523621124964206E-3</v>
      </c>
      <c r="W190" s="20">
        <f t="shared" si="16"/>
        <v>6.3211486757050513E-3</v>
      </c>
      <c r="X190" s="20"/>
      <c r="AA190" s="246"/>
      <c r="AB190" s="246"/>
    </row>
    <row r="191" spans="4:28">
      <c r="D191" s="246"/>
      <c r="E191" s="246"/>
      <c r="F191" s="246"/>
      <c r="G191" s="246"/>
      <c r="I191" s="20"/>
      <c r="M191" t="s">
        <v>815</v>
      </c>
      <c r="N191" s="26">
        <f t="shared" si="17"/>
        <v>38419</v>
      </c>
      <c r="O191" s="26">
        <f t="shared" si="18"/>
        <v>34962</v>
      </c>
      <c r="P191" s="26">
        <v>2831</v>
      </c>
      <c r="Q191">
        <v>209</v>
      </c>
      <c r="R191">
        <v>58</v>
      </c>
      <c r="S191" s="24">
        <v>235421</v>
      </c>
      <c r="T191" s="24">
        <v>335139</v>
      </c>
      <c r="U191" s="20">
        <f t="shared" si="14"/>
        <v>2.0487460261391734E-2</v>
      </c>
      <c r="V191" s="20">
        <f t="shared" si="15"/>
        <v>5.4400166584242168E-3</v>
      </c>
      <c r="W191" s="20">
        <f t="shared" si="16"/>
        <v>5.9779188833590756E-3</v>
      </c>
      <c r="X191" s="20"/>
      <c r="AA191" s="246"/>
      <c r="AB191" s="246"/>
    </row>
    <row r="192" spans="4:28">
      <c r="D192" s="246"/>
      <c r="E192" s="246"/>
      <c r="F192" s="246"/>
      <c r="G192" s="246"/>
      <c r="I192" s="20"/>
      <c r="M192" t="s">
        <v>816</v>
      </c>
      <c r="N192" s="26">
        <f t="shared" si="17"/>
        <v>38419</v>
      </c>
      <c r="O192" s="26">
        <f t="shared" si="18"/>
        <v>34962</v>
      </c>
      <c r="P192" s="26">
        <v>2831</v>
      </c>
      <c r="Q192">
        <v>215</v>
      </c>
      <c r="R192">
        <v>52</v>
      </c>
      <c r="S192" s="24">
        <v>235421</v>
      </c>
      <c r="T192" s="24">
        <v>335139</v>
      </c>
      <c r="U192" s="20">
        <f t="shared" si="14"/>
        <v>1.8368067820558106E-2</v>
      </c>
      <c r="V192" s="20">
        <f t="shared" si="15"/>
        <v>5.5961893854603187E-3</v>
      </c>
      <c r="W192" s="20">
        <f t="shared" si="16"/>
        <v>6.1495337795320635E-3</v>
      </c>
      <c r="X192" s="20"/>
      <c r="AA192" s="246"/>
      <c r="AB192" s="246"/>
    </row>
    <row r="193" spans="4:28">
      <c r="D193" s="246"/>
      <c r="E193" s="246"/>
      <c r="F193" s="246"/>
      <c r="G193" s="246"/>
      <c r="I193" s="20"/>
      <c r="M193" t="s">
        <v>817</v>
      </c>
      <c r="N193" s="26">
        <f t="shared" si="17"/>
        <v>38419</v>
      </c>
      <c r="O193" s="26">
        <f t="shared" si="18"/>
        <v>34962</v>
      </c>
      <c r="P193" s="26">
        <v>2831</v>
      </c>
      <c r="Q193">
        <v>215</v>
      </c>
      <c r="R193">
        <v>53</v>
      </c>
      <c r="S193" s="24">
        <v>235421</v>
      </c>
      <c r="T193" s="24">
        <v>335139</v>
      </c>
      <c r="U193" s="20">
        <f t="shared" si="14"/>
        <v>1.8721299894030378E-2</v>
      </c>
      <c r="V193" s="20">
        <f t="shared" si="15"/>
        <v>5.5961893854603187E-3</v>
      </c>
      <c r="W193" s="20">
        <f t="shared" si="16"/>
        <v>6.1495337795320635E-3</v>
      </c>
      <c r="X193" s="20"/>
      <c r="AA193" s="246"/>
      <c r="AB193" s="246"/>
    </row>
    <row r="194" spans="4:28">
      <c r="D194" s="246"/>
      <c r="E194" s="246"/>
      <c r="F194" s="246"/>
      <c r="G194" s="246"/>
      <c r="I194" s="20"/>
      <c r="M194" t="s">
        <v>818</v>
      </c>
      <c r="N194" s="26">
        <f t="shared" si="17"/>
        <v>38419</v>
      </c>
      <c r="O194" s="26">
        <f t="shared" si="18"/>
        <v>34962</v>
      </c>
      <c r="P194" s="26">
        <v>2831</v>
      </c>
      <c r="Q194">
        <v>223</v>
      </c>
      <c r="R194">
        <v>53</v>
      </c>
      <c r="S194" s="24">
        <v>235421</v>
      </c>
      <c r="T194" s="24">
        <v>335139</v>
      </c>
      <c r="U194" s="20">
        <f t="shared" si="14"/>
        <v>1.8721299894030378E-2</v>
      </c>
      <c r="V194" s="20">
        <f t="shared" si="15"/>
        <v>5.8044196881751218E-3</v>
      </c>
      <c r="W194" s="20">
        <f t="shared" si="16"/>
        <v>6.3783536410960467E-3</v>
      </c>
      <c r="X194" s="20"/>
      <c r="AA194" s="246"/>
      <c r="AB194" s="246"/>
    </row>
    <row r="195" spans="4:28">
      <c r="D195" s="246"/>
      <c r="E195" s="246"/>
      <c r="F195" s="246"/>
      <c r="G195" s="246"/>
      <c r="I195" s="20"/>
      <c r="M195" t="s">
        <v>819</v>
      </c>
      <c r="N195" s="26">
        <f t="shared" si="17"/>
        <v>38419</v>
      </c>
      <c r="O195" s="26">
        <f t="shared" si="18"/>
        <v>34962</v>
      </c>
      <c r="P195" s="26">
        <v>2831</v>
      </c>
      <c r="Q195">
        <v>235</v>
      </c>
      <c r="R195">
        <v>52</v>
      </c>
      <c r="S195" s="24">
        <v>235421</v>
      </c>
      <c r="T195" s="24">
        <v>335139</v>
      </c>
      <c r="U195" s="20">
        <f t="shared" si="14"/>
        <v>1.8368067820558106E-2</v>
      </c>
      <c r="V195" s="20">
        <f t="shared" si="15"/>
        <v>6.1167651422473256E-3</v>
      </c>
      <c r="W195" s="20">
        <f t="shared" si="16"/>
        <v>6.7215834334420224E-3</v>
      </c>
      <c r="X195" s="20"/>
      <c r="AA195" s="246"/>
      <c r="AB195" s="246"/>
    </row>
    <row r="196" spans="4:28">
      <c r="D196" s="246"/>
      <c r="E196" s="246"/>
      <c r="F196" s="246"/>
      <c r="G196" s="246"/>
      <c r="I196" s="20"/>
      <c r="M196" t="s">
        <v>820</v>
      </c>
      <c r="N196" s="26">
        <f t="shared" si="17"/>
        <v>38419</v>
      </c>
      <c r="O196" s="26">
        <f t="shared" si="18"/>
        <v>34962</v>
      </c>
      <c r="P196" s="26">
        <v>2831</v>
      </c>
      <c r="Q196">
        <v>260</v>
      </c>
      <c r="R196">
        <v>59</v>
      </c>
      <c r="S196" s="24">
        <v>235421</v>
      </c>
      <c r="T196" s="24">
        <v>335139</v>
      </c>
      <c r="U196" s="20">
        <f t="shared" si="14"/>
        <v>2.0840692334864006E-2</v>
      </c>
      <c r="V196" s="20">
        <f t="shared" si="15"/>
        <v>6.7674848382310833E-3</v>
      </c>
      <c r="W196" s="20">
        <f t="shared" si="16"/>
        <v>7.4366455008294721E-3</v>
      </c>
      <c r="X196" s="20"/>
      <c r="AA196" s="246"/>
      <c r="AB196" s="246"/>
    </row>
    <row r="197" spans="4:28">
      <c r="D197" s="246"/>
      <c r="E197" s="246"/>
      <c r="F197" s="246"/>
      <c r="G197" s="246"/>
      <c r="I197" s="20"/>
      <c r="M197" t="s">
        <v>821</v>
      </c>
      <c r="N197" s="26">
        <f t="shared" si="17"/>
        <v>38419</v>
      </c>
      <c r="O197" s="26">
        <f t="shared" si="18"/>
        <v>34962</v>
      </c>
      <c r="P197" s="26">
        <v>2831</v>
      </c>
      <c r="Q197">
        <v>250</v>
      </c>
      <c r="R197">
        <v>60</v>
      </c>
      <c r="S197" s="24">
        <v>235421</v>
      </c>
      <c r="T197" s="24">
        <v>335139</v>
      </c>
      <c r="U197" s="20">
        <f t="shared" si="14"/>
        <v>2.1193924408336277E-2</v>
      </c>
      <c r="V197" s="20">
        <f t="shared" si="15"/>
        <v>6.5071969598375808E-3</v>
      </c>
      <c r="W197" s="20">
        <f t="shared" si="16"/>
        <v>7.1506206738744926E-3</v>
      </c>
      <c r="X197" s="20"/>
      <c r="AA197" s="246"/>
      <c r="AB197" s="246"/>
    </row>
    <row r="198" spans="4:28">
      <c r="D198" s="246"/>
      <c r="E198" s="246"/>
      <c r="F198" s="246"/>
      <c r="G198" s="246"/>
      <c r="I198" s="20"/>
      <c r="M198" t="s">
        <v>822</v>
      </c>
      <c r="N198" s="26">
        <f t="shared" si="17"/>
        <v>38419</v>
      </c>
      <c r="O198" s="26">
        <f t="shared" si="18"/>
        <v>34962</v>
      </c>
      <c r="P198" s="26">
        <v>2831</v>
      </c>
      <c r="Q198">
        <v>249</v>
      </c>
      <c r="R198">
        <v>65</v>
      </c>
      <c r="S198" s="24">
        <v>235421</v>
      </c>
      <c r="T198" s="24">
        <v>335139</v>
      </c>
      <c r="U198" s="20">
        <f t="shared" si="14"/>
        <v>2.2960084775697633E-2</v>
      </c>
      <c r="V198" s="20">
        <f t="shared" si="15"/>
        <v>6.4811681719982297E-3</v>
      </c>
      <c r="W198" s="20">
        <f t="shared" si="16"/>
        <v>7.1220181911789944E-3</v>
      </c>
      <c r="X198" s="20"/>
      <c r="AA198" s="246"/>
      <c r="AB198" s="246"/>
    </row>
    <row r="199" spans="4:28">
      <c r="D199" s="246"/>
      <c r="E199" s="246"/>
      <c r="F199" s="246"/>
      <c r="G199" s="246"/>
      <c r="I199" s="20"/>
      <c r="M199" t="s">
        <v>823</v>
      </c>
      <c r="N199" s="26">
        <f t="shared" si="17"/>
        <v>38419</v>
      </c>
      <c r="O199" s="26">
        <f t="shared" si="18"/>
        <v>34962</v>
      </c>
      <c r="P199" s="26">
        <v>2831</v>
      </c>
      <c r="Q199">
        <v>254</v>
      </c>
      <c r="R199">
        <v>67</v>
      </c>
      <c r="S199" s="24">
        <v>235421</v>
      </c>
      <c r="T199" s="24">
        <v>335139</v>
      </c>
      <c r="U199" s="20">
        <f t="shared" si="14"/>
        <v>2.3666548922642177E-2</v>
      </c>
      <c r="V199" s="20">
        <f t="shared" si="15"/>
        <v>6.6113121111949814E-3</v>
      </c>
      <c r="W199" s="20">
        <f t="shared" si="16"/>
        <v>7.2650306046564842E-3</v>
      </c>
      <c r="X199" s="20"/>
      <c r="AA199" s="246"/>
      <c r="AB199" s="246"/>
    </row>
    <row r="200" spans="4:28">
      <c r="D200" s="246"/>
      <c r="E200" s="246"/>
      <c r="F200" s="246"/>
      <c r="G200" s="246"/>
      <c r="I200" s="20"/>
      <c r="M200" t="s">
        <v>824</v>
      </c>
      <c r="N200" s="26">
        <f t="shared" si="17"/>
        <v>38419</v>
      </c>
      <c r="O200" s="26">
        <f t="shared" si="18"/>
        <v>34962</v>
      </c>
      <c r="P200" s="26">
        <v>2831</v>
      </c>
      <c r="Q200">
        <v>260</v>
      </c>
      <c r="R200">
        <v>68</v>
      </c>
      <c r="S200" s="24">
        <v>235421</v>
      </c>
      <c r="T200" s="24">
        <v>335139</v>
      </c>
      <c r="U200" s="20">
        <f t="shared" si="14"/>
        <v>2.4019780996114449E-2</v>
      </c>
      <c r="V200" s="20">
        <f t="shared" si="15"/>
        <v>6.7674848382310833E-3</v>
      </c>
      <c r="W200" s="20">
        <f t="shared" si="16"/>
        <v>7.4366455008294721E-3</v>
      </c>
      <c r="X200" s="20"/>
      <c r="AA200" s="246"/>
      <c r="AB200" s="246"/>
    </row>
    <row r="201" spans="4:28">
      <c r="D201" s="246"/>
      <c r="E201" s="246"/>
      <c r="F201" s="246"/>
      <c r="G201" s="246"/>
      <c r="I201" s="20"/>
      <c r="M201" t="s">
        <v>825</v>
      </c>
      <c r="N201" s="26">
        <f t="shared" si="17"/>
        <v>38419</v>
      </c>
      <c r="O201" s="26">
        <f t="shared" si="18"/>
        <v>34962</v>
      </c>
      <c r="P201" s="26">
        <v>2831</v>
      </c>
      <c r="Q201">
        <v>293</v>
      </c>
      <c r="R201">
        <v>71</v>
      </c>
      <c r="S201" s="24">
        <v>235421</v>
      </c>
      <c r="T201" s="24">
        <v>335139</v>
      </c>
      <c r="U201" s="20">
        <f t="shared" si="14"/>
        <v>2.5079477216531261E-2</v>
      </c>
      <c r="V201" s="20">
        <f t="shared" si="15"/>
        <v>7.6264348369296442E-3</v>
      </c>
      <c r="W201" s="20">
        <f t="shared" si="16"/>
        <v>8.3805274297809058E-3</v>
      </c>
      <c r="X201" s="20"/>
      <c r="AA201" s="246"/>
      <c r="AB201" s="246"/>
    </row>
    <row r="202" spans="4:28">
      <c r="D202" s="246"/>
      <c r="E202" s="246"/>
      <c r="F202" s="246"/>
      <c r="G202" s="246"/>
      <c r="I202" s="20"/>
      <c r="M202" t="s">
        <v>826</v>
      </c>
      <c r="N202" s="26">
        <f t="shared" si="17"/>
        <v>38419</v>
      </c>
      <c r="O202" s="26">
        <f t="shared" si="18"/>
        <v>34962</v>
      </c>
      <c r="P202" s="26">
        <v>2831</v>
      </c>
      <c r="Q202">
        <v>318</v>
      </c>
      <c r="R202">
        <v>72</v>
      </c>
      <c r="S202" s="24">
        <v>235421</v>
      </c>
      <c r="T202" s="24">
        <v>335139</v>
      </c>
      <c r="U202" s="20">
        <f t="shared" si="14"/>
        <v>2.5432709290003533E-2</v>
      </c>
      <c r="V202" s="20">
        <f t="shared" si="15"/>
        <v>8.2771545329134028E-3</v>
      </c>
      <c r="W202" s="20">
        <f t="shared" si="16"/>
        <v>9.0955894971683545E-3</v>
      </c>
      <c r="X202" s="20"/>
      <c r="AA202" s="246"/>
      <c r="AB202" s="246"/>
    </row>
    <row r="203" spans="4:28">
      <c r="D203" s="246"/>
      <c r="E203" s="246"/>
      <c r="F203" s="246"/>
      <c r="G203" s="246"/>
      <c r="I203" s="20"/>
      <c r="M203" t="s">
        <v>827</v>
      </c>
      <c r="N203" s="26">
        <f t="shared" si="17"/>
        <v>38419</v>
      </c>
      <c r="O203" s="26">
        <f t="shared" si="18"/>
        <v>34962</v>
      </c>
      <c r="P203" s="26">
        <v>2831</v>
      </c>
      <c r="Q203">
        <v>315</v>
      </c>
      <c r="R203">
        <v>67</v>
      </c>
      <c r="S203" s="24">
        <v>235421</v>
      </c>
      <c r="T203" s="24">
        <v>335139</v>
      </c>
      <c r="U203" s="20">
        <f t="shared" si="14"/>
        <v>2.3666548922642177E-2</v>
      </c>
      <c r="V203" s="20">
        <f t="shared" si="15"/>
        <v>8.1990681693953505E-3</v>
      </c>
      <c r="W203" s="20">
        <f t="shared" si="16"/>
        <v>9.009782049081861E-3</v>
      </c>
      <c r="X203" s="20"/>
      <c r="AA203" s="246"/>
      <c r="AB203" s="246"/>
    </row>
    <row r="204" spans="4:28">
      <c r="D204" s="246"/>
      <c r="E204" s="246"/>
      <c r="F204" s="246"/>
      <c r="G204" s="246"/>
      <c r="I204" s="20"/>
      <c r="M204" t="s">
        <v>828</v>
      </c>
      <c r="N204" s="26">
        <f t="shared" si="17"/>
        <v>38419</v>
      </c>
      <c r="O204" s="26">
        <f t="shared" si="18"/>
        <v>34962</v>
      </c>
      <c r="P204" s="26">
        <v>2831</v>
      </c>
      <c r="Q204">
        <v>353</v>
      </c>
      <c r="R204">
        <v>74</v>
      </c>
      <c r="S204" s="24">
        <v>235421</v>
      </c>
      <c r="T204" s="24">
        <v>335139</v>
      </c>
      <c r="U204" s="20">
        <f t="shared" si="14"/>
        <v>2.6139173436948077E-2</v>
      </c>
      <c r="V204" s="20">
        <f t="shared" si="15"/>
        <v>9.1881621072906639E-3</v>
      </c>
      <c r="W204" s="20">
        <f t="shared" si="16"/>
        <v>1.0096676391510783E-2</v>
      </c>
      <c r="X204" s="20"/>
      <c r="AA204" s="246"/>
      <c r="AB204" s="246"/>
    </row>
    <row r="205" spans="4:28">
      <c r="D205" s="246"/>
      <c r="E205" s="246"/>
      <c r="F205" s="246"/>
      <c r="G205" s="246"/>
      <c r="I205" s="20"/>
      <c r="M205" t="s">
        <v>829</v>
      </c>
      <c r="N205" s="26">
        <f t="shared" si="17"/>
        <v>38419</v>
      </c>
      <c r="O205" s="26">
        <f t="shared" si="18"/>
        <v>34962</v>
      </c>
      <c r="P205" s="26">
        <v>2831</v>
      </c>
      <c r="Q205">
        <v>371</v>
      </c>
      <c r="R205">
        <v>69</v>
      </c>
      <c r="S205" s="24">
        <v>235421</v>
      </c>
      <c r="T205" s="24">
        <v>335139</v>
      </c>
      <c r="U205" s="20">
        <f t="shared" si="14"/>
        <v>2.4373013069586717E-2</v>
      </c>
      <c r="V205" s="20">
        <f t="shared" si="15"/>
        <v>9.6566802883989687E-3</v>
      </c>
      <c r="W205" s="20">
        <f t="shared" si="16"/>
        <v>1.0611521080029747E-2</v>
      </c>
      <c r="X205" s="20"/>
      <c r="AA205" s="246"/>
      <c r="AB205" s="246"/>
    </row>
    <row r="206" spans="4:28">
      <c r="D206" s="246"/>
      <c r="E206" s="246"/>
      <c r="F206" s="246"/>
      <c r="G206" s="246"/>
      <c r="I206" s="20"/>
      <c r="M206" t="s">
        <v>830</v>
      </c>
      <c r="N206" s="26">
        <f t="shared" si="17"/>
        <v>38419</v>
      </c>
      <c r="O206" s="26">
        <f t="shared" si="18"/>
        <v>34962</v>
      </c>
      <c r="P206" s="26">
        <v>2831</v>
      </c>
      <c r="Q206">
        <v>392</v>
      </c>
      <c r="R206">
        <v>78</v>
      </c>
      <c r="S206" s="24">
        <v>235421</v>
      </c>
      <c r="T206" s="24">
        <v>335139</v>
      </c>
      <c r="U206" s="20">
        <f t="shared" si="14"/>
        <v>2.7552101730837161E-2</v>
      </c>
      <c r="V206" s="20">
        <f t="shared" si="15"/>
        <v>1.0203284833025326E-2</v>
      </c>
      <c r="W206" s="20">
        <f t="shared" si="16"/>
        <v>1.1212173216635203E-2</v>
      </c>
      <c r="X206" s="20"/>
      <c r="AA206" s="246"/>
      <c r="AB206" s="246"/>
    </row>
    <row r="207" spans="4:28">
      <c r="D207" s="246"/>
      <c r="E207" s="246"/>
      <c r="F207" s="246"/>
      <c r="G207" s="246"/>
      <c r="I207" s="20"/>
      <c r="M207" t="s">
        <v>831</v>
      </c>
      <c r="N207" s="26">
        <f t="shared" si="17"/>
        <v>38419</v>
      </c>
      <c r="O207" s="26">
        <f t="shared" si="18"/>
        <v>34962</v>
      </c>
      <c r="P207" s="26">
        <v>2831</v>
      </c>
      <c r="Q207">
        <v>421</v>
      </c>
      <c r="R207">
        <v>78</v>
      </c>
      <c r="S207" s="24">
        <v>235421</v>
      </c>
      <c r="T207" s="24">
        <v>335139</v>
      </c>
      <c r="U207" s="20">
        <f t="shared" si="14"/>
        <v>2.7552101730837161E-2</v>
      </c>
      <c r="V207" s="20">
        <f t="shared" si="15"/>
        <v>1.0958119680366486E-2</v>
      </c>
      <c r="W207" s="20">
        <f t="shared" si="16"/>
        <v>1.2041645214804645E-2</v>
      </c>
      <c r="X207" s="20"/>
      <c r="AA207" s="246"/>
      <c r="AB207" s="246"/>
    </row>
    <row r="208" spans="4:28">
      <c r="D208" s="246"/>
      <c r="E208" s="246"/>
      <c r="F208" s="246"/>
      <c r="G208" s="246"/>
      <c r="I208" s="20"/>
      <c r="M208" t="s">
        <v>832</v>
      </c>
      <c r="N208" s="26">
        <f t="shared" si="17"/>
        <v>38419</v>
      </c>
      <c r="O208" s="26">
        <f t="shared" si="18"/>
        <v>34962</v>
      </c>
      <c r="P208" s="26">
        <v>2831</v>
      </c>
      <c r="Q208">
        <v>432</v>
      </c>
      <c r="R208">
        <v>77</v>
      </c>
      <c r="S208" s="24">
        <v>235421</v>
      </c>
      <c r="T208" s="24">
        <v>335139</v>
      </c>
      <c r="U208" s="20">
        <f t="shared" si="14"/>
        <v>2.7198869657364889E-2</v>
      </c>
      <c r="V208" s="20">
        <f t="shared" si="15"/>
        <v>1.124443634659934E-2</v>
      </c>
      <c r="W208" s="20">
        <f t="shared" si="16"/>
        <v>1.2356272524455123E-2</v>
      </c>
      <c r="X208" s="20"/>
      <c r="AA208" s="246"/>
      <c r="AB208" s="246"/>
    </row>
    <row r="209" spans="4:28">
      <c r="D209" s="246"/>
      <c r="E209" s="246"/>
      <c r="F209" s="246"/>
      <c r="G209" s="246"/>
      <c r="I209" s="20"/>
      <c r="M209" t="s">
        <v>833</v>
      </c>
      <c r="N209" s="26">
        <f t="shared" si="17"/>
        <v>38419</v>
      </c>
      <c r="O209" s="26">
        <f t="shared" si="18"/>
        <v>34962</v>
      </c>
      <c r="P209" s="26">
        <v>2831</v>
      </c>
      <c r="Q209">
        <v>490</v>
      </c>
      <c r="R209">
        <v>87</v>
      </c>
      <c r="S209" s="24">
        <v>235421</v>
      </c>
      <c r="T209" s="24">
        <v>335139</v>
      </c>
      <c r="U209" s="20">
        <f t="shared" si="14"/>
        <v>3.07311903920876E-2</v>
      </c>
      <c r="V209" s="20">
        <f t="shared" si="15"/>
        <v>1.2754106041281658E-2</v>
      </c>
      <c r="W209" s="20">
        <f t="shared" si="16"/>
        <v>1.4015216520794006E-2</v>
      </c>
      <c r="X209" s="20"/>
      <c r="AA209" s="246"/>
      <c r="AB209" s="246"/>
    </row>
    <row r="210" spans="4:28">
      <c r="D210" s="246"/>
      <c r="E210" s="246"/>
      <c r="F210" s="246"/>
      <c r="G210" s="246"/>
      <c r="I210" s="20"/>
      <c r="M210" t="s">
        <v>834</v>
      </c>
      <c r="N210" s="26">
        <f t="shared" si="17"/>
        <v>38419</v>
      </c>
      <c r="O210" s="26">
        <f t="shared" si="18"/>
        <v>34962</v>
      </c>
      <c r="P210" s="26">
        <v>2831</v>
      </c>
      <c r="Q210">
        <v>505</v>
      </c>
      <c r="R210">
        <v>94</v>
      </c>
      <c r="S210" s="24">
        <v>235421</v>
      </c>
      <c r="T210" s="24">
        <v>335139</v>
      </c>
      <c r="U210" s="20">
        <f t="shared" si="14"/>
        <v>3.32038149063935E-2</v>
      </c>
      <c r="V210" s="20">
        <f t="shared" si="15"/>
        <v>1.3144537858871912E-2</v>
      </c>
      <c r="W210" s="20">
        <f t="shared" si="16"/>
        <v>1.4444253761226475E-2</v>
      </c>
      <c r="X210" s="20"/>
      <c r="AA210" s="246"/>
      <c r="AB210" s="246"/>
    </row>
    <row r="211" spans="4:28">
      <c r="D211" s="246"/>
      <c r="E211" s="246"/>
      <c r="F211" s="246"/>
      <c r="G211" s="246"/>
      <c r="I211" s="20"/>
      <c r="M211" t="s">
        <v>835</v>
      </c>
      <c r="N211" s="26">
        <f t="shared" si="17"/>
        <v>38419</v>
      </c>
      <c r="O211" s="26">
        <f t="shared" si="18"/>
        <v>34962</v>
      </c>
      <c r="P211" s="26">
        <v>2831</v>
      </c>
      <c r="Q211">
        <v>550</v>
      </c>
      <c r="R211">
        <v>95</v>
      </c>
      <c r="S211" s="24">
        <v>235421</v>
      </c>
      <c r="T211" s="24">
        <v>335139</v>
      </c>
      <c r="U211" s="20">
        <f t="shared" ref="U211:U274" si="19">$R211/P211</f>
        <v>3.3557046979865772E-2</v>
      </c>
      <c r="V211" s="20">
        <f t="shared" ref="V211:V274" si="20">Q211/N211</f>
        <v>1.4315833311642677E-2</v>
      </c>
      <c r="W211" s="20">
        <f t="shared" ref="W211:W274" si="21">Q211/O211</f>
        <v>1.5731365482523883E-2</v>
      </c>
      <c r="X211" s="20"/>
      <c r="AA211" s="246"/>
      <c r="AB211" s="246"/>
    </row>
    <row r="212" spans="4:28">
      <c r="D212" s="246"/>
      <c r="E212" s="246"/>
      <c r="F212" s="246"/>
      <c r="G212" s="246"/>
      <c r="I212" s="20"/>
      <c r="M212" t="s">
        <v>836</v>
      </c>
      <c r="N212" s="26">
        <f t="shared" si="17"/>
        <v>38419</v>
      </c>
      <c r="O212" s="26">
        <f t="shared" si="18"/>
        <v>34962</v>
      </c>
      <c r="P212" s="26">
        <v>2831</v>
      </c>
      <c r="Q212">
        <v>602</v>
      </c>
      <c r="R212">
        <v>104</v>
      </c>
      <c r="S212" s="24">
        <v>235421</v>
      </c>
      <c r="T212" s="24">
        <v>335139</v>
      </c>
      <c r="U212" s="20">
        <f t="shared" si="19"/>
        <v>3.6736135641116212E-2</v>
      </c>
      <c r="V212" s="20">
        <f t="shared" si="20"/>
        <v>1.5669330279288893E-2</v>
      </c>
      <c r="W212" s="20">
        <f t="shared" si="21"/>
        <v>1.7218694582689778E-2</v>
      </c>
      <c r="X212" s="20"/>
      <c r="AA212" s="246"/>
      <c r="AB212" s="246"/>
    </row>
    <row r="213" spans="4:28">
      <c r="D213" s="246"/>
      <c r="E213" s="246"/>
      <c r="F213" s="246"/>
      <c r="G213" s="246"/>
      <c r="I213" s="20"/>
      <c r="M213" t="s">
        <v>837</v>
      </c>
      <c r="N213" s="26">
        <f t="shared" ref="N213:N276" si="22">+N212</f>
        <v>38419</v>
      </c>
      <c r="O213" s="26">
        <f t="shared" ref="O213:O276" si="23">+O212</f>
        <v>34962</v>
      </c>
      <c r="P213" s="26">
        <v>2831</v>
      </c>
      <c r="Q213">
        <v>620</v>
      </c>
      <c r="R213">
        <v>109</v>
      </c>
      <c r="S213" s="24">
        <v>235421</v>
      </c>
      <c r="T213" s="24">
        <v>335139</v>
      </c>
      <c r="U213" s="20">
        <f t="shared" si="19"/>
        <v>3.8502296008477571E-2</v>
      </c>
      <c r="V213" s="20">
        <f t="shared" si="20"/>
        <v>1.6137848460397199E-2</v>
      </c>
      <c r="W213" s="20">
        <f t="shared" si="21"/>
        <v>1.7733539271208743E-2</v>
      </c>
      <c r="X213" s="20"/>
      <c r="AA213" s="246"/>
      <c r="AB213" s="246"/>
    </row>
    <row r="214" spans="4:28">
      <c r="D214" s="246"/>
      <c r="E214" s="246"/>
      <c r="F214" s="246"/>
      <c r="G214" s="246"/>
      <c r="I214" s="20"/>
      <c r="M214" t="s">
        <v>838</v>
      </c>
      <c r="N214" s="26">
        <f t="shared" si="22"/>
        <v>38419</v>
      </c>
      <c r="O214" s="26">
        <f t="shared" si="23"/>
        <v>34962</v>
      </c>
      <c r="P214" s="26">
        <v>2831</v>
      </c>
      <c r="Q214">
        <v>626</v>
      </c>
      <c r="R214">
        <v>120</v>
      </c>
      <c r="S214" s="24">
        <v>235421</v>
      </c>
      <c r="T214" s="24">
        <v>335139</v>
      </c>
      <c r="U214" s="20">
        <f t="shared" si="19"/>
        <v>4.2387848816672555E-2</v>
      </c>
      <c r="V214" s="20">
        <f t="shared" si="20"/>
        <v>1.62940211874333E-2</v>
      </c>
      <c r="W214" s="20">
        <f t="shared" si="21"/>
        <v>1.790515416738173E-2</v>
      </c>
      <c r="X214" s="20"/>
      <c r="AA214" s="246"/>
      <c r="AB214" s="246"/>
    </row>
    <row r="215" spans="4:28">
      <c r="D215" s="246"/>
      <c r="E215" s="246"/>
      <c r="F215" s="246"/>
      <c r="G215" s="246"/>
      <c r="I215" s="20"/>
      <c r="M215" t="s">
        <v>839</v>
      </c>
      <c r="N215" s="26">
        <f t="shared" si="22"/>
        <v>38419</v>
      </c>
      <c r="O215" s="26">
        <f t="shared" si="23"/>
        <v>34962</v>
      </c>
      <c r="P215" s="26">
        <v>2831</v>
      </c>
      <c r="Q215">
        <v>654</v>
      </c>
      <c r="R215">
        <v>135</v>
      </c>
      <c r="S215" s="24">
        <v>235421</v>
      </c>
      <c r="T215" s="24">
        <v>335139</v>
      </c>
      <c r="U215" s="20">
        <f t="shared" si="19"/>
        <v>4.7686329918756626E-2</v>
      </c>
      <c r="V215" s="20">
        <f t="shared" si="20"/>
        <v>1.7022827246935109E-2</v>
      </c>
      <c r="W215" s="20">
        <f t="shared" si="21"/>
        <v>1.8706023682855673E-2</v>
      </c>
      <c r="X215" s="20"/>
      <c r="AA215" s="246"/>
      <c r="AB215" s="246"/>
    </row>
    <row r="216" spans="4:28">
      <c r="D216" s="246"/>
      <c r="E216" s="246"/>
      <c r="F216" s="246"/>
      <c r="G216" s="246"/>
      <c r="I216" s="20"/>
      <c r="M216" t="s">
        <v>840</v>
      </c>
      <c r="N216" s="26">
        <f t="shared" si="22"/>
        <v>38419</v>
      </c>
      <c r="O216" s="26">
        <f t="shared" si="23"/>
        <v>34962</v>
      </c>
      <c r="P216" s="26">
        <v>2831</v>
      </c>
      <c r="Q216">
        <v>708</v>
      </c>
      <c r="R216">
        <v>140</v>
      </c>
      <c r="S216" s="24">
        <v>235421</v>
      </c>
      <c r="T216" s="24">
        <v>335139</v>
      </c>
      <c r="U216" s="20">
        <f t="shared" si="19"/>
        <v>4.9452490286117978E-2</v>
      </c>
      <c r="V216" s="20">
        <f t="shared" si="20"/>
        <v>1.8428381790260028E-2</v>
      </c>
      <c r="W216" s="20">
        <f t="shared" si="21"/>
        <v>2.0250557748412563E-2</v>
      </c>
      <c r="X216" s="20"/>
      <c r="AA216" s="246"/>
      <c r="AB216" s="246"/>
    </row>
    <row r="217" spans="4:28">
      <c r="D217" s="246"/>
      <c r="E217" s="246"/>
      <c r="F217" s="246"/>
      <c r="G217" s="246"/>
      <c r="I217" s="20"/>
      <c r="M217" t="s">
        <v>841</v>
      </c>
      <c r="N217" s="26">
        <f t="shared" si="22"/>
        <v>38419</v>
      </c>
      <c r="O217" s="26">
        <f t="shared" si="23"/>
        <v>34962</v>
      </c>
      <c r="P217" s="26">
        <v>2831</v>
      </c>
      <c r="Q217">
        <v>716</v>
      </c>
      <c r="R217">
        <v>150</v>
      </c>
      <c r="S217" s="24">
        <v>235421</v>
      </c>
      <c r="T217" s="24">
        <v>335139</v>
      </c>
      <c r="U217" s="20">
        <f t="shared" si="19"/>
        <v>5.298481102084069E-2</v>
      </c>
      <c r="V217" s="20">
        <f t="shared" si="20"/>
        <v>1.863661209297483E-2</v>
      </c>
      <c r="W217" s="20">
        <f t="shared" si="21"/>
        <v>2.0479377609976545E-2</v>
      </c>
      <c r="X217" s="20"/>
      <c r="AA217" s="246"/>
      <c r="AB217" s="246"/>
    </row>
    <row r="218" spans="4:28">
      <c r="D218" s="246"/>
      <c r="E218" s="246"/>
      <c r="F218" s="246"/>
      <c r="G218" s="246"/>
      <c r="I218" s="20"/>
      <c r="M218" t="s">
        <v>842</v>
      </c>
      <c r="N218" s="26">
        <f t="shared" si="22"/>
        <v>38419</v>
      </c>
      <c r="O218" s="26">
        <f t="shared" si="23"/>
        <v>34962</v>
      </c>
      <c r="P218" s="26">
        <v>2831</v>
      </c>
      <c r="Q218">
        <v>739</v>
      </c>
      <c r="R218">
        <v>157</v>
      </c>
      <c r="S218" s="24">
        <v>235421</v>
      </c>
      <c r="T218" s="24">
        <v>335139</v>
      </c>
      <c r="U218" s="20">
        <f t="shared" si="19"/>
        <v>5.5457435535146593E-2</v>
      </c>
      <c r="V218" s="20">
        <f t="shared" si="20"/>
        <v>1.9235274213279887E-2</v>
      </c>
      <c r="W218" s="20">
        <f t="shared" si="21"/>
        <v>2.1137234711972999E-2</v>
      </c>
      <c r="X218" s="20"/>
      <c r="AA218" s="246"/>
      <c r="AB218" s="246"/>
    </row>
    <row r="219" spans="4:28">
      <c r="D219" s="246"/>
      <c r="E219" s="246"/>
      <c r="F219" s="246"/>
      <c r="G219" s="246"/>
      <c r="I219" s="20"/>
      <c r="M219" t="s">
        <v>843</v>
      </c>
      <c r="N219" s="26">
        <f t="shared" si="22"/>
        <v>38419</v>
      </c>
      <c r="O219" s="26">
        <f t="shared" si="23"/>
        <v>34962</v>
      </c>
      <c r="P219" s="26">
        <v>2831</v>
      </c>
      <c r="Q219">
        <v>771</v>
      </c>
      <c r="R219">
        <v>156</v>
      </c>
      <c r="S219" s="24">
        <v>235421</v>
      </c>
      <c r="T219" s="24">
        <v>335139</v>
      </c>
      <c r="U219" s="20">
        <f t="shared" si="19"/>
        <v>5.5104203461674321E-2</v>
      </c>
      <c r="V219" s="20">
        <f t="shared" si="20"/>
        <v>2.0068195424139099E-2</v>
      </c>
      <c r="W219" s="20">
        <f t="shared" si="21"/>
        <v>2.2052514158228936E-2</v>
      </c>
      <c r="X219" s="20"/>
      <c r="AA219" s="246"/>
      <c r="AB219" s="246"/>
    </row>
    <row r="220" spans="4:28">
      <c r="D220" s="246"/>
      <c r="E220" s="246"/>
      <c r="F220" s="246"/>
      <c r="G220" s="246"/>
      <c r="I220" s="20"/>
      <c r="M220" t="s">
        <v>844</v>
      </c>
      <c r="N220" s="26">
        <f t="shared" si="22"/>
        <v>38419</v>
      </c>
      <c r="O220" s="26">
        <f t="shared" si="23"/>
        <v>34962</v>
      </c>
      <c r="P220" s="26">
        <v>2831</v>
      </c>
      <c r="Q220">
        <v>789</v>
      </c>
      <c r="R220">
        <v>163</v>
      </c>
      <c r="S220" s="24">
        <v>235421</v>
      </c>
      <c r="T220" s="24">
        <v>335139</v>
      </c>
      <c r="U220" s="20">
        <f t="shared" si="19"/>
        <v>5.7576827975980217E-2</v>
      </c>
      <c r="V220" s="20">
        <f t="shared" si="20"/>
        <v>2.0536713605247402E-2</v>
      </c>
      <c r="W220" s="20">
        <f t="shared" si="21"/>
        <v>2.2567358846747897E-2</v>
      </c>
      <c r="X220" s="20"/>
      <c r="AA220" s="246"/>
      <c r="AB220" s="246"/>
    </row>
    <row r="221" spans="4:28">
      <c r="D221" s="246"/>
      <c r="E221" s="246"/>
      <c r="F221" s="246"/>
      <c r="G221" s="246"/>
      <c r="I221" s="20"/>
      <c r="M221" t="s">
        <v>845</v>
      </c>
      <c r="N221" s="26">
        <f t="shared" si="22"/>
        <v>38419</v>
      </c>
      <c r="O221" s="26">
        <f t="shared" si="23"/>
        <v>34962</v>
      </c>
      <c r="P221" s="26">
        <v>2831</v>
      </c>
      <c r="Q221">
        <v>819</v>
      </c>
      <c r="R221">
        <v>185</v>
      </c>
      <c r="S221" s="24">
        <v>235421</v>
      </c>
      <c r="T221" s="24">
        <v>335139</v>
      </c>
      <c r="U221" s="20">
        <f t="shared" si="19"/>
        <v>6.5347933592370192E-2</v>
      </c>
      <c r="V221" s="20">
        <f t="shared" si="20"/>
        <v>2.1317577240427914E-2</v>
      </c>
      <c r="W221" s="20">
        <f t="shared" si="21"/>
        <v>2.3425433327612835E-2</v>
      </c>
      <c r="X221" s="20"/>
      <c r="AA221" s="246"/>
      <c r="AB221" s="246"/>
    </row>
    <row r="222" spans="4:28">
      <c r="D222" s="246"/>
      <c r="E222" s="246"/>
      <c r="F222" s="246"/>
      <c r="G222" s="246"/>
      <c r="I222" s="20"/>
      <c r="M222" t="s">
        <v>846</v>
      </c>
      <c r="N222" s="26">
        <f t="shared" si="22"/>
        <v>38419</v>
      </c>
      <c r="O222" s="26">
        <f t="shared" si="23"/>
        <v>34962</v>
      </c>
      <c r="P222" s="26">
        <v>2831</v>
      </c>
      <c r="Q222">
        <v>866</v>
      </c>
      <c r="R222">
        <v>186</v>
      </c>
      <c r="S222" s="24">
        <v>235421</v>
      </c>
      <c r="T222" s="24">
        <v>335139</v>
      </c>
      <c r="U222" s="20">
        <f t="shared" si="19"/>
        <v>6.5701165665842456E-2</v>
      </c>
      <c r="V222" s="20">
        <f t="shared" si="20"/>
        <v>2.2540930268877379E-2</v>
      </c>
      <c r="W222" s="20">
        <f t="shared" si="21"/>
        <v>2.4769750014301241E-2</v>
      </c>
      <c r="X222" s="20"/>
      <c r="AA222" s="246"/>
      <c r="AB222" s="246"/>
    </row>
    <row r="223" spans="4:28">
      <c r="D223" s="246"/>
      <c r="E223" s="246"/>
      <c r="F223" s="246"/>
      <c r="G223" s="246"/>
      <c r="I223" s="20"/>
      <c r="M223" t="s">
        <v>847</v>
      </c>
      <c r="N223" s="26">
        <f t="shared" si="22"/>
        <v>38419</v>
      </c>
      <c r="O223" s="26">
        <f t="shared" si="23"/>
        <v>34962</v>
      </c>
      <c r="P223" s="26">
        <v>2831</v>
      </c>
      <c r="Q223">
        <v>937</v>
      </c>
      <c r="R223">
        <v>195</v>
      </c>
      <c r="S223" s="24">
        <v>235421</v>
      </c>
      <c r="T223" s="24">
        <v>335139</v>
      </c>
      <c r="U223" s="20">
        <f t="shared" si="19"/>
        <v>6.8880254327092896E-2</v>
      </c>
      <c r="V223" s="20">
        <f t="shared" si="20"/>
        <v>2.4388974205471252E-2</v>
      </c>
      <c r="W223" s="20">
        <f t="shared" si="21"/>
        <v>2.6800526285681598E-2</v>
      </c>
      <c r="X223" s="20"/>
      <c r="AA223" s="246"/>
      <c r="AB223" s="246"/>
    </row>
    <row r="224" spans="4:28">
      <c r="D224" s="246"/>
      <c r="E224" s="246"/>
      <c r="F224" s="246"/>
      <c r="G224" s="246"/>
      <c r="I224" s="20"/>
      <c r="M224" t="s">
        <v>848</v>
      </c>
      <c r="N224" s="26">
        <f t="shared" si="22"/>
        <v>38419</v>
      </c>
      <c r="O224" s="26">
        <f t="shared" si="23"/>
        <v>34962</v>
      </c>
      <c r="P224" s="26">
        <v>2831</v>
      </c>
      <c r="Q224">
        <v>952</v>
      </c>
      <c r="R224">
        <v>189</v>
      </c>
      <c r="S224" s="24">
        <v>235421</v>
      </c>
      <c r="T224" s="24">
        <v>335139</v>
      </c>
      <c r="U224" s="20">
        <f t="shared" si="19"/>
        <v>6.6760861886259279E-2</v>
      </c>
      <c r="V224" s="20">
        <f t="shared" si="20"/>
        <v>2.4779406023061504E-2</v>
      </c>
      <c r="W224" s="20">
        <f t="shared" si="21"/>
        <v>2.7229563526114067E-2</v>
      </c>
      <c r="X224" s="20"/>
      <c r="AA224" s="246"/>
      <c r="AB224" s="246"/>
    </row>
    <row r="225" spans="4:28">
      <c r="D225" s="246"/>
      <c r="E225" s="246"/>
      <c r="F225" s="246"/>
      <c r="G225" s="246"/>
      <c r="I225" s="20"/>
      <c r="M225" t="s">
        <v>849</v>
      </c>
      <c r="N225" s="26">
        <f t="shared" si="22"/>
        <v>38419</v>
      </c>
      <c r="O225" s="26">
        <f t="shared" si="23"/>
        <v>34962</v>
      </c>
      <c r="P225" s="26">
        <v>2831</v>
      </c>
      <c r="Q225">
        <v>1050</v>
      </c>
      <c r="R225">
        <v>201</v>
      </c>
      <c r="S225" s="24">
        <v>235421</v>
      </c>
      <c r="T225" s="24">
        <v>335139</v>
      </c>
      <c r="U225" s="20">
        <f t="shared" si="19"/>
        <v>7.0999646767926528E-2</v>
      </c>
      <c r="V225" s="20">
        <f t="shared" si="20"/>
        <v>2.7330227231317838E-2</v>
      </c>
      <c r="W225" s="20">
        <f t="shared" si="21"/>
        <v>3.0032606830272868E-2</v>
      </c>
      <c r="X225" s="20"/>
      <c r="AA225" s="246"/>
      <c r="AB225" s="246"/>
    </row>
    <row r="226" spans="4:28">
      <c r="D226" s="246"/>
      <c r="E226" s="246"/>
      <c r="F226" s="246"/>
      <c r="G226" s="246"/>
      <c r="I226" s="20"/>
      <c r="M226" t="s">
        <v>850</v>
      </c>
      <c r="N226" s="26">
        <f t="shared" si="22"/>
        <v>38419</v>
      </c>
      <c r="O226" s="26">
        <f t="shared" si="23"/>
        <v>34962</v>
      </c>
      <c r="P226" s="26">
        <v>2831</v>
      </c>
      <c r="Q226">
        <v>1110</v>
      </c>
      <c r="R226">
        <v>213</v>
      </c>
      <c r="S226" s="24">
        <v>235421</v>
      </c>
      <c r="T226" s="24">
        <v>335139</v>
      </c>
      <c r="U226" s="20">
        <f t="shared" si="19"/>
        <v>7.523843164959379E-2</v>
      </c>
      <c r="V226" s="20">
        <f t="shared" si="20"/>
        <v>2.8891954501678856E-2</v>
      </c>
      <c r="W226" s="20">
        <f t="shared" si="21"/>
        <v>3.1748755792002745E-2</v>
      </c>
      <c r="X226" s="20"/>
      <c r="AA226" s="246"/>
      <c r="AB226" s="246"/>
    </row>
    <row r="227" spans="4:28">
      <c r="D227" s="246"/>
      <c r="E227" s="246"/>
      <c r="F227" s="246"/>
      <c r="G227" s="246"/>
      <c r="I227" s="20"/>
      <c r="M227" t="s">
        <v>851</v>
      </c>
      <c r="N227" s="26">
        <f t="shared" si="22"/>
        <v>38419</v>
      </c>
      <c r="O227" s="26">
        <f t="shared" si="23"/>
        <v>34962</v>
      </c>
      <c r="P227" s="26">
        <v>2831</v>
      </c>
      <c r="Q227">
        <v>1189</v>
      </c>
      <c r="R227">
        <v>212</v>
      </c>
      <c r="S227" s="24">
        <v>235421</v>
      </c>
      <c r="T227" s="24">
        <v>335139</v>
      </c>
      <c r="U227" s="20">
        <f t="shared" si="19"/>
        <v>7.4885199576121511E-2</v>
      </c>
      <c r="V227" s="20">
        <f t="shared" si="20"/>
        <v>3.0948228740987533E-2</v>
      </c>
      <c r="W227" s="20">
        <f t="shared" si="21"/>
        <v>3.4008351924947083E-2</v>
      </c>
      <c r="X227" s="20"/>
      <c r="AA227" s="246"/>
      <c r="AB227" s="246"/>
    </row>
    <row r="228" spans="4:28">
      <c r="D228" s="246"/>
      <c r="E228" s="246"/>
      <c r="F228" s="246"/>
      <c r="G228" s="246"/>
      <c r="I228" s="20"/>
      <c r="M228" t="s">
        <v>852</v>
      </c>
      <c r="N228" s="26">
        <f t="shared" si="22"/>
        <v>38419</v>
      </c>
      <c r="O228" s="26">
        <f t="shared" si="23"/>
        <v>34962</v>
      </c>
      <c r="P228" s="26">
        <v>2831</v>
      </c>
      <c r="Q228">
        <v>1257</v>
      </c>
      <c r="R228">
        <v>226</v>
      </c>
      <c r="S228" s="24">
        <v>235421</v>
      </c>
      <c r="T228" s="24">
        <v>335139</v>
      </c>
      <c r="U228" s="20">
        <f t="shared" si="19"/>
        <v>7.9830448604733303E-2</v>
      </c>
      <c r="V228" s="20">
        <f t="shared" si="20"/>
        <v>3.2718186314063355E-2</v>
      </c>
      <c r="W228" s="20">
        <f t="shared" si="21"/>
        <v>3.5953320748240945E-2</v>
      </c>
      <c r="X228" s="20"/>
      <c r="AA228" s="246"/>
      <c r="AB228" s="246"/>
    </row>
    <row r="229" spans="4:28">
      <c r="D229" s="246"/>
      <c r="E229" s="246"/>
      <c r="F229" s="246"/>
      <c r="G229" s="246"/>
      <c r="I229" s="20"/>
      <c r="M229" t="s">
        <v>853</v>
      </c>
      <c r="N229" s="26">
        <f t="shared" si="22"/>
        <v>38419</v>
      </c>
      <c r="O229" s="26">
        <f t="shared" si="23"/>
        <v>34962</v>
      </c>
      <c r="P229" s="26">
        <v>2831</v>
      </c>
      <c r="Q229">
        <v>1331</v>
      </c>
      <c r="R229">
        <v>243</v>
      </c>
      <c r="S229" s="24">
        <v>235421</v>
      </c>
      <c r="T229" s="24">
        <v>335139</v>
      </c>
      <c r="U229" s="20">
        <f t="shared" si="19"/>
        <v>8.5835393853761918E-2</v>
      </c>
      <c r="V229" s="20">
        <f t="shared" si="20"/>
        <v>3.4644316614175275E-2</v>
      </c>
      <c r="W229" s="20">
        <f t="shared" si="21"/>
        <v>3.8069904467707798E-2</v>
      </c>
      <c r="X229" s="20"/>
      <c r="AA229" s="246"/>
      <c r="AB229" s="246"/>
    </row>
    <row r="230" spans="4:28">
      <c r="D230" s="246"/>
      <c r="E230" s="246"/>
      <c r="F230" s="246"/>
      <c r="G230" s="246"/>
      <c r="I230" s="20"/>
      <c r="M230" t="s">
        <v>854</v>
      </c>
      <c r="N230" s="26">
        <f t="shared" si="22"/>
        <v>38419</v>
      </c>
      <c r="O230" s="26">
        <f t="shared" si="23"/>
        <v>34962</v>
      </c>
      <c r="P230" s="26">
        <v>2831</v>
      </c>
      <c r="Q230">
        <v>1473</v>
      </c>
      <c r="R230">
        <v>268</v>
      </c>
      <c r="S230" s="24">
        <v>235421</v>
      </c>
      <c r="T230" s="24">
        <v>335139</v>
      </c>
      <c r="U230" s="20">
        <f t="shared" si="19"/>
        <v>9.4666195690568708E-2</v>
      </c>
      <c r="V230" s="20">
        <f t="shared" si="20"/>
        <v>3.8340404487363026E-2</v>
      </c>
      <c r="W230" s="20">
        <f t="shared" si="21"/>
        <v>4.2131457010468512E-2</v>
      </c>
      <c r="X230" s="20"/>
      <c r="AA230" s="246"/>
      <c r="AB230" s="246"/>
    </row>
    <row r="231" spans="4:28">
      <c r="D231" s="246"/>
      <c r="E231" s="246"/>
      <c r="F231" s="246"/>
      <c r="G231" s="246"/>
      <c r="I231" s="20"/>
      <c r="M231" t="s">
        <v>855</v>
      </c>
      <c r="N231" s="26">
        <f t="shared" si="22"/>
        <v>38419</v>
      </c>
      <c r="O231" s="26">
        <f t="shared" si="23"/>
        <v>34962</v>
      </c>
      <c r="P231" s="26">
        <v>2831</v>
      </c>
      <c r="Q231">
        <v>1622</v>
      </c>
      <c r="R231">
        <v>281</v>
      </c>
      <c r="S231" s="24">
        <v>235421</v>
      </c>
      <c r="T231" s="24">
        <v>335139</v>
      </c>
      <c r="U231" s="20">
        <f t="shared" si="19"/>
        <v>9.9258212645708235E-2</v>
      </c>
      <c r="V231" s="20">
        <f t="shared" si="20"/>
        <v>4.2218693875426219E-2</v>
      </c>
      <c r="W231" s="20">
        <f t="shared" si="21"/>
        <v>4.6393226932097707E-2</v>
      </c>
      <c r="X231" s="20"/>
      <c r="AA231" s="246"/>
      <c r="AB231" s="246"/>
    </row>
    <row r="232" spans="4:28">
      <c r="D232" s="246"/>
      <c r="E232" s="246"/>
      <c r="F232" s="246"/>
      <c r="G232" s="246"/>
      <c r="I232" s="20"/>
      <c r="M232" t="s">
        <v>856</v>
      </c>
      <c r="N232" s="26">
        <f t="shared" si="22"/>
        <v>38419</v>
      </c>
      <c r="O232" s="26">
        <f t="shared" si="23"/>
        <v>34962</v>
      </c>
      <c r="P232" s="26">
        <v>2831</v>
      </c>
      <c r="Q232">
        <v>1778</v>
      </c>
      <c r="R232">
        <v>313</v>
      </c>
      <c r="S232" s="24">
        <v>235421</v>
      </c>
      <c r="T232" s="24">
        <v>335139</v>
      </c>
      <c r="U232" s="20">
        <f t="shared" si="19"/>
        <v>0.11056163899682091</v>
      </c>
      <c r="V232" s="20">
        <f t="shared" si="20"/>
        <v>4.6279184778364874E-2</v>
      </c>
      <c r="W232" s="20">
        <f t="shared" si="21"/>
        <v>5.085521423259539E-2</v>
      </c>
      <c r="X232" s="20"/>
      <c r="AA232" s="246"/>
      <c r="AB232" s="246"/>
    </row>
    <row r="233" spans="4:28">
      <c r="D233" s="246"/>
      <c r="E233" s="246"/>
      <c r="F233" s="246"/>
      <c r="G233" s="246"/>
      <c r="I233" s="20"/>
      <c r="M233" t="s">
        <v>857</v>
      </c>
      <c r="N233" s="26">
        <f t="shared" si="22"/>
        <v>38419</v>
      </c>
      <c r="O233" s="26">
        <f t="shared" si="23"/>
        <v>34962</v>
      </c>
      <c r="P233" s="26">
        <v>2831</v>
      </c>
      <c r="Q233">
        <v>1951</v>
      </c>
      <c r="R233">
        <v>327</v>
      </c>
      <c r="S233" s="24">
        <v>235421</v>
      </c>
      <c r="T233" s="24">
        <v>335139</v>
      </c>
      <c r="U233" s="20">
        <f t="shared" si="19"/>
        <v>0.11550688802543271</v>
      </c>
      <c r="V233" s="20">
        <f t="shared" si="20"/>
        <v>5.0782165074572477E-2</v>
      </c>
      <c r="W233" s="20">
        <f t="shared" si="21"/>
        <v>5.580344373891654E-2</v>
      </c>
      <c r="X233" s="20"/>
      <c r="AA233" s="246"/>
      <c r="AB233" s="246"/>
    </row>
    <row r="234" spans="4:28">
      <c r="D234" s="246"/>
      <c r="E234" s="246"/>
      <c r="F234" s="246"/>
      <c r="G234" s="246"/>
      <c r="I234" s="20"/>
      <c r="M234" t="s">
        <v>858</v>
      </c>
      <c r="N234" s="26">
        <f t="shared" si="22"/>
        <v>38419</v>
      </c>
      <c r="O234" s="26">
        <f t="shared" si="23"/>
        <v>34962</v>
      </c>
      <c r="P234" s="26">
        <v>2831</v>
      </c>
      <c r="Q234">
        <v>2099</v>
      </c>
      <c r="R234">
        <v>358</v>
      </c>
      <c r="S234" s="24">
        <v>235421</v>
      </c>
      <c r="T234" s="24">
        <v>335139</v>
      </c>
      <c r="U234" s="20">
        <f t="shared" si="19"/>
        <v>0.12645708230307312</v>
      </c>
      <c r="V234" s="20">
        <f t="shared" si="20"/>
        <v>5.4634425674796323E-2</v>
      </c>
      <c r="W234" s="20">
        <f t="shared" si="21"/>
        <v>6.0036611177850238E-2</v>
      </c>
      <c r="X234" s="20"/>
      <c r="AA234" s="246"/>
      <c r="AB234" s="246"/>
    </row>
    <row r="235" spans="4:28">
      <c r="D235" s="246"/>
      <c r="E235" s="246"/>
      <c r="F235" s="246"/>
      <c r="G235" s="246"/>
      <c r="I235" s="20"/>
      <c r="M235" t="s">
        <v>859</v>
      </c>
      <c r="N235" s="26">
        <f t="shared" si="22"/>
        <v>38419</v>
      </c>
      <c r="O235" s="26">
        <f t="shared" si="23"/>
        <v>34962</v>
      </c>
      <c r="P235" s="26">
        <v>2831</v>
      </c>
      <c r="Q235">
        <v>2267</v>
      </c>
      <c r="R235">
        <v>384</v>
      </c>
      <c r="S235" s="24">
        <v>235421</v>
      </c>
      <c r="T235" s="24">
        <v>335139</v>
      </c>
      <c r="U235" s="20">
        <f t="shared" si="19"/>
        <v>0.13564111621335218</v>
      </c>
      <c r="V235" s="20">
        <f t="shared" si="20"/>
        <v>5.900726203180718E-2</v>
      </c>
      <c r="W235" s="20">
        <f t="shared" si="21"/>
        <v>6.4841828270693902E-2</v>
      </c>
      <c r="X235" s="20"/>
      <c r="AA235" s="246"/>
      <c r="AB235" s="246"/>
    </row>
    <row r="236" spans="4:28">
      <c r="D236" s="246"/>
      <c r="E236" s="246"/>
      <c r="F236" s="246"/>
      <c r="G236" s="246"/>
      <c r="I236" s="20"/>
      <c r="M236" t="s">
        <v>860</v>
      </c>
      <c r="N236" s="26">
        <f t="shared" si="22"/>
        <v>38419</v>
      </c>
      <c r="O236" s="26">
        <f t="shared" si="23"/>
        <v>34962</v>
      </c>
      <c r="P236" s="26">
        <v>2831</v>
      </c>
      <c r="Q236">
        <v>2497</v>
      </c>
      <c r="R236">
        <v>412</v>
      </c>
      <c r="S236" s="24">
        <v>235421</v>
      </c>
      <c r="T236" s="24">
        <v>335139</v>
      </c>
      <c r="U236" s="20">
        <f t="shared" si="19"/>
        <v>0.14553161427057576</v>
      </c>
      <c r="V236" s="20">
        <f t="shared" si="20"/>
        <v>6.4993883234857747E-2</v>
      </c>
      <c r="W236" s="20">
        <f t="shared" si="21"/>
        <v>7.1420399290658423E-2</v>
      </c>
      <c r="X236" s="20"/>
      <c r="AA236" s="246"/>
      <c r="AB236" s="246"/>
    </row>
    <row r="237" spans="4:28">
      <c r="D237" s="246"/>
      <c r="E237" s="246"/>
      <c r="F237" s="246"/>
      <c r="G237" s="246"/>
      <c r="I237" s="20"/>
      <c r="M237" t="s">
        <v>861</v>
      </c>
      <c r="N237" s="26">
        <f t="shared" si="22"/>
        <v>38419</v>
      </c>
      <c r="O237" s="26">
        <f t="shared" si="23"/>
        <v>34962</v>
      </c>
      <c r="P237" s="26">
        <v>2831</v>
      </c>
      <c r="Q237">
        <v>2773</v>
      </c>
      <c r="R237">
        <v>446</v>
      </c>
      <c r="S237" s="24">
        <v>235421</v>
      </c>
      <c r="T237" s="24">
        <v>335139</v>
      </c>
      <c r="U237" s="20">
        <f t="shared" si="19"/>
        <v>0.15754150476863299</v>
      </c>
      <c r="V237" s="20">
        <f t="shared" si="20"/>
        <v>7.2177828678518435E-2</v>
      </c>
      <c r="W237" s="20">
        <f t="shared" si="21"/>
        <v>7.9314684514615874E-2</v>
      </c>
      <c r="X237" s="20"/>
      <c r="AA237" s="246"/>
      <c r="AB237" s="246"/>
    </row>
    <row r="238" spans="4:28">
      <c r="D238" s="246"/>
      <c r="E238" s="246"/>
      <c r="F238" s="246"/>
      <c r="G238" s="246"/>
      <c r="I238" s="20"/>
      <c r="M238" t="s">
        <v>862</v>
      </c>
      <c r="N238" s="26">
        <f t="shared" si="22"/>
        <v>38419</v>
      </c>
      <c r="O238" s="26">
        <f t="shared" si="23"/>
        <v>34962</v>
      </c>
      <c r="P238" s="26">
        <v>2831</v>
      </c>
      <c r="Q238">
        <v>2969</v>
      </c>
      <c r="R238">
        <v>486</v>
      </c>
      <c r="S238" s="24">
        <v>235421</v>
      </c>
      <c r="T238" s="24">
        <v>335139</v>
      </c>
      <c r="U238" s="20">
        <f t="shared" si="19"/>
        <v>0.17167078770752384</v>
      </c>
      <c r="V238" s="20">
        <f t="shared" si="20"/>
        <v>7.727947109503111E-2</v>
      </c>
      <c r="W238" s="20">
        <f t="shared" si="21"/>
        <v>8.4920771122933475E-2</v>
      </c>
      <c r="X238" s="20"/>
      <c r="AA238" s="246"/>
      <c r="AB238" s="246"/>
    </row>
    <row r="239" spans="4:28">
      <c r="D239" s="246"/>
      <c r="E239" s="246"/>
      <c r="F239" s="246"/>
      <c r="G239" s="246"/>
      <c r="I239" s="20"/>
      <c r="M239" t="s">
        <v>863</v>
      </c>
      <c r="N239" s="26">
        <f t="shared" si="22"/>
        <v>38419</v>
      </c>
      <c r="O239" s="26">
        <f t="shared" si="23"/>
        <v>34962</v>
      </c>
      <c r="P239" s="26">
        <v>2831</v>
      </c>
      <c r="Q239">
        <v>3275</v>
      </c>
      <c r="R239">
        <v>525</v>
      </c>
      <c r="S239" s="24">
        <v>235421</v>
      </c>
      <c r="T239" s="24">
        <v>335139</v>
      </c>
      <c r="U239" s="20">
        <f t="shared" si="19"/>
        <v>0.18544683857294242</v>
      </c>
      <c r="V239" s="20">
        <f t="shared" si="20"/>
        <v>8.5244280173872297E-2</v>
      </c>
      <c r="W239" s="20">
        <f t="shared" si="21"/>
        <v>9.3673130827755843E-2</v>
      </c>
      <c r="X239" s="20"/>
      <c r="AA239" s="246"/>
      <c r="AB239" s="246"/>
    </row>
    <row r="240" spans="4:28">
      <c r="D240" s="246"/>
      <c r="E240" s="246"/>
      <c r="F240" s="246"/>
      <c r="G240" s="246"/>
      <c r="I240" s="20"/>
      <c r="M240" t="s">
        <v>864</v>
      </c>
      <c r="N240" s="26">
        <f t="shared" si="22"/>
        <v>38419</v>
      </c>
      <c r="O240" s="26">
        <f t="shared" si="23"/>
        <v>34962</v>
      </c>
      <c r="P240" s="26">
        <v>2831</v>
      </c>
      <c r="Q240">
        <v>3649</v>
      </c>
      <c r="R240">
        <v>573</v>
      </c>
      <c r="S240" s="24">
        <v>235421</v>
      </c>
      <c r="T240" s="24">
        <v>335139</v>
      </c>
      <c r="U240" s="20">
        <f t="shared" si="19"/>
        <v>0.20240197809961144</v>
      </c>
      <c r="V240" s="20">
        <f t="shared" si="20"/>
        <v>9.4979046825789323E-2</v>
      </c>
      <c r="W240" s="20">
        <f t="shared" si="21"/>
        <v>0.10437045935587209</v>
      </c>
      <c r="X240" s="20"/>
      <c r="AA240" s="246"/>
      <c r="AB240" s="246"/>
    </row>
    <row r="241" spans="4:28">
      <c r="D241" s="246"/>
      <c r="E241" s="246"/>
      <c r="F241" s="246"/>
      <c r="G241" s="246"/>
      <c r="I241" s="20"/>
      <c r="M241" t="s">
        <v>865</v>
      </c>
      <c r="N241" s="26">
        <f t="shared" si="22"/>
        <v>38419</v>
      </c>
      <c r="O241" s="26">
        <f t="shared" si="23"/>
        <v>34962</v>
      </c>
      <c r="P241" s="26">
        <v>2831</v>
      </c>
      <c r="Q241">
        <v>4056</v>
      </c>
      <c r="R241">
        <v>633</v>
      </c>
      <c r="S241" s="24">
        <v>235421</v>
      </c>
      <c r="T241" s="24">
        <v>335139</v>
      </c>
      <c r="U241" s="20">
        <f t="shared" si="19"/>
        <v>0.22359590250794772</v>
      </c>
      <c r="V241" s="20">
        <f t="shared" si="20"/>
        <v>0.1055727634764049</v>
      </c>
      <c r="W241" s="20">
        <f t="shared" si="21"/>
        <v>0.11601166981293977</v>
      </c>
      <c r="X241" s="20"/>
      <c r="AA241" s="246"/>
      <c r="AB241" s="246"/>
    </row>
    <row r="242" spans="4:28">
      <c r="D242" s="246"/>
      <c r="E242" s="246"/>
      <c r="F242" s="246"/>
      <c r="G242" s="246"/>
      <c r="I242" s="20"/>
      <c r="M242" t="s">
        <v>866</v>
      </c>
      <c r="N242" s="26">
        <f t="shared" si="22"/>
        <v>38419</v>
      </c>
      <c r="O242" s="26">
        <f t="shared" si="23"/>
        <v>34962</v>
      </c>
      <c r="P242" s="26">
        <v>2831</v>
      </c>
      <c r="Q242">
        <v>4408</v>
      </c>
      <c r="R242">
        <v>694</v>
      </c>
      <c r="S242" s="24">
        <v>235421</v>
      </c>
      <c r="T242" s="24">
        <v>335139</v>
      </c>
      <c r="U242" s="20">
        <f t="shared" si="19"/>
        <v>0.24514305898975627</v>
      </c>
      <c r="V242" s="20">
        <f t="shared" si="20"/>
        <v>0.11473489679585622</v>
      </c>
      <c r="W242" s="20">
        <f t="shared" si="21"/>
        <v>0.12607974372175504</v>
      </c>
      <c r="X242" s="20"/>
      <c r="AA242" s="246"/>
      <c r="AB242" s="246"/>
    </row>
    <row r="243" spans="4:28">
      <c r="D243" s="246"/>
      <c r="E243" s="246"/>
      <c r="F243" s="246"/>
      <c r="G243" s="246"/>
      <c r="I243" s="20"/>
      <c r="M243" t="s">
        <v>867</v>
      </c>
      <c r="N243" s="26">
        <f t="shared" si="22"/>
        <v>38419</v>
      </c>
      <c r="O243" s="26">
        <f t="shared" si="23"/>
        <v>34962</v>
      </c>
      <c r="P243" s="26">
        <v>2831</v>
      </c>
      <c r="Q243">
        <v>4825</v>
      </c>
      <c r="R243">
        <v>756</v>
      </c>
      <c r="S243" s="24">
        <v>235421</v>
      </c>
      <c r="T243" s="24">
        <v>335139</v>
      </c>
      <c r="U243" s="20">
        <f t="shared" si="19"/>
        <v>0.26704344754503712</v>
      </c>
      <c r="V243" s="20">
        <f t="shared" si="20"/>
        <v>0.1255889013248653</v>
      </c>
      <c r="W243" s="20">
        <f t="shared" si="21"/>
        <v>0.13800697900577771</v>
      </c>
      <c r="X243" s="20"/>
      <c r="AA243" s="246"/>
      <c r="AB243" s="246"/>
    </row>
    <row r="244" spans="4:28">
      <c r="D244" s="246"/>
      <c r="E244" s="246"/>
      <c r="F244" s="246"/>
      <c r="G244" s="246"/>
      <c r="I244" s="20"/>
      <c r="M244" t="s">
        <v>868</v>
      </c>
      <c r="N244" s="26">
        <f t="shared" si="22"/>
        <v>38419</v>
      </c>
      <c r="O244" s="26">
        <f t="shared" si="23"/>
        <v>34962</v>
      </c>
      <c r="P244" s="26">
        <v>2831</v>
      </c>
      <c r="Q244">
        <v>5268</v>
      </c>
      <c r="R244">
        <v>813</v>
      </c>
      <c r="S244" s="24">
        <v>235421</v>
      </c>
      <c r="T244" s="24">
        <v>335139</v>
      </c>
      <c r="U244" s="20">
        <f t="shared" si="19"/>
        <v>0.28717767573295655</v>
      </c>
      <c r="V244" s="20">
        <f t="shared" si="20"/>
        <v>0.13711965433769749</v>
      </c>
      <c r="W244" s="20">
        <f t="shared" si="21"/>
        <v>0.15067787883988329</v>
      </c>
      <c r="X244" s="20"/>
      <c r="AA244" s="246"/>
      <c r="AB244" s="246"/>
    </row>
    <row r="245" spans="4:28">
      <c r="D245" s="246"/>
      <c r="E245" s="246"/>
      <c r="F245" s="246"/>
      <c r="G245" s="246"/>
      <c r="I245" s="20"/>
      <c r="M245" t="s">
        <v>869</v>
      </c>
      <c r="N245" s="26">
        <f t="shared" si="22"/>
        <v>38419</v>
      </c>
      <c r="O245" s="26">
        <f t="shared" si="23"/>
        <v>34962</v>
      </c>
      <c r="P245" s="26">
        <v>2831</v>
      </c>
      <c r="Q245">
        <v>5548</v>
      </c>
      <c r="R245">
        <v>912</v>
      </c>
      <c r="S245" s="24">
        <v>235421</v>
      </c>
      <c r="T245" s="24">
        <v>335139</v>
      </c>
      <c r="U245" s="20">
        <f t="shared" si="19"/>
        <v>0.32214765100671139</v>
      </c>
      <c r="V245" s="20">
        <f t="shared" si="20"/>
        <v>0.14440771493271559</v>
      </c>
      <c r="W245" s="20">
        <f t="shared" si="21"/>
        <v>0.15868657399462274</v>
      </c>
      <c r="X245" s="20"/>
      <c r="AA245" s="246"/>
      <c r="AB245" s="246"/>
    </row>
    <row r="246" spans="4:28">
      <c r="D246" s="246"/>
      <c r="E246" s="246"/>
      <c r="F246" s="246"/>
      <c r="G246" s="246"/>
      <c r="I246" s="20"/>
      <c r="M246" t="s">
        <v>870</v>
      </c>
      <c r="N246" s="26">
        <f t="shared" si="22"/>
        <v>38419</v>
      </c>
      <c r="O246" s="26">
        <f t="shared" si="23"/>
        <v>34962</v>
      </c>
      <c r="P246" s="26">
        <v>2831</v>
      </c>
      <c r="Q246">
        <v>5924</v>
      </c>
      <c r="R246">
        <v>994</v>
      </c>
      <c r="S246" s="24">
        <v>235421</v>
      </c>
      <c r="T246" s="24">
        <v>335139</v>
      </c>
      <c r="U246" s="20">
        <f t="shared" si="19"/>
        <v>0.35111268103143767</v>
      </c>
      <c r="V246" s="20">
        <f t="shared" si="20"/>
        <v>0.15419453916031131</v>
      </c>
      <c r="W246" s="20">
        <f t="shared" si="21"/>
        <v>0.16944110748812996</v>
      </c>
      <c r="X246" s="20"/>
      <c r="AA246" s="246"/>
      <c r="AB246" s="246"/>
    </row>
    <row r="247" spans="4:28">
      <c r="D247" s="246"/>
      <c r="E247" s="246"/>
      <c r="F247" s="246"/>
      <c r="G247" s="246"/>
      <c r="I247" s="20"/>
      <c r="M247" t="s">
        <v>871</v>
      </c>
      <c r="N247" s="26">
        <f t="shared" si="22"/>
        <v>38419</v>
      </c>
      <c r="O247" s="26">
        <f t="shared" si="23"/>
        <v>34962</v>
      </c>
      <c r="P247" s="26">
        <v>2831</v>
      </c>
      <c r="Q247">
        <v>6187</v>
      </c>
      <c r="R247">
        <v>1057</v>
      </c>
      <c r="S247" s="24">
        <v>235421</v>
      </c>
      <c r="T247" s="24">
        <v>335139</v>
      </c>
      <c r="U247" s="20">
        <f t="shared" si="19"/>
        <v>0.37336630166019075</v>
      </c>
      <c r="V247" s="20">
        <f t="shared" si="20"/>
        <v>0.16104011036206045</v>
      </c>
      <c r="W247" s="20">
        <f t="shared" si="21"/>
        <v>0.17696356043704595</v>
      </c>
      <c r="X247" s="20"/>
      <c r="AA247" s="246"/>
      <c r="AB247" s="246"/>
    </row>
    <row r="248" spans="4:28">
      <c r="D248" s="246"/>
      <c r="E248" s="246"/>
      <c r="F248" s="246"/>
      <c r="G248" s="246"/>
      <c r="I248" s="20"/>
      <c r="M248" t="s">
        <v>872</v>
      </c>
      <c r="N248" s="26">
        <f t="shared" si="22"/>
        <v>38419</v>
      </c>
      <c r="O248" s="26">
        <f t="shared" si="23"/>
        <v>34962</v>
      </c>
      <c r="P248" s="26">
        <v>2831</v>
      </c>
      <c r="Q248">
        <v>6439</v>
      </c>
      <c r="R248">
        <v>1105</v>
      </c>
      <c r="S248" s="24">
        <v>235421</v>
      </c>
      <c r="T248" s="24">
        <v>335139</v>
      </c>
      <c r="U248" s="20">
        <f t="shared" si="19"/>
        <v>0.39032144118685974</v>
      </c>
      <c r="V248" s="20">
        <f t="shared" si="20"/>
        <v>0.16759936489757671</v>
      </c>
      <c r="W248" s="20">
        <f t="shared" si="21"/>
        <v>0.18417138607631142</v>
      </c>
      <c r="X248" s="20"/>
      <c r="AA248" s="246"/>
      <c r="AB248" s="246"/>
    </row>
    <row r="249" spans="4:28">
      <c r="D249" s="246"/>
      <c r="E249" s="246"/>
      <c r="F249" s="246"/>
      <c r="G249" s="246"/>
      <c r="I249" s="20"/>
      <c r="M249" t="s">
        <v>873</v>
      </c>
      <c r="N249" s="26">
        <f t="shared" si="22"/>
        <v>38419</v>
      </c>
      <c r="O249" s="26">
        <f t="shared" si="23"/>
        <v>34962</v>
      </c>
      <c r="P249" s="26">
        <v>2831</v>
      </c>
      <c r="Q249">
        <v>6502</v>
      </c>
      <c r="R249">
        <v>1161</v>
      </c>
      <c r="S249" s="24">
        <v>235421</v>
      </c>
      <c r="T249" s="24">
        <v>335139</v>
      </c>
      <c r="U249" s="20">
        <f t="shared" si="19"/>
        <v>0.41010243730130697</v>
      </c>
      <c r="V249" s="20">
        <f t="shared" si="20"/>
        <v>0.16923917853145579</v>
      </c>
      <c r="W249" s="20">
        <f t="shared" si="21"/>
        <v>0.18597334248612779</v>
      </c>
      <c r="X249" s="20"/>
      <c r="AA249" s="246"/>
      <c r="AB249" s="246"/>
    </row>
    <row r="250" spans="4:28">
      <c r="D250" s="246"/>
      <c r="E250" s="246"/>
      <c r="F250" s="246"/>
      <c r="G250" s="246"/>
      <c r="I250" s="20"/>
      <c r="M250" t="s">
        <v>874</v>
      </c>
      <c r="N250" s="26">
        <f t="shared" si="22"/>
        <v>38419</v>
      </c>
      <c r="O250" s="26">
        <f t="shared" si="23"/>
        <v>34962</v>
      </c>
      <c r="P250" s="26">
        <v>2831</v>
      </c>
      <c r="Q250">
        <v>6824</v>
      </c>
      <c r="R250">
        <v>1223</v>
      </c>
      <c r="S250" s="24">
        <v>235421</v>
      </c>
      <c r="T250" s="24">
        <v>335139</v>
      </c>
      <c r="U250" s="20">
        <f t="shared" si="19"/>
        <v>0.43200282585658778</v>
      </c>
      <c r="V250" s="20">
        <f t="shared" si="20"/>
        <v>0.17762044821572659</v>
      </c>
      <c r="W250" s="20">
        <f t="shared" si="21"/>
        <v>0.19518334191407813</v>
      </c>
      <c r="X250" s="20"/>
      <c r="AA250" s="246"/>
      <c r="AB250" s="246"/>
    </row>
    <row r="251" spans="4:28">
      <c r="D251" s="246"/>
      <c r="E251" s="246"/>
      <c r="F251" s="246"/>
      <c r="G251" s="246"/>
      <c r="I251" s="20"/>
      <c r="M251" t="s">
        <v>875</v>
      </c>
      <c r="N251" s="26">
        <f t="shared" si="22"/>
        <v>38419</v>
      </c>
      <c r="O251" s="26">
        <f t="shared" si="23"/>
        <v>34962</v>
      </c>
      <c r="P251" s="26">
        <v>2831</v>
      </c>
      <c r="Q251">
        <v>7233</v>
      </c>
      <c r="R251">
        <v>1302</v>
      </c>
      <c r="S251" s="24">
        <v>235421</v>
      </c>
      <c r="T251" s="24">
        <v>335139</v>
      </c>
      <c r="U251" s="20">
        <f t="shared" si="19"/>
        <v>0.45990815966089721</v>
      </c>
      <c r="V251" s="20">
        <f t="shared" si="20"/>
        <v>0.18826622244202088</v>
      </c>
      <c r="W251" s="20">
        <f t="shared" si="21"/>
        <v>0.2068817573365368</v>
      </c>
      <c r="X251" s="20"/>
      <c r="AA251" s="246"/>
      <c r="AB251" s="246"/>
    </row>
    <row r="252" spans="4:28">
      <c r="D252" s="246"/>
      <c r="E252" s="246"/>
      <c r="F252" s="246"/>
      <c r="G252" s="246"/>
      <c r="I252" s="20"/>
      <c r="M252" t="s">
        <v>876</v>
      </c>
      <c r="N252" s="26">
        <f t="shared" si="22"/>
        <v>38419</v>
      </c>
      <c r="O252" s="26">
        <f t="shared" si="23"/>
        <v>34962</v>
      </c>
      <c r="P252" s="26">
        <v>2831</v>
      </c>
      <c r="Q252">
        <v>7489</v>
      </c>
      <c r="R252">
        <v>1353</v>
      </c>
      <c r="S252" s="24">
        <v>235421</v>
      </c>
      <c r="T252" s="24">
        <v>335139</v>
      </c>
      <c r="U252" s="20">
        <f t="shared" si="19"/>
        <v>0.47792299540798305</v>
      </c>
      <c r="V252" s="20">
        <f t="shared" si="20"/>
        <v>0.19492959212889455</v>
      </c>
      <c r="W252" s="20">
        <f t="shared" si="21"/>
        <v>0.21420399290658429</v>
      </c>
      <c r="X252" s="20"/>
      <c r="AA252" s="246"/>
      <c r="AB252" s="246"/>
    </row>
    <row r="253" spans="4:28">
      <c r="D253" s="246"/>
      <c r="E253" s="246"/>
      <c r="F253" s="246"/>
      <c r="G253" s="246"/>
      <c r="I253" s="20"/>
      <c r="M253" t="s">
        <v>877</v>
      </c>
      <c r="N253" s="26">
        <f t="shared" si="22"/>
        <v>38419</v>
      </c>
      <c r="O253" s="26">
        <f t="shared" si="23"/>
        <v>34962</v>
      </c>
      <c r="P253" s="26">
        <v>2831</v>
      </c>
      <c r="Q253">
        <v>7407</v>
      </c>
      <c r="R253">
        <v>1412</v>
      </c>
      <c r="S253" s="24">
        <v>235421</v>
      </c>
      <c r="T253" s="24">
        <v>335139</v>
      </c>
      <c r="U253" s="20">
        <f t="shared" si="19"/>
        <v>0.49876368774284707</v>
      </c>
      <c r="V253" s="20">
        <f t="shared" si="20"/>
        <v>0.19279523152606784</v>
      </c>
      <c r="W253" s="20">
        <f t="shared" si="21"/>
        <v>0.21185858932555346</v>
      </c>
      <c r="X253" s="20"/>
      <c r="AA253" s="246"/>
      <c r="AB253" s="246"/>
    </row>
    <row r="254" spans="4:28">
      <c r="D254" s="246"/>
      <c r="E254" s="246"/>
      <c r="F254" s="246"/>
      <c r="G254" s="246"/>
      <c r="I254" s="20"/>
      <c r="M254" t="s">
        <v>878</v>
      </c>
      <c r="N254" s="26">
        <f t="shared" si="22"/>
        <v>38419</v>
      </c>
      <c r="O254" s="26">
        <f t="shared" si="23"/>
        <v>34962</v>
      </c>
      <c r="P254" s="26">
        <v>2831</v>
      </c>
      <c r="Q254">
        <v>7290</v>
      </c>
      <c r="R254">
        <v>1428</v>
      </c>
      <c r="S254" s="24">
        <v>235421</v>
      </c>
      <c r="T254" s="24">
        <v>335139</v>
      </c>
      <c r="U254" s="20">
        <f t="shared" si="19"/>
        <v>0.50441540091840342</v>
      </c>
      <c r="V254" s="20">
        <f t="shared" si="20"/>
        <v>0.18974986334886385</v>
      </c>
      <c r="W254" s="20">
        <f t="shared" si="21"/>
        <v>0.20851209885018018</v>
      </c>
      <c r="X254" s="20"/>
      <c r="AA254" s="246"/>
      <c r="AB254" s="246"/>
    </row>
    <row r="255" spans="4:28">
      <c r="D255" s="246"/>
      <c r="E255" s="246"/>
      <c r="F255" s="246"/>
      <c r="G255" s="246"/>
      <c r="I255" s="20"/>
      <c r="M255" t="s">
        <v>879</v>
      </c>
      <c r="N255" s="26">
        <f t="shared" si="22"/>
        <v>38419</v>
      </c>
      <c r="O255" s="26">
        <f t="shared" si="23"/>
        <v>34962</v>
      </c>
      <c r="P255" s="26">
        <v>2831</v>
      </c>
      <c r="Q255">
        <v>7224</v>
      </c>
      <c r="R255">
        <v>1459</v>
      </c>
      <c r="S255" s="24">
        <v>235421</v>
      </c>
      <c r="T255" s="24">
        <v>335139</v>
      </c>
      <c r="U255" s="20">
        <f t="shared" si="19"/>
        <v>0.51536559519604375</v>
      </c>
      <c r="V255" s="20">
        <f t="shared" si="20"/>
        <v>0.18803196335146671</v>
      </c>
      <c r="W255" s="20">
        <f t="shared" si="21"/>
        <v>0.20662433499227734</v>
      </c>
      <c r="X255" s="20"/>
      <c r="AA255" s="246"/>
      <c r="AB255" s="246"/>
    </row>
    <row r="256" spans="4:28">
      <c r="D256" s="246"/>
      <c r="E256" s="246"/>
      <c r="F256" s="246"/>
      <c r="G256" s="246"/>
      <c r="I256" s="20"/>
      <c r="M256" t="s">
        <v>880</v>
      </c>
      <c r="N256" s="26">
        <f t="shared" si="22"/>
        <v>38419</v>
      </c>
      <c r="O256" s="26">
        <f t="shared" si="23"/>
        <v>34962</v>
      </c>
      <c r="P256" s="26">
        <v>2831</v>
      </c>
      <c r="Q256">
        <v>6895</v>
      </c>
      <c r="R256">
        <v>1464</v>
      </c>
      <c r="S256" s="24">
        <v>235421</v>
      </c>
      <c r="T256" s="24">
        <v>335139</v>
      </c>
      <c r="U256" s="20">
        <f t="shared" si="19"/>
        <v>0.51713175556340518</v>
      </c>
      <c r="V256" s="20">
        <f t="shared" si="20"/>
        <v>0.17946849215232047</v>
      </c>
      <c r="W256" s="20">
        <f t="shared" si="21"/>
        <v>0.1972141181854585</v>
      </c>
      <c r="X256" s="20"/>
      <c r="AA256" s="246"/>
      <c r="AB256" s="246"/>
    </row>
    <row r="257" spans="4:28">
      <c r="D257" s="246"/>
      <c r="E257" s="246"/>
      <c r="F257" s="246"/>
      <c r="G257" s="246"/>
      <c r="I257" s="20"/>
      <c r="M257" t="s">
        <v>881</v>
      </c>
      <c r="N257" s="26">
        <f t="shared" si="22"/>
        <v>38419</v>
      </c>
      <c r="O257" s="26">
        <f t="shared" si="23"/>
        <v>34962</v>
      </c>
      <c r="P257" s="26">
        <v>2831</v>
      </c>
      <c r="Q257">
        <v>6955</v>
      </c>
      <c r="R257">
        <v>1470</v>
      </c>
      <c r="S257" s="24">
        <v>235421</v>
      </c>
      <c r="T257" s="24">
        <v>335139</v>
      </c>
      <c r="U257" s="20">
        <f t="shared" si="19"/>
        <v>0.51925114800423877</v>
      </c>
      <c r="V257" s="20">
        <f t="shared" si="20"/>
        <v>0.18103021942268149</v>
      </c>
      <c r="W257" s="20">
        <f t="shared" si="21"/>
        <v>0.19893026714718837</v>
      </c>
      <c r="X257" s="20"/>
      <c r="AA257" s="246"/>
      <c r="AB257" s="246"/>
    </row>
    <row r="258" spans="4:28">
      <c r="D258" s="246"/>
      <c r="E258" s="246"/>
      <c r="F258" s="246"/>
      <c r="G258" s="246"/>
      <c r="I258" s="20"/>
      <c r="M258" t="s">
        <v>882</v>
      </c>
      <c r="N258" s="26">
        <f t="shared" si="22"/>
        <v>38419</v>
      </c>
      <c r="O258" s="26">
        <f t="shared" si="23"/>
        <v>34962</v>
      </c>
      <c r="P258" s="26">
        <v>2831</v>
      </c>
      <c r="Q258">
        <v>7221</v>
      </c>
      <c r="R258">
        <v>1474</v>
      </c>
      <c r="S258" s="24">
        <v>235421</v>
      </c>
      <c r="T258" s="24">
        <v>335139</v>
      </c>
      <c r="U258" s="20">
        <f t="shared" si="19"/>
        <v>0.52066407629812783</v>
      </c>
      <c r="V258" s="20">
        <f t="shared" si="20"/>
        <v>0.18795387698794866</v>
      </c>
      <c r="W258" s="20">
        <f t="shared" si="21"/>
        <v>0.20653852754419083</v>
      </c>
      <c r="X258" s="20"/>
      <c r="AA258" s="246"/>
      <c r="AB258" s="246"/>
    </row>
    <row r="259" spans="4:28">
      <c r="D259" s="246"/>
      <c r="E259" s="246"/>
      <c r="F259" s="246"/>
      <c r="G259" s="246"/>
      <c r="I259" s="20"/>
      <c r="M259" t="s">
        <v>883</v>
      </c>
      <c r="N259" s="26">
        <f t="shared" si="22"/>
        <v>38419</v>
      </c>
      <c r="O259" s="26">
        <f t="shared" si="23"/>
        <v>34962</v>
      </c>
      <c r="P259" s="26">
        <v>2831</v>
      </c>
      <c r="Q259">
        <v>7058</v>
      </c>
      <c r="R259">
        <v>1470</v>
      </c>
      <c r="S259" s="24">
        <v>235421</v>
      </c>
      <c r="T259" s="24">
        <v>335139</v>
      </c>
      <c r="U259" s="20">
        <f t="shared" si="19"/>
        <v>0.51925114800423877</v>
      </c>
      <c r="V259" s="20">
        <f t="shared" si="20"/>
        <v>0.18371118457013458</v>
      </c>
      <c r="W259" s="20">
        <f t="shared" si="21"/>
        <v>0.20187632286482465</v>
      </c>
      <c r="X259" s="20"/>
      <c r="AA259" s="246"/>
      <c r="AB259" s="246"/>
    </row>
    <row r="260" spans="4:28">
      <c r="D260" s="246"/>
      <c r="E260" s="246"/>
      <c r="F260" s="246"/>
      <c r="G260" s="246"/>
      <c r="I260" s="20"/>
      <c r="M260" t="s">
        <v>884</v>
      </c>
      <c r="N260" s="26">
        <f t="shared" si="22"/>
        <v>38419</v>
      </c>
      <c r="O260" s="26">
        <f t="shared" si="23"/>
        <v>34962</v>
      </c>
      <c r="P260" s="26">
        <v>2831</v>
      </c>
      <c r="Q260">
        <v>6879</v>
      </c>
      <c r="R260">
        <v>1463</v>
      </c>
      <c r="S260" s="24">
        <v>235421</v>
      </c>
      <c r="T260" s="24">
        <v>335139</v>
      </c>
      <c r="U260" s="20">
        <f t="shared" si="19"/>
        <v>0.51677852348993292</v>
      </c>
      <c r="V260" s="20">
        <f t="shared" si="20"/>
        <v>0.17905203154689087</v>
      </c>
      <c r="W260" s="20">
        <f t="shared" si="21"/>
        <v>0.19675647846233052</v>
      </c>
      <c r="X260" s="20"/>
      <c r="AA260" s="246"/>
      <c r="AB260" s="246"/>
    </row>
    <row r="261" spans="4:28">
      <c r="D261" s="246"/>
      <c r="E261" s="246"/>
      <c r="F261" s="246"/>
      <c r="G261" s="246"/>
      <c r="I261" s="20"/>
      <c r="M261" t="s">
        <v>885</v>
      </c>
      <c r="N261" s="26">
        <f t="shared" si="22"/>
        <v>38419</v>
      </c>
      <c r="O261" s="26">
        <f t="shared" si="23"/>
        <v>34962</v>
      </c>
      <c r="P261" s="26">
        <v>2831</v>
      </c>
      <c r="Q261">
        <v>7010</v>
      </c>
      <c r="R261">
        <v>1456</v>
      </c>
      <c r="S261" s="24">
        <v>235421</v>
      </c>
      <c r="T261" s="24">
        <v>335139</v>
      </c>
      <c r="U261" s="20">
        <f t="shared" si="19"/>
        <v>0.51430589897562695</v>
      </c>
      <c r="V261" s="20">
        <f t="shared" si="20"/>
        <v>0.18246180275384574</v>
      </c>
      <c r="W261" s="20">
        <f t="shared" si="21"/>
        <v>0.20050340369544076</v>
      </c>
      <c r="X261" s="20"/>
      <c r="AA261" s="246"/>
      <c r="AB261" s="246"/>
    </row>
    <row r="262" spans="4:28">
      <c r="D262" s="246"/>
      <c r="E262" s="246"/>
      <c r="F262" s="246"/>
      <c r="G262" s="246"/>
      <c r="I262" s="20"/>
      <c r="M262" t="s">
        <v>886</v>
      </c>
      <c r="N262" s="26">
        <f t="shared" si="22"/>
        <v>38419</v>
      </c>
      <c r="O262" s="26">
        <f t="shared" si="23"/>
        <v>34962</v>
      </c>
      <c r="P262" s="26">
        <v>2831</v>
      </c>
      <c r="Q262">
        <v>6762</v>
      </c>
      <c r="R262">
        <v>1457</v>
      </c>
      <c r="S262" s="24">
        <v>235421</v>
      </c>
      <c r="T262" s="24">
        <v>335139</v>
      </c>
      <c r="U262" s="20">
        <f t="shared" si="19"/>
        <v>0.51465913104909922</v>
      </c>
      <c r="V262" s="20">
        <f t="shared" si="20"/>
        <v>0.17600666336968687</v>
      </c>
      <c r="W262" s="20">
        <f t="shared" si="21"/>
        <v>0.19340998798695727</v>
      </c>
      <c r="X262" s="20"/>
      <c r="AA262" s="246"/>
      <c r="AB262" s="246"/>
    </row>
    <row r="263" spans="4:28">
      <c r="D263" s="246"/>
      <c r="E263" s="246"/>
      <c r="F263" s="246"/>
      <c r="G263" s="246"/>
      <c r="I263" s="20"/>
      <c r="M263" t="s">
        <v>887</v>
      </c>
      <c r="N263" s="26">
        <f t="shared" si="22"/>
        <v>38419</v>
      </c>
      <c r="O263" s="26">
        <f t="shared" si="23"/>
        <v>34962</v>
      </c>
      <c r="P263" s="26">
        <v>2831</v>
      </c>
      <c r="Q263">
        <v>6505</v>
      </c>
      <c r="R263">
        <v>1423</v>
      </c>
      <c r="S263" s="24">
        <v>235421</v>
      </c>
      <c r="T263" s="24">
        <v>335139</v>
      </c>
      <c r="U263" s="20">
        <f t="shared" si="19"/>
        <v>0.50264924055104199</v>
      </c>
      <c r="V263" s="20">
        <f t="shared" si="20"/>
        <v>0.16931726489497384</v>
      </c>
      <c r="W263" s="20">
        <f t="shared" si="21"/>
        <v>0.1860591499342143</v>
      </c>
      <c r="X263" s="20"/>
      <c r="AA263" s="246"/>
      <c r="AB263" s="246"/>
    </row>
    <row r="264" spans="4:28">
      <c r="D264" s="246"/>
      <c r="E264" s="246"/>
      <c r="F264" s="246"/>
      <c r="G264" s="246"/>
      <c r="I264" s="20"/>
      <c r="M264" t="s">
        <v>888</v>
      </c>
      <c r="N264" s="26">
        <f t="shared" si="22"/>
        <v>38419</v>
      </c>
      <c r="O264" s="26">
        <f t="shared" si="23"/>
        <v>34962</v>
      </c>
      <c r="P264" s="26">
        <v>2831</v>
      </c>
      <c r="Q264">
        <v>6518</v>
      </c>
      <c r="R264">
        <v>1439</v>
      </c>
      <c r="S264" s="24">
        <v>235421</v>
      </c>
      <c r="T264" s="24">
        <v>335139</v>
      </c>
      <c r="U264" s="20">
        <f t="shared" si="19"/>
        <v>0.50830095372659834</v>
      </c>
      <c r="V264" s="20">
        <f t="shared" si="20"/>
        <v>0.16965563913688539</v>
      </c>
      <c r="W264" s="20">
        <f t="shared" si="21"/>
        <v>0.18643098220925577</v>
      </c>
      <c r="X264" s="20"/>
      <c r="AA264" s="246"/>
      <c r="AB264" s="246"/>
    </row>
    <row r="265" spans="4:28">
      <c r="D265" s="246"/>
      <c r="E265" s="246"/>
      <c r="F265" s="246"/>
      <c r="G265" s="246"/>
      <c r="I265" s="20"/>
      <c r="M265" t="s">
        <v>889</v>
      </c>
      <c r="N265" s="26">
        <f t="shared" si="22"/>
        <v>38419</v>
      </c>
      <c r="O265" s="26">
        <f t="shared" si="23"/>
        <v>34962</v>
      </c>
      <c r="P265" s="26">
        <v>2831</v>
      </c>
      <c r="Q265">
        <v>6580</v>
      </c>
      <c r="R265">
        <v>1408</v>
      </c>
      <c r="S265" s="24">
        <v>235421</v>
      </c>
      <c r="T265" s="24">
        <v>335139</v>
      </c>
      <c r="U265" s="20">
        <f t="shared" si="19"/>
        <v>0.49735075944895796</v>
      </c>
      <c r="V265" s="20">
        <f t="shared" si="20"/>
        <v>0.17126942398292511</v>
      </c>
      <c r="W265" s="20">
        <f t="shared" si="21"/>
        <v>0.18820433613637663</v>
      </c>
      <c r="X265" s="20"/>
      <c r="AA265" s="246"/>
      <c r="AB265" s="246"/>
    </row>
    <row r="266" spans="4:28">
      <c r="D266" s="246"/>
      <c r="E266" s="246"/>
      <c r="F266" s="246"/>
      <c r="G266" s="246"/>
      <c r="I266" s="20"/>
      <c r="M266" t="s">
        <v>890</v>
      </c>
      <c r="N266" s="26">
        <f t="shared" si="22"/>
        <v>38419</v>
      </c>
      <c r="O266" s="26">
        <f t="shared" si="23"/>
        <v>34962</v>
      </c>
      <c r="P266" s="26">
        <v>2831</v>
      </c>
      <c r="Q266">
        <v>6240</v>
      </c>
      <c r="R266">
        <v>1356</v>
      </c>
      <c r="S266" s="24">
        <v>235421</v>
      </c>
      <c r="T266" s="24">
        <v>335139</v>
      </c>
      <c r="U266" s="20">
        <f t="shared" si="19"/>
        <v>0.47898269162839985</v>
      </c>
      <c r="V266" s="20">
        <f t="shared" si="20"/>
        <v>0.16241963611754601</v>
      </c>
      <c r="W266" s="20">
        <f t="shared" si="21"/>
        <v>0.17847949201990732</v>
      </c>
      <c r="X266" s="20"/>
      <c r="AA266" s="246"/>
      <c r="AB266" s="246"/>
    </row>
    <row r="267" spans="4:28">
      <c r="D267" s="246"/>
      <c r="E267" s="246"/>
      <c r="F267" s="246"/>
      <c r="G267" s="246"/>
      <c r="I267" s="20"/>
      <c r="M267" t="s">
        <v>891</v>
      </c>
      <c r="N267" s="26">
        <f t="shared" si="22"/>
        <v>38419</v>
      </c>
      <c r="O267" s="26">
        <f t="shared" si="23"/>
        <v>34962</v>
      </c>
      <c r="P267" s="26">
        <v>2831</v>
      </c>
      <c r="Q267">
        <v>5930</v>
      </c>
      <c r="R267">
        <v>1323</v>
      </c>
      <c r="S267" s="24">
        <v>235421</v>
      </c>
      <c r="T267" s="24">
        <v>335139</v>
      </c>
      <c r="U267" s="20">
        <f t="shared" si="19"/>
        <v>0.46732603320381488</v>
      </c>
      <c r="V267" s="20">
        <f t="shared" si="20"/>
        <v>0.15435071188734742</v>
      </c>
      <c r="W267" s="20">
        <f t="shared" si="21"/>
        <v>0.16961272238430294</v>
      </c>
      <c r="X267" s="20"/>
      <c r="AA267" s="246"/>
      <c r="AB267" s="246"/>
    </row>
    <row r="268" spans="4:28">
      <c r="D268" s="246"/>
      <c r="E268" s="246"/>
      <c r="F268" s="246"/>
      <c r="G268" s="246"/>
      <c r="I268" s="20"/>
      <c r="M268" t="s">
        <v>892</v>
      </c>
      <c r="N268" s="26">
        <f t="shared" si="22"/>
        <v>38419</v>
      </c>
      <c r="O268" s="26">
        <f t="shared" si="23"/>
        <v>34962</v>
      </c>
      <c r="P268" s="26">
        <v>2831</v>
      </c>
      <c r="Q268">
        <v>5651</v>
      </c>
      <c r="R268">
        <v>1286</v>
      </c>
      <c r="S268" s="24">
        <v>235421</v>
      </c>
      <c r="T268" s="24">
        <v>335139</v>
      </c>
      <c r="U268" s="20">
        <f t="shared" si="19"/>
        <v>0.45425644648534086</v>
      </c>
      <c r="V268" s="20">
        <f t="shared" si="20"/>
        <v>0.14708868008016868</v>
      </c>
      <c r="W268" s="20">
        <f t="shared" si="21"/>
        <v>0.16163262971225903</v>
      </c>
      <c r="X268" s="20"/>
      <c r="AA268" s="246"/>
      <c r="AB268" s="246"/>
    </row>
    <row r="269" spans="4:28">
      <c r="D269" s="246"/>
      <c r="E269" s="246"/>
      <c r="F269" s="246"/>
      <c r="G269" s="246"/>
      <c r="I269" s="20"/>
      <c r="M269" t="s">
        <v>893</v>
      </c>
      <c r="N269" s="26">
        <f t="shared" si="22"/>
        <v>38419</v>
      </c>
      <c r="O269" s="26">
        <f t="shared" si="23"/>
        <v>34962</v>
      </c>
      <c r="P269" s="26">
        <v>2831</v>
      </c>
      <c r="Q269">
        <v>5418</v>
      </c>
      <c r="R269">
        <v>1256</v>
      </c>
      <c r="S269" s="24">
        <v>235421</v>
      </c>
      <c r="T269" s="24">
        <v>335139</v>
      </c>
      <c r="U269" s="20">
        <f t="shared" si="19"/>
        <v>0.44365948428117274</v>
      </c>
      <c r="V269" s="20">
        <f t="shared" si="20"/>
        <v>0.14102397251360005</v>
      </c>
      <c r="W269" s="20">
        <f t="shared" si="21"/>
        <v>0.15496825124420799</v>
      </c>
      <c r="X269" s="20"/>
      <c r="AA269" s="246"/>
      <c r="AB269" s="246"/>
    </row>
    <row r="270" spans="4:28">
      <c r="D270" s="246"/>
      <c r="E270" s="246"/>
      <c r="F270" s="246"/>
      <c r="G270" s="246"/>
      <c r="I270" s="20"/>
      <c r="M270" t="s">
        <v>894</v>
      </c>
      <c r="N270" s="26">
        <f t="shared" si="22"/>
        <v>38419</v>
      </c>
      <c r="O270" s="26">
        <f t="shared" si="23"/>
        <v>34962</v>
      </c>
      <c r="P270" s="26">
        <v>2831</v>
      </c>
      <c r="Q270">
        <v>5017</v>
      </c>
      <c r="R270">
        <v>1201</v>
      </c>
      <c r="S270" s="24">
        <v>235421</v>
      </c>
      <c r="T270" s="24">
        <v>335139</v>
      </c>
      <c r="U270" s="20">
        <f t="shared" si="19"/>
        <v>0.42423172024019778</v>
      </c>
      <c r="V270" s="20">
        <f t="shared" si="20"/>
        <v>0.13058642859002056</v>
      </c>
      <c r="W270" s="20">
        <f t="shared" si="21"/>
        <v>0.14349865568331333</v>
      </c>
      <c r="X270" s="20"/>
      <c r="AA270" s="246"/>
      <c r="AB270" s="246"/>
    </row>
    <row r="271" spans="4:28">
      <c r="D271" s="246"/>
      <c r="E271" s="246"/>
      <c r="F271" s="246"/>
      <c r="G271" s="246"/>
      <c r="I271" s="20"/>
      <c r="M271" t="s">
        <v>895</v>
      </c>
      <c r="N271" s="26">
        <f t="shared" si="22"/>
        <v>38419</v>
      </c>
      <c r="O271" s="26">
        <f t="shared" si="23"/>
        <v>34962</v>
      </c>
      <c r="P271" s="26">
        <v>2831</v>
      </c>
      <c r="Q271">
        <v>5025</v>
      </c>
      <c r="R271">
        <v>1194</v>
      </c>
      <c r="S271" s="24">
        <v>235421</v>
      </c>
      <c r="T271" s="24">
        <v>335139</v>
      </c>
      <c r="U271" s="20">
        <f t="shared" si="19"/>
        <v>0.42175909572589193</v>
      </c>
      <c r="V271" s="20">
        <f t="shared" si="20"/>
        <v>0.13079465889273537</v>
      </c>
      <c r="W271" s="20">
        <f t="shared" si="21"/>
        <v>0.1437274755448773</v>
      </c>
      <c r="X271" s="20"/>
      <c r="AA271" s="246"/>
      <c r="AB271" s="246"/>
    </row>
    <row r="272" spans="4:28">
      <c r="D272" s="246"/>
      <c r="E272" s="246"/>
      <c r="F272" s="246"/>
      <c r="G272" s="246"/>
      <c r="I272" s="20"/>
      <c r="M272" t="s">
        <v>896</v>
      </c>
      <c r="N272" s="26">
        <f t="shared" si="22"/>
        <v>38419</v>
      </c>
      <c r="O272" s="26">
        <f t="shared" si="23"/>
        <v>34962</v>
      </c>
      <c r="P272" s="26">
        <v>2831</v>
      </c>
      <c r="Q272">
        <v>5076</v>
      </c>
      <c r="R272">
        <v>1169</v>
      </c>
      <c r="S272" s="24">
        <v>235421</v>
      </c>
      <c r="T272" s="24">
        <v>335139</v>
      </c>
      <c r="U272" s="20">
        <f t="shared" si="19"/>
        <v>0.41292829388908514</v>
      </c>
      <c r="V272" s="20">
        <f t="shared" si="20"/>
        <v>0.13212212707254223</v>
      </c>
      <c r="W272" s="20">
        <f t="shared" si="21"/>
        <v>0.14518620216234771</v>
      </c>
      <c r="X272" s="20"/>
      <c r="AA272" s="246"/>
      <c r="AB272" s="246"/>
    </row>
    <row r="273" spans="4:28">
      <c r="D273" s="246"/>
      <c r="E273" s="246"/>
      <c r="F273" s="246"/>
      <c r="G273" s="246"/>
      <c r="I273" s="20"/>
      <c r="M273" t="s">
        <v>897</v>
      </c>
      <c r="N273" s="26">
        <f t="shared" si="22"/>
        <v>38419</v>
      </c>
      <c r="O273" s="26">
        <f t="shared" si="23"/>
        <v>34962</v>
      </c>
      <c r="P273" s="26">
        <v>2831</v>
      </c>
      <c r="Q273">
        <v>4788</v>
      </c>
      <c r="R273">
        <v>1105</v>
      </c>
      <c r="S273" s="24">
        <v>235421</v>
      </c>
      <c r="T273" s="24">
        <v>335139</v>
      </c>
      <c r="U273" s="20">
        <f t="shared" si="19"/>
        <v>0.39032144118685974</v>
      </c>
      <c r="V273" s="20">
        <f t="shared" si="20"/>
        <v>0.12462583617480934</v>
      </c>
      <c r="W273" s="20">
        <f t="shared" si="21"/>
        <v>0.13694868714604427</v>
      </c>
      <c r="X273" s="20"/>
      <c r="AA273" s="246"/>
      <c r="AB273" s="246"/>
    </row>
    <row r="274" spans="4:28">
      <c r="D274" s="246"/>
      <c r="E274" s="246"/>
      <c r="F274" s="246"/>
      <c r="G274" s="246"/>
      <c r="I274" s="20"/>
      <c r="M274" t="s">
        <v>898</v>
      </c>
      <c r="N274" s="26">
        <f t="shared" si="22"/>
        <v>38419</v>
      </c>
      <c r="O274" s="26">
        <f t="shared" si="23"/>
        <v>34962</v>
      </c>
      <c r="P274" s="26">
        <v>2831</v>
      </c>
      <c r="Q274">
        <v>4570</v>
      </c>
      <c r="R274">
        <v>1071</v>
      </c>
      <c r="S274" s="24">
        <v>235421</v>
      </c>
      <c r="T274" s="24">
        <v>335139</v>
      </c>
      <c r="U274" s="20">
        <f t="shared" si="19"/>
        <v>0.37831155068880257</v>
      </c>
      <c r="V274" s="20">
        <f t="shared" si="20"/>
        <v>0.11895156042583097</v>
      </c>
      <c r="W274" s="20">
        <f t="shared" si="21"/>
        <v>0.13071334591842573</v>
      </c>
      <c r="X274" s="20"/>
      <c r="AA274" s="246"/>
      <c r="AB274" s="246"/>
    </row>
    <row r="275" spans="4:28">
      <c r="D275" s="246"/>
      <c r="E275" s="246"/>
      <c r="F275" s="246"/>
      <c r="G275" s="246"/>
      <c r="I275" s="20"/>
      <c r="M275" t="s">
        <v>899</v>
      </c>
      <c r="N275" s="26">
        <f t="shared" si="22"/>
        <v>38419</v>
      </c>
      <c r="O275" s="26">
        <f t="shared" si="23"/>
        <v>34962</v>
      </c>
      <c r="P275" s="26">
        <v>2831</v>
      </c>
      <c r="Q275">
        <v>4390</v>
      </c>
      <c r="R275">
        <v>1034</v>
      </c>
      <c r="S275" s="24">
        <v>235421</v>
      </c>
      <c r="T275" s="24">
        <v>335139</v>
      </c>
      <c r="U275" s="20">
        <f t="shared" ref="U275:U295" si="24">$R275/P275</f>
        <v>0.36524196397032849</v>
      </c>
      <c r="V275" s="20">
        <f t="shared" ref="V275:V296" si="25">Q275/N275</f>
        <v>0.11426637861474791</v>
      </c>
      <c r="W275" s="20">
        <f t="shared" ref="W275:W296" si="26">Q275/O275</f>
        <v>0.12556489903323609</v>
      </c>
      <c r="X275" s="20"/>
      <c r="AA275" s="246"/>
      <c r="AB275" s="246"/>
    </row>
    <row r="276" spans="4:28">
      <c r="D276" s="246"/>
      <c r="E276" s="246"/>
      <c r="F276" s="246"/>
      <c r="G276" s="246"/>
      <c r="I276" s="20"/>
      <c r="M276" t="s">
        <v>900</v>
      </c>
      <c r="N276" s="26">
        <f t="shared" si="22"/>
        <v>38419</v>
      </c>
      <c r="O276" s="26">
        <f t="shared" si="23"/>
        <v>34962</v>
      </c>
      <c r="P276" s="26">
        <v>2831</v>
      </c>
      <c r="Q276">
        <v>4215</v>
      </c>
      <c r="R276">
        <v>997</v>
      </c>
      <c r="S276" s="24">
        <v>235421</v>
      </c>
      <c r="T276" s="24">
        <v>335139</v>
      </c>
      <c r="U276" s="20">
        <f t="shared" si="24"/>
        <v>0.35217237725185446</v>
      </c>
      <c r="V276" s="20">
        <f t="shared" si="25"/>
        <v>0.10971134074286161</v>
      </c>
      <c r="W276" s="20">
        <f t="shared" si="26"/>
        <v>0.12055946456152394</v>
      </c>
      <c r="X276" s="20"/>
      <c r="AA276" s="246"/>
      <c r="AB276" s="246"/>
    </row>
    <row r="277" spans="4:28">
      <c r="D277" s="246"/>
      <c r="E277" s="246"/>
      <c r="F277" s="246"/>
      <c r="G277" s="246"/>
      <c r="I277" s="20"/>
      <c r="M277" t="s">
        <v>901</v>
      </c>
      <c r="N277" s="26">
        <f t="shared" ref="N277:N310" si="27">+N276</f>
        <v>38419</v>
      </c>
      <c r="O277" s="26">
        <f t="shared" ref="O277:O310" si="28">+O276</f>
        <v>34962</v>
      </c>
      <c r="P277" s="26">
        <v>2831</v>
      </c>
      <c r="Q277" s="261">
        <v>3994</v>
      </c>
      <c r="R277" s="261">
        <v>946</v>
      </c>
      <c r="S277" s="24">
        <v>235421</v>
      </c>
      <c r="T277" s="24">
        <v>335139</v>
      </c>
      <c r="U277" s="20">
        <f t="shared" si="24"/>
        <v>0.33415754150476862</v>
      </c>
      <c r="V277" s="20">
        <f t="shared" si="25"/>
        <v>0.10395897863036518</v>
      </c>
      <c r="W277" s="20">
        <f t="shared" si="26"/>
        <v>0.11423831588581888</v>
      </c>
      <c r="X277" s="20"/>
      <c r="AA277" s="246"/>
      <c r="AB277" s="246"/>
    </row>
    <row r="278" spans="4:28">
      <c r="D278" s="246"/>
      <c r="E278" s="246"/>
      <c r="F278" s="246"/>
      <c r="G278" s="246"/>
      <c r="I278" s="20"/>
      <c r="M278" t="s">
        <v>902</v>
      </c>
      <c r="N278" s="26">
        <f t="shared" si="27"/>
        <v>38419</v>
      </c>
      <c r="O278" s="26">
        <f t="shared" si="28"/>
        <v>34962</v>
      </c>
      <c r="P278" s="26">
        <v>2831</v>
      </c>
      <c r="Q278" s="261">
        <v>3989</v>
      </c>
      <c r="R278" s="261">
        <v>904</v>
      </c>
      <c r="S278" s="24">
        <v>235421</v>
      </c>
      <c r="T278" s="24">
        <v>335139</v>
      </c>
      <c r="U278" s="20">
        <f t="shared" si="24"/>
        <v>0.31932179441893321</v>
      </c>
      <c r="V278" s="20">
        <f t="shared" si="25"/>
        <v>0.10382883469116844</v>
      </c>
      <c r="W278" s="20">
        <f t="shared" si="26"/>
        <v>0.1140953034723414</v>
      </c>
      <c r="X278" s="20"/>
      <c r="AA278" s="246"/>
      <c r="AB278" s="246"/>
    </row>
    <row r="279" spans="4:28">
      <c r="D279" s="246"/>
      <c r="E279" s="246"/>
      <c r="F279" s="246"/>
      <c r="G279" s="246"/>
      <c r="I279" s="20"/>
      <c r="M279" t="s">
        <v>903</v>
      </c>
      <c r="N279" s="26">
        <f t="shared" si="27"/>
        <v>38419</v>
      </c>
      <c r="O279" s="26">
        <f t="shared" si="28"/>
        <v>34962</v>
      </c>
      <c r="P279" s="26">
        <v>2831</v>
      </c>
      <c r="Q279" s="261">
        <v>4029</v>
      </c>
      <c r="R279" s="261">
        <v>900</v>
      </c>
      <c r="S279" s="24">
        <v>235421</v>
      </c>
      <c r="T279" s="24">
        <v>335139</v>
      </c>
      <c r="U279" s="20">
        <f t="shared" si="24"/>
        <v>0.31790886612504415</v>
      </c>
      <c r="V279" s="20">
        <f t="shared" si="25"/>
        <v>0.10486998620474244</v>
      </c>
      <c r="W279" s="20">
        <f t="shared" si="26"/>
        <v>0.11523940278016132</v>
      </c>
      <c r="X279" s="20"/>
      <c r="AA279" s="246"/>
      <c r="AB279" s="246"/>
    </row>
    <row r="280" spans="4:28">
      <c r="D280" s="246"/>
      <c r="E280" s="246"/>
      <c r="F280" s="246"/>
      <c r="G280" s="246"/>
      <c r="I280" s="20"/>
      <c r="M280" t="s">
        <v>904</v>
      </c>
      <c r="N280" s="26">
        <f t="shared" si="27"/>
        <v>38419</v>
      </c>
      <c r="O280" s="26">
        <f t="shared" si="28"/>
        <v>34962</v>
      </c>
      <c r="P280" s="26">
        <v>2831</v>
      </c>
      <c r="Q280" s="261">
        <v>3707</v>
      </c>
      <c r="R280" s="261">
        <v>854</v>
      </c>
      <c r="S280" s="24">
        <v>235421</v>
      </c>
      <c r="T280" s="24">
        <v>335139</v>
      </c>
      <c r="U280" s="20">
        <f t="shared" si="24"/>
        <v>0.30166019074531969</v>
      </c>
      <c r="V280" s="20">
        <f t="shared" si="25"/>
        <v>9.648871652047164E-2</v>
      </c>
      <c r="W280" s="20">
        <f t="shared" si="26"/>
        <v>0.10602940335221098</v>
      </c>
      <c r="X280" s="20"/>
      <c r="AA280" s="246"/>
      <c r="AB280" s="246"/>
    </row>
    <row r="281" spans="4:28">
      <c r="D281" s="246"/>
      <c r="E281" s="246"/>
      <c r="F281" s="246"/>
      <c r="G281" s="246"/>
      <c r="I281" s="20"/>
      <c r="M281" t="s">
        <v>905</v>
      </c>
      <c r="N281" s="26">
        <f t="shared" si="27"/>
        <v>38419</v>
      </c>
      <c r="O281" s="26">
        <f t="shared" si="28"/>
        <v>34962</v>
      </c>
      <c r="P281" s="26">
        <v>2831</v>
      </c>
      <c r="Q281" s="261">
        <v>3590</v>
      </c>
      <c r="R281" s="261">
        <v>829</v>
      </c>
      <c r="S281" s="24">
        <v>235421</v>
      </c>
      <c r="T281" s="24">
        <v>335139</v>
      </c>
      <c r="U281" s="20">
        <f t="shared" si="24"/>
        <v>0.2928293889085129</v>
      </c>
      <c r="V281" s="20">
        <f t="shared" si="25"/>
        <v>9.344334834326766E-2</v>
      </c>
      <c r="W281" s="20">
        <f t="shared" si="26"/>
        <v>0.10268291287683771</v>
      </c>
      <c r="X281" s="20"/>
      <c r="AA281" s="246"/>
      <c r="AB281" s="246"/>
    </row>
    <row r="282" spans="4:28">
      <c r="D282" s="246"/>
      <c r="E282" s="246"/>
      <c r="F282" s="246"/>
      <c r="G282" s="246"/>
      <c r="I282" s="20"/>
      <c r="M282" t="s">
        <v>906</v>
      </c>
      <c r="N282" s="26">
        <f t="shared" si="27"/>
        <v>38419</v>
      </c>
      <c r="O282" s="26">
        <f t="shared" si="28"/>
        <v>34962</v>
      </c>
      <c r="P282" s="26">
        <v>2831</v>
      </c>
      <c r="Q282" s="261">
        <v>3417</v>
      </c>
      <c r="R282" s="261">
        <v>786</v>
      </c>
      <c r="S282" s="24">
        <v>235421</v>
      </c>
      <c r="T282" s="24">
        <v>335139</v>
      </c>
      <c r="U282" s="20">
        <f t="shared" si="24"/>
        <v>0.27764040974920523</v>
      </c>
      <c r="V282" s="20">
        <f t="shared" si="25"/>
        <v>8.8940368047060042E-2</v>
      </c>
      <c r="W282" s="20">
        <f t="shared" si="26"/>
        <v>9.7734683370516565E-2</v>
      </c>
      <c r="X282" s="20"/>
      <c r="AA282" s="246"/>
      <c r="AB282" s="246"/>
    </row>
    <row r="283" spans="4:28">
      <c r="D283" s="246"/>
      <c r="E283" s="246"/>
      <c r="F283" s="246"/>
      <c r="G283" s="246"/>
      <c r="I283" s="20"/>
      <c r="M283" t="s">
        <v>907</v>
      </c>
      <c r="N283" s="26">
        <f t="shared" si="27"/>
        <v>38419</v>
      </c>
      <c r="O283" s="26">
        <f t="shared" si="28"/>
        <v>34962</v>
      </c>
      <c r="P283" s="26">
        <v>2831</v>
      </c>
      <c r="Q283" s="261">
        <v>3348</v>
      </c>
      <c r="R283" s="261">
        <v>789</v>
      </c>
      <c r="S283" s="24">
        <v>235421</v>
      </c>
      <c r="T283" s="24">
        <v>335139</v>
      </c>
      <c r="U283" s="20">
        <f t="shared" si="24"/>
        <v>0.27870010596962203</v>
      </c>
      <c r="V283" s="20">
        <f t="shared" si="25"/>
        <v>8.714438168614487E-2</v>
      </c>
      <c r="W283" s="20">
        <f t="shared" si="26"/>
        <v>9.5761112064527198E-2</v>
      </c>
      <c r="X283" s="20"/>
      <c r="AA283" s="246"/>
      <c r="AB283" s="246"/>
    </row>
    <row r="284" spans="4:28">
      <c r="D284" s="246"/>
      <c r="E284" s="246"/>
      <c r="F284" s="246"/>
      <c r="G284" s="246"/>
      <c r="I284" s="20"/>
      <c r="M284" t="s">
        <v>908</v>
      </c>
      <c r="N284" s="26">
        <f t="shared" si="27"/>
        <v>38419</v>
      </c>
      <c r="O284" s="26">
        <f t="shared" si="28"/>
        <v>34962</v>
      </c>
      <c r="P284" s="26">
        <v>2831</v>
      </c>
      <c r="Q284" s="261">
        <v>3163</v>
      </c>
      <c r="R284" s="261">
        <v>758</v>
      </c>
      <c r="S284" s="24">
        <v>235421</v>
      </c>
      <c r="T284" s="24">
        <v>335139</v>
      </c>
      <c r="U284" s="20">
        <f t="shared" si="24"/>
        <v>0.26774991169198165</v>
      </c>
      <c r="V284" s="20">
        <f t="shared" si="25"/>
        <v>8.2329055935865064E-2</v>
      </c>
      <c r="W284" s="20">
        <f t="shared" si="26"/>
        <v>9.0469652765860081E-2</v>
      </c>
      <c r="X284" s="20"/>
      <c r="AA284" s="246"/>
      <c r="AB284" s="246"/>
    </row>
    <row r="285" spans="4:28">
      <c r="D285" s="246"/>
      <c r="E285" s="246"/>
      <c r="F285" s="246"/>
      <c r="G285" s="246"/>
      <c r="I285" s="20"/>
      <c r="M285" t="s">
        <v>909</v>
      </c>
      <c r="N285" s="26">
        <f t="shared" si="27"/>
        <v>38419</v>
      </c>
      <c r="O285" s="26">
        <f t="shared" si="28"/>
        <v>34962</v>
      </c>
      <c r="P285" s="26">
        <v>2831</v>
      </c>
      <c r="Q285" s="261">
        <v>3208</v>
      </c>
      <c r="R285" s="261">
        <v>743</v>
      </c>
      <c r="S285" s="24">
        <v>235421</v>
      </c>
      <c r="T285" s="24">
        <v>335139</v>
      </c>
      <c r="U285" s="20">
        <f t="shared" si="24"/>
        <v>0.26245143058989756</v>
      </c>
      <c r="V285" s="20">
        <f t="shared" si="25"/>
        <v>8.3500351388635832E-2</v>
      </c>
      <c r="W285" s="20">
        <f t="shared" si="26"/>
        <v>9.1756764487157486E-2</v>
      </c>
      <c r="X285" s="20"/>
      <c r="AA285" s="246"/>
      <c r="AB285" s="246"/>
    </row>
    <row r="286" spans="4:28">
      <c r="D286" s="246"/>
      <c r="E286" s="246"/>
      <c r="F286" s="246"/>
      <c r="G286" s="246"/>
      <c r="I286" s="20"/>
      <c r="M286" t="s">
        <v>910</v>
      </c>
      <c r="N286" s="26">
        <f t="shared" si="27"/>
        <v>38419</v>
      </c>
      <c r="O286" s="26">
        <f t="shared" si="28"/>
        <v>34962</v>
      </c>
      <c r="P286" s="26">
        <v>2831</v>
      </c>
      <c r="Q286" s="261">
        <v>3270</v>
      </c>
      <c r="R286" s="261">
        <v>724</v>
      </c>
      <c r="S286" s="24">
        <v>235421</v>
      </c>
      <c r="T286" s="24">
        <v>335139</v>
      </c>
      <c r="U286" s="20">
        <f t="shared" si="24"/>
        <v>0.25574002119392442</v>
      </c>
      <c r="V286" s="20">
        <f t="shared" si="25"/>
        <v>8.511413623467555E-2</v>
      </c>
      <c r="W286" s="20">
        <f t="shared" si="26"/>
        <v>9.3530118414278357E-2</v>
      </c>
      <c r="X286" s="20"/>
      <c r="AA286" s="246"/>
      <c r="AB286" s="246"/>
    </row>
    <row r="287" spans="4:28">
      <c r="D287" s="246"/>
      <c r="E287" s="246"/>
      <c r="F287" s="246"/>
      <c r="G287" s="246"/>
      <c r="I287" s="20"/>
      <c r="M287" t="s">
        <v>911</v>
      </c>
      <c r="N287" s="26">
        <f t="shared" si="27"/>
        <v>38419</v>
      </c>
      <c r="O287" s="26">
        <f t="shared" si="28"/>
        <v>34962</v>
      </c>
      <c r="P287" s="26">
        <v>2831</v>
      </c>
      <c r="Q287" s="261">
        <v>3136</v>
      </c>
      <c r="R287" s="261">
        <v>677</v>
      </c>
      <c r="S287" s="24">
        <v>235421</v>
      </c>
      <c r="T287" s="24">
        <v>335139</v>
      </c>
      <c r="U287" s="20">
        <f t="shared" si="24"/>
        <v>0.23913811374072766</v>
      </c>
      <c r="V287" s="20">
        <f t="shared" si="25"/>
        <v>8.1626278664202606E-2</v>
      </c>
      <c r="W287" s="20">
        <f t="shared" si="26"/>
        <v>8.9697385733081628E-2</v>
      </c>
      <c r="X287" s="20"/>
      <c r="AA287" s="246"/>
      <c r="AB287" s="246"/>
    </row>
    <row r="288" spans="4:28">
      <c r="D288" s="246"/>
      <c r="E288" s="246"/>
      <c r="F288" s="246"/>
      <c r="G288" s="246"/>
      <c r="I288" s="20"/>
      <c r="M288" t="s">
        <v>912</v>
      </c>
      <c r="N288" s="26">
        <f t="shared" si="27"/>
        <v>38419</v>
      </c>
      <c r="O288" s="26">
        <f t="shared" si="28"/>
        <v>34962</v>
      </c>
      <c r="P288" s="26">
        <v>2831</v>
      </c>
      <c r="Q288" s="261">
        <v>3034</v>
      </c>
      <c r="R288" s="261">
        <v>662</v>
      </c>
      <c r="S288" s="24">
        <v>235421</v>
      </c>
      <c r="T288" s="24">
        <v>335139</v>
      </c>
      <c r="U288" s="20">
        <f t="shared" si="24"/>
        <v>0.2338396326386436</v>
      </c>
      <c r="V288" s="20">
        <f t="shared" si="25"/>
        <v>7.8971342304588882E-2</v>
      </c>
      <c r="W288" s="20">
        <f t="shared" si="26"/>
        <v>8.6779932498140838E-2</v>
      </c>
      <c r="X288" s="20"/>
      <c r="AA288" s="246"/>
      <c r="AB288" s="246"/>
    </row>
    <row r="289" spans="4:28">
      <c r="D289" s="246"/>
      <c r="E289" s="246"/>
      <c r="F289" s="246"/>
      <c r="G289" s="246"/>
      <c r="I289" s="20"/>
      <c r="M289" t="s">
        <v>913</v>
      </c>
      <c r="N289" s="26">
        <f t="shared" si="27"/>
        <v>38419</v>
      </c>
      <c r="O289" s="26">
        <f t="shared" si="28"/>
        <v>34962</v>
      </c>
      <c r="P289" s="26">
        <v>2831</v>
      </c>
      <c r="Q289" s="261">
        <v>2961</v>
      </c>
      <c r="R289" s="261">
        <v>658</v>
      </c>
      <c r="S289" s="24">
        <v>235421</v>
      </c>
      <c r="T289" s="24">
        <v>335139</v>
      </c>
      <c r="U289" s="20">
        <f t="shared" si="24"/>
        <v>0.23242670434475451</v>
      </c>
      <c r="V289" s="20">
        <f t="shared" si="25"/>
        <v>7.7071240792316295E-2</v>
      </c>
      <c r="W289" s="20">
        <f t="shared" si="26"/>
        <v>8.4691951261369483E-2</v>
      </c>
      <c r="X289" s="20"/>
      <c r="AA289" s="246"/>
      <c r="AB289" s="246"/>
    </row>
    <row r="290" spans="4:28">
      <c r="D290" s="246"/>
      <c r="E290" s="246"/>
      <c r="F290" s="246"/>
      <c r="G290" s="246"/>
      <c r="I290" s="20"/>
      <c r="M290" t="s">
        <v>914</v>
      </c>
      <c r="N290" s="26">
        <f t="shared" si="27"/>
        <v>38419</v>
      </c>
      <c r="O290" s="26">
        <f t="shared" si="28"/>
        <v>34962</v>
      </c>
      <c r="P290" s="26">
        <v>2831</v>
      </c>
      <c r="Q290" s="261">
        <v>2896</v>
      </c>
      <c r="R290" s="261">
        <v>646</v>
      </c>
      <c r="S290" s="24">
        <v>235421</v>
      </c>
      <c r="T290" s="24">
        <v>335139</v>
      </c>
      <c r="U290" s="20">
        <f t="shared" si="24"/>
        <v>0.22818791946308725</v>
      </c>
      <c r="V290" s="20">
        <f t="shared" si="25"/>
        <v>7.5379369582758537E-2</v>
      </c>
      <c r="W290" s="20">
        <f t="shared" si="26"/>
        <v>8.283278988616212E-2</v>
      </c>
      <c r="X290" s="20"/>
      <c r="AA290" s="246"/>
      <c r="AB290" s="246"/>
    </row>
    <row r="291" spans="4:28">
      <c r="D291" s="246"/>
      <c r="E291" s="246"/>
      <c r="F291" s="246"/>
      <c r="G291" s="246"/>
      <c r="I291" s="20"/>
      <c r="M291" t="s">
        <v>915</v>
      </c>
      <c r="N291" s="26">
        <f t="shared" si="27"/>
        <v>38419</v>
      </c>
      <c r="O291" s="26">
        <f t="shared" si="28"/>
        <v>34962</v>
      </c>
      <c r="P291" s="26">
        <v>2831</v>
      </c>
      <c r="Q291" s="261">
        <v>2772</v>
      </c>
      <c r="R291" s="261">
        <v>627</v>
      </c>
      <c r="S291" s="24">
        <v>235421</v>
      </c>
      <c r="T291" s="24">
        <v>335139</v>
      </c>
      <c r="U291" s="20">
        <f t="shared" si="24"/>
        <v>0.22147651006711411</v>
      </c>
      <c r="V291" s="20">
        <f t="shared" si="25"/>
        <v>7.2151799890679089E-2</v>
      </c>
      <c r="W291" s="20">
        <f t="shared" si="26"/>
        <v>7.9286082031920377E-2</v>
      </c>
      <c r="X291" s="20"/>
      <c r="AA291" s="246"/>
      <c r="AB291" s="246"/>
    </row>
    <row r="292" spans="4:28">
      <c r="D292" s="246"/>
      <c r="E292" s="246"/>
      <c r="F292" s="246"/>
      <c r="G292" s="246"/>
      <c r="I292" s="20"/>
      <c r="M292" t="s">
        <v>916</v>
      </c>
      <c r="N292" s="26">
        <f t="shared" si="27"/>
        <v>38419</v>
      </c>
      <c r="O292" s="26">
        <f t="shared" si="28"/>
        <v>34962</v>
      </c>
      <c r="P292" s="26">
        <v>2831</v>
      </c>
      <c r="Q292" s="261">
        <v>2864</v>
      </c>
      <c r="R292" s="261">
        <v>617</v>
      </c>
      <c r="S292" s="24">
        <v>235421</v>
      </c>
      <c r="T292" s="24">
        <v>335139</v>
      </c>
      <c r="U292" s="20">
        <f t="shared" si="24"/>
        <v>0.21794418933239137</v>
      </c>
      <c r="V292" s="20">
        <f t="shared" si="25"/>
        <v>7.4546448371899318E-2</v>
      </c>
      <c r="W292" s="20">
        <f t="shared" si="26"/>
        <v>8.191751043990618E-2</v>
      </c>
      <c r="X292" s="20"/>
      <c r="AA292" s="246"/>
      <c r="AB292" s="246"/>
    </row>
    <row r="293" spans="4:28">
      <c r="D293" s="246"/>
      <c r="E293" s="246"/>
      <c r="F293" s="246"/>
      <c r="G293" s="246"/>
      <c r="I293" s="20"/>
      <c r="M293" t="s">
        <v>917</v>
      </c>
      <c r="N293" s="26">
        <f t="shared" si="27"/>
        <v>38419</v>
      </c>
      <c r="O293" s="26">
        <f t="shared" si="28"/>
        <v>34962</v>
      </c>
      <c r="P293" s="26">
        <v>2831</v>
      </c>
      <c r="Q293" s="261">
        <v>2888</v>
      </c>
      <c r="R293" s="261">
        <v>615</v>
      </c>
      <c r="S293" s="24">
        <v>235421</v>
      </c>
      <c r="T293" s="24">
        <v>335139</v>
      </c>
      <c r="U293" s="20">
        <f t="shared" si="24"/>
        <v>0.21723772518544684</v>
      </c>
      <c r="V293" s="20">
        <f t="shared" si="25"/>
        <v>7.5171139280043722E-2</v>
      </c>
      <c r="W293" s="20">
        <f t="shared" si="26"/>
        <v>8.2603970024598142E-2</v>
      </c>
      <c r="X293" s="20"/>
      <c r="AA293" s="246"/>
      <c r="AB293" s="246"/>
    </row>
    <row r="294" spans="4:28">
      <c r="D294" s="246"/>
      <c r="E294" s="246"/>
      <c r="F294" s="246"/>
      <c r="G294" s="246"/>
      <c r="I294" s="20"/>
      <c r="M294" t="s">
        <v>918</v>
      </c>
      <c r="N294" s="26">
        <f t="shared" si="27"/>
        <v>38419</v>
      </c>
      <c r="O294" s="26">
        <f t="shared" si="28"/>
        <v>34962</v>
      </c>
      <c r="P294" s="26">
        <v>2831</v>
      </c>
      <c r="Q294" s="261">
        <v>2772</v>
      </c>
      <c r="R294" s="261">
        <v>594</v>
      </c>
      <c r="S294" s="24">
        <v>235421</v>
      </c>
      <c r="T294" s="24">
        <v>335139</v>
      </c>
      <c r="U294" s="20">
        <f t="shared" si="24"/>
        <v>0.20981985164252914</v>
      </c>
      <c r="V294" s="20">
        <f t="shared" si="25"/>
        <v>7.2151799890679089E-2</v>
      </c>
      <c r="W294" s="20">
        <f t="shared" si="26"/>
        <v>7.9286082031920377E-2</v>
      </c>
      <c r="X294" s="20"/>
      <c r="AA294" s="246"/>
      <c r="AB294" s="246"/>
    </row>
    <row r="295" spans="4:28">
      <c r="D295" s="246"/>
      <c r="E295" s="246"/>
      <c r="F295" s="246"/>
      <c r="G295" s="246"/>
      <c r="I295" s="20"/>
      <c r="M295" t="s">
        <v>919</v>
      </c>
      <c r="N295" s="26">
        <f t="shared" si="27"/>
        <v>38419</v>
      </c>
      <c r="O295" s="26">
        <f t="shared" si="28"/>
        <v>34962</v>
      </c>
      <c r="P295" s="26">
        <v>2831</v>
      </c>
      <c r="Q295" s="261">
        <v>2707</v>
      </c>
      <c r="R295" s="261">
        <v>571</v>
      </c>
      <c r="S295" s="24">
        <v>235421</v>
      </c>
      <c r="T295" s="24">
        <v>335139</v>
      </c>
      <c r="U295" s="20">
        <f t="shared" si="24"/>
        <v>0.20169551395266691</v>
      </c>
      <c r="V295" s="20">
        <f t="shared" si="25"/>
        <v>7.0459928681121317E-2</v>
      </c>
      <c r="W295" s="20">
        <f t="shared" si="26"/>
        <v>7.7426920656713E-2</v>
      </c>
      <c r="X295" s="20"/>
      <c r="AA295" s="246"/>
      <c r="AB295" s="246"/>
    </row>
    <row r="296" spans="4:28">
      <c r="D296" s="246"/>
      <c r="E296" s="246"/>
      <c r="F296" s="246"/>
      <c r="G296" s="246"/>
      <c r="I296" s="20"/>
      <c r="M296" t="s">
        <v>920</v>
      </c>
      <c r="N296" s="26">
        <f t="shared" si="27"/>
        <v>38419</v>
      </c>
      <c r="O296" s="26">
        <f t="shared" si="28"/>
        <v>34962</v>
      </c>
      <c r="P296" s="26">
        <v>2831</v>
      </c>
      <c r="Q296" s="261">
        <v>2683</v>
      </c>
      <c r="R296" s="261">
        <v>562</v>
      </c>
      <c r="S296" s="24">
        <v>235421</v>
      </c>
      <c r="T296" s="24">
        <v>335139</v>
      </c>
      <c r="U296" s="20">
        <f>$R296/P296</f>
        <v>0.19851642529141647</v>
      </c>
      <c r="V296" s="20">
        <f t="shared" si="25"/>
        <v>6.9835237772976913E-2</v>
      </c>
      <c r="W296" s="20">
        <f t="shared" si="26"/>
        <v>7.6740461072021052E-2</v>
      </c>
      <c r="X296" s="20"/>
      <c r="AA296" s="246"/>
      <c r="AB296" s="246"/>
    </row>
    <row r="297" spans="4:28">
      <c r="D297" s="246"/>
      <c r="E297" s="246"/>
      <c r="F297" s="246"/>
      <c r="G297" s="246"/>
      <c r="I297" s="249"/>
      <c r="M297" s="260">
        <v>44183</v>
      </c>
      <c r="N297" s="26">
        <f t="shared" si="27"/>
        <v>38419</v>
      </c>
      <c r="O297" s="26">
        <f t="shared" si="28"/>
        <v>34962</v>
      </c>
      <c r="P297" s="26">
        <v>2831</v>
      </c>
      <c r="Q297" s="261">
        <v>2616</v>
      </c>
      <c r="R297" s="261">
        <v>547</v>
      </c>
      <c r="S297" s="24">
        <v>235421</v>
      </c>
      <c r="T297" s="24">
        <v>335139</v>
      </c>
      <c r="U297" s="20">
        <f t="shared" ref="U297:U310" si="29">$R297/P297</f>
        <v>0.19321794418933239</v>
      </c>
      <c r="V297" s="20">
        <f t="shared" ref="V297:V310" si="30">Q297/N297</f>
        <v>6.8091308987740434E-2</v>
      </c>
      <c r="W297" s="20">
        <f t="shared" ref="W297:W310" si="31">Q297/O297</f>
        <v>7.4824094731422694E-2</v>
      </c>
      <c r="X297" s="246"/>
      <c r="AA297" s="246"/>
    </row>
    <row r="298" spans="4:28">
      <c r="D298" s="246"/>
      <c r="E298" s="246"/>
      <c r="F298" s="246"/>
      <c r="G298" s="246"/>
      <c r="M298" s="260">
        <v>44184</v>
      </c>
      <c r="N298" s="26">
        <f t="shared" si="27"/>
        <v>38419</v>
      </c>
      <c r="O298" s="26">
        <f t="shared" si="28"/>
        <v>34962</v>
      </c>
      <c r="P298" s="26">
        <v>2831</v>
      </c>
      <c r="Q298" s="261">
        <v>2523</v>
      </c>
      <c r="R298" s="261">
        <v>541</v>
      </c>
      <c r="S298" s="24">
        <v>235421</v>
      </c>
      <c r="T298" s="24">
        <v>335139</v>
      </c>
      <c r="U298" s="20">
        <f t="shared" si="29"/>
        <v>0.19109855174849877</v>
      </c>
      <c r="V298" s="20">
        <f t="shared" si="30"/>
        <v>6.5670631718680858E-2</v>
      </c>
      <c r="W298" s="20">
        <f t="shared" si="31"/>
        <v>7.216406384074138E-2</v>
      </c>
      <c r="X298" s="246"/>
      <c r="Y298" s="246"/>
      <c r="Z298" s="246"/>
      <c r="AA298" s="246"/>
      <c r="AB298" s="246"/>
    </row>
    <row r="299" spans="4:28">
      <c r="D299" s="246"/>
      <c r="E299" s="246"/>
      <c r="F299" s="246"/>
      <c r="G299" s="246"/>
      <c r="M299" s="260">
        <v>44185</v>
      </c>
      <c r="N299" s="26">
        <f t="shared" si="27"/>
        <v>38419</v>
      </c>
      <c r="O299" s="26">
        <f t="shared" si="28"/>
        <v>34962</v>
      </c>
      <c r="P299" s="26">
        <v>2831</v>
      </c>
      <c r="Q299" s="261">
        <v>2538</v>
      </c>
      <c r="R299" s="261">
        <v>543</v>
      </c>
      <c r="S299" s="24">
        <v>235421</v>
      </c>
      <c r="T299" s="24">
        <v>335139</v>
      </c>
      <c r="U299" s="20">
        <f t="shared" si="29"/>
        <v>0.1918050158954433</v>
      </c>
      <c r="V299" s="20">
        <f t="shared" si="30"/>
        <v>6.6061063536271114E-2</v>
      </c>
      <c r="W299" s="20">
        <f t="shared" si="31"/>
        <v>7.2593101081173853E-2</v>
      </c>
      <c r="X299" s="246"/>
    </row>
    <row r="300" spans="4:28">
      <c r="D300" s="246"/>
      <c r="E300" s="246"/>
      <c r="F300" s="246"/>
      <c r="G300" s="246"/>
      <c r="M300" s="260">
        <v>44186</v>
      </c>
      <c r="N300" s="26">
        <f t="shared" si="27"/>
        <v>38419</v>
      </c>
      <c r="O300" s="26">
        <f t="shared" si="28"/>
        <v>34962</v>
      </c>
      <c r="P300" s="26">
        <v>2831</v>
      </c>
      <c r="Q300" s="261">
        <v>2610</v>
      </c>
      <c r="R300" s="261">
        <v>546</v>
      </c>
      <c r="S300" s="24">
        <v>235421</v>
      </c>
      <c r="T300" s="24">
        <v>335139</v>
      </c>
      <c r="U300" s="20">
        <f t="shared" si="29"/>
        <v>0.19286471211586012</v>
      </c>
      <c r="V300" s="20">
        <f t="shared" si="30"/>
        <v>6.793513626070434E-2</v>
      </c>
      <c r="W300" s="20">
        <f t="shared" si="31"/>
        <v>7.4652479835249697E-2</v>
      </c>
      <c r="X300" s="246"/>
    </row>
    <row r="301" spans="4:28">
      <c r="D301" s="246"/>
      <c r="E301" s="246"/>
      <c r="F301" s="246"/>
      <c r="G301" s="246"/>
      <c r="M301" s="260">
        <v>44187</v>
      </c>
      <c r="N301" s="26">
        <f t="shared" si="27"/>
        <v>38419</v>
      </c>
      <c r="O301" s="26">
        <f t="shared" si="28"/>
        <v>34962</v>
      </c>
      <c r="P301" s="26">
        <v>2831</v>
      </c>
      <c r="Q301" s="261">
        <v>2557</v>
      </c>
      <c r="R301" s="261">
        <v>536</v>
      </c>
      <c r="S301" s="24">
        <v>235421</v>
      </c>
      <c r="T301" s="24">
        <v>335139</v>
      </c>
      <c r="U301" s="20">
        <f t="shared" si="29"/>
        <v>0.18933239138113742</v>
      </c>
      <c r="V301" s="20">
        <f t="shared" si="30"/>
        <v>6.6555610505218771E-2</v>
      </c>
      <c r="W301" s="20">
        <f t="shared" si="31"/>
        <v>7.31365482523883E-2</v>
      </c>
      <c r="X301" s="246"/>
    </row>
    <row r="302" spans="4:28">
      <c r="D302" s="246"/>
      <c r="E302" s="246"/>
      <c r="F302" s="246"/>
      <c r="G302" s="246"/>
      <c r="M302" s="260">
        <v>44188</v>
      </c>
      <c r="N302" s="26">
        <f t="shared" si="27"/>
        <v>38419</v>
      </c>
      <c r="O302" s="26">
        <f t="shared" si="28"/>
        <v>34962</v>
      </c>
      <c r="P302" s="26">
        <v>2831</v>
      </c>
      <c r="Q302" s="261">
        <v>2472</v>
      </c>
      <c r="R302" s="261">
        <v>512</v>
      </c>
      <c r="S302" s="24">
        <v>235421</v>
      </c>
      <c r="T302" s="24">
        <v>335139</v>
      </c>
      <c r="U302" s="20">
        <f t="shared" si="29"/>
        <v>0.18085482161780289</v>
      </c>
      <c r="V302" s="20">
        <f t="shared" si="30"/>
        <v>6.4343163538873996E-2</v>
      </c>
      <c r="W302" s="20">
        <f t="shared" si="31"/>
        <v>7.0705337223270978E-2</v>
      </c>
      <c r="X302" s="246"/>
    </row>
    <row r="303" spans="4:28">
      <c r="D303" s="246"/>
      <c r="E303" s="246"/>
      <c r="F303" s="246"/>
      <c r="G303" s="246"/>
      <c r="M303" s="260">
        <v>44189</v>
      </c>
      <c r="N303" s="26">
        <f t="shared" si="27"/>
        <v>38419</v>
      </c>
      <c r="O303" s="26">
        <f t="shared" si="28"/>
        <v>34962</v>
      </c>
      <c r="P303" s="26">
        <v>2831</v>
      </c>
      <c r="Q303" s="261">
        <v>2448</v>
      </c>
      <c r="R303" s="261">
        <v>514</v>
      </c>
      <c r="S303" s="24">
        <v>235421</v>
      </c>
      <c r="T303" s="24">
        <v>335139</v>
      </c>
      <c r="U303" s="20">
        <f t="shared" si="29"/>
        <v>0.18156128576474745</v>
      </c>
      <c r="V303" s="20">
        <f t="shared" si="30"/>
        <v>6.3718472630729592E-2</v>
      </c>
      <c r="W303" s="20">
        <f t="shared" si="31"/>
        <v>7.001887763857903E-2</v>
      </c>
      <c r="X303" s="246"/>
    </row>
    <row r="304" spans="4:28">
      <c r="D304" s="246"/>
      <c r="E304" s="246"/>
      <c r="F304" s="246"/>
      <c r="G304" s="246"/>
      <c r="M304" s="260">
        <v>44190</v>
      </c>
      <c r="N304" s="26">
        <f t="shared" si="27"/>
        <v>38419</v>
      </c>
      <c r="O304" s="26">
        <f t="shared" si="28"/>
        <v>34962</v>
      </c>
      <c r="P304" s="26">
        <v>2831</v>
      </c>
      <c r="Q304" s="261"/>
      <c r="R304" s="261"/>
      <c r="S304" s="24">
        <v>235421</v>
      </c>
      <c r="T304" s="24">
        <v>335139</v>
      </c>
      <c r="U304" s="20">
        <f t="shared" si="29"/>
        <v>0</v>
      </c>
      <c r="V304" s="20">
        <f t="shared" si="30"/>
        <v>0</v>
      </c>
      <c r="W304" s="20">
        <f t="shared" si="31"/>
        <v>0</v>
      </c>
      <c r="X304" s="246"/>
    </row>
    <row r="305" spans="4:24">
      <c r="D305" s="246"/>
      <c r="E305" s="246"/>
      <c r="F305" s="246"/>
      <c r="G305" s="246"/>
      <c r="M305" s="260">
        <v>44191</v>
      </c>
      <c r="N305" s="26">
        <f t="shared" si="27"/>
        <v>38419</v>
      </c>
      <c r="O305" s="26">
        <f t="shared" si="28"/>
        <v>34962</v>
      </c>
      <c r="P305" s="26">
        <v>2831</v>
      </c>
      <c r="Q305" s="261"/>
      <c r="R305" s="261"/>
      <c r="S305" s="24">
        <v>235421</v>
      </c>
      <c r="T305" s="24">
        <v>335139</v>
      </c>
      <c r="U305" s="20">
        <f t="shared" si="29"/>
        <v>0</v>
      </c>
      <c r="V305" s="20">
        <f t="shared" si="30"/>
        <v>0</v>
      </c>
      <c r="W305" s="20">
        <f t="shared" si="31"/>
        <v>0</v>
      </c>
      <c r="X305" s="246"/>
    </row>
    <row r="306" spans="4:24">
      <c r="D306" s="246"/>
      <c r="E306" s="246"/>
      <c r="F306" s="246"/>
      <c r="G306" s="246"/>
      <c r="M306" s="260">
        <v>44192</v>
      </c>
      <c r="N306" s="26">
        <f t="shared" si="27"/>
        <v>38419</v>
      </c>
      <c r="O306" s="26">
        <f t="shared" si="28"/>
        <v>34962</v>
      </c>
      <c r="P306" s="26">
        <v>2831</v>
      </c>
      <c r="Q306" s="261"/>
      <c r="R306" s="261"/>
      <c r="S306" s="24">
        <v>235421</v>
      </c>
      <c r="T306" s="24">
        <v>335139</v>
      </c>
      <c r="U306" s="20">
        <f t="shared" si="29"/>
        <v>0</v>
      </c>
      <c r="V306" s="20">
        <f t="shared" si="30"/>
        <v>0</v>
      </c>
      <c r="W306" s="20">
        <f t="shared" si="31"/>
        <v>0</v>
      </c>
      <c r="X306" s="246"/>
    </row>
    <row r="307" spans="4:24">
      <c r="D307" s="246"/>
      <c r="E307" s="246"/>
      <c r="F307" s="246"/>
      <c r="G307" s="246"/>
      <c r="M307" s="260">
        <v>44193</v>
      </c>
      <c r="N307" s="26">
        <f t="shared" si="27"/>
        <v>38419</v>
      </c>
      <c r="O307" s="26">
        <f t="shared" si="28"/>
        <v>34962</v>
      </c>
      <c r="P307" s="26">
        <v>2831</v>
      </c>
      <c r="Q307" s="261"/>
      <c r="R307" s="261"/>
      <c r="S307" s="24">
        <v>235421</v>
      </c>
      <c r="T307" s="24">
        <v>335139</v>
      </c>
      <c r="U307" s="20">
        <f t="shared" si="29"/>
        <v>0</v>
      </c>
      <c r="V307" s="20">
        <f t="shared" si="30"/>
        <v>0</v>
      </c>
      <c r="W307" s="20">
        <f t="shared" si="31"/>
        <v>0</v>
      </c>
      <c r="X307" s="246"/>
    </row>
    <row r="308" spans="4:24">
      <c r="D308" s="246"/>
      <c r="E308" s="246"/>
      <c r="F308" s="246"/>
      <c r="G308" s="246"/>
      <c r="M308" s="260">
        <v>44194</v>
      </c>
      <c r="N308" s="26">
        <f t="shared" si="27"/>
        <v>38419</v>
      </c>
      <c r="O308" s="26">
        <f t="shared" si="28"/>
        <v>34962</v>
      </c>
      <c r="P308" s="26">
        <v>2831</v>
      </c>
      <c r="Q308" s="261"/>
      <c r="R308" s="261"/>
      <c r="S308" s="24">
        <v>235421</v>
      </c>
      <c r="T308" s="24">
        <v>335139</v>
      </c>
      <c r="U308" s="20">
        <f t="shared" si="29"/>
        <v>0</v>
      </c>
      <c r="V308" s="20">
        <f t="shared" si="30"/>
        <v>0</v>
      </c>
      <c r="W308" s="20">
        <f t="shared" si="31"/>
        <v>0</v>
      </c>
      <c r="X308" s="246"/>
    </row>
    <row r="309" spans="4:24">
      <c r="D309" s="246"/>
      <c r="E309" s="246"/>
      <c r="F309" s="246"/>
      <c r="G309" s="246"/>
      <c r="M309" s="260">
        <v>44195</v>
      </c>
      <c r="N309" s="26">
        <f t="shared" si="27"/>
        <v>38419</v>
      </c>
      <c r="O309" s="26">
        <f t="shared" si="28"/>
        <v>34962</v>
      </c>
      <c r="P309" s="26">
        <v>2831</v>
      </c>
      <c r="Q309" s="261"/>
      <c r="R309" s="261"/>
      <c r="S309" s="24">
        <v>235421</v>
      </c>
      <c r="T309" s="24">
        <v>335139</v>
      </c>
      <c r="U309" s="20">
        <f t="shared" si="29"/>
        <v>0</v>
      </c>
      <c r="V309" s="20">
        <f t="shared" si="30"/>
        <v>0</v>
      </c>
      <c r="W309" s="20">
        <f t="shared" si="31"/>
        <v>0</v>
      </c>
      <c r="X309" s="246"/>
    </row>
    <row r="310" spans="4:24">
      <c r="D310" s="246"/>
      <c r="E310" s="246"/>
      <c r="F310" s="246"/>
      <c r="G310" s="246"/>
      <c r="M310" s="260">
        <v>44196</v>
      </c>
      <c r="N310" s="26">
        <f t="shared" si="27"/>
        <v>38419</v>
      </c>
      <c r="O310" s="26">
        <f t="shared" si="28"/>
        <v>34962</v>
      </c>
      <c r="P310" s="26">
        <v>2831</v>
      </c>
      <c r="Q310" s="261"/>
      <c r="R310" s="261"/>
      <c r="S310" s="24">
        <v>235421</v>
      </c>
      <c r="T310" s="24">
        <v>335139</v>
      </c>
      <c r="U310" s="20">
        <f t="shared" si="29"/>
        <v>0</v>
      </c>
      <c r="V310" s="20">
        <f t="shared" si="30"/>
        <v>0</v>
      </c>
      <c r="W310" s="20">
        <f t="shared" si="31"/>
        <v>0</v>
      </c>
      <c r="X310" s="246"/>
    </row>
    <row r="311" spans="4:24">
      <c r="D311" s="246"/>
      <c r="E311" s="246"/>
      <c r="F311" s="246"/>
      <c r="G311" s="246"/>
      <c r="N311" s="246"/>
      <c r="S311" s="246"/>
      <c r="U311" s="251">
        <f>MAX(U119:U310)</f>
        <v>0.52066407629812783</v>
      </c>
      <c r="V311" s="251">
        <f>MAX(V19:V310)</f>
        <v>0.19492959212889455</v>
      </c>
      <c r="W311" s="251">
        <f>MAX(W19:W310)</f>
        <v>0.21420399290658429</v>
      </c>
      <c r="X311" s="246"/>
    </row>
    <row r="312" spans="4:24">
      <c r="D312" s="246"/>
      <c r="E312" s="246"/>
      <c r="F312" s="246"/>
      <c r="G312" s="246"/>
      <c r="N312" s="246"/>
      <c r="S312" s="246"/>
      <c r="U312"/>
      <c r="V312"/>
      <c r="W312"/>
      <c r="X312" s="246"/>
    </row>
    <row r="313" spans="4:24">
      <c r="D313" s="246"/>
      <c r="E313" s="246"/>
      <c r="F313" s="246"/>
      <c r="G313" s="246"/>
      <c r="N313" s="246"/>
      <c r="S313" s="246"/>
      <c r="U313"/>
      <c r="V313"/>
      <c r="W313"/>
      <c r="X313" s="246"/>
    </row>
    <row r="314" spans="4:24">
      <c r="D314" s="246"/>
      <c r="E314" s="246"/>
      <c r="F314" s="246"/>
      <c r="G314" s="246"/>
      <c r="N314" s="246"/>
      <c r="S314" s="246"/>
      <c r="U314"/>
      <c r="V314"/>
      <c r="W314"/>
      <c r="X314" s="246"/>
    </row>
    <row r="315" spans="4:24">
      <c r="D315" s="246"/>
      <c r="E315" s="246"/>
      <c r="F315" s="246"/>
      <c r="G315" s="246"/>
      <c r="N315" s="246"/>
      <c r="S315" s="246"/>
      <c r="U315"/>
      <c r="V315"/>
      <c r="W315"/>
      <c r="X315" s="246"/>
    </row>
    <row r="316" spans="4:24">
      <c r="D316" s="246"/>
      <c r="E316" s="246"/>
      <c r="F316" s="246"/>
      <c r="G316" s="246"/>
      <c r="N316" s="246"/>
      <c r="S316" s="246"/>
      <c r="U316"/>
      <c r="V316"/>
      <c r="W316"/>
      <c r="X316" s="246"/>
    </row>
    <row r="317" spans="4:24">
      <c r="D317" s="246"/>
      <c r="E317" s="246"/>
      <c r="F317" s="246"/>
      <c r="G317" s="246"/>
      <c r="N317" s="246"/>
      <c r="S317" s="246"/>
      <c r="U317"/>
      <c r="V317"/>
      <c r="W317"/>
      <c r="X317" s="246"/>
    </row>
    <row r="318" spans="4:24">
      <c r="D318" s="246"/>
      <c r="E318" s="246"/>
      <c r="F318" s="246"/>
      <c r="G318" s="246"/>
      <c r="N318" s="246"/>
      <c r="S318" s="246"/>
      <c r="U318"/>
      <c r="V318"/>
      <c r="W318"/>
      <c r="X318" s="246"/>
    </row>
    <row r="319" spans="4:24">
      <c r="D319" s="246"/>
      <c r="E319" s="246"/>
      <c r="F319" s="246"/>
      <c r="G319" s="246"/>
      <c r="N319" s="246"/>
      <c r="S319" s="246"/>
      <c r="U319"/>
      <c r="V319"/>
      <c r="W319"/>
      <c r="X319" s="246"/>
    </row>
    <row r="320" spans="4:24">
      <c r="D320" s="246"/>
      <c r="E320" s="246"/>
      <c r="F320" s="246"/>
      <c r="G320" s="246"/>
      <c r="N320" s="246"/>
      <c r="S320" s="246"/>
      <c r="U320"/>
      <c r="V320"/>
      <c r="W320"/>
      <c r="X320" s="246"/>
    </row>
    <row r="321" spans="4:24">
      <c r="D321" s="246"/>
      <c r="E321" s="246"/>
      <c r="F321" s="246"/>
      <c r="G321" s="246"/>
      <c r="N321" s="246"/>
      <c r="S321" s="246"/>
      <c r="U321"/>
      <c r="V321"/>
      <c r="W321"/>
      <c r="X321" s="246"/>
    </row>
    <row r="322" spans="4:24">
      <c r="D322" s="246"/>
      <c r="E322" s="246"/>
      <c r="F322" s="246"/>
      <c r="G322" s="246"/>
      <c r="N322" s="246"/>
      <c r="S322" s="246"/>
      <c r="U322"/>
      <c r="V322"/>
      <c r="W322"/>
      <c r="X322" s="246"/>
    </row>
    <row r="323" spans="4:24">
      <c r="D323" s="246"/>
      <c r="E323" s="246"/>
      <c r="F323" s="246"/>
      <c r="G323" s="246"/>
      <c r="N323" s="246"/>
      <c r="S323" s="246"/>
      <c r="U323"/>
      <c r="V323"/>
      <c r="W323"/>
      <c r="X323" s="246"/>
    </row>
    <row r="324" spans="4:24">
      <c r="D324" s="246"/>
      <c r="E324" s="246"/>
      <c r="F324" s="246"/>
      <c r="G324" s="246"/>
      <c r="N324" s="246"/>
      <c r="S324" s="246"/>
      <c r="U324"/>
      <c r="V324"/>
      <c r="W324"/>
      <c r="X324" s="246"/>
    </row>
    <row r="325" spans="4:24">
      <c r="D325" s="246"/>
      <c r="E325" s="246"/>
      <c r="F325" s="246"/>
      <c r="G325" s="246"/>
      <c r="N325" s="246"/>
      <c r="S325" s="246"/>
      <c r="U325"/>
      <c r="V325"/>
      <c r="W325"/>
      <c r="X325" s="246"/>
    </row>
    <row r="326" spans="4:24">
      <c r="D326" s="246"/>
      <c r="E326" s="246"/>
      <c r="F326" s="246"/>
      <c r="G326" s="246"/>
      <c r="N326" s="246"/>
      <c r="S326" s="246"/>
      <c r="U326"/>
      <c r="V326"/>
      <c r="W326"/>
      <c r="X326" s="246"/>
    </row>
    <row r="327" spans="4:24">
      <c r="D327" s="246"/>
      <c r="E327" s="246"/>
      <c r="F327" s="246"/>
      <c r="G327" s="246"/>
      <c r="N327" s="246"/>
      <c r="S327" s="246"/>
      <c r="U327"/>
      <c r="V327"/>
      <c r="W327"/>
      <c r="X327" s="246"/>
    </row>
    <row r="328" spans="4:24">
      <c r="D328" s="246"/>
      <c r="E328" s="246"/>
      <c r="F328" s="246"/>
      <c r="G328" s="246"/>
      <c r="N328" s="246"/>
      <c r="S328" s="246"/>
      <c r="U328"/>
      <c r="V328"/>
      <c r="W328"/>
      <c r="X328" s="246"/>
    </row>
    <row r="329" spans="4:24">
      <c r="D329" s="246"/>
      <c r="E329" s="246"/>
      <c r="F329" s="246"/>
      <c r="G329" s="246"/>
      <c r="N329" s="246"/>
      <c r="S329" s="246"/>
      <c r="U329"/>
      <c r="V329"/>
      <c r="W329"/>
      <c r="X329" s="246"/>
    </row>
    <row r="330" spans="4:24">
      <c r="D330" s="246"/>
      <c r="E330" s="246"/>
      <c r="F330" s="246"/>
      <c r="G330" s="246"/>
      <c r="N330" s="246"/>
      <c r="S330" s="246"/>
      <c r="U330"/>
      <c r="V330"/>
      <c r="W330"/>
      <c r="X330" s="246"/>
    </row>
    <row r="331" spans="4:24">
      <c r="D331" s="246"/>
      <c r="E331" s="246"/>
      <c r="F331" s="246"/>
      <c r="G331" s="246"/>
      <c r="N331" s="246"/>
      <c r="S331" s="246"/>
      <c r="U331"/>
      <c r="V331"/>
      <c r="W331"/>
      <c r="X331" s="246"/>
    </row>
    <row r="332" spans="4:24">
      <c r="D332" s="246"/>
      <c r="E332" s="246"/>
      <c r="F332" s="246"/>
      <c r="G332" s="246"/>
      <c r="N332" s="246"/>
      <c r="S332" s="246"/>
      <c r="U332"/>
      <c r="V332"/>
      <c r="W332"/>
      <c r="X332" s="246"/>
    </row>
    <row r="333" spans="4:24">
      <c r="D333" s="246"/>
      <c r="E333" s="246"/>
      <c r="F333" s="246"/>
      <c r="G333" s="246"/>
      <c r="N333" s="246"/>
      <c r="S333" s="246"/>
      <c r="U333"/>
      <c r="V333"/>
      <c r="W333"/>
      <c r="X333" s="246"/>
    </row>
    <row r="334" spans="4:24">
      <c r="D334" s="246"/>
      <c r="E334" s="246"/>
      <c r="F334" s="246"/>
      <c r="G334" s="246"/>
      <c r="N334" s="246"/>
      <c r="S334" s="246"/>
      <c r="U334"/>
      <c r="V334"/>
      <c r="W334"/>
      <c r="X334" s="246"/>
    </row>
    <row r="335" spans="4:24">
      <c r="D335" s="246"/>
      <c r="E335" s="246"/>
      <c r="F335" s="246"/>
      <c r="G335" s="246"/>
      <c r="N335" s="246"/>
      <c r="S335" s="246"/>
      <c r="U335"/>
      <c r="V335"/>
      <c r="W335"/>
      <c r="X335" s="246"/>
    </row>
    <row r="336" spans="4:24">
      <c r="D336" s="246"/>
      <c r="E336" s="246"/>
      <c r="F336" s="246"/>
      <c r="G336" s="246"/>
      <c r="N336" s="246"/>
      <c r="S336" s="246"/>
      <c r="U336"/>
      <c r="V336"/>
      <c r="W336"/>
      <c r="X336" s="246"/>
    </row>
    <row r="337" spans="4:24">
      <c r="D337" s="246"/>
      <c r="E337" s="246"/>
      <c r="F337" s="246"/>
      <c r="G337" s="246"/>
      <c r="N337" s="246"/>
      <c r="S337" s="246"/>
      <c r="U337"/>
      <c r="V337"/>
      <c r="W337"/>
      <c r="X337" s="246"/>
    </row>
    <row r="338" spans="4:24">
      <c r="D338" s="246"/>
      <c r="E338" s="246"/>
      <c r="F338" s="246"/>
      <c r="G338" s="246"/>
      <c r="N338" s="246"/>
      <c r="S338" s="246"/>
      <c r="U338"/>
      <c r="V338"/>
      <c r="W338"/>
      <c r="X338" s="246"/>
    </row>
  </sheetData>
  <mergeCells count="2">
    <mergeCell ref="C2:E2"/>
    <mergeCell ref="C10:E1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7967784896574885EF600CFA6A0D32" ma:contentTypeVersion="13" ma:contentTypeDescription="Create a new document." ma:contentTypeScope="" ma:versionID="cb18d0dee39c8c38396de3f2b526b26b">
  <xsd:schema xmlns:xsd="http://www.w3.org/2001/XMLSchema" xmlns:xs="http://www.w3.org/2001/XMLSchema" xmlns:p="http://schemas.microsoft.com/office/2006/metadata/properties" xmlns:ns3="806e6495-76c0-4dd3-b792-82737feccce3" xmlns:ns4="3cd9ffd2-b4ed-45f0-8b13-37070ccc8f24" targetNamespace="http://schemas.microsoft.com/office/2006/metadata/properties" ma:root="true" ma:fieldsID="9ac8ca2a3ceda22001f7c7fd35ab8465" ns3:_="" ns4:_="">
    <xsd:import namespace="806e6495-76c0-4dd3-b792-82737feccce3"/>
    <xsd:import namespace="3cd9ffd2-b4ed-45f0-8b13-37070ccc8f2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6e6495-76c0-4dd3-b792-82737feccc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9ffd2-b4ed-45f0-8b13-37070ccc8f2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B5A1BD-BE54-4EA0-9993-D6EAEBA2F2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6e6495-76c0-4dd3-b792-82737feccce3"/>
    <ds:schemaRef ds:uri="3cd9ffd2-b4ed-45f0-8b13-37070ccc8f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0BF75F-17B7-49B0-A45B-DD0E9811646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28268F-EEFD-489A-B473-B9C567D7C7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Scienscano</vt:lpstr>
      <vt:lpstr>Evaluatie</vt:lpstr>
      <vt:lpstr>Sterfte Prognose</vt:lpstr>
      <vt:lpstr>Sterfte94-20</vt:lpstr>
      <vt:lpstr>DayOverview</vt:lpstr>
      <vt:lpstr>Samenvatting</vt:lpstr>
      <vt:lpstr>Rt</vt:lpstr>
      <vt:lpstr>Levensverwachting</vt:lpstr>
      <vt:lpstr>Ziekenhuisbedden</vt:lpstr>
      <vt:lpstr>COD</vt:lpstr>
      <vt:lpstr>SterfteTafels</vt:lpstr>
      <vt:lpstr>mins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Wayenberg, Kurt</dc:creator>
  <cp:lastModifiedBy>Wayenberg, Kurt</cp:lastModifiedBy>
  <dcterms:created xsi:type="dcterms:W3CDTF">2020-11-26T10:10:21Z</dcterms:created>
  <dcterms:modified xsi:type="dcterms:W3CDTF">2020-12-27T00:05:00Z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0x010100427967784896574885EF600CFA6A0D32</vt:lpwstr>
  </property>
</Properties>
</file>